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74284c6ad9c535/Desktop/PFC EC FAN 개발/Transformer/"/>
    </mc:Choice>
  </mc:AlternateContent>
  <xr:revisionPtr revIDLastSave="1" documentId="13_ncr:1_{DF999583-EA54-4CBD-9DA2-938FCE021AF0}" xr6:coauthVersionLast="47" xr6:coauthVersionMax="47" xr10:uidLastSave="{026C4F6B-4742-4CCC-A530-EB872E92D910}"/>
  <bookViews>
    <workbookView xWindow="-120" yWindow="-120" windowWidth="29040" windowHeight="15720" activeTab="3" xr2:uid="{44F6515D-9DB6-4A28-BF1A-DF7E77DEB0B8}"/>
  </bookViews>
  <sheets>
    <sheet name="트랜스포머 구조 (2)" sheetId="20" r:id="rId1"/>
    <sheet name="부하사양2" sheetId="15" r:id="rId2"/>
    <sheet name="2안" sheetId="18" r:id="rId3"/>
    <sheet name="전원 확인" sheetId="21" r:id="rId4"/>
    <sheet name="수명" sheetId="26" r:id="rId5"/>
    <sheet name="주변회로" sheetId="27" r:id="rId6"/>
    <sheet name="Start up" sheetId="23" r:id="rId7"/>
    <sheet name="Start up 검증" sheetId="25" r:id="rId8"/>
    <sheet name="Sheet1" sheetId="2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____Vo1" localSheetId="2">#REF!</definedName>
    <definedName name="_____Vo1">#REF!</definedName>
    <definedName name="_____vo2" localSheetId="2">#REF!</definedName>
    <definedName name="_____vo2">#REF!</definedName>
    <definedName name="____Vo1" localSheetId="2">#REF!</definedName>
    <definedName name="____Vo1">#REF!</definedName>
    <definedName name="____vo2" localSheetId="2">#REF!</definedName>
    <definedName name="____vo2">#REF!</definedName>
    <definedName name="___Vo1" localSheetId="2">#REF!</definedName>
    <definedName name="___Vo1">#REF!</definedName>
    <definedName name="___vo2" localSheetId="2">#REF!</definedName>
    <definedName name="___vo2">#REF!</definedName>
    <definedName name="__123Graph_A" hidden="1">'[1]Sale &amp; Inventory'!#REF!</definedName>
    <definedName name="__123Graph_B" hidden="1">'[1]Sale &amp; Inventory'!#REF!</definedName>
    <definedName name="__123Graph_C" hidden="1">'[1]Sale &amp; Inventory'!#REF!</definedName>
    <definedName name="__123Graph_D" hidden="1">'[1]Sale &amp; Inventory'!#REF!</definedName>
    <definedName name="__123Graph_E" hidden="1">'[1]Sale &amp; Inventory'!#REF!</definedName>
    <definedName name="__123Graph_F" hidden="1">'[1]Sale &amp; Inventory'!#REF!</definedName>
    <definedName name="__123Graph_LBL_A" hidden="1">'[1]Sale &amp; Inventory'!#REF!</definedName>
    <definedName name="__123Graph_LBL_B" hidden="1">'[1]Sale &amp; Inventory'!#REF!</definedName>
    <definedName name="__123Graph_LBL_C" hidden="1">'[1]Sale &amp; Inventory'!#REF!</definedName>
    <definedName name="__123Graph_LBL_D" hidden="1">'[1]Sale &amp; Inventory'!#REF!</definedName>
    <definedName name="__123Graph_LBL_E" hidden="1">'[1]Sale &amp; Inventory'!#REF!</definedName>
    <definedName name="__123Graph_LBL_F" hidden="1">'[1]Sale &amp; Inventory'!#REF!</definedName>
    <definedName name="__123Graph_X" hidden="1">'[1]Sale &amp; Inventory'!#REF!</definedName>
    <definedName name="__M2200" localSheetId="6">BlankMacro1</definedName>
    <definedName name="__M2200">BlankMacro1</definedName>
    <definedName name="__Vo1" localSheetId="2">#REF!</definedName>
    <definedName name="__Vo1">#REF!</definedName>
    <definedName name="__vo2" localSheetId="2">#REF!</definedName>
    <definedName name="__vo2">#REF!</definedName>
    <definedName name="_1">#N/A</definedName>
    <definedName name="_10">#N/A</definedName>
    <definedName name="_101">#N/A</definedName>
    <definedName name="_102">#N/A</definedName>
    <definedName name="_103">#N/A</definedName>
    <definedName name="_104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S">#N/A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S">#N/A</definedName>
    <definedName name="_3">#N/A</definedName>
    <definedName name="_4">#N/A</definedName>
    <definedName name="_5">#N/A</definedName>
    <definedName name="_6">#N/A</definedName>
    <definedName name="_7">#N/A</definedName>
    <definedName name="_8">#N/A</definedName>
    <definedName name="_9">#N/A</definedName>
    <definedName name="_94CH">#REF!</definedName>
    <definedName name="_95UNIT">#REF!</definedName>
    <definedName name="_A79797">'[2]2011上期無錫物量'!#REF!</definedName>
    <definedName name="_Fill" localSheetId="2" hidden="1">#REF!</definedName>
    <definedName name="_Fill" hidden="1">#REF!</definedName>
    <definedName name="_gp090277" localSheetId="2">#REF!</definedName>
    <definedName name="_gp090277">#REF!</definedName>
    <definedName name="_Key1" hidden="1">[3]IDONG!#REF!</definedName>
    <definedName name="_Key2" hidden="1">#REF!</definedName>
    <definedName name="_meta">#REF!</definedName>
    <definedName name="_Order1" hidden="1">0</definedName>
    <definedName name="_Order2" hidden="1">255</definedName>
    <definedName name="_Sort" hidden="1">[3]IDONG!#REF!</definedName>
    <definedName name="_Vo1" localSheetId="2">#REF!</definedName>
    <definedName name="_Vo1">#REF!</definedName>
    <definedName name="_vo2" localSheetId="2">#REF!</definedName>
    <definedName name="_vo2">#REF!</definedName>
    <definedName name="\0">[4]PAN!#REF!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y">#N/A</definedName>
    <definedName name="\z">#N/A</definedName>
    <definedName name="A" localSheetId="2">#REF!</definedName>
    <definedName name="A">#REF!</definedName>
    <definedName name="AA" localSheetId="6">BlankMacro1</definedName>
    <definedName name="AA">BlankMacro1</definedName>
    <definedName name="aaa" localSheetId="2">#REF!</definedName>
    <definedName name="aaa">#REF!</definedName>
    <definedName name="Ae">'[5]HF Transformer'!$D$62</definedName>
    <definedName name="AL">'[5]HF Transformer'!$D$63</definedName>
    <definedName name="AL_g">'[5]HF Transformer'!$D$76</definedName>
    <definedName name="B" localSheetId="6" hidden="1">{#N/A,#N/A,FALSE,"UNIT";#N/A,#N/A,FALSE,"UNIT";#N/A,#N/A,FALSE,"계정"}</definedName>
    <definedName name="B" hidden="1">{#N/A,#N/A,FALSE,"UNIT";#N/A,#N/A,FALSE,"UNIT";#N/A,#N/A,FALSE,"계정"}</definedName>
    <definedName name="B_Enter" localSheetId="0">[6]!B_Enter</definedName>
    <definedName name="B_Enter">[6]!B_Enter</definedName>
    <definedName name="BB" localSheetId="6">BlankMacro1</definedName>
    <definedName name="BB">BlankMacro1</definedName>
    <definedName name="BBB" hidden="1">[7]송전기본!#REF!</definedName>
    <definedName name="BM_SET">'[5]HF Transformer'!$D$65</definedName>
    <definedName name="book1" localSheetId="6" hidden="1">{#N/A,#N/A,FALSE,"UNIT";#N/A,#N/A,FALSE,"UNIT";#N/A,#N/A,FALSE,"계정"}</definedName>
    <definedName name="book1" hidden="1">{#N/A,#N/A,FALSE,"UNIT";#N/A,#N/A,FALSE,"UNIT";#N/A,#N/A,FALSE,"계정"}</definedName>
    <definedName name="C_">[8]변압94!#REF!</definedName>
    <definedName name="CCC">[4]PAN!#REF!</definedName>
    <definedName name="CD">#REF!</definedName>
    <definedName name="co">[9]종목코드!$A$2:$A$845</definedName>
    <definedName name="Country" localSheetId="2">#REF!</definedName>
    <definedName name="Country" localSheetId="6">#REF!</definedName>
    <definedName name="Country">#REF!</definedName>
    <definedName name="_xlnm.Database" localSheetId="2">#REF!</definedName>
    <definedName name="_xlnm.Database">#REF!</definedName>
    <definedName name="DDD">[7]송전기본!#REF!</definedName>
    <definedName name="DM" localSheetId="2">#REF!</definedName>
    <definedName name="DM">#REF!</definedName>
    <definedName name="DMAX">'[5]HF Transformer'!$D$39</definedName>
    <definedName name="EEE" localSheetId="2">#REF!</definedName>
    <definedName name="EEE">#REF!</definedName>
    <definedName name="EMCﾌｨﾙﾀ" localSheetId="2">#REF!</definedName>
    <definedName name="EMCﾌｨﾙﾀ">#REF!</definedName>
    <definedName name="EMCﾌｨﾙﾀ__4" localSheetId="2">#REF!</definedName>
    <definedName name="EMCﾌｨﾙﾀ__4">#REF!</definedName>
    <definedName name="EMCﾌｨﾙﾀ_3_商品" localSheetId="2">#REF!</definedName>
    <definedName name="EMCﾌｨﾙﾀ_3_商品">#REF!</definedName>
    <definedName name="EMCﾌｨﾙﾀ_A_4" localSheetId="2">#REF!</definedName>
    <definedName name="EMCﾌｨﾙﾀ_A_4">#REF!</definedName>
    <definedName name="EMCﾌｨﾙﾀ_A_4_商品" localSheetId="2">#REF!</definedName>
    <definedName name="EMCﾌｨﾙﾀ_A_4_商品">#REF!</definedName>
    <definedName name="EMCﾌｨﾙﾀ_AC_4" localSheetId="2">#REF!</definedName>
    <definedName name="EMCﾌｨﾙﾀ_AC_4">#REF!</definedName>
    <definedName name="EMCﾌｨﾙﾀ_B_4" localSheetId="2">#REF!</definedName>
    <definedName name="EMCﾌｨﾙﾀ_B_4">#REF!</definedName>
    <definedName name="EMCﾌｨﾙﾀ_B_4_商品" localSheetId="2">#REF!</definedName>
    <definedName name="EMCﾌｨﾙﾀ_B_4_商品">#REF!</definedName>
    <definedName name="EMCﾌｨﾙﾀ_DC" localSheetId="2">#REF!</definedName>
    <definedName name="EMCﾌｨﾙﾀ_DC">#REF!</definedName>
    <definedName name="EMCﾌｨﾙﾀ_DC_4" localSheetId="2">#REF!</definedName>
    <definedName name="EMCﾌｨﾙﾀ_DC_4">#REF!</definedName>
    <definedName name="EssOptions">"110000000001000_"</definedName>
    <definedName name="FFF">[7]송전기본!#REF!</definedName>
    <definedName name="FP15_P">'[5]HF Transformer'!$D$81</definedName>
    <definedName name="FP24_P">'[5]HF Transformer'!$D$82</definedName>
    <definedName name="frm_Line_Show" localSheetId="0">[6]!frm_Line_Show</definedName>
    <definedName name="frm_Line_Show">[6]!frm_Line_Show</definedName>
    <definedName name="fS">'[5]HF Transformer'!$D$27</definedName>
    <definedName name="FS_P">'[5]HF Transformer'!$D$80</definedName>
    <definedName name="FSBB30C" localSheetId="2">#REF!</definedName>
    <definedName name="FSBB30C" localSheetId="6">#REF!</definedName>
    <definedName name="FSBB30C">#REF!</definedName>
    <definedName name="FW_P">'[5]HF Transformer'!$D$79</definedName>
    <definedName name="h">'[5]HF Transformer'!$D$25</definedName>
    <definedName name="I15p.RMS">'[5]HF Transformer'!$D$49</definedName>
    <definedName name="I5p.RMS">'[5]HF Transformer'!$D$48</definedName>
    <definedName name="IP_AVG">'[5]HF Transformer'!$D$41</definedName>
    <definedName name="IP_PEAK">'[5]HF Transformer'!$D$42</definedName>
    <definedName name="IP_REAK">'[5]SF Transformer'!$D$59</definedName>
    <definedName name="IP_RMS">'[5]HF Transformer'!$D$44</definedName>
    <definedName name="IPV24.RMS">'[5]HF Transformer'!$D$50</definedName>
    <definedName name="IST_RMS">'[5]HF Transformer'!$D$45</definedName>
    <definedName name="J">'[5]HF Transformer'!$D$78</definedName>
    <definedName name="K">'[5]HF Transformer'!$D$40</definedName>
    <definedName name="KKK" localSheetId="6">BlankMacro1</definedName>
    <definedName name="KKK">BlankMacro1</definedName>
    <definedName name="KRA">'[5]HF Transformer'!$D$46</definedName>
    <definedName name="LIST_PricingMethod" localSheetId="2">#REF!</definedName>
    <definedName name="LIST_PricingMethod">#REF!</definedName>
    <definedName name="LIST_USage" localSheetId="2">#REF!</definedName>
    <definedName name="LIST_USage">#REF!</definedName>
    <definedName name="LP">'[5]HF Transformer'!$D$64</definedName>
    <definedName name="lst_Line_Change" localSheetId="0">[6]!lst_Line_Change</definedName>
    <definedName name="lst_Line_Change">[6]!lst_Line_Change</definedName>
    <definedName name="ms">[10]소계정!#REF!</definedName>
    <definedName name="n">'[5]HF Transformer'!$D$38</definedName>
    <definedName name="NAME">#REF!</definedName>
    <definedName name="NP">'[5]HF Transformer'!$D$70</definedName>
    <definedName name="NP_CAL">'[5]HF Transformer'!$D$66</definedName>
    <definedName name="NP15_">'[5]HF Transformer'!$D$73</definedName>
    <definedName name="NP24_">'[5]HF Transformer'!$D$75</definedName>
    <definedName name="NS_5P">'[5]HF Transformer'!$D$68</definedName>
    <definedName name="OA">#N/A</definedName>
    <definedName name="OB">#N/A</definedName>
    <definedName name="OK">#N/A</definedName>
    <definedName name="OPﾀｯﾁﾊﾟﾈﾙ" localSheetId="2">[11]図面!#REF!</definedName>
    <definedName name="OPﾀｯﾁﾊﾟﾈﾙ">[12]図面!#REF!</definedName>
    <definedName name="ORIGIN_NAME">#REF!</definedName>
    <definedName name="ORIGINAL">#REF!</definedName>
    <definedName name="OT">#N/A</definedName>
    <definedName name="pjt_suju">#REF!</definedName>
    <definedName name="pjtno">#REF!</definedName>
    <definedName name="PO">'[5]HF Transformer'!$D$23</definedName>
    <definedName name="_xlnm.Print_Area" localSheetId="2">#REF!</definedName>
    <definedName name="_xlnm.Print_Area" localSheetId="6">'Start up'!$A$1:$Z$295</definedName>
    <definedName name="_xlnm.Print_Area">#REF!</definedName>
    <definedName name="PRINT_AREA_MI">'[13]98VS99(EL)'!#REF!</definedName>
    <definedName name="_xlnm.Print_Titles">#REF!</definedName>
    <definedName name="Print_Titles_MI">#REF!,#REF!</definedName>
    <definedName name="purchase" localSheetId="2">#REF!</definedName>
    <definedName name="purchase">#REF!</definedName>
    <definedName name="q">#REF!</definedName>
    <definedName name="Quotation" localSheetId="2">#REF!</definedName>
    <definedName name="Quotation">#REF!</definedName>
    <definedName name="QuotationSummary" localSheetId="2">#REF!</definedName>
    <definedName name="QuotationSummary">#REF!</definedName>
    <definedName name="range">[9]종목코드!$A$2:$B$845</definedName>
    <definedName name="RDS_ON">'[5]HF Transformer'!$D$36</definedName>
    <definedName name="S">#REF!</definedName>
    <definedName name="SA">#N/A</definedName>
    <definedName name="SALEIM">#REF!</definedName>
    <definedName name="SB">#N/A</definedName>
    <definedName name="SHEET1" localSheetId="6">BlankMacro1</definedName>
    <definedName name="SHEET1">BlankMacro1</definedName>
    <definedName name="SSS">#REF!</definedName>
    <definedName name="ST">'[14]98VS99(EL)'!#REF!</definedName>
    <definedName name="status">[15]Sheet2!$A$6:$A$10</definedName>
    <definedName name="sujucost">#REF!</definedName>
    <definedName name="T">#N/A</definedName>
    <definedName name="T_品目情報" localSheetId="2">#REF!</definedName>
    <definedName name="T_品目情報">#REF!</definedName>
    <definedName name="TP" localSheetId="2">[11]図面!#REF!</definedName>
    <definedName name="TP">[12]図面!#REF!</definedName>
    <definedName name="TPE1U" localSheetId="2">[11]図面!#REF!</definedName>
    <definedName name="TPE1U">[12]図面!#REF!</definedName>
    <definedName name="TPE1UOP" localSheetId="2">[11]図面!#REF!</definedName>
    <definedName name="TPE1UOP">[12]図面!#REF!</definedName>
    <definedName name="TT" localSheetId="6" hidden="1">{#N/A,#N/A,FALSE,"UNIT";#N/A,#N/A,FALSE,"UNIT";#N/A,#N/A,FALSE,"계정"}</definedName>
    <definedName name="TT" hidden="1">{#N/A,#N/A,FALSE,"UNIT";#N/A,#N/A,FALSE,"UNIT";#N/A,#N/A,FALSE,"계정"}</definedName>
    <definedName name="v" localSheetId="2">#REF!</definedName>
    <definedName name="v" localSheetId="6">#REF!</definedName>
    <definedName name="v">#REF!</definedName>
    <definedName name="VCLP_S">'[5]HF Transformer'!$D$32</definedName>
    <definedName name="VD_F">'[5]HF Transformer'!$D$37</definedName>
    <definedName name="VDS_SET">'[5]HF Transformer'!$D$30</definedName>
    <definedName name="Vf_FRD">'[5]SF Transformer'!$D$58</definedName>
    <definedName name="VF_SBD">'[5]SF Transformer'!$D$57</definedName>
    <definedName name="VIN_MAX">'[5]HF Transformer'!$D$29</definedName>
    <definedName name="VIN_MIN">'[5]HF Transformer'!$D$28</definedName>
    <definedName name="VO_5P">'[5]HF Transformer'!$D$24</definedName>
    <definedName name="VO_RFL">'[5]HF Transformer'!$D$31</definedName>
    <definedName name="Vout">'[5]SF Transformer'!$D$55</definedName>
    <definedName name="Vrfl">'[5]SF Transformer'!$D$56</definedName>
    <definedName name="vvv" localSheetId="2">#REF!</definedName>
    <definedName name="vvv" localSheetId="6">#REF!</definedName>
    <definedName name="vvv">#REF!</definedName>
    <definedName name="wrn.aa." localSheetId="6" hidden="1">{#N/A,#N/A,FALSE,"UNIT";#N/A,#N/A,FALSE,"UNIT";#N/A,#N/A,FALSE,"계정"}</definedName>
    <definedName name="wrn.aa." hidden="1">{#N/A,#N/A,FALSE,"UNIT";#N/A,#N/A,FALSE,"UNIT";#N/A,#N/A,FALSE,"계정"}</definedName>
    <definedName name="wrn.오케인쇄." localSheetId="6" hidden="1">{#N/A,#N/A,FALSE,"창원";#N/A,#N/A,FALSE,"인천";#N/A,#N/A,FALSE,"설치";#N/A,#N/A,FALSE,"BS";#N/A,#N/A,FALSE,"월별"}</definedName>
    <definedName name="wrn.오케인쇄." hidden="1">{#N/A,#N/A,FALSE,"창원";#N/A,#N/A,FALSE,"인천";#N/A,#N/A,FALSE,"설치";#N/A,#N/A,FALSE,"BS";#N/A,#N/A,FALSE,"월별"}</definedName>
    <definedName name="X">#N/A</definedName>
    <definedName name="Z">#REF!</definedName>
    <definedName name="ああ" localSheetId="2">#REF!</definedName>
    <definedName name="ああ">#REF!</definedName>
    <definedName name="アウトスタンディングエスオー">'[16]5'!$A$1:$O$1702</definedName>
    <definedName name="ｽﾅﾊﾞ_4" localSheetId="2">#REF!</definedName>
    <definedName name="ｽﾅﾊﾞ_4">#REF!</definedName>
    <definedName name="ｽﾅﾊﾞ_4_商品" localSheetId="2">#REF!</definedName>
    <definedName name="ｽﾅﾊﾞ_4_商品">#REF!</definedName>
    <definedName name="ﾌｨﾙﾀAC_4" localSheetId="2">[11]図面!#REF!</definedName>
    <definedName name="ﾌｨﾙﾀAC_4">[12]図面!#REF!</definedName>
    <definedName name="ﾌｨﾙﾀAC_4_簡易" localSheetId="2">[11]図面!#REF!</definedName>
    <definedName name="ﾌｨﾙﾀAC_4_簡易">[12]図面!#REF!</definedName>
    <definedName name="ﾌｨﾙﾀAC_4a" localSheetId="2">[11]図面!#REF!</definedName>
    <definedName name="ﾌｨﾙﾀAC_4a">[12]図面!#REF!</definedName>
    <definedName name="ﾌｨﾙﾀ基板_DC_4" localSheetId="2">#REF!</definedName>
    <definedName name="ﾌｨﾙﾀ基板_DC_4">#REF!</definedName>
    <definedName name="ㄱㄱ" localSheetId="6" hidden="1">{#N/A,#N/A,FALSE,"UNIT";#N/A,#N/A,FALSE,"UNIT";#N/A,#N/A,FALSE,"계정"}</definedName>
    <definedName name="ㄱㄱ" hidden="1">{#N/A,#N/A,FALSE,"UNIT";#N/A,#N/A,FALSE,"UNIT";#N/A,#N/A,FALSE,"계정"}</definedName>
    <definedName name="ㄱㄱㄱ" localSheetId="6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6" hidden="1">{#N/A,#N/A,FALSE,"UNIT";#N/A,#N/A,FALSE,"UNIT";#N/A,#N/A,FALSE,"계정"}</definedName>
    <definedName name="ㄱㄱㄱㄱㄱ" hidden="1">{#N/A,#N/A,FALSE,"UNIT";#N/A,#N/A,FALSE,"UNIT";#N/A,#N/A,FALSE,"계정"}</definedName>
    <definedName name="간" localSheetId="6" hidden="1">{#N/A,#N/A,FALSE,"UNIT";#N/A,#N/A,FALSE,"UNIT";#N/A,#N/A,FALSE,"계정"}</definedName>
    <definedName name="간" hidden="1">{#N/A,#N/A,FALSE,"UNIT";#N/A,#N/A,FALSE,"UNIT";#N/A,#N/A,FALSE,"계정"}</definedName>
    <definedName name="강">#REF!</definedName>
    <definedName name="강신완" localSheetId="6">BlankMacro1</definedName>
    <definedName name="강신완">BlankMacro1</definedName>
    <definedName name="개별비">#REF!</definedName>
    <definedName name="개정">#REF!</definedName>
    <definedName name="경영총괄표" localSheetId="6" hidden="1">{#N/A,#N/A,FALSE,"UNIT";#N/A,#N/A,FALSE,"UNIT";#N/A,#N/A,FALSE,"계정"}</definedName>
    <definedName name="경영총괄표" hidden="1">{#N/A,#N/A,FALSE,"UNIT";#N/A,#N/A,FALSE,"UNIT";#N/A,#N/A,FALSE,"계정"}</definedName>
    <definedName name="공정분석" localSheetId="6">BlankMacro1</definedName>
    <definedName name="공정분석">BlankMacro1</definedName>
    <definedName name="과" localSheetId="6" hidden="1">{#N/A,#N/A,FALSE,"UNIT";#N/A,#N/A,FALSE,"UNIT";#N/A,#N/A,FALSE,"계정"}</definedName>
    <definedName name="과" hidden="1">{#N/A,#N/A,FALSE,"UNIT";#N/A,#N/A,FALSE,"UNIT";#N/A,#N/A,FALSE,"계정"}</definedName>
    <definedName name="과제" localSheetId="6" hidden="1">{#N/A,#N/A,FALSE,"UNIT";#N/A,#N/A,FALSE,"UNIT";#N/A,#N/A,FALSE,"계정"}</definedName>
    <definedName name="과제" hidden="1">{#N/A,#N/A,FALSE,"UNIT";#N/A,#N/A,FALSE,"UNIT";#N/A,#N/A,FALSE,"계정"}</definedName>
    <definedName name="区分">[17]Master!$F$2:$F$5</definedName>
    <definedName name="九月予測">'[16]9'!$A$1:$K$1702</definedName>
    <definedName name="ㄴㄴ" localSheetId="6" hidden="1">{#N/A,#N/A,FALSE,"UNIT";#N/A,#N/A,FALSE,"UNIT";#N/A,#N/A,FALSE,"계정"}</definedName>
    <definedName name="ㄴㄴ" hidden="1">{#N/A,#N/A,FALSE,"UNIT";#N/A,#N/A,FALSE,"UNIT";#N/A,#N/A,FALSE,"계정"}</definedName>
    <definedName name="ㄴㅇㄹ">#N/A</definedName>
    <definedName name="누계_중계정">[18]송전기본!#REF!</definedName>
    <definedName name="ㄷㄷㄷ" localSheetId="6" hidden="1">{#N/A,#N/A,FALSE,"UNIT";#N/A,#N/A,FALSE,"UNIT";#N/A,#N/A,FALSE,"계정"}</definedName>
    <definedName name="ㄷㄷㄷ" hidden="1">{#N/A,#N/A,FALSE,"UNIT";#N/A,#N/A,FALSE,"UNIT";#N/A,#N/A,FALSE,"계정"}</definedName>
    <definedName name="당월_소항목">[18]송전기본!#REF!</definedName>
    <definedName name="당월_중계정">[18]송전기본!$C$1:$R$47</definedName>
    <definedName name="당월중계정">#REF!</definedName>
    <definedName name="大分類">[17]Master!$C$3:$C$18</definedName>
    <definedName name="六月予測">'[16]6'!$A$1:$J$1702</definedName>
    <definedName name="ㅁ" localSheetId="6" hidden="1">{#N/A,#N/A,FALSE,"UNIT";#N/A,#N/A,FALSE,"UNIT";#N/A,#N/A,FALSE,"계정"}</definedName>
    <definedName name="ㅁ" hidden="1">{#N/A,#N/A,FALSE,"UNIT";#N/A,#N/A,FALSE,"UNIT";#N/A,#N/A,FALSE,"계정"}</definedName>
    <definedName name="ㅁ1">#REF!</definedName>
    <definedName name="ㅁㄴ" localSheetId="6" hidden="1">{#N/A,#N/A,FALSE,"UNIT";#N/A,#N/A,FALSE,"UNIT";#N/A,#N/A,FALSE,"계정"}</definedName>
    <definedName name="ㅁㄴ" hidden="1">{#N/A,#N/A,FALSE,"UNIT";#N/A,#N/A,FALSE,"UNIT";#N/A,#N/A,FALSE,"계정"}</definedName>
    <definedName name="ㅁㄴㅇㄴㅇ" localSheetId="2">#REF!</definedName>
    <definedName name="ㅁㄴㅇㄴㅇ" localSheetId="6">#REF!</definedName>
    <definedName name="ㅁㄴㅇㄴㅇ">#REF!</definedName>
    <definedName name="ㅁㅁㅁ" localSheetId="6">BlankMacro1</definedName>
    <definedName name="ㅁㅁㅁ">BlankMacro1</definedName>
    <definedName name="ㅁㅁㅁㅁ" localSheetId="6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6" hidden="1">{#N/A,#N/A,FALSE,"UNIT";#N/A,#N/A,FALSE,"UNIT";#N/A,#N/A,FALSE,"계정"}</definedName>
    <definedName name="ㅁㅁㅁㅁㅁ" hidden="1">{#N/A,#N/A,FALSE,"UNIT";#N/A,#N/A,FALSE,"UNIT";#N/A,#N/A,FALSE,"계정"}</definedName>
    <definedName name="매출계획" localSheetId="6" hidden="1">{#N/A,#N/A,FALSE,"UNIT";#N/A,#N/A,FALSE,"UNIT";#N/A,#N/A,FALSE,"계정"}</definedName>
    <definedName name="매출계획" hidden="1">{#N/A,#N/A,FALSE,"UNIT";#N/A,#N/A,FALSE,"UNIT";#N/A,#N/A,FALSE,"계정"}</definedName>
    <definedName name="모" localSheetId="6" hidden="1">{#N/A,#N/A,FALSE,"UNIT";#N/A,#N/A,FALSE,"UNIT";#N/A,#N/A,FALSE,"계정"}</definedName>
    <definedName name="모" hidden="1">{#N/A,#N/A,FALSE,"UNIT";#N/A,#N/A,FALSE,"UNIT";#N/A,#N/A,FALSE,"계정"}</definedName>
    <definedName name="ㅂㅈㄷ">#N/A</definedName>
    <definedName name="配線_3" localSheetId="2">#REF!</definedName>
    <definedName name="配線_3">#REF!</definedName>
    <definedName name="配線_3_量産" localSheetId="2">#REF!</definedName>
    <definedName name="配線_3_量産">#REF!</definedName>
    <definedName name="配線_3_商品" localSheetId="2">#REF!</definedName>
    <definedName name="配線_3_商品">#REF!</definedName>
    <definedName name="配線_3aaa" localSheetId="2">#REF!</definedName>
    <definedName name="配線_3aaa">#REF!</definedName>
    <definedName name="配線大EMC_3" localSheetId="2">[11]図面!#REF!</definedName>
    <definedName name="配線大EMC_3">[12]図面!#REF!</definedName>
    <definedName name="配線小EMC" localSheetId="2">[11]図面!#REF!</definedName>
    <definedName name="配線小EMC">[12]図面!#REF!</definedName>
    <definedName name="配線小EMC_3" localSheetId="2">[11]図面!#REF!</definedName>
    <definedName name="配線小EMC_3">[12]図面!#REF!</definedName>
    <definedName name="보고" localSheetId="6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6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[18]송전기본!#REF!</definedName>
    <definedName name="部品要目ファイル明細WORK" localSheetId="2">#REF!</definedName>
    <definedName name="部品要目ファイル明細WORK">#REF!</definedName>
    <definedName name="部品要目ファイル明細印刷WORK" localSheetId="2">#REF!</definedName>
    <definedName name="部品要目ファイル明細印刷WORK">#REF!</definedName>
    <definedName name="분기별">[4]PAN!#REF!</definedName>
    <definedName name="불량" localSheetId="6">BlankMacro1</definedName>
    <definedName name="불량">BlankMacro1</definedName>
    <definedName name="불량7" localSheetId="6">BlankMacro1</definedName>
    <definedName name="불량7">BlankMacro1</definedName>
    <definedName name="불량7_1주" localSheetId="6">BlankMacro1</definedName>
    <definedName name="불량7_1주">BlankMacro1</definedName>
    <definedName name="불량현황" localSheetId="6">BlankMacro1</definedName>
    <definedName name="불량현황">BlankMacro1</definedName>
    <definedName name="比率1" localSheetId="2">#REF!</definedName>
    <definedName name="比率1">#REF!</definedName>
    <definedName name="比率11" localSheetId="2">#REF!</definedName>
    <definedName name="比率11">#REF!</definedName>
    <definedName name="比率12" localSheetId="2">#REF!</definedName>
    <definedName name="比率12">#REF!</definedName>
    <definedName name="比率2" localSheetId="2">#REF!</definedName>
    <definedName name="比率2">#REF!</definedName>
    <definedName name="比率3" localSheetId="2">#REF!</definedName>
    <definedName name="比率3">#REF!</definedName>
    <definedName name="比率MEGAFESH" localSheetId="2">#REF!</definedName>
    <definedName name="比率MEGAFESH">#REF!</definedName>
    <definedName name="ㅅㅅㅅㅅ" localSheetId="6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6" hidden="1">{#N/A,#N/A,FALSE,"UNIT";#N/A,#N/A,FALSE,"UNIT";#N/A,#N/A,FALSE,"계정"}</definedName>
    <definedName name="ㅅㅅㅅㅅㅅㅅㅅ" hidden="1">{#N/A,#N/A,FALSE,"UNIT";#N/A,#N/A,FALSE,"UNIT";#N/A,#N/A,FALSE,"계정"}</definedName>
    <definedName name="사내공정" localSheetId="6">BlankMacro1</definedName>
    <definedName name="사내공정">BlankMacro1</definedName>
    <definedName name="사업활성" localSheetId="6" hidden="1">{#N/A,#N/A,FALSE,"UNIT";#N/A,#N/A,FALSE,"UNIT";#N/A,#N/A,FALSE,"계정"}</definedName>
    <definedName name="사업활성" hidden="1">{#N/A,#N/A,FALSE,"UNIT";#N/A,#N/A,FALSE,"UNIT";#N/A,#N/A,FALSE,"계정"}</definedName>
    <definedName name="四月実績">[16]実績4月!$A$1:$U$1256</definedName>
    <definedName name="三月実績">[16]実績3月!$A$1:$U$1471</definedName>
    <definedName name="상반기">#N/A</definedName>
    <definedName name="새나라" localSheetId="6" hidden="1">{#N/A,#N/A,FALSE,"UNIT";#N/A,#N/A,FALSE,"UNIT";#N/A,#N/A,FALSE,"계정"}</definedName>
    <definedName name="새나라" hidden="1">{#N/A,#N/A,FALSE,"UNIT";#N/A,#N/A,FALSE,"UNIT";#N/A,#N/A,FALSE,"계정"}</definedName>
    <definedName name="새이름">[19]작성양식!#REF!</definedName>
    <definedName name="성" localSheetId="6" hidden="1">{#N/A,#N/A,FALSE,"UNIT";#N/A,#N/A,FALSE,"UNIT";#N/A,#N/A,FALSE,"계정"}</definedName>
    <definedName name="성" hidden="1">{#N/A,#N/A,FALSE,"UNIT";#N/A,#N/A,FALSE,"UNIT";#N/A,#N/A,FALSE,"계정"}</definedName>
    <definedName name="소계정_1">#REF!</definedName>
    <definedName name="소계정_2">#REF!</definedName>
    <definedName name="소계정_3">#REF!</definedName>
    <definedName name="소계정_4">#REF!</definedName>
    <definedName name="소항목비용">[10]소계정!#REF!</definedName>
    <definedName name="손익3" localSheetId="6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6" hidden="1">{#N/A,#N/A,FALSE,"UNIT";#N/A,#N/A,FALSE,"UNIT";#N/A,#N/A,FALSE,"계정"}</definedName>
    <definedName name="손익예상" hidden="1">{#N/A,#N/A,FALSE,"UNIT";#N/A,#N/A,FALSE,"UNIT";#N/A,#N/A,FALSE,"계정"}</definedName>
    <definedName name="수리내역2" localSheetId="6">BlankMacro1</definedName>
    <definedName name="수리내역2">BlankMacro1</definedName>
    <definedName name="수리현황" localSheetId="6">BlankMacro1</definedName>
    <definedName name="수리현황">BlankMacro1</definedName>
    <definedName name="실적4월" localSheetId="6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6" hidden="1">{#N/A,#N/A,FALSE,"UNIT";#N/A,#N/A,FALSE,"UNIT";#N/A,#N/A,FALSE,"계정"}</definedName>
    <definedName name="실적6월" hidden="1">{#N/A,#N/A,FALSE,"UNIT";#N/A,#N/A,FALSE,"UNIT";#N/A,#N/A,FALSE,"계정"}</definedName>
    <definedName name="十月予測">'[16]10'!$A$1:$K$1702</definedName>
    <definedName name="十一月予測">'[16]11'!$A$1:$L$1703</definedName>
    <definedName name="ㅇ" localSheetId="6" hidden="1">{#N/A,#N/A,FALSE,"UNIT";#N/A,#N/A,FALSE,"UNIT";#N/A,#N/A,FALSE,"계정"}</definedName>
    <definedName name="ㅇ" hidden="1">{#N/A,#N/A,FALSE,"UNIT";#N/A,#N/A,FALSE,"UNIT";#N/A,#N/A,FALSE,"계정"}</definedName>
    <definedName name="ㅇㄴㅇㅇ" localSheetId="6" hidden="1">{#N/A,#N/A,FALSE,"UNIT";#N/A,#N/A,FALSE,"UNIT";#N/A,#N/A,FALSE,"계정"}</definedName>
    <definedName name="ㅇㄴㅇㅇ" hidden="1">{#N/A,#N/A,FALSE,"UNIT";#N/A,#N/A,FALSE,"UNIT";#N/A,#N/A,FALSE,"계정"}</definedName>
    <definedName name="ㅇㄹ" localSheetId="6" hidden="1">{#N/A,#N/A,FALSE,"UNIT";#N/A,#N/A,FALSE,"UNIT";#N/A,#N/A,FALSE,"계정"}</definedName>
    <definedName name="ㅇㄹ" hidden="1">{#N/A,#N/A,FALSE,"UNIT";#N/A,#N/A,FALSE,"UNIT";#N/A,#N/A,FALSE,"계정"}</definedName>
    <definedName name="ㅇㅇ" localSheetId="2">#REF!</definedName>
    <definedName name="ㅇㅇ" localSheetId="6">#REF!</definedName>
    <definedName name="ㅇㅇ">#REF!</definedName>
    <definedName name="어" localSheetId="2">#REF!</definedName>
    <definedName name="어">#REF!</definedName>
    <definedName name="연간예상" localSheetId="6" hidden="1">{#N/A,#N/A,FALSE,"UNIT";#N/A,#N/A,FALSE,"UNIT";#N/A,#N/A,FALSE,"계정"}</definedName>
    <definedName name="연간예상" hidden="1">{#N/A,#N/A,FALSE,"UNIT";#N/A,#N/A,FALSE,"UNIT";#N/A,#N/A,FALSE,"계정"}</definedName>
    <definedName name="연말손익" localSheetId="6" hidden="1">{#N/A,#N/A,FALSE,"UNIT";#N/A,#N/A,FALSE,"UNIT";#N/A,#N/A,FALSE,"계정"}</definedName>
    <definedName name="연말손익" hidden="1">{#N/A,#N/A,FALSE,"UNIT";#N/A,#N/A,FALSE,"UNIT";#N/A,#N/A,FALSE,"계정"}</definedName>
    <definedName name="오" localSheetId="6" hidden="1">{#N/A,#N/A,FALSE,"UNIT";#N/A,#N/A,FALSE,"UNIT";#N/A,#N/A,FALSE,"계정"}</definedName>
    <definedName name="오" hidden="1">{#N/A,#N/A,FALSE,"UNIT";#N/A,#N/A,FALSE,"UNIT";#N/A,#N/A,FALSE,"계정"}</definedName>
    <definedName name="오." localSheetId="6" hidden="1">{#N/A,#N/A,FALSE,"UNIT";#N/A,#N/A,FALSE,"UNIT";#N/A,#N/A,FALSE,"계정"}</definedName>
    <definedName name="오." hidden="1">{#N/A,#N/A,FALSE,"UNIT";#N/A,#N/A,FALSE,"UNIT";#N/A,#N/A,FALSE,"계정"}</definedName>
    <definedName name="오.." localSheetId="6" hidden="1">{#N/A,#N/A,FALSE,"UNIT";#N/A,#N/A,FALSE,"UNIT";#N/A,#N/A,FALSE,"계정"}</definedName>
    <definedName name="오.." hidden="1">{#N/A,#N/A,FALSE,"UNIT";#N/A,#N/A,FALSE,"UNIT";#N/A,#N/A,FALSE,"계정"}</definedName>
    <definedName name="외주품질트랜드" localSheetId="6">BlankMacro1</definedName>
    <definedName name="외주품질트랜드">BlankMacro1</definedName>
    <definedName name="二月実績">[16]実績2月!$A$1:$U$1513</definedName>
    <definedName name="ㅈㅇ" localSheetId="6" hidden="1">{#N/A,#N/A,FALSE,"UNIT";#N/A,#N/A,FALSE,"UNIT";#N/A,#N/A,FALSE,"계정"}</definedName>
    <definedName name="ㅈㅇ" hidden="1">{#N/A,#N/A,FALSE,"UNIT";#N/A,#N/A,FALSE,"UNIT";#N/A,#N/A,FALSE,"계정"}</definedName>
    <definedName name="자" localSheetId="6" hidden="1">{#N/A,#N/A,FALSE,"UNIT";#N/A,#N/A,FALSE,"UNIT";#N/A,#N/A,FALSE,"계정"}</definedName>
    <definedName name="자" hidden="1">{#N/A,#N/A,FALSE,"UNIT";#N/A,#N/A,FALSE,"UNIT";#N/A,#N/A,FALSE,"계정"}</definedName>
    <definedName name="자." localSheetId="6" hidden="1">{#N/A,#N/A,FALSE,"UNIT";#N/A,#N/A,FALSE,"UNIT";#N/A,#N/A,FALSE,"계정"}</definedName>
    <definedName name="자." hidden="1">{#N/A,#N/A,FALSE,"UNIT";#N/A,#N/A,FALSE,"UNIT";#N/A,#N/A,FALSE,"계정"}</definedName>
    <definedName name="자.." localSheetId="6" hidden="1">{#N/A,#N/A,FALSE,"UNIT";#N/A,#N/A,FALSE,"UNIT";#N/A,#N/A,FALSE,"계정"}</definedName>
    <definedName name="자.." hidden="1">{#N/A,#N/A,FALSE,"UNIT";#N/A,#N/A,FALSE,"UNIT";#N/A,#N/A,FALSE,"계정"}</definedName>
    <definedName name="자동화">#REF!</definedName>
    <definedName name="자동화실적">#REF!</definedName>
    <definedName name="재" localSheetId="6" hidden="1">{#N/A,#N/A,FALSE,"UNIT";#N/A,#N/A,FALSE,"UNIT";#N/A,#N/A,FALSE,"계정"}</definedName>
    <definedName name="재" hidden="1">{#N/A,#N/A,FALSE,"UNIT";#N/A,#N/A,FALSE,"UNIT";#N/A,#N/A,FALSE,"계정"}</definedName>
    <definedName name="저저" localSheetId="6" hidden="1">{#N/A,#N/A,FALSE,"UNIT";#N/A,#N/A,FALSE,"UNIT";#N/A,#N/A,FALSE,"계정"}</definedName>
    <definedName name="저저" hidden="1">{#N/A,#N/A,FALSE,"UNIT";#N/A,#N/A,FALSE,"UNIT";#N/A,#N/A,FALSE,"계정"}</definedName>
    <definedName name="전류">"개체 54"</definedName>
    <definedName name="電源_3_商品" localSheetId="2">#REF!</definedName>
    <definedName name="電源_3_商品">#REF!</definedName>
    <definedName name="정" localSheetId="6" hidden="1">{#N/A,#N/A,FALSE,"UNIT";#N/A,#N/A,FALSE,"UNIT";#N/A,#N/A,FALSE,"계정"}</definedName>
    <definedName name="정" hidden="1">{#N/A,#N/A,FALSE,"UNIT";#N/A,#N/A,FALSE,"UNIT";#N/A,#N/A,FALSE,"계정"}</definedName>
    <definedName name="정문" localSheetId="6" hidden="1">{#N/A,#N/A,FALSE,"UNIT";#N/A,#N/A,FALSE,"UNIT";#N/A,#N/A,FALSE,"계정"}</definedName>
    <definedName name="정문" hidden="1">{#N/A,#N/A,FALSE,"UNIT";#N/A,#N/A,FALSE,"UNIT";#N/A,#N/A,FALSE,"계정"}</definedName>
    <definedName name="정문식" localSheetId="6" hidden="1">{#N/A,#N/A,FALSE,"UNIT";#N/A,#N/A,FALSE,"UNIT";#N/A,#N/A,FALSE,"계정"}</definedName>
    <definedName name="정문식" hidden="1">{#N/A,#N/A,FALSE,"UNIT";#N/A,#N/A,FALSE,"UNIT";#N/A,#N/A,FALSE,"계정"}</definedName>
    <definedName name="制御端子台" localSheetId="2">#REF!</definedName>
    <definedName name="制御端子台">#REF!</definedName>
    <definedName name="制御端子台_量産" localSheetId="2">#REF!</definedName>
    <definedName name="制御端子台_量産">#REF!</definedName>
    <definedName name="제품별사업전략" localSheetId="6" hidden="1">{#N/A,#N/A,FALSE,"UNIT";#N/A,#N/A,FALSE,"UNIT";#N/A,#N/A,FALSE,"계정"}</definedName>
    <definedName name="제품별사업전략" hidden="1">{#N/A,#N/A,FALSE,"UNIT";#N/A,#N/A,FALSE,"UNIT";#N/A,#N/A,FALSE,"계정"}</definedName>
    <definedName name="주" localSheetId="6" hidden="1">{#N/A,#N/A,FALSE,"UNIT";#N/A,#N/A,FALSE,"UNIT";#N/A,#N/A,FALSE,"계정"}</definedName>
    <definedName name="주" hidden="1">{#N/A,#N/A,FALSE,"UNIT";#N/A,#N/A,FALSE,"UNIT";#N/A,#N/A,FALSE,"계정"}</definedName>
    <definedName name="주차계획" localSheetId="6" hidden="1">{#N/A,#N/A,FALSE,"UNIT";#N/A,#N/A,FALSE,"UNIT";#N/A,#N/A,FALSE,"계정"}</definedName>
    <definedName name="주차계획" hidden="1">{#N/A,#N/A,FALSE,"UNIT";#N/A,#N/A,FALSE,"UNIT";#N/A,#N/A,FALSE,"계정"}</definedName>
    <definedName name="중계정_누계_">[20]소계정!#REF!</definedName>
    <definedName name="중계정_당월_">[20]소계정!#REF!</definedName>
    <definedName name="중계젖_누계_">#N/A</definedName>
    <definedName name="중계젖_당월_">#N/A</definedName>
    <definedName name="中分類">[17]Master!$D$3:$D$92</definedName>
    <definedName name="진" localSheetId="6" hidden="1">{#N/A,#N/A,FALSE,"UNIT";#N/A,#N/A,FALSE,"UNIT";#N/A,#N/A,FALSE,"계정"}</definedName>
    <definedName name="진" hidden="1">{#N/A,#N/A,FALSE,"UNIT";#N/A,#N/A,FALSE,"UNIT";#N/A,#N/A,FALSE,"계정"}</definedName>
    <definedName name="ㅊ1">#REF!</definedName>
    <definedName name="차." localSheetId="6" hidden="1">{#N/A,#N/A,FALSE,"UNIT";#N/A,#N/A,FALSE,"UNIT";#N/A,#N/A,FALSE,"계정"}</definedName>
    <definedName name="차." hidden="1">{#N/A,#N/A,FALSE,"UNIT";#N/A,#N/A,FALSE,"UNIT";#N/A,#N/A,FALSE,"계정"}</definedName>
    <definedName name="차량SVC" localSheetId="6" hidden="1">{#N/A,#N/A,FALSE,"UNIT";#N/A,#N/A,FALSE,"UNIT";#N/A,#N/A,FALSE,"계정"}</definedName>
    <definedName name="차량SVC" hidden="1">{#N/A,#N/A,FALSE,"UNIT";#N/A,#N/A,FALSE,"UNIT";#N/A,#N/A,FALSE,"계정"}</definedName>
    <definedName name="七月予測">'[16]7'!$A$1:$I$1702</definedName>
    <definedName name="템플리트모듈1" localSheetId="6">BlankMacro1</definedName>
    <definedName name="템플리트모듈1">BlankMacro1</definedName>
    <definedName name="템플리트모듈2" localSheetId="6">BlankMacro1</definedName>
    <definedName name="템플리트모듈2">BlankMacro1</definedName>
    <definedName name="템플리트모듈3" localSheetId="6">BlankMacro1</definedName>
    <definedName name="템플리트모듈3">BlankMacro1</definedName>
    <definedName name="템플리트모듈4" localSheetId="6">BlankMacro1</definedName>
    <definedName name="템플리트모듈4">BlankMacro1</definedName>
    <definedName name="템플리트모듈5" localSheetId="6">BlankMacro1</definedName>
    <definedName name="템플리트모듈5">BlankMacro1</definedName>
    <definedName name="템플리트모듈6" localSheetId="6">BlankMacro1</definedName>
    <definedName name="템플리트모듈6">BlankMacro1</definedName>
    <definedName name="팀별계획" localSheetId="6" hidden="1">{#N/A,#N/A,FALSE,"UNIT";#N/A,#N/A,FALSE,"UNIT";#N/A,#N/A,FALSE,"계정"}</definedName>
    <definedName name="팀별계획" hidden="1">{#N/A,#N/A,FALSE,"UNIT";#N/A,#N/A,FALSE,"UNIT";#N/A,#N/A,FALSE,"계정"}</definedName>
    <definedName name="八月予測">'[16]8'!$B$1:$J$1702</definedName>
    <definedName name="포" localSheetId="6" hidden="1">{#N/A,#N/A,FALSE,"UNIT";#N/A,#N/A,FALSE,"UNIT";#N/A,#N/A,FALSE,"계정"}</definedName>
    <definedName name="포" hidden="1">{#N/A,#N/A,FALSE,"UNIT";#N/A,#N/A,FALSE,"UNIT";#N/A,#N/A,FALSE,"계정"}</definedName>
    <definedName name="표지">[21]표지!#REF!</definedName>
    <definedName name="표지보고" localSheetId="6" hidden="1">{#N/A,#N/A,FALSE,"UNIT";#N/A,#N/A,FALSE,"UNIT";#N/A,#N/A,FALSE,"계정"}</definedName>
    <definedName name="표지보고" hidden="1">{#N/A,#N/A,FALSE,"UNIT";#N/A,#N/A,FALSE,"UNIT";#N/A,#N/A,FALSE,"계정"}</definedName>
    <definedName name="品番" localSheetId="2">#REF!</definedName>
    <definedName name="品番">#REF!</definedName>
    <definedName name="하반기">#N/A</definedName>
    <definedName name="項目">[17]Master!$B$3:$B$12</definedName>
    <definedName name="호" localSheetId="6" hidden="1">{#N/A,#N/A,FALSE,"UNIT";#N/A,#N/A,FALSE,"UNIT";#N/A,#N/A,FALSE,"계정"}</definedName>
    <definedName name="호" hidden="1">{#N/A,#N/A,FALSE,"UNIT";#N/A,#N/A,FALSE,"UNIT";#N/A,#N/A,FALSE,"계정"}</definedName>
    <definedName name="환경" localSheetId="6" hidden="1">{#N/A,#N/A,FALSE,"UNIT";#N/A,#N/A,FALSE,"UNIT";#N/A,#N/A,FALSE,"계정"}</definedName>
    <definedName name="환경" hidden="1">{#N/A,#N/A,FALSE,"UNIT";#N/A,#N/A,FALSE,"UNIT";#N/A,#N/A,FALSE,"계정"}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21" l="1"/>
  <c r="G67" i="21"/>
  <c r="F67" i="21"/>
  <c r="J15" i="26"/>
  <c r="K70" i="23"/>
  <c r="I30" i="15"/>
  <c r="H30" i="15"/>
  <c r="H29" i="15"/>
  <c r="I17" i="15" l="1"/>
  <c r="I79" i="23" l="1"/>
  <c r="I73" i="23"/>
  <c r="I72" i="23"/>
  <c r="K62" i="23"/>
  <c r="K56" i="23"/>
  <c r="I56" i="23"/>
  <c r="I55" i="23"/>
  <c r="J55" i="23"/>
  <c r="K55" i="23"/>
  <c r="J12" i="26" l="1"/>
  <c r="K12" i="26" s="1"/>
  <c r="I12" i="26"/>
  <c r="I15" i="26" l="1"/>
  <c r="K15" i="26" s="1"/>
  <c r="T11" i="26"/>
  <c r="I11" i="26"/>
  <c r="I14" i="26" l="1"/>
  <c r="J14" i="26" s="1"/>
  <c r="K14" i="26" s="1"/>
  <c r="I13" i="26"/>
  <c r="J13" i="26" s="1"/>
  <c r="K13" i="26" s="1"/>
  <c r="I47" i="23"/>
  <c r="J68" i="23"/>
  <c r="K80" i="23"/>
  <c r="I7" i="26"/>
  <c r="J7" i="26" s="1"/>
  <c r="K7" i="26" s="1"/>
  <c r="I8" i="26"/>
  <c r="J8" i="26" s="1"/>
  <c r="K8" i="26" s="1"/>
  <c r="I9" i="26"/>
  <c r="J9" i="26" s="1"/>
  <c r="K9" i="26" s="1"/>
  <c r="I10" i="26"/>
  <c r="J10" i="26" s="1"/>
  <c r="K10" i="26" s="1"/>
  <c r="I6" i="26"/>
  <c r="J6" i="26" s="1"/>
  <c r="K6" i="26" s="1"/>
  <c r="T50" i="26" l="1"/>
  <c r="T47" i="26"/>
  <c r="T46" i="26"/>
  <c r="T45" i="26"/>
  <c r="T7" i="26"/>
  <c r="T6" i="26"/>
  <c r="T18" i="26" l="1"/>
  <c r="S94" i="21"/>
  <c r="P94" i="21"/>
  <c r="S23" i="15" l="1"/>
  <c r="G66" i="21" l="1"/>
  <c r="F47" i="21" s="1"/>
  <c r="G23" i="15" l="1"/>
  <c r="J18" i="15"/>
  <c r="G14" i="15"/>
  <c r="U25" i="18"/>
  <c r="J77" i="23" l="1"/>
  <c r="J76" i="23"/>
  <c r="J75" i="23"/>
  <c r="K75" i="23" s="1"/>
  <c r="I81" i="23"/>
  <c r="I82" i="23"/>
  <c r="I80" i="23"/>
  <c r="K81" i="23"/>
  <c r="K82" i="23"/>
  <c r="K78" i="23"/>
  <c r="I78" i="23"/>
  <c r="U29" i="18"/>
  <c r="J69" i="23"/>
  <c r="K83" i="23" s="1"/>
  <c r="K85" i="23" s="1"/>
  <c r="K86" i="23" s="1"/>
  <c r="K84" i="23" l="1"/>
  <c r="J84" i="23"/>
  <c r="I75" i="23"/>
  <c r="I84" i="23" s="1"/>
  <c r="J83" i="23"/>
  <c r="K48" i="23"/>
  <c r="J48" i="23"/>
  <c r="J49" i="23" s="1"/>
  <c r="J50" i="23" s="1"/>
  <c r="I48" i="23"/>
  <c r="K47" i="23"/>
  <c r="I43" i="23" l="1"/>
  <c r="J42" i="23"/>
  <c r="I41" i="23"/>
  <c r="I42" i="23" s="1"/>
  <c r="K41" i="23"/>
  <c r="K42" i="23" s="1"/>
  <c r="I44" i="23" s="1"/>
  <c r="I192" i="23"/>
  <c r="G192" i="23"/>
  <c r="E192" i="23"/>
  <c r="K192" i="23" s="1"/>
  <c r="N192" i="23" s="1"/>
  <c r="K49" i="23" l="1"/>
  <c r="I49" i="23"/>
  <c r="D192" i="23"/>
  <c r="L192" i="23" s="1"/>
  <c r="F192" i="23"/>
  <c r="K50" i="23" l="1"/>
  <c r="I51" i="23" s="1"/>
  <c r="K71" i="23"/>
  <c r="I50" i="23"/>
  <c r="O192" i="23"/>
  <c r="J192" i="23"/>
  <c r="M192" i="23" s="1"/>
  <c r="AB61" i="23" l="1"/>
  <c r="AB67" i="23" s="1"/>
  <c r="F7" i="21"/>
  <c r="G7" i="21"/>
  <c r="E7" i="21"/>
  <c r="E86" i="21"/>
  <c r="F79" i="21"/>
  <c r="E79" i="21" s="1"/>
  <c r="E85" i="21" s="1"/>
  <c r="F22" i="21"/>
  <c r="G21" i="21"/>
  <c r="E21" i="21"/>
  <c r="G20" i="21"/>
  <c r="E20" i="21"/>
  <c r="I87" i="23" l="1"/>
  <c r="F15" i="21"/>
  <c r="J54" i="23" s="1"/>
  <c r="J57" i="23" s="1"/>
  <c r="J58" i="23" s="1"/>
  <c r="E6" i="21"/>
  <c r="F4" i="21"/>
  <c r="F6" i="21"/>
  <c r="E87" i="21"/>
  <c r="F28" i="21"/>
  <c r="E22" i="21"/>
  <c r="E15" i="21" s="1"/>
  <c r="G22" i="21"/>
  <c r="G15" i="21" s="1"/>
  <c r="F85" i="21"/>
  <c r="G79" i="21"/>
  <c r="G28" i="21" l="1"/>
  <c r="G30" i="21" s="1"/>
  <c r="K54" i="23"/>
  <c r="K57" i="23" s="1"/>
  <c r="E28" i="21"/>
  <c r="E30" i="21" s="1"/>
  <c r="I54" i="23"/>
  <c r="I57" i="23" s="1"/>
  <c r="F44" i="21"/>
  <c r="G85" i="21"/>
  <c r="G87" i="21" s="1"/>
  <c r="G6" i="21"/>
  <c r="G44" i="21"/>
  <c r="G46" i="21" s="1"/>
  <c r="G4" i="21"/>
  <c r="E44" i="21"/>
  <c r="E46" i="21" s="1"/>
  <c r="E4" i="21"/>
  <c r="I58" i="23" l="1"/>
  <c r="K58" i="23"/>
  <c r="F38" i="21"/>
  <c r="F31" i="21" s="1"/>
  <c r="F5" i="21" s="1"/>
  <c r="G37" i="21"/>
  <c r="E37" i="21"/>
  <c r="G36" i="21"/>
  <c r="E36" i="21"/>
  <c r="C64" i="18"/>
  <c r="C63" i="18"/>
  <c r="B63" i="18"/>
  <c r="K59" i="23" l="1"/>
  <c r="K60" i="23" s="1"/>
  <c r="I63" i="23" s="1"/>
  <c r="G38" i="21"/>
  <c r="E38" i="21"/>
  <c r="E31" i="21" s="1"/>
  <c r="E5" i="21" s="1"/>
  <c r="D48" i="18"/>
  <c r="G69" i="21"/>
  <c r="H65" i="21"/>
  <c r="F65" i="21"/>
  <c r="U298" i="21"/>
  <c r="G292" i="21" s="1"/>
  <c r="S298" i="21"/>
  <c r="E292" i="21" s="1"/>
  <c r="G293" i="21"/>
  <c r="F293" i="21"/>
  <c r="E293" i="21"/>
  <c r="F292" i="21"/>
  <c r="I263" i="21"/>
  <c r="X262" i="21"/>
  <c r="I260" i="21"/>
  <c r="G245" i="21"/>
  <c r="F245" i="21"/>
  <c r="E245" i="21"/>
  <c r="O238" i="21"/>
  <c r="M238" i="21"/>
  <c r="O226" i="21"/>
  <c r="N226" i="21"/>
  <c r="M226" i="21"/>
  <c r="O215" i="21"/>
  <c r="N215" i="21"/>
  <c r="M215" i="21"/>
  <c r="S201" i="21"/>
  <c r="F192" i="21" s="1"/>
  <c r="T200" i="21"/>
  <c r="R200" i="21"/>
  <c r="T199" i="21"/>
  <c r="R199" i="21"/>
  <c r="H64" i="21"/>
  <c r="H66" i="21" s="1"/>
  <c r="F64" i="21"/>
  <c r="F66" i="21" l="1"/>
  <c r="F69" i="21" s="1"/>
  <c r="G31" i="21"/>
  <c r="G5" i="21" s="1"/>
  <c r="G70" i="21"/>
  <c r="F8" i="21"/>
  <c r="T201" i="21"/>
  <c r="G192" i="21" s="1"/>
  <c r="R201" i="21"/>
  <c r="E192" i="21" s="1"/>
  <c r="G193" i="21"/>
  <c r="E193" i="21"/>
  <c r="F193" i="21"/>
  <c r="H69" i="21"/>
  <c r="H70" i="21" l="1"/>
  <c r="G47" i="21"/>
  <c r="G8" i="21" s="1"/>
  <c r="F70" i="21"/>
  <c r="E47" i="21"/>
  <c r="E8" i="21" s="1"/>
  <c r="H15" i="15" l="1"/>
  <c r="U26" i="18" l="1"/>
  <c r="I18" i="20" l="1"/>
  <c r="Q44" i="18"/>
  <c r="Q43" i="18"/>
  <c r="Y35" i="18"/>
  <c r="Z35" i="18" s="1"/>
  <c r="AA35" i="18" s="1"/>
  <c r="AA36" i="18"/>
  <c r="Z36" i="18"/>
  <c r="Z37" i="18"/>
  <c r="F96" i="21" s="1"/>
  <c r="X37" i="18"/>
  <c r="X36" i="18"/>
  <c r="U30" i="18"/>
  <c r="U17" i="18"/>
  <c r="AA37" i="18" l="1"/>
  <c r="Y34" i="18"/>
  <c r="U36" i="18"/>
  <c r="U37" i="18"/>
  <c r="U35" i="18"/>
  <c r="H35" i="18"/>
  <c r="H37" i="18" l="1"/>
  <c r="H38" i="18" s="1"/>
  <c r="U12" i="18" l="1"/>
  <c r="AB36" i="18" l="1"/>
  <c r="AB35" i="18"/>
  <c r="AB37" i="18"/>
  <c r="AB34" i="18"/>
  <c r="H28" i="18"/>
  <c r="U16" i="18"/>
  <c r="H14" i="18"/>
  <c r="H30" i="18" l="1"/>
  <c r="U19" i="18"/>
  <c r="U22" i="18" s="1"/>
  <c r="U27" i="18" l="1"/>
  <c r="U28" i="18" s="1"/>
  <c r="U23" i="18"/>
  <c r="V34" i="18"/>
  <c r="W34" i="18" s="1"/>
  <c r="AC34" i="18" s="1"/>
  <c r="AE34" i="18" s="1"/>
  <c r="U13" i="18"/>
  <c r="U20" i="18"/>
  <c r="H32" i="18" l="1"/>
  <c r="V35" i="18"/>
  <c r="W35" i="18" s="1"/>
  <c r="AC35" i="18" s="1"/>
  <c r="AE35" i="18" s="1"/>
  <c r="V36" i="18"/>
  <c r="W36" i="18" s="1"/>
  <c r="AC36" i="18" s="1"/>
  <c r="AE36" i="18" s="1"/>
  <c r="V37" i="18"/>
  <c r="W37" i="18" s="1"/>
  <c r="AC37" i="18" s="1"/>
  <c r="AE37" i="18" s="1"/>
  <c r="U24" i="18"/>
  <c r="J4" i="15" l="1"/>
  <c r="I4" i="15"/>
  <c r="H4" i="15"/>
  <c r="O25" i="15" l="1"/>
  <c r="O22" i="15"/>
  <c r="G25" i="15" l="1"/>
  <c r="K21" i="15"/>
  <c r="K22" i="15" s="1"/>
  <c r="J20" i="15"/>
  <c r="J19" i="15"/>
  <c r="I22" i="15"/>
  <c r="H16" i="15"/>
  <c r="H22" i="15"/>
  <c r="S25" i="15"/>
  <c r="U8" i="15" s="1"/>
  <c r="U22" i="15"/>
  <c r="T16" i="15"/>
  <c r="T22" i="15" s="1"/>
  <c r="S15" i="15"/>
  <c r="S12" i="15"/>
  <c r="S22" i="15" s="1"/>
  <c r="G13" i="15"/>
  <c r="G22" i="15" s="1"/>
  <c r="J22" i="15" l="1"/>
  <c r="O23" i="15"/>
</calcChain>
</file>

<file path=xl/sharedStrings.xml><?xml version="1.0" encoding="utf-8"?>
<sst xmlns="http://schemas.openxmlformats.org/spreadsheetml/2006/main" count="1098" uniqueCount="565">
  <si>
    <t>Pin</t>
    <phoneticPr fontId="1" type="noConversion"/>
  </si>
  <si>
    <t>[V]</t>
    <phoneticPr fontId="1" type="noConversion"/>
  </si>
  <si>
    <t>[A]</t>
    <phoneticPr fontId="1" type="noConversion"/>
  </si>
  <si>
    <t>[mm]</t>
    <phoneticPr fontId="1" type="noConversion"/>
  </si>
  <si>
    <t>[%]</t>
    <phoneticPr fontId="1" type="noConversion"/>
  </si>
  <si>
    <t>-</t>
    <phoneticPr fontId="1" type="noConversion"/>
  </si>
  <si>
    <t>Np</t>
    <phoneticPr fontId="1" type="noConversion"/>
  </si>
  <si>
    <t>IPV5</t>
    <phoneticPr fontId="1" type="noConversion"/>
  </si>
  <si>
    <t>Winding</t>
    <phoneticPr fontId="1" type="noConversion"/>
  </si>
  <si>
    <t>Ts</t>
    <phoneticPr fontId="1" type="noConversion"/>
  </si>
  <si>
    <t>Wire</t>
    <phoneticPr fontId="1" type="noConversion"/>
  </si>
  <si>
    <t>Barrier</t>
    <phoneticPr fontId="1" type="noConversion"/>
  </si>
  <si>
    <t xml:space="preserve">Insulation </t>
    <phoneticPr fontId="1" type="noConversion"/>
  </si>
  <si>
    <t>mm</t>
    <phoneticPr fontId="1" type="noConversion"/>
  </si>
  <si>
    <t>Top</t>
    <phoneticPr fontId="1" type="noConversion"/>
  </si>
  <si>
    <t>Bottom</t>
    <phoneticPr fontId="1" type="noConversion"/>
  </si>
  <si>
    <t>TOP</t>
    <phoneticPr fontId="1" type="noConversion"/>
  </si>
  <si>
    <t>Bottom
Pin</t>
    <phoneticPr fontId="1" type="noConversion"/>
  </si>
  <si>
    <t>W1</t>
    <phoneticPr fontId="1" type="noConversion"/>
  </si>
  <si>
    <t>2UEW</t>
    <phoneticPr fontId="1" type="noConversion"/>
  </si>
  <si>
    <t>W3</t>
    <phoneticPr fontId="1" type="noConversion"/>
  </si>
  <si>
    <t>PV15</t>
    <phoneticPr fontId="1" type="noConversion"/>
  </si>
  <si>
    <t>TIW</t>
    <phoneticPr fontId="1" type="noConversion"/>
  </si>
  <si>
    <t>0.3Φ</t>
    <phoneticPr fontId="1" type="noConversion"/>
  </si>
  <si>
    <t>Pri~PV5</t>
    <phoneticPr fontId="1" type="noConversion"/>
  </si>
  <si>
    <t>2mm씩 베리어 했기때문에(총4mm) 규격 3.5mm 이상 만족</t>
    <phoneticPr fontId="1" type="noConversion"/>
  </si>
  <si>
    <t>강화 절연이기 때문에 문제 없음</t>
    <phoneticPr fontId="1" type="noConversion"/>
  </si>
  <si>
    <t>TOP, Bottom</t>
    <phoneticPr fontId="1" type="noConversion"/>
  </si>
  <si>
    <t>Pri, IPV5</t>
    <phoneticPr fontId="1" type="noConversion"/>
  </si>
  <si>
    <t>Pri, IPV5 강화 절연이므로 Top, Bottom 절연 신경 안써도 됨, 단 PV5와 코어 사이즈가 가깝기 때문에 핀에서 문제가 됨</t>
    <phoneticPr fontId="1" type="noConversion"/>
  </si>
  <si>
    <t xml:space="preserve">따라서 약 2mm 이격하여 다른곳에서 1.5mm 만 확보되면 절연 문제 없게끔 가능 </t>
    <phoneticPr fontId="1" type="noConversion"/>
  </si>
  <si>
    <t>Option 1</t>
    <phoneticPr fontId="1" type="noConversion"/>
  </si>
  <si>
    <t>강점</t>
    <phoneticPr fontId="1" type="noConversion"/>
  </si>
  <si>
    <t>Pri 베리어 없어도 됨, 다만 3중 절연권선 자체가 비쌀수도 있음</t>
    <phoneticPr fontId="1" type="noConversion"/>
  </si>
  <si>
    <t>DCP</t>
    <phoneticPr fontId="1" type="noConversion"/>
  </si>
  <si>
    <t>IPV24</t>
    <phoneticPr fontId="1" type="noConversion"/>
  </si>
  <si>
    <t>부품</t>
    <phoneticPr fontId="173" type="noConversion"/>
  </si>
  <si>
    <t>합계 [mA]</t>
    <phoneticPr fontId="173" type="noConversion"/>
  </si>
  <si>
    <t>총 합계 [mA]</t>
    <phoneticPr fontId="173" type="noConversion"/>
  </si>
  <si>
    <t>설계 사양 [mA]</t>
    <phoneticPr fontId="173" type="noConversion"/>
  </si>
  <si>
    <t>소모전력 [W]</t>
    <phoneticPr fontId="173" type="noConversion"/>
  </si>
  <si>
    <t xml:space="preserve">소모전력 </t>
    <phoneticPr fontId="173" type="noConversion"/>
  </si>
  <si>
    <t>PV15</t>
    <phoneticPr fontId="173" type="noConversion"/>
  </si>
  <si>
    <t>IPV24</t>
    <phoneticPr fontId="173" type="noConversion"/>
  </si>
  <si>
    <t>IPV10.5</t>
    <phoneticPr fontId="173" type="noConversion"/>
  </si>
  <si>
    <t>IPV5</t>
    <phoneticPr fontId="173" type="noConversion"/>
  </si>
  <si>
    <t>SJE-S-124L (알람 RLY)</t>
    <phoneticPr fontId="173" type="noConversion"/>
  </si>
  <si>
    <t>MC34063EBD-T (LDO)</t>
    <phoneticPr fontId="173" type="noConversion"/>
  </si>
  <si>
    <t>IPV24 (외부)</t>
    <phoneticPr fontId="173" type="noConversion"/>
  </si>
  <si>
    <t>더미저항</t>
    <phoneticPr fontId="173" type="noConversion"/>
  </si>
  <si>
    <t>IPV10.5(외부)</t>
    <phoneticPr fontId="173" type="noConversion"/>
  </si>
  <si>
    <t>Display</t>
    <phoneticPr fontId="173" type="noConversion"/>
  </si>
  <si>
    <t>R7FA2L1AB3CFL (IO_CPU)</t>
    <phoneticPr fontId="173" type="noConversion"/>
  </si>
  <si>
    <t>Vo</t>
    <phoneticPr fontId="1" type="noConversion"/>
  </si>
  <si>
    <t>Fsw</t>
    <phoneticPr fontId="1" type="noConversion"/>
  </si>
  <si>
    <t>VD_F</t>
    <phoneticPr fontId="1" type="noConversion"/>
  </si>
  <si>
    <t>Ipk</t>
    <phoneticPr fontId="1" type="noConversion"/>
  </si>
  <si>
    <t>Irms</t>
    <phoneticPr fontId="1" type="noConversion"/>
  </si>
  <si>
    <t>Core</t>
    <phoneticPr fontId="1" type="noConversion"/>
  </si>
  <si>
    <t>Ns.set</t>
    <phoneticPr fontId="1" type="noConversion"/>
  </si>
  <si>
    <t>Turns</t>
    <phoneticPr fontId="1" type="noConversion"/>
  </si>
  <si>
    <t>Ns.cal</t>
    <phoneticPr fontId="1" type="noConversion"/>
  </si>
  <si>
    <t>Vrrm.cal</t>
    <phoneticPr fontId="1" type="noConversion"/>
  </si>
  <si>
    <t>Vo.Cal</t>
    <phoneticPr fontId="1" type="noConversion"/>
  </si>
  <si>
    <t>J</t>
    <phoneticPr fontId="1" type="noConversion"/>
  </si>
  <si>
    <t>Secondary Voltage</t>
    <phoneticPr fontId="1" type="noConversion"/>
  </si>
  <si>
    <t>W4</t>
  </si>
  <si>
    <t>W5</t>
  </si>
  <si>
    <t>W6</t>
  </si>
  <si>
    <t>031-543-6073</t>
    <phoneticPr fontId="1" type="noConversion"/>
  </si>
  <si>
    <t>2mm
(1)</t>
    <phoneticPr fontId="1" type="noConversion"/>
  </si>
  <si>
    <t>CPU_PFC</t>
    <phoneticPr fontId="1" type="noConversion"/>
  </si>
  <si>
    <t>ACS724LLCTR-20AB-T</t>
    <phoneticPr fontId="1" type="noConversion"/>
  </si>
  <si>
    <t>PV15(제어탭</t>
    <phoneticPr fontId="173" type="noConversion"/>
  </si>
  <si>
    <t>UC3844BD1013TR</t>
    <phoneticPr fontId="1" type="noConversion"/>
  </si>
  <si>
    <t>M81738FP (Gate Driver)</t>
    <phoneticPr fontId="1" type="noConversion"/>
  </si>
  <si>
    <t>Run</t>
    <phoneticPr fontId="1" type="noConversion"/>
  </si>
  <si>
    <t>LDO12</t>
    <phoneticPr fontId="1" type="noConversion"/>
  </si>
  <si>
    <t>PV3.3</t>
    <phoneticPr fontId="1" type="noConversion"/>
  </si>
  <si>
    <t>CPU_INV</t>
    <phoneticPr fontId="1" type="noConversion"/>
  </si>
  <si>
    <t>PV5(Buck)</t>
    <phoneticPr fontId="1" type="noConversion"/>
  </si>
  <si>
    <t>PFC12</t>
    <phoneticPr fontId="1" type="noConversion"/>
  </si>
  <si>
    <t>10-F112VPA015M7-LK88A74</t>
    <phoneticPr fontId="1" type="noConversion"/>
  </si>
  <si>
    <t>1EDI20N12AF</t>
    <phoneticPr fontId="1" type="noConversion"/>
  </si>
  <si>
    <t>PFC12 Margin</t>
    <phoneticPr fontId="1" type="noConversion"/>
  </si>
  <si>
    <t>NV15</t>
    <phoneticPr fontId="173" type="noConversion"/>
  </si>
  <si>
    <t>PFC EC FAN</t>
    <phoneticPr fontId="1" type="noConversion"/>
  </si>
  <si>
    <t>NV15</t>
    <phoneticPr fontId="1" type="noConversion"/>
  </si>
  <si>
    <t>2207-1-0007 12V LDO RLY</t>
    <phoneticPr fontId="1" type="noConversion"/>
  </si>
  <si>
    <t>2mm</t>
    <phoneticPr fontId="1" type="noConversion"/>
  </si>
  <si>
    <t>6→7</t>
    <phoneticPr fontId="1" type="noConversion"/>
  </si>
  <si>
    <t>10→11</t>
    <phoneticPr fontId="1" type="noConversion"/>
  </si>
  <si>
    <t>uH</t>
    <phoneticPr fontId="1" type="noConversion"/>
  </si>
  <si>
    <t>판정</t>
    <phoneticPr fontId="1" type="noConversion"/>
  </si>
  <si>
    <t>5→6</t>
    <phoneticPr fontId="1" type="noConversion"/>
  </si>
  <si>
    <t>1→</t>
    <phoneticPr fontId="1" type="noConversion"/>
  </si>
  <si>
    <t>→3</t>
    <phoneticPr fontId="1" type="noConversion"/>
  </si>
  <si>
    <t>EE2020</t>
    <phoneticPr fontId="1" type="noConversion"/>
  </si>
  <si>
    <t>DCM Flyback Transformer 설계 계산서</t>
    <phoneticPr fontId="1" type="noConversion"/>
  </si>
  <si>
    <t>Phase A [Input Parameter]</t>
    <phoneticPr fontId="1" type="noConversion"/>
  </si>
  <si>
    <t>Phase B [Output Parameter]</t>
    <phoneticPr fontId="1" type="noConversion"/>
  </si>
  <si>
    <t>Input Data</t>
    <phoneticPr fontId="1" type="noConversion"/>
  </si>
  <si>
    <t>Output Data</t>
    <phoneticPr fontId="1" type="noConversion"/>
  </si>
  <si>
    <t>Critical Data Design</t>
    <phoneticPr fontId="1" type="noConversion"/>
  </si>
  <si>
    <t>항목</t>
    <phoneticPr fontId="1" type="noConversion"/>
  </si>
  <si>
    <t>값</t>
    <phoneticPr fontId="1" type="noConversion"/>
  </si>
  <si>
    <t>단위</t>
    <phoneticPr fontId="1" type="noConversion"/>
  </si>
  <si>
    <t>수식/근거</t>
    <phoneticPr fontId="1" type="noConversion"/>
  </si>
  <si>
    <t>Input 
Spec</t>
    <phoneticPr fontId="1" type="noConversion"/>
  </si>
  <si>
    <t>Pout</t>
    <phoneticPr fontId="1" type="noConversion"/>
  </si>
  <si>
    <t>W</t>
    <phoneticPr fontId="1" type="noConversion"/>
  </si>
  <si>
    <t>턴수비
선정</t>
    <phoneticPr fontId="1" type="noConversion"/>
  </si>
  <si>
    <t>Np/Ns 허용범위 (해당값 이하 충족할것)</t>
    <phoneticPr fontId="1" type="noConversion"/>
  </si>
  <si>
    <t>n  &lt;  (VDS_max - Vin) / (Vout + VD_F) [Vr 전압으로 인해 MOSFET 소손방지]</t>
    <phoneticPr fontId="1" type="noConversion"/>
  </si>
  <si>
    <t>η</t>
    <phoneticPr fontId="1" type="noConversion"/>
  </si>
  <si>
    <t>%</t>
    <phoneticPr fontId="1" type="noConversion"/>
  </si>
  <si>
    <t>Np/Ns 허용범위 (해당값 이상 충족할것)</t>
    <phoneticPr fontId="1" type="noConversion"/>
  </si>
  <si>
    <r>
      <t>n &gt; Vin / ((Vout + VD_F) × (1/Duty_on - 1)) [DCM 조건 만족, n</t>
    </r>
    <r>
      <rPr>
        <sz val="11"/>
        <color theme="1"/>
        <rFont val="맑은 고딕"/>
        <family val="3"/>
        <charset val="129"/>
      </rPr>
      <t>↓</t>
    </r>
    <r>
      <rPr>
        <sz val="11"/>
        <color theme="1"/>
        <rFont val="맑은 고딕"/>
        <family val="2"/>
        <charset val="129"/>
        <scheme val="minor"/>
      </rPr>
      <t xml:space="preserve"> CCM에 진입]</t>
    </r>
    <phoneticPr fontId="1" type="noConversion"/>
  </si>
  <si>
    <t>Turn</t>
    <phoneticPr fontId="1" type="noConversion"/>
  </si>
  <si>
    <t>V</t>
    <phoneticPr fontId="1" type="noConversion"/>
  </si>
  <si>
    <t>Ns</t>
    <phoneticPr fontId="1" type="noConversion"/>
  </si>
  <si>
    <t>턴수비 결정 Np/Ns</t>
    <phoneticPr fontId="1" type="noConversion"/>
  </si>
  <si>
    <t>Np/Ns</t>
    <phoneticPr fontId="1" type="noConversion"/>
  </si>
  <si>
    <t>Lp 선정</t>
    <phoneticPr fontId="1" type="noConversion"/>
  </si>
  <si>
    <t>Lp [자기적 관점]</t>
    <phoneticPr fontId="1" type="noConversion"/>
  </si>
  <si>
    <t>Lp = µ0 × Np² × Ae / Aire gap</t>
    <phoneticPr fontId="1" type="noConversion"/>
  </si>
  <si>
    <t>Lp [에너지 관점]</t>
    <phoneticPr fontId="1" type="noConversion"/>
  </si>
  <si>
    <t>Lp = Vin² × D² / (2 × Pin × Fsw)</t>
    <phoneticPr fontId="1" type="noConversion"/>
  </si>
  <si>
    <t>kHz</t>
    <phoneticPr fontId="1" type="noConversion"/>
  </si>
  <si>
    <t>BD7F100HFN Datasheet 참고</t>
    <phoneticPr fontId="1" type="noConversion"/>
  </si>
  <si>
    <t>Lp.set</t>
    <phoneticPr fontId="1" type="noConversion"/>
  </si>
  <si>
    <t>1SS355VMTE-17 Datasheet 참고</t>
    <phoneticPr fontId="1" type="noConversion"/>
  </si>
  <si>
    <t>1차측 on Duty</t>
    <phoneticPr fontId="1" type="noConversion"/>
  </si>
  <si>
    <t>D  = √(2 × Pin × Lp × Fsw) / Vin</t>
    <phoneticPr fontId="1" type="noConversion"/>
  </si>
  <si>
    <t>Dmax_min</t>
    <phoneticPr fontId="1" type="noConversion"/>
  </si>
  <si>
    <t>BD7F100HFN Duty 20%~50% 권장</t>
    <phoneticPr fontId="1" type="noConversion"/>
  </si>
  <si>
    <t>2차측 on Duty</t>
    <phoneticPr fontId="1" type="noConversion"/>
  </si>
  <si>
    <t xml:space="preserve">D × Vin / (n × (Vout + VD_F)) </t>
    <phoneticPr fontId="1" type="noConversion"/>
  </si>
  <si>
    <t>Dmax_max</t>
    <phoneticPr fontId="1" type="noConversion"/>
  </si>
  <si>
    <t>DCM 만족</t>
    <phoneticPr fontId="1" type="noConversion"/>
  </si>
  <si>
    <t>MODE</t>
    <phoneticPr fontId="1" type="noConversion"/>
  </si>
  <si>
    <t>DCM</t>
    <phoneticPr fontId="1" type="noConversion"/>
  </si>
  <si>
    <t>Ipeak 전류</t>
    <phoneticPr fontId="1" type="noConversion"/>
  </si>
  <si>
    <t>A</t>
    <phoneticPr fontId="1" type="noConversion"/>
  </si>
  <si>
    <t>Ip_pk = 2 × Pin / (Vin × D)</t>
    <phoneticPr fontId="1" type="noConversion"/>
  </si>
  <si>
    <t>Core Data</t>
    <phoneticPr fontId="1" type="noConversion"/>
  </si>
  <si>
    <t>Ipeak 판정</t>
    <phoneticPr fontId="1" type="noConversion"/>
  </si>
  <si>
    <t>Ae (Effective Cross Section Aera)</t>
    <phoneticPr fontId="1" type="noConversion"/>
  </si>
  <si>
    <t>mm2</t>
    <phoneticPr fontId="1" type="noConversion"/>
  </si>
  <si>
    <t>P.set (Lp.set 반영 Pin 검증)</t>
    <phoneticPr fontId="1" type="noConversion"/>
  </si>
  <si>
    <t>AL_zero (Ungapped Effective Inductance)</t>
    <phoneticPr fontId="1" type="noConversion"/>
  </si>
  <si>
    <t>nH/N^2</t>
    <phoneticPr fontId="1" type="noConversion"/>
  </si>
  <si>
    <t>Power 검증 P.set &gt; Pin</t>
    <phoneticPr fontId="1" type="noConversion"/>
  </si>
  <si>
    <t>u0</t>
    <phoneticPr fontId="1" type="noConversion"/>
  </si>
  <si>
    <t>H/m</t>
    <phoneticPr fontId="1" type="noConversion"/>
  </si>
  <si>
    <t>VDS_Max</t>
    <phoneticPr fontId="1" type="noConversion"/>
  </si>
  <si>
    <t>Aire gap</t>
    <phoneticPr fontId="1" type="noConversion"/>
  </si>
  <si>
    <t>mm</t>
  </si>
  <si>
    <t xml:space="preserve">가공 가능 범위 0.1mm 이상으로 할것 </t>
    <phoneticPr fontId="1" type="noConversion"/>
  </si>
  <si>
    <t>VDS_판정</t>
    <phoneticPr fontId="1" type="noConversion"/>
  </si>
  <si>
    <t>AL_g (gapped Effective Inductance))</t>
    <phoneticPr fontId="1" type="noConversion"/>
  </si>
  <si>
    <t>nH/N^2</t>
  </si>
  <si>
    <t>Wire 
Data</t>
    <phoneticPr fontId="1" type="noConversion"/>
  </si>
  <si>
    <t>1차측 Wire 직경</t>
    <phoneticPr fontId="1" type="noConversion"/>
  </si>
  <si>
    <t>Tab</t>
    <phoneticPr fontId="1" type="noConversion"/>
  </si>
  <si>
    <t>결선</t>
    <phoneticPr fontId="1" type="noConversion"/>
  </si>
  <si>
    <t>Iout</t>
    <phoneticPr fontId="1" type="noConversion"/>
  </si>
  <si>
    <t>Set Dia A</t>
    <phoneticPr fontId="1" type="noConversion"/>
  </si>
  <si>
    <t>Cal Dia A</t>
    <phoneticPr fontId="1" type="noConversion"/>
  </si>
  <si>
    <t>Set Dia</t>
    <phoneticPr fontId="1" type="noConversion"/>
  </si>
  <si>
    <t>마진</t>
    <phoneticPr fontId="1" type="noConversion"/>
  </si>
  <si>
    <t>피복 포함 와이어 직경</t>
    <phoneticPr fontId="1" type="noConversion"/>
  </si>
  <si>
    <t>시작</t>
    <phoneticPr fontId="1" type="noConversion"/>
  </si>
  <si>
    <t>끝</t>
    <phoneticPr fontId="1" type="noConversion"/>
  </si>
  <si>
    <t>[mm^2]</t>
    <phoneticPr fontId="1" type="noConversion"/>
  </si>
  <si>
    <t>권선 가능 높이</t>
    <phoneticPr fontId="1" type="noConversion"/>
  </si>
  <si>
    <t>최대 가능 턴수</t>
    <phoneticPr fontId="1" type="noConversion"/>
  </si>
  <si>
    <t>Turn</t>
  </si>
  <si>
    <t>전류밀도</t>
    <phoneticPr fontId="1" type="noConversion"/>
  </si>
  <si>
    <t>A/mm2</t>
  </si>
  <si>
    <t>5~7사이, 낮을수록 Margin 설계</t>
    <phoneticPr fontId="1" type="noConversion"/>
  </si>
  <si>
    <t>MOSFET</t>
    <phoneticPr fontId="1" type="noConversion"/>
  </si>
  <si>
    <t>VDS_max</t>
    <phoneticPr fontId="1" type="noConversion"/>
  </si>
  <si>
    <t>V</t>
  </si>
  <si>
    <t>W4</t>
    <phoneticPr fontId="1" type="noConversion"/>
  </si>
  <si>
    <t>Protect</t>
  </si>
  <si>
    <t>Vin_Min</t>
    <phoneticPr fontId="1" type="noConversion"/>
  </si>
  <si>
    <t>BM,set (Maximum Flux Density)</t>
    <phoneticPr fontId="1" type="noConversion"/>
  </si>
  <si>
    <t>ΔB(flux density swing)</t>
    <phoneticPr fontId="1" type="noConversion"/>
  </si>
  <si>
    <t xml:space="preserve">배리어 높이 </t>
    <phoneticPr fontId="1" type="noConversion"/>
  </si>
  <si>
    <t>보빈 높이</t>
    <phoneticPr fontId="1" type="noConversion"/>
  </si>
  <si>
    <t>W1,W2</t>
    <phoneticPr fontId="1" type="noConversion"/>
  </si>
  <si>
    <t>W5</t>
    <phoneticPr fontId="1" type="noConversion"/>
  </si>
  <si>
    <t>Vr (Reflected voltage)</t>
    <phoneticPr fontId="1" type="noConversion"/>
  </si>
  <si>
    <t>Vin_Max</t>
    <phoneticPr fontId="1" type="noConversion"/>
  </si>
  <si>
    <t>V Spike Margin</t>
    <phoneticPr fontId="1" type="noConversion"/>
  </si>
  <si>
    <t>스위치 정격 1500V, 150V마진 확보</t>
    <phoneticPr fontId="1" type="noConversion"/>
  </si>
  <si>
    <t>4mm</t>
    <phoneticPr fontId="1" type="noConversion"/>
  </si>
  <si>
    <t>A1</t>
    <phoneticPr fontId="1" type="noConversion"/>
  </si>
  <si>
    <t>0.16Φ</t>
    <phoneticPr fontId="1" type="noConversion"/>
  </si>
  <si>
    <t>4mm
(1)</t>
    <phoneticPr fontId="1" type="noConversion"/>
  </si>
  <si>
    <t>R_Shunt 3203-1-0770 변경 필요</t>
    <phoneticPr fontId="1" type="noConversion"/>
  </si>
  <si>
    <t>Ipk_Limit (R_Shunt 2ohm -&gt; 1ohm 변경 필요)</t>
    <phoneticPr fontId="1" type="noConversion"/>
  </si>
  <si>
    <t>HF36F-20/012 (초충 RLY)</t>
    <phoneticPr fontId="1" type="noConversion"/>
  </si>
  <si>
    <t>PV5</t>
    <phoneticPr fontId="1" type="noConversion"/>
  </si>
  <si>
    <t>출력사양</t>
    <phoneticPr fontId="1" type="noConversion"/>
  </si>
  <si>
    <t>필요전압</t>
    <phoneticPr fontId="1" type="noConversion"/>
  </si>
  <si>
    <t>Description</t>
    <phoneticPr fontId="1" type="noConversion"/>
  </si>
  <si>
    <t>Min</t>
    <phoneticPr fontId="1" type="noConversion"/>
  </si>
  <si>
    <t>Typ</t>
    <phoneticPr fontId="1" type="noConversion"/>
  </si>
  <si>
    <t>Max</t>
    <phoneticPr fontId="1" type="noConversion"/>
  </si>
  <si>
    <t>Vref</t>
    <phoneticPr fontId="1" type="noConversion"/>
  </si>
  <si>
    <t>Ω</t>
  </si>
  <si>
    <t>Vout</t>
    <phoneticPr fontId="1" type="noConversion"/>
  </si>
  <si>
    <t>KIA1117BF33RTF</t>
  </si>
  <si>
    <t>Input Voltage Range</t>
    <phoneticPr fontId="1" type="noConversion"/>
  </si>
  <si>
    <t>VIN</t>
    <phoneticPr fontId="1" type="noConversion"/>
  </si>
  <si>
    <t>PV12</t>
    <phoneticPr fontId="1" type="noConversion"/>
  </si>
  <si>
    <t>AW37283BADJSPR-Q1</t>
  </si>
  <si>
    <t>Electrical Characteristics</t>
    <phoneticPr fontId="1" type="noConversion"/>
  </si>
  <si>
    <t>FB Voltage</t>
    <phoneticPr fontId="1" type="noConversion"/>
  </si>
  <si>
    <t>VFB</t>
    <phoneticPr fontId="1" type="noConversion"/>
  </si>
  <si>
    <t>R1 저항</t>
    <phoneticPr fontId="1" type="noConversion"/>
  </si>
  <si>
    <t>R1</t>
    <phoneticPr fontId="1" type="noConversion"/>
  </si>
  <si>
    <t xml:space="preserve">R2 저항 </t>
    <phoneticPr fontId="1" type="noConversion"/>
  </si>
  <si>
    <t>R2</t>
    <phoneticPr fontId="1" type="noConversion"/>
  </si>
  <si>
    <t>HF3FF012-1ZSTF</t>
  </si>
  <si>
    <t>COIL DATA</t>
    <phoneticPr fontId="1" type="noConversion"/>
  </si>
  <si>
    <t>Nominal Voltae VDC</t>
    <phoneticPr fontId="1" type="noConversion"/>
  </si>
  <si>
    <t>Pick-up Voltage (VDC max)</t>
    <phoneticPr fontId="1" type="noConversion"/>
  </si>
  <si>
    <t>Drop-out Voltage (VDC min)</t>
    <phoneticPr fontId="1" type="noConversion"/>
  </si>
  <si>
    <t>Max Allowable Voltage</t>
    <phoneticPr fontId="1" type="noConversion"/>
  </si>
  <si>
    <t>Coil Resistance</t>
    <phoneticPr fontId="1" type="noConversion"/>
  </si>
  <si>
    <t>Ω</t>
    <phoneticPr fontId="1" type="noConversion"/>
  </si>
  <si>
    <t>HF36F-20/012</t>
  </si>
  <si>
    <t>FAN</t>
    <phoneticPr fontId="1" type="noConversion"/>
  </si>
  <si>
    <t>CC6025M12D</t>
  </si>
  <si>
    <t>Operation Voltage</t>
    <phoneticPr fontId="1" type="noConversion"/>
  </si>
  <si>
    <t>Rated Current</t>
    <phoneticPr fontId="1" type="noConversion"/>
  </si>
  <si>
    <t>트랜스포머 출력, Regulation 전압 측정 필요</t>
    <phoneticPr fontId="1" type="noConversion"/>
  </si>
  <si>
    <t>6MBP20XSF060-50</t>
    <phoneticPr fontId="1" type="noConversion"/>
  </si>
  <si>
    <t>Absolute Maximum</t>
    <phoneticPr fontId="1" type="noConversion"/>
  </si>
  <si>
    <t>High-side supply voltage</t>
    <phoneticPr fontId="1" type="noConversion"/>
  </si>
  <si>
    <t>VCCH</t>
    <phoneticPr fontId="1" type="noConversion"/>
  </si>
  <si>
    <t>Low-side supply voltage</t>
    <phoneticPr fontId="1" type="noConversion"/>
  </si>
  <si>
    <t>VCCL</t>
    <phoneticPr fontId="1" type="noConversion"/>
  </si>
  <si>
    <t>Vcc under voltage trip level of low-side</t>
    <phoneticPr fontId="1" type="noConversion"/>
  </si>
  <si>
    <t>VCCL(OFF)</t>
    <phoneticPr fontId="1" type="noConversion"/>
  </si>
  <si>
    <t>Vcc under voltage reset level of low-side</t>
    <phoneticPr fontId="1" type="noConversion"/>
  </si>
  <si>
    <t>VCCL(ON</t>
    <phoneticPr fontId="1" type="noConversion"/>
  </si>
  <si>
    <t>Vcc under voltage trip level of high-side</t>
    <phoneticPr fontId="1" type="noConversion"/>
  </si>
  <si>
    <t>VCCH(OFF)</t>
    <phoneticPr fontId="1" type="noConversion"/>
  </si>
  <si>
    <t>Vcc under voltage reset level of high-side</t>
    <phoneticPr fontId="1" type="noConversion"/>
  </si>
  <si>
    <t>VCCH(ON</t>
    <phoneticPr fontId="1" type="noConversion"/>
  </si>
  <si>
    <t>Circuit current of low side</t>
    <phoneticPr fontId="1" type="noConversion"/>
  </si>
  <si>
    <t>ICCL</t>
    <phoneticPr fontId="1" type="noConversion"/>
  </si>
  <si>
    <t>mA</t>
    <phoneticPr fontId="1" type="noConversion"/>
  </si>
  <si>
    <t>Circuit current of high side</t>
    <phoneticPr fontId="1" type="noConversion"/>
  </si>
  <si>
    <t>ICCH</t>
    <phoneticPr fontId="1" type="noConversion"/>
  </si>
  <si>
    <t>KTN2222</t>
    <phoneticPr fontId="1" type="noConversion"/>
  </si>
  <si>
    <t>Recommend operation Condition</t>
    <phoneticPr fontId="1" type="noConversion"/>
  </si>
  <si>
    <t>CTR Rank</t>
    <phoneticPr fontId="1" type="noConversion"/>
  </si>
  <si>
    <t>GR</t>
    <phoneticPr fontId="1" type="noConversion"/>
  </si>
  <si>
    <t>Base Current</t>
    <phoneticPr fontId="1" type="noConversion"/>
  </si>
  <si>
    <t>IB</t>
    <phoneticPr fontId="1" type="noConversion"/>
  </si>
  <si>
    <t>VCE</t>
    <phoneticPr fontId="1" type="noConversion"/>
  </si>
  <si>
    <t>회생제동 회로</t>
    <phoneticPr fontId="1" type="noConversion"/>
  </si>
  <si>
    <t xml:space="preserve">STGF10M65DF2 </t>
    <phoneticPr fontId="1" type="noConversion"/>
  </si>
  <si>
    <t>Gate-emitter Voltage</t>
    <phoneticPr fontId="1" type="noConversion"/>
  </si>
  <si>
    <t>VGE</t>
    <phoneticPr fontId="1" type="noConversion"/>
  </si>
  <si>
    <t>Gate threshold voltage</t>
    <phoneticPr fontId="1" type="noConversion"/>
  </si>
  <si>
    <t>VGE(th)</t>
    <phoneticPr fontId="1" type="noConversion"/>
  </si>
  <si>
    <t>PB쪽 전류는 모르지만 20A 미만(MOSFET 정격) 일 것 이라 판단</t>
    <phoneticPr fontId="1" type="noConversion"/>
  </si>
  <si>
    <t>아래 그래프상 Min 범위 13.5V 관리시 VCE는 약 2.5V 수준으로 동작 할 것이라 판단(포화되지 않음)</t>
    <phoneticPr fontId="1" type="noConversion"/>
  </si>
  <si>
    <t>MOSFET의 열 문제 없는 상태면 사용 가능 판단</t>
    <phoneticPr fontId="1" type="noConversion"/>
  </si>
  <si>
    <t>AWP37200B500STR</t>
    <phoneticPr fontId="1" type="noConversion"/>
  </si>
  <si>
    <t xml:space="preserve">Vout </t>
    <phoneticPr fontId="1" type="noConversion"/>
  </si>
  <si>
    <t>SC60340</t>
    <phoneticPr fontId="1" type="noConversion"/>
  </si>
  <si>
    <t>RS2G14XC6 Vcc</t>
    <phoneticPr fontId="1" type="noConversion"/>
  </si>
  <si>
    <t>ACS724LLCTR-20ABT Vcc</t>
    <phoneticPr fontId="1" type="noConversion"/>
  </si>
  <si>
    <t>MCP602-E/SN Vcc</t>
    <phoneticPr fontId="1" type="noConversion"/>
  </si>
  <si>
    <t>LM29063 Vcc</t>
    <phoneticPr fontId="1" type="noConversion"/>
  </si>
  <si>
    <t>KIA1117BF33RTF Vcc</t>
    <phoneticPr fontId="1" type="noConversion"/>
  </si>
  <si>
    <t>Absolute</t>
    <phoneticPr fontId="1" type="noConversion"/>
  </si>
  <si>
    <t>fsw</t>
    <phoneticPr fontId="1" type="noConversion"/>
  </si>
  <si>
    <t>TL431A</t>
    <phoneticPr fontId="1" type="noConversion"/>
  </si>
  <si>
    <t>ΔIL_ripple</t>
    <phoneticPr fontId="1" type="noConversion"/>
  </si>
  <si>
    <t>Vo_ripple</t>
    <phoneticPr fontId="1" type="noConversion"/>
  </si>
  <si>
    <t>Ripple</t>
    <phoneticPr fontId="1" type="noConversion"/>
  </si>
  <si>
    <t>비고</t>
    <phoneticPr fontId="1" type="noConversion"/>
  </si>
  <si>
    <r>
      <rPr>
        <sz val="8"/>
        <color rgb="FFFF0000"/>
        <rFont val="맑은 고딕"/>
        <family val="3"/>
        <charset val="129"/>
      </rPr>
      <t>★</t>
    </r>
    <r>
      <rPr>
        <sz val="8"/>
        <color theme="1"/>
        <rFont val="맑은 고딕"/>
        <family val="3"/>
        <charset val="129"/>
      </rPr>
      <t xml:space="preserve"> Vo_ripple은 매우 작은 값이므로 무시가능 </t>
    </r>
    <phoneticPr fontId="1" type="noConversion"/>
  </si>
  <si>
    <r>
      <rPr>
        <sz val="8"/>
        <color theme="1"/>
        <rFont val="맑은 고딕"/>
        <family val="3"/>
        <charset val="129"/>
      </rPr>
      <t>→</t>
    </r>
    <r>
      <rPr>
        <sz val="9.1999999999999993"/>
        <color theme="1"/>
        <rFont val="맑은 고딕"/>
        <family val="3"/>
        <charset val="129"/>
      </rPr>
      <t xml:space="preserve"> </t>
    </r>
    <r>
      <rPr>
        <sz val="8"/>
        <color theme="1"/>
        <rFont val="맑은 고딕"/>
        <family val="2"/>
        <charset val="129"/>
        <scheme val="minor"/>
      </rPr>
      <t>VOUT = 0.765 V (1 + (R1 / R2))</t>
    </r>
    <phoneticPr fontId="1" type="noConversion"/>
  </si>
  <si>
    <t>→ Vo_ripple  = ΔIL_ripple / (8 * fsw * Cout)</t>
    <phoneticPr fontId="1" type="noConversion"/>
  </si>
  <si>
    <t>→ Iripple = (Vout * (Vin_max - Vout)) / (Vin_max * L * fsw)</t>
    <phoneticPr fontId="1" type="noConversion"/>
  </si>
  <si>
    <t>설계전압</t>
    <phoneticPr fontId="1" type="noConversion"/>
  </si>
  <si>
    <t>출력전압</t>
    <phoneticPr fontId="1" type="noConversion"/>
  </si>
  <si>
    <t>LV282XLVDDCR</t>
    <phoneticPr fontId="1" type="noConversion"/>
  </si>
  <si>
    <t>→ Vout = 1.25V * (1 + (R2 / R1))</t>
    <phoneticPr fontId="1" type="noConversion"/>
  </si>
  <si>
    <t>→ 3203-1-0502으로 변경 (11.5kohm) 2026/02/26</t>
    <phoneticPr fontId="1" type="noConversion"/>
  </si>
  <si>
    <t>KIA431AF-RTF/P</t>
    <phoneticPr fontId="1" type="noConversion"/>
  </si>
  <si>
    <r>
      <t>→</t>
    </r>
    <r>
      <rPr>
        <sz val="9.1999999999999993"/>
        <color theme="1"/>
        <rFont val="맑은 고딕"/>
        <family val="3"/>
        <charset val="129"/>
      </rPr>
      <t xml:space="preserve"> SMPS Tab에서 공급</t>
    </r>
    <phoneticPr fontId="1" type="noConversion"/>
  </si>
  <si>
    <t>→ VKA = Vref * (1 + (R1 / R2))</t>
    <phoneticPr fontId="1" type="noConversion"/>
  </si>
  <si>
    <t>NV12</t>
    <phoneticPr fontId="1" type="noConversion"/>
  </si>
  <si>
    <t>설계 Input</t>
    <phoneticPr fontId="1" type="noConversion"/>
  </si>
  <si>
    <t>Vcc Input</t>
    <phoneticPr fontId="1" type="noConversion"/>
  </si>
  <si>
    <t>Output</t>
    <phoneticPr fontId="1" type="noConversion"/>
  </si>
  <si>
    <r>
      <t>→</t>
    </r>
    <r>
      <rPr>
        <sz val="9.1999999999999993"/>
        <color theme="1"/>
        <rFont val="맑은 고딕"/>
        <family val="3"/>
        <charset val="129"/>
      </rPr>
      <t xml:space="preserve"> Datasheet 사양</t>
    </r>
    <phoneticPr fontId="1" type="noConversion"/>
  </si>
  <si>
    <t>1. 개요</t>
    <phoneticPr fontId="1" type="noConversion"/>
  </si>
  <si>
    <t xml:space="preserve">  - 효성향 SMPS 의 보호회로 설계기준을 검토</t>
    <phoneticPr fontId="1" type="noConversion"/>
  </si>
  <si>
    <t>2. 요구 사양</t>
    <phoneticPr fontId="1" type="noConversion"/>
  </si>
  <si>
    <t xml:space="preserve">  - UC3844 UVLO 사양 검토 확인</t>
    <phoneticPr fontId="1" type="noConversion"/>
  </si>
  <si>
    <t xml:space="preserve">  - 3초 이내 기동 준비 완료</t>
    <phoneticPr fontId="1" type="noConversion"/>
  </si>
  <si>
    <t>3. Design</t>
    <phoneticPr fontId="1" type="noConversion"/>
  </si>
  <si>
    <t>사양 검토 확인</t>
    <phoneticPr fontId="173" type="noConversion"/>
  </si>
  <si>
    <t xml:space="preserve">Start Threshold </t>
    <phoneticPr fontId="1" type="noConversion"/>
  </si>
  <si>
    <r>
      <t>3-1) V</t>
    </r>
    <r>
      <rPr>
        <vertAlign val="subscript"/>
        <sz val="9"/>
        <color rgb="FF000000"/>
        <rFont val="맑은 고딕"/>
        <family val="3"/>
        <charset val="129"/>
      </rPr>
      <t>TLP7820_input</t>
    </r>
    <r>
      <rPr>
        <sz val="9"/>
        <color indexed="8"/>
        <rFont val="맑은 고딕"/>
        <family val="3"/>
        <charset val="129"/>
      </rPr>
      <t xml:space="preserve"> 설계 - R1~R3선정</t>
    </r>
    <phoneticPr fontId="1" type="noConversion"/>
  </si>
  <si>
    <t>Vdc</t>
    <phoneticPr fontId="1" type="noConversion"/>
  </si>
  <si>
    <t>VDC_FB</t>
    <phoneticPr fontId="1" type="noConversion"/>
  </si>
  <si>
    <t>VDC_FB 환산전압</t>
    <phoneticPr fontId="1" type="noConversion"/>
  </si>
  <si>
    <r>
      <t>[</t>
    </r>
    <r>
      <rPr>
        <sz val="9"/>
        <color rgb="FF000000"/>
        <rFont val="Calibri"/>
        <family val="3"/>
        <charset val="161"/>
      </rPr>
      <t>Ω</t>
    </r>
    <r>
      <rPr>
        <sz val="9"/>
        <color indexed="8"/>
        <rFont val="맑은 고딕"/>
        <family val="3"/>
        <charset val="129"/>
      </rPr>
      <t>]</t>
    </r>
    <phoneticPr fontId="1" type="noConversion"/>
  </si>
  <si>
    <t>4. 검증방법</t>
    <phoneticPr fontId="1" type="noConversion"/>
  </si>
  <si>
    <t xml:space="preserve">  - 전압 스케일 시험</t>
    <phoneticPr fontId="1" type="noConversion"/>
  </si>
  <si>
    <t>5. 참고자료</t>
    <phoneticPr fontId="1" type="noConversion"/>
  </si>
  <si>
    <t>Min Operating Voltage</t>
    <phoneticPr fontId="1" type="noConversion"/>
  </si>
  <si>
    <t>R145,R182</t>
    <phoneticPr fontId="1" type="noConversion"/>
  </si>
  <si>
    <t>kΩ</t>
    <phoneticPr fontId="1" type="noConversion"/>
  </si>
  <si>
    <t xml:space="preserve">Start-up current </t>
    <phoneticPr fontId="1" type="noConversion"/>
  </si>
  <si>
    <t>Start-up Voltage</t>
    <phoneticPr fontId="1" type="noConversion"/>
  </si>
  <si>
    <t>UC3844
Dataseet</t>
    <phoneticPr fontId="1" type="noConversion"/>
  </si>
  <si>
    <t>DC Link 범위</t>
    <phoneticPr fontId="1" type="noConversion"/>
  </si>
  <si>
    <t>Start-up Voltage 
확인</t>
    <phoneticPr fontId="1" type="noConversion"/>
  </si>
  <si>
    <r>
      <t xml:space="preserve">→ 최소치 : </t>
    </r>
    <r>
      <rPr>
        <b/>
        <sz val="8"/>
        <color theme="1"/>
        <rFont val="맑은 고딕"/>
        <family val="3"/>
        <charset val="129"/>
        <scheme val="minor"/>
      </rPr>
      <t>480V</t>
    </r>
    <r>
      <rPr>
        <sz val="8"/>
        <color theme="1"/>
        <rFont val="맑은 고딕"/>
        <family val="2"/>
        <charset val="129"/>
        <scheme val="minor"/>
      </rPr>
      <t xml:space="preserve"> [380*0.9*sqrt(2)], DC Link 기본 제어 전압 : </t>
    </r>
    <r>
      <rPr>
        <b/>
        <sz val="8"/>
        <color theme="1"/>
        <rFont val="맑은 고딕"/>
        <family val="3"/>
        <charset val="129"/>
        <scheme val="minor"/>
      </rPr>
      <t>700V</t>
    </r>
    <r>
      <rPr>
        <sz val="8"/>
        <color theme="1"/>
        <rFont val="맑은 고딕"/>
        <family val="2"/>
        <charset val="129"/>
        <scheme val="minor"/>
      </rPr>
      <t xml:space="preserve">, 최대 전압 : </t>
    </r>
    <r>
      <rPr>
        <b/>
        <sz val="8"/>
        <color theme="1"/>
        <rFont val="맑은 고딕"/>
        <family val="3"/>
        <charset val="129"/>
        <scheme val="minor"/>
      </rPr>
      <t>850V</t>
    </r>
    <r>
      <rPr>
        <sz val="8"/>
        <color theme="1"/>
        <rFont val="맑은 고딕"/>
        <family val="2"/>
        <charset val="129"/>
        <scheme val="minor"/>
      </rPr>
      <t xml:space="preserve"> [810(OV Level)+40(Margin)]</t>
    </r>
    <phoneticPr fontId="1" type="noConversion"/>
  </si>
  <si>
    <t>Operating Supply Current</t>
    <phoneticPr fontId="1" type="noConversion"/>
  </si>
  <si>
    <t>PV15 탭전압</t>
    <phoneticPr fontId="1" type="noConversion"/>
  </si>
  <si>
    <t xml:space="preserve">KDS226-RTK VF 전압 </t>
    <phoneticPr fontId="1" type="noConversion"/>
  </si>
  <si>
    <t>Vcc 공급 전압</t>
    <phoneticPr fontId="1" type="noConversion"/>
  </si>
  <si>
    <t>R145,R182 예상 전압</t>
    <phoneticPr fontId="1" type="noConversion"/>
  </si>
  <si>
    <t xml:space="preserve">→ Vcc Min 전압이 충전 저항 소모전력 측면에서 악조건 </t>
    <phoneticPr fontId="1" type="noConversion"/>
  </si>
  <si>
    <t>Vcc 전력</t>
    <phoneticPr fontId="1" type="noConversion"/>
  </si>
  <si>
    <t>`</t>
    <phoneticPr fontId="1" type="noConversion"/>
  </si>
  <si>
    <t>저항 Rated Power</t>
    <phoneticPr fontId="1" type="noConversion"/>
  </si>
  <si>
    <t>Vcc 전류</t>
    <phoneticPr fontId="1" type="noConversion"/>
  </si>
  <si>
    <t>전해커패시터 용량</t>
    <phoneticPr fontId="1" type="noConversion"/>
  </si>
  <si>
    <t>uF</t>
    <phoneticPr fontId="1" type="noConversion"/>
  </si>
  <si>
    <t>Start up Current</t>
    <phoneticPr fontId="1" type="noConversion"/>
  </si>
  <si>
    <t>s</t>
    <phoneticPr fontId="1" type="noConversion"/>
  </si>
  <si>
    <t>Start up Time</t>
    <phoneticPr fontId="1" type="noConversion"/>
  </si>
  <si>
    <t xml:space="preserve">판정 </t>
    <phoneticPr fontId="1" type="noConversion"/>
  </si>
  <si>
    <t>→ Start-up Voltage &lt; DC Link max [Ture = PASS]</t>
    <phoneticPr fontId="1" type="noConversion"/>
  </si>
  <si>
    <t>UC3844 
충전저항
 소모전력</t>
    <phoneticPr fontId="1" type="noConversion"/>
  </si>
  <si>
    <r>
      <t xml:space="preserve">→ </t>
    </r>
    <r>
      <rPr>
        <b/>
        <sz val="8"/>
        <color rgb="FF0070C0"/>
        <rFont val="맑은 고딕"/>
        <family val="3"/>
        <charset val="129"/>
        <scheme val="minor"/>
      </rPr>
      <t xml:space="preserve">최대 404V 에서 전원 동작 </t>
    </r>
  </si>
  <si>
    <r>
      <t xml:space="preserve">→ </t>
    </r>
    <r>
      <rPr>
        <b/>
        <sz val="8"/>
        <color rgb="FF0070C0"/>
        <rFont val="맑은 고딕"/>
        <family val="3"/>
        <charset val="129"/>
        <scheme val="minor"/>
      </rPr>
      <t>최대 약 2s 소요예상</t>
    </r>
    <phoneticPr fontId="1" type="noConversion"/>
  </si>
  <si>
    <t>→ 최대 0.44W 소모 예상</t>
    <phoneticPr fontId="1" type="noConversion"/>
  </si>
  <si>
    <t>Start up 
기동시간</t>
  </si>
  <si>
    <t>→ 200kohm → 400kohm으로 변경 (온도 이슈 있었음) 아래 열화상 카메라 사진 참고</t>
    <phoneticPr fontId="1" type="noConversion"/>
  </si>
  <si>
    <t>nC</t>
    <phoneticPr fontId="1" type="noConversion"/>
  </si>
  <si>
    <t>Qg (RTK3N150T7)</t>
    <phoneticPr fontId="1" type="noConversion"/>
  </si>
  <si>
    <t>fsw (UC3844)</t>
    <phoneticPr fontId="1" type="noConversion"/>
  </si>
  <si>
    <t>Ig_gate</t>
    <phoneticPr fontId="1" type="noConversion"/>
  </si>
  <si>
    <t xml:space="preserve">Iop </t>
    <phoneticPr fontId="1" type="noConversion"/>
  </si>
  <si>
    <t>순 방전 전류 (소모전류)</t>
    <phoneticPr fontId="1" type="noConversion"/>
  </si>
  <si>
    <t>ΔV (Vth_min - UVLO_max)</t>
    <phoneticPr fontId="1" type="noConversion"/>
  </si>
  <si>
    <t>ms</t>
    <phoneticPr fontId="1" type="noConversion"/>
  </si>
  <si>
    <t>t_hold-up time</t>
    <phoneticPr fontId="1" type="noConversion"/>
  </si>
  <si>
    <t>→ t2-t1 Cmin​*ΔV/Inet</t>
    <phoneticPr fontId="1" type="noConversion"/>
  </si>
  <si>
    <r>
      <t>저항 120</t>
    </r>
    <r>
      <rPr>
        <sz val="8"/>
        <color rgb="FF000000"/>
        <rFont val="맑은 고딕"/>
        <family val="3"/>
        <charset val="129"/>
      </rPr>
      <t xml:space="preserve">℃ </t>
    </r>
    <r>
      <rPr>
        <sz val="8"/>
        <color rgb="FF000000"/>
        <rFont val="맑은 고딕"/>
        <family val="3"/>
        <charset val="129"/>
        <scheme val="minor"/>
      </rPr>
      <t>Rated Power</t>
    </r>
    <phoneticPr fontId="1" type="noConversion"/>
  </si>
  <si>
    <t>UVLO 만족하기위한 PV15 min</t>
    <phoneticPr fontId="1" type="noConversion"/>
  </si>
  <si>
    <t>R165</t>
    <phoneticPr fontId="1" type="noConversion"/>
  </si>
  <si>
    <t>PV15 커패시터</t>
    <phoneticPr fontId="1" type="noConversion"/>
  </si>
  <si>
    <t>NV15 커패시터</t>
    <phoneticPr fontId="1" type="noConversion"/>
  </si>
  <si>
    <t>IPV24 커패시터</t>
    <phoneticPr fontId="1" type="noConversion"/>
  </si>
  <si>
    <t>커패시터 저장에너지 합</t>
    <phoneticPr fontId="1" type="noConversion"/>
  </si>
  <si>
    <t>Pin Cap</t>
    <phoneticPr fontId="1" type="noConversion"/>
  </si>
  <si>
    <t>Lm</t>
    <phoneticPr fontId="1" type="noConversion"/>
  </si>
  <si>
    <t>taux</t>
    <phoneticPr fontId="1" type="noConversion"/>
  </si>
  <si>
    <t>Margin time</t>
    <phoneticPr fontId="1" type="noConversion"/>
  </si>
  <si>
    <t>Ipk_Limit</t>
    <phoneticPr fontId="1" type="noConversion"/>
  </si>
  <si>
    <r>
      <rPr>
        <b/>
        <sz val="8"/>
        <color indexed="8"/>
        <rFont val="맑은 고딕"/>
        <family val="3"/>
        <charset val="129"/>
      </rPr>
      <t>t_hold-up</t>
    </r>
    <r>
      <rPr>
        <sz val="8"/>
        <color indexed="8"/>
        <rFont val="맑은 고딕"/>
        <family val="3"/>
        <charset val="129"/>
      </rPr>
      <t xml:space="preserve">
(방전시간 기준)</t>
    </r>
    <phoneticPr fontId="1" type="noConversion"/>
  </si>
  <si>
    <t>t_hold-up
(방전시간 설계)</t>
    <phoneticPr fontId="1" type="noConversion"/>
  </si>
  <si>
    <t>R1 (R81)</t>
    <phoneticPr fontId="1" type="noConversion"/>
  </si>
  <si>
    <t>R2 (R80)</t>
    <phoneticPr fontId="1" type="noConversion"/>
  </si>
  <si>
    <t>SJE-S-124L3</t>
    <phoneticPr fontId="1" type="noConversion"/>
  </si>
  <si>
    <t>TLV76015DBZR</t>
    <phoneticPr fontId="1" type="noConversion"/>
  </si>
  <si>
    <t>LV2862XLVDDCR</t>
    <phoneticPr fontId="1" type="noConversion"/>
  </si>
  <si>
    <t>릴레이</t>
    <phoneticPr fontId="1" type="noConversion"/>
  </si>
  <si>
    <r>
      <t>24V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>15V LDO</t>
    </r>
    <phoneticPr fontId="1" type="noConversion"/>
  </si>
  <si>
    <r>
      <t>24V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>5V LDO</t>
    </r>
    <phoneticPr fontId="1" type="noConversion"/>
  </si>
  <si>
    <t>ERP</t>
    <phoneticPr fontId="1" type="noConversion"/>
  </si>
  <si>
    <t>1003-1-0011</t>
    <phoneticPr fontId="1" type="noConversion"/>
  </si>
  <si>
    <t>용량</t>
    <phoneticPr fontId="1" type="noConversion"/>
  </si>
  <si>
    <t>CP1,CP2</t>
    <phoneticPr fontId="1" type="noConversion"/>
  </si>
  <si>
    <t>CP3</t>
    <phoneticPr fontId="1" type="noConversion"/>
  </si>
  <si>
    <t>CP5</t>
    <phoneticPr fontId="1" type="noConversion"/>
  </si>
  <si>
    <t>CP4</t>
    <phoneticPr fontId="1" type="noConversion"/>
  </si>
  <si>
    <t>1003-2-0026</t>
    <phoneticPr fontId="1" type="noConversion"/>
  </si>
  <si>
    <t>CP6</t>
    <phoneticPr fontId="1" type="noConversion"/>
  </si>
  <si>
    <t>Vcc</t>
    <phoneticPr fontId="1" type="noConversion"/>
  </si>
  <si>
    <t>C,EL,47uF,D6.3/6.6/6.6/5.7,,25V,105/1000</t>
  </si>
  <si>
    <t>C,EL,470uF,RAD,20%,25V,105/</t>
  </si>
  <si>
    <t>ZLU035M271F20CSR</t>
  </si>
  <si>
    <t>UZT050M560E11CSR</t>
  </si>
  <si>
    <t>SAMYOUNG</t>
    <phoneticPr fontId="1" type="noConversion"/>
  </si>
  <si>
    <t>1003-2-0271</t>
  </si>
  <si>
    <t>1003-2-0242</t>
  </si>
  <si>
    <t>C,EL,470uF,D10/L33,20%,50V,105/10000</t>
    <phoneticPr fontId="175" type="noConversion"/>
  </si>
  <si>
    <t>1003-2-0241</t>
  </si>
  <si>
    <t>NXH50VB820M</t>
  </si>
  <si>
    <t>C,EL,820uF,D12.5/L35,20%,50V,105/10000</t>
    <phoneticPr fontId="175" type="noConversion"/>
  </si>
  <si>
    <t>1003-2-0273</t>
  </si>
  <si>
    <t>NXH25VB820M</t>
  </si>
  <si>
    <t>C,EL,820UF,D10/L20/RAD,20%,25V,105/10000</t>
  </si>
  <si>
    <t>NXH35VB270M</t>
  </si>
  <si>
    <t>C,EL,270uF,D8/L15/RAD,20%,35V,105/8000</t>
  </si>
  <si>
    <t>NXH25VB100M</t>
  </si>
  <si>
    <t>C,EL,100uF,D6.3/L11/RAD,20%,25V,105/8000</t>
  </si>
  <si>
    <t>NXH10VB680M</t>
  </si>
  <si>
    <t>C,EL,680uF,D8/L11.5/RAD,20%,10V,105/8000</t>
  </si>
  <si>
    <t>NXH50VB10M</t>
  </si>
  <si>
    <t>C,EL,10uF,D5/L11/RAD,20%,50V,105/8000</t>
  </si>
  <si>
    <t>NXH50VB120M</t>
  </si>
  <si>
    <t>C,EL,120uF,D8/L15/RAD,20%,50V,105/8000</t>
  </si>
  <si>
    <t>NXH 25VB 330M (8X11.5)</t>
  </si>
  <si>
    <t>C,EL,330uF,8D/11.5L/RAD,20%,25V,105/8000</t>
  </si>
  <si>
    <t>NXH10VB1000M</t>
  </si>
  <si>
    <t>C,EL,1000UF,D8/L15,20%,10V,105/8000</t>
  </si>
  <si>
    <t>35ZLH270M 8X16</t>
  </si>
  <si>
    <t>C,EL,270uF,D8/H16,35V,105/8000</t>
  </si>
  <si>
    <t>10ZLH680M 8X11.5</t>
  </si>
  <si>
    <t>C,EL,680uF,D8/H11.5,10V,105/8000</t>
  </si>
  <si>
    <t>1003-2-0075</t>
    <phoneticPr fontId="1" type="noConversion"/>
  </si>
  <si>
    <t>1003-2-0076</t>
    <phoneticPr fontId="1" type="noConversion"/>
  </si>
  <si>
    <t>1003-2-0077</t>
    <phoneticPr fontId="1" type="noConversion"/>
  </si>
  <si>
    <t>1003-2-0078</t>
    <phoneticPr fontId="1" type="noConversion"/>
  </si>
  <si>
    <t>1003-2-0097</t>
    <phoneticPr fontId="1" type="noConversion"/>
  </si>
  <si>
    <t>1003-2-0163</t>
  </si>
  <si>
    <t>1003-2-0207</t>
  </si>
  <si>
    <t>1003-2-0239</t>
  </si>
  <si>
    <t>1003-2-0240</t>
  </si>
  <si>
    <t>KRW</t>
  </si>
  <si>
    <t>USD</t>
  </si>
  <si>
    <t>BXJ 47uF,25V,EL</t>
  </si>
  <si>
    <t>1003-2-0269</t>
  </si>
  <si>
    <t>1003-2-0270</t>
  </si>
  <si>
    <t>1003-1-0018</t>
  </si>
  <si>
    <t>BLA 47uF,25V,EL</t>
  </si>
  <si>
    <t>C,EL,47uF,D6.3/L6,25V,105/5000</t>
  </si>
  <si>
    <t>CP02-3-0339</t>
    <phoneticPr fontId="175" type="noConversion"/>
  </si>
  <si>
    <t>NXH25VB47M</t>
  </si>
  <si>
    <t>C,EL,47UF,D5/L11/RAD,20%,25V,105/7000</t>
  </si>
  <si>
    <t>1003-2-0277</t>
  </si>
  <si>
    <t>1003-2-0164</t>
  </si>
  <si>
    <t>NXQ 25VB 68M (5X11)</t>
  </si>
  <si>
    <t>C,EL,68uF,5D/11L/RAD,20%,25V,105/7000</t>
  </si>
  <si>
    <t>1003-2-0087</t>
    <phoneticPr fontId="1" type="noConversion"/>
  </si>
  <si>
    <t>NXH50VB56M</t>
  </si>
  <si>
    <t>C,EL,56uF,5D/15L/RAD,20%,50V,105/6000</t>
  </si>
  <si>
    <t>UZT050M560E11CSR</t>
    <phoneticPr fontId="1" type="noConversion"/>
  </si>
  <si>
    <t>NXH50VB470M</t>
    <phoneticPr fontId="1" type="noConversion"/>
  </si>
  <si>
    <t>사이즈</t>
    <phoneticPr fontId="1" type="noConversion"/>
  </si>
  <si>
    <t>계산수명</t>
    <phoneticPr fontId="1" type="noConversion"/>
  </si>
  <si>
    <t>WV</t>
    <phoneticPr fontId="1" type="noConversion"/>
  </si>
  <si>
    <t>Lo</t>
    <phoneticPr fontId="1" type="noConversion"/>
  </si>
  <si>
    <t>Hr</t>
    <phoneticPr fontId="1" type="noConversion"/>
  </si>
  <si>
    <t>℃</t>
    <phoneticPr fontId="1" type="noConversion"/>
  </si>
  <si>
    <t>T</t>
    <phoneticPr fontId="1" type="noConversion"/>
  </si>
  <si>
    <t>To</t>
    <phoneticPr fontId="1" type="noConversion"/>
  </si>
  <si>
    <t>년수</t>
    <phoneticPr fontId="1" type="noConversion"/>
  </si>
  <si>
    <t>측정온도</t>
    <phoneticPr fontId="1" type="noConversion"/>
  </si>
  <si>
    <t>내부온도</t>
    <phoneticPr fontId="1" type="noConversion"/>
  </si>
  <si>
    <t>ZLU025M101E11CSR</t>
    <phoneticPr fontId="1" type="noConversion"/>
  </si>
  <si>
    <t>10000 Hr</t>
    <phoneticPr fontId="1" type="noConversion"/>
  </si>
  <si>
    <t>Years</t>
    <phoneticPr fontId="1" type="noConversion"/>
  </si>
  <si>
    <t>MEC</t>
    <phoneticPr fontId="1" type="noConversion"/>
  </si>
  <si>
    <t>1003-2-0268</t>
  </si>
  <si>
    <t>ZLU010M681F16CSR</t>
  </si>
  <si>
    <t>1003-2-0272</t>
  </si>
  <si>
    <t>D8/L20</t>
    <phoneticPr fontId="1" type="noConversion"/>
  </si>
  <si>
    <t>D6.3/D11</t>
    <phoneticPr fontId="1" type="noConversion"/>
  </si>
  <si>
    <t>C,EL,100uF,</t>
    <phoneticPr fontId="1" type="noConversion"/>
  </si>
  <si>
    <t>NXB25VB470M</t>
    <phoneticPr fontId="1" type="noConversion"/>
  </si>
  <si>
    <t>D10/L12.5</t>
    <phoneticPr fontId="1" type="noConversion"/>
  </si>
  <si>
    <t>변경전</t>
    <phoneticPr fontId="1" type="noConversion"/>
  </si>
  <si>
    <t>변경후</t>
    <phoneticPr fontId="1" type="noConversion"/>
  </si>
  <si>
    <t>C,EL,150uF,RAD,20%,35V,105/8x11.5/8000h</t>
  </si>
  <si>
    <t>UZT035M102X20TP5R</t>
  </si>
  <si>
    <t>C,EL,1000uF,RAD,20%,35V,105/12.5x20/10000h</t>
  </si>
  <si>
    <t>UZT016M331E15TP2R</t>
  </si>
  <si>
    <t>C,EL,330uF,RAD,20%,16V,105/6.3x15/6000h</t>
  </si>
  <si>
    <t>UZT025M221E15TP2R</t>
  </si>
  <si>
    <t>C,EL,220uF,RAD,20%,25V,105/6.3x15/6000h</t>
  </si>
  <si>
    <t>UZT010M102F15TP3R</t>
  </si>
  <si>
    <t>C,EL,1000uF,RAD,20%,10V,105/8x15/8000h</t>
  </si>
  <si>
    <t>UZT035M101E11TP2R</t>
  </si>
  <si>
    <t>C,EL,100uF,RAD,20%,35V,105/6.3x11/6000h</t>
  </si>
  <si>
    <t>1003-2-0287</t>
  </si>
  <si>
    <t>1003-2-0286</t>
  </si>
  <si>
    <t>1003-2-0285</t>
  </si>
  <si>
    <t>1003-2-0284</t>
  </si>
  <si>
    <t>1003-2-0283</t>
  </si>
  <si>
    <t>1003-2-0282</t>
  </si>
  <si>
    <t>UZT035M151F12TP3R</t>
    <phoneticPr fontId="1" type="noConversion"/>
  </si>
  <si>
    <t>GRM32ER71E226ME15L</t>
    <phoneticPr fontId="175" type="noConversion"/>
  </si>
  <si>
    <t>C,CC,22uF,3225,20%,25V,X7R</t>
  </si>
  <si>
    <t>1003-2-0269</t>
    <phoneticPr fontId="1" type="noConversion"/>
  </si>
  <si>
    <t>ZLU035M271F20CSR</t>
    <phoneticPr fontId="1" type="noConversion"/>
  </si>
  <si>
    <t>ZLU035M560E11CSR</t>
    <phoneticPr fontId="1" type="noConversion"/>
  </si>
  <si>
    <t>NEW</t>
    <phoneticPr fontId="1" type="noConversion"/>
  </si>
  <si>
    <t>C,CC,56uF/D6.3/D11,20%,35V,105/10000</t>
    <phoneticPr fontId="1" type="noConversion"/>
  </si>
  <si>
    <t>?</t>
    <phoneticPr fontId="1" type="noConversion"/>
  </si>
  <si>
    <t>1002-1-0166</t>
    <phoneticPr fontId="1" type="noConversion"/>
  </si>
  <si>
    <t>ZLU050M100D11CSR</t>
    <phoneticPr fontId="1" type="noConversion"/>
  </si>
  <si>
    <t>Vout(WC)</t>
    <phoneticPr fontId="1" type="noConversion"/>
  </si>
  <si>
    <t>Vout(RSS)</t>
    <phoneticPr fontId="1" type="noConversion"/>
  </si>
  <si>
    <t>→ Vref(WC) × (1 + R1/R2 × (1 ± √(R1err²+R2err²)))</t>
  </si>
  <si>
    <t>1. RSS (Root Sum Square) 개념</t>
  </si>
  <si>
    <t xml:space="preserve">  - RSS = √( err₁² + err₂² + ... + errₙ² )</t>
  </si>
  <si>
    <t>3. 실무 적용 수식 (Vref WC + R비율 RSS)</t>
  </si>
  <si>
    <t>5. 방식 비교</t>
  </si>
  <si>
    <t>RSS 공차 분석 방법론 (Vout 출력전압 오차 계산)</t>
  </si>
  <si>
    <t xml:space="preserve">  - 각 오차 소스가 독립적·랜덤하게 발생한다는 통계적 가정</t>
  </si>
  <si>
    <t xml:space="preserve">  - 모든 오차가 동시에 같은 방향으로 발생하는 WC(Worst Case)는 비현실적</t>
  </si>
  <si>
    <t xml:space="preserve">  - 적용 조건: 각 오차 소스가 서로 독립적이어야 함 (상관관계 없음)</t>
  </si>
  <si>
    <t>2. Vout 오차 소스 분류</t>
  </si>
  <si>
    <t xml:space="preserve">  Vout = Vref × (1 + R1 / R2)    ← LDO/Buck 공통 구조</t>
  </si>
  <si>
    <t>오차 소스</t>
  </si>
  <si>
    <t>구분</t>
  </si>
  <si>
    <t>오차 처리</t>
  </si>
  <si>
    <t>사유</t>
  </si>
  <si>
    <t>Vref</t>
  </si>
  <si>
    <t>IC 내부</t>
  </si>
  <si>
    <t>WC 그대로</t>
  </si>
  <si>
    <t>밴드갭 기준전압, 독립 분해 불가</t>
  </si>
  <si>
    <t>R1</t>
  </si>
  <si>
    <t>외부 부품</t>
  </si>
  <si>
    <t>RSS 적용</t>
  </si>
  <si>
    <t>독립 부품, 오차 랜덤 → RSS 가정 성립</t>
  </si>
  <si>
    <t>R2</t>
  </si>
  <si>
    <t xml:space="preserve">  Step 1) R1/R2 비율의 RSS 오차 계산</t>
  </si>
  <si>
    <t xml:space="preserve">    R_RSS = √( R1_tol² + R2_tol² )</t>
  </si>
  <si>
    <t xml:space="preserve">    예) R1 ±1%, R2 ±1% → R_RSS = √(0.01² + 0.01²) = 1.41%</t>
  </si>
  <si>
    <t xml:space="preserve">  Step 2) Vout Min/Max 계산</t>
  </si>
  <si>
    <t xml:space="preserve">    Vout_Min = Vref_Min × ( 1 + R1/R2_Typ × (1 - R_RSS) )</t>
  </si>
  <si>
    <t xml:space="preserve">    Vout_Max = Vref_Max × ( 1 + R1/R2_Typ × (1 + R_RSS) )</t>
  </si>
  <si>
    <t xml:space="preserve">  ※ Vref는 WC 값(Min/Max) 그대로 적용, R1/R2 비율만 RSS 합성</t>
  </si>
  <si>
    <t>4. 계산 예시 (LV2862XLVDDCR, PV5)</t>
  </si>
  <si>
    <t xml:space="preserve">  조건: Vref = 0.740 / 0.765 / 0.790V,  R1 = 6650Ω ±1%,  R2 = 1200Ω ±1%</t>
  </si>
  <si>
    <t xml:space="preserve">  R_RSS = √(0.01² + 0.01²) = 0.01414 (1.41%)</t>
  </si>
  <si>
    <t xml:space="preserve">  R1/R2_Typ = 6650 / 1200 = 5.5417</t>
  </si>
  <si>
    <t xml:space="preserve">  Vout_Min = 0.740 × (1 + 5.5417 × (1 - 0.01414)) = 0.740 × 6.4633 = 4.783V</t>
  </si>
  <si>
    <t xml:space="preserve">  Vout_Typ = 0.765 × (1 + 5.5417) = 0.765 × 6.5417 = 5.004V</t>
  </si>
  <si>
    <t xml:space="preserve">  Vout_Max = 0.790 × (1 + 5.5417 × (1 + 0.01414)) = 0.790 × 6.6200 = 5.230V</t>
  </si>
  <si>
    <t>방식</t>
  </si>
  <si>
    <t>Min (V)</t>
  </si>
  <si>
    <t>Max (V)</t>
  </si>
  <si>
    <t>폭 (V)</t>
  </si>
  <si>
    <t>비고</t>
  </si>
  <si>
    <t>WC (최악)</t>
  </si>
  <si>
    <t>모든 오차 동시 최대</t>
  </si>
  <si>
    <t>RSS 실무 (Vref WC + R RSS)</t>
  </si>
  <si>
    <t>★ 권장 (WC 대비 약 10% 좌)</t>
  </si>
  <si>
    <t>Full RSS (전체)</t>
  </si>
  <si>
    <t>Vref도 RSS 적용 (남관적)</t>
  </si>
  <si>
    <t>※ 핵심: Vref는 IC 내부 밴드갭 기준전압으로 독립 분해 불가 → 데이터시트 WC 그대로 적용</t>
  </si>
  <si>
    <t>※ R1, R2는 독립 외부 부품으로 오차가 랜덤 → RSS 가정 성립 → R1/R2 비율만 RSS 합성</t>
  </si>
  <si>
    <t>※ 참조: '전원 확인' 시트 E66:H67 (Vout WC / RSS 계산표)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</si>
</sst>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3" formatCode="\$#,##0_);\(\$#,##0\)"/>
    <numFmt numFmtId="24" formatCode="\$#,##0_);[Red]\(\$#,##0\)"/>
    <numFmt numFmtId="26" formatCode="\$#,##0.00_);[Red]\(\$#,##0.00\)"/>
    <numFmt numFmtId="176" formatCode="0.000"/>
    <numFmt numFmtId="177" formatCode="0.0"/>
    <numFmt numFmtId="178" formatCode="0.0%"/>
    <numFmt numFmtId="179" formatCode="_-[$€-2]* #,##0.00_-;\-[$€-2]* #,##0.00_-;_-[$€-2]* &quot;-&quot;??_-"/>
    <numFmt numFmtId="180" formatCode="#,##0.0_);[Red]\(#,##0.0\)"/>
    <numFmt numFmtId="181" formatCode="_(* #,##0.0_);_(* \(#,##0.0\);_(* &quot;-&quot;_);_(@_)"/>
    <numFmt numFmtId="182" formatCode="\(#,##0\);\(&quot;△&quot;#,##0\)"/>
    <numFmt numFmtId="183" formatCode="\(0.0%\);\(\-0.0%\)\ "/>
    <numFmt numFmtId="184" formatCode="\(#,##0\);\(\-#,##0\)"/>
    <numFmt numFmtId="185" formatCode="_(* #,##0_);_(* \(#,##0\);_(* &quot;-&quot;??_);_(@_)"/>
    <numFmt numFmtId="186" formatCode="#."/>
    <numFmt numFmtId="187" formatCode="#,##0.0_);\(#,##0.0\)"/>
    <numFmt numFmtId="188" formatCode="#,##0.00\ &quot;F&quot;;\-#,##0.00\ &quot;F&quot;"/>
    <numFmt numFmtId="189" formatCode="_(&quot;$&quot;* #,##0_);_(&quot;$&quot;* \(#,##0\);_(&quot;$&quot;* &quot;-&quot;_);_(@_)"/>
    <numFmt numFmtId="190" formatCode="_-* #,##0\ _F_-;\-* #,##0\ _F_-;_-* &quot;-&quot;\ _F_-;_-@_-"/>
    <numFmt numFmtId="191" formatCode="_-&quot;₩&quot;* #,##0.00_-;&quot;₩&quot;\!\-&quot;₩&quot;* #,##0.00_-;_-&quot;₩&quot;* &quot;-&quot;??_-;_-@_-"/>
    <numFmt numFmtId="192" formatCode="_-* #,##0.00_-;&quot;₩&quot;\!\-* #,##0.00_-;_-* &quot;-&quot;??_-;_-@_-"/>
    <numFmt numFmtId="193" formatCode="_-* #,##0_-;&quot;₩&quot;\!\-* #,##0_-;_-* &quot;-&quot;_-;_-@_-"/>
    <numFmt numFmtId="194" formatCode="0.0%;&quot;△&quot;0.0%\ "/>
    <numFmt numFmtId="195" formatCode="#,##0_-;&quot;△&quot;#,##0_-;\-"/>
    <numFmt numFmtId="196" formatCode="#,##0_ ;&quot;△&quot;#,##0_ "/>
    <numFmt numFmtId="197" formatCode="#,##0.0"/>
    <numFmt numFmtId="198" formatCode="_ * #,##0.00_ ;_ * \-#,##0.00_ ;_ * &quot;-&quot;??_ ;_ @_ "/>
    <numFmt numFmtId="199" formatCode="_ * #,##0_ ;_ * \-#,##0_ ;_ * &quot;-&quot;_ ;_ @_ "/>
    <numFmt numFmtId="200" formatCode="_ * #,##0_ ;_ * &quot;₩&quot;\!\-#,##0_ ;_ * &quot;-&quot;_ ;_ @_ "/>
    <numFmt numFmtId="201" formatCode="_ * #,##0_ ;_ * &quot;₩&quot;&quot;₩&quot;\!\!\-#,##0_ ;_ * &quot;-&quot;_ ;_ @_ "/>
    <numFmt numFmtId="202" formatCode="#,###,"/>
    <numFmt numFmtId="203" formatCode="##,##0.0"/>
    <numFmt numFmtId="204" formatCode="_-* #,##0_-;&quot;₩&quot;&quot;₩&quot;\!\!\-* #,##0_-;_-* &quot;-&quot;_-;_-@_-"/>
    <numFmt numFmtId="205" formatCode="_ * #,##0.00_ ;_ * &quot;₩&quot;\!\-#,##0.00_ ;_ * &quot;-&quot;??_ ;_ @_ "/>
    <numFmt numFmtId="206" formatCode="_ * #,##0.00_ ;_ * &quot;₩&quot;&quot;₩&quot;\!\!\-#,##0.00_ ;_ * &quot;-&quot;??_ ;_ @_ "/>
    <numFmt numFmtId="207" formatCode="#,###;&quot;△&quot;#,###"/>
    <numFmt numFmtId="208" formatCode="&quot;*&quot;#,##0\ &quot;일 (월)&quot;\ \ "/>
    <numFmt numFmtId="209" formatCode="&quot;#0.0&quot;"/>
    <numFmt numFmtId="210" formatCode="_-* #,##0.00_-;&quot;₩&quot;&quot;₩&quot;\!\!\-* #,##0.00_-;_-* &quot;-&quot;??_-;_-@_-"/>
    <numFmt numFmtId="211" formatCode="_ &quot;₩&quot;* #,##0_ ;_ &quot;₩&quot;* \-#,##0_ ;_ &quot;₩&quot;* &quot;-&quot;_ ;_ @_ "/>
    <numFmt numFmtId="212" formatCode="#,##0&quot;₩&quot;\!\ &quot;₩&quot;\!\ &quot;₩&quot;\!\ "/>
    <numFmt numFmtId="213" formatCode="_ &quot;₩&quot;* #,##0_ ;_ &quot;₩&quot;* &quot;₩&quot;&quot;₩&quot;&quot;₩&quot;&quot;₩&quot;&quot;₩&quot;&quot;₩&quot;&quot;₩&quot;&quot;₩&quot;\-#,##0_ ;_ &quot;₩&quot;* &quot;-&quot;_ ;_ @_ "/>
    <numFmt numFmtId="214" formatCode="\(#,###&quot;隻&quot;\)"/>
    <numFmt numFmtId="215" formatCode="#,##0\ \ \ "/>
    <numFmt numFmtId="216" formatCode="_ &quot;₩&quot;* #,##0_ ;_ &quot;₩&quot;* &quot;₩&quot;\!\-#,##0_ ;_ &quot;₩&quot;* &quot;-&quot;_ ;_ @_ "/>
    <numFmt numFmtId="217" formatCode="#,##0&quot;명&quot;"/>
    <numFmt numFmtId="218" formatCode="&quot;₩&quot;\!\(#,###&quot;₩&quot;\!\);&quot;₩&quot;\!\(&quot;₩&quot;\!\-#,##0&quot;₩&quot;\!\)"/>
    <numFmt numFmtId="219" formatCode="_-&quot;₩&quot;* #,##0_-;&quot;₩&quot;\!\-&quot;₩&quot;* #,##0_-;_-&quot;₩&quot;* &quot;-&quot;_-;_-@_-"/>
    <numFmt numFmtId="220" formatCode="#,##0_ "/>
    <numFmt numFmtId="221" formatCode="\ \ @\ \ \ \ "/>
    <numFmt numFmtId="222" formatCode="&quot;$&quot;#,##0"/>
    <numFmt numFmtId="223" formatCode="&quot;&quot;#,##0\ &quot;일&quot;\ \ \ "/>
    <numFmt numFmtId="224" formatCode="_-&quot;₩&quot;* #,##0_-;&quot;₩&quot;&quot;₩&quot;\!\!\-&quot;₩&quot;* #,##0_-;_-&quot;₩&quot;* &quot;-&quot;_-;_-@_-"/>
    <numFmt numFmtId="225" formatCode="0.0\ \ \ "/>
    <numFmt numFmtId="226" formatCode="_-* #,##0_-;\-* #,##0_-;_-* &quot;-&quot;??_-;_-@_-"/>
    <numFmt numFmtId="227" formatCode="d/mm/yy&quot;₩&quot;&quot;₩&quot;\!\!\ h:mm"/>
    <numFmt numFmtId="228" formatCode="\ \ \ \ \ \ \ "/>
    <numFmt numFmtId="229" formatCode="&quot;₩&quot;#,##0;[Red]&quot;₩&quot;&quot;₩&quot;&quot;₩&quot;&quot;₩&quot;&quot;₩&quot;&quot;₩&quot;&quot;₩&quot;&quot;₩&quot;\!\-#,##0"/>
    <numFmt numFmtId="230" formatCode="_ &quot;₩&quot;* #,##0.00_ ;_ &quot;₩&quot;* &quot;₩&quot;\!\-#,##0.00_ ;_ &quot;₩&quot;* &quot;-&quot;??_ ;_ @_ "/>
    <numFmt numFmtId="231" formatCode="#,##0&quot;천GT&quot;"/>
    <numFmt numFmtId="232" formatCode="_ &quot;₩&quot;* #,##0.00_ ;_ &quot;₩&quot;* \-#,##0.00_ ;_ &quot;₩&quot;* &quot;-&quot;??_ ;_ @_ "/>
    <numFmt numFmtId="233" formatCode="&quot;₩&quot;\!\$#,##0&quot;₩&quot;\!\ "/>
    <numFmt numFmtId="234" formatCode="\ \ @"/>
    <numFmt numFmtId="235" formatCode="\ @"/>
    <numFmt numFmtId="236" formatCode="\(#,##0\)"/>
    <numFmt numFmtId="237" formatCode="&quot;₩&quot;\!\(#,##0&quot;₩&quot;\!\)"/>
    <numFmt numFmtId="238" formatCode="_-&quot;₩&quot;* #,##0.00_-;&quot;₩&quot;&quot;₩&quot;\!\!\-&quot;₩&quot;* #,##0.00_-;_-&quot;₩&quot;* &quot;-&quot;??_-;_-@_-"/>
    <numFmt numFmtId="239" formatCode="_ * #,##0_ ;_ * \-#,##0_ ;_ * &quot;-&quot;_ ;_ @_ \ \ \ "/>
    <numFmt numFmtId="240" formatCode="&quot;₩&quot;\!\(#,##0&quot;₩&quot;\!\);&quot;₩&quot;\!\(&quot;₩&quot;\!\-#,##0&quot;₩&quot;\!\)"/>
    <numFmt numFmtId="241" formatCode="0.0\ \ "/>
    <numFmt numFmtId="242" formatCode="#,##0&quot;¨ui&quot;&quot;₩&quot;\!\ "/>
    <numFmt numFmtId="243" formatCode="#,##0.0_);&quot;₩&quot;&quot;₩&quot;\!\!\(#,##0.0&quot;₩&quot;&quot;₩&quot;\!\!\)"/>
    <numFmt numFmtId="244" formatCode="_(* #,##0.0000_);_(* &quot;₩&quot;&quot;₩&quot;\!\!\(#,##0.0000&quot;₩&quot;&quot;₩&quot;\!\!\);_(* &quot;-&quot;??_);_(@_)"/>
    <numFmt numFmtId="245" formatCode="0.0%;[Red]&quot;₩&quot;&quot;₩&quot;\!\!\(0.0%&quot;₩&quot;&quot;₩&quot;\!\!\)"/>
    <numFmt numFmtId="246" formatCode="&quot;₩&quot;&quot;₩&quot;\!\!\(0.0&quot;₩&quot;&quot;₩&quot;\!\!\)"/>
    <numFmt numFmtId="247" formatCode="_(&quot;$&quot;* #,##0.00_);_(&quot;$&quot;* &quot;₩&quot;&quot;₩&quot;\!\!\(#,##0.00&quot;₩&quot;&quot;₩&quot;\!\!\);_(&quot;$&quot;* &quot;-&quot;??_);_(@_)"/>
    <numFmt numFmtId="248" formatCode="0.0%;&quot;₩&quot;&quot;₩&quot;\!\!\(0.0%&quot;₩&quot;&quot;₩&quot;\!\!\)"/>
    <numFmt numFmtId="249" formatCode="#,##0.00;[Red]&quot;₩&quot;\-#,##0.00"/>
    <numFmt numFmtId="250" formatCode=".\-############################################;###################################"/>
    <numFmt numFmtId="251" formatCode="&quot;₩&quot;#,##0;[Red]&quot;₩&quot;&quot;₩&quot;\-#,##0"/>
    <numFmt numFmtId="252" formatCode="&quot;₩&quot;#,##0;&quot;₩&quot;\!\-&quot;₩&quot;#,##0"/>
    <numFmt numFmtId="253" formatCode="mmmm&quot;₩&quot;\!\ d&quot;₩&quot;\!\,&quot;₩&quot;\!\ yyyy"/>
    <numFmt numFmtId="254" formatCode="* #,##0_);* \(#,##0\);&quot;-&quot;??_);@"/>
    <numFmt numFmtId="255" formatCode="_-* #,##0\ _D_M_-;\-* #,##0\ _D_M_-;_-* &quot;-&quot;\ _D_M_-;_-@_-"/>
    <numFmt numFmtId="256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57" formatCode="#,##0."/>
    <numFmt numFmtId="258" formatCode="&quot;$&quot;#,##0;\-&quot;$&quot;#,##0"/>
    <numFmt numFmtId="259" formatCode="&quot;$&quot;#,##0;[Red]\-&quot;$&quot;#,##0"/>
    <numFmt numFmtId="260" formatCode="General_)"/>
    <numFmt numFmtId="261" formatCode="&quot;¥&quot;#,##0.00;[Red]&quot;¥&quot;\-#,##0.00"/>
    <numFmt numFmtId="262" formatCode="&quot;¥&quot;#,##0;[Red]&quot;¥&quot;\-#,##0"/>
    <numFmt numFmtId="263" formatCode="0.00\ &quot;[W]&quot;"/>
    <numFmt numFmtId="264" formatCode="&quot;[&quot;@&quot;]&quot;"/>
    <numFmt numFmtId="265" formatCode="0.00000"/>
    <numFmt numFmtId="266" formatCode="0.0000"/>
    <numFmt numFmtId="267" formatCode="0.0_ "/>
    <numFmt numFmtId="268" formatCode="#,##0.00_);[Red]\(#,##0.00\)"/>
    <numFmt numFmtId="269" formatCode="#,##0.0_ "/>
  </numFmts>
  <fonts count="2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name val="Times New Roman"/>
      <family val="1"/>
    </font>
    <font>
      <sz val="12"/>
      <name val="Times New Roman"/>
      <family val="1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바탕체"/>
      <family val="1"/>
      <charset val="129"/>
    </font>
    <font>
      <sz val="10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명조"/>
      <family val="3"/>
      <charset val="129"/>
    </font>
    <font>
      <sz val="1"/>
      <color indexed="8"/>
      <name val="Courier"/>
      <family val="3"/>
    </font>
    <font>
      <sz val="12"/>
      <color indexed="24"/>
      <name val="바탕체"/>
      <family val="1"/>
      <charset val="129"/>
    </font>
    <font>
      <i/>
      <sz val="12"/>
      <name val="바탕체"/>
      <family val="1"/>
      <charset val="129"/>
    </font>
    <font>
      <sz val="12"/>
      <name val="¹????¼"/>
      <family val="1"/>
      <charset val="129"/>
    </font>
    <font>
      <sz val="10"/>
      <color indexed="12"/>
      <name val="Helv"/>
      <family val="2"/>
    </font>
    <font>
      <sz val="10"/>
      <name val="±¼¸²?¼"/>
      <family val="3"/>
      <charset val="129"/>
    </font>
    <font>
      <sz val="12"/>
      <name val="System"/>
      <family val="2"/>
      <charset val="129"/>
    </font>
    <font>
      <sz val="9"/>
      <name val="Arial Narrow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8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8"/>
      <name val="굴림체"/>
      <family val="3"/>
      <charset val="129"/>
    </font>
    <font>
      <sz val="20"/>
      <name val="돋움체"/>
      <family val="3"/>
      <charset val="129"/>
    </font>
    <font>
      <sz val="10"/>
      <name val="Arial Narrow"/>
      <family val="2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4"/>
      <name val="바탕체"/>
      <family val="1"/>
      <charset val="129"/>
    </font>
    <font>
      <sz val="12"/>
      <name val="¹ÙÅÁÃ¼"/>
      <family val="1"/>
      <charset val="129"/>
    </font>
    <font>
      <sz val="11"/>
      <name val="돋움체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±¼¸²A¼"/>
      <family val="3"/>
      <charset val="129"/>
    </font>
    <font>
      <sz val="12"/>
      <name val="¨IoUAAA¡§u"/>
      <family val="1"/>
      <charset val="129"/>
    </font>
    <font>
      <sz val="12"/>
      <name val="￠R¡×IoUAAA¡ER￠R¡¿u"/>
      <family val="3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1"/>
      <name val="￥i￠￢￠?o"/>
      <family val="3"/>
      <charset val="129"/>
    </font>
    <font>
      <sz val="11"/>
      <name val="¥ì¢¬¢¯o"/>
      <family val="3"/>
    </font>
    <font>
      <sz val="12"/>
      <name val="￠RE￠Rⓒ­iA￠REO"/>
      <family val="3"/>
      <charset val="129"/>
    </font>
    <font>
      <sz val="12"/>
      <name val="￠RERERIi￠RERERE￠RERER¡ER￠R"/>
      <family val="3"/>
      <charset val="129"/>
    </font>
    <font>
      <sz val="12"/>
      <name val="¹UAAA¼"/>
      <family val="3"/>
      <charset val="129"/>
    </font>
    <font>
      <sz val="12"/>
      <name val="¸iA¶"/>
      <family val="3"/>
      <charset val="129"/>
    </font>
    <font>
      <sz val="11"/>
      <name val="μ¸¿o"/>
      <family val="3"/>
      <charset val="129"/>
    </font>
    <font>
      <sz val="11"/>
      <name val="Arial"/>
      <family val="2"/>
    </font>
    <font>
      <sz val="11"/>
      <name val="µ¸¿ò"/>
      <family val="3"/>
      <charset val="129"/>
    </font>
    <font>
      <sz val="11"/>
      <name val="굴림체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2"/>
      <name val="μ¸¿oA¼"/>
      <family val="3"/>
      <charset val="129"/>
    </font>
    <font>
      <sz val="12"/>
      <name val="¡§IoUAAA￠R¡×u"/>
      <family val="3"/>
      <charset val="129"/>
    </font>
    <font>
      <sz val="10"/>
      <name val="돋움체"/>
      <family val="3"/>
      <charset val="129"/>
    </font>
    <font>
      <sz val="12"/>
      <name val="¸íÁ¶"/>
      <family val="3"/>
      <charset val="129"/>
    </font>
    <font>
      <sz val="10"/>
      <name val="¡ERERER¡ERER￠RER¡ER¡E?u￠R"/>
      <family val="3"/>
      <charset val="129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color indexed="10"/>
      <name val="Helv"/>
      <family val="2"/>
    </font>
    <font>
      <b/>
      <sz val="10"/>
      <name val="Times New Roman"/>
      <family val="1"/>
    </font>
    <font>
      <sz val="10"/>
      <color indexed="8"/>
      <name val="Impact"/>
      <family val="2"/>
    </font>
    <font>
      <b/>
      <sz val="8"/>
      <name val="Arial"/>
      <family val="2"/>
    </font>
    <font>
      <sz val="6"/>
      <name val="Arial"/>
      <family val="2"/>
    </font>
    <font>
      <sz val="12"/>
      <name val="TIMES"/>
      <family val="1"/>
    </font>
    <font>
      <sz val="10"/>
      <color indexed="24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8"/>
      <name val="Arial"/>
      <family val="2"/>
    </font>
    <font>
      <sz val="11"/>
      <name val="바탕체"/>
      <family val="1"/>
      <charset val="129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sz val="10"/>
      <color indexed="14"/>
      <name val="Helv"/>
      <family val="2"/>
    </font>
    <font>
      <i/>
      <sz val="1"/>
      <color indexed="8"/>
      <name val="Courier"/>
      <family val="3"/>
    </font>
    <font>
      <u/>
      <sz val="7.5"/>
      <color indexed="36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name val="ⓒoUAAA¨u"/>
      <family val="1"/>
      <charset val="129"/>
    </font>
    <font>
      <sz val="12"/>
      <name val="¹UAAA¼"/>
      <family val="1"/>
      <charset val="129"/>
    </font>
    <font>
      <sz val="12"/>
      <name val="¹ÙÅÁÃ¼"/>
      <family val="3"/>
      <charset val="129"/>
    </font>
    <font>
      <sz val="12"/>
      <name val="Arial"/>
      <family val="2"/>
    </font>
    <font>
      <b/>
      <sz val="11"/>
      <name val="Helv"/>
      <family val="2"/>
    </font>
    <font>
      <sz val="14"/>
      <name val="Cordia New"/>
      <family val="1"/>
    </font>
    <font>
      <sz val="11"/>
      <color theme="1"/>
      <name val="맑은 고딕"/>
      <family val="3"/>
      <charset val="128"/>
      <scheme val="minor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1"/>
      <color theme="1"/>
      <name val="맑은 고딕"/>
      <family val="2"/>
      <charset val="129"/>
    </font>
    <font>
      <sz val="12"/>
      <color theme="1"/>
      <name val="돋움체"/>
      <family val="3"/>
      <charset val="129"/>
    </font>
    <font>
      <sz val="12"/>
      <name val="뼻뮝"/>
      <family val="1"/>
      <charset val="129"/>
    </font>
    <font>
      <b/>
      <sz val="11"/>
      <color indexed="9"/>
      <name val="맑은 고딕"/>
      <family val="3"/>
      <charset val="129"/>
    </font>
    <font>
      <sz val="10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6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13"/>
      <name val="Arial"/>
      <family val="2"/>
    </font>
    <font>
      <sz val="12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theme="1"/>
      <name val="돋움체"/>
      <family val="3"/>
      <charset val="129"/>
    </font>
    <font>
      <sz val="10"/>
      <color indexed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MS Sans Serif"/>
      <family val="2"/>
    </font>
    <font>
      <sz val="12"/>
      <name val="Helv"/>
      <family val="2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u/>
      <sz val="6.05"/>
      <color indexed="12"/>
      <name val="ＭＳ Ｐゴシック"/>
      <family val="3"/>
      <charset val="128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4"/>
      <name val="ＭＳ 明朝"/>
      <family val="3"/>
      <charset val="128"/>
    </font>
    <font>
      <sz val="11"/>
      <name val="柧挬"/>
      <family val="3"/>
      <charset val="134"/>
    </font>
    <font>
      <sz val="11"/>
      <color indexed="8"/>
      <name val="宋体"/>
      <family val="3"/>
      <charset val="128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theme="1"/>
      <name val="맑은 고딕"/>
      <family val="3"/>
      <charset val="128"/>
      <scheme val="minor"/>
    </font>
    <font>
      <sz val="11"/>
      <name val="ＭＳ Ｐゴシック"/>
      <family val="2"/>
      <charset val="128"/>
    </font>
    <font>
      <sz val="12"/>
      <name val="宋体"/>
      <family val="3"/>
      <charset val="128"/>
    </font>
    <font>
      <sz val="11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9"/>
      <name val="굴림"/>
      <family val="3"/>
      <charset val="129"/>
    </font>
    <font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9.1999999999999993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vertAlign val="subscript"/>
      <sz val="9"/>
      <color rgb="FF000000"/>
      <name val="맑은 고딕"/>
      <family val="3"/>
      <charset val="129"/>
    </font>
    <font>
      <sz val="9"/>
      <color rgb="FF000000"/>
      <name val="Calibri"/>
      <family val="3"/>
      <charset val="161"/>
    </font>
    <font>
      <b/>
      <sz val="8"/>
      <color rgb="FF0070C0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color rgb="FF1F4E79"/>
      <name val="맑은 고딕"/>
      <family val="3"/>
      <charset val="129"/>
      <scheme val="minor"/>
    </font>
    <font>
      <b/>
      <sz val="11"/>
      <color rgb="FF1F4E79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rgb="FFC00000"/>
      <name val="Consolas"/>
      <family val="3"/>
    </font>
    <font>
      <b/>
      <sz val="10"/>
      <color rgb="FFC0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11"/>
      <color rgb="FFC00000"/>
      <name val="Consolas"/>
      <family val="3"/>
    </font>
    <font>
      <sz val="10"/>
      <color rgb="FF666666"/>
      <name val="맑은 고딕"/>
      <family val="3"/>
      <charset val="129"/>
      <scheme val="minor"/>
    </font>
    <font>
      <sz val="10"/>
      <color rgb="FF999999"/>
      <name val="맑은 고딕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1F4E79"/>
      </bottom>
      <diagonal/>
    </border>
  </borders>
  <cellStyleXfs count="42370">
    <xf numFmtId="0" fontId="0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179" fontId="13" fillId="0" borderId="0"/>
    <xf numFmtId="179" fontId="14" fillId="0" borderId="0"/>
    <xf numFmtId="0" fontId="7" fillId="0" borderId="0" applyFont="0" applyFill="0" applyBorder="0" applyAlignment="0" applyProtection="0"/>
    <xf numFmtId="24" fontId="15" fillId="0" borderId="0" applyFont="0" applyFill="0" applyBorder="0" applyAlignment="0" applyProtection="0"/>
    <xf numFmtId="180" fontId="16" fillId="0" borderId="0" applyNumberFormat="0" applyFont="0" applyFill="0" applyBorder="0" applyAlignment="0" applyProtection="0"/>
    <xf numFmtId="181" fontId="16" fillId="0" borderId="0" applyNumberFormat="0" applyFont="0" applyFill="0" applyBorder="0" applyAlignment="0" applyProtection="0"/>
    <xf numFmtId="180" fontId="16" fillId="0" borderId="0" applyNumberFormat="0" applyFont="0" applyFill="0" applyBorder="0" applyAlignment="0" applyProtection="0"/>
    <xf numFmtId="181" fontId="16" fillId="0" borderId="0" applyNumberFormat="0" applyFont="0" applyFill="0" applyBorder="0" applyAlignment="0" applyProtection="0"/>
    <xf numFmtId="0" fontId="17" fillId="0" borderId="0">
      <alignment vertical="center"/>
    </xf>
    <xf numFmtId="182" fontId="17" fillId="0" borderId="0">
      <alignment vertical="center"/>
    </xf>
    <xf numFmtId="0" fontId="18" fillId="0" borderId="0">
      <alignment vertical="center"/>
    </xf>
    <xf numFmtId="183" fontId="18" fillId="0" borderId="0">
      <alignment vertical="center"/>
    </xf>
    <xf numFmtId="0" fontId="17" fillId="0" borderId="0">
      <alignment vertical="center"/>
    </xf>
    <xf numFmtId="184" fontId="17" fillId="0" borderId="0">
      <alignment vertical="center"/>
    </xf>
    <xf numFmtId="9" fontId="19" fillId="0" borderId="6"/>
    <xf numFmtId="185" fontId="4" fillId="18" borderId="0" applyFont="0" applyFill="0" applyBorder="0" applyAlignment="0" applyProtection="0">
      <alignment horizontal="center"/>
    </xf>
    <xf numFmtId="179" fontId="14" fillId="0" borderId="0"/>
    <xf numFmtId="41" fontId="14" fillId="0" borderId="0" applyFont="0" applyFill="0" applyBorder="0" applyAlignment="0" applyProtection="0"/>
    <xf numFmtId="186" fontId="20" fillId="0" borderId="7">
      <protection locked="0"/>
    </xf>
    <xf numFmtId="0" fontId="21" fillId="0" borderId="0"/>
    <xf numFmtId="0" fontId="21" fillId="0" borderId="0"/>
    <xf numFmtId="0" fontId="16" fillId="0" borderId="0"/>
    <xf numFmtId="0" fontId="16" fillId="0" borderId="0"/>
    <xf numFmtId="179" fontId="22" fillId="0" borderId="0" applyNumberFormat="0" applyFill="0" applyBorder="0" applyAlignment="0" applyProtection="0"/>
    <xf numFmtId="0" fontId="23" fillId="0" borderId="0" applyFont="0" applyFill="0" applyBorder="0" applyAlignment="0" applyProtection="0"/>
    <xf numFmtId="179" fontId="24" fillId="0" borderId="0" applyNumberFormat="0" applyFill="0" applyBorder="0" applyAlignment="0" applyProtection="0">
      <alignment horizontal="center" vertical="top"/>
    </xf>
    <xf numFmtId="0" fontId="23" fillId="0" borderId="0" applyFont="0" applyFill="0" applyBorder="0" applyAlignment="0" applyProtection="0"/>
    <xf numFmtId="0" fontId="25" fillId="0" borderId="0"/>
    <xf numFmtId="43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/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0" fontId="16" fillId="0" borderId="8">
      <alignment vertical="center"/>
    </xf>
    <xf numFmtId="179" fontId="14" fillId="0" borderId="0"/>
    <xf numFmtId="0" fontId="14" fillId="0" borderId="0" applyFont="0" applyFill="0" applyBorder="0" applyAlignment="0" applyProtection="0"/>
    <xf numFmtId="0" fontId="14" fillId="0" borderId="0"/>
    <xf numFmtId="187" fontId="27" fillId="0" borderId="0">
      <protection locked="0"/>
    </xf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41" fontId="17" fillId="0" borderId="0" applyFont="0" applyFill="0" applyBorder="0" applyAlignment="0" applyProtection="0"/>
    <xf numFmtId="0" fontId="28" fillId="0" borderId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28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9" fontId="28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4" fillId="0" borderId="0"/>
    <xf numFmtId="0" fontId="14" fillId="0" borderId="0"/>
    <xf numFmtId="0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9" fontId="30" fillId="0" borderId="0"/>
    <xf numFmtId="0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87" fontId="27" fillId="0" borderId="0">
      <protection locked="0"/>
    </xf>
    <xf numFmtId="179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/>
    <xf numFmtId="41" fontId="17" fillId="0" borderId="0" applyFont="0" applyFill="0" applyBorder="0" applyAlignment="0" applyProtection="0"/>
    <xf numFmtId="179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/>
    <xf numFmtId="0" fontId="21" fillId="0" borderId="0"/>
    <xf numFmtId="0" fontId="14" fillId="0" borderId="0" applyFont="0" applyFill="0" applyBorder="0" applyAlignment="0" applyProtection="0"/>
    <xf numFmtId="0" fontId="21" fillId="0" borderId="0"/>
    <xf numFmtId="43" fontId="14" fillId="0" borderId="0" applyFont="0" applyFill="0" applyBorder="0" applyAlignment="0" applyProtection="0"/>
    <xf numFmtId="179" fontId="30" fillId="0" borderId="0"/>
    <xf numFmtId="41" fontId="17" fillId="0" borderId="0" applyFont="0" applyFill="0" applyBorder="0" applyAlignment="0" applyProtection="0"/>
    <xf numFmtId="179" fontId="14" fillId="0" borderId="0"/>
    <xf numFmtId="179" fontId="14" fillId="0" borderId="0"/>
    <xf numFmtId="179" fontId="29" fillId="0" borderId="0" applyFont="0" applyFill="0" applyBorder="0" applyAlignment="0" applyProtection="0"/>
    <xf numFmtId="14" fontId="14" fillId="0" borderId="0" applyBorder="0"/>
    <xf numFmtId="0" fontId="31" fillId="0" borderId="0" applyNumberFormat="0" applyFont="0" applyFill="0" applyBorder="0" applyAlignment="0" applyProtection="0"/>
    <xf numFmtId="0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0" fontId="14" fillId="0" borderId="0" applyBorder="0" applyProtection="0"/>
    <xf numFmtId="0" fontId="15" fillId="0" borderId="0"/>
    <xf numFmtId="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0" fontId="32" fillId="0" borderId="0"/>
    <xf numFmtId="0" fontId="33" fillId="0" borderId="0"/>
    <xf numFmtId="0" fontId="14" fillId="0" borderId="0"/>
    <xf numFmtId="0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9" fontId="30" fillId="0" borderId="0"/>
    <xf numFmtId="179" fontId="14" fillId="0" borderId="0"/>
    <xf numFmtId="179" fontId="30" fillId="0" borderId="0"/>
    <xf numFmtId="179" fontId="14" fillId="0" borderId="0"/>
    <xf numFmtId="179" fontId="28" fillId="0" borderId="0"/>
    <xf numFmtId="179" fontId="14" fillId="0" borderId="0"/>
    <xf numFmtId="179" fontId="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4" fillId="0" borderId="0"/>
    <xf numFmtId="0" fontId="30" fillId="0" borderId="0"/>
    <xf numFmtId="179" fontId="14" fillId="0" borderId="0"/>
    <xf numFmtId="187" fontId="27" fillId="0" borderId="0">
      <protection locked="0"/>
    </xf>
    <xf numFmtId="187" fontId="27" fillId="0" borderId="0">
      <protection locked="0"/>
    </xf>
    <xf numFmtId="9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1" fillId="0" borderId="0"/>
    <xf numFmtId="0" fontId="14" fillId="0" borderId="0"/>
    <xf numFmtId="0" fontId="28" fillId="0" borderId="0"/>
    <xf numFmtId="0" fontId="28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4" fillId="0" borderId="0"/>
    <xf numFmtId="41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187" fontId="27" fillId="0" borderId="0">
      <protection locked="0"/>
    </xf>
    <xf numFmtId="179" fontId="28" fillId="0" borderId="0"/>
    <xf numFmtId="187" fontId="27" fillId="0" borderId="0">
      <protection locked="0"/>
    </xf>
    <xf numFmtId="179" fontId="14" fillId="0" borderId="0"/>
    <xf numFmtId="0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/>
    <xf numFmtId="179" fontId="15" fillId="0" borderId="0"/>
    <xf numFmtId="179" fontId="30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41" fontId="17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87" fontId="27" fillId="0" borderId="0">
      <protection locked="0"/>
    </xf>
    <xf numFmtId="179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179" fontId="14" fillId="0" borderId="0"/>
    <xf numFmtId="0" fontId="14" fillId="0" borderId="0"/>
    <xf numFmtId="179" fontId="30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30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5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87" fontId="27" fillId="0" borderId="0">
      <protection locked="0"/>
    </xf>
    <xf numFmtId="0" fontId="29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0"/>
    <xf numFmtId="187" fontId="27" fillId="0" borderId="0">
      <protection locked="0"/>
    </xf>
    <xf numFmtId="187" fontId="27" fillId="0" borderId="0">
      <protection locked="0"/>
    </xf>
    <xf numFmtId="179" fontId="14" fillId="0" borderId="0"/>
    <xf numFmtId="41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7" fontId="27" fillId="0" borderId="0">
      <protection locked="0"/>
    </xf>
    <xf numFmtId="1" fontId="3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5" fillId="0" borderId="0">
      <alignment horizontal="centerContinuous"/>
    </xf>
    <xf numFmtId="0" fontId="17" fillId="0" borderId="0">
      <alignment vertical="center"/>
    </xf>
    <xf numFmtId="194" fontId="17" fillId="0" borderId="0">
      <alignment vertical="center"/>
    </xf>
    <xf numFmtId="195" fontId="36" fillId="0" borderId="0"/>
    <xf numFmtId="0" fontId="17" fillId="0" borderId="0">
      <alignment vertical="center"/>
    </xf>
    <xf numFmtId="196" fontId="17" fillId="0" borderId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179" fontId="39" fillId="0" borderId="0" applyFont="0"/>
    <xf numFmtId="179" fontId="16" fillId="0" borderId="0"/>
    <xf numFmtId="9" fontId="40" fillId="0" borderId="0" applyFont="0" applyFill="0" applyBorder="0" applyAlignment="0" applyProtection="0"/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97" fontId="41" fillId="0" borderId="0" applyFont="0" applyFill="0" applyBorder="0" applyAlignment="0" applyProtection="0"/>
    <xf numFmtId="198" fontId="7" fillId="0" borderId="0" applyFont="0" applyFill="0" applyBorder="0" applyAlignment="0" applyProtection="0"/>
    <xf numFmtId="0" fontId="5" fillId="4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179" fontId="42" fillId="29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179" fontId="42" fillId="26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179" fontId="42" fillId="27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179" fontId="42" fillId="30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179" fontId="42" fillId="31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179" fontId="42" fillId="32" borderId="0" applyNumberFormat="0" applyBorder="0" applyAlignment="0" applyProtection="0">
      <alignment vertical="center"/>
    </xf>
    <xf numFmtId="0" fontId="43" fillId="0" borderId="9" applyNumberFormat="0">
      <alignment horizontal="center" vertical="center"/>
      <protection locked="0"/>
    </xf>
    <xf numFmtId="0" fontId="43" fillId="0" borderId="2">
      <alignment horizontal="center" vertical="center"/>
      <protection locked="0"/>
    </xf>
    <xf numFmtId="0" fontId="43" fillId="0" borderId="10">
      <alignment horizontal="center"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1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1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204" fontId="50" fillId="0" borderId="0" applyFont="0" applyFill="0" applyBorder="0" applyAlignment="0" applyProtection="0"/>
    <xf numFmtId="204" fontId="51" fillId="0" borderId="0" applyFont="0" applyFill="0" applyBorder="0" applyAlignment="0" applyProtection="0"/>
    <xf numFmtId="193" fontId="50" fillId="0" borderId="0" applyFont="0" applyFill="0" applyBorder="0" applyAlignment="0" applyProtection="0"/>
    <xf numFmtId="193" fontId="51" fillId="0" borderId="0" applyFont="0" applyFill="0" applyBorder="0" applyAlignment="0" applyProtection="0"/>
    <xf numFmtId="204" fontId="50" fillId="0" borderId="0" applyFont="0" applyFill="0" applyBorder="0" applyAlignment="0" applyProtection="0"/>
    <xf numFmtId="204" fontId="5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9" fillId="0" borderId="0" applyFont="0" applyFill="0" applyBorder="0" applyAlignment="0" applyProtection="0"/>
    <xf numFmtId="199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38" fontId="16" fillId="0" borderId="0" applyFont="0" applyFill="0" applyBorder="0" applyAlignment="0" applyProtection="0"/>
    <xf numFmtId="199" fontId="48" fillId="0" borderId="0" applyFont="0" applyFill="0" applyBorder="0" applyAlignment="0" applyProtection="0"/>
    <xf numFmtId="199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1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1" fontId="49" fillId="0" borderId="0" applyFont="0" applyFill="0" applyBorder="0" applyAlignment="0" applyProtection="0"/>
    <xf numFmtId="200" fontId="48" fillId="0" borderId="0" applyFont="0" applyFill="0" applyBorder="0" applyAlignment="0" applyProtection="0"/>
    <xf numFmtId="20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6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6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210" fontId="50" fillId="0" borderId="0" applyFont="0" applyFill="0" applyBorder="0" applyAlignment="0" applyProtection="0"/>
    <xf numFmtId="210" fontId="51" fillId="0" borderId="0" applyFont="0" applyFill="0" applyBorder="0" applyAlignment="0" applyProtection="0"/>
    <xf numFmtId="192" fontId="50" fillId="0" borderId="0" applyFont="0" applyFill="0" applyBorder="0" applyAlignment="0" applyProtection="0"/>
    <xf numFmtId="192" fontId="51" fillId="0" borderId="0" applyFont="0" applyFill="0" applyBorder="0" applyAlignment="0" applyProtection="0"/>
    <xf numFmtId="210" fontId="50" fillId="0" borderId="0" applyFont="0" applyFill="0" applyBorder="0" applyAlignment="0" applyProtection="0"/>
    <xf numFmtId="210" fontId="5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8" fillId="0" borderId="0" applyFont="0" applyFill="0" applyBorder="0" applyAlignment="0" applyProtection="0"/>
    <xf numFmtId="198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6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206" fontId="49" fillId="0" borderId="0" applyFont="0" applyFill="0" applyBorder="0" applyAlignment="0" applyProtection="0"/>
    <xf numFmtId="205" fontId="48" fillId="0" borderId="0" applyFont="0" applyFill="0" applyBorder="0" applyAlignment="0" applyProtection="0"/>
    <xf numFmtId="20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5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213" fontId="29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7" fillId="0" borderId="0" applyFont="0" applyFill="0" applyBorder="0" applyAlignment="0" applyProtection="0"/>
    <xf numFmtId="214" fontId="41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2" fontId="54" fillId="0" borderId="0" applyFont="0" applyFill="0" applyBorder="0" applyAlignment="0" applyProtection="0"/>
    <xf numFmtId="212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7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7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8" fontId="48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7" fontId="41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7" fillId="0" borderId="0" applyFont="0" applyFill="0" applyBorder="0" applyAlignment="0" applyProtection="0"/>
    <xf numFmtId="219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1" fontId="41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4" fontId="56" fillId="0" borderId="0" applyFont="0" applyFill="0" applyBorder="0" applyAlignment="0" applyProtection="0"/>
    <xf numFmtId="224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4" fontId="56" fillId="0" borderId="0" applyFont="0" applyFill="0" applyBorder="0" applyAlignment="0" applyProtection="0"/>
    <xf numFmtId="224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89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0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1" fontId="41" fillId="0" borderId="0" applyFont="0" applyFill="0" applyBorder="0" applyAlignment="0" applyProtection="0"/>
    <xf numFmtId="42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19" fontId="56" fillId="0" borderId="0" applyFont="0" applyFill="0" applyBorder="0" applyAlignment="0" applyProtection="0"/>
    <xf numFmtId="219" fontId="58" fillId="0" borderId="0" applyFont="0" applyFill="0" applyBorder="0" applyAlignment="0" applyProtection="0"/>
    <xf numFmtId="224" fontId="56" fillId="0" borderId="0" applyFont="0" applyFill="0" applyBorder="0" applyAlignment="0" applyProtection="0"/>
    <xf numFmtId="224" fontId="58" fillId="0" borderId="0" applyFont="0" applyFill="0" applyBorder="0" applyAlignment="0" applyProtection="0"/>
    <xf numFmtId="224" fontId="56" fillId="0" borderId="0" applyFont="0" applyFill="0" applyBorder="0" applyAlignment="0" applyProtection="0"/>
    <xf numFmtId="224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7" fontId="41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7" fontId="41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216" fontId="54" fillId="0" borderId="0" applyFont="0" applyFill="0" applyBorder="0" applyAlignment="0" applyProtection="0"/>
    <xf numFmtId="216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79" fontId="54" fillId="0" borderId="0" applyFont="0" applyFill="0" applyBorder="0" applyAlignment="0" applyProtection="0"/>
    <xf numFmtId="211" fontId="58" fillId="0" borderId="0" applyFont="0" applyFill="0" applyBorder="0" applyAlignment="0" applyProtection="0"/>
    <xf numFmtId="225" fontId="59" fillId="0" borderId="0" applyFont="0" applyFill="0" applyBorder="0" applyAlignment="0" applyProtection="0"/>
    <xf numFmtId="225" fontId="59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60" fillId="0" borderId="0" applyFont="0" applyFill="0" applyBorder="0" applyAlignment="0" applyProtection="0"/>
    <xf numFmtId="226" fontId="16" fillId="0" borderId="0" applyFont="0" applyFill="0" applyBorder="0" applyAlignment="0" applyProtection="0"/>
    <xf numFmtId="0" fontId="40" fillId="0" borderId="0" applyFont="0" applyFill="0" applyBorder="0" applyAlignment="0" applyProtection="0"/>
    <xf numFmtId="227" fontId="54" fillId="0" borderId="0" applyFont="0" applyFill="0" applyBorder="0" applyAlignment="0" applyProtection="0"/>
    <xf numFmtId="228" fontId="41" fillId="0" borderId="0" applyFont="0" applyFill="0" applyBorder="0" applyAlignment="0" applyProtection="0"/>
    <xf numFmtId="229" fontId="16" fillId="0" borderId="0" applyFont="0" applyFill="0" applyBorder="0" applyAlignment="0" applyProtection="0"/>
    <xf numFmtId="226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1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1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3" fontId="48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1" fontId="41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4" fillId="0" borderId="0" applyFont="0" applyFill="0" applyBorder="0" applyAlignment="0" applyProtection="0"/>
    <xf numFmtId="234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234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234" fontId="4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234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234" fontId="41" fillId="0" borderId="0" applyFont="0" applyFill="0" applyBorder="0" applyAlignment="0" applyProtection="0"/>
    <xf numFmtId="44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7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237" fontId="48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191" fontId="56" fillId="0" borderId="0" applyFont="0" applyFill="0" applyBorder="0" applyAlignment="0" applyProtection="0"/>
    <xf numFmtId="191" fontId="58" fillId="0" borderId="0" applyFont="0" applyFill="0" applyBorder="0" applyAlignment="0" applyProtection="0"/>
    <xf numFmtId="238" fontId="56" fillId="0" borderId="0" applyFont="0" applyFill="0" applyBorder="0" applyAlignment="0" applyProtection="0"/>
    <xf numFmtId="238" fontId="58" fillId="0" borderId="0" applyFont="0" applyFill="0" applyBorder="0" applyAlignment="0" applyProtection="0"/>
    <xf numFmtId="238" fontId="56" fillId="0" borderId="0" applyFont="0" applyFill="0" applyBorder="0" applyAlignment="0" applyProtection="0"/>
    <xf numFmtId="238" fontId="58" fillId="0" borderId="0" applyFont="0" applyFill="0" applyBorder="0" applyAlignment="0" applyProtection="0"/>
    <xf numFmtId="0" fontId="54" fillId="0" borderId="0" applyFont="0" applyFill="0" applyBorder="0" applyAlignment="0" applyProtection="0"/>
    <xf numFmtId="234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1" fontId="41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1" fontId="41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230" fontId="54" fillId="0" borderId="0" applyFont="0" applyFill="0" applyBorder="0" applyAlignment="0" applyProtection="0"/>
    <xf numFmtId="23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79" fontId="54" fillId="0" borderId="0" applyFont="0" applyFill="0" applyBorder="0" applyAlignment="0" applyProtection="0"/>
    <xf numFmtId="232" fontId="58" fillId="0" borderId="0" applyFont="0" applyFill="0" applyBorder="0" applyAlignment="0" applyProtection="0"/>
    <xf numFmtId="239" fontId="59" fillId="0" borderId="0" applyFont="0" applyFill="0" applyBorder="0" applyAlignment="0" applyProtection="0"/>
    <xf numFmtId="239" fontId="59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0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40" fontId="48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202" fontId="41" fillId="0" borderId="0" applyFont="0" applyFill="0" applyBorder="0" applyAlignment="0" applyProtection="0"/>
    <xf numFmtId="41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58" fillId="0" borderId="0" applyFont="0" applyFill="0" applyBorder="0" applyAlignment="0" applyProtection="0"/>
    <xf numFmtId="204" fontId="56" fillId="0" borderId="0" applyFont="0" applyFill="0" applyBorder="0" applyAlignment="0" applyProtection="0"/>
    <xf numFmtId="204" fontId="58" fillId="0" borderId="0" applyFont="0" applyFill="0" applyBorder="0" applyAlignment="0" applyProtection="0"/>
    <xf numFmtId="204" fontId="56" fillId="0" borderId="0" applyFont="0" applyFill="0" applyBorder="0" applyAlignment="0" applyProtection="0"/>
    <xf numFmtId="204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54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20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79" fontId="54" fillId="0" borderId="0" applyFont="0" applyFill="0" applyBorder="0" applyAlignment="0" applyProtection="0"/>
    <xf numFmtId="199" fontId="58" fillId="0" borderId="0" applyFont="0" applyFill="0" applyBorder="0" applyAlignment="0" applyProtection="0"/>
    <xf numFmtId="241" fontId="59" fillId="0" borderId="0" applyFont="0" applyFill="0" applyBorder="0" applyAlignment="0" applyProtection="0"/>
    <xf numFmtId="241" fontId="59" fillId="0" borderId="0" applyFont="0" applyFill="0" applyBorder="0" applyAlignment="0" applyProtection="0"/>
    <xf numFmtId="199" fontId="54" fillId="0" borderId="0" applyFont="0" applyFill="0" applyBorder="0" applyAlignment="0" applyProtection="0"/>
    <xf numFmtId="199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198" fontId="60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42" fontId="48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64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64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207" fontId="41" fillId="0" borderId="0" applyFont="0" applyFill="0" applyBorder="0" applyAlignment="0" applyProtection="0"/>
    <xf numFmtId="43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192" fontId="56" fillId="0" borderId="0" applyFont="0" applyFill="0" applyBorder="0" applyAlignment="0" applyProtection="0"/>
    <xf numFmtId="192" fontId="58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58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205" fontId="40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5" fillId="0" borderId="0" applyFont="0" applyFill="0" applyBorder="0" applyAlignment="0" applyProtection="0"/>
    <xf numFmtId="179" fontId="54" fillId="0" borderId="0" applyFont="0" applyFill="0" applyBorder="0" applyAlignment="0" applyProtection="0"/>
    <xf numFmtId="198" fontId="58" fillId="0" borderId="0" applyFont="0" applyFill="0" applyBorder="0" applyAlignment="0" applyProtection="0"/>
    <xf numFmtId="234" fontId="59" fillId="0" borderId="0" applyFont="0" applyFill="0" applyBorder="0" applyAlignment="0" applyProtection="0"/>
    <xf numFmtId="234" fontId="59" fillId="0" borderId="0" applyFont="0" applyFill="0" applyBorder="0" applyAlignment="0" applyProtection="0"/>
    <xf numFmtId="198" fontId="54" fillId="0" borderId="0" applyFont="0" applyFill="0" applyBorder="0" applyAlignment="0" applyProtection="0"/>
    <xf numFmtId="198" fontId="4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7" fillId="0" borderId="0" applyFont="0" applyFill="0" applyBorder="0" applyAlignment="0" applyProtection="0"/>
    <xf numFmtId="179" fontId="66" fillId="0" borderId="0"/>
    <xf numFmtId="0" fontId="67" fillId="0" borderId="0"/>
    <xf numFmtId="0" fontId="48" fillId="0" borderId="0"/>
    <xf numFmtId="0" fontId="49" fillId="0" borderId="0"/>
    <xf numFmtId="0" fontId="4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68" fillId="0" borderId="0"/>
    <xf numFmtId="0" fontId="69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51" fillId="0" borderId="0"/>
    <xf numFmtId="0" fontId="50" fillId="0" borderId="0"/>
    <xf numFmtId="0" fontId="49" fillId="0" borderId="0"/>
    <xf numFmtId="0" fontId="50" fillId="0" borderId="0"/>
    <xf numFmtId="0" fontId="51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70" fillId="0" borderId="0"/>
    <xf numFmtId="0" fontId="71" fillId="0" borderId="0"/>
    <xf numFmtId="0" fontId="70" fillId="0" borderId="0"/>
    <xf numFmtId="0" fontId="72" fillId="0" borderId="0"/>
    <xf numFmtId="0" fontId="73" fillId="0" borderId="0"/>
    <xf numFmtId="0" fontId="49" fillId="0" borderId="0"/>
    <xf numFmtId="0" fontId="6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73" fillId="0" borderId="0"/>
    <xf numFmtId="0" fontId="72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7" fillId="0" borderId="0"/>
    <xf numFmtId="0" fontId="45" fillId="0" borderId="0"/>
    <xf numFmtId="0" fontId="44" fillId="0" borderId="0"/>
    <xf numFmtId="179" fontId="40" fillId="0" borderId="0"/>
    <xf numFmtId="0" fontId="54" fillId="0" borderId="0"/>
    <xf numFmtId="0" fontId="40" fillId="0" borderId="0"/>
    <xf numFmtId="0" fontId="55" fillId="0" borderId="0"/>
    <xf numFmtId="0" fontId="60" fillId="0" borderId="0"/>
    <xf numFmtId="0" fontId="56" fillId="0" borderId="0"/>
    <xf numFmtId="0" fontId="58" fillId="0" borderId="0"/>
    <xf numFmtId="0" fontId="56" fillId="0" borderId="0"/>
    <xf numFmtId="0" fontId="58" fillId="0" borderId="0"/>
    <xf numFmtId="0" fontId="54" fillId="0" borderId="0"/>
    <xf numFmtId="0" fontId="40" fillId="0" borderId="0"/>
    <xf numFmtId="0" fontId="56" fillId="0" borderId="0"/>
    <xf numFmtId="179" fontId="74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179" fontId="40" fillId="0" borderId="0"/>
    <xf numFmtId="0" fontId="54" fillId="0" borderId="0"/>
    <xf numFmtId="0" fontId="40" fillId="0" borderId="0"/>
    <xf numFmtId="49" fontId="54" fillId="0" borderId="0" applyBorder="0"/>
    <xf numFmtId="49" fontId="40" fillId="0" borderId="0" applyBorder="0"/>
    <xf numFmtId="0" fontId="56" fillId="0" borderId="0"/>
    <xf numFmtId="0" fontId="58" fillId="0" borderId="0"/>
    <xf numFmtId="0" fontId="56" fillId="0" borderId="0"/>
    <xf numFmtId="0" fontId="58" fillId="0" borderId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62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179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179" fontId="54" fillId="0" borderId="0"/>
    <xf numFmtId="179" fontId="40" fillId="0" borderId="0"/>
    <xf numFmtId="179" fontId="54" fillId="0" borderId="0"/>
    <xf numFmtId="179" fontId="40" fillId="0" borderId="0"/>
    <xf numFmtId="179" fontId="54" fillId="0" borderId="0"/>
    <xf numFmtId="179" fontId="40" fillId="0" borderId="0"/>
    <xf numFmtId="179" fontId="54" fillId="0" borderId="0"/>
    <xf numFmtId="0" fontId="58" fillId="0" borderId="0"/>
    <xf numFmtId="0" fontId="56" fillId="0" borderId="0"/>
    <xf numFmtId="0" fontId="58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54" fillId="0" borderId="0"/>
    <xf numFmtId="179" fontId="40" fillId="0" borderId="0"/>
    <xf numFmtId="0" fontId="54" fillId="0" borderId="0"/>
    <xf numFmtId="0" fontId="40" fillId="0" borderId="0"/>
    <xf numFmtId="179" fontId="54" fillId="0" borderId="0"/>
    <xf numFmtId="179" fontId="40" fillId="0" borderId="0"/>
    <xf numFmtId="179" fontId="54" fillId="0" borderId="0"/>
    <xf numFmtId="0" fontId="40" fillId="0" borderId="0"/>
    <xf numFmtId="0" fontId="54" fillId="0" borderId="0"/>
    <xf numFmtId="0" fontId="65" fillId="0" borderId="0"/>
    <xf numFmtId="0" fontId="54" fillId="0" borderId="0"/>
    <xf numFmtId="0" fontId="65" fillId="0" borderId="0"/>
    <xf numFmtId="0" fontId="62" fillId="0" borderId="0"/>
    <xf numFmtId="0" fontId="40" fillId="0" borderId="0"/>
    <xf numFmtId="0" fontId="54" fillId="0" borderId="0"/>
    <xf numFmtId="0" fontId="40" fillId="0" borderId="0"/>
    <xf numFmtId="179" fontId="75" fillId="0" borderId="0"/>
    <xf numFmtId="179" fontId="74" fillId="0" borderId="0"/>
    <xf numFmtId="179" fontId="54" fillId="0" borderId="0"/>
    <xf numFmtId="179" fontId="40" fillId="0" borderId="0"/>
    <xf numFmtId="0" fontId="54" fillId="0" borderId="0"/>
    <xf numFmtId="0" fontId="60" fillId="0" borderId="0"/>
    <xf numFmtId="179" fontId="61" fillId="0" borderId="0"/>
    <xf numFmtId="179" fontId="60" fillId="0" borderId="0"/>
    <xf numFmtId="0" fontId="61" fillId="0" borderId="0"/>
    <xf numFmtId="0" fontId="6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179" fontId="61" fillId="0" borderId="0"/>
    <xf numFmtId="179" fontId="60" fillId="0" borderId="0"/>
    <xf numFmtId="0" fontId="61" fillId="0" borderId="0"/>
    <xf numFmtId="0" fontId="60" fillId="0" borderId="0"/>
    <xf numFmtId="179" fontId="61" fillId="0" borderId="0"/>
    <xf numFmtId="179" fontId="60" fillId="0" borderId="0"/>
    <xf numFmtId="179" fontId="61" fillId="0" borderId="0"/>
    <xf numFmtId="179" fontId="60" fillId="0" borderId="0"/>
    <xf numFmtId="179" fontId="61" fillId="0" borderId="0"/>
    <xf numFmtId="179" fontId="6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54" fillId="0" borderId="0"/>
    <xf numFmtId="0" fontId="40" fillId="0" borderId="0"/>
    <xf numFmtId="0" fontId="7" fillId="0" borderId="0" applyFill="0" applyBorder="0" applyAlignment="0"/>
    <xf numFmtId="243" fontId="28" fillId="0" borderId="0" applyFill="0" applyBorder="0" applyAlignment="0"/>
    <xf numFmtId="244" fontId="28" fillId="0" borderId="0" applyFill="0" applyBorder="0" applyAlignment="0"/>
    <xf numFmtId="245" fontId="28" fillId="0" borderId="0" applyFill="0" applyBorder="0" applyAlignment="0"/>
    <xf numFmtId="246" fontId="7" fillId="0" borderId="0" applyFill="0" applyBorder="0" applyAlignment="0"/>
    <xf numFmtId="247" fontId="28" fillId="0" borderId="0" applyFill="0" applyBorder="0" applyAlignment="0"/>
    <xf numFmtId="248" fontId="28" fillId="0" borderId="0" applyFill="0" applyBorder="0" applyAlignment="0"/>
    <xf numFmtId="243" fontId="28" fillId="0" borderId="0" applyFill="0" applyBorder="0" applyAlignment="0"/>
    <xf numFmtId="0" fontId="76" fillId="0" borderId="0"/>
    <xf numFmtId="179" fontId="77" fillId="0" borderId="0" applyNumberFormat="0" applyFill="0" applyBorder="0" applyAlignment="0">
      <alignment horizontal="center" vertical="top"/>
    </xf>
    <xf numFmtId="0" fontId="78" fillId="0" borderId="3" applyNumberFormat="0">
      <alignment vertical="center"/>
    </xf>
    <xf numFmtId="179" fontId="79" fillId="33" borderId="11">
      <alignment horizontal="center" wrapText="1"/>
    </xf>
    <xf numFmtId="179" fontId="80" fillId="0" borderId="12">
      <alignment horizontal="center"/>
    </xf>
    <xf numFmtId="198" fontId="28" fillId="0" borderId="0" applyFont="0" applyFill="0" applyBorder="0" applyAlignment="0" applyProtection="0"/>
    <xf numFmtId="249" fontId="7" fillId="0" borderId="0"/>
    <xf numFmtId="249" fontId="7" fillId="0" borderId="0"/>
    <xf numFmtId="249" fontId="7" fillId="0" borderId="0"/>
    <xf numFmtId="249" fontId="7" fillId="0" borderId="0"/>
    <xf numFmtId="249" fontId="7" fillId="0" borderId="0"/>
    <xf numFmtId="249" fontId="7" fillId="0" borderId="0"/>
    <xf numFmtId="249" fontId="7" fillId="0" borderId="0"/>
    <xf numFmtId="249" fontId="7" fillId="0" borderId="0"/>
    <xf numFmtId="179" fontId="28" fillId="0" borderId="0"/>
    <xf numFmtId="179" fontId="4" fillId="0" borderId="0" applyFont="0" applyFill="0" applyBorder="0" applyAlignment="0" applyProtection="0">
      <alignment vertical="center"/>
    </xf>
    <xf numFmtId="247" fontId="28" fillId="0" borderId="0" applyFont="0" applyFill="0" applyBorder="0" applyAlignment="0" applyProtection="0"/>
    <xf numFmtId="179" fontId="30" fillId="0" borderId="0"/>
    <xf numFmtId="198" fontId="14" fillId="0" borderId="0" applyFont="0" applyFill="0" applyBorder="0" applyAlignment="0" applyProtection="0"/>
    <xf numFmtId="3" fontId="81" fillId="0" borderId="0" applyFill="0" applyBorder="0" applyAlignment="0" applyProtection="0"/>
    <xf numFmtId="179" fontId="82" fillId="0" borderId="0"/>
    <xf numFmtId="179" fontId="28" fillId="0" borderId="0"/>
    <xf numFmtId="179" fontId="82" fillId="0" borderId="0"/>
    <xf numFmtId="3" fontId="83" fillId="0" borderId="0" applyFont="0" applyFill="0" applyBorder="0" applyAlignment="0" applyProtection="0"/>
    <xf numFmtId="179" fontId="28" fillId="0" borderId="0"/>
    <xf numFmtId="0" fontId="84" fillId="0" borderId="0" applyNumberFormat="0" applyAlignment="0">
      <alignment horizontal="left"/>
    </xf>
    <xf numFmtId="0" fontId="85" fillId="0" borderId="0" applyNumberFormat="0" applyAlignment="0"/>
    <xf numFmtId="189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9" fontId="28" fillId="0" borderId="0"/>
    <xf numFmtId="179" fontId="28" fillId="0" borderId="0"/>
    <xf numFmtId="0" fontId="29" fillId="0" borderId="0" applyFont="0" applyFill="0" applyBorder="0" applyAlignment="0" applyProtection="0"/>
    <xf numFmtId="179" fontId="81" fillId="0" borderId="0" applyFill="0" applyBorder="0" applyAlignment="0" applyProtection="0"/>
    <xf numFmtId="179" fontId="4" fillId="0" borderId="0" applyFont="0" applyFill="0" applyBorder="0" applyAlignment="0" applyProtection="0">
      <alignment vertical="center"/>
    </xf>
    <xf numFmtId="179" fontId="86" fillId="0" borderId="0" applyFont="0" applyFill="0" applyBorder="0" applyAlignment="0" applyProtection="0"/>
    <xf numFmtId="250" fontId="87" fillId="0" borderId="0" applyFont="0" applyFill="0" applyBorder="0" applyAlignment="0" applyProtection="0"/>
    <xf numFmtId="243" fontId="28" fillId="0" borderId="0" applyFont="0" applyFill="0" applyBorder="0" applyAlignment="0" applyProtection="0"/>
    <xf numFmtId="251" fontId="87" fillId="0" borderId="0" applyFont="0" applyFill="0" applyBorder="0" applyAlignment="0" applyProtection="0"/>
    <xf numFmtId="252" fontId="81" fillId="0" borderId="0" applyFill="0" applyBorder="0" applyAlignment="0" applyProtection="0"/>
    <xf numFmtId="0" fontId="7" fillId="0" borderId="0"/>
    <xf numFmtId="17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3" fontId="81" fillId="0" borderId="0" applyFill="0" applyBorder="0" applyAlignment="0" applyProtection="0"/>
    <xf numFmtId="14" fontId="88" fillId="0" borderId="0" applyFill="0" applyBorder="0" applyAlignment="0"/>
    <xf numFmtId="254" fontId="30" fillId="0" borderId="0" applyFill="0" applyBorder="0" applyProtection="0"/>
    <xf numFmtId="38" fontId="15" fillId="0" borderId="13">
      <alignment vertical="center"/>
    </xf>
    <xf numFmtId="255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256" fontId="30" fillId="0" borderId="0"/>
    <xf numFmtId="247" fontId="28" fillId="0" borderId="0" applyFill="0" applyBorder="0" applyAlignment="0"/>
    <xf numFmtId="243" fontId="28" fillId="0" borderId="0" applyFill="0" applyBorder="0" applyAlignment="0"/>
    <xf numFmtId="247" fontId="28" fillId="0" borderId="0" applyFill="0" applyBorder="0" applyAlignment="0"/>
    <xf numFmtId="248" fontId="28" fillId="0" borderId="0" applyFill="0" applyBorder="0" applyAlignment="0"/>
    <xf numFmtId="243" fontId="28" fillId="0" borderId="0" applyFill="0" applyBorder="0" applyAlignment="0"/>
    <xf numFmtId="0" fontId="89" fillId="0" borderId="0" applyNumberFormat="0" applyAlignment="0">
      <alignment horizontal="left"/>
    </xf>
    <xf numFmtId="179" fontId="90" fillId="0" borderId="0">
      <alignment horizontal="left"/>
    </xf>
    <xf numFmtId="179" fontId="91" fillId="0" borderId="0" applyNumberFormat="0" applyFill="0" applyBorder="0" applyAlignment="0" applyProtection="0">
      <alignment horizontal="center"/>
    </xf>
    <xf numFmtId="179" fontId="16" fillId="0" borderId="0" applyFont="0" applyFill="0" applyBorder="0" applyAlignment="0" applyProtection="0"/>
    <xf numFmtId="257" fontId="20" fillId="0" borderId="0">
      <protection locked="0"/>
    </xf>
    <xf numFmtId="257" fontId="20" fillId="0" borderId="0">
      <protection locked="0"/>
    </xf>
    <xf numFmtId="257" fontId="92" fillId="0" borderId="0">
      <protection locked="0"/>
    </xf>
    <xf numFmtId="257" fontId="20" fillId="0" borderId="0">
      <protection locked="0"/>
    </xf>
    <xf numFmtId="257" fontId="20" fillId="0" borderId="0">
      <protection locked="0"/>
    </xf>
    <xf numFmtId="257" fontId="20" fillId="0" borderId="0">
      <protection locked="0"/>
    </xf>
    <xf numFmtId="257" fontId="92" fillId="0" borderId="0">
      <protection locked="0"/>
    </xf>
    <xf numFmtId="2" fontId="81" fillId="0" borderId="0" applyFill="0" applyBorder="0" applyAlignment="0" applyProtection="0"/>
    <xf numFmtId="179" fontId="82" fillId="0" borderId="0"/>
    <xf numFmtId="179" fontId="93" fillId="0" borderId="0" applyNumberFormat="0" applyFill="0" applyBorder="0" applyAlignment="0" applyProtection="0">
      <alignment vertical="top"/>
      <protection locked="0"/>
    </xf>
    <xf numFmtId="38" fontId="86" fillId="18" borderId="0" applyNumberFormat="0" applyBorder="0" applyAlignment="0" applyProtection="0"/>
    <xf numFmtId="0" fontId="94" fillId="0" borderId="0">
      <alignment horizontal="left"/>
    </xf>
    <xf numFmtId="0" fontId="95" fillId="0" borderId="14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0" fontId="95" fillId="0" borderId="3">
      <alignment horizontal="left" vertical="center"/>
    </xf>
    <xf numFmtId="179" fontId="76" fillId="0" borderId="0" applyNumberFormat="0">
      <alignment horizontal="left"/>
    </xf>
    <xf numFmtId="179" fontId="8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7" fillId="0" borderId="0"/>
    <xf numFmtId="14" fontId="96" fillId="34" borderId="15">
      <alignment horizontal="center" vertical="center" wrapText="1"/>
    </xf>
    <xf numFmtId="179" fontId="98" fillId="0" borderId="0" applyNumberFormat="0" applyFill="0" applyBorder="0" applyAlignment="0" applyProtection="0"/>
    <xf numFmtId="179" fontId="95" fillId="0" borderId="0" applyNumberFormat="0" applyFill="0" applyBorder="0" applyAlignment="0" applyProtection="0"/>
    <xf numFmtId="179" fontId="91" fillId="0" borderId="0" applyNumberFormat="0" applyFill="0" applyBorder="0" applyAlignment="0" applyProtection="0">
      <alignment horizontal="center"/>
    </xf>
    <xf numFmtId="179" fontId="14" fillId="0" borderId="0">
      <alignment horizontal="center"/>
    </xf>
    <xf numFmtId="0" fontId="99" fillId="0" borderId="0" applyNumberFormat="0" applyFill="0" applyBorder="0" applyAlignment="0" applyProtection="0">
      <alignment vertical="top"/>
      <protection locked="0"/>
    </xf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10" fontId="86" fillId="33" borderId="1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179" fontId="14" fillId="0" borderId="0"/>
    <xf numFmtId="179" fontId="14" fillId="0" borderId="0"/>
    <xf numFmtId="0" fontId="103" fillId="0" borderId="0" applyFont="0" applyFill="0" applyBorder="0" applyAlignment="0" applyProtection="0"/>
    <xf numFmtId="199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3" fillId="0" borderId="0" applyFont="0" applyFill="0" applyBorder="0" applyAlignment="0" applyProtection="0"/>
    <xf numFmtId="199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215" fontId="104" fillId="0" borderId="0" applyFont="0" applyFill="0" applyBorder="0" applyAlignment="0" applyProtection="0"/>
    <xf numFmtId="215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0" fontId="54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103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211" fontId="104" fillId="0" borderId="0" applyFont="0" applyFill="0" applyBorder="0" applyAlignment="0" applyProtection="0"/>
    <xf numFmtId="211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0" fontId="54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103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4" fillId="0" borderId="0" applyFont="0" applyFill="0" applyBorder="0" applyAlignment="0" applyProtection="0"/>
    <xf numFmtId="232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40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49" fontId="54" fillId="0" borderId="0" applyBorder="0"/>
    <xf numFmtId="49" fontId="40" fillId="0" borderId="0" applyBorder="0"/>
    <xf numFmtId="49" fontId="54" fillId="0" borderId="0" applyBorder="0"/>
    <xf numFmtId="49" fontId="40" fillId="0" borderId="0" applyBorder="0"/>
    <xf numFmtId="49" fontId="54" fillId="0" borderId="0" applyBorder="0"/>
    <xf numFmtId="49" fontId="40" fillId="0" borderId="0" applyBorder="0"/>
    <xf numFmtId="49" fontId="54" fillId="0" borderId="0" applyBorder="0"/>
    <xf numFmtId="49" fontId="40" fillId="0" borderId="0" applyBorder="0"/>
    <xf numFmtId="49" fontId="54" fillId="0" borderId="0" applyBorder="0"/>
    <xf numFmtId="49" fontId="40" fillId="0" borderId="0" applyBorder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40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0" fontId="104" fillId="0" borderId="0"/>
    <xf numFmtId="0" fontId="105" fillId="0" borderId="0"/>
    <xf numFmtId="38" fontId="86" fillId="35" borderId="0" applyNumberFormat="0" applyBorder="0" applyAlignment="0" applyProtection="0"/>
    <xf numFmtId="0" fontId="95" fillId="0" borderId="3">
      <alignment horizontal="left" vertical="center"/>
    </xf>
    <xf numFmtId="0" fontId="95" fillId="0" borderId="3">
      <alignment horizontal="left" vertical="center"/>
    </xf>
    <xf numFmtId="10" fontId="86" fillId="35" borderId="1" applyNumberFormat="0" applyBorder="0" applyAlignment="0" applyProtection="0"/>
    <xf numFmtId="10" fontId="86" fillId="33" borderId="1" applyNumberFormat="0" applyBorder="0" applyAlignment="0" applyProtection="0"/>
    <xf numFmtId="10" fontId="86" fillId="35" borderId="1" applyNumberFormat="0" applyBorder="0" applyAlignment="0" applyProtection="0"/>
    <xf numFmtId="0" fontId="107" fillId="0" borderId="15"/>
    <xf numFmtId="0" fontId="108" fillId="0" borderId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9" fontId="109" fillId="0" borderId="0" applyFont="0" applyFill="0" applyBorder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11" fillId="0" borderId="0">
      <protection locked="0"/>
    </xf>
    <xf numFmtId="0" fontId="11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0" fontId="12" fillId="0" borderId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14" fillId="0" borderId="0"/>
    <xf numFmtId="0" fontId="114" fillId="0" borderId="0"/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0" fontId="115" fillId="38" borderId="19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1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4" fontId="20" fillId="0" borderId="0">
      <protection locked="0"/>
    </xf>
    <xf numFmtId="0" fontId="119" fillId="0" borderId="0"/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113" fillId="0" borderId="0" applyFont="0" applyFill="0" applyBorder="0" applyAlignment="0" applyProtection="0">
      <alignment vertical="center"/>
    </xf>
    <xf numFmtId="0" fontId="17" fillId="0" borderId="1">
      <alignment horizontal="center"/>
    </xf>
    <xf numFmtId="0" fontId="17" fillId="0" borderId="1">
      <alignment horizontal="center"/>
    </xf>
    <xf numFmtId="0" fontId="7" fillId="0" borderId="0">
      <alignment vertical="center"/>
    </xf>
    <xf numFmtId="0" fontId="64" fillId="0" borderId="0"/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0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12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09" fillId="0" borderId="0">
      <alignment vertical="center"/>
    </xf>
    <xf numFmtId="0" fontId="7" fillId="0" borderId="0">
      <alignment vertical="center"/>
    </xf>
    <xf numFmtId="0" fontId="29" fillId="0" borderId="0"/>
    <xf numFmtId="0" fontId="29" fillId="0" borderId="0"/>
    <xf numFmtId="0" fontId="116" fillId="0" borderId="0">
      <alignment vertical="center"/>
    </xf>
    <xf numFmtId="0" fontId="116" fillId="0" borderId="0">
      <alignment vertical="center"/>
    </xf>
    <xf numFmtId="0" fontId="29" fillId="0" borderId="0"/>
    <xf numFmtId="0" fontId="116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23" fillId="0" borderId="0">
      <alignment vertical="center"/>
    </xf>
    <xf numFmtId="0" fontId="12" fillId="0" borderId="0">
      <alignment vertical="center"/>
    </xf>
    <xf numFmtId="0" fontId="1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179" fontId="12" fillId="0" borderId="0">
      <alignment vertical="center"/>
    </xf>
    <xf numFmtId="0" fontId="5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1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13" fillId="0" borderId="0">
      <alignment vertical="center"/>
    </xf>
    <xf numFmtId="0" fontId="113" fillId="0" borderId="0">
      <alignment vertical="center"/>
    </xf>
    <xf numFmtId="0" fontId="4" fillId="0" borderId="0"/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4" fillId="0" borderId="0">
      <alignment vertical="center"/>
    </xf>
    <xf numFmtId="0" fontId="10" fillId="0" borderId="0">
      <alignment vertical="center"/>
    </xf>
    <xf numFmtId="0" fontId="125" fillId="0" borderId="0"/>
    <xf numFmtId="0" fontId="125" fillId="0" borderId="0"/>
    <xf numFmtId="0" fontId="125" fillId="0" borderId="0"/>
    <xf numFmtId="0" fontId="7" fillId="0" borderId="0">
      <alignment vertical="center"/>
    </xf>
    <xf numFmtId="0" fontId="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7" fillId="0" borderId="0"/>
    <xf numFmtId="0" fontId="7" fillId="0" borderId="0">
      <alignment vertical="center"/>
    </xf>
    <xf numFmtId="0" fontId="10" fillId="0" borderId="0">
      <alignment vertical="center"/>
    </xf>
    <xf numFmtId="0" fontId="125" fillId="0" borderId="0"/>
    <xf numFmtId="0" fontId="125" fillId="0" borderId="0"/>
    <xf numFmtId="0" fontId="10" fillId="0" borderId="0">
      <alignment vertical="center"/>
    </xf>
    <xf numFmtId="0" fontId="1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13" fillId="0" borderId="0">
      <alignment vertical="center"/>
    </xf>
    <xf numFmtId="0" fontId="5" fillId="0" borderId="0">
      <alignment vertical="center"/>
    </xf>
    <xf numFmtId="0" fontId="127" fillId="0" borderId="0" applyNumberFormat="0" applyFill="0" applyBorder="0" applyAlignment="0" applyProtection="0">
      <alignment vertical="top"/>
      <protection locked="0"/>
    </xf>
    <xf numFmtId="0" fontId="20" fillId="0" borderId="16">
      <protection locked="0"/>
    </xf>
    <xf numFmtId="0" fontId="20" fillId="0" borderId="16">
      <protection locked="0"/>
    </xf>
    <xf numFmtId="0" fontId="20" fillId="0" borderId="16">
      <protection locked="0"/>
    </xf>
    <xf numFmtId="0" fontId="20" fillId="0" borderId="16">
      <protection locked="0"/>
    </xf>
    <xf numFmtId="38" fontId="10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/>
    <xf numFmtId="0" fontId="128" fillId="0" borderId="0">
      <alignment vertical="center"/>
    </xf>
    <xf numFmtId="0" fontId="129" fillId="0" borderId="0"/>
    <xf numFmtId="41" fontId="129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0" fontId="129" fillId="0" borderId="0"/>
    <xf numFmtId="0" fontId="10" fillId="0" borderId="0">
      <alignment vertical="center"/>
    </xf>
    <xf numFmtId="0" fontId="10" fillId="0" borderId="0">
      <alignment vertical="center"/>
    </xf>
    <xf numFmtId="0" fontId="129" fillId="0" borderId="0"/>
    <xf numFmtId="41" fontId="7" fillId="0" borderId="0" applyFont="0" applyFill="0" applyBorder="0" applyAlignment="0" applyProtection="0">
      <alignment vertical="center"/>
    </xf>
    <xf numFmtId="0" fontId="129" fillId="0" borderId="0"/>
    <xf numFmtId="9" fontId="129" fillId="0" borderId="0" applyFont="0" applyFill="0" applyBorder="0" applyAlignment="0" applyProtection="0">
      <alignment vertical="center"/>
    </xf>
    <xf numFmtId="0" fontId="125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9" fontId="129" fillId="0" borderId="0" applyFont="0" applyFill="0" applyBorder="0" applyAlignment="0" applyProtection="0">
      <alignment vertical="center"/>
    </xf>
    <xf numFmtId="0" fontId="129" fillId="0" borderId="0"/>
    <xf numFmtId="9" fontId="129" fillId="0" borderId="0" applyFont="0" applyFill="0" applyBorder="0" applyAlignment="0" applyProtection="0">
      <alignment vertical="center"/>
    </xf>
    <xf numFmtId="9" fontId="129" fillId="0" borderId="0" applyFont="0" applyFill="0" applyBorder="0" applyAlignment="0" applyProtection="0">
      <alignment vertical="center"/>
    </xf>
    <xf numFmtId="9" fontId="12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19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0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1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3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4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6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7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2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5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179" fontId="12" fillId="28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211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11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232" fontId="40" fillId="0" borderId="0" applyFont="0" applyFill="0" applyBorder="0" applyAlignment="0" applyProtection="0"/>
    <xf numFmtId="232" fontId="54" fillId="0" borderId="0" applyFont="0" applyFill="0" applyBorder="0" applyAlignment="0" applyProtection="0"/>
    <xf numFmtId="0" fontId="10" fillId="0" borderId="0">
      <alignment vertical="center"/>
    </xf>
    <xf numFmtId="9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34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179" fontId="54" fillId="0" borderId="0"/>
    <xf numFmtId="179" fontId="40" fillId="0" borderId="0"/>
    <xf numFmtId="179" fontId="61" fillId="0" borderId="0"/>
    <xf numFmtId="179" fontId="60" fillId="0" borderId="0"/>
    <xf numFmtId="0" fontId="7" fillId="0" borderId="0" applyFill="0" applyBorder="0" applyAlignment="0"/>
    <xf numFmtId="246" fontId="7" fillId="0" borderId="0" applyFill="0" applyBorder="0" applyAlignment="0"/>
    <xf numFmtId="0" fontId="7" fillId="0" borderId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179" fontId="54" fillId="0" borderId="0"/>
    <xf numFmtId="179" fontId="40" fillId="0" borderId="0"/>
    <xf numFmtId="179" fontId="61" fillId="0" borderId="0"/>
    <xf numFmtId="179" fontId="60" fillId="0" borderId="0"/>
    <xf numFmtId="179" fontId="60" fillId="0" borderId="0"/>
    <xf numFmtId="179" fontId="61" fillId="0" borderId="0"/>
    <xf numFmtId="179" fontId="40" fillId="0" borderId="0"/>
    <xf numFmtId="179" fontId="54" fillId="0" borderId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4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34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/>
    <xf numFmtId="0" fontId="28" fillId="0" borderId="0"/>
    <xf numFmtId="0" fontId="14" fillId="0" borderId="0"/>
    <xf numFmtId="0" fontId="14" fillId="0" borderId="0"/>
    <xf numFmtId="0" fontId="130" fillId="19" borderId="0" applyNumberFormat="0" applyBorder="0" applyAlignment="0" applyProtection="0"/>
    <xf numFmtId="0" fontId="130" fillId="20" borderId="0" applyNumberFormat="0" applyBorder="0" applyAlignment="0" applyProtection="0"/>
    <xf numFmtId="0" fontId="130" fillId="21" borderId="0" applyNumberFormat="0" applyBorder="0" applyAlignment="0" applyProtection="0"/>
    <xf numFmtId="0" fontId="130" fillId="22" borderId="0" applyNumberFormat="0" applyBorder="0" applyAlignment="0" applyProtection="0"/>
    <xf numFmtId="0" fontId="130" fillId="23" borderId="0" applyNumberFormat="0" applyBorder="0" applyAlignment="0" applyProtection="0"/>
    <xf numFmtId="0" fontId="130" fillId="24" borderId="0" applyNumberFormat="0" applyBorder="0" applyAlignment="0" applyProtection="0"/>
    <xf numFmtId="0" fontId="130" fillId="25" borderId="0" applyNumberFormat="0" applyBorder="0" applyAlignment="0" applyProtection="0"/>
    <xf numFmtId="0" fontId="130" fillId="26" borderId="0" applyNumberFormat="0" applyBorder="0" applyAlignment="0" applyProtection="0"/>
    <xf numFmtId="0" fontId="130" fillId="27" borderId="0" applyNumberFormat="0" applyBorder="0" applyAlignment="0" applyProtection="0"/>
    <xf numFmtId="0" fontId="130" fillId="22" borderId="0" applyNumberFormat="0" applyBorder="0" applyAlignment="0" applyProtection="0"/>
    <xf numFmtId="0" fontId="130" fillId="25" borderId="0" applyNumberFormat="0" applyBorder="0" applyAlignment="0" applyProtection="0"/>
    <xf numFmtId="0" fontId="130" fillId="28" borderId="0" applyNumberFormat="0" applyBorder="0" applyAlignment="0" applyProtection="0"/>
    <xf numFmtId="0" fontId="131" fillId="29" borderId="0" applyNumberFormat="0" applyBorder="0" applyAlignment="0" applyProtection="0"/>
    <xf numFmtId="0" fontId="131" fillId="26" borderId="0" applyNumberFormat="0" applyBorder="0" applyAlignment="0" applyProtection="0"/>
    <xf numFmtId="0" fontId="131" fillId="27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32" borderId="0" applyNumberFormat="0" applyBorder="0" applyAlignment="0" applyProtection="0"/>
    <xf numFmtId="258" fontId="132" fillId="0" borderId="22" applyAlignment="0" applyProtection="0"/>
    <xf numFmtId="9" fontId="14" fillId="0" borderId="0" applyFill="0" applyBorder="0" applyAlignment="0" applyProtection="0"/>
    <xf numFmtId="26" fontId="14" fillId="0" borderId="0" applyFont="0" applyFill="0" applyBorder="0" applyAlignment="0" applyProtection="0"/>
    <xf numFmtId="25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260" fontId="133" fillId="0" borderId="0"/>
    <xf numFmtId="23" fontId="14" fillId="0" borderId="0" applyFont="0" applyFill="0" applyBorder="0" applyAlignment="0" applyProtection="0"/>
    <xf numFmtId="0" fontId="14" fillId="0" borderId="0"/>
    <xf numFmtId="9" fontId="134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top"/>
      <protection locked="0"/>
    </xf>
    <xf numFmtId="0" fontId="131" fillId="39" borderId="0" applyNumberFormat="0" applyBorder="0" applyAlignment="0" applyProtection="0"/>
    <xf numFmtId="0" fontId="131" fillId="40" borderId="0" applyNumberFormat="0" applyBorder="0" applyAlignment="0" applyProtection="0"/>
    <xf numFmtId="0" fontId="131" fillId="41" borderId="0" applyNumberFormat="0" applyBorder="0" applyAlignment="0" applyProtection="0"/>
    <xf numFmtId="0" fontId="131" fillId="30" borderId="0" applyNumberFormat="0" applyBorder="0" applyAlignment="0" applyProtection="0"/>
    <xf numFmtId="0" fontId="131" fillId="31" borderId="0" applyNumberFormat="0" applyBorder="0" applyAlignment="0" applyProtection="0"/>
    <xf numFmtId="0" fontId="131" fillId="42" borderId="0" applyNumberFormat="0" applyBorder="0" applyAlignment="0" applyProtection="0"/>
    <xf numFmtId="0" fontId="137" fillId="38" borderId="19" applyNumberFormat="0" applyAlignment="0" applyProtection="0"/>
    <xf numFmtId="0" fontId="138" fillId="0" borderId="0" applyNumberFormat="0" applyFill="0" applyBorder="0" applyAlignment="0" applyProtection="0"/>
    <xf numFmtId="0" fontId="139" fillId="36" borderId="17" applyNumberFormat="0" applyAlignment="0" applyProtection="0"/>
    <xf numFmtId="0" fontId="140" fillId="43" borderId="0" applyNumberFormat="0" applyBorder="0" applyAlignment="0" applyProtection="0"/>
    <xf numFmtId="0" fontId="141" fillId="0" borderId="23" applyNumberFormat="0" applyFill="0" applyAlignment="0" applyProtection="0"/>
    <xf numFmtId="0" fontId="142" fillId="0" borderId="0"/>
    <xf numFmtId="261" fontId="143" fillId="0" borderId="0" applyFont="0" applyFill="0" applyBorder="0" applyAlignment="0" applyProtection="0"/>
    <xf numFmtId="262" fontId="143" fillId="0" borderId="0" applyFont="0" applyFill="0" applyBorder="0" applyAlignment="0" applyProtection="0"/>
    <xf numFmtId="0" fontId="144" fillId="0" borderId="0">
      <alignment vertical="center"/>
    </xf>
    <xf numFmtId="0" fontId="145" fillId="24" borderId="17" applyNumberFormat="0" applyAlignment="0" applyProtection="0"/>
    <xf numFmtId="0" fontId="146" fillId="36" borderId="21" applyNumberFormat="0" applyAlignment="0" applyProtection="0"/>
    <xf numFmtId="0" fontId="134" fillId="0" borderId="0"/>
    <xf numFmtId="0" fontId="134" fillId="37" borderId="18" applyNumberFormat="0" applyFont="0" applyAlignment="0" applyProtection="0"/>
    <xf numFmtId="0" fontId="147" fillId="20" borderId="0" applyNumberFormat="0" applyBorder="0" applyAlignment="0" applyProtection="0"/>
    <xf numFmtId="0" fontId="143" fillId="0" borderId="0"/>
    <xf numFmtId="0" fontId="148" fillId="0" borderId="0" applyNumberFormat="0" applyFill="0" applyBorder="0" applyAlignment="0" applyProtection="0"/>
    <xf numFmtId="0" fontId="149" fillId="0" borderId="24" applyNumberFormat="0" applyFill="0" applyAlignment="0" applyProtection="0"/>
    <xf numFmtId="0" fontId="150" fillId="0" borderId="25" applyNumberFormat="0" applyFill="0" applyAlignment="0" applyProtection="0"/>
    <xf numFmtId="0" fontId="151" fillId="0" borderId="26" applyNumberFormat="0" applyFill="0" applyAlignment="0" applyProtection="0"/>
    <xf numFmtId="0" fontId="151" fillId="0" borderId="0" applyNumberFormat="0" applyFill="0" applyBorder="0" applyAlignment="0" applyProtection="0"/>
    <xf numFmtId="0" fontId="152" fillId="0" borderId="0"/>
    <xf numFmtId="0" fontId="109" fillId="0" borderId="0"/>
    <xf numFmtId="0" fontId="134" fillId="0" borderId="0"/>
    <xf numFmtId="0" fontId="153" fillId="0" borderId="0"/>
    <xf numFmtId="0" fontId="109" fillId="0" borderId="0"/>
    <xf numFmtId="0" fontId="15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/>
    <xf numFmtId="0" fontId="134" fillId="0" borderId="0">
      <alignment vertical="center"/>
    </xf>
    <xf numFmtId="0" fontId="155" fillId="0" borderId="0"/>
    <xf numFmtId="0" fontId="109" fillId="0" borderId="0">
      <alignment vertical="center"/>
    </xf>
    <xf numFmtId="38" fontId="153" fillId="0" borderId="0" applyFont="0" applyFill="0" applyBorder="0" applyAlignment="0" applyProtection="0">
      <alignment vertical="center"/>
    </xf>
    <xf numFmtId="38" fontId="109" fillId="0" borderId="0" applyFont="0" applyFill="0" applyBorder="0" applyAlignment="0" applyProtection="0">
      <alignment vertical="center"/>
    </xf>
    <xf numFmtId="38" fontId="134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/>
    <xf numFmtId="38" fontId="134" fillId="0" borderId="0" applyFont="0" applyFill="0" applyBorder="0" applyAlignment="0" applyProtection="0"/>
    <xf numFmtId="38" fontId="109" fillId="0" borderId="0" applyFont="0" applyFill="0" applyBorder="0" applyAlignment="0" applyProtection="0">
      <alignment vertical="center"/>
    </xf>
    <xf numFmtId="38" fontId="156" fillId="0" borderId="0" applyFont="0" applyFill="0" applyBorder="0" applyAlignment="0" applyProtection="0"/>
    <xf numFmtId="38" fontId="134" fillId="0" borderId="0" applyFont="0" applyFill="0" applyBorder="0" applyAlignment="0" applyProtection="0"/>
    <xf numFmtId="0" fontId="157" fillId="0" borderId="0" applyNumberFormat="0" applyFill="0" applyBorder="0" applyAlignment="0" applyProtection="0"/>
    <xf numFmtId="0" fontId="158" fillId="21" borderId="0" applyNumberFormat="0" applyBorder="0" applyAlignment="0" applyProtection="0"/>
    <xf numFmtId="0" fontId="159" fillId="0" borderId="20" applyNumberFormat="0" applyFill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1" fontId="41" fillId="0" borderId="0" applyFont="0" applyFill="0" applyBorder="0" applyAlignment="0" applyProtection="0"/>
    <xf numFmtId="221" fontId="41" fillId="0" borderId="0" applyFont="0" applyFill="0" applyBorder="0" applyAlignment="0" applyProtection="0"/>
    <xf numFmtId="222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34" fontId="41" fillId="0" borderId="0" applyFont="0" applyFill="0" applyBorder="0" applyAlignment="0" applyProtection="0"/>
    <xf numFmtId="234" fontId="41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236" fontId="48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2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207" fontId="41" fillId="0" borderId="0" applyFont="0" applyFill="0" applyBorder="0" applyAlignment="0" applyProtection="0"/>
    <xf numFmtId="179" fontId="54" fillId="0" borderId="0"/>
    <xf numFmtId="179" fontId="40" fillId="0" borderId="0"/>
    <xf numFmtId="179" fontId="61" fillId="0" borderId="0"/>
    <xf numFmtId="179" fontId="60" fillId="0" borderId="0"/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179" fontId="160" fillId="0" borderId="17" applyNumberFormat="0" applyFont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0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10" fillId="36" borderId="17" applyNumberForma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14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7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179" fontId="41" fillId="37" borderId="18" applyNumberFormat="0" applyFont="0" applyAlignment="0" applyProtection="0">
      <alignment vertical="center"/>
    </xf>
    <xf numFmtId="0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179" fontId="12" fillId="37" borderId="18" applyNumberFormat="0" applyFont="0" applyAlignment="0" applyProtection="0">
      <alignment vertical="center"/>
    </xf>
    <xf numFmtId="37" fontId="13" fillId="0" borderId="22" applyAlignment="0"/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7" fillId="0" borderId="20" applyNumberFormat="0" applyFill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0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18" fillId="24" borderId="17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0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79" fontId="120" fillId="36" borderId="21" applyNumberFormat="0" applyAlignment="0" applyProtection="0">
      <alignment vertical="center"/>
    </xf>
    <xf numFmtId="189" fontId="129" fillId="0" borderId="0" applyFont="0" applyFill="0" applyBorder="0" applyAlignment="0" applyProtection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10" fillId="36" borderId="17" applyNumberFormat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4" fillId="37" borderId="18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3" fillId="43" borderId="0" applyNumberFormat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15" fillId="38" borderId="19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5" fillId="0" borderId="23" applyNumberFormat="0" applyFill="0" applyAlignment="0" applyProtection="0">
      <alignment vertical="center"/>
    </xf>
    <xf numFmtId="0" fontId="117" fillId="0" borderId="20" applyNumberFormat="0" applyFill="0" applyAlignment="0" applyProtection="0">
      <alignment vertical="center"/>
    </xf>
    <xf numFmtId="0" fontId="118" fillId="24" borderId="17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24" applyNumberFormat="0" applyFill="0" applyAlignment="0" applyProtection="0">
      <alignment vertical="center"/>
    </xf>
    <xf numFmtId="0" fontId="168" fillId="0" borderId="25" applyNumberFormat="0" applyFill="0" applyAlignment="0" applyProtection="0">
      <alignment vertical="center"/>
    </xf>
    <xf numFmtId="0" fontId="169" fillId="0" borderId="26" applyNumberFormat="0" applyFill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70" fillId="21" borderId="0" applyNumberFormat="0" applyBorder="0" applyAlignment="0" applyProtection="0">
      <alignment vertical="center"/>
    </xf>
    <xf numFmtId="0" fontId="120" fillId="36" borderId="21" applyNumberFormat="0" applyAlignment="0" applyProtection="0">
      <alignment vertical="center"/>
    </xf>
    <xf numFmtId="0" fontId="124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7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</cellStyleXfs>
  <cellXfs count="4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0" borderId="4" xfId="0" applyBorder="1">
      <alignment vertical="center"/>
    </xf>
    <xf numFmtId="0" fontId="0" fillId="2" borderId="0" xfId="0" applyFill="1">
      <alignment vertical="center"/>
    </xf>
    <xf numFmtId="0" fontId="0" fillId="0" borderId="34" xfId="0" applyBorder="1" applyAlignment="1">
      <alignment horizontal="center" vertical="center"/>
    </xf>
    <xf numFmtId="2" fontId="0" fillId="2" borderId="33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1" borderId="1" xfId="0" applyFill="1" applyBorder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2" fillId="0" borderId="6" xfId="0" applyFont="1" applyBorder="1">
      <alignment vertical="center"/>
    </xf>
    <xf numFmtId="0" fontId="102" fillId="0" borderId="6" xfId="0" applyFont="1" applyBorder="1" applyAlignment="1">
      <alignment horizontal="center" vertical="center"/>
    </xf>
    <xf numFmtId="0" fontId="102" fillId="0" borderId="5" xfId="0" applyFont="1" applyBorder="1" applyAlignment="1">
      <alignment horizontal="center" vertical="center"/>
    </xf>
    <xf numFmtId="1" fontId="102" fillId="0" borderId="6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>
      <alignment vertical="center"/>
    </xf>
    <xf numFmtId="177" fontId="102" fillId="0" borderId="0" xfId="0" applyNumberFormat="1" applyFont="1" applyAlignment="1">
      <alignment horizontal="center" vertical="center"/>
    </xf>
    <xf numFmtId="1" fontId="102" fillId="0" borderId="0" xfId="0" applyNumberFormat="1" applyFont="1" applyAlignment="1">
      <alignment horizontal="center" vertical="center"/>
    </xf>
    <xf numFmtId="0" fontId="176" fillId="0" borderId="6" xfId="0" applyFont="1" applyBorder="1" applyAlignment="1">
      <alignment horizontal="center" vertical="center"/>
    </xf>
    <xf numFmtId="177" fontId="102" fillId="0" borderId="6" xfId="0" applyNumberFormat="1" applyFont="1" applyBorder="1" applyAlignment="1">
      <alignment horizontal="center" vertical="center"/>
    </xf>
    <xf numFmtId="0" fontId="102" fillId="0" borderId="31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51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" fontId="0" fillId="0" borderId="0" xfId="0" applyNumberFormat="1">
      <alignment vertical="center"/>
    </xf>
    <xf numFmtId="0" fontId="177" fillId="0" borderId="0" xfId="0" applyFont="1">
      <alignment vertical="center"/>
    </xf>
    <xf numFmtId="0" fontId="178" fillId="0" borderId="0" xfId="0" applyFont="1">
      <alignment vertical="center"/>
    </xf>
    <xf numFmtId="0" fontId="0" fillId="45" borderId="0" xfId="0" applyFill="1">
      <alignment vertical="center"/>
    </xf>
    <xf numFmtId="0" fontId="0" fillId="0" borderId="32" xfId="0" applyBorder="1">
      <alignment vertical="center"/>
    </xf>
    <xf numFmtId="264" fontId="0" fillId="0" borderId="32" xfId="0" applyNumberFormat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264" fontId="0" fillId="0" borderId="33" xfId="0" applyNumberFormat="1" applyBorder="1" applyAlignment="1">
      <alignment horizontal="center" vertical="center"/>
    </xf>
    <xf numFmtId="2" fontId="0" fillId="3" borderId="33" xfId="0" applyNumberFormat="1" applyFill="1" applyBorder="1" applyAlignment="1">
      <alignment horizontal="center" vertical="center"/>
    </xf>
    <xf numFmtId="176" fontId="0" fillId="2" borderId="33" xfId="0" applyNumberFormat="1" applyFill="1" applyBorder="1" applyAlignment="1">
      <alignment horizontal="center" vertical="center"/>
    </xf>
    <xf numFmtId="177" fontId="0" fillId="2" borderId="32" xfId="0" applyNumberFormat="1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/>
    </xf>
    <xf numFmtId="177" fontId="0" fillId="3" borderId="33" xfId="0" applyNumberFormat="1" applyFill="1" applyBorder="1" applyAlignment="1">
      <alignment horizontal="center" vertical="center"/>
    </xf>
    <xf numFmtId="9" fontId="0" fillId="2" borderId="33" xfId="42367" applyFont="1" applyFill="1" applyBorder="1" applyAlignment="1">
      <alignment horizontal="center" vertical="center"/>
    </xf>
    <xf numFmtId="9" fontId="0" fillId="2" borderId="34" xfId="42367" applyFont="1" applyFill="1" applyBorder="1" applyAlignment="1">
      <alignment horizontal="center" vertical="center"/>
    </xf>
    <xf numFmtId="264" fontId="0" fillId="0" borderId="34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2" fillId="0" borderId="1" xfId="0" applyFont="1" applyBorder="1">
      <alignment vertical="center"/>
    </xf>
    <xf numFmtId="176" fontId="102" fillId="0" borderId="1" xfId="0" applyNumberFormat="1" applyFont="1" applyBorder="1" applyAlignment="1">
      <alignment horizontal="center" vertical="center"/>
    </xf>
    <xf numFmtId="265" fontId="102" fillId="0" borderId="1" xfId="0" applyNumberFormat="1" applyFont="1" applyBorder="1" applyAlignment="1">
      <alignment horizontal="center" vertical="center"/>
    </xf>
    <xf numFmtId="2" fontId="102" fillId="44" borderId="1" xfId="0" applyNumberFormat="1" applyFont="1" applyFill="1" applyBorder="1" applyAlignment="1">
      <alignment horizontal="center" vertical="center"/>
    </xf>
    <xf numFmtId="266" fontId="102" fillId="0" borderId="1" xfId="0" applyNumberFormat="1" applyFont="1" applyBorder="1" applyAlignment="1">
      <alignment horizontal="center" vertical="center"/>
    </xf>
    <xf numFmtId="0" fontId="0" fillId="46" borderId="0" xfId="0" applyFill="1">
      <alignment vertical="center"/>
    </xf>
    <xf numFmtId="2" fontId="0" fillId="46" borderId="32" xfId="0" applyNumberFormat="1" applyFill="1" applyBorder="1" applyAlignment="1">
      <alignment horizontal="center" vertical="center"/>
    </xf>
    <xf numFmtId="2" fontId="0" fillId="46" borderId="33" xfId="0" applyNumberFormat="1" applyFill="1" applyBorder="1" applyAlignment="1">
      <alignment horizontal="center" vertical="center"/>
    </xf>
    <xf numFmtId="2" fontId="0" fillId="46" borderId="34" xfId="0" applyNumberFormat="1" applyFill="1" applyBorder="1" applyAlignment="1">
      <alignment horizontal="center" vertical="center"/>
    </xf>
    <xf numFmtId="0" fontId="0" fillId="46" borderId="33" xfId="0" applyFill="1" applyBorder="1" applyAlignment="1">
      <alignment horizontal="center" vertical="center"/>
    </xf>
    <xf numFmtId="0" fontId="0" fillId="46" borderId="32" xfId="0" applyFill="1" applyBorder="1" applyAlignment="1">
      <alignment horizontal="center" vertical="center"/>
    </xf>
    <xf numFmtId="0" fontId="0" fillId="46" borderId="34" xfId="0" applyFill="1" applyBorder="1" applyAlignment="1">
      <alignment horizontal="center" vertical="center"/>
    </xf>
    <xf numFmtId="0" fontId="102" fillId="3" borderId="1" xfId="0" applyFont="1" applyFill="1" applyBorder="1" applyAlignment="1">
      <alignment horizontal="center" vertical="center"/>
    </xf>
    <xf numFmtId="9" fontId="102" fillId="0" borderId="1" xfId="42367" applyFont="1" applyBorder="1">
      <alignment vertical="center"/>
    </xf>
    <xf numFmtId="176" fontId="0" fillId="2" borderId="34" xfId="0" applyNumberFormat="1" applyFill="1" applyBorder="1" applyAlignment="1">
      <alignment horizontal="center" vertical="center"/>
    </xf>
    <xf numFmtId="267" fontId="0" fillId="2" borderId="33" xfId="0" applyNumberFormat="1" applyFill="1" applyBorder="1" applyAlignment="1">
      <alignment horizontal="center" vertical="center"/>
    </xf>
    <xf numFmtId="2" fontId="102" fillId="0" borderId="1" xfId="0" applyNumberFormat="1" applyFont="1" applyBorder="1" applyAlignment="1">
      <alignment horizontal="center" vertical="center"/>
    </xf>
    <xf numFmtId="2" fontId="102" fillId="0" borderId="1" xfId="0" applyNumberFormat="1" applyFont="1" applyBorder="1">
      <alignment vertical="center"/>
    </xf>
    <xf numFmtId="177" fontId="102" fillId="0" borderId="1" xfId="0" applyNumberFormat="1" applyFont="1" applyBorder="1">
      <alignment vertical="center"/>
    </xf>
    <xf numFmtId="177" fontId="102" fillId="0" borderId="1" xfId="0" applyNumberFormat="1" applyFont="1" applyBorder="1" applyAlignment="1">
      <alignment horizontal="center" vertical="center"/>
    </xf>
    <xf numFmtId="1" fontId="179" fillId="0" borderId="1" xfId="0" applyNumberFormat="1" applyFont="1" applyBorder="1" applyAlignment="1">
      <alignment horizontal="center" vertical="center"/>
    </xf>
    <xf numFmtId="0" fontId="179" fillId="0" borderId="1" xfId="0" applyFont="1" applyBorder="1" applyAlignment="1">
      <alignment horizontal="center" vertical="center"/>
    </xf>
    <xf numFmtId="0" fontId="0" fillId="50" borderId="1" xfId="0" applyFill="1" applyBorder="1" applyAlignment="1">
      <alignment horizontal="center" vertical="center" wrapText="1"/>
    </xf>
    <xf numFmtId="0" fontId="180" fillId="0" borderId="31" xfId="0" applyFont="1" applyBorder="1" applyAlignment="1">
      <alignment horizontal="center" vertical="center"/>
    </xf>
    <xf numFmtId="0" fontId="102" fillId="51" borderId="6" xfId="0" applyFont="1" applyFill="1" applyBorder="1" applyAlignment="1">
      <alignment horizontal="center" vertical="center"/>
    </xf>
    <xf numFmtId="0" fontId="102" fillId="51" borderId="0" xfId="0" applyFont="1" applyFill="1" applyAlignment="1">
      <alignment horizontal="center" vertical="center"/>
    </xf>
    <xf numFmtId="0" fontId="172" fillId="44" borderId="31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72" fillId="0" borderId="0" xfId="0" applyFont="1">
      <alignment vertical="center"/>
    </xf>
    <xf numFmtId="0" fontId="172" fillId="50" borderId="31" xfId="0" applyFont="1" applyFill="1" applyBorder="1" applyAlignment="1">
      <alignment horizontal="center" vertical="center"/>
    </xf>
    <xf numFmtId="0" fontId="183" fillId="0" borderId="1" xfId="0" applyFont="1" applyBorder="1" applyAlignment="1">
      <alignment horizontal="center" vertical="center"/>
    </xf>
    <xf numFmtId="2" fontId="183" fillId="0" borderId="1" xfId="0" applyNumberFormat="1" applyFont="1" applyBorder="1" applyAlignment="1">
      <alignment horizontal="center" vertical="center"/>
    </xf>
    <xf numFmtId="0" fontId="184" fillId="0" borderId="1" xfId="0" applyFont="1" applyBorder="1" applyAlignment="1">
      <alignment horizontal="center" vertical="center"/>
    </xf>
    <xf numFmtId="0" fontId="185" fillId="0" borderId="1" xfId="0" applyFont="1" applyBorder="1" applyAlignment="1">
      <alignment horizontal="center" vertical="center"/>
    </xf>
    <xf numFmtId="0" fontId="180" fillId="0" borderId="0" xfId="0" applyFont="1">
      <alignment vertical="center"/>
    </xf>
    <xf numFmtId="0" fontId="186" fillId="0" borderId="0" xfId="0" applyFont="1">
      <alignment vertical="center"/>
    </xf>
    <xf numFmtId="0" fontId="183" fillId="0" borderId="0" xfId="0" applyFont="1">
      <alignment vertical="center"/>
    </xf>
    <xf numFmtId="0" fontId="0" fillId="0" borderId="1" xfId="0" applyBorder="1">
      <alignment vertical="center"/>
    </xf>
    <xf numFmtId="0" fontId="183" fillId="3" borderId="1" xfId="0" applyFont="1" applyFill="1" applyBorder="1" applyAlignment="1">
      <alignment horizontal="center" vertical="center"/>
    </xf>
    <xf numFmtId="0" fontId="172" fillId="44" borderId="32" xfId="0" applyFont="1" applyFill="1" applyBorder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5" fillId="0" borderId="0" xfId="0" applyFont="1" applyAlignment="1">
      <alignment horizontal="center" vertical="center"/>
    </xf>
    <xf numFmtId="0" fontId="185" fillId="0" borderId="2" xfId="0" applyFont="1" applyBorder="1">
      <alignment vertical="center"/>
    </xf>
    <xf numFmtId="0" fontId="172" fillId="0" borderId="0" xfId="0" applyFont="1" applyAlignment="1">
      <alignment horizontal="center" vertical="center"/>
    </xf>
    <xf numFmtId="0" fontId="183" fillId="0" borderId="2" xfId="0" applyFont="1" applyBorder="1">
      <alignment vertical="center"/>
    </xf>
    <xf numFmtId="177" fontId="183" fillId="0" borderId="1" xfId="0" applyNumberFormat="1" applyFont="1" applyBorder="1" applyAlignment="1">
      <alignment horizontal="center" vertical="center"/>
    </xf>
    <xf numFmtId="0" fontId="183" fillId="44" borderId="1" xfId="0" applyFont="1" applyFill="1" applyBorder="1" applyAlignment="1">
      <alignment horizontal="center" vertical="center"/>
    </xf>
    <xf numFmtId="0" fontId="183" fillId="0" borderId="38" xfId="0" applyFont="1" applyBorder="1">
      <alignment vertical="center"/>
    </xf>
    <xf numFmtId="0" fontId="183" fillId="0" borderId="37" xfId="0" applyFont="1" applyBorder="1" applyAlignment="1">
      <alignment horizontal="center" vertical="center"/>
    </xf>
    <xf numFmtId="0" fontId="183" fillId="0" borderId="39" xfId="0" applyFont="1" applyBorder="1" applyAlignment="1">
      <alignment horizontal="center" vertical="center"/>
    </xf>
    <xf numFmtId="0" fontId="183" fillId="0" borderId="40" xfId="0" applyFont="1" applyBorder="1">
      <alignment vertical="center"/>
    </xf>
    <xf numFmtId="0" fontId="183" fillId="0" borderId="41" xfId="0" applyFont="1" applyBorder="1" applyAlignment="1">
      <alignment horizontal="center" vertical="center"/>
    </xf>
    <xf numFmtId="0" fontId="184" fillId="0" borderId="41" xfId="0" applyFont="1" applyBorder="1" applyAlignment="1">
      <alignment horizontal="center" vertical="center"/>
    </xf>
    <xf numFmtId="0" fontId="185" fillId="0" borderId="0" xfId="0" applyFont="1">
      <alignment vertical="center"/>
    </xf>
    <xf numFmtId="1" fontId="183" fillId="0" borderId="1" xfId="0" applyNumberFormat="1" applyFont="1" applyBorder="1" applyAlignment="1">
      <alignment horizontal="center" vertical="center"/>
    </xf>
    <xf numFmtId="266" fontId="183" fillId="0" borderId="1" xfId="0" applyNumberFormat="1" applyFont="1" applyBorder="1" applyAlignment="1">
      <alignment horizontal="center" vertical="center"/>
    </xf>
    <xf numFmtId="0" fontId="183" fillId="0" borderId="42" xfId="0" applyFont="1" applyBorder="1">
      <alignment vertical="center"/>
    </xf>
    <xf numFmtId="0" fontId="183" fillId="0" borderId="46" xfId="0" applyFont="1" applyBorder="1">
      <alignment vertical="center"/>
    </xf>
    <xf numFmtId="266" fontId="183" fillId="0" borderId="11" xfId="0" applyNumberFormat="1" applyFont="1" applyBorder="1" applyAlignment="1">
      <alignment horizontal="center" vertical="center"/>
    </xf>
    <xf numFmtId="0" fontId="184" fillId="0" borderId="45" xfId="0" applyFont="1" applyBorder="1" applyAlignment="1">
      <alignment horizontal="center" vertical="center"/>
    </xf>
    <xf numFmtId="0" fontId="184" fillId="0" borderId="0" xfId="0" applyFont="1">
      <alignment vertical="center"/>
    </xf>
    <xf numFmtId="0" fontId="183" fillId="0" borderId="37" xfId="0" applyFont="1" applyBorder="1">
      <alignment vertical="center"/>
    </xf>
    <xf numFmtId="0" fontId="183" fillId="0" borderId="39" xfId="0" applyFont="1" applyBorder="1">
      <alignment vertical="center"/>
    </xf>
    <xf numFmtId="0" fontId="186" fillId="0" borderId="11" xfId="0" applyFont="1" applyBorder="1" applyAlignment="1">
      <alignment horizontal="center" vertical="center"/>
    </xf>
    <xf numFmtId="0" fontId="183" fillId="0" borderId="45" xfId="0" applyFont="1" applyBorder="1" applyAlignment="1">
      <alignment horizontal="center" vertical="center"/>
    </xf>
    <xf numFmtId="0" fontId="186" fillId="0" borderId="1" xfId="0" applyFont="1" applyBorder="1" applyAlignment="1">
      <alignment horizontal="center" vertical="center"/>
    </xf>
    <xf numFmtId="2" fontId="186" fillId="0" borderId="1" xfId="0" applyNumberFormat="1" applyFont="1" applyBorder="1" applyAlignment="1">
      <alignment horizontal="center" vertical="center"/>
    </xf>
    <xf numFmtId="2" fontId="186" fillId="0" borderId="11" xfId="0" applyNumberFormat="1" applyFont="1" applyBorder="1" applyAlignment="1">
      <alignment horizontal="center" vertical="center"/>
    </xf>
    <xf numFmtId="2" fontId="183" fillId="3" borderId="11" xfId="0" applyNumberFormat="1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52" borderId="0" xfId="0" applyFill="1">
      <alignment vertical="center"/>
    </xf>
    <xf numFmtId="0" fontId="183" fillId="0" borderId="38" xfId="0" applyFont="1" applyBorder="1" applyAlignment="1">
      <alignment horizontal="center" vertical="center"/>
    </xf>
    <xf numFmtId="0" fontId="183" fillId="0" borderId="47" xfId="0" applyFont="1" applyBorder="1" applyAlignment="1">
      <alignment horizontal="center" vertical="center"/>
    </xf>
    <xf numFmtId="0" fontId="186" fillId="44" borderId="47" xfId="0" applyFont="1" applyFill="1" applyBorder="1" applyAlignment="1">
      <alignment horizontal="center" vertical="center"/>
    </xf>
    <xf numFmtId="2" fontId="183" fillId="0" borderId="41" xfId="0" applyNumberFormat="1" applyFont="1" applyBorder="1" applyAlignment="1">
      <alignment horizontal="center" vertical="center"/>
    </xf>
    <xf numFmtId="0" fontId="186" fillId="44" borderId="40" xfId="0" applyFont="1" applyFill="1" applyBorder="1" applyAlignment="1">
      <alignment horizontal="center" vertical="center"/>
    </xf>
    <xf numFmtId="0" fontId="186" fillId="44" borderId="46" xfId="0" applyFont="1" applyFill="1" applyBorder="1" applyAlignment="1">
      <alignment horizontal="center" vertical="center"/>
    </xf>
    <xf numFmtId="2" fontId="183" fillId="0" borderId="11" xfId="0" applyNumberFormat="1" applyFont="1" applyBorder="1" applyAlignment="1">
      <alignment horizontal="center" vertical="center"/>
    </xf>
    <xf numFmtId="2" fontId="183" fillId="0" borderId="45" xfId="0" applyNumberFormat="1" applyFont="1" applyBorder="1" applyAlignment="1">
      <alignment horizontal="center" vertical="center"/>
    </xf>
    <xf numFmtId="0" fontId="3" fillId="0" borderId="0" xfId="20739" applyFont="1">
      <alignment vertical="center"/>
    </xf>
    <xf numFmtId="0" fontId="11" fillId="0" borderId="0" xfId="20739">
      <alignment vertical="center"/>
    </xf>
    <xf numFmtId="0" fontId="2" fillId="0" borderId="0" xfId="20739" applyFont="1">
      <alignment vertical="center"/>
    </xf>
    <xf numFmtId="0" fontId="102" fillId="0" borderId="0" xfId="20739" applyFont="1" applyAlignment="1">
      <alignment horizontal="left" vertical="center"/>
    </xf>
    <xf numFmtId="0" fontId="2" fillId="0" borderId="0" xfId="20739" applyFont="1" applyAlignment="1">
      <alignment horizontal="center" vertical="center"/>
    </xf>
    <xf numFmtId="0" fontId="176" fillId="0" borderId="0" xfId="20739" applyFont="1">
      <alignment vertical="center"/>
    </xf>
    <xf numFmtId="0" fontId="3" fillId="0" borderId="0" xfId="20739" applyFont="1" applyAlignment="1">
      <alignment horizontal="center" vertical="center"/>
    </xf>
    <xf numFmtId="0" fontId="189" fillId="0" borderId="0" xfId="28250" applyFont="1" applyAlignment="1">
      <alignment horizontal="center" vertical="center"/>
    </xf>
    <xf numFmtId="0" fontId="3" fillId="0" borderId="1" xfId="20739" applyFont="1" applyBorder="1" applyAlignment="1">
      <alignment horizontal="center" vertical="center"/>
    </xf>
    <xf numFmtId="0" fontId="3" fillId="3" borderId="1" xfId="20739" applyFont="1" applyFill="1" applyBorder="1" applyAlignment="1">
      <alignment horizontal="center" vertical="center"/>
    </xf>
    <xf numFmtId="1" fontId="3" fillId="0" borderId="1" xfId="20739" applyNumberFormat="1" applyFont="1" applyBorder="1" applyAlignment="1">
      <alignment horizontal="center" vertical="center"/>
    </xf>
    <xf numFmtId="0" fontId="3" fillId="53" borderId="1" xfId="20739" applyFont="1" applyFill="1" applyBorder="1" applyAlignment="1">
      <alignment horizontal="center" vertical="center"/>
    </xf>
    <xf numFmtId="0" fontId="3" fillId="44" borderId="1" xfId="20739" applyFont="1" applyFill="1" applyBorder="1" applyAlignment="1">
      <alignment horizontal="center" vertical="center"/>
    </xf>
    <xf numFmtId="9" fontId="0" fillId="0" borderId="0" xfId="42368" applyFont="1">
      <alignment vertical="center"/>
    </xf>
    <xf numFmtId="2" fontId="3" fillId="0" borderId="0" xfId="20739" applyNumberFormat="1" applyFont="1">
      <alignment vertical="center"/>
    </xf>
    <xf numFmtId="0" fontId="192" fillId="0" borderId="0" xfId="0" applyFont="1">
      <alignment vertical="center"/>
    </xf>
    <xf numFmtId="0" fontId="186" fillId="0" borderId="0" xfId="20739" applyFont="1">
      <alignment vertical="center"/>
    </xf>
    <xf numFmtId="0" fontId="193" fillId="0" borderId="0" xfId="20739" applyFont="1" applyAlignment="1">
      <alignment horizontal="center" vertical="center"/>
    </xf>
    <xf numFmtId="0" fontId="193" fillId="0" borderId="0" xfId="20739" applyFont="1">
      <alignment vertical="center"/>
    </xf>
    <xf numFmtId="0" fontId="173" fillId="0" borderId="0" xfId="28250" applyFont="1" applyAlignment="1">
      <alignment horizontal="center" vertical="center"/>
    </xf>
    <xf numFmtId="0" fontId="195" fillId="0" borderId="37" xfId="20739" applyFont="1" applyBorder="1" applyAlignment="1">
      <alignment horizontal="center" vertical="center"/>
    </xf>
    <xf numFmtId="0" fontId="193" fillId="0" borderId="39" xfId="20739" applyFont="1" applyBorder="1" applyAlignment="1">
      <alignment horizontal="center" vertical="center"/>
    </xf>
    <xf numFmtId="0" fontId="195" fillId="0" borderId="1" xfId="20739" applyFont="1" applyBorder="1" applyAlignment="1">
      <alignment horizontal="center" vertical="center"/>
    </xf>
    <xf numFmtId="0" fontId="195" fillId="3" borderId="1" xfId="20739" applyFont="1" applyFill="1" applyBorder="1" applyAlignment="1">
      <alignment horizontal="center" vertical="center"/>
    </xf>
    <xf numFmtId="0" fontId="193" fillId="0" borderId="41" xfId="20739" applyFont="1" applyBorder="1" applyAlignment="1">
      <alignment horizontal="center" vertical="center"/>
    </xf>
    <xf numFmtId="0" fontId="195" fillId="0" borderId="11" xfId="20739" applyFont="1" applyBorder="1" applyAlignment="1">
      <alignment horizontal="center" vertical="center"/>
    </xf>
    <xf numFmtId="0" fontId="195" fillId="3" borderId="11" xfId="20739" applyFont="1" applyFill="1" applyBorder="1" applyAlignment="1">
      <alignment horizontal="center" vertical="center"/>
    </xf>
    <xf numFmtId="0" fontId="193" fillId="0" borderId="45" xfId="20739" applyFont="1" applyBorder="1" applyAlignment="1">
      <alignment horizontal="center" vertical="center"/>
    </xf>
    <xf numFmtId="0" fontId="195" fillId="54" borderId="1" xfId="20739" applyFont="1" applyFill="1" applyBorder="1" applyAlignment="1">
      <alignment horizontal="center" vertical="center"/>
    </xf>
    <xf numFmtId="177" fontId="173" fillId="0" borderId="1" xfId="28250" applyNumberFormat="1" applyFont="1" applyBorder="1" applyAlignment="1">
      <alignment horizontal="center" vertical="center"/>
    </xf>
    <xf numFmtId="1" fontId="173" fillId="0" borderId="1" xfId="28250" applyNumberFormat="1" applyFont="1" applyBorder="1" applyAlignment="1">
      <alignment horizontal="center" vertical="center"/>
    </xf>
    <xf numFmtId="2" fontId="173" fillId="0" borderId="1" xfId="28250" applyNumberFormat="1" applyFont="1" applyBorder="1" applyAlignment="1">
      <alignment horizontal="center" vertical="center"/>
    </xf>
    <xf numFmtId="2" fontId="173" fillId="54" borderId="1" xfId="28250" applyNumberFormat="1" applyFont="1" applyFill="1" applyBorder="1" applyAlignment="1">
      <alignment horizontal="center" vertical="center"/>
    </xf>
    <xf numFmtId="0" fontId="193" fillId="0" borderId="39" xfId="20739" applyFont="1" applyBorder="1">
      <alignment vertical="center"/>
    </xf>
    <xf numFmtId="2" fontId="173" fillId="3" borderId="1" xfId="28250" applyNumberFormat="1" applyFont="1" applyFill="1" applyBorder="1" applyAlignment="1">
      <alignment horizontal="center" vertical="center"/>
    </xf>
    <xf numFmtId="0" fontId="183" fillId="0" borderId="0" xfId="20739" applyFont="1">
      <alignment vertical="center"/>
    </xf>
    <xf numFmtId="9" fontId="173" fillId="0" borderId="1" xfId="42367" applyFont="1" applyBorder="1" applyAlignment="1">
      <alignment horizontal="center" vertical="center"/>
    </xf>
    <xf numFmtId="176" fontId="173" fillId="0" borderId="11" xfId="28250" applyNumberFormat="1" applyFont="1" applyBorder="1" applyAlignment="1">
      <alignment horizontal="center" vertical="center"/>
    </xf>
    <xf numFmtId="2" fontId="173" fillId="0" borderId="11" xfId="28250" applyNumberFormat="1" applyFont="1" applyBorder="1" applyAlignment="1">
      <alignment horizontal="center" vertical="center"/>
    </xf>
    <xf numFmtId="2" fontId="173" fillId="0" borderId="37" xfId="28250" applyNumberFormat="1" applyFont="1" applyBorder="1" applyAlignment="1">
      <alignment horizontal="center" vertical="center"/>
    </xf>
    <xf numFmtId="177" fontId="173" fillId="0" borderId="37" xfId="28250" applyNumberFormat="1" applyFont="1" applyBorder="1" applyAlignment="1">
      <alignment horizontal="center" vertical="center"/>
    </xf>
    <xf numFmtId="1" fontId="173" fillId="0" borderId="37" xfId="28250" applyNumberFormat="1" applyFont="1" applyBorder="1" applyAlignment="1">
      <alignment horizontal="center" vertical="center"/>
    </xf>
    <xf numFmtId="0" fontId="179" fillId="51" borderId="1" xfId="0" applyFont="1" applyFill="1" applyBorder="1" applyAlignment="1">
      <alignment horizontal="center" vertical="center"/>
    </xf>
    <xf numFmtId="0" fontId="198" fillId="0" borderId="1" xfId="27815" applyNumberFormat="1" applyFont="1" applyFill="1" applyBorder="1" applyAlignment="1" applyProtection="1">
      <alignment vertical="center"/>
    </xf>
    <xf numFmtId="0" fontId="198" fillId="0" borderId="2" xfId="28394" applyFont="1" applyBorder="1" applyAlignment="1">
      <alignment horizontal="left" vertical="center"/>
    </xf>
    <xf numFmtId="0" fontId="198" fillId="0" borderId="1" xfId="27815" applyNumberFormat="1" applyFont="1" applyFill="1" applyBorder="1" applyAlignment="1">
      <alignment vertical="center"/>
    </xf>
    <xf numFmtId="0" fontId="198" fillId="0" borderId="0" xfId="27815" applyNumberFormat="1" applyFont="1" applyFill="1" applyBorder="1" applyAlignment="1" applyProtection="1">
      <alignment vertical="center"/>
    </xf>
    <xf numFmtId="0" fontId="102" fillId="3" borderId="1" xfId="0" applyFont="1" applyFill="1" applyBorder="1" applyAlignment="1">
      <alignment vertical="center" wrapText="1"/>
    </xf>
    <xf numFmtId="0" fontId="198" fillId="3" borderId="1" xfId="27815" applyNumberFormat="1" applyFont="1" applyFill="1" applyBorder="1" applyAlignment="1">
      <alignment vertical="center"/>
    </xf>
    <xf numFmtId="0" fontId="198" fillId="0" borderId="1" xfId="27815" applyNumberFormat="1" applyFont="1" applyFill="1" applyBorder="1" applyAlignment="1" applyProtection="1">
      <alignment horizontal="left" vertical="center"/>
    </xf>
    <xf numFmtId="0" fontId="198" fillId="0" borderId="1" xfId="27815" applyNumberFormat="1" applyFont="1" applyFill="1" applyBorder="1" applyAlignment="1" applyProtection="1">
      <alignment horizontal="center" vertical="center"/>
    </xf>
    <xf numFmtId="268" fontId="198" fillId="0" borderId="1" xfId="27815" applyNumberFormat="1" applyFont="1" applyFill="1" applyBorder="1" applyAlignment="1" applyProtection="1">
      <alignment horizontal="right" vertical="center" shrinkToFit="1"/>
    </xf>
    <xf numFmtId="269" fontId="198" fillId="0" borderId="1" xfId="27815" applyNumberFormat="1" applyFont="1" applyFill="1" applyBorder="1" applyAlignment="1" applyProtection="1">
      <alignment vertical="center" shrinkToFit="1"/>
    </xf>
    <xf numFmtId="0" fontId="198" fillId="0" borderId="1" xfId="0" applyFont="1" applyBorder="1" applyAlignment="1">
      <alignment horizontal="center"/>
    </xf>
    <xf numFmtId="268" fontId="198" fillId="0" borderId="1" xfId="42369" applyNumberFormat="1" applyFont="1" applyFill="1" applyBorder="1" applyAlignment="1">
      <alignment horizontal="right" shrinkToFit="1"/>
    </xf>
    <xf numFmtId="269" fontId="102" fillId="0" borderId="0" xfId="0" applyNumberFormat="1" applyFont="1">
      <alignment vertical="center"/>
    </xf>
    <xf numFmtId="0" fontId="199" fillId="0" borderId="1" xfId="0" applyFont="1" applyBorder="1">
      <alignment vertical="center"/>
    </xf>
    <xf numFmtId="0" fontId="102" fillId="3" borderId="1" xfId="0" applyFont="1" applyFill="1" applyBorder="1">
      <alignment vertical="center"/>
    </xf>
    <xf numFmtId="0" fontId="198" fillId="0" borderId="2" xfId="27815" applyNumberFormat="1" applyFont="1" applyFill="1" applyBorder="1" applyAlignment="1" applyProtection="1">
      <alignment horizontal="center" vertical="center"/>
    </xf>
    <xf numFmtId="0" fontId="198" fillId="0" borderId="2" xfId="0" applyFont="1" applyBorder="1" applyAlignment="1">
      <alignment horizontal="center"/>
    </xf>
    <xf numFmtId="0" fontId="198" fillId="0" borderId="1" xfId="28394" applyFont="1" applyBorder="1" applyAlignment="1">
      <alignment horizontal="left" vertical="center"/>
    </xf>
    <xf numFmtId="0" fontId="102" fillId="0" borderId="1" xfId="0" applyFont="1" applyBorder="1" applyAlignment="1">
      <alignment horizontal="left" vertical="center"/>
    </xf>
    <xf numFmtId="268" fontId="198" fillId="0" borderId="1" xfId="0" applyNumberFormat="1" applyFont="1" applyBorder="1" applyAlignment="1">
      <alignment horizontal="right" shrinkToFit="1"/>
    </xf>
    <xf numFmtId="0" fontId="198" fillId="51" borderId="2" xfId="28394" applyFont="1" applyFill="1" applyBorder="1" applyAlignment="1">
      <alignment horizontal="left" vertical="center"/>
    </xf>
    <xf numFmtId="0" fontId="198" fillId="51" borderId="1" xfId="27815" applyNumberFormat="1" applyFont="1" applyFill="1" applyBorder="1" applyAlignment="1">
      <alignment vertical="center"/>
    </xf>
    <xf numFmtId="0" fontId="198" fillId="51" borderId="1" xfId="0" applyFont="1" applyFill="1" applyBorder="1" applyAlignment="1">
      <alignment horizontal="center"/>
    </xf>
    <xf numFmtId="268" fontId="198" fillId="51" borderId="1" xfId="27815" applyNumberFormat="1" applyFont="1" applyFill="1" applyBorder="1" applyAlignment="1" applyProtection="1">
      <alignment horizontal="right" vertical="center" shrinkToFit="1"/>
    </xf>
    <xf numFmtId="269" fontId="198" fillId="51" borderId="1" xfId="27815" applyNumberFormat="1" applyFont="1" applyFill="1" applyBorder="1" applyAlignment="1" applyProtection="1">
      <alignment vertical="center" shrinkToFit="1"/>
    </xf>
    <xf numFmtId="0" fontId="198" fillId="55" borderId="1" xfId="27815" applyNumberFormat="1" applyFont="1" applyFill="1" applyBorder="1" applyAlignment="1">
      <alignment vertical="center"/>
    </xf>
    <xf numFmtId="0" fontId="198" fillId="55" borderId="1" xfId="0" applyFont="1" applyFill="1" applyBorder="1" applyAlignment="1">
      <alignment horizontal="center"/>
    </xf>
    <xf numFmtId="268" fontId="198" fillId="55" borderId="1" xfId="27815" applyNumberFormat="1" applyFont="1" applyFill="1" applyBorder="1" applyAlignment="1" applyProtection="1">
      <alignment horizontal="right" vertical="center" shrinkToFit="1"/>
    </xf>
    <xf numFmtId="269" fontId="198" fillId="55" borderId="1" xfId="27815" applyNumberFormat="1" applyFont="1" applyFill="1" applyBorder="1" applyAlignment="1" applyProtection="1">
      <alignment vertical="center" shrinkToFit="1"/>
    </xf>
    <xf numFmtId="0" fontId="102" fillId="56" borderId="1" xfId="0" applyFont="1" applyFill="1" applyBorder="1">
      <alignment vertical="center"/>
    </xf>
    <xf numFmtId="1" fontId="173" fillId="3" borderId="1" xfId="28250" applyNumberFormat="1" applyFont="1" applyFill="1" applyBorder="1" applyAlignment="1">
      <alignment horizontal="center" vertical="center"/>
    </xf>
    <xf numFmtId="26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02" fillId="46" borderId="0" xfId="0" applyFont="1" applyFill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0" fontId="102" fillId="48" borderId="0" xfId="0" applyFont="1" applyFill="1" applyAlignment="1">
      <alignment horizontal="center" vertical="center" wrapText="1"/>
    </xf>
    <xf numFmtId="0" fontId="102" fillId="45" borderId="0" xfId="0" applyFont="1" applyFill="1" applyAlignment="1">
      <alignment horizontal="center" vertical="center"/>
    </xf>
    <xf numFmtId="0" fontId="102" fillId="49" borderId="0" xfId="0" applyFont="1" applyFill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47" borderId="0" xfId="0" applyFont="1" applyFill="1" applyAlignment="1">
      <alignment horizontal="center" vertical="center"/>
    </xf>
    <xf numFmtId="0" fontId="102" fillId="47" borderId="0" xfId="0" applyFont="1" applyFill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02" fillId="0" borderId="5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51" borderId="5" xfId="0" applyFont="1" applyFill="1" applyBorder="1" applyAlignment="1">
      <alignment horizontal="center" vertical="center"/>
    </xf>
    <xf numFmtId="0" fontId="102" fillId="51" borderId="0" xfId="0" applyFont="1" applyFill="1" applyAlignment="1">
      <alignment horizontal="center" vertical="center"/>
    </xf>
    <xf numFmtId="0" fontId="102" fillId="0" borderId="35" xfId="0" applyFont="1" applyBorder="1" applyAlignment="1">
      <alignment horizontal="center" vertical="center"/>
    </xf>
    <xf numFmtId="0" fontId="102" fillId="0" borderId="14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2" fillId="44" borderId="27" xfId="0" applyFont="1" applyFill="1" applyBorder="1" applyAlignment="1">
      <alignment horizontal="center" vertical="center"/>
    </xf>
    <xf numFmtId="0" fontId="102" fillId="44" borderId="15" xfId="0" applyFont="1" applyFill="1" applyBorder="1" applyAlignment="1">
      <alignment horizontal="center" vertical="center"/>
    </xf>
    <xf numFmtId="0" fontId="102" fillId="44" borderId="30" xfId="0" applyFont="1" applyFill="1" applyBorder="1" applyAlignment="1">
      <alignment horizontal="center" vertical="center"/>
    </xf>
    <xf numFmtId="1" fontId="102" fillId="0" borderId="0" xfId="0" applyNumberFormat="1" applyFont="1" applyAlignment="1">
      <alignment horizontal="center" vertical="center"/>
    </xf>
    <xf numFmtId="1" fontId="102" fillId="0" borderId="6" xfId="0" applyNumberFormat="1" applyFont="1" applyBorder="1" applyAlignment="1">
      <alignment horizontal="center" vertical="center"/>
    </xf>
    <xf numFmtId="0" fontId="102" fillId="0" borderId="27" xfId="0" applyFont="1" applyBorder="1" applyAlignment="1">
      <alignment horizontal="center" vertical="center"/>
    </xf>
    <xf numFmtId="0" fontId="102" fillId="0" borderId="15" xfId="0" applyFont="1" applyBorder="1" applyAlignment="1">
      <alignment horizontal="center" vertical="center"/>
    </xf>
    <xf numFmtId="0" fontId="102" fillId="3" borderId="0" xfId="0" applyFont="1" applyFill="1" applyAlignment="1">
      <alignment horizontal="center" vertical="center"/>
    </xf>
    <xf numFmtId="0" fontId="102" fillId="3" borderId="6" xfId="0" applyFont="1" applyFill="1" applyBorder="1" applyAlignment="1">
      <alignment horizontal="center" vertical="center"/>
    </xf>
    <xf numFmtId="0" fontId="102" fillId="3" borderId="15" xfId="0" applyFont="1" applyFill="1" applyBorder="1" applyAlignment="1">
      <alignment horizontal="center" vertical="center"/>
    </xf>
    <xf numFmtId="0" fontId="102" fillId="3" borderId="30" xfId="0" applyFont="1" applyFill="1" applyBorder="1" applyAlignment="1">
      <alignment horizontal="center" vertical="center"/>
    </xf>
    <xf numFmtId="0" fontId="102" fillId="44" borderId="35" xfId="0" applyFont="1" applyFill="1" applyBorder="1" applyAlignment="1">
      <alignment horizontal="center" vertical="center"/>
    </xf>
    <xf numFmtId="0" fontId="102" fillId="44" borderId="14" xfId="0" applyFont="1" applyFill="1" applyBorder="1" applyAlignment="1">
      <alignment horizontal="center" vertical="center"/>
    </xf>
    <xf numFmtId="0" fontId="102" fillId="44" borderId="36" xfId="0" applyFont="1" applyFill="1" applyBorder="1" applyAlignment="1">
      <alignment horizontal="center" vertical="center"/>
    </xf>
    <xf numFmtId="0" fontId="102" fillId="47" borderId="5" xfId="0" applyFont="1" applyFill="1" applyBorder="1" applyAlignment="1">
      <alignment horizontal="center" vertical="center"/>
    </xf>
    <xf numFmtId="0" fontId="102" fillId="4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2" fillId="0" borderId="28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263" fontId="172" fillId="0" borderId="32" xfId="0" applyNumberFormat="1" applyFont="1" applyBorder="1" applyAlignment="1">
      <alignment horizontal="center" vertical="center"/>
    </xf>
    <xf numFmtId="263" fontId="172" fillId="0" borderId="34" xfId="0" applyNumberFormat="1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2" fillId="0" borderId="28" xfId="0" applyFont="1" applyBorder="1" applyAlignment="1">
      <alignment horizontal="center" vertical="center"/>
    </xf>
    <xf numFmtId="0" fontId="172" fillId="0" borderId="29" xfId="0" applyFont="1" applyBorder="1" applyAlignment="1">
      <alignment horizontal="center" vertical="center"/>
    </xf>
    <xf numFmtId="0" fontId="172" fillId="0" borderId="27" xfId="0" applyFont="1" applyBorder="1" applyAlignment="1">
      <alignment horizontal="center" vertical="center"/>
    </xf>
    <xf numFmtId="0" fontId="172" fillId="0" borderId="15" xfId="0" applyFont="1" applyBorder="1" applyAlignment="1">
      <alignment horizontal="center" vertical="center"/>
    </xf>
    <xf numFmtId="0" fontId="172" fillId="0" borderId="30" xfId="0" applyFont="1" applyBorder="1" applyAlignment="1">
      <alignment horizontal="center" vertical="center"/>
    </xf>
    <xf numFmtId="0" fontId="10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74" fillId="0" borderId="1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81" fillId="0" borderId="27" xfId="0" applyFont="1" applyBorder="1" applyAlignment="1">
      <alignment horizontal="left" vertical="center"/>
    </xf>
    <xf numFmtId="0" fontId="182" fillId="0" borderId="15" xfId="0" applyFont="1" applyBorder="1" applyAlignment="1">
      <alignment horizontal="left" vertical="center"/>
    </xf>
    <xf numFmtId="0" fontId="182" fillId="0" borderId="30" xfId="0" applyFont="1" applyBorder="1" applyAlignment="1">
      <alignment horizontal="left" vertical="center"/>
    </xf>
    <xf numFmtId="0" fontId="181" fillId="0" borderId="1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83" fillId="0" borderId="37" xfId="0" applyFont="1" applyBorder="1" applyAlignment="1">
      <alignment horizontal="center" vertical="center"/>
    </xf>
    <xf numFmtId="0" fontId="183" fillId="0" borderId="3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85" fillId="0" borderId="1" xfId="0" applyFont="1" applyBorder="1" applyAlignment="1">
      <alignment horizontal="left" vertical="center"/>
    </xf>
    <xf numFmtId="0" fontId="172" fillId="0" borderId="5" xfId="0" applyFont="1" applyBorder="1" applyAlignment="1">
      <alignment horizontal="center" vertical="center"/>
    </xf>
    <xf numFmtId="0" fontId="172" fillId="0" borderId="0" xfId="0" applyFont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83" fillId="0" borderId="1" xfId="0" applyFont="1" applyBorder="1" applyAlignment="1">
      <alignment horizontal="left" vertical="center"/>
    </xf>
    <xf numFmtId="0" fontId="186" fillId="0" borderId="32" xfId="0" applyFont="1" applyBorder="1" applyAlignment="1">
      <alignment horizontal="center" vertical="center"/>
    </xf>
    <xf numFmtId="0" fontId="186" fillId="0" borderId="33" xfId="0" applyFont="1" applyBorder="1" applyAlignment="1">
      <alignment horizontal="center" vertical="center"/>
    </xf>
    <xf numFmtId="0" fontId="186" fillId="0" borderId="34" xfId="0" applyFont="1" applyBorder="1" applyAlignment="1">
      <alignment horizontal="center" vertical="center"/>
    </xf>
    <xf numFmtId="0" fontId="102" fillId="0" borderId="12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54" xfId="0" applyFont="1" applyBorder="1" applyAlignment="1">
      <alignment horizontal="center" vertical="center"/>
    </xf>
    <xf numFmtId="0" fontId="195" fillId="0" borderId="48" xfId="20739" applyFont="1" applyBorder="1" applyAlignment="1">
      <alignment horizontal="center" vertical="center"/>
    </xf>
    <xf numFmtId="0" fontId="195" fillId="0" borderId="49" xfId="20739" applyFont="1" applyBorder="1" applyAlignment="1">
      <alignment horizontal="center" vertical="center"/>
    </xf>
    <xf numFmtId="0" fontId="195" fillId="0" borderId="50" xfId="20739" applyFont="1" applyBorder="1" applyAlignment="1">
      <alignment horizontal="center" vertical="center"/>
    </xf>
    <xf numFmtId="0" fontId="193" fillId="0" borderId="4" xfId="20739" applyFont="1" applyBorder="1" applyAlignment="1">
      <alignment horizontal="center" vertical="center" wrapText="1"/>
    </xf>
    <xf numFmtId="0" fontId="193" fillId="0" borderId="29" xfId="20739" applyFont="1" applyBorder="1" applyAlignment="1">
      <alignment horizontal="center" vertical="center"/>
    </xf>
    <xf numFmtId="0" fontId="193" fillId="0" borderId="5" xfId="20739" applyFont="1" applyBorder="1" applyAlignment="1">
      <alignment horizontal="center" vertical="center"/>
    </xf>
    <xf numFmtId="0" fontId="193" fillId="0" borderId="6" xfId="20739" applyFont="1" applyBorder="1" applyAlignment="1">
      <alignment horizontal="center" vertical="center"/>
    </xf>
    <xf numFmtId="0" fontId="193" fillId="0" borderId="27" xfId="20739" applyFont="1" applyBorder="1" applyAlignment="1">
      <alignment horizontal="center" vertical="center"/>
    </xf>
    <xf numFmtId="0" fontId="193" fillId="0" borderId="30" xfId="20739" applyFont="1" applyBorder="1" applyAlignment="1">
      <alignment horizontal="center" vertical="center"/>
    </xf>
    <xf numFmtId="0" fontId="186" fillId="0" borderId="4" xfId="20739" applyFont="1" applyBorder="1" applyAlignment="1">
      <alignment horizontal="center" vertical="center" wrapText="1"/>
    </xf>
    <xf numFmtId="0" fontId="186" fillId="0" borderId="29" xfId="20739" applyFont="1" applyBorder="1" applyAlignment="1">
      <alignment horizontal="center" vertical="center"/>
    </xf>
    <xf numFmtId="0" fontId="186" fillId="0" borderId="5" xfId="20739" applyFont="1" applyBorder="1" applyAlignment="1">
      <alignment horizontal="center" vertical="center"/>
    </xf>
    <xf numFmtId="0" fontId="186" fillId="0" borderId="6" xfId="20739" applyFont="1" applyBorder="1" applyAlignment="1">
      <alignment horizontal="center" vertical="center"/>
    </xf>
    <xf numFmtId="0" fontId="186" fillId="0" borderId="27" xfId="20739" applyFont="1" applyBorder="1" applyAlignment="1">
      <alignment horizontal="center" vertical="center"/>
    </xf>
    <xf numFmtId="0" fontId="186" fillId="0" borderId="30" xfId="20739" applyFont="1" applyBorder="1" applyAlignment="1">
      <alignment horizontal="center" vertical="center"/>
    </xf>
    <xf numFmtId="0" fontId="195" fillId="0" borderId="40" xfId="20739" applyFont="1" applyBorder="1" applyAlignment="1">
      <alignment horizontal="left" vertical="center"/>
    </xf>
    <xf numFmtId="0" fontId="195" fillId="0" borderId="1" xfId="20739" applyFont="1" applyBorder="1" applyAlignment="1">
      <alignment horizontal="left" vertical="center"/>
    </xf>
    <xf numFmtId="0" fontId="195" fillId="0" borderId="46" xfId="20739" applyFont="1" applyBorder="1" applyAlignment="1">
      <alignment horizontal="left" vertical="center"/>
    </xf>
    <xf numFmtId="0" fontId="195" fillId="0" borderId="11" xfId="20739" applyFont="1" applyBorder="1" applyAlignment="1">
      <alignment horizontal="left" vertical="center"/>
    </xf>
    <xf numFmtId="0" fontId="195" fillId="0" borderId="38" xfId="20739" applyFont="1" applyBorder="1" applyAlignment="1">
      <alignment horizontal="left" vertical="center"/>
    </xf>
    <xf numFmtId="0" fontId="195" fillId="0" borderId="37" xfId="20739" applyFont="1" applyBorder="1" applyAlignment="1">
      <alignment horizontal="left" vertical="center"/>
    </xf>
    <xf numFmtId="0" fontId="193" fillId="0" borderId="52" xfId="20739" applyFont="1" applyBorder="1" applyAlignment="1">
      <alignment horizontal="center" vertical="center"/>
    </xf>
    <xf numFmtId="0" fontId="193" fillId="0" borderId="51" xfId="20739" applyFont="1" applyBorder="1" applyAlignment="1">
      <alignment horizontal="center" vertical="center"/>
    </xf>
    <xf numFmtId="0" fontId="195" fillId="0" borderId="2" xfId="20739" applyFont="1" applyBorder="1" applyAlignment="1">
      <alignment horizontal="left" vertical="center"/>
    </xf>
    <xf numFmtId="0" fontId="195" fillId="0" borderId="50" xfId="20739" applyFont="1" applyBorder="1" applyAlignment="1">
      <alignment horizontal="left" vertical="center"/>
    </xf>
    <xf numFmtId="0" fontId="197" fillId="0" borderId="4" xfId="20739" applyFont="1" applyBorder="1" applyAlignment="1">
      <alignment horizontal="center" vertical="center" wrapText="1"/>
    </xf>
    <xf numFmtId="0" fontId="197" fillId="0" borderId="29" xfId="20739" applyFont="1" applyBorder="1" applyAlignment="1">
      <alignment horizontal="center" vertical="center"/>
    </xf>
    <xf numFmtId="0" fontId="197" fillId="0" borderId="5" xfId="20739" applyFont="1" applyBorder="1" applyAlignment="1">
      <alignment horizontal="center" vertical="center"/>
    </xf>
    <xf numFmtId="0" fontId="197" fillId="0" borderId="6" xfId="20739" applyFont="1" applyBorder="1" applyAlignment="1">
      <alignment horizontal="center" vertical="center"/>
    </xf>
    <xf numFmtId="0" fontId="197" fillId="0" borderId="27" xfId="20739" applyFont="1" applyBorder="1" applyAlignment="1">
      <alignment horizontal="center" vertical="center"/>
    </xf>
    <xf numFmtId="0" fontId="197" fillId="0" borderId="30" xfId="20739" applyFont="1" applyBorder="1" applyAlignment="1">
      <alignment horizontal="center" vertical="center"/>
    </xf>
    <xf numFmtId="0" fontId="197" fillId="0" borderId="29" xfId="20739" applyFont="1" applyBorder="1" applyAlignment="1">
      <alignment horizontal="center" vertical="center" wrapText="1"/>
    </xf>
    <xf numFmtId="0" fontId="197" fillId="0" borderId="5" xfId="20739" applyFont="1" applyBorder="1" applyAlignment="1">
      <alignment horizontal="center" vertical="center" wrapText="1"/>
    </xf>
    <xf numFmtId="0" fontId="197" fillId="0" borderId="6" xfId="20739" applyFont="1" applyBorder="1" applyAlignment="1">
      <alignment horizontal="center" vertical="center" wrapText="1"/>
    </xf>
    <xf numFmtId="0" fontId="197" fillId="0" borderId="27" xfId="20739" applyFont="1" applyBorder="1" applyAlignment="1">
      <alignment horizontal="center" vertical="center" wrapText="1"/>
    </xf>
    <xf numFmtId="0" fontId="197" fillId="0" borderId="30" xfId="20739" applyFont="1" applyBorder="1" applyAlignment="1">
      <alignment horizontal="center" vertical="center" wrapText="1"/>
    </xf>
    <xf numFmtId="0" fontId="193" fillId="0" borderId="37" xfId="20739" applyFont="1" applyBorder="1" applyAlignment="1">
      <alignment horizontal="center" vertical="center"/>
    </xf>
    <xf numFmtId="0" fontId="195" fillId="0" borderId="47" xfId="20739" applyFont="1" applyBorder="1" applyAlignment="1">
      <alignment horizontal="left" vertical="center"/>
    </xf>
    <xf numFmtId="0" fontId="195" fillId="0" borderId="3" xfId="20739" applyFont="1" applyBorder="1" applyAlignment="1">
      <alignment horizontal="left" vertical="center"/>
    </xf>
    <xf numFmtId="0" fontId="197" fillId="3" borderId="4" xfId="20739" applyFont="1" applyFill="1" applyBorder="1" applyAlignment="1">
      <alignment horizontal="center" vertical="center" wrapText="1"/>
    </xf>
    <xf numFmtId="0" fontId="197" fillId="3" borderId="29" xfId="20739" applyFont="1" applyFill="1" applyBorder="1" applyAlignment="1">
      <alignment horizontal="center" vertical="center"/>
    </xf>
    <xf numFmtId="0" fontId="197" fillId="3" borderId="5" xfId="20739" applyFont="1" applyFill="1" applyBorder="1" applyAlignment="1">
      <alignment horizontal="center" vertical="center"/>
    </xf>
    <xf numFmtId="0" fontId="197" fillId="3" borderId="6" xfId="20739" applyFont="1" applyFill="1" applyBorder="1" applyAlignment="1">
      <alignment horizontal="center" vertical="center"/>
    </xf>
    <xf numFmtId="0" fontId="197" fillId="3" borderId="27" xfId="20739" applyFont="1" applyFill="1" applyBorder="1" applyAlignment="1">
      <alignment horizontal="center" vertical="center"/>
    </xf>
    <xf numFmtId="0" fontId="197" fillId="3" borderId="30" xfId="20739" applyFont="1" applyFill="1" applyBorder="1" applyAlignment="1">
      <alignment horizontal="center" vertical="center"/>
    </xf>
    <xf numFmtId="0" fontId="3" fillId="0" borderId="1" xfId="20739" applyFont="1" applyBorder="1" applyAlignment="1">
      <alignment horizontal="center" vertical="center"/>
    </xf>
    <xf numFmtId="0" fontId="2" fillId="0" borderId="4" xfId="20739" applyFont="1" applyBorder="1" applyAlignment="1">
      <alignment horizontal="center" vertical="center"/>
    </xf>
    <xf numFmtId="0" fontId="2" fillId="0" borderId="28" xfId="20739" applyFont="1" applyBorder="1" applyAlignment="1">
      <alignment horizontal="center" vertical="center"/>
    </xf>
    <xf numFmtId="0" fontId="2" fillId="0" borderId="29" xfId="20739" applyFont="1" applyBorder="1" applyAlignment="1">
      <alignment horizontal="center" vertical="center"/>
    </xf>
    <xf numFmtId="0" fontId="2" fillId="0" borderId="5" xfId="20739" applyFont="1" applyBorder="1" applyAlignment="1">
      <alignment horizontal="center" vertical="center"/>
    </xf>
    <xf numFmtId="0" fontId="2" fillId="0" borderId="0" xfId="20739" applyFont="1" applyAlignment="1">
      <alignment horizontal="center" vertical="center"/>
    </xf>
    <xf numFmtId="0" fontId="2" fillId="0" borderId="6" xfId="20739" applyFont="1" applyBorder="1" applyAlignment="1">
      <alignment horizontal="center" vertical="center"/>
    </xf>
    <xf numFmtId="0" fontId="2" fillId="0" borderId="27" xfId="20739" applyFont="1" applyBorder="1" applyAlignment="1">
      <alignment horizontal="center" vertical="center"/>
    </xf>
    <xf numFmtId="0" fontId="2" fillId="0" borderId="15" xfId="20739" applyFont="1" applyBorder="1" applyAlignment="1">
      <alignment horizontal="center" vertical="center"/>
    </xf>
    <xf numFmtId="0" fontId="2" fillId="0" borderId="30" xfId="20739" applyFont="1" applyBorder="1" applyAlignment="1">
      <alignment horizontal="center" vertical="center"/>
    </xf>
    <xf numFmtId="0" fontId="194" fillId="0" borderId="38" xfId="20739" applyFont="1" applyBorder="1" applyAlignment="1">
      <alignment horizontal="left" vertical="center"/>
    </xf>
    <xf numFmtId="0" fontId="194" fillId="0" borderId="37" xfId="20739" applyFont="1" applyBorder="1" applyAlignment="1">
      <alignment horizontal="left" vertical="center"/>
    </xf>
    <xf numFmtId="1" fontId="183" fillId="0" borderId="54" xfId="0" applyNumberFormat="1" applyFont="1" applyBorder="1" applyAlignment="1">
      <alignment horizontal="center" vertical="center"/>
    </xf>
    <xf numFmtId="0" fontId="186" fillId="0" borderId="27" xfId="0" applyFont="1" applyBorder="1" applyAlignment="1">
      <alignment horizontal="center" vertical="center"/>
    </xf>
    <xf numFmtId="0" fontId="183" fillId="0" borderId="59" xfId="0" applyFont="1" applyBorder="1">
      <alignment vertical="center"/>
    </xf>
    <xf numFmtId="0" fontId="184" fillId="0" borderId="60" xfId="0" applyFont="1" applyBorder="1" applyAlignment="1">
      <alignment horizontal="center" vertical="center"/>
    </xf>
    <xf numFmtId="0" fontId="183" fillId="0" borderId="61" xfId="0" applyFont="1" applyBorder="1">
      <alignment vertical="center"/>
    </xf>
    <xf numFmtId="0" fontId="183" fillId="0" borderId="62" xfId="0" applyFont="1" applyBorder="1" applyAlignment="1">
      <alignment horizontal="center" vertical="center"/>
    </xf>
    <xf numFmtId="0" fontId="183" fillId="0" borderId="63" xfId="0" applyFont="1" applyBorder="1" applyAlignment="1">
      <alignment horizontal="center" vertical="center"/>
    </xf>
    <xf numFmtId="2" fontId="183" fillId="0" borderId="37" xfId="0" applyNumberFormat="1" applyFont="1" applyBorder="1" applyAlignment="1">
      <alignment horizontal="center" vertical="center"/>
    </xf>
    <xf numFmtId="2" fontId="183" fillId="3" borderId="64" xfId="0" applyNumberFormat="1" applyFont="1" applyFill="1" applyBorder="1" applyAlignment="1">
      <alignment horizontal="center" vertical="center"/>
    </xf>
    <xf numFmtId="0" fontId="184" fillId="0" borderId="65" xfId="0" applyFont="1" applyBorder="1" applyAlignment="1">
      <alignment horizontal="center" vertical="center"/>
    </xf>
    <xf numFmtId="0" fontId="183" fillId="58" borderId="0" xfId="0" applyFont="1" applyFill="1" applyBorder="1">
      <alignment vertical="center"/>
    </xf>
    <xf numFmtId="0" fontId="200" fillId="0" borderId="0" xfId="0" applyFont="1">
      <alignment vertical="center"/>
    </xf>
    <xf numFmtId="0" fontId="201" fillId="57" borderId="66" xfId="0" applyFont="1" applyFill="1" applyBorder="1">
      <alignment vertical="center"/>
    </xf>
    <xf numFmtId="0" fontId="0" fillId="57" borderId="66" xfId="0" applyFill="1" applyBorder="1">
      <alignment vertical="center"/>
    </xf>
    <xf numFmtId="0" fontId="202" fillId="0" borderId="0" xfId="0" applyFont="1">
      <alignment vertical="center"/>
    </xf>
    <xf numFmtId="0" fontId="203" fillId="0" borderId="0" xfId="0" applyFont="1">
      <alignment vertical="center"/>
    </xf>
    <xf numFmtId="0" fontId="179" fillId="59" borderId="55" xfId="0" applyFont="1" applyFill="1" applyBorder="1" applyAlignment="1">
      <alignment horizontal="center" vertical="center"/>
    </xf>
    <xf numFmtId="0" fontId="179" fillId="59" borderId="58" xfId="0" applyFont="1" applyFill="1" applyBorder="1" applyAlignment="1">
      <alignment horizontal="center" vertical="center"/>
    </xf>
    <xf numFmtId="0" fontId="179" fillId="0" borderId="56" xfId="0" applyFont="1" applyBorder="1" applyAlignment="1">
      <alignment horizontal="center" vertical="center"/>
    </xf>
    <xf numFmtId="0" fontId="102" fillId="0" borderId="55" xfId="0" applyFont="1" applyBorder="1" applyAlignment="1">
      <alignment horizontal="center" vertical="center"/>
    </xf>
    <xf numFmtId="0" fontId="102" fillId="0" borderId="56" xfId="0" applyFont="1" applyBorder="1" applyAlignment="1">
      <alignment horizontal="center" vertical="center"/>
    </xf>
    <xf numFmtId="0" fontId="204" fillId="0" borderId="0" xfId="0" applyFont="1">
      <alignment vertical="center"/>
    </xf>
    <xf numFmtId="0" fontId="204" fillId="0" borderId="55" xfId="0" applyFont="1" applyBorder="1" applyAlignment="1">
      <alignment horizontal="center" vertical="center"/>
    </xf>
    <xf numFmtId="0" fontId="102" fillId="0" borderId="57" xfId="0" applyFont="1" applyBorder="1">
      <alignment vertical="center"/>
    </xf>
    <xf numFmtId="0" fontId="179" fillId="0" borderId="55" xfId="0" applyFont="1" applyBorder="1" applyAlignment="1">
      <alignment horizontal="center" vertical="center"/>
    </xf>
    <xf numFmtId="0" fontId="205" fillId="0" borderId="55" xfId="0" applyFont="1" applyBorder="1" applyAlignment="1">
      <alignment horizontal="center" vertical="center"/>
    </xf>
    <xf numFmtId="0" fontId="205" fillId="0" borderId="56" xfId="0" applyFont="1" applyBorder="1" applyAlignment="1">
      <alignment horizontal="center" vertical="center"/>
    </xf>
    <xf numFmtId="0" fontId="102" fillId="0" borderId="58" xfId="0" applyFont="1" applyBorder="1">
      <alignment vertical="center"/>
    </xf>
    <xf numFmtId="0" fontId="201" fillId="57" borderId="66" xfId="0" applyFont="1" applyFill="1" applyBorder="1" applyAlignment="1">
      <alignment horizontal="center" vertical="center"/>
    </xf>
    <xf numFmtId="0" fontId="206" fillId="0" borderId="0" xfId="0" applyFont="1">
      <alignment vertical="center"/>
    </xf>
    <xf numFmtId="0" fontId="207" fillId="0" borderId="0" xfId="0" applyFont="1">
      <alignment vertical="center"/>
    </xf>
    <xf numFmtId="0" fontId="208" fillId="0" borderId="0" xfId="0" applyFont="1">
      <alignment vertical="center"/>
    </xf>
    <xf numFmtId="176" fontId="102" fillId="0" borderId="55" xfId="0" applyNumberFormat="1" applyFont="1" applyBorder="1" applyAlignment="1">
      <alignment horizontal="center" vertical="center"/>
    </xf>
    <xf numFmtId="176" fontId="204" fillId="3" borderId="55" xfId="0" applyNumberFormat="1" applyFont="1" applyFill="1" applyBorder="1" applyAlignment="1">
      <alignment horizontal="center" vertical="center"/>
    </xf>
    <xf numFmtId="0" fontId="204" fillId="3" borderId="55" xfId="0" applyFont="1" applyFill="1" applyBorder="1" applyAlignment="1">
      <alignment horizontal="center" vertical="center"/>
    </xf>
    <xf numFmtId="0" fontId="209" fillId="0" borderId="56" xfId="0" applyFont="1" applyBorder="1" applyAlignment="1">
      <alignment horizontal="center" vertical="center"/>
    </xf>
    <xf numFmtId="176" fontId="209" fillId="0" borderId="56" xfId="0" applyNumberFormat="1" applyFont="1" applyBorder="1" applyAlignment="1">
      <alignment horizontal="center" vertical="center"/>
    </xf>
    <xf numFmtId="0" fontId="204" fillId="3" borderId="58" xfId="0" applyFont="1" applyFill="1" applyBorder="1">
      <alignment vertical="center"/>
    </xf>
    <xf numFmtId="0" fontId="209" fillId="0" borderId="57" xfId="0" applyFont="1" applyBorder="1">
      <alignment vertical="center"/>
    </xf>
  </cellXfs>
  <cellStyles count="42370">
    <cellStyle name="          _x000d__x000a_386grabber=vga.3gr_x000d__x000a_" xfId="5" xr:uid="{2835F34D-2D24-473C-9520-5F9052C2F3E9}"/>
    <cellStyle name="          _x000d__x000a_shell=progman.exe_x000d__x000a_m" xfId="6" xr:uid="{170144BF-695A-4C62-8655-B1ADC0F95544}"/>
    <cellStyle name=" _무역10월 " xfId="7" xr:uid="{0A6A93AC-5683-490C-A136-D18C4B0D7BD9}"/>
    <cellStyle name="$" xfId="8" xr:uid="{893C52C5-CB9A-48CC-80BA-F2D7F96DC163}"/>
    <cellStyle name="$_db진흥" xfId="9" xr:uid="{6F7BE4AF-2BFE-462D-BB2E-37CF64671038}"/>
    <cellStyle name="$_SE40" xfId="10" xr:uid="{2DD12CDA-4E24-42D0-AF26-D5C32BE4E8ED}"/>
    <cellStyle name="$_견적2" xfId="11" xr:uid="{0F17A2EB-3C85-437E-AB6D-623854175483}"/>
    <cellStyle name="$_기아" xfId="12" xr:uid="{C3FFAE46-7EB1-490D-B975-0DCC87206381}"/>
    <cellStyle name="(△콤마)" xfId="13" xr:uid="{71B6994B-59EF-42F6-9B2F-19FC93C71B80}"/>
    <cellStyle name="(△콤마) 2" xfId="14" xr:uid="{832028EE-D62D-4AF5-A209-64F5D583206A}"/>
    <cellStyle name="(백분율)" xfId="15" xr:uid="{5B3EA5E9-D23F-4014-970A-9215723D5E94}"/>
    <cellStyle name="(백분율) 2" xfId="16" xr:uid="{3D49BA9E-D95F-49C7-A042-D3D05BC8CFBC}"/>
    <cellStyle name="(콤마)" xfId="17" xr:uid="{02E0E89C-8E1C-4C63-B225-794A2313C01A}"/>
    <cellStyle name="(콤마) 2" xfId="18" xr:uid="{C414FB69-C137-45BC-A9EC-28C3DFAC7A4E}"/>
    <cellStyle name=".00" xfId="19" xr:uid="{B93B616E-CBAF-4372-A952-A71B22B82369}"/>
    <cellStyle name=".000" xfId="20" xr:uid="{1DC6A130-5722-4157-89B8-F2D902D701E4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1" xr:uid="{EF48FBCF-2DE0-4963-9048-A97A783472D9}"/>
    <cellStyle name="?? [0]_VERA" xfId="22" xr:uid="{6C4AC870-E895-47AD-A4D4-3731CCDAA458}"/>
    <cellStyle name="??_x000c_@?_x000d_3?_x0001__x000b_" xfId="23" xr:uid="{E3B0E787-AA67-4387-9175-A03794419B46}"/>
    <cellStyle name="??_x000c_靖?崧U_x0001_A_x0014_?_x0007__x0001__x0001_" xfId="24" xr:uid="{2BF72C5B-4AFE-4B26-8645-D35A784EA8BD}"/>
    <cellStyle name="??_x000c_靖?崧U_x0001_B_x0014_?_x0007__x0001__x0001_" xfId="25" xr:uid="{E39062C1-8227-4870-B320-8375A418274B}"/>
    <cellStyle name="??&amp;O?&amp;H?_x0008__x000f__x0007_?_x0007__x0001__x0001_" xfId="26" xr:uid="{176FCF77-B393-4913-BBB5-5E883ED61180}"/>
    <cellStyle name="??&amp;O?&amp;H?_x0008_??_x0007__x0001__x0001_" xfId="27" xr:uid="{7900A1F8-DAE3-45EB-B16F-CFF055A1A645}"/>
    <cellStyle name="??&amp;O?&amp;H?_x0008_x_x000b_P_x000c__x0007__x0001__x0001_" xfId="28" xr:uid="{DC9903BA-31DE-4B9E-B9D1-9A815307BCBD}"/>
    <cellStyle name="???­ [0]_ º?¸?º° ¿?º°±?¼? " xfId="29" xr:uid="{4D267CAB-B9D5-4E02-9DAD-8F2FC46F21EE}"/>
    <cellStyle name="?????" xfId="30" xr:uid="{83C2D174-75E3-4ACF-834C-A22CD9951368}"/>
    <cellStyle name="???­_ º?¸?º° ¿?º°±?¼? " xfId="31" xr:uid="{EB52355D-3B97-4C0E-B1CF-015292C9A138}"/>
    <cellStyle name="???Ø_??±?_?ß?¤´??÷ " xfId="32" xr:uid="{C29DDF11-DCD5-43F1-8189-4F9EC25F62AD}"/>
    <cellStyle name="??_VERA" xfId="33" xr:uid="{3180BF3B-6DD2-4ECB-9C9B-A3F7B57A01EF}"/>
    <cellStyle name="?Þ¸¶ [0]_ º?¸?º° ¿?º°±?¼? " xfId="34" xr:uid="{2E82A7F1-6408-4888-A233-AEB14C2E5492}"/>
    <cellStyle name="?Þ¸¶_ º?¸?º° ¿?º°±?¼? " xfId="35" xr:uid="{0851BF7B-32E8-4EBC-9A79-6F2AC02451DE}"/>
    <cellStyle name="?霖_??何喊 ?拌 " xfId="36" xr:uid="{A0B1AA21-1F24-449C-BBBA-52A27707351F}"/>
    <cellStyle name="@_2. 12월 직별생산성  " xfId="37" xr:uid="{DC7F8062-75BD-4E43-9CD7-B375ACC20362}"/>
    <cellStyle name="@_2. 12월 직별생산성  _5.98노동생산총괄 (분기예상) " xfId="38" xr:uid="{D44A6AB8-82F4-4978-9446-02652888D32C}"/>
    <cellStyle name="@_2. 12월 직별생산성  _5.98노동생산총괄 (분기예상) _2.인력운영현황 " xfId="39" xr:uid="{4F0E43FD-F906-4B0B-8020-8354789FBE69}"/>
    <cellStyle name="@_2. 12월 직별생산성  _5.98노동생산총괄 (분기예상) _3.월간노동생산성 " xfId="40" xr:uid="{F22C33B4-4BF7-4543-B272-4D6906C55094}"/>
    <cellStyle name="@_2. 12월 직별생산성  _5.98노동생산총괄 (분기예상) _3.주간노동생산성 " xfId="41" xr:uid="{E332DC67-711D-4777-B6E5-3893FF0CB1F4}"/>
    <cellStyle name="@_2. 12월 직별생산성  _5.98노동생산총괄 (분기예상) _3.직별노동생산성 " xfId="42" xr:uid="{00BB97E6-CAB1-44A4-A28D-55C438FF36FB}"/>
    <cellStyle name="@_2. 12월 직별생산성  _98노동생산총괄 (분기) " xfId="43" xr:uid="{717148DF-7815-4105-93BF-92075209730D}"/>
    <cellStyle name="@_2. 직별생산성 " xfId="44" xr:uid="{D7C9B557-9A35-47BB-8EFD-1F7D5D2D9878}"/>
    <cellStyle name="@_2. 직별생산성  " xfId="45" xr:uid="{8242EEF0-EB21-4231-AA2E-DBC8C366396C}"/>
    <cellStyle name="@_2. 직별생산성  _5.98노동생산총괄 (분기예상) " xfId="46" xr:uid="{BEE030E1-F78A-4B52-8978-BEA9BA591AAF}"/>
    <cellStyle name="@_2. 직별생산성  _5.98노동생산총괄 (분기예상) _2.인력운영현황 " xfId="47" xr:uid="{5A6B50B4-7FF3-4F2A-A95A-F1F35F494F2B}"/>
    <cellStyle name="@_2. 직별생산성  _5.98노동생산총괄 (분기예상) _3.월간노동생산성 " xfId="48" xr:uid="{46D159CB-D606-475F-BF7B-F8F7E23361A3}"/>
    <cellStyle name="@_2. 직별생산성  _5.98노동생산총괄 (분기예상) _3.주간노동생산성 " xfId="49" xr:uid="{2D2F55AC-6824-419D-B7E5-A33E0F39D5B1}"/>
    <cellStyle name="@_2. 직별생산성  _5.98노동생산총괄 (분기예상) _3.직별노동생산성 " xfId="50" xr:uid="{DD5423D6-B131-4BE0-BF25-774BBF89E900}"/>
    <cellStyle name="@_2. 직별생산성  _98노동생산총괄 (분기) " xfId="51" xr:uid="{7691EBE9-D3D9-47D3-87D6-1BA2647EA5B9}"/>
    <cellStyle name="@_2. 직별생산성 _5.98노동생산총괄 (분기예상) " xfId="52" xr:uid="{132E4649-9050-43BE-AE88-A73F128F0679}"/>
    <cellStyle name="@_2. 직별생산성 _5.98노동생산총괄 (분기예상) _2.인력운영현황 " xfId="53" xr:uid="{3AC3E9AF-4314-40C9-B4B5-FF54CE0C60EB}"/>
    <cellStyle name="@_2. 직별생산성 _5.98노동생산총괄 (분기예상) _3.월간노동생산성 " xfId="54" xr:uid="{D3B6D724-3752-4530-A92F-792F7444A574}"/>
    <cellStyle name="@_2. 직별생산성 _5.98노동생산총괄 (분기예상) _3.주간노동생산성 " xfId="55" xr:uid="{6239B137-87EE-4803-B0AA-6E23C48960F1}"/>
    <cellStyle name="@_2. 직별생산성 _5.98노동생산총괄 (분기예상) _3.직별노동생산성 " xfId="56" xr:uid="{333797DE-41D0-4AED-B04C-D1187D7246FE}"/>
    <cellStyle name="@_2. 직별생산성 _98노동생산총괄 (분기) " xfId="57" xr:uid="{9684600C-6AF1-48A2-AA2F-CBA06E125F4F}"/>
    <cellStyle name="@_비가동원본_2. 12월 직별생산성  " xfId="58" xr:uid="{891EA1BB-145B-4270-8983-427B9D746274}"/>
    <cellStyle name="@_비가동원본_2. 12월 직별생산성  _5.98노동생산총괄 (분기예상) " xfId="59" xr:uid="{D07F86CD-2CBA-48DE-BE6D-7B24AD3BC73B}"/>
    <cellStyle name="@_비가동원본_2. 12월 직별생산성  _5.98노동생산총괄 (분기예상) _3.직별노동생산성 " xfId="60" xr:uid="{5A2C9B29-B61C-4834-A762-1355AB303158}"/>
    <cellStyle name="@_비가동원본_2. 12월 직별생산성  _98노동생산총괄 (분기) " xfId="61" xr:uid="{0AD5700B-2A0F-47AB-89B9-0A2B9680A63F}"/>
    <cellStyle name="@_비가동원본_2. 직별생산성 " xfId="62" xr:uid="{E5E9F835-BB64-4C2B-BF80-EB9E5F020F8C}"/>
    <cellStyle name="@_비가동원본_2. 직별생산성  " xfId="63" xr:uid="{798A4EAB-9693-44E8-BAEB-84851B5CF618}"/>
    <cellStyle name="@_비가동원본_2. 직별생산성  _5.98노동생산총괄 (분기예상) " xfId="64" xr:uid="{622FA08A-06D2-4C2F-86BE-E1CE004EE16B}"/>
    <cellStyle name="@_비가동원본_2. 직별생산성  _5.98노동생산총괄 (분기예상) _2.인력운영현황 " xfId="65" xr:uid="{7B1A1C87-89BC-4C4E-98EC-471BF82B40EC}"/>
    <cellStyle name="@_비가동원본_2. 직별생산성  _5.98노동생산총괄 (분기예상) _3.월간노동생산성 " xfId="66" xr:uid="{2BD46418-6881-49D7-83CD-A025D0CF5B9C}"/>
    <cellStyle name="@_비가동원본_2. 직별생산성  _5.98노동생산총괄 (분기예상) _3.주간노동생산성 " xfId="67" xr:uid="{C6677E42-2397-4AA7-8AB3-89FF98C265B7}"/>
    <cellStyle name="@_비가동원본_2. 직별생산성  _5.98노동생산총괄 (분기예상) _3.직별노동생산성 " xfId="68" xr:uid="{7BF4FBFA-8BF3-4908-A40C-DE7EF951BDE6}"/>
    <cellStyle name="@_비가동원본_2. 직별생산성  _98노동생산총괄 (분기) " xfId="69" xr:uid="{BDCDB043-D8FC-466F-9E5B-0E7DAC8FD30B}"/>
    <cellStyle name="@_비가동원본_2. 직별생산성 _5.98노동생산총괄 (분기예상) " xfId="70" xr:uid="{3258B34B-D3AA-45C3-8A23-4F3EF5432C33}"/>
    <cellStyle name="@_비가동원본_2. 직별생산성 _5.98노동생산총괄 (분기예상) _2.인력운영현황 " xfId="71" xr:uid="{69A1CDF3-FDE5-4C83-8142-BD40A8C8E862}"/>
    <cellStyle name="@_비가동원본_2. 직별생산성 _5.98노동생산총괄 (분기예상) _3.월간노동생산성 " xfId="72" xr:uid="{E4B44C99-2893-4E47-8668-2C4876CCF2B7}"/>
    <cellStyle name="@_비가동원본_2. 직별생산성 _5.98노동생산총괄 (분기예상) _3.주간노동생산성 " xfId="73" xr:uid="{07E7A14E-F042-45EC-A756-3ADE452E97FC}"/>
    <cellStyle name="@_비가동원본_2. 직별생산성 _5.98노동생산총괄 (분기예상) _3.직별노동생산성 " xfId="74" xr:uid="{9B8AA288-2BC8-4F9D-8A14-15FCF2D545AF}"/>
    <cellStyle name="@_비가동원본_2. 직별생산성 _98노동생산총괄 (분기) " xfId="75" xr:uid="{80A68F5C-E743-425F-84B5-2A739AA04EFB}"/>
    <cellStyle name="]_^[꺞_x0008_?" xfId="76" xr:uid="{CFB29285-25BF-49B5-B16F-C6A0A801339E}"/>
    <cellStyle name="_0325(목)" xfId="77" xr:uid="{CD524F4B-EB83-4D46-BB2B-A82371313D33}"/>
    <cellStyle name="_0326(금)" xfId="78" xr:uid="{64CE504C-3E84-4B4A-8B05-CDA89977A66F}"/>
    <cellStyle name="_03kcc삼사분기" xfId="79" xr:uid="{D6A30F1B-9E0D-4D6D-9EEF-0A489C173EC7}"/>
    <cellStyle name="_040419조찬자료" xfId="80" xr:uid="{ACF55FDB-DF35-43BA-AFF8-0EC0EE11EA08}"/>
    <cellStyle name="_0414(수)" xfId="81" xr:uid="{758AD232-C599-4A03-B7C7-87DA1C1ECD10}"/>
    <cellStyle name="_0414(수)-2" xfId="82" xr:uid="{9B0CCF9D-24B7-4FD4-86F4-998093B36E6F}"/>
    <cellStyle name="_0416(금)" xfId="83" xr:uid="{5A3FF9EC-35DE-4632-802C-5140AEE08A8B}"/>
    <cellStyle name="_07MC월" xfId="84" xr:uid="{988872EF-C66B-455E-B617-F960A05CE034}"/>
    <cellStyle name="_080519-품질사례보고(0101~0430) " xfId="21519" xr:uid="{FB13BF8D-7F17-4959-B2B6-A20C8069C901}"/>
    <cellStyle name="_080528-N700V UNIT자재리스트(FINAL)" xfId="85" xr:uid="{63316027-7046-4487-8CD5-BE2EC6B81538}"/>
    <cellStyle name="_10mh2" xfId="86" xr:uid="{BEBADC80-BDC6-4463-82C2-D363FD121590}"/>
    <cellStyle name="_10mh2_1" xfId="87" xr:uid="{0CF7D70A-1CCB-48A7-B5E9-6126A51F59EE}"/>
    <cellStyle name="_10mh2_2" xfId="88" xr:uid="{7E17314F-9601-4901-8437-F5BB3C0BD6D6}"/>
    <cellStyle name="_10mh3" xfId="89" xr:uid="{00EF86F1-5A7C-4F5E-934C-B0FCF171342D}"/>
    <cellStyle name="_10mh3_1" xfId="90" xr:uid="{08A1E668-1920-4502-8630-98D3E9C40D30}"/>
    <cellStyle name="_10mh3_2" xfId="91" xr:uid="{E476C067-761E-4A52-ACB5-697B2578E61C}"/>
    <cellStyle name="_10mh4" xfId="92" xr:uid="{6DE50772-7972-49B2-9F8C-AF4DDBFB47CB}"/>
    <cellStyle name="_10mh4_1" xfId="93" xr:uid="{B92D11A2-58D2-4839-9CFB-9593F1454D0F}"/>
    <cellStyle name="_10mh4_2" xfId="94" xr:uid="{A29C8215-9F40-448A-9326-A6515E370294}"/>
    <cellStyle name="_1-2. 자금수지" xfId="95" xr:uid="{C49D6289-789B-446A-8F49-6A2E95F8CA44}"/>
    <cellStyle name="_12월 사업실적" xfId="96" xr:uid="{48561786-C413-4600-9F30-07AD1FB20A05}"/>
    <cellStyle name="_14-NCR처리(19일)현황" xfId="97" xr:uid="{72BBDB62-A1CB-465C-996E-A2A61CED6DDE}"/>
    <cellStyle name="_1-조찬회회의자료(품질경영0318-0324)" xfId="98" xr:uid="{E5ED7C67-9556-462E-A291-5A7AB1879263}"/>
    <cellStyle name="_2. 삼호중공업 경영현황(04실적05계획 cyh)" xfId="99" xr:uid="{F807192D-5658-447F-B265-8CC9B08A17A9}"/>
    <cellStyle name="_2000-mh-1" xfId="100" xr:uid="{C5F749AF-931C-4188-9B1F-7CB180B068A0}"/>
    <cellStyle name="_2002년 사업계획(1023)" xfId="101" xr:uid="{168A7B61-E02F-444D-AA1E-B8C420A63510}"/>
    <cellStyle name="_2002년 지급보증료 사업계획(1024)" xfId="102" xr:uid="{3C5C90BB-C59B-487B-8EA7-EF99B2FD83F9}"/>
    <cellStyle name="_2003PLAN(미포조선)" xfId="103" xr:uid="{6C920EA2-D548-4400-9FD6-8BCD5CCA2C5D}"/>
    <cellStyle name="_2003년사업계획(0121)" xfId="104" xr:uid="{963B2DAD-DD31-44BF-8919-F0CA5E8AF0A2}"/>
    <cellStyle name="_2003자금지출계획(원가)" xfId="105" xr:uid="{B9453B55-B284-4B1B-AA5E-66200C4900BD}"/>
    <cellStyle name="_2006반기검토조서(미주레일)_유병호v2" xfId="106" xr:uid="{F470CD84-3BC1-4B4D-9922-AB4C8451E6CC}"/>
    <cellStyle name="_3. 미포조선 경영현황(04실적05계획 cyh)" xfId="107" xr:uid="{BC8A3883-5083-467A-85A7-EB2C81AA8456}"/>
    <cellStyle name="_3.계약호선 실행예산 외" xfId="108" xr:uid="{915BE154-616D-435E-B086-BD5A754B1845}"/>
    <cellStyle name="_3월실적(진짜진짜최종)" xfId="109" xr:uid="{A9B729B7-8E15-4198-BCAC-B8CFA0594164}"/>
    <cellStyle name="_3회전환사채" xfId="110" xr:uid="{C46A46AE-8AD4-4B5D-8BBE-F5DF3F94D332}"/>
    <cellStyle name="_4.중장기 사업계획 양식" xfId="111" xr:uid="{2B895D94-72EB-4EA9-8905-8F95FD09731D}"/>
    <cellStyle name="_4197-QA402CA" xfId="112" xr:uid="{E10F1584-B026-4201-BBD2-F4A9C790B6E1}"/>
    <cellStyle name="_41mh" xfId="113" xr:uid="{4B6B7CEB-04D8-40F5-B681-97E7485453F1}"/>
    <cellStyle name="_41mh_1" xfId="114" xr:uid="{43FDE3D3-8DCF-480A-8D0A-0F28FD763874}"/>
    <cellStyle name="_41mh_2" xfId="115" xr:uid="{E98AF43F-B272-49B8-A840-59AE0FF470F2}"/>
    <cellStyle name="_41mh-org" xfId="116" xr:uid="{608458D0-8A0A-4E62-878D-7B5DEDA06617}"/>
    <cellStyle name="_41mh-org_1" xfId="117" xr:uid="{1B667D66-E0B7-4806-9AFA-94CAA9D04292}"/>
    <cellStyle name="_41mh-org_2" xfId="118" xr:uid="{1E34E381-C1B6-4142-885F-252A5F8656F3}"/>
    <cellStyle name="_5.중장기 사업계획 양식(삼호)" xfId="119" xr:uid="{50DF5BCC-6420-4D41-92D2-58930378BA26}"/>
    <cellStyle name="_５原則" xfId="120" xr:uid="{32F76EF3-B1DA-424C-9B83-BD5029C55E3F}"/>
    <cellStyle name="_5월 사업실적" xfId="121" xr:uid="{0281CBEA-0672-461D-8BE1-BB0DBA76C3AB}"/>
    <cellStyle name="_6. 동종사 수주" xfId="122" xr:uid="{9C6D761A-66B6-454D-B9BA-682254370D91}"/>
    <cellStyle name="_91mh-org" xfId="123" xr:uid="{A69D9D95-D1A0-45D8-9524-4D0D9307E538}"/>
    <cellStyle name="_91mh-org_1" xfId="124" xr:uid="{877D101C-E167-43D5-8852-B46BA204C427}"/>
    <cellStyle name="_91mh-org_2" xfId="125" xr:uid="{12E17EA8-80B7-4129-9BBA-9E34215E2A21}"/>
    <cellStyle name="_91mh-org_3" xfId="126" xr:uid="{1AD49C71-60B8-4F4A-A01E-F0D72B20BDB6}"/>
    <cellStyle name="_99사업3" xfId="127" xr:uid="{C868A2F8-01E5-43A5-94ED-33F11FD46612}"/>
    <cellStyle name="_'99상반기경영개선활동결과(게시용)" xfId="128" xr:uid="{EDF1D412-19C3-4036-A730-529730F5B1E4}"/>
    <cellStyle name="_AJT971051A 동노출 080929" xfId="129" xr:uid="{735F8F84-D580-4998-86DB-27F80F5A288B}"/>
    <cellStyle name="_Amway leadsheet(최이현)" xfId="130" xr:uid="{5F4C751B-39CA-4F2A-A33D-5103A39D7F2D}"/>
    <cellStyle name="_Amway leadsheet(최이현)_Book1" xfId="131" xr:uid="{A5CD3649-24BB-48AE-9377-13EFD3FB8A56}"/>
    <cellStyle name="_Amway leadsheet(최이현)_MTV leadsheet" xfId="132" xr:uid="{9472398D-10AD-4A3D-8E65-5629B45E356C}"/>
    <cellStyle name="_Amway leadsheet(최이현)_대림외화환산손익재계산" xfId="133" xr:uid="{41B1CB3C-1374-44E7-96F6-BA372D3B7BCB}"/>
    <cellStyle name="_Amway leadsheet(최이현)_대림통상 leadsheet(J,K,L,M)" xfId="134" xr:uid="{62BCC4CE-741B-48ED-8954-D6464CE23C9A}"/>
    <cellStyle name="_Amway leadsheet(최이현)_대신메탈라이징leadsheet(J,L,M)" xfId="135" xr:uid="{4B30EAF2-A283-414C-B9AE-2060F2BD4417}"/>
    <cellStyle name="_Amway leadsheet(최이현)_디지온 leadsheet" xfId="136" xr:uid="{28ACB670-B21B-47D2-B873-63BB6C49015F}"/>
    <cellStyle name="_Amway leadsheet(최이현)_온게임네트워크 leadsheet" xfId="137" xr:uid="{CF0FCC95-7F52-4306-946D-180B4DDDEBC7}"/>
    <cellStyle name="_Amway leadsheet(최이현)_퇴직충당금 - 2004" xfId="138" xr:uid="{A5A32651-9A19-488A-8E03-8ABDFFCF78FE}"/>
    <cellStyle name="_Anivision" xfId="139" xr:uid="{E2898F44-419F-4574-94ED-23C424538962}"/>
    <cellStyle name="_ASSIGN" xfId="140" xr:uid="{34D41EB5-CF29-4E52-9C4D-C99D75908860}"/>
    <cellStyle name="_Book1" xfId="141" xr:uid="{5D84CB6C-A52B-4C16-BAE5-276062DB3344}"/>
    <cellStyle name="_Book1_080425-N500중대용량" xfId="142" xr:uid="{ED6221D8-494E-4586-BFEE-FD5755F76787}"/>
    <cellStyle name="_Book1_080702-인버터양산현황분석" xfId="143" xr:uid="{A9E21A41-939B-418C-8326-E3A7886C2091}"/>
    <cellStyle name="_Book1_080729-N700V 개발 &amp; 양산 진행현황 보고" xfId="144" xr:uid="{BFEBB3A7-9DDD-4D5E-B40B-89127EC477A1}"/>
    <cellStyle name="_Book1_2007년 경영개선계획(안)" xfId="145" xr:uid="{1477A1FC-F3D2-4377-861F-6EFE471B00C5}"/>
    <cellStyle name="_Book1_2007년_사업계획(최종)보고자료" xfId="146" xr:uid="{7A4D3539-7269-4F81-B6AE-11AE31BEA58F}"/>
    <cellStyle name="_Book1_2007년사업계획작성초안(고생송부)" xfId="147" xr:uid="{2A4EC25F-F4FB-4920-AC74-5D994B5B65CA}"/>
    <cellStyle name="_Book1_2008년시설투자사업계획(전력전자부_070907_2차)" xfId="148" xr:uid="{B918CD8A-51BE-43DD-A092-8A39014BB2A0}"/>
    <cellStyle name="_Book2" xfId="149" xr:uid="{52EF7D9A-A2C4-4975-9778-0F5006C21C33}"/>
    <cellStyle name="_Book2_1" xfId="150" xr:uid="{C3DFD38B-22AA-478E-AA78-FAF5576690A8}"/>
    <cellStyle name="_CCS(02기말최종)" xfId="151" xr:uid="{520EB2C0-F0EE-447F-8DFE-4418FCF45221}"/>
    <cellStyle name="_Clarification 송부" xfId="152" xr:uid="{3BE7BD40-B8C4-44EB-8407-AD0BCF0E0A55}"/>
    <cellStyle name="_DIP CIB 수급(070213)개정판" xfId="153" xr:uid="{2099958C-5BF6-4BDA-8DA8-72B7DB5890B0}"/>
    <cellStyle name="_DIP CIB 수급(070220)개정판" xfId="154" xr:uid="{2E9AD7F8-5F8D-4831-AD06-40E8D3E2FE64}"/>
    <cellStyle name="_F(케미라04)" xfId="155" xr:uid="{F8B2C590-ED9C-4C12-A290-2B6AD24403D7}"/>
    <cellStyle name="_F300 외주부품출고대장(2월)" xfId="156" xr:uid="{E74B79FF-702D-4814-8937-5A4F89CA1A59}"/>
    <cellStyle name="_F300부품창고대장(6월)" xfId="157" xr:uid="{77051E6E-8A43-4981-AF31-5311AC0B4E8D}"/>
    <cellStyle name="_Frame_ALL1 최종(08.09.10)" xfId="158" xr:uid="{465A3600-0421-4B9F-8674-690AE113BD74}"/>
    <cellStyle name="_FY02 노무비,제조경비,판관비,제조원가명세" xfId="159" xr:uid="{3312B52E-13F5-47E1-A0DE-772667E47255}"/>
    <cellStyle name="_Hardclosing" xfId="160" xr:uid="{9F8A0D7E-7DBB-467A-BE96-1E9C3B7B9A4D}"/>
    <cellStyle name="_hh" xfId="161" xr:uid="{34C08C60-BBF6-4A02-9356-DB775B3A22CF}"/>
    <cellStyle name="_JL(2004)" xfId="162" xr:uid="{9153076C-539C-45C0-AA0D-02AED06CFAB4}"/>
    <cellStyle name="_KCA지분법" xfId="163" xr:uid="{6248C1C9-9513-431C-9A9F-D50F9E418870}"/>
    <cellStyle name="_k조서" xfId="164" xr:uid="{2B0EC0FF-9800-400D-822F-7362F3A64D74}"/>
    <cellStyle name="_L-O최종" xfId="165" xr:uid="{C24DA011-9B90-4498-96C9-499AF1870222}"/>
    <cellStyle name="_L-O최종_1" xfId="166" xr:uid="{F0D4DA24-253C-4D8C-BA3B-680AC3A3B629}"/>
    <cellStyle name="_L-O최종_2" xfId="167" xr:uid="{AF9FE3E2-451A-46D8-8224-B9A4FCB4342F}"/>
    <cellStyle name="_L-O최종_2_(CPP-04-01)계약심사,처리규정개정" xfId="168" xr:uid="{7E14152D-79DA-47C8-92D9-537C14E3CD32}"/>
    <cellStyle name="_L-O최종_2_(CPP-06-01)구매관리규정개정" xfId="169" xr:uid="{83ECDD0C-9497-4E5F-A998-C581E3D4F7FC}"/>
    <cellStyle name="_L-O최종_3" xfId="170" xr:uid="{17E14097-A8DA-440B-8CC8-443D05B3BE8B}"/>
    <cellStyle name="_L-O최종_4" xfId="171" xr:uid="{30439880-997D-4F14-8CDA-2F7EDCAD7670}"/>
    <cellStyle name="_L-O최종_5" xfId="172" xr:uid="{FCA22DB1-6826-4FDD-9B8C-AD7909579E90}"/>
    <cellStyle name="_L-O최종_5_(CPP-04-01)계약심사,처리규정개정" xfId="173" xr:uid="{390D6B35-8517-42B9-A0C8-78F32911FE4A}"/>
    <cellStyle name="_L-O최종_5_(CPP-06-01)구매관리규정개정" xfId="174" xr:uid="{70995C62-D30F-41CB-919E-561FB15BD1ED}"/>
    <cellStyle name="_L-O최종_6" xfId="175" xr:uid="{C0269873-3907-4801-A25B-6325DB24AAAD}"/>
    <cellStyle name="_L-O최종_7" xfId="176" xr:uid="{3D38E910-63ED-44CD-8E99-5FFDC4C0A376}"/>
    <cellStyle name="_L-O최종_8" xfId="177" xr:uid="{275075F8-767E-4B75-8D92-2E1526CFB74B}"/>
    <cellStyle name="_L-O최종_9" xfId="178" xr:uid="{A7B789EA-33A6-48CD-BE8B-A53D81E31110}"/>
    <cellStyle name="_L-O최종_9_(CPP-04-01)계약심사,처리규정개정" xfId="179" xr:uid="{34AE8249-CA0F-476D-9DCD-3BBBCE3DFDF9}"/>
    <cellStyle name="_L-O최종_9_(CPP-06-01)구매관리규정개정" xfId="180" xr:uid="{3F32DA81-0CFB-4961-AE2A-EE10AD72D522}"/>
    <cellStyle name="_mh" xfId="181" xr:uid="{791EEA9D-2BDA-4D51-AFC8-A2D9257654AB}"/>
    <cellStyle name="_mh_1" xfId="182" xr:uid="{BE111447-9E85-4838-9077-E50359855204}"/>
    <cellStyle name="_mh_1_99사업3" xfId="183" xr:uid="{DF7D645A-6C56-441C-87CC-E39FBE18CDF0}"/>
    <cellStyle name="_mh_1_가용시수" xfId="184" xr:uid="{183F4D07-B442-4BDC-A684-EF0673953670}"/>
    <cellStyle name="_mh_1_가용시수_2003년사업계획(0121)" xfId="185" xr:uid="{F72AC94A-2746-4C7A-8E9B-D774D890BC60}"/>
    <cellStyle name="_mh_1_가용시수_사업계획(1204)" xfId="186" xr:uid="{C10ABEBD-E73E-4DB4-996B-14CF2A0D3906}"/>
    <cellStyle name="_mh_1_가용시수_선가명세표" xfId="187" xr:uid="{684AA1F7-B7C7-4A03-94A7-9126A44DF964}"/>
    <cellStyle name="_mh_1_가용시수_표지 050711 sks" xfId="188" xr:uid="{C11FA6AD-2248-4704-B81B-AC337EEF5661}"/>
    <cellStyle name="_mh_1_사업계획99" xfId="189" xr:uid="{0CA0DD4C-5F8C-4EC6-80D3-8A8BFB714A8B}"/>
    <cellStyle name="_mh_2" xfId="190" xr:uid="{F5577715-7C21-4CBF-BD80-7554324F9AC0}"/>
    <cellStyle name="_mh_2_99사업3" xfId="191" xr:uid="{9D5F704A-96CB-4302-BF67-99020A7F08AC}"/>
    <cellStyle name="_mh_2_가용시수" xfId="192" xr:uid="{06200CFB-32CE-4761-9A31-D1F14E71934F}"/>
    <cellStyle name="_mh_2_가용시수_2003년사업계획(0121)" xfId="193" xr:uid="{A940A2F9-DCBC-44C0-81A2-4B36820937BC}"/>
    <cellStyle name="_mh_2_가용시수_사업계획(1204)" xfId="194" xr:uid="{43CF8D27-D3B4-4760-B886-5330C7479DCC}"/>
    <cellStyle name="_mh_2_가용시수_선가명세표" xfId="195" xr:uid="{6269062F-1B0B-44B4-8075-CFC97AB4F0FD}"/>
    <cellStyle name="_mh_2_가용시수_표지 050711 sks" xfId="196" xr:uid="{BC1770B9-7DBA-4D52-B3FF-B400EB705FE8}"/>
    <cellStyle name="_mh_2_사업계획99" xfId="197" xr:uid="{32585675-687A-417C-ABD2-0090745EAF52}"/>
    <cellStyle name="_mh_3" xfId="198" xr:uid="{D73B128D-0CC3-40CC-B497-B25E7884B30D}"/>
    <cellStyle name="_mh_가용시수" xfId="199" xr:uid="{C11B9533-9CF3-4E3C-A9B9-C929F961292C}"/>
    <cellStyle name="_mh1" xfId="200" xr:uid="{4D8566A2-DA64-44E8-8A0D-487EED555E25}"/>
    <cellStyle name="_mh1_1" xfId="201" xr:uid="{8B85E0CA-0284-4DCE-B2DE-AAB845A71985}"/>
    <cellStyle name="_mh1_2" xfId="202" xr:uid="{9D3A5FB8-5516-460F-8509-DF618EA70A77}"/>
    <cellStyle name="_mh1_2_99사업3" xfId="203" xr:uid="{F98FB4CC-5494-400F-98E2-4B2F9C3E2786}"/>
    <cellStyle name="_mh1_2_MH투입99" xfId="204" xr:uid="{5489BB04-647D-435C-A1AC-CE076C301FBF}"/>
    <cellStyle name="_mh1_2_가용시수" xfId="205" xr:uid="{ABB782A2-AD08-4C39-8843-0AFB21AE3C49}"/>
    <cellStyle name="_mh1_2_가용시수_2003년사업계획(0121)" xfId="206" xr:uid="{889FDEFA-863D-4462-8ABB-8212827F2F87}"/>
    <cellStyle name="_mh1_2_가용시수_사업계획(1204)" xfId="207" xr:uid="{75A74D9B-AFD1-4969-8D50-261FF80CE147}"/>
    <cellStyle name="_mh1_2_가용시수_선가명세표" xfId="208" xr:uid="{95F397A9-0151-42D1-BED1-A00046E7E8C8}"/>
    <cellStyle name="_mh1_2_가용시수_표지 050711 sks" xfId="209" xr:uid="{A05D81B3-DF0D-4EA4-B3E9-7DC3A3199472}"/>
    <cellStyle name="_mh1_2_사업계획99" xfId="210" xr:uid="{3B05E750-ACB4-44D5-AC83-2D837705273F}"/>
    <cellStyle name="_mh1_99사업3" xfId="211" xr:uid="{EA6B6D6B-279E-4B88-B4B9-4CD2864EC692}"/>
    <cellStyle name="_mh1_MH투입99" xfId="212" xr:uid="{F00A987C-9924-4EF0-ABFB-24E55BFB2560}"/>
    <cellStyle name="_mh1_가용시수" xfId="213" xr:uid="{B135C9C0-C881-44DA-B6E0-EFA5E01A492B}"/>
    <cellStyle name="_mh1_가용시수_2003년사업계획(0121)" xfId="214" xr:uid="{5990100B-0A4A-4559-ACBA-B5F4B4D97967}"/>
    <cellStyle name="_mh1_가용시수_사업계획(1204)" xfId="215" xr:uid="{EC8EDF59-CD74-4AF2-8304-84F895BB1201}"/>
    <cellStyle name="_mh1_가용시수_선가명세표" xfId="216" xr:uid="{45C9CB63-F4A0-45D4-8451-7C4FC6567D8E}"/>
    <cellStyle name="_mh1_가용시수_표지 050711 sks" xfId="217" xr:uid="{D5C3EA71-E63A-4D3A-9720-135A45419752}"/>
    <cellStyle name="_mh1_사업계획99" xfId="218" xr:uid="{9833A706-ED4C-42D7-B365-B1226F75740D}"/>
    <cellStyle name="_mh-1a" xfId="219" xr:uid="{B8D8DA5A-A3AD-4AFC-ADAE-84567898FE4D}"/>
    <cellStyle name="_mh-1a_1" xfId="220" xr:uid="{6F37DC01-A74A-43FA-BFA1-E54874958A39}"/>
    <cellStyle name="_mh-1a_2" xfId="221" xr:uid="{94958167-F307-4BBA-9E64-33B802766AB0}"/>
    <cellStyle name="_mh-1a_2_99사업3" xfId="222" xr:uid="{1E646820-3DCF-41A5-9F1B-A00C270D1EAA}"/>
    <cellStyle name="_mh-1a_2_MH투입99" xfId="223" xr:uid="{1EB1DA44-6BA9-4D0C-B7C4-F7F656F11E33}"/>
    <cellStyle name="_mh-1a_2_가용시수" xfId="224" xr:uid="{255E9C16-D17E-42C8-91A3-17AC3F2C672E}"/>
    <cellStyle name="_mh-1a_2_가용시수_2003년사업계획(0121)" xfId="225" xr:uid="{8D1A4749-EF56-425D-9A42-8DEE8430D169}"/>
    <cellStyle name="_mh-1a_2_가용시수_사업계획(1204)" xfId="226" xr:uid="{045B4E57-47F1-4B2C-8ADA-D2A9342ADD74}"/>
    <cellStyle name="_mh-1a_2_가용시수_선가명세표" xfId="227" xr:uid="{86553EAC-E604-41D7-8C1D-0361F19E1AE8}"/>
    <cellStyle name="_mh-1a_2_가용시수_표지 050711 sks" xfId="228" xr:uid="{17CEF880-7209-4FD5-A980-D63DE633AAD6}"/>
    <cellStyle name="_mh-1a_2_사업계획99" xfId="229" xr:uid="{AB4A3A90-A400-45DA-B329-A23B6D8C5702}"/>
    <cellStyle name="_mh-1a_99사업3" xfId="230" xr:uid="{031779B0-5683-4F22-B95C-26B20CD25A12}"/>
    <cellStyle name="_mh-1a_MH투입99" xfId="231" xr:uid="{EF272821-6671-447D-AA3C-38D4A65089A6}"/>
    <cellStyle name="_mh-1a_가용시수" xfId="232" xr:uid="{354BF9B2-7997-4277-8902-86E92AF7315E}"/>
    <cellStyle name="_mh-1a_가용시수_2003년사업계획(0121)" xfId="233" xr:uid="{B31A077B-CC16-49DA-871A-9659E21CB564}"/>
    <cellStyle name="_mh-1a_가용시수_사업계획(1204)" xfId="234" xr:uid="{F858F84D-C0EA-4163-855B-03BB59FC1613}"/>
    <cellStyle name="_mh-1a_가용시수_선가명세표" xfId="235" xr:uid="{A1C539FD-C8F7-4730-B1C4-0D64B386910C}"/>
    <cellStyle name="_mh-1a_가용시수_표지 050711 sks" xfId="236" xr:uid="{95FBBD82-9E0B-4292-85E5-6DBA0D851B88}"/>
    <cellStyle name="_mh-1a_사업계획99" xfId="237" xr:uid="{BD3B6D16-A7FF-4808-96DC-978F6F44D0C2}"/>
    <cellStyle name="_mh31" xfId="238" xr:uid="{AAC8AA13-6FEF-4C97-A9D4-48CA221810A4}"/>
    <cellStyle name="_mh31_1" xfId="239" xr:uid="{8F7A096D-691E-48CA-B5FD-485E6BBC5BFB}"/>
    <cellStyle name="_mh31_1_99사업3" xfId="240" xr:uid="{447A337C-67AC-45BC-8D63-38C780770704}"/>
    <cellStyle name="_mh31_1_MH투입99" xfId="241" xr:uid="{AA4A5A95-B57A-4BEA-B611-B997F5E214DB}"/>
    <cellStyle name="_mh31_1_가용시수" xfId="242" xr:uid="{E75FCD9C-4F55-4B10-986E-B87348D62F23}"/>
    <cellStyle name="_mh31_1_가용시수_2003년사업계획(0121)" xfId="243" xr:uid="{0CCDC4B7-AE5F-45D6-9347-92012E6A745A}"/>
    <cellStyle name="_mh31_1_가용시수_사업계획(1204)" xfId="244" xr:uid="{3B6CC865-62CC-4FD9-B14E-DA83D7535DCA}"/>
    <cellStyle name="_mh31_1_가용시수_선가명세표" xfId="245" xr:uid="{5468924F-D46F-4A59-9BAB-3E47A7945117}"/>
    <cellStyle name="_mh31_1_가용시수_표지 050711 sks" xfId="246" xr:uid="{AB621331-3150-48DF-80A7-E700D79D88F7}"/>
    <cellStyle name="_mh31_1_사업계획99" xfId="247" xr:uid="{1EE1CDBC-67CE-4942-A5BD-960B4D604427}"/>
    <cellStyle name="_mh31_2" xfId="248" xr:uid="{E3BF1248-7719-43F4-9A86-CD26D1C4E588}"/>
    <cellStyle name="_mh31_2_99사업3" xfId="249" xr:uid="{7819DECF-2548-4967-AAAE-C903114B1F3F}"/>
    <cellStyle name="_mh31_2_MH투입99" xfId="250" xr:uid="{7C030BCD-3185-45FD-A45B-EBE0D19CD0A6}"/>
    <cellStyle name="_mh31_2_가용시수" xfId="251" xr:uid="{A5B611D9-E44B-489C-B73A-A3FC8B83D178}"/>
    <cellStyle name="_mh31_2_가용시수_2003년사업계획(0121)" xfId="252" xr:uid="{0FEE7CAD-EC28-49D0-8672-EF9EE2ED91C9}"/>
    <cellStyle name="_mh31_2_가용시수_사업계획(1204)" xfId="253" xr:uid="{F2851632-6BD7-4F46-901C-86A53DEB1F52}"/>
    <cellStyle name="_mh31_2_가용시수_선가명세표" xfId="254" xr:uid="{DFFD0261-CAED-4EC5-8DF3-21FE28C0E8C4}"/>
    <cellStyle name="_mh31_2_가용시수_표지 050711 sks" xfId="255" xr:uid="{2D884FA7-D940-496D-9F0E-369A9B62F45A}"/>
    <cellStyle name="_mh31_2_사업계획99" xfId="256" xr:uid="{189736D0-DEC8-4DF7-99CC-4CCB323A0FA7}"/>
    <cellStyle name="_mh31_99사업3" xfId="257" xr:uid="{C88AD30C-0156-4BD9-BB70-1B2DF8753526}"/>
    <cellStyle name="_mh31_MH투입99" xfId="258" xr:uid="{EE1DD1FE-B1EC-4BE1-87C7-717B2B32E3DF}"/>
    <cellStyle name="_mh31_가용시수" xfId="259" xr:uid="{F8B7DA0D-3F0B-475A-9E6F-B9F42B526609}"/>
    <cellStyle name="_mh31_가용시수_2003년사업계획(0121)" xfId="260" xr:uid="{897D9C46-2092-428B-AD6F-7BAB720B8E48}"/>
    <cellStyle name="_mh31_가용시수_사업계획(1204)" xfId="261" xr:uid="{16B8051A-9698-4084-B76B-7BE99597C79D}"/>
    <cellStyle name="_mh31_가용시수_선가명세표" xfId="262" xr:uid="{4DA878E6-AB0D-4E98-908F-4981CFD0517F}"/>
    <cellStyle name="_mh31_가용시수_표지 050711 sks" xfId="263" xr:uid="{B902B7F6-30B7-4B41-92CD-403103F11420}"/>
    <cellStyle name="_mh31_사업계획99" xfId="264" xr:uid="{AA51A0EE-53D9-4DE7-B510-5A2A34882D21}"/>
    <cellStyle name="_mh41" xfId="265" xr:uid="{D03C138A-8F33-4921-92CE-3350C5F33729}"/>
    <cellStyle name="_mh41_1" xfId="266" xr:uid="{4B0A5CEB-F5E8-4D5A-B243-9C8EBB6DCDA9}"/>
    <cellStyle name="_mh41_1_99사업3" xfId="267" xr:uid="{1D5DD5CD-29D1-4895-9339-234AA545A19B}"/>
    <cellStyle name="_mh41_1_MH투입99" xfId="268" xr:uid="{1A242084-D6A8-4581-B1E9-D48B296C2419}"/>
    <cellStyle name="_mh41_1_가용시수" xfId="269" xr:uid="{0FB77FC1-0156-4C48-9247-76E61BB688BA}"/>
    <cellStyle name="_mh41_1_가용시수_2003년사업계획(0121)" xfId="270" xr:uid="{734DFDA6-71A7-468B-A0BD-2C1CAA541D98}"/>
    <cellStyle name="_mh41_1_가용시수_사업계획(1204)" xfId="271" xr:uid="{933BBB49-0C04-42E5-9FB4-C7EE1441BD83}"/>
    <cellStyle name="_mh41_1_가용시수_선가명세표" xfId="272" xr:uid="{FB4B0F23-72E0-4642-AFA0-3581FF9F0DE1}"/>
    <cellStyle name="_mh41_1_가용시수_표지 050711 sks" xfId="273" xr:uid="{3D6F9CB8-89F3-49F9-B9AE-F334D691A984}"/>
    <cellStyle name="_mh41_1_사업계획99" xfId="274" xr:uid="{F9431ADD-BFC7-4116-A64E-7D99924F0D39}"/>
    <cellStyle name="_mh41_2" xfId="275" xr:uid="{FFBECBB8-BAC2-4A8B-8A53-9193399BCABF}"/>
    <cellStyle name="_mh41_2_99사업3" xfId="276" xr:uid="{E38A3EF7-202A-4DDD-902E-E65A25E32E8F}"/>
    <cellStyle name="_mh41_2_MH투입99" xfId="277" xr:uid="{885D469B-C861-4E4F-94E9-F450B6F8CBFE}"/>
    <cellStyle name="_mh41_2_가용시수" xfId="278" xr:uid="{21D96209-4D0C-4E2E-9C3F-EF2700C4085C}"/>
    <cellStyle name="_mh41_2_가용시수_2003년사업계획(0121)" xfId="279" xr:uid="{02387437-5D81-4D50-8BE9-E2D6A2F4BFCC}"/>
    <cellStyle name="_mh41_2_가용시수_사업계획(1204)" xfId="280" xr:uid="{E08C689F-3CA8-48F6-996D-7568C9C98776}"/>
    <cellStyle name="_mh41_2_가용시수_선가명세표" xfId="281" xr:uid="{9FEEE8DB-C150-48AC-8279-5CA591AA92E5}"/>
    <cellStyle name="_mh41_2_가용시수_표지 050711 sks" xfId="282" xr:uid="{EBC04925-2F28-4D4B-88C5-546799B272EF}"/>
    <cellStyle name="_mh41_2_사업계획99" xfId="283" xr:uid="{690B2C59-BAD1-4C8B-BE88-582C3FFBC1E5}"/>
    <cellStyle name="_mh41_3" xfId="284" xr:uid="{3EC2AF57-A7E6-49EC-A07F-EFBC4D0D1714}"/>
    <cellStyle name="_MH투입99" xfId="285" xr:uid="{0CEC2CA7-4733-4343-9460-930288876AF5}"/>
    <cellStyle name="_MH투입99_1" xfId="286" xr:uid="{173CE6EB-BCB6-42AA-BA00-2853C3EE6C17}"/>
    <cellStyle name="_MH투입99_2" xfId="287" xr:uid="{A6BE0341-89BB-42CD-A57F-3905D6F69019}"/>
    <cellStyle name="_MH투입99_3" xfId="288" xr:uid="{CA70B406-5E8E-43E8-B21E-6F0FCD91DF1F}"/>
    <cellStyle name="_N100-24V 전원단 소손 개선 (DRC-AB06-002)" xfId="289" xr:uid="{0C164907-E693-4FD5-84BE-B61BB1AF4BA9}"/>
    <cellStyle name="_Sheet (2)" xfId="290" xr:uid="{A271B76D-9B21-4A48-8D3F-D76C5815D438}"/>
    <cellStyle name="_TB for LCP" xfId="291" xr:uid="{21DA79AE-29B2-4533-A55C-43F6BC529DE1}"/>
    <cellStyle name="_TBE2" xfId="292" xr:uid="{5CAC8B85-3385-4FB4-9D23-2706A8D9B6CD}"/>
    <cellStyle name="_TCS for TAS SYSTEM" xfId="293" xr:uid="{B683596F-1E79-4E90-9D92-1A6376EC7BBE}"/>
    <cellStyle name="_TCS for 쌍용" xfId="294" xr:uid="{F6410401-7A2D-44B9-9492-1421A3AFF362}"/>
    <cellStyle name="_TCS 답변" xfId="295" xr:uid="{98122F8D-3884-4542-8AF6-50AD3AFC39B8}"/>
    <cellStyle name="_Technical Clarification" xfId="296" xr:uid="{CB1B6466-314E-42B3-9462-4F931393C381}"/>
    <cellStyle name="_WUFE-FESH-080 20100902 特殊仕様(MD仕様)" xfId="31436" xr:uid="{53A1579D-A40E-4BD8-AB28-80E738EF0C66}"/>
    <cellStyle name="_WUFE-FESH-085 20110111 电源回生7.5kW机种报价" xfId="31437" xr:uid="{EF2DFDD1-A62D-4F37-9431-1B5C51CB7B02}"/>
    <cellStyle name="_WUFE-FESH-087 smart 20110621" xfId="31438" xr:uid="{0AD801DB-14AE-4F9F-A61C-0455189CCC22}"/>
    <cellStyle name="_WUFE-FESH-094 20110825 MEGA同步电动机对应型号报价单" xfId="31439" xr:uid="{7BD7741A-A310-434B-8110-3E2F23E9BCBD}"/>
    <cellStyle name="_WUFE-FESH-096 20110929 MEGA-Lite 报价" xfId="31440" xr:uid="{DEEAAD1F-E65F-42CA-86C2-43F941FB5051}"/>
    <cellStyle name="_가동능율휴무" xfId="297" xr:uid="{9F12A417-2868-46B1-A208-4E504677525D}"/>
    <cellStyle name="_가동율" xfId="298" xr:uid="{82C64BC6-8D88-4B7E-A561-DBB396834BAC}"/>
    <cellStyle name="_가동율-사업기획부" xfId="299" xr:uid="{21FBDA62-4211-4846-B4DE-04C4ACAE4158}"/>
    <cellStyle name="_가용시수" xfId="300" xr:uid="{F97234CE-B683-4D20-B186-B7CAB2FAF9DF}"/>
    <cellStyle name="_가용시수_2003년사업계획(0121)" xfId="301" xr:uid="{8A42AB33-5AF2-4A09-9E85-750CEF489307}"/>
    <cellStyle name="_가용시수_사업계획(1204)" xfId="302" xr:uid="{45B7F99B-7B2F-46B3-BCEB-CD5D76225318}"/>
    <cellStyle name="_가용시수_선가명세표" xfId="303" xr:uid="{635572EB-F4B4-4B5D-ADC2-BE58FAD84AC1}"/>
    <cellStyle name="_가용시수_표지 050711 sks" xfId="304" xr:uid="{7E6CA39D-CE37-4254-B011-803CDAD0E8D4}"/>
    <cellStyle name="_결산(12-1)" xfId="305" xr:uid="{BB8F1D1E-9ACF-4ABC-8059-250B33E4473A}"/>
    <cellStyle name="_결산(사업계획용)" xfId="306" xr:uid="{4B2D5565-362F-4D19-BBD6-82FDE67B93DC}"/>
    <cellStyle name="_계정별조서(2004)" xfId="307" xr:uid="{8021AD6B-4117-41B3-8F86-5818E93B7A53}"/>
    <cellStyle name="_국공채평가" xfId="308" xr:uid="{1DED49A0-69D4-4F95-BF1E-10C4AF57B721}"/>
    <cellStyle name="_급여및 퇴직급여" xfId="309" xr:uid="{AF992FBA-8750-46EB-868C-DDBDE75631A2}"/>
    <cellStyle name="_기말감사(대신) J.L,M" xfId="310" xr:uid="{7989FAE2-5FDF-46AE-8122-4D84E5209285}"/>
    <cellStyle name="_기말감사조서(아마존카)_유병호(v2)" xfId="311" xr:uid="{A7A2CC6B-F030-4D80-9515-67576D955B8A}"/>
    <cellStyle name="_기말정산표_선우(04)" xfId="312" xr:uid="{E63D4397-36C8-46A1-9404-16C16A4D3EED}"/>
    <cellStyle name="_기말조서(케이벤치-안상철)" xfId="313" xr:uid="{02E3AFDC-44DD-44A9-B14D-BBF199345E7E}"/>
    <cellStyle name="_능율현황" xfId="314" xr:uid="{7002EE52-69BF-4313-A84A-0204AE38E6AB}"/>
    <cellStyle name="_능율현황2" xfId="315" xr:uid="{0486F79B-6661-4C5C-B022-DA4F01D0E104}"/>
    <cellStyle name="_대책서 신규 양식(2005.07.21)" xfId="316" xr:uid="{42CD1100-FB4D-41ED-89F4-BD884E8522E5}"/>
    <cellStyle name="_두께 불량 분석 결과(2005.5.10)" xfId="317" xr:uid="{83FA17C0-5DC6-475A-BFEA-7B784DCE69D3}"/>
    <cellStyle name="_리스" xfId="318" xr:uid="{6C719DDA-E035-4911-B5AF-CFD755792429}"/>
    <cellStyle name="_매도가능증권-자본조정" xfId="319" xr:uid="{F9D15537-C9E1-41D5-A87F-EB12C4B4CC4B}"/>
    <cellStyle name="_매도가능증권평가-미수수익" xfId="320" xr:uid="{3B79695B-53AC-47DC-A73C-AA3A8A9C3AB0}"/>
    <cellStyle name="_물량-선체도장" xfId="321" xr:uid="{39B949AB-72D9-4955-88B1-68C678AE7F57}"/>
    <cellStyle name="_물량-선체도장_1" xfId="322" xr:uid="{FC7DB81D-4205-4A36-92C2-6FD23DE350E5}"/>
    <cellStyle name="_물량-선체도장_1_2003년사업계획(0121)" xfId="323" xr:uid="{5C94DB90-5470-4289-AA96-34FE3670E232}"/>
    <cellStyle name="_물량-선체도장_1_99사업3" xfId="324" xr:uid="{601E448A-9A73-4C86-B8D4-4645BD37BE2C}"/>
    <cellStyle name="_물량-선체도장_1_사업계획(1204)" xfId="325" xr:uid="{6A4B5A93-5561-4C25-BD6A-CA9FAE69C944}"/>
    <cellStyle name="_물량-선체도장_1_사업계획99" xfId="326" xr:uid="{849C8D60-9C64-4BA0-BF12-49E911B15D67}"/>
    <cellStyle name="_물량-선체도장_1_선가명세표" xfId="327" xr:uid="{D7AD0D03-AA1C-4AA0-B20A-7CCC9160D0B0}"/>
    <cellStyle name="_물량-선체도장_1_표지 050711 sks" xfId="328" xr:uid="{FE50DFFA-5FE9-4159-B55F-1EE2140B7DEF}"/>
    <cellStyle name="_물량-선체도장_2" xfId="329" xr:uid="{7D49C55A-82BC-461C-B3CF-12990A381A85}"/>
    <cellStyle name="_물량-선체도장_2_2003년사업계획(0121)" xfId="330" xr:uid="{251DABE3-CBB6-4BF3-90E3-CCEC7E91D428}"/>
    <cellStyle name="_물량-선체도장_2_99사업3" xfId="331" xr:uid="{6F136B57-B62E-417F-B0D7-37288B5708B9}"/>
    <cellStyle name="_물량-선체도장_2_사업계획(1204)" xfId="332" xr:uid="{18094F83-749C-4DE6-A5BF-8FB685F669F0}"/>
    <cellStyle name="_물량-선체도장_2_사업계획99" xfId="333" xr:uid="{CAB2810B-6C5E-4060-8749-595136B56814}"/>
    <cellStyle name="_물량-선체도장_2_선가명세표" xfId="334" xr:uid="{111B44E5-C24B-440D-BC50-B28D6D7829CC}"/>
    <cellStyle name="_물량-선체도장_2_표지 050711 sks" xfId="335" xr:uid="{B7C1F057-4CED-4C63-839C-F8413D92BB19}"/>
    <cellStyle name="_물량처리" xfId="336" xr:uid="{F6A37E5B-5552-4D1C-8B5D-BD33D490FE8E}"/>
    <cellStyle name="_물량처리_1" xfId="337" xr:uid="{F0516334-3F80-434D-8DE2-B7224CE1E5F7}"/>
    <cellStyle name="_물량처리_1_2003년사업계획(0121)" xfId="338" xr:uid="{4E085ABA-8884-4476-8E08-BFF7086D44F9}"/>
    <cellStyle name="_물량처리_1_99사업3" xfId="339" xr:uid="{60A1635E-5A06-4EB9-A23A-8A662105CFEA}"/>
    <cellStyle name="_물량처리_1_사업계획(1204)" xfId="340" xr:uid="{0F5526D3-9375-4898-8688-7A8A03E761E5}"/>
    <cellStyle name="_물량처리_1_사업계획99" xfId="341" xr:uid="{D541E8B1-A040-41C5-8A87-A70AB00C5970}"/>
    <cellStyle name="_물량처리_1_선가명세표" xfId="342" xr:uid="{DF0408D9-ABD8-4BB2-8790-A890EB8549ED}"/>
    <cellStyle name="_물량처리_1_표지 050711 sks" xfId="343" xr:uid="{AACE195A-9DDB-4815-8EB4-990FC2E252ED}"/>
    <cellStyle name="_물량처리_2" xfId="344" xr:uid="{9CEB7156-D49A-4F0F-AC18-E064A66DE4EF}"/>
    <cellStyle name="_물량처리_2_2003년사업계획(0121)" xfId="345" xr:uid="{4C75A718-9316-4E86-85F2-15B69219AD5D}"/>
    <cellStyle name="_물량처리_2_99사업3" xfId="346" xr:uid="{337ABEAD-8DA4-4332-BADE-55A7E7AB64C7}"/>
    <cellStyle name="_물량처리_2_사업계획(1204)" xfId="347" xr:uid="{E773F325-1280-4E6C-B50F-AE03F24F1B5A}"/>
    <cellStyle name="_물량처리_2_사업계획99" xfId="348" xr:uid="{3B3646D9-9D17-40BC-9279-FE2E640F44DF}"/>
    <cellStyle name="_물량처리_2_선가명세표" xfId="349" xr:uid="{F7B672C4-28D6-47D3-A082-3BFE970E32AD}"/>
    <cellStyle name="_물량처리_2_표지 050711 sks" xfId="350" xr:uid="{C58A5DE5-D7A2-4FFE-8420-040113752FDB}"/>
    <cellStyle name="_미포조선 44 재무현황(05.02.17)" xfId="351" xr:uid="{0EF3A658-2F57-4811-BDC3-CEC961BAB201}"/>
    <cellStyle name="_발연기2009(구매)" xfId="352" xr:uid="{03C5CCA0-4AE2-422B-8A44-27C8248AF6FA}"/>
    <cellStyle name="_발연기PCB  조립(ADT)-최종" xfId="353" xr:uid="{5404A8B8-EB46-4063-857B-9ED71868B7A5}"/>
    <cellStyle name="_베스틸견적서(20060807)" xfId="354" xr:uid="{49D02699-BE34-48C6-9F5F-DD35E40920DC}"/>
    <cellStyle name="_베스틸견적서(20060809)" xfId="355" xr:uid="{2FF420DD-F8B8-4114-AF7F-E96C84D269E7}"/>
    <cellStyle name="_별첨(계획서및실적서양식)" xfId="356" xr:uid="{B4FA4289-42F5-4C4C-B170-1957402BFB65}"/>
    <cellStyle name="_별첨(계획서및실적서양식)_1" xfId="357" xr:uid="{2A6A7B63-6540-42D4-A1F2-032A9D1A5BC2}"/>
    <cellStyle name="_별첨(계획서및실적서양식)_1_Book1" xfId="358" xr:uid="{C5A151EF-1F76-4905-87B6-2836831DAFD7}"/>
    <cellStyle name="_별첨(계획서및실적서양식)_1_MTV leadsheet" xfId="359" xr:uid="{39E1C6C5-FB22-475E-B02E-AEA0FA91F50E}"/>
    <cellStyle name="_별첨(계획서및실적서양식)_1_계정별조서(2004)" xfId="360" xr:uid="{F2C41FC7-200A-4419-9E7D-5E35C04391C4}"/>
    <cellStyle name="_별첨(계획서및실적서양식)_1_대림외화환산손익재계산" xfId="361" xr:uid="{6387F977-1D2D-4F96-B90B-3DADE62B3080}"/>
    <cellStyle name="_별첨(계획서및실적서양식)_1_대림통상 leadsheet(J,K,L,M)" xfId="362" xr:uid="{C6E780B7-5C64-4DB6-B2A4-D20F59A4AD59}"/>
    <cellStyle name="_별첨(계획서및실적서양식)_1_대신메탈라이징leadsheet(J,L,M)" xfId="363" xr:uid="{6726BFDE-4934-4F43-920F-3542F270BABC}"/>
    <cellStyle name="_별첨(계획서및실적서양식)_1_디지온 leadsheet" xfId="364" xr:uid="{73C12810-2EF2-45B3-AD29-C325D3FDBBDA}"/>
    <cellStyle name="_별첨(계획서및실적서양식)_1_온게임네트워크 leadsheet" xfId="365" xr:uid="{D6AADD3D-3FFB-4C91-AE67-116735CAEF11}"/>
    <cellStyle name="_별첨(계획서및실적서양식)_1_퇴직충당금 - 2004" xfId="366" xr:uid="{2E04A792-9F6A-426B-B245-EFBE9ADBCED9}"/>
    <cellStyle name="_복사본 감가상각overall" xfId="367" xr:uid="{8385AE6D-8CF0-451B-8A9B-3CB14C8775A8}"/>
    <cellStyle name="_본관조찬AS(0422)" xfId="368" xr:uid="{53EEEA7E-F1B4-4338-948A-ABE342AE35D2}"/>
    <cellStyle name="_본관조찬AS(0429)" xfId="369" xr:uid="{B07D1A60-0531-4F02-97D3-D557C452B9CA}"/>
    <cellStyle name="_본관조찬AS(0520)" xfId="370" xr:uid="{3798E422-9F25-472B-88F8-079BC4F39543}"/>
    <cellStyle name="_본관조찬AS(0527)" xfId="371" xr:uid="{01427766-0F99-49C2-9F2A-2A97DDC7550A}"/>
    <cellStyle name="_사업계획 진짜최종" xfId="372" xr:uid="{C9FCB4AD-650C-4459-B467-E7106AF5FAAD}"/>
    <cellStyle name="_사업계획(1204)" xfId="373" xr:uid="{36420E4E-C074-4A18-B217-3CFF1DAD42ED}"/>
    <cellStyle name="_사업계획99" xfId="374" xr:uid="{4B5147DD-0539-457A-A29E-733CE165C037}"/>
    <cellStyle name="_사업부전체_40402" xfId="375" xr:uid="{9DC9F243-CA64-42CE-A3A0-9582CE9755D1}"/>
    <cellStyle name="_삼호중공업" xfId="376" xr:uid="{5FD47CD8-E61B-401E-9EAE-62878BBD0D59}"/>
    <cellStyle name="_삼호중공업 44분기 재무제표05.2.17" xfId="377" xr:uid="{0E6DD31B-3C88-472D-8DBF-A736BAD94374}"/>
    <cellStyle name="_선우북경지분법" xfId="378" xr:uid="{F81D3085-E5E2-40F9-9125-5621FB063189}"/>
    <cellStyle name="_선우엔터05반기검토" xfId="379" xr:uid="{A1625D6C-3CA9-4BD5-83F1-7D7BE45A2E9E}"/>
    <cellStyle name="_선우프로지분법" xfId="380" xr:uid="{A6669A18-EE5B-4206-9666-EAA16EC69C1B}"/>
    <cellStyle name="_수정사항(0218)" xfId="381" xr:uid="{D1C67A1D-DEF4-4AC6-88D9-B0904E5E8F61}"/>
    <cellStyle name="_수주현황" xfId="382" xr:uid="{685D923F-69DC-4BF6-BAF9-C9BD4621556F}"/>
    <cellStyle name="_시산표 및 판관비월별" xfId="383" xr:uid="{A229DD6F-54DE-41E4-AA53-EDD5D0645E6A}"/>
    <cellStyle name="_양식" xfId="384" xr:uid="{D9EA4F9C-C732-40AF-9097-E3B5E17AA41D}"/>
    <cellStyle name="_양식_1" xfId="385" xr:uid="{59285275-A2B2-4262-AD2A-CB42653F855C}"/>
    <cellStyle name="_양식_2" xfId="386" xr:uid="{EAC470FC-3BBA-403F-8C14-A49AA9B11FEB}"/>
    <cellStyle name="_양식_Book1" xfId="387" xr:uid="{2D9B41F0-0707-4FC0-BFCA-B186B63F0FC0}"/>
    <cellStyle name="_양식_MTV leadsheet" xfId="388" xr:uid="{0ABCF78D-47D7-4071-968C-AEF3087FBA4D}"/>
    <cellStyle name="_양식_계정별조서(2004)" xfId="389" xr:uid="{C1F9494F-B5C9-43D6-976D-F9CD64506934}"/>
    <cellStyle name="_양식_대림외화환산손익재계산" xfId="390" xr:uid="{83B5FB7A-7111-4377-B57D-F27197795A60}"/>
    <cellStyle name="_양식_대림통상 leadsheet(J,K,L,M)" xfId="391" xr:uid="{337D01AC-3742-403C-A12F-D4E3E8277F0B}"/>
    <cellStyle name="_양식_대신메탈라이징leadsheet(J,L,M)" xfId="392" xr:uid="{3DA086C7-EADB-4763-A00B-78449C33389D}"/>
    <cellStyle name="_양식_디지온 leadsheet" xfId="393" xr:uid="{86268FE6-2F10-48F4-BD0C-EAF77ACD6547}"/>
    <cellStyle name="_양식_온게임네트워크 leadsheet" xfId="394" xr:uid="{13186A0A-14C9-4C70-959F-E69845184162}"/>
    <cellStyle name="_양식_퇴직충당금 - 2004" xfId="395" xr:uid="{BA24CAEB-9C9F-4C19-AC6D-804A25233FBE}"/>
    <cellStyle name="_어음수표및 부외부채-거제" xfId="396" xr:uid="{B61EB059-08FC-44FB-AF40-9051B16C2EAB}"/>
    <cellStyle name="_연도별수주현황1" xfId="397" xr:uid="{8115B97C-586A-4AF6-AEFF-826BBA5AE2A1}"/>
    <cellStyle name="_옵션품추가보고" xfId="398" xr:uid="{49C6FFE8-A1EF-4615-9E8E-4C70D793E001}"/>
    <cellStyle name="_완료보고" xfId="399" xr:uid="{175BDC51-5EAE-4E83-B584-CFA1DD65654C}"/>
    <cellStyle name="_원가부지출계획(총괄)" xfId="400" xr:uid="{4D8D7569-550D-499C-9BC9-25458A094A9A}"/>
    <cellStyle name="_위드 전성호" xfId="401" xr:uid="{388DB588-20A2-4F05-92F5-CF476FE8C9E1}"/>
    <cellStyle name="_위드 전성호_Book1" xfId="402" xr:uid="{DF2A00F7-B80C-43CE-A192-03D21D8513C4}"/>
    <cellStyle name="_위드 전성호_F(케미라04)" xfId="403" xr:uid="{4B80ED92-3503-44AF-9AFC-A0030DA90E56}"/>
    <cellStyle name="_위드 전성호_JL(2004)" xfId="404" xr:uid="{DFC3BB7E-C8D5-4215-89DD-972564C583A0}"/>
    <cellStyle name="_위드 전성호_MTV leadsheet" xfId="405" xr:uid="{551DC7CA-3327-4B65-B0DC-8707147708C3}"/>
    <cellStyle name="_위드 전성호_기말감사(대신) J.L,M" xfId="406" xr:uid="{C015771C-F23C-4E64-8F5D-B4C2269799E6}"/>
    <cellStyle name="_위드 전성호_대림외화환산손익재계산" xfId="407" xr:uid="{15A3FBF7-6195-495E-A223-2B9A775D2CD5}"/>
    <cellStyle name="_위드 전성호_대림통상 leadsheet(J,K,L,M)" xfId="408" xr:uid="{9C57E55B-E330-4C4E-A95C-F34D8C5E0F88}"/>
    <cellStyle name="_위드 전성호_대신메탈라이징leadsheet(J,L,M)" xfId="409" xr:uid="{DC268FD4-CC03-4974-A0F7-BB6D958762F1}"/>
    <cellStyle name="_위드 전성호_디지온 leadsheet" xfId="410" xr:uid="{BF91A224-A1E2-4BFC-935B-3216508696BF}"/>
    <cellStyle name="_위드 전성호_온게임네트워크 leadsheet" xfId="411" xr:uid="{DB57E9E0-8B61-4338-890B-5CDD8A654625}"/>
    <cellStyle name="_위드 전성호_조서표준-KLMX" xfId="412" xr:uid="{024A0BFD-DF97-43DD-800B-CA4F0DA08FAA}"/>
    <cellStyle name="_위드 전성호_퇴직충당금 - 2004" xfId="413" xr:uid="{FD1343FC-6D53-4D70-B818-EDD967B33F97}"/>
    <cellStyle name="_유첨3(서식)" xfId="414" xr:uid="{64F068D8-2338-42C1-85BE-A9B582B562C1}"/>
    <cellStyle name="_유첨3(서식)_1" xfId="415" xr:uid="{815BA869-CF01-4377-9C4C-0EF49569832D}"/>
    <cellStyle name="_유첨3(서식)_Book1" xfId="416" xr:uid="{9214A27E-BD4D-4B3B-894F-E2AF58E82917}"/>
    <cellStyle name="_유첨3(서식)_MTV leadsheet" xfId="417" xr:uid="{D3613398-7975-41E2-A8F7-F90AE0AF6007}"/>
    <cellStyle name="_유첨3(서식)_계정별조서(2004)" xfId="418" xr:uid="{6E935025-F37E-44B8-9CC8-2A80F45C55FF}"/>
    <cellStyle name="_유첨3(서식)_대림외화환산손익재계산" xfId="419" xr:uid="{E42A4269-DC1D-4593-A104-E70E3956D4FD}"/>
    <cellStyle name="_유첨3(서식)_대림통상 leadsheet(J,K,L,M)" xfId="420" xr:uid="{69D5BD8A-9B00-4BEF-8DAB-4826418B3ACC}"/>
    <cellStyle name="_유첨3(서식)_대신메탈라이징leadsheet(J,L,M)" xfId="421" xr:uid="{8CF87143-7262-4B50-AD48-D160B5BBB7BB}"/>
    <cellStyle name="_유첨3(서식)_디지온 leadsheet" xfId="422" xr:uid="{3808C129-6E52-4CC0-86EA-2E1C2A9B6AE2}"/>
    <cellStyle name="_유첨3(서식)_온게임네트워크 leadsheet" xfId="423" xr:uid="{89D5787C-A4A4-4FA2-BF6F-7D40A6204E13}"/>
    <cellStyle name="_유첨3(서식)_퇴직충당금 - 2004" xfId="424" xr:uid="{7278D185-5434-4E1B-86E3-F014C3C277CE}"/>
    <cellStyle name="_인터03반기이상진" xfId="425" xr:uid="{FB0D46E1-08BF-46FB-8F6B-A2D1D3AD5AD7}"/>
    <cellStyle name="_인터플렉스(CCT지분법)" xfId="426" xr:uid="{306889F8-5538-4D02-8110-D83F977F4133}"/>
    <cellStyle name="_인터플렉스분기(03)10.20" xfId="427" xr:uid="{C9BC7A48-5B71-45A4-A8EE-2E11AA7161DC}"/>
    <cellStyle name="_자티02-0.1" xfId="428" xr:uid="{FB03CFE1-A220-4252-9E3B-1267FD05B6D8}"/>
    <cellStyle name="_잔업신청서" xfId="429" xr:uid="{F3FB3D9F-D882-468C-AE77-84F202809B1E}"/>
    <cellStyle name="_잔업신청서(현승철 기원)" xfId="430" xr:uid="{671A9D3A-9B4B-4E1A-8028-788F6B584163}"/>
    <cellStyle name="_정산표0301최종" xfId="431" xr:uid="{9DF59DF5-FC80-4889-AE0A-96E17724FB42}"/>
    <cellStyle name="_제7기 반기 결산명세(05.06)2" xfId="432" xr:uid="{145AAC89-47C6-4672-9746-4595DFDCFF6B}"/>
    <cellStyle name="_조서표준-HIJ " xfId="433" xr:uid="{8C5E3C7C-BDE1-412C-9A41-4552C2AA9C3A}"/>
    <cellStyle name="_조서표준-KLMX" xfId="434" xr:uid="{3F9617C6-8B28-4134-9286-74D105FA338C}"/>
    <cellStyle name="_조서표준-KLMX_1" xfId="435" xr:uid="{4460E426-690A-417B-8F3B-5339980E0D99}"/>
    <cellStyle name="_조서표준-KLMX_Book1" xfId="436" xr:uid="{28F61DBE-45AF-46CC-A7E3-0DC807E1C528}"/>
    <cellStyle name="_조서표준-KLMX_MTV leadsheet" xfId="437" xr:uid="{80633724-1D3E-4F68-93D3-721D8066913F}"/>
    <cellStyle name="_조서표준-KLMX_대림외화환산손익재계산" xfId="438" xr:uid="{610799BF-7215-4203-BE6D-1D5DA239ACED}"/>
    <cellStyle name="_조서표준-KLMX_대림통상 leadsheet(J,K,L,M)" xfId="439" xr:uid="{672F5FE5-0B8D-4AAF-A333-2D99AEA22674}"/>
    <cellStyle name="_조서표준-KLMX_대신메탈라이징leadsheet(J,L,M)" xfId="440" xr:uid="{1A80FBBA-762A-4A26-AD80-407B7925C313}"/>
    <cellStyle name="_조서표준-KLMX_디지온 leadsheet" xfId="441" xr:uid="{DA75E689-DFA7-446B-89EC-0C1E5D1D3BF6}"/>
    <cellStyle name="_조서표준-KLMX_온게임네트워크 leadsheet" xfId="442" xr:uid="{9D82C875-B544-4224-9468-32C0025FCFA5}"/>
    <cellStyle name="_조서표준-KLMX_퇴직충당금 - 2004" xfId="443" xr:uid="{8C2157C1-1100-4255-B289-BAA6B47CAEBE}"/>
    <cellStyle name="_조찬회 방문자(0705)" xfId="444" xr:uid="{04DEE63C-88BF-4C07-9E04-3D7A92C68AD2}"/>
    <cellStyle name="_조찬회(0329)" xfId="445" xr:uid="{BDC92819-57E5-4E31-BA32-96CE9AB30D01}"/>
    <cellStyle name="_조찬회(0407)" xfId="446" xr:uid="{45C981CC-9BE1-45E6-A7C7-8BD3D087B302}"/>
    <cellStyle name="_조찬회회의자료(품질경영0401-0407)" xfId="447" xr:uid="{A3AC15BB-FC53-41AA-B5DD-11AAC553C70B}"/>
    <cellStyle name="_주석" xfId="448" xr:uid="{B58AC0FB-7FAF-42B5-8E33-58DBBB3B4BF7}"/>
    <cellStyle name="_중기 사업계획수립지침" xfId="449" xr:uid="{D22A81D5-A5D4-44B0-A85C-F2A74931872E}"/>
    <cellStyle name="_지정과제2차심의list" xfId="450" xr:uid="{E3C50205-D835-4D59-8588-99E6C980B64B}"/>
    <cellStyle name="_지정과제2차심의list_1" xfId="451" xr:uid="{2D944A83-D31A-42AD-82D7-3B7B29638C54}"/>
    <cellStyle name="_지정과제2차심의list_2" xfId="452" xr:uid="{27A0F210-18C2-475D-B969-271CB9DBD9D4}"/>
    <cellStyle name="_지정과제2차심의list_2_Book1" xfId="453" xr:uid="{95DC42D6-55BB-4E50-A102-9E4D60FAE635}"/>
    <cellStyle name="_지정과제2차심의list_2_MTV leadsheet" xfId="454" xr:uid="{74A6FE4C-DB97-4F33-BC6A-CCAB03052420}"/>
    <cellStyle name="_지정과제2차심의list_2_계정별조서(2004)" xfId="455" xr:uid="{8074285E-DF67-409C-B937-06952A4ED4CE}"/>
    <cellStyle name="_지정과제2차심의list_2_대림외화환산손익재계산" xfId="456" xr:uid="{C59B350B-A8D9-40BF-A3CD-D5645B5C1857}"/>
    <cellStyle name="_지정과제2차심의list_2_대림통상 leadsheet(J,K,L,M)" xfId="457" xr:uid="{05E5AF5B-219A-49EF-AE62-41252B85BB3E}"/>
    <cellStyle name="_지정과제2차심의list_2_대신메탈라이징leadsheet(J,L,M)" xfId="458" xr:uid="{7CCE0E10-94AC-46FE-A144-65E6969B5E90}"/>
    <cellStyle name="_지정과제2차심의list_2_디지온 leadsheet" xfId="459" xr:uid="{CD8DAC54-1791-43A0-889D-9F9A1315EAAD}"/>
    <cellStyle name="_지정과제2차심의list_2_온게임네트워크 leadsheet" xfId="460" xr:uid="{95C65C33-0CAD-40F2-9F7A-AE909BE1994B}"/>
    <cellStyle name="_지정과제2차심의list_2_퇴직충당금 - 2004" xfId="461" xr:uid="{286CEC20-33D2-4B6B-A4AE-04BECBB8EAD7}"/>
    <cellStyle name="_지정과제2차심의결과" xfId="462" xr:uid="{A12390F2-E465-418D-A455-DADBBA8F4402}"/>
    <cellStyle name="_지정과제2차심의결과(금액조정후최종)" xfId="463" xr:uid="{FFE2CB5E-BE82-4FC3-9176-21EA360C08BB}"/>
    <cellStyle name="_지정과제2차심의결과(금액조정후최종)_1" xfId="464" xr:uid="{D5A2EBA7-2B9B-4190-AEC8-1896B984B582}"/>
    <cellStyle name="_지정과제2차심의결과(금액조정후최종)_Book1" xfId="465" xr:uid="{A49EDC90-D282-4761-A85E-F2D806FEAE25}"/>
    <cellStyle name="_지정과제2차심의결과(금액조정후최종)_MTV leadsheet" xfId="466" xr:uid="{F69BCE8F-B2BB-4927-8CE9-B9B5ABF0E9D5}"/>
    <cellStyle name="_지정과제2차심의결과(금액조정후최종)_계정별조서(2004)" xfId="467" xr:uid="{EB48803D-B29F-4856-86FD-2D7E62153FA7}"/>
    <cellStyle name="_지정과제2차심의결과(금액조정후최종)_대림외화환산손익재계산" xfId="468" xr:uid="{5C42B095-B914-4E84-B43C-AEE7571A8556}"/>
    <cellStyle name="_지정과제2차심의결과(금액조정후최종)_대림통상 leadsheet(J,K,L,M)" xfId="469" xr:uid="{473156C6-4788-4721-BA44-92073FE5061D}"/>
    <cellStyle name="_지정과제2차심의결과(금액조정후최종)_대신메탈라이징leadsheet(J,L,M)" xfId="470" xr:uid="{858E2051-3CDE-4EAB-948F-A9F7DB979486}"/>
    <cellStyle name="_지정과제2차심의결과(금액조정후최종)_디지온 leadsheet" xfId="471" xr:uid="{172FA705-8713-4FCE-B926-B9E4A3B01855}"/>
    <cellStyle name="_지정과제2차심의결과(금액조정후최종)_온게임네트워크 leadsheet" xfId="472" xr:uid="{E6E93C63-CCE7-43CC-A5F0-26F4A7BC1284}"/>
    <cellStyle name="_지정과제2차심의결과(금액조정후최종)_퇴직충당금 - 2004" xfId="473" xr:uid="{713A560C-90A0-4A30-BE3E-C51CE6F37FD2}"/>
    <cellStyle name="_지정과제2차심의결과_1" xfId="474" xr:uid="{A80A8C66-F57D-4815-860D-005B8F6A5640}"/>
    <cellStyle name="_지정과제2차심의결과_Book1" xfId="475" xr:uid="{D4A886E4-E2CE-4C5C-848A-09C136C0BDF4}"/>
    <cellStyle name="_지정과제2차심의결과_MTV leadsheet" xfId="476" xr:uid="{7CE05914-43A3-4584-871E-921CD5881603}"/>
    <cellStyle name="_지정과제2차심의결과_계정별조서(2004)" xfId="477" xr:uid="{31ACFBFB-800C-476C-AC4C-BC63FB029AC7}"/>
    <cellStyle name="_지정과제2차심의결과_대림외화환산손익재계산" xfId="478" xr:uid="{42C63401-833E-48C9-9509-05196079092B}"/>
    <cellStyle name="_지정과제2차심의결과_대림통상 leadsheet(J,K,L,M)" xfId="479" xr:uid="{8CB08FA0-986E-4CD1-9F1E-18A90CD2C96E}"/>
    <cellStyle name="_지정과제2차심의결과_대신메탈라이징leadsheet(J,L,M)" xfId="480" xr:uid="{B70C896C-46F9-4A40-970C-BEACFCFB76B9}"/>
    <cellStyle name="_지정과제2차심의결과_디지온 leadsheet" xfId="481" xr:uid="{EE97C6FA-E89A-4BCC-842E-78E1C71E0960}"/>
    <cellStyle name="_지정과제2차심의결과_온게임네트워크 leadsheet" xfId="482" xr:uid="{455A80D0-E807-4852-BA08-B33402B2D394}"/>
    <cellStyle name="_지정과제2차심의결과_퇴직충당금 - 2004" xfId="483" xr:uid="{CC99B625-AF9C-4C9D-AC76-09D852B228A0}"/>
    <cellStyle name="_집중관리(981231)" xfId="484" xr:uid="{3E1C135D-CDA1-45B4-AEF2-18E5A4EFE327}"/>
    <cellStyle name="_집중관리(981231)_1" xfId="485" xr:uid="{5EE49039-2264-4A9B-B012-8E811B12604E}"/>
    <cellStyle name="_집중관리(981231)_1_Book1" xfId="486" xr:uid="{CA6F7812-EC58-4FEC-B60F-5F0B06422A2F}"/>
    <cellStyle name="_집중관리(981231)_1_MTV leadsheet" xfId="487" xr:uid="{6A47B20C-0D24-4654-9D68-EF2BAEF47423}"/>
    <cellStyle name="_집중관리(981231)_1_계정별조서(2004)" xfId="488" xr:uid="{16B3B99E-D148-4547-95F3-D349348ED9AF}"/>
    <cellStyle name="_집중관리(981231)_1_대림외화환산손익재계산" xfId="489" xr:uid="{CB07D300-6552-462B-A9DA-00BAC1D793E9}"/>
    <cellStyle name="_집중관리(981231)_1_대림통상 leadsheet(J,K,L,M)" xfId="490" xr:uid="{0F6C1461-14D7-4AE6-A15F-B3A7A1D8EA53}"/>
    <cellStyle name="_집중관리(981231)_1_대신메탈라이징leadsheet(J,L,M)" xfId="491" xr:uid="{34E5E708-7E0E-40FF-AE2A-47FC923CAABA}"/>
    <cellStyle name="_집중관리(981231)_1_디지온 leadsheet" xfId="492" xr:uid="{464078AE-07B2-4C10-87D8-9A957439C2DC}"/>
    <cellStyle name="_집중관리(981231)_1_온게임네트워크 leadsheet" xfId="493" xr:uid="{A9ABF358-78D5-47D4-AA3D-9D4DD229B45B}"/>
    <cellStyle name="_집중관리(981231)_1_퇴직충당금 - 2004" xfId="494" xr:uid="{85DCE96D-588D-48C5-A700-058D7C769B18}"/>
    <cellStyle name="_집중관리(지정과제및 양식)" xfId="495" xr:uid="{E3D728BE-6EFC-4A5D-A058-6118995C9ABB}"/>
    <cellStyle name="_집중관리(지정과제및 양식)_1" xfId="496" xr:uid="{3AF5EEE1-ED71-488D-BDBD-F566AF7A6A4A}"/>
    <cellStyle name="_집중관리(지정과제및 양식)_Book1" xfId="497" xr:uid="{2A235B04-A0B7-4251-8B00-AA611D2CA340}"/>
    <cellStyle name="_집중관리(지정과제및 양식)_MTV leadsheet" xfId="498" xr:uid="{7117CFA5-EE8F-487E-8DB5-782BB6BCB9BD}"/>
    <cellStyle name="_집중관리(지정과제및 양식)_계정별조서(2004)" xfId="499" xr:uid="{E1B63355-CD7F-4137-8347-31F6B4D8CC36}"/>
    <cellStyle name="_집중관리(지정과제및 양식)_대림외화환산손익재계산" xfId="500" xr:uid="{01C9D855-D4F3-4825-B81A-D90EC0994290}"/>
    <cellStyle name="_집중관리(지정과제및 양식)_대림통상 leadsheet(J,K,L,M)" xfId="501" xr:uid="{EFA8ECDE-04F6-41A0-A49B-8AF717419E5C}"/>
    <cellStyle name="_집중관리(지정과제및 양식)_대신메탈라이징leadsheet(J,L,M)" xfId="502" xr:uid="{89448FBC-0D2B-4614-B26E-CBA59518F20D}"/>
    <cellStyle name="_집중관리(지정과제및 양식)_디지온 leadsheet" xfId="503" xr:uid="{AF956B07-FB8D-4FD1-969C-D48A5BB33858}"/>
    <cellStyle name="_집중관리(지정과제및 양식)_온게임네트워크 leadsheet" xfId="504" xr:uid="{2584CF8E-F027-4379-A86A-FB92C26D780F}"/>
    <cellStyle name="_집중관리(지정과제및 양식)_퇴직충당금 - 2004" xfId="505" xr:uid="{A0C285B3-EF24-443A-B054-6C4C2842EAD9}"/>
    <cellStyle name="_차입금등조서(SYC)" xfId="506" xr:uid="{1E342E64-9AEC-45D8-AA81-ED8E1AEF360D}"/>
    <cellStyle name="_총괄현황" xfId="507" xr:uid="{0AB9F74E-116C-43DE-A3C0-C3BC28544613}"/>
    <cellStyle name="_추진방안" xfId="508" xr:uid="{A7E7B3D7-D18E-460C-B358-6C2208B6BC6A}"/>
    <cellStyle name="_퇴충2002(SYC)" xfId="509" xr:uid="{B27C818B-F98C-415A-9D59-781C442BAB79}"/>
    <cellStyle name="_투자개요" xfId="510" xr:uid="{FD32430A-77E3-4D30-A347-BC46C156B506}"/>
    <cellStyle name="_투자유가증권 총괄" xfId="511" xr:uid="{58358107-8F8E-41E7-A578-670D0054ABB4}"/>
    <cellStyle name="_판관비조서" xfId="512" xr:uid="{29A5929D-5066-41F7-8222-A74A1D88325D}"/>
    <cellStyle name="_표지" xfId="513" xr:uid="{4CADF5B1-B6E0-44DF-A809-2E84F7B73FB4}"/>
    <cellStyle name="_품질개선사례보고(080101~0430) " xfId="21520" xr:uid="{1BDD8A8B-637E-4A94-9F38-91E0AF88F330}"/>
    <cellStyle name="_품질경영0325-0331" xfId="514" xr:uid="{D305FD15-2A1F-4D68-8780-4F0357A1BAED}"/>
    <cellStyle name="_품질경영0416" xfId="515" xr:uid="{BE451E8A-811F-460F-A8FB-8F29A83FED18}"/>
    <cellStyle name="_확정재무제표" xfId="516" xr:uid="{C4718519-E6C9-46E1-AFFA-F79CDB74366D}"/>
    <cellStyle name="{Comma [0]}" xfId="517" xr:uid="{42F8F4C1-0E42-425A-B2F8-9F4A9476B58F}"/>
    <cellStyle name="¡E￠￥@?e_TEST-1 " xfId="518" xr:uid="{9A0ED6DA-39FE-451A-9DC1-334EF8821DB4}"/>
    <cellStyle name="￠´@?e_TEST-1 " xfId="519" xr:uid="{347687B1-5117-4386-854F-5550FA7D3A05}"/>
    <cellStyle name="￠RE¡E¡I@?e_TEST-1 " xfId="520" xr:uid="{63AB5C7C-2054-46FC-AFED-97EC1A606F44}"/>
    <cellStyle name="¤@?e_TEST-1 " xfId="521" xr:uid="{822D40EE-A312-4503-8227-F7EDD8ED877C}"/>
    <cellStyle name="¤d¤A|i[0]_RESULTS" xfId="522" xr:uid="{7BF5CDE2-C9FB-4C62-877C-7533F9C9990D}"/>
    <cellStyle name="¤d¤A|i_RESULTS" xfId="523" xr:uid="{934F1C0D-FE43-4BB8-B606-95C87F6EC188}"/>
    <cellStyle name="=today()" xfId="524" xr:uid="{0CAE18F3-C02B-4E24-8D4F-9AB7EF282A97}"/>
    <cellStyle name="△백분율" xfId="525" xr:uid="{654BAF68-79B1-4DA6-9B02-38F233EF2479}"/>
    <cellStyle name="△백분율 2" xfId="526" xr:uid="{376E78C4-71CB-4231-BCA2-83C213CE63C5}"/>
    <cellStyle name="△서식" xfId="527" xr:uid="{74142928-1364-453B-BF98-AE474E04E08C}"/>
    <cellStyle name="△콤마" xfId="528" xr:uid="{E6A57590-986D-4C6C-903A-4C20A5841EC7}"/>
    <cellStyle name="△콤마 2" xfId="529" xr:uid="{8840CEFD-8CBE-4909-9985-FD23E7B016DA}"/>
    <cellStyle name="᠀ŀ" xfId="530" xr:uid="{B5459BA6-23A2-4FD0-9891-D8A735935FD6}"/>
    <cellStyle name="᠀ŀŀ䅀᠀ŀŀ䅀᠀ŀ" xfId="531" xr:uid="{F58A3EAC-FC16-4381-BE7B-9EA8779F9FF1}"/>
    <cellStyle name="᠀ŀŀ䅀᠀ŀŀ䅀᠀ŀŀ䅀᠀ŀŀ䅀᠀ŀŀ䅀᠀ŀŀ䅀᠀ŀŀ䅀᠀ŀŀ䅀᠀ŀŀ䅀᠀ŀ" xfId="532" xr:uid="{D458F63D-990E-4BE7-A74F-22D9B4F69791}"/>
    <cellStyle name="æØè [0.00]_PRODUCT DETAIL Q1" xfId="533" xr:uid="{FAEDF07E-A06C-403A-83AC-62E28312687D}"/>
    <cellStyle name="æØè_PRODUCT DETAIL Q1" xfId="534" xr:uid="{B38B4379-951A-48A3-913C-8F7018B6DFCB}"/>
    <cellStyle name="ÊÝ [0.00]_PRODUCT DETAIL Q1" xfId="535" xr:uid="{1C618497-03E8-4240-A092-6C6DE639D131}"/>
    <cellStyle name="ÊÝ_PRODUCT DETAIL Q1" xfId="536" xr:uid="{42E6FE6C-20DB-49BA-A5B5-3058C3CE30A2}"/>
    <cellStyle name="W?_BOOKSHIP" xfId="537" xr:uid="{BBA10724-2223-4F4E-ADA7-9525DBB0745A}"/>
    <cellStyle name="12" xfId="538" xr:uid="{EE60FCCB-61FF-4B63-AD1C-890C78519BF2}"/>
    <cellStyle name="16" xfId="539" xr:uid="{AF1D6C9A-5EDB-4441-B45B-1D95E537A8AF}"/>
    <cellStyle name="¹éºÐÀ²_±âÅ¸" xfId="540" xr:uid="{C886021F-5498-4C28-8D9F-09E817053E2D}"/>
    <cellStyle name="20% - 强调文字颜色 1" xfId="31441" xr:uid="{5E35742C-2820-479A-A551-8FD03503EA11}"/>
    <cellStyle name="20% - 强调文字颜色 2" xfId="31442" xr:uid="{D9C43C64-65F5-42E8-BFAA-96877DC42626}"/>
    <cellStyle name="20% - 强调文字颜色 3" xfId="31443" xr:uid="{BF4EDDC1-AE29-4A53-ACA5-E7A841932BEE}"/>
    <cellStyle name="20% - 强调文字颜色 4" xfId="31444" xr:uid="{3E5290DF-FD58-4CF1-BD17-9D2E04B3242C}"/>
    <cellStyle name="20% - 强调文字颜色 5" xfId="31445" xr:uid="{CF60A70F-6BB3-4CB0-A4C7-28FA1B93D09F}"/>
    <cellStyle name="20% - 强调文字颜色 6" xfId="31446" xr:uid="{8204925D-69C3-45CA-AE0D-F529E83B49AD}"/>
    <cellStyle name="20% - 강조색1 10" xfId="541" xr:uid="{708B959A-A8CC-45AE-B8EA-48D2A74634CC}"/>
    <cellStyle name="20% - 강조색1 10 2" xfId="28414" xr:uid="{1958C2A1-D47E-4F33-B9CD-12A9D9679D30}"/>
    <cellStyle name="20% - 강조색1 11" xfId="542" xr:uid="{27CD6BD7-E03B-424A-9751-0EB2581B5A7F}"/>
    <cellStyle name="20% - 강조색1 11 2" xfId="28415" xr:uid="{21758F39-96B6-4ACF-A20F-E4393F5D7603}"/>
    <cellStyle name="20% - 강조색1 12" xfId="543" xr:uid="{C54BE4F3-18B3-4C64-9700-0B3DC094D63F}"/>
    <cellStyle name="20% - 강조색1 12 2" xfId="28416" xr:uid="{F217832A-A741-41FA-8029-072B0925FC91}"/>
    <cellStyle name="20% - 강조색1 13" xfId="544" xr:uid="{FC689E23-3E34-4FC6-9E39-BC760A142559}"/>
    <cellStyle name="20% - 강조색1 13 2" xfId="28417" xr:uid="{B4B70DF4-7B30-4C5B-94EE-E3E698874A5B}"/>
    <cellStyle name="20% - 강조색1 14" xfId="545" xr:uid="{07BE8947-A8CD-46F3-820A-8F6D57DB83E7}"/>
    <cellStyle name="20% - 강조색1 14 2" xfId="28418" xr:uid="{82BA931A-C64D-4B4F-8C5E-3C636994CD82}"/>
    <cellStyle name="20% - 강조색1 15" xfId="546" xr:uid="{832C4690-B592-415B-BA44-ADA21E74999C}"/>
    <cellStyle name="20% - 강조색1 15 2" xfId="28419" xr:uid="{1D8532AB-F43F-4EDF-9376-B4872276B1CF}"/>
    <cellStyle name="20% - 강조색1 16" xfId="547" xr:uid="{A7F139F2-D5B6-4C6D-970E-77624F68E9F1}"/>
    <cellStyle name="20% - 강조색1 16 2" xfId="28420" xr:uid="{B72E1CAC-3696-4188-B1ED-2B2552B7FE65}"/>
    <cellStyle name="20% - 강조색1 17" xfId="548" xr:uid="{1D78C0D2-FED3-4ADF-BDE1-6313F964A575}"/>
    <cellStyle name="20% - 강조색1 17 2" xfId="28421" xr:uid="{B061A01F-C69A-4BE3-8B30-02535121EAFE}"/>
    <cellStyle name="20% - 강조색1 18" xfId="549" xr:uid="{E718EAD8-D1CE-47E3-862F-7EF86102EBB2}"/>
    <cellStyle name="20% - 강조색1 18 2" xfId="28422" xr:uid="{DD6E4CCE-564F-46C3-8FD8-E5B996DCB81E}"/>
    <cellStyle name="20% - 강조색1 19" xfId="550" xr:uid="{F05CA58A-990E-466F-926D-5DDC12B8F0AC}"/>
    <cellStyle name="20% - 강조색1 19 2" xfId="28423" xr:uid="{304B6011-A0A7-4C7A-BFF2-E0D889EB62E2}"/>
    <cellStyle name="20% - 강조색1 2" xfId="551" xr:uid="{4BD44DBC-C52E-4FD8-B4D1-3BB0389B5C3D}"/>
    <cellStyle name="20% - 강조색1 2 2" xfId="552" xr:uid="{57BFA7A3-1E48-464F-95E6-7AA889C310D6}"/>
    <cellStyle name="20% - 강조색1 2 2 2" xfId="28424" xr:uid="{281FCDE5-2280-4FBF-A615-144F98DC0CDC}"/>
    <cellStyle name="20% - 강조색1 2 3" xfId="553" xr:uid="{834384E4-E05D-4F78-B637-917073ADC8F9}"/>
    <cellStyle name="20% - 강조색1 2 3 2" xfId="28425" xr:uid="{B313C32F-68B2-4451-A40A-A19B709C1245}"/>
    <cellStyle name="20% - 강조색1 2 3 3" xfId="31006" xr:uid="{48C84E63-B2AE-41E9-A0C8-C5FA17F2EFC9}"/>
    <cellStyle name="20% - 강조색1 2 4" xfId="28426" xr:uid="{78174B55-734F-4E0D-8CAE-075CFBB0E68C}"/>
    <cellStyle name="20% - 강조색1 2 5" xfId="31005" xr:uid="{AE407AAB-57DD-4CEF-ADE5-A50A6261E40B}"/>
    <cellStyle name="20% - 강조색1 20" xfId="554" xr:uid="{9F09B501-B892-4E0D-BF5A-69A17A24B676}"/>
    <cellStyle name="20% - 강조색1 20 2" xfId="28427" xr:uid="{20463B65-9B63-483C-8E21-2D4F4A24C929}"/>
    <cellStyle name="20% - 강조색1 21" xfId="555" xr:uid="{611238A1-3309-44AB-B6E4-CC271C3AC678}"/>
    <cellStyle name="20% - 강조색1 21 2" xfId="28428" xr:uid="{F716F2E2-7B2A-4CFD-A188-9660D8F04965}"/>
    <cellStyle name="20% - 강조색1 22" xfId="556" xr:uid="{D175BDDF-FA93-40D5-B14F-7C6717982C00}"/>
    <cellStyle name="20% - 강조색1 22 2" xfId="28429" xr:uid="{FCB2D4A2-5A7A-4153-9356-64ACD5BAE708}"/>
    <cellStyle name="20% - 강조색1 23" xfId="557" xr:uid="{2011DAE4-C151-4DDF-9A0F-11A9F76B401D}"/>
    <cellStyle name="20% - 강조색1 23 2" xfId="28430" xr:uid="{67822AC8-EF23-49B3-8BFB-BA5F40BB47A2}"/>
    <cellStyle name="20% - 강조색1 24" xfId="558" xr:uid="{DDC2F7CC-713E-4A92-9AC8-AEE5814897C0}"/>
    <cellStyle name="20% - 강조색1 24 2" xfId="28431" xr:uid="{8D37F4BE-5CCF-49A8-8129-BF8B7EF11D68}"/>
    <cellStyle name="20% - 강조색1 25" xfId="559" xr:uid="{68929654-305A-4944-891B-208DC56575B0}"/>
    <cellStyle name="20% - 강조색1 25 2" xfId="28432" xr:uid="{0D7EBF83-605C-4196-9C6B-27A2F9B3B80D}"/>
    <cellStyle name="20% - 강조색1 26" xfId="560" xr:uid="{72565935-EF5C-429A-95A8-648365FD2DA2}"/>
    <cellStyle name="20% - 강조색1 26 2" xfId="28433" xr:uid="{B147E489-566A-4A40-BBED-1AB3A891F975}"/>
    <cellStyle name="20% - 강조색1 27" xfId="561" xr:uid="{62385C26-C9E4-41B0-8160-71D4A85756B3}"/>
    <cellStyle name="20% - 강조색1 27 2" xfId="28434" xr:uid="{0D3DDE07-7E9B-4458-96A0-3363040BB94A}"/>
    <cellStyle name="20% - 강조색1 28" xfId="562" xr:uid="{D797088C-B1CF-4878-AF57-B0E4A4A8980E}"/>
    <cellStyle name="20% - 강조색1 28 2" xfId="28435" xr:uid="{C90357D0-688A-47F9-9671-473EDCCFB518}"/>
    <cellStyle name="20% - 강조색1 29" xfId="563" xr:uid="{5D295917-B617-40A1-BFFE-D66A5D2CE9E6}"/>
    <cellStyle name="20% - 강조색1 29 2" xfId="28436" xr:uid="{51FE9430-0873-4B98-93AE-C5304767317A}"/>
    <cellStyle name="20% - 강조색1 3" xfId="564" xr:uid="{524A9A60-6716-4DCF-82A8-1D5EA7B75980}"/>
    <cellStyle name="20% - 강조색1 3 2" xfId="28437" xr:uid="{F3440BCF-FA91-47C7-AAD7-3400176FE3D7}"/>
    <cellStyle name="20% - 강조색1 30" xfId="565" xr:uid="{C044DFF3-E94D-4F55-A168-DC7B0033193E}"/>
    <cellStyle name="20% - 강조색1 30 2" xfId="28438" xr:uid="{E5B2B1CC-6B70-4904-A8C9-26CF8867C47C}"/>
    <cellStyle name="20% - 강조색1 31" xfId="566" xr:uid="{8F00F9DE-078D-4A5C-844D-2DA604991512}"/>
    <cellStyle name="20% - 강조색1 31 2" xfId="28439" xr:uid="{384C48BE-859E-49F8-AC76-6C750CE3E19D}"/>
    <cellStyle name="20% - 강조색1 32" xfId="567" xr:uid="{45485BA8-A165-4853-8B6A-F3BC24A49BDF}"/>
    <cellStyle name="20% - 강조색1 32 2" xfId="28440" xr:uid="{DBABDA57-C793-444F-B1AC-FD432B520C14}"/>
    <cellStyle name="20% - 강조색1 32 3" xfId="31007" xr:uid="{597D6B28-3B46-4795-8A8F-EECB9D66C536}"/>
    <cellStyle name="20% - 강조색1 33" xfId="568" xr:uid="{725CE61D-D889-49E3-A35A-622A7BF4D504}"/>
    <cellStyle name="20% - 강조색1 33 2" xfId="28441" xr:uid="{7E6CA7F9-3ECA-4145-851A-9494712DB915}"/>
    <cellStyle name="20% - 강조색1 33 3" xfId="31008" xr:uid="{BC9EC772-36F1-443C-A1F9-F6F46378C533}"/>
    <cellStyle name="20% - 강조색1 34" xfId="569" xr:uid="{B855C79C-7BB0-4E1B-9EAA-50A4C50767B3}"/>
    <cellStyle name="20% - 강조색1 34 2" xfId="28442" xr:uid="{B05B3DA9-1AE2-488A-8727-70FD0484E347}"/>
    <cellStyle name="20% - 강조색1 34 3" xfId="31009" xr:uid="{E90EB2D9-C3F0-474C-8E7D-9DF499CB3C98}"/>
    <cellStyle name="20% - 강조색1 35" xfId="570" xr:uid="{F190C585-A677-4EE2-91AC-EED0214B03BC}"/>
    <cellStyle name="20% - 강조색1 35 2" xfId="28443" xr:uid="{1FA6959A-2297-4BC8-9C38-105590F0A5F1}"/>
    <cellStyle name="20% - 강조색1 35 3" xfId="31010" xr:uid="{684BD29D-4374-41D1-9C40-105DB3800AB1}"/>
    <cellStyle name="20% - 강조색1 36" xfId="571" xr:uid="{1F1C623F-836B-4694-B241-F1ECBE8C824C}"/>
    <cellStyle name="20% - 강조색1 36 2" xfId="28444" xr:uid="{3846A6DF-D663-4C63-9234-D997128B083A}"/>
    <cellStyle name="20% - 강조색1 36 3" xfId="31011" xr:uid="{646E19DB-D57E-48D9-8AD9-2FE47ACF79C6}"/>
    <cellStyle name="20% - 강조색1 37" xfId="572" xr:uid="{384741BA-6DA9-4BC0-BA6B-E6A4EE1866AE}"/>
    <cellStyle name="20% - 강조색1 37 2" xfId="28445" xr:uid="{02DFEDB1-C393-46BB-B6AD-5E68E9B2BD9A}"/>
    <cellStyle name="20% - 강조색1 37 3" xfId="31012" xr:uid="{127E55D7-E475-48A3-A0DC-E6EF39D93494}"/>
    <cellStyle name="20% - 강조색1 38" xfId="573" xr:uid="{083541B6-0B89-4D43-AF67-82CFC56BC158}"/>
    <cellStyle name="20% - 강조색1 38 2" xfId="28446" xr:uid="{5F9B116D-F041-4508-B34B-75750BDD9780}"/>
    <cellStyle name="20% - 강조색1 38 3" xfId="31013" xr:uid="{FCFC491A-3156-428D-9782-7DF1C89AA368}"/>
    <cellStyle name="20% - 강조색1 39" xfId="574" xr:uid="{66D8799A-D89B-410A-AC05-AD29DCCF9053}"/>
    <cellStyle name="20% - 강조색1 39 2" xfId="28447" xr:uid="{AE90C71E-3B9C-438C-A7BC-C6C90AB5FBBD}"/>
    <cellStyle name="20% - 강조색1 39 3" xfId="31014" xr:uid="{21A449CA-6CBC-4534-B47C-8E1C77946298}"/>
    <cellStyle name="20% - 강조색1 4" xfId="575" xr:uid="{C88B43BF-81F3-49AC-9BCF-C5E4ED89F588}"/>
    <cellStyle name="20% - 강조색1 4 2" xfId="28448" xr:uid="{03AD8EC2-63B0-4CC4-8DB5-3160A4BDB563}"/>
    <cellStyle name="20% - 강조색1 40" xfId="576" xr:uid="{E3D5D542-7186-4068-89D1-4918B3AB7A5B}"/>
    <cellStyle name="20% - 강조색1 40 2" xfId="28449" xr:uid="{3F178A90-392E-4B15-9F69-398B1B83F86C}"/>
    <cellStyle name="20% - 강조색1 40 3" xfId="31015" xr:uid="{CF044627-4447-4E34-92FE-4325FBB5A2AD}"/>
    <cellStyle name="20% - 강조색1 41" xfId="577" xr:uid="{57057E53-B1BE-44BC-B865-D1529E5D2D2D}"/>
    <cellStyle name="20% - 강조색1 41 2" xfId="28450" xr:uid="{8E6FE24B-829D-43DC-B10B-9BDC9CEC3337}"/>
    <cellStyle name="20% - 강조색1 41 3" xfId="31016" xr:uid="{4B32396D-5BCB-43DE-ABC9-B57CA8AD614E}"/>
    <cellStyle name="20% - 강조색1 42" xfId="578" xr:uid="{EC35D769-5EEC-4F1D-BD3C-6CC8AF81B143}"/>
    <cellStyle name="20% - 강조색1 42 2" xfId="28451" xr:uid="{1482A242-FF15-43ED-B95F-5F4D6FA878AA}"/>
    <cellStyle name="20% - 강조색1 42 3" xfId="31017" xr:uid="{C1BB3BB2-FDC8-4DBA-AA88-90759FBDF069}"/>
    <cellStyle name="20% - 강조색1 43" xfId="42305" xr:uid="{09D8DFF9-DDC9-49C2-9EAE-9CBACF4154C4}"/>
    <cellStyle name="20% - 강조색1 5" xfId="579" xr:uid="{4615DAC3-A75F-4100-ABF5-AA37B47B7CA9}"/>
    <cellStyle name="20% - 강조색1 5 2" xfId="28452" xr:uid="{0250F55D-F569-4FFE-A956-F02E18CFC757}"/>
    <cellStyle name="20% - 강조색1 6" xfId="580" xr:uid="{5C25EBB9-96DC-4878-A994-7443FDEFE087}"/>
    <cellStyle name="20% - 강조색1 6 2" xfId="28453" xr:uid="{23734835-EA18-475B-9750-2E8AB0DB6CED}"/>
    <cellStyle name="20% - 강조색1 7" xfId="581" xr:uid="{6B366DC7-9F51-4C84-BAFF-0EB69479F1AD}"/>
    <cellStyle name="20% - 강조색1 7 2" xfId="28454" xr:uid="{C060C1A0-7F3C-4FFC-82F1-39AAD98DCEFB}"/>
    <cellStyle name="20% - 강조색1 8" xfId="582" xr:uid="{EAFFD355-D724-448F-88DF-C1297B8F4B3D}"/>
    <cellStyle name="20% - 강조색1 8 2" xfId="28455" xr:uid="{D5F99E27-730D-42E7-A7B5-D7632E34A662}"/>
    <cellStyle name="20% - 강조색1 9" xfId="583" xr:uid="{BB7E5FED-C362-4319-8924-0ED5646DEB00}"/>
    <cellStyle name="20% - 강조색1 9 2" xfId="28456" xr:uid="{86D84644-983F-4A4F-A920-4BCF4CDDC950}"/>
    <cellStyle name="20% - 강조색2 10" xfId="584" xr:uid="{C7FBD04C-6F08-473E-935F-6453E9AC9577}"/>
    <cellStyle name="20% - 강조색2 10 2" xfId="28457" xr:uid="{B1476359-07EB-46F1-BA41-D695B8A72DEB}"/>
    <cellStyle name="20% - 강조색2 11" xfId="585" xr:uid="{FD7F2136-1691-4349-A5E3-FCD6EDF1E34F}"/>
    <cellStyle name="20% - 강조색2 11 2" xfId="28458" xr:uid="{3E883531-7DB5-49D6-B904-CB5B81E39A74}"/>
    <cellStyle name="20% - 강조색2 12" xfId="586" xr:uid="{35C153C8-ED98-48FA-9D0E-765C4B2D10E8}"/>
    <cellStyle name="20% - 강조색2 12 2" xfId="28459" xr:uid="{8D141316-8369-4BD1-B862-5923A8D5605E}"/>
    <cellStyle name="20% - 강조색2 13" xfId="587" xr:uid="{CB85BF5A-6B72-4DB6-B2A5-6BF16C1BA6BF}"/>
    <cellStyle name="20% - 강조색2 13 2" xfId="28460" xr:uid="{37E892AC-39FD-4BF4-82BF-3115C09290EA}"/>
    <cellStyle name="20% - 강조색2 14" xfId="588" xr:uid="{DBB2AA8D-4256-4BC4-909C-1142C317C8BF}"/>
    <cellStyle name="20% - 강조색2 14 2" xfId="28461" xr:uid="{C789DF8E-5419-4C52-AF37-221BEFA1BFF6}"/>
    <cellStyle name="20% - 강조색2 15" xfId="589" xr:uid="{596A5D0F-310C-4493-B635-49747EC14490}"/>
    <cellStyle name="20% - 강조색2 15 2" xfId="28462" xr:uid="{ACCB9DCF-8146-42E2-A2FE-002E34F60F22}"/>
    <cellStyle name="20% - 강조색2 16" xfId="590" xr:uid="{7DD831B6-9C02-40E2-91A9-2B7452320A5E}"/>
    <cellStyle name="20% - 강조색2 16 2" xfId="28463" xr:uid="{967103D8-16F7-4D6B-BF6E-82A7E362ACF5}"/>
    <cellStyle name="20% - 강조색2 17" xfId="591" xr:uid="{11105096-DE60-4F95-940B-98ECC0EA34F7}"/>
    <cellStyle name="20% - 강조색2 17 2" xfId="28464" xr:uid="{FE62A416-0F5B-40D3-B482-6563FF79210D}"/>
    <cellStyle name="20% - 강조색2 18" xfId="592" xr:uid="{F7A88B45-3083-417B-8A59-6B0AD30D95CF}"/>
    <cellStyle name="20% - 강조색2 18 2" xfId="28465" xr:uid="{A553280B-C5E2-4175-A93C-7FBDEDF31747}"/>
    <cellStyle name="20% - 강조색2 19" xfId="593" xr:uid="{28920D30-E8B4-4BD6-A791-6DE0EDC20B99}"/>
    <cellStyle name="20% - 강조색2 19 2" xfId="28466" xr:uid="{614A050D-F5FE-4F6E-9F5D-7FD46D51A0EF}"/>
    <cellStyle name="20% - 강조색2 2" xfId="594" xr:uid="{AB5A92D4-87C2-4997-8AD1-73F9DCFC454E}"/>
    <cellStyle name="20% - 강조색2 2 2" xfId="595" xr:uid="{103A3580-905C-474E-9084-4ED2616F5404}"/>
    <cellStyle name="20% - 강조색2 2 2 2" xfId="28467" xr:uid="{345B9C18-14B9-4FAB-9A2A-BACB46008DA8}"/>
    <cellStyle name="20% - 강조색2 2 3" xfId="596" xr:uid="{ED374597-FC30-4AD6-9356-71401A28B032}"/>
    <cellStyle name="20% - 강조색2 2 3 2" xfId="28468" xr:uid="{89C86DFD-A872-4691-A678-B2335A909FBC}"/>
    <cellStyle name="20% - 강조색2 2 3 3" xfId="31019" xr:uid="{8E6C7689-03A3-402C-9C33-B489E0686B3D}"/>
    <cellStyle name="20% - 강조색2 2 4" xfId="28469" xr:uid="{43FA9E6F-63EA-4AA8-AEB5-2A4817A2CA91}"/>
    <cellStyle name="20% - 강조색2 2 5" xfId="31018" xr:uid="{CB66E606-8C8A-40B5-BEAC-5F423D30D58E}"/>
    <cellStyle name="20% - 강조색2 20" xfId="597" xr:uid="{F0E43BA6-3D30-4458-8F4F-45EE62866F50}"/>
    <cellStyle name="20% - 강조색2 20 2" xfId="28470" xr:uid="{0DEDDC26-1B2A-4DF0-BBD4-8910DE3AC5CF}"/>
    <cellStyle name="20% - 강조색2 21" xfId="598" xr:uid="{BE3D0340-5E3C-4837-BC85-FA921414BD49}"/>
    <cellStyle name="20% - 강조색2 21 2" xfId="28471" xr:uid="{66F948FA-F6A3-4233-8509-54965072428D}"/>
    <cellStyle name="20% - 강조색2 22" xfId="599" xr:uid="{F4435F0C-FCC4-4708-B762-770351AEA71D}"/>
    <cellStyle name="20% - 강조색2 22 2" xfId="28472" xr:uid="{34F5B40A-C46F-4235-899C-41F00BFE53DE}"/>
    <cellStyle name="20% - 강조색2 23" xfId="600" xr:uid="{BB457400-A4E3-47CC-A55B-EBBB79CC5722}"/>
    <cellStyle name="20% - 강조색2 23 2" xfId="28473" xr:uid="{4DFA3C1E-66CD-48D9-858B-262846CC8BF6}"/>
    <cellStyle name="20% - 강조색2 24" xfId="601" xr:uid="{38EAD9C0-C581-4424-8DF6-7652529F7829}"/>
    <cellStyle name="20% - 강조색2 24 2" xfId="28474" xr:uid="{B541A091-C201-4174-AEDD-C323C7834A41}"/>
    <cellStyle name="20% - 강조색2 25" xfId="602" xr:uid="{67F7A78E-11B0-40D8-AAA4-37A25F41A84E}"/>
    <cellStyle name="20% - 강조색2 25 2" xfId="28475" xr:uid="{A8766B8E-B2AD-4944-ADC6-91BE0E3AA83B}"/>
    <cellStyle name="20% - 강조색2 26" xfId="603" xr:uid="{FC724FE8-9F01-4EBB-8DDA-1E1365564573}"/>
    <cellStyle name="20% - 강조색2 26 2" xfId="28476" xr:uid="{A6D1C6B4-8638-4ADD-8DAB-2A4C44B2AF94}"/>
    <cellStyle name="20% - 강조색2 27" xfId="604" xr:uid="{9EB005D1-6C9C-4BDC-B0CA-2AFA87F05BB6}"/>
    <cellStyle name="20% - 강조색2 27 2" xfId="28477" xr:uid="{D0C5AB8E-C9FA-4DBD-A2CA-68D67DD0FD84}"/>
    <cellStyle name="20% - 강조색2 28" xfId="605" xr:uid="{9FBE1FCA-A006-4A92-81EE-D75C0F11FBC8}"/>
    <cellStyle name="20% - 강조색2 28 2" xfId="28478" xr:uid="{B9046BF8-7DE7-44AC-A653-D28C0984C904}"/>
    <cellStyle name="20% - 강조색2 29" xfId="606" xr:uid="{ECC043B9-7A1C-4B67-B48A-E7890852AAEF}"/>
    <cellStyle name="20% - 강조색2 29 2" xfId="28479" xr:uid="{D5AB3EBD-0FF8-481C-A7EA-B494668FFE09}"/>
    <cellStyle name="20% - 강조색2 3" xfId="607" xr:uid="{7BE247EC-ABC5-4F51-9FE9-01C5E93C0272}"/>
    <cellStyle name="20% - 강조색2 3 2" xfId="28480" xr:uid="{42FB03E0-6178-42FE-9F5E-41A1859FFB9B}"/>
    <cellStyle name="20% - 강조색2 30" xfId="608" xr:uid="{3E933542-97D2-4977-8D51-53ADD8521CFA}"/>
    <cellStyle name="20% - 강조색2 30 2" xfId="28481" xr:uid="{1961620F-D14C-494B-B604-C678F20D5A45}"/>
    <cellStyle name="20% - 강조색2 31" xfId="609" xr:uid="{93FC983D-F4C3-483C-B913-DE1216B3E5F6}"/>
    <cellStyle name="20% - 강조색2 31 2" xfId="28482" xr:uid="{241D73E7-6E6D-475B-B82D-8515474C4C82}"/>
    <cellStyle name="20% - 강조색2 32" xfId="610" xr:uid="{38659BE8-334B-41FE-B8CA-744935853517}"/>
    <cellStyle name="20% - 강조색2 32 2" xfId="28483" xr:uid="{D6AD2379-B51E-4BDD-81A8-D65694FB02C9}"/>
    <cellStyle name="20% - 강조색2 32 3" xfId="31020" xr:uid="{D97FC67B-293B-42C2-99FA-AB367E966F43}"/>
    <cellStyle name="20% - 강조색2 33" xfId="611" xr:uid="{312CF0CA-E990-4CC6-9A92-91D65595CAE8}"/>
    <cellStyle name="20% - 강조색2 33 2" xfId="28484" xr:uid="{794E2E57-6AF5-4D27-B7B6-C9BC1B88BE1F}"/>
    <cellStyle name="20% - 강조색2 33 3" xfId="31021" xr:uid="{CF91E308-576D-4A79-897B-8724111C723C}"/>
    <cellStyle name="20% - 강조색2 34" xfId="612" xr:uid="{577B0200-3971-474A-9BCE-1FF8164CBB8D}"/>
    <cellStyle name="20% - 강조색2 34 2" xfId="28485" xr:uid="{D585C823-717D-4FE2-96E4-10AD10E48DAB}"/>
    <cellStyle name="20% - 강조색2 34 3" xfId="31022" xr:uid="{3D4E52AB-B288-41C2-9F74-3CB7AA19ADDC}"/>
    <cellStyle name="20% - 강조색2 35" xfId="613" xr:uid="{D9A5FC58-6F11-4186-8C8A-CE0B0FBF9245}"/>
    <cellStyle name="20% - 강조색2 35 2" xfId="28486" xr:uid="{3CE27016-7AEA-4E02-AA51-B833FBCBAFEC}"/>
    <cellStyle name="20% - 강조색2 35 3" xfId="31023" xr:uid="{7813CE47-62BF-44D7-8B2C-42E9C3FED310}"/>
    <cellStyle name="20% - 강조색2 36" xfId="614" xr:uid="{29AE497A-D52B-4815-9740-F422FA470CF5}"/>
    <cellStyle name="20% - 강조색2 36 2" xfId="28487" xr:uid="{09FDEC0E-BA1D-4DA3-A746-469DF15A20BF}"/>
    <cellStyle name="20% - 강조색2 36 3" xfId="31024" xr:uid="{A32EDBE9-E748-46C4-84B2-B3C67054ED30}"/>
    <cellStyle name="20% - 강조색2 37" xfId="615" xr:uid="{C564D08F-59E1-427C-AAB4-B92DEA775108}"/>
    <cellStyle name="20% - 강조색2 37 2" xfId="28488" xr:uid="{6F995C1E-5667-47FE-AEC7-2349771E2D5B}"/>
    <cellStyle name="20% - 강조색2 37 3" xfId="31025" xr:uid="{07F65814-AA29-40D9-BEBA-0D9B7FCA41DF}"/>
    <cellStyle name="20% - 강조색2 38" xfId="616" xr:uid="{468845DE-334B-4F16-A048-A922F050BFE8}"/>
    <cellStyle name="20% - 강조색2 38 2" xfId="28489" xr:uid="{BD1F5A90-E621-42E6-A17F-F28126F0986C}"/>
    <cellStyle name="20% - 강조색2 38 3" xfId="31026" xr:uid="{8E2F3EAC-FB5C-4ADB-8C0A-101E6A256814}"/>
    <cellStyle name="20% - 강조색2 39" xfId="617" xr:uid="{B3C0CF0A-B510-480A-AC49-EE2804E44920}"/>
    <cellStyle name="20% - 강조색2 39 2" xfId="28490" xr:uid="{C7EFF00C-E28A-4F81-9F3F-9EFA76155F42}"/>
    <cellStyle name="20% - 강조색2 39 3" xfId="31027" xr:uid="{7041A40A-8D98-4D55-861E-4FB06688A089}"/>
    <cellStyle name="20% - 강조색2 4" xfId="618" xr:uid="{A0983298-06F7-407B-8FF8-15513D10950E}"/>
    <cellStyle name="20% - 강조색2 4 2" xfId="28491" xr:uid="{D3515D72-E335-408E-B430-EA87D28D5FB9}"/>
    <cellStyle name="20% - 강조색2 40" xfId="619" xr:uid="{648AF77A-2C61-4834-9911-FE3083A0D407}"/>
    <cellStyle name="20% - 강조색2 40 2" xfId="28492" xr:uid="{0B755AE7-284F-4A41-B4E0-B3AF5EAD9EEB}"/>
    <cellStyle name="20% - 강조색2 40 3" xfId="31028" xr:uid="{0DE46FB8-84A6-49C8-8726-99245732026C}"/>
    <cellStyle name="20% - 강조색2 41" xfId="620" xr:uid="{16531B11-73F4-4747-B04C-CA71A18A80D7}"/>
    <cellStyle name="20% - 강조색2 41 2" xfId="28493" xr:uid="{245BDB51-4282-4478-B104-7C718460D289}"/>
    <cellStyle name="20% - 강조색2 41 3" xfId="31029" xr:uid="{F5FB0775-5B04-42C6-A46F-7B1CAD5A5A3D}"/>
    <cellStyle name="20% - 강조색2 42" xfId="621" xr:uid="{DF8E4940-84FE-49AB-A35D-B1CC81E2A57C}"/>
    <cellStyle name="20% - 강조색2 42 2" xfId="28494" xr:uid="{F1702E6D-76A1-4C84-9173-36CEC44149AC}"/>
    <cellStyle name="20% - 강조색2 42 3" xfId="31030" xr:uid="{B577154B-B2B2-4863-9883-39CFBECBBEFD}"/>
    <cellStyle name="20% - 강조색2 43" xfId="42306" xr:uid="{3E8F5D78-DFF6-45AC-A057-C3E4CBFDE678}"/>
    <cellStyle name="20% - 강조색2 5" xfId="622" xr:uid="{9E0DD9C0-1AD3-4E3B-964D-7EE7ACB3493F}"/>
    <cellStyle name="20% - 강조색2 5 2" xfId="28495" xr:uid="{4A9ADC0A-B138-4A0A-8B55-193BFE966F96}"/>
    <cellStyle name="20% - 강조색2 6" xfId="623" xr:uid="{78F49A9A-D057-4964-A4CB-22E8BC7EA3C8}"/>
    <cellStyle name="20% - 강조색2 6 2" xfId="28496" xr:uid="{817736F3-8DFF-4A8A-AD2B-B29A35C5AACB}"/>
    <cellStyle name="20% - 강조색2 7" xfId="624" xr:uid="{6CE69EF9-C149-4F7B-A011-234C369F0E18}"/>
    <cellStyle name="20% - 강조색2 7 2" xfId="28497" xr:uid="{898428AB-793B-4FDC-B9F4-2DC669F01993}"/>
    <cellStyle name="20% - 강조색2 8" xfId="625" xr:uid="{EE904F00-2EAB-46E7-BDE1-C57DDB07C4CE}"/>
    <cellStyle name="20% - 강조색2 8 2" xfId="28498" xr:uid="{C78E6166-5F74-48B8-B7AF-630C48856A6A}"/>
    <cellStyle name="20% - 강조색2 9" xfId="626" xr:uid="{FCF90C3B-5533-469F-91D7-AA695F2ED0B1}"/>
    <cellStyle name="20% - 강조색2 9 2" xfId="28499" xr:uid="{048AE31F-3AB5-4585-AA06-8317B855A408}"/>
    <cellStyle name="20% - 강조색3 10" xfId="627" xr:uid="{82021BB0-F01D-4747-9609-8AD008325D5A}"/>
    <cellStyle name="20% - 강조색3 10 2" xfId="28500" xr:uid="{7FF19956-B7B8-455C-8A94-2247CC514E24}"/>
    <cellStyle name="20% - 강조색3 11" xfId="628" xr:uid="{456EB09A-9D53-42C3-A584-C03CD15DF11C}"/>
    <cellStyle name="20% - 강조색3 11 2" xfId="28501" xr:uid="{ECF9C5B2-AFCE-44FC-8138-CE0467AB2968}"/>
    <cellStyle name="20% - 강조색3 12" xfId="629" xr:uid="{D9D39B00-CD73-409B-89C2-AD123625C6C9}"/>
    <cellStyle name="20% - 강조색3 12 2" xfId="28502" xr:uid="{964C3564-1491-4780-844F-51339B4EB12A}"/>
    <cellStyle name="20% - 강조색3 13" xfId="630" xr:uid="{248DA76F-9A94-4718-AED3-F424C67B94E8}"/>
    <cellStyle name="20% - 강조색3 13 2" xfId="28503" xr:uid="{7BDC96F0-17A2-401E-8A22-7D0BB08386A1}"/>
    <cellStyle name="20% - 강조색3 14" xfId="631" xr:uid="{63A7F0CE-C695-4BAB-B142-8FD70FD2F5CD}"/>
    <cellStyle name="20% - 강조색3 14 2" xfId="28504" xr:uid="{09744054-B1FE-4713-B934-BA76255BA6DE}"/>
    <cellStyle name="20% - 강조색3 15" xfId="632" xr:uid="{191C7CEA-4D5E-4D09-A2F1-47A8DEC97708}"/>
    <cellStyle name="20% - 강조색3 15 2" xfId="28505" xr:uid="{A892923A-C183-4118-A930-C309191A6DDE}"/>
    <cellStyle name="20% - 강조색3 16" xfId="633" xr:uid="{A4036236-2ADE-4D81-AEB4-A6654AA735CB}"/>
    <cellStyle name="20% - 강조색3 16 2" xfId="28506" xr:uid="{542C8691-ED87-4BD5-89E6-346C7828CC4A}"/>
    <cellStyle name="20% - 강조색3 17" xfId="634" xr:uid="{6D58A0E8-3E17-4C82-A457-C5825C04AB8C}"/>
    <cellStyle name="20% - 강조색3 17 2" xfId="28507" xr:uid="{CA923FD5-3B79-4264-91A2-8034464C2923}"/>
    <cellStyle name="20% - 강조색3 18" xfId="635" xr:uid="{29758969-3EE5-4507-957E-D35619A09A5D}"/>
    <cellStyle name="20% - 강조색3 18 2" xfId="28508" xr:uid="{9DD69E7D-CB4E-4512-99D3-AC0D078A4D12}"/>
    <cellStyle name="20% - 강조색3 19" xfId="636" xr:uid="{7F8D0052-8B5B-4F86-ADD6-5BA30EE98226}"/>
    <cellStyle name="20% - 강조색3 19 2" xfId="28509" xr:uid="{4DB595D5-C015-490E-BEA7-723EC42C6CBB}"/>
    <cellStyle name="20% - 강조색3 2" xfId="637" xr:uid="{BEF9B469-6AF3-4E59-AE57-90D7F378A801}"/>
    <cellStyle name="20% - 강조색3 2 2" xfId="638" xr:uid="{4B3C0010-4055-412F-BAD2-CAEBBB65C7BD}"/>
    <cellStyle name="20% - 강조색3 2 2 2" xfId="28510" xr:uid="{2E25BB81-B71B-451C-B0BA-BE8A34D41F3C}"/>
    <cellStyle name="20% - 강조색3 2 3" xfId="639" xr:uid="{4DBECFEC-C4AA-402E-AAA0-12CD75B935DC}"/>
    <cellStyle name="20% - 강조색3 2 3 2" xfId="28511" xr:uid="{4BAF31D7-4290-4BD0-B892-0742E99550AD}"/>
    <cellStyle name="20% - 강조색3 2 3 3" xfId="31032" xr:uid="{C983DEF3-BD14-4BD8-806A-AF05662CE98C}"/>
    <cellStyle name="20% - 강조색3 2 4" xfId="28512" xr:uid="{3E0E5EBF-018A-44D6-83E2-F60FA7DB0DB3}"/>
    <cellStyle name="20% - 강조색3 2 5" xfId="31031" xr:uid="{0F88B2FA-4795-4F59-925D-823872A1E728}"/>
    <cellStyle name="20% - 강조색3 20" xfId="640" xr:uid="{F0A45A2A-4A9A-4E20-AEB6-F9C0BF900682}"/>
    <cellStyle name="20% - 강조색3 20 2" xfId="28513" xr:uid="{6427689D-58FD-4612-8B4C-04AFCAEDD3BA}"/>
    <cellStyle name="20% - 강조색3 21" xfId="641" xr:uid="{84A56C8B-BD48-4616-BD6B-B0893BA05F45}"/>
    <cellStyle name="20% - 강조색3 21 2" xfId="28514" xr:uid="{FFC55FEF-9A09-4F11-A7C5-6712BD0D3C83}"/>
    <cellStyle name="20% - 강조색3 22" xfId="642" xr:uid="{9B93E810-1163-461D-B526-5175A230FDA1}"/>
    <cellStyle name="20% - 강조색3 22 2" xfId="28515" xr:uid="{4B98ADDF-5952-43F1-9981-9DD2692F57D0}"/>
    <cellStyle name="20% - 강조색3 23" xfId="643" xr:uid="{C663DA11-D34D-46D9-828F-C962D609F218}"/>
    <cellStyle name="20% - 강조색3 23 2" xfId="28516" xr:uid="{46300B6E-F752-4BA9-968A-5F7274D9D928}"/>
    <cellStyle name="20% - 강조색3 24" xfId="644" xr:uid="{611E3342-F317-4B37-98E2-E6A932BC7104}"/>
    <cellStyle name="20% - 강조색3 24 2" xfId="28517" xr:uid="{47DA0962-324F-4B13-84E4-9757CFC03259}"/>
    <cellStyle name="20% - 강조색3 25" xfId="645" xr:uid="{973C749E-6023-472C-BE39-434A0F2B1AFB}"/>
    <cellStyle name="20% - 강조색3 25 2" xfId="28518" xr:uid="{E035BA09-D378-4368-9BBD-5714BFDD56BD}"/>
    <cellStyle name="20% - 강조색3 26" xfId="646" xr:uid="{1C660FB9-9E43-4309-A661-47D5CB6E75FB}"/>
    <cellStyle name="20% - 강조색3 26 2" xfId="28519" xr:uid="{31FB4950-2F29-4D79-9F66-9AA35562FBD6}"/>
    <cellStyle name="20% - 강조색3 27" xfId="647" xr:uid="{831458AE-CC16-442E-9B83-ACC9E6A8FDDD}"/>
    <cellStyle name="20% - 강조색3 27 2" xfId="28520" xr:uid="{B6FD16C5-C006-4BF9-9EB8-ECFDFC3CED46}"/>
    <cellStyle name="20% - 강조색3 28" xfId="648" xr:uid="{ECE4D455-5E31-4760-9E9B-36A0C74B0481}"/>
    <cellStyle name="20% - 강조색3 28 2" xfId="28521" xr:uid="{BAEACF14-209C-48DE-986E-523C1CAEEDAE}"/>
    <cellStyle name="20% - 강조색3 29" xfId="649" xr:uid="{C5C00007-545D-43EB-A8CC-67325BA5B826}"/>
    <cellStyle name="20% - 강조색3 29 2" xfId="28522" xr:uid="{21C2D40E-4BA7-4EF4-8D2A-A8089C657E6C}"/>
    <cellStyle name="20% - 강조색3 3" xfId="650" xr:uid="{3F0ED172-5182-4C22-A3B6-119E0A79233B}"/>
    <cellStyle name="20% - 강조색3 3 2" xfId="28523" xr:uid="{D5DD0794-04BA-4BA7-9EAD-4795B2ABE2DB}"/>
    <cellStyle name="20% - 강조색3 30" xfId="651" xr:uid="{6157CDAC-9A6F-42F5-A28D-AAC6A70266E2}"/>
    <cellStyle name="20% - 강조색3 30 2" xfId="28524" xr:uid="{1476FD67-A283-4940-B7AC-784A8D452315}"/>
    <cellStyle name="20% - 강조색3 31" xfId="652" xr:uid="{0D0D632C-BCA4-4B8E-BB68-0285C694C6AA}"/>
    <cellStyle name="20% - 강조색3 31 2" xfId="28525" xr:uid="{C5F6BEAB-4CFF-4B70-B1DA-15D5D8DD6115}"/>
    <cellStyle name="20% - 강조색3 32" xfId="653" xr:uid="{E0EC1921-6DE3-40D0-8894-3947C5DDA8CB}"/>
    <cellStyle name="20% - 강조색3 32 2" xfId="28526" xr:uid="{25E06A0C-E3F7-4F11-916E-F79BC8BA24BD}"/>
    <cellStyle name="20% - 강조색3 32 3" xfId="31033" xr:uid="{268085FE-9E74-4120-9855-46E951217258}"/>
    <cellStyle name="20% - 강조색3 33" xfId="654" xr:uid="{7AD127FC-FB52-40FB-9278-E30A8F0D1C87}"/>
    <cellStyle name="20% - 강조색3 33 2" xfId="28527" xr:uid="{C6AC7BFF-21D1-44D6-BB8B-871BFEEA7AE6}"/>
    <cellStyle name="20% - 강조색3 33 3" xfId="31034" xr:uid="{D859CA89-34E3-4B52-B00C-148EC6CBB878}"/>
    <cellStyle name="20% - 강조색3 34" xfId="655" xr:uid="{46811EF3-6BA1-4263-877C-0EAD8FD0B26B}"/>
    <cellStyle name="20% - 강조색3 34 2" xfId="28528" xr:uid="{ED44D213-25C3-4979-8B09-B3BAA41C4C72}"/>
    <cellStyle name="20% - 강조색3 34 3" xfId="31035" xr:uid="{5D1CD711-9570-4962-85E6-75CB42AA790B}"/>
    <cellStyle name="20% - 강조색3 35" xfId="656" xr:uid="{9414D92D-5B68-4CD0-9812-AF575A0FE42B}"/>
    <cellStyle name="20% - 강조색3 35 2" xfId="28529" xr:uid="{BCCDD495-14ED-45AE-9C8B-1A9FE7AE95B6}"/>
    <cellStyle name="20% - 강조색3 35 3" xfId="31036" xr:uid="{C5D077B5-1DE4-4648-98F8-E5966CC9A871}"/>
    <cellStyle name="20% - 강조색3 36" xfId="657" xr:uid="{5DCCAA29-3088-4164-98EE-5C1974207508}"/>
    <cellStyle name="20% - 강조색3 36 2" xfId="28530" xr:uid="{105E21C1-5147-47DF-BE72-3969C0D7194D}"/>
    <cellStyle name="20% - 강조색3 36 3" xfId="31037" xr:uid="{FF47F46A-EB8B-45A1-9C35-5A84369BFFDD}"/>
    <cellStyle name="20% - 강조색3 37" xfId="658" xr:uid="{3762C99B-F65D-4CCF-871C-2B11D0BD81EF}"/>
    <cellStyle name="20% - 강조색3 37 2" xfId="28531" xr:uid="{C78C8384-BB90-4BB2-8D2E-653AD251735C}"/>
    <cellStyle name="20% - 강조색3 37 3" xfId="31038" xr:uid="{32D025CC-43D7-4A77-B7EE-B7FEC714F13B}"/>
    <cellStyle name="20% - 강조색3 38" xfId="659" xr:uid="{9F7474AE-2D82-4651-AEC1-C6552035EB38}"/>
    <cellStyle name="20% - 강조색3 38 2" xfId="28532" xr:uid="{D0D3C077-F1EA-4938-AE13-A4DEE6FC8317}"/>
    <cellStyle name="20% - 강조색3 38 3" xfId="31039" xr:uid="{9C2827B0-7A40-4B21-8CCD-8DD7355A6DD2}"/>
    <cellStyle name="20% - 강조색3 39" xfId="660" xr:uid="{E9D71694-320D-4629-9183-2F83AD1E3C12}"/>
    <cellStyle name="20% - 강조색3 39 2" xfId="28533" xr:uid="{2836D292-CEC1-4AD7-920F-2BFD8589A95D}"/>
    <cellStyle name="20% - 강조색3 39 3" xfId="31040" xr:uid="{99B33D5D-C19E-48E0-A093-36A4B313BDA7}"/>
    <cellStyle name="20% - 강조색3 4" xfId="661" xr:uid="{C43C8A98-E241-42CF-A163-51C8ADFC61CE}"/>
    <cellStyle name="20% - 강조색3 4 2" xfId="28534" xr:uid="{8B9938AE-443E-4DDB-B293-0DB391DB7E27}"/>
    <cellStyle name="20% - 강조색3 40" xfId="662" xr:uid="{2C1E3E7B-3970-4A4A-9877-F8747EE6285B}"/>
    <cellStyle name="20% - 강조색3 40 2" xfId="28535" xr:uid="{A00B1328-89BF-4697-8528-1700442A0FDD}"/>
    <cellStyle name="20% - 강조색3 40 3" xfId="31041" xr:uid="{0C3DC6D4-2552-4F8E-88EE-A800D2846017}"/>
    <cellStyle name="20% - 강조색3 41" xfId="663" xr:uid="{D33AA149-7588-4DA4-A8FA-82931B5D2990}"/>
    <cellStyle name="20% - 강조색3 41 2" xfId="28536" xr:uid="{E10EEA06-0D8C-437A-8028-6F764B07D8BA}"/>
    <cellStyle name="20% - 강조색3 41 3" xfId="31042" xr:uid="{D8A0C559-BBFB-4A5E-A9FD-1C5AD893A49E}"/>
    <cellStyle name="20% - 강조색3 42" xfId="664" xr:uid="{BED2DA56-86A6-489C-9A35-B56FBF0C746C}"/>
    <cellStyle name="20% - 강조색3 42 2" xfId="28537" xr:uid="{A2118F98-62BD-4302-9C82-72F348ED3C91}"/>
    <cellStyle name="20% - 강조색3 42 3" xfId="31043" xr:uid="{7B535711-F2FF-4A37-8EC1-CF69F17535DE}"/>
    <cellStyle name="20% - 강조색3 43" xfId="42307" xr:uid="{0DDAF209-C715-4EDE-BA39-18B9335A0D65}"/>
    <cellStyle name="20% - 강조색3 5" xfId="665" xr:uid="{FE14FFAC-8054-4C50-B972-7469E6FED5C6}"/>
    <cellStyle name="20% - 강조색3 5 2" xfId="28538" xr:uid="{30E7DD07-5DB8-4D07-AB28-CD4360E9CE39}"/>
    <cellStyle name="20% - 강조색3 6" xfId="666" xr:uid="{F04FE05E-3B61-4F1E-B17B-0A8CBF7139F1}"/>
    <cellStyle name="20% - 강조색3 6 2" xfId="28539" xr:uid="{4E4509F0-E61E-48D9-9019-94146DB08C04}"/>
    <cellStyle name="20% - 강조색3 7" xfId="667" xr:uid="{77AA2C61-70E3-4765-BE56-452B7CB7EDAA}"/>
    <cellStyle name="20% - 강조색3 7 2" xfId="28540" xr:uid="{131151EF-8B4F-46B2-BC2B-837447A452BD}"/>
    <cellStyle name="20% - 강조색3 8" xfId="668" xr:uid="{90A5B177-D17C-47B4-BCB4-65A74D4624D4}"/>
    <cellStyle name="20% - 강조색3 8 2" xfId="28541" xr:uid="{70E9E0CD-0F1F-4A57-BF8B-EB8C3F14CC96}"/>
    <cellStyle name="20% - 강조색3 9" xfId="669" xr:uid="{850B3E3D-B260-428E-8123-0051A6D56D4F}"/>
    <cellStyle name="20% - 강조색3 9 2" xfId="28542" xr:uid="{F526EB70-E9F2-4256-927D-336B6DACF6CC}"/>
    <cellStyle name="20% - 강조색4 10" xfId="670" xr:uid="{B39F4C0B-FF19-41AC-B570-860654BF3DE8}"/>
    <cellStyle name="20% - 강조색4 10 2" xfId="28543" xr:uid="{534E2812-E29B-4BF8-A016-440ED73C95B9}"/>
    <cellStyle name="20% - 강조색4 11" xfId="671" xr:uid="{3F414F8B-7423-46F5-B6A6-A5F455DAD441}"/>
    <cellStyle name="20% - 강조색4 11 2" xfId="28544" xr:uid="{84A138DA-E79F-4725-A0B6-AF7B323ABD88}"/>
    <cellStyle name="20% - 강조색4 12" xfId="672" xr:uid="{D994C942-BE4C-4F36-B64E-737F2F4B3049}"/>
    <cellStyle name="20% - 강조색4 12 2" xfId="28545" xr:uid="{9D1F3165-3071-44CB-BBB8-2659FE9EDD68}"/>
    <cellStyle name="20% - 강조색4 13" xfId="673" xr:uid="{5C0B23C5-9877-44E3-B116-DE8A06F01E30}"/>
    <cellStyle name="20% - 강조색4 13 2" xfId="28546" xr:uid="{30F36CCA-0C0B-42BB-B24C-C0E623210414}"/>
    <cellStyle name="20% - 강조색4 14" xfId="674" xr:uid="{9B3F7580-9CB6-4202-97C9-75B4F6BB2DD5}"/>
    <cellStyle name="20% - 강조색4 14 2" xfId="28547" xr:uid="{B85AFD2E-92A0-4054-8053-83AD728686BB}"/>
    <cellStyle name="20% - 강조색4 15" xfId="675" xr:uid="{5AC8A5B3-DB69-4855-A80C-9FCF1D7EEDBE}"/>
    <cellStyle name="20% - 강조색4 15 2" xfId="28548" xr:uid="{813DE2AD-450C-4339-B585-DD225878C023}"/>
    <cellStyle name="20% - 강조색4 16" xfId="676" xr:uid="{EAA2E940-1029-446C-BCF7-AA625FE570D7}"/>
    <cellStyle name="20% - 강조색4 16 2" xfId="28549" xr:uid="{E400433A-12BE-4F3C-87D9-3EBD7A440882}"/>
    <cellStyle name="20% - 강조색4 17" xfId="677" xr:uid="{344B0531-BEB7-46BF-A47C-740F567F699A}"/>
    <cellStyle name="20% - 강조색4 17 2" xfId="28550" xr:uid="{5874E3C5-48C2-4FBD-A22C-521F81552F1B}"/>
    <cellStyle name="20% - 강조색4 18" xfId="678" xr:uid="{4ACB934F-B5C3-4057-BAAC-87A96D6C462C}"/>
    <cellStyle name="20% - 강조색4 18 2" xfId="28551" xr:uid="{6A9412BA-1220-43AC-9247-AE7B423D0DFC}"/>
    <cellStyle name="20% - 강조색4 19" xfId="679" xr:uid="{03FD0144-13FF-4CC2-A902-05F02230C212}"/>
    <cellStyle name="20% - 강조색4 19 2" xfId="28552" xr:uid="{5ACDEC0B-532B-4616-ADCB-96CB6658237C}"/>
    <cellStyle name="20% - 강조색4 2" xfId="680" xr:uid="{6058A236-8F2B-454B-9039-02D1AE2881E4}"/>
    <cellStyle name="20% - 강조색4 2 2" xfId="681" xr:uid="{F368F112-3867-43D2-8B7D-640275C16CCD}"/>
    <cellStyle name="20% - 강조색4 2 2 2" xfId="28553" xr:uid="{C2E68465-435A-405B-A9EB-54EAEA6BB2B2}"/>
    <cellStyle name="20% - 강조색4 2 3" xfId="682" xr:uid="{7D28A1F8-0B77-4012-9922-48338F4123C5}"/>
    <cellStyle name="20% - 강조색4 2 3 2" xfId="28554" xr:uid="{09761B38-8628-4080-970C-3C6D3FC4EFB9}"/>
    <cellStyle name="20% - 강조색4 2 3 3" xfId="31045" xr:uid="{94452608-BE85-4F40-8A9C-6ED2EEDD9615}"/>
    <cellStyle name="20% - 강조색4 2 4" xfId="28555" xr:uid="{16DA1066-F416-4666-9208-45CB82725420}"/>
    <cellStyle name="20% - 강조색4 2 5" xfId="31044" xr:uid="{E8EA1E44-1464-4DC2-B63F-0B7B3E97FC88}"/>
    <cellStyle name="20% - 강조색4 20" xfId="683" xr:uid="{552255DB-A25A-4AFE-B008-02CB2D113E26}"/>
    <cellStyle name="20% - 강조색4 20 2" xfId="28556" xr:uid="{0B6563A6-054C-4335-8899-53A5949D5244}"/>
    <cellStyle name="20% - 강조색4 21" xfId="684" xr:uid="{1EFB1EE8-AFBD-466D-B07B-4100F21BE23B}"/>
    <cellStyle name="20% - 강조색4 21 2" xfId="28557" xr:uid="{0AA5E208-1217-4FB0-8EC3-E7654E1F9B5C}"/>
    <cellStyle name="20% - 강조색4 22" xfId="685" xr:uid="{F4E438A8-DD7C-416E-9593-4B7709BEB5A6}"/>
    <cellStyle name="20% - 강조색4 22 2" xfId="28558" xr:uid="{6EAF57B9-B981-4205-90C9-92D325C714BE}"/>
    <cellStyle name="20% - 강조색4 23" xfId="686" xr:uid="{7B0BDE01-4F3E-4639-AF51-69C1E953ABAF}"/>
    <cellStyle name="20% - 강조색4 23 2" xfId="28559" xr:uid="{23D9994E-8B29-4B18-81AD-208C8117BE1B}"/>
    <cellStyle name="20% - 강조색4 24" xfId="687" xr:uid="{45A79BB8-B937-4E2E-8325-BF165F32BCF1}"/>
    <cellStyle name="20% - 강조색4 24 2" xfId="28560" xr:uid="{767672B0-6918-4741-ADAB-103A365ABE7F}"/>
    <cellStyle name="20% - 강조색4 25" xfId="688" xr:uid="{F4012A30-6DF4-4935-9E96-97B285BECF30}"/>
    <cellStyle name="20% - 강조색4 25 2" xfId="28561" xr:uid="{89EBF143-D71A-4E09-92DA-9988F92AA29B}"/>
    <cellStyle name="20% - 강조색4 26" xfId="689" xr:uid="{93B7FFA9-93D7-4564-9218-F0A8389FC237}"/>
    <cellStyle name="20% - 강조색4 26 2" xfId="28562" xr:uid="{B96EDC72-75D2-4875-AE13-2A782AC63B81}"/>
    <cellStyle name="20% - 강조색4 27" xfId="690" xr:uid="{763CE36E-3973-40ED-BE17-9356BBEACF45}"/>
    <cellStyle name="20% - 강조색4 27 2" xfId="28563" xr:uid="{C60D4938-82B1-47FD-B500-0F8A39EA96CE}"/>
    <cellStyle name="20% - 강조색4 28" xfId="691" xr:uid="{9F4B7C8B-C055-46A0-B4F3-927E31032E66}"/>
    <cellStyle name="20% - 강조색4 28 2" xfId="28564" xr:uid="{6302E573-F923-4446-92A6-17AE5260F36E}"/>
    <cellStyle name="20% - 강조색4 29" xfId="692" xr:uid="{4A0B4D66-181F-4D3B-AEC3-D167E4498D77}"/>
    <cellStyle name="20% - 강조색4 29 2" xfId="28565" xr:uid="{10BA3977-71D0-40CA-B6C5-D79008655FE6}"/>
    <cellStyle name="20% - 강조색4 3" xfId="693" xr:uid="{07B223DB-6C7E-4914-AFCF-6DD8F1338E8C}"/>
    <cellStyle name="20% - 강조색4 3 2" xfId="28566" xr:uid="{A4150AB2-0139-4914-B7E3-94143F7E02F4}"/>
    <cellStyle name="20% - 강조색4 30" xfId="694" xr:uid="{D4B43E8D-6658-427C-82B8-421D918D189C}"/>
    <cellStyle name="20% - 강조색4 30 2" xfId="28567" xr:uid="{46E0C3F9-1437-4A7A-A490-9751471A6813}"/>
    <cellStyle name="20% - 강조색4 31" xfId="695" xr:uid="{27E49E2B-8814-48BB-806C-270C90C5F9CF}"/>
    <cellStyle name="20% - 강조색4 31 2" xfId="28568" xr:uid="{B012C3CF-5494-4AEE-91D6-6C54AFF61DA4}"/>
    <cellStyle name="20% - 강조색4 32" xfId="696" xr:uid="{F0AC8F19-D04D-4BC3-A19A-D3B913F64AF3}"/>
    <cellStyle name="20% - 강조색4 32 2" xfId="28569" xr:uid="{06350742-8B69-403D-8C4D-79E04CA4267D}"/>
    <cellStyle name="20% - 강조색4 32 3" xfId="31046" xr:uid="{4F2C6601-4314-4C8A-A7D2-EA48B99FBE72}"/>
    <cellStyle name="20% - 강조색4 33" xfId="697" xr:uid="{A811BE47-7F0D-453C-B775-D0B1138EA53D}"/>
    <cellStyle name="20% - 강조색4 33 2" xfId="28570" xr:uid="{39045EB6-861D-4EC4-ADDA-8A0E13EF81B6}"/>
    <cellStyle name="20% - 강조색4 33 3" xfId="31047" xr:uid="{2694F77E-9395-47AF-BBD8-FA8E60106498}"/>
    <cellStyle name="20% - 강조색4 34" xfId="698" xr:uid="{DFFBE8CD-10FC-4EE1-AF66-1328FC1311A3}"/>
    <cellStyle name="20% - 강조색4 34 2" xfId="28571" xr:uid="{A7EF4ACB-4572-4E27-99E8-597A23B006C5}"/>
    <cellStyle name="20% - 강조색4 34 3" xfId="31048" xr:uid="{09AA0E35-3790-408F-9E68-5D18B1E45066}"/>
    <cellStyle name="20% - 강조색4 35" xfId="699" xr:uid="{E0B7A20E-D891-45F1-A310-864A80843964}"/>
    <cellStyle name="20% - 강조색4 35 2" xfId="28572" xr:uid="{D7D4A09C-35DD-4664-9447-6849FABD044B}"/>
    <cellStyle name="20% - 강조색4 35 3" xfId="31049" xr:uid="{4B108266-EB4F-4207-AF08-E91B2341A6C0}"/>
    <cellStyle name="20% - 강조색4 36" xfId="700" xr:uid="{A79D5E99-4DE9-4168-B5D4-CEBDE6D6BEC1}"/>
    <cellStyle name="20% - 강조색4 36 2" xfId="28573" xr:uid="{20879914-8D1E-4AA4-A676-D9A637FD88CF}"/>
    <cellStyle name="20% - 강조색4 36 3" xfId="31050" xr:uid="{2D06339A-BBA3-40DC-9788-D75CAA906166}"/>
    <cellStyle name="20% - 강조색4 37" xfId="701" xr:uid="{C964ECA1-11B4-4DFF-84C1-ECF1ED792CA4}"/>
    <cellStyle name="20% - 강조색4 37 2" xfId="28574" xr:uid="{46D5F993-54CA-4E8B-9671-111AE6576B19}"/>
    <cellStyle name="20% - 강조색4 37 3" xfId="31051" xr:uid="{13F7E395-4175-4F55-94A8-1D5E5D18374C}"/>
    <cellStyle name="20% - 강조색4 38" xfId="702" xr:uid="{A8ED09C0-7AF0-45FE-9BDE-3FEA83814EB1}"/>
    <cellStyle name="20% - 강조색4 38 2" xfId="28575" xr:uid="{57B197ED-9571-4A06-AF55-99846D9799AD}"/>
    <cellStyle name="20% - 강조색4 38 3" xfId="31052" xr:uid="{97922AFE-E891-48A9-9D24-10B7BBF4375C}"/>
    <cellStyle name="20% - 강조색4 39" xfId="703" xr:uid="{2CCFC15C-E61D-4A7D-9650-CB9B9F591DB7}"/>
    <cellStyle name="20% - 강조색4 39 2" xfId="28576" xr:uid="{11C8CA8F-6B12-44C6-8A88-5E36500B7D31}"/>
    <cellStyle name="20% - 강조색4 39 3" xfId="31053" xr:uid="{34DF70ED-BA39-44F1-A9CF-DCA15CD217F6}"/>
    <cellStyle name="20% - 강조색4 4" xfId="704" xr:uid="{41F3DF26-6C39-491F-A8F2-984546E1A1D6}"/>
    <cellStyle name="20% - 강조색4 4 2" xfId="28577" xr:uid="{0C9ECC26-F29B-49C5-A9A7-62E0BFA85DB5}"/>
    <cellStyle name="20% - 강조색4 40" xfId="705" xr:uid="{69142489-ED7F-4550-AEFA-56CF487710F6}"/>
    <cellStyle name="20% - 강조색4 40 2" xfId="28578" xr:uid="{05677AE1-A3AE-4B13-A564-76C736A033C5}"/>
    <cellStyle name="20% - 강조색4 40 3" xfId="31054" xr:uid="{C09A3776-CE0E-4A15-8EAC-2248C3FDA235}"/>
    <cellStyle name="20% - 강조색4 41" xfId="706" xr:uid="{A7C41FE8-5BC9-416D-8123-492A79FA5B89}"/>
    <cellStyle name="20% - 강조색4 41 2" xfId="28579" xr:uid="{84ED8148-25CC-4B43-9EE2-F66273E3A3B0}"/>
    <cellStyle name="20% - 강조색4 41 3" xfId="31055" xr:uid="{6C1CD92A-E082-44C8-A46C-64B2646E882F}"/>
    <cellStyle name="20% - 강조색4 42" xfId="707" xr:uid="{A48BF4AE-5C7B-4900-8D52-DD47FC484ADC}"/>
    <cellStyle name="20% - 강조색4 42 2" xfId="28580" xr:uid="{B9FD1560-B5E3-4FCD-8797-3759F2B68AD9}"/>
    <cellStyle name="20% - 강조색4 42 3" xfId="31056" xr:uid="{84C091BB-732D-4D0F-B393-380E20996515}"/>
    <cellStyle name="20% - 강조색4 43" xfId="42308" xr:uid="{058B0DA7-54C2-4A70-A043-D007B0C84229}"/>
    <cellStyle name="20% - 강조색4 5" xfId="708" xr:uid="{F05FC133-7495-4153-A489-EED9F599432A}"/>
    <cellStyle name="20% - 강조색4 5 2" xfId="28581" xr:uid="{4219606E-F8E8-4672-95A2-9BAC63AE7588}"/>
    <cellStyle name="20% - 강조색4 6" xfId="709" xr:uid="{4124A7B0-F428-4E94-847C-6D45721A7C48}"/>
    <cellStyle name="20% - 강조색4 6 2" xfId="28582" xr:uid="{7B132D83-605D-4371-A9D4-6D5E16E5325F}"/>
    <cellStyle name="20% - 강조색4 7" xfId="710" xr:uid="{12D41CBB-C084-4DCE-8329-EA992F03BA00}"/>
    <cellStyle name="20% - 강조색4 7 2" xfId="28583" xr:uid="{CA8E598F-9BE1-4C9F-94B3-86095443EBAB}"/>
    <cellStyle name="20% - 강조색4 8" xfId="711" xr:uid="{6CBE9860-E66B-4013-93AB-299C833353CD}"/>
    <cellStyle name="20% - 강조색4 8 2" xfId="28584" xr:uid="{2C462D0C-E370-4EE7-8963-E7CB9971D537}"/>
    <cellStyle name="20% - 강조색4 9" xfId="712" xr:uid="{B3385270-3FB9-4B3E-BF3F-B61DC188C832}"/>
    <cellStyle name="20% - 강조색4 9 2" xfId="28585" xr:uid="{78506F1F-9C46-4E84-83AA-EE680AD4B88A}"/>
    <cellStyle name="20% - 강조색5 10" xfId="714" xr:uid="{6CF20E6B-9B1D-4938-A6C0-644300AC6E41}"/>
    <cellStyle name="20% - 강조색5 10 2" xfId="28586" xr:uid="{847B1C3F-DD12-4BF9-A594-976B22CF88F1}"/>
    <cellStyle name="20% - 강조색5 11" xfId="715" xr:uid="{FBEEB488-F769-47C3-8D0C-AD93AE9A3514}"/>
    <cellStyle name="20% - 강조색5 11 2" xfId="28587" xr:uid="{5E26827B-9B6A-4BAD-BBC1-F778D8640E30}"/>
    <cellStyle name="20% - 강조색5 12" xfId="716" xr:uid="{1A9DCDCB-483C-4719-9814-92EFE7D896A9}"/>
    <cellStyle name="20% - 강조색5 12 2" xfId="28588" xr:uid="{4D258374-ACF0-4B66-A57C-7F26E3A59962}"/>
    <cellStyle name="20% - 강조색5 13" xfId="717" xr:uid="{60830CA4-7E22-4EFA-803B-220BE3A7A1A7}"/>
    <cellStyle name="20% - 강조색5 13 2" xfId="28589" xr:uid="{7A02F7F0-6F9C-4769-8F0F-0C522B691519}"/>
    <cellStyle name="20% - 강조색5 14" xfId="718" xr:uid="{A6395411-C8BB-4800-8D31-CAE7BCE457CC}"/>
    <cellStyle name="20% - 강조색5 14 2" xfId="28590" xr:uid="{6AD70A9F-346E-469E-8A12-B599B9F827B6}"/>
    <cellStyle name="20% - 강조색5 15" xfId="719" xr:uid="{38A52382-499D-4032-858B-2E8446FB1591}"/>
    <cellStyle name="20% - 강조색5 15 2" xfId="28591" xr:uid="{2FF463BB-2DA4-4760-AAF1-3117F24B554E}"/>
    <cellStyle name="20% - 강조색5 16" xfId="720" xr:uid="{15D4C658-1BEE-422F-BBD5-DE7A53E26B7A}"/>
    <cellStyle name="20% - 강조색5 16 2" xfId="28592" xr:uid="{E4656240-8C99-4DDD-832C-ECCA879D6927}"/>
    <cellStyle name="20% - 강조색5 17" xfId="721" xr:uid="{676E38F3-03CE-4E2F-A9E1-346D2E76E26A}"/>
    <cellStyle name="20% - 강조색5 17 2" xfId="28593" xr:uid="{4A86AE2A-1B61-48A0-90BC-955AB85B41AE}"/>
    <cellStyle name="20% - 강조색5 18" xfId="722" xr:uid="{EC5A0C04-2ACF-4F8B-97EF-7F79FBDD3F41}"/>
    <cellStyle name="20% - 강조색5 18 2" xfId="28594" xr:uid="{41D700A2-AA8B-4D79-905B-B7244637E0D7}"/>
    <cellStyle name="20% - 강조색5 19" xfId="723" xr:uid="{52950440-608E-47DE-B4E1-EA3819AD98D2}"/>
    <cellStyle name="20% - 강조색5 19 2" xfId="28595" xr:uid="{C9542D97-18B6-44D0-A8DF-9D92E0A309C3}"/>
    <cellStyle name="20% - 강조색5 2" xfId="724" xr:uid="{1B2EFA00-8B2A-47D2-B01B-111A077CBA64}"/>
    <cellStyle name="20% - 강조색5 2 2" xfId="725" xr:uid="{E0FD7377-16B0-465D-A1EC-02A178AE4E3A}"/>
    <cellStyle name="20% - 강조색5 2 2 2" xfId="28596" xr:uid="{205CFFC9-9D2D-4290-B3CF-A5042E54B33F}"/>
    <cellStyle name="20% - 강조색5 2 3" xfId="726" xr:uid="{98854980-0B60-4D6E-81C6-1B4F813E8AA6}"/>
    <cellStyle name="20% - 강조색5 2 3 2" xfId="28597" xr:uid="{1CA5FDC6-4777-45CA-8B51-75A7A54135D5}"/>
    <cellStyle name="20% - 강조색5 2 3 3" xfId="31058" xr:uid="{DB146AB7-58CC-4328-8D7F-9E18F2A7A41D}"/>
    <cellStyle name="20% - 강조색5 2 4" xfId="28598" xr:uid="{4694E4CB-964B-495F-A9F9-BE7458185F5B}"/>
    <cellStyle name="20% - 강조색5 2 5" xfId="31057" xr:uid="{D9126FC1-D860-47D5-95C0-8CF64DD8993F}"/>
    <cellStyle name="20% - 강조색5 20" xfId="727" xr:uid="{69C6F1E4-42FA-4A73-9227-9C251EE2FCCF}"/>
    <cellStyle name="20% - 강조색5 20 2" xfId="28599" xr:uid="{12192A66-0F52-4A19-B4DE-97C6016EC13A}"/>
    <cellStyle name="20% - 강조색5 21" xfId="728" xr:uid="{78ECDA1E-3004-448A-9BE2-794472CE440D}"/>
    <cellStyle name="20% - 강조색5 21 2" xfId="28600" xr:uid="{BF035AEA-62B6-4C32-8396-3A208C561334}"/>
    <cellStyle name="20% - 강조색5 22" xfId="729" xr:uid="{5954A9EB-92E1-4F30-BDE0-DCEAECAD036F}"/>
    <cellStyle name="20% - 강조색5 22 2" xfId="28601" xr:uid="{A619E1BF-B0BD-4DD6-864F-F1499A0F4EEE}"/>
    <cellStyle name="20% - 강조색5 23" xfId="730" xr:uid="{25567EEF-0AE0-49BD-9D99-88334E94463D}"/>
    <cellStyle name="20% - 강조색5 23 2" xfId="28602" xr:uid="{50BA2472-C30E-4D04-AD74-FEE876A8315B}"/>
    <cellStyle name="20% - 강조색5 24" xfId="731" xr:uid="{44D4219F-30A6-4D79-9E0B-02AC5A582536}"/>
    <cellStyle name="20% - 강조색5 24 2" xfId="28603" xr:uid="{1D86EAA9-F9E5-4AB4-861B-A9437A195375}"/>
    <cellStyle name="20% - 강조색5 25" xfId="732" xr:uid="{3D38AF3C-690C-49EF-91B2-09A811D27F6E}"/>
    <cellStyle name="20% - 강조색5 25 2" xfId="28604" xr:uid="{0F5CEE9B-4D94-4600-B74E-7526665268EF}"/>
    <cellStyle name="20% - 강조색5 26" xfId="733" xr:uid="{00EE2D6B-C17B-4D71-ACE3-45343168F145}"/>
    <cellStyle name="20% - 강조색5 26 2" xfId="28605" xr:uid="{F9829C94-2FAB-4E39-9F1D-68EB697CD030}"/>
    <cellStyle name="20% - 강조색5 27" xfId="734" xr:uid="{B3676D0A-F433-4C68-913A-39A44234E6B6}"/>
    <cellStyle name="20% - 강조색5 27 2" xfId="28606" xr:uid="{A1082E78-1313-4517-9E59-4C2F22E70A6C}"/>
    <cellStyle name="20% - 강조색5 28" xfId="735" xr:uid="{159B58EA-3903-4959-8D35-6E4FC84154B7}"/>
    <cellStyle name="20% - 강조색5 28 2" xfId="28607" xr:uid="{9539380B-9A74-4292-9518-D7A1662E134C}"/>
    <cellStyle name="20% - 강조색5 29" xfId="736" xr:uid="{3D41724E-8F75-436E-9B77-3B32605BAAB1}"/>
    <cellStyle name="20% - 강조색5 29 2" xfId="28608" xr:uid="{D1D237F7-30A1-4031-B81C-CE3DA9AA0769}"/>
    <cellStyle name="20% - 강조색5 3" xfId="737" xr:uid="{018F45F0-7132-4A6D-97D2-9EE011691AED}"/>
    <cellStyle name="20% - 강조색5 3 2" xfId="28609" xr:uid="{A989C457-4535-4974-943F-6720B6C74B7A}"/>
    <cellStyle name="20% - 강조색5 30" xfId="738" xr:uid="{1F324B74-0F11-4279-8CAB-0C1379ACAF7C}"/>
    <cellStyle name="20% - 강조색5 30 2" xfId="28610" xr:uid="{B58994BD-67A6-497A-8B37-137516139A0C}"/>
    <cellStyle name="20% - 강조색5 31" xfId="739" xr:uid="{D446D8BB-B42E-487A-A2BE-6FC9453A6F52}"/>
    <cellStyle name="20% - 강조색5 31 2" xfId="28611" xr:uid="{5A210B3E-00AC-4E22-B310-6FDD418B8B24}"/>
    <cellStyle name="20% - 강조색5 32" xfId="740" xr:uid="{EDC35A67-0279-429B-941C-4D537FA73D05}"/>
    <cellStyle name="20% - 강조색5 32 2" xfId="28612" xr:uid="{36CC4151-CD0B-49E8-8CB0-A25E63A1B609}"/>
    <cellStyle name="20% - 강조색5 32 3" xfId="31059" xr:uid="{F12F1B87-50C5-41EA-B77F-F28288B3A5C3}"/>
    <cellStyle name="20% - 강조색5 33" xfId="741" xr:uid="{FA6127C8-BEF7-4E98-A469-6E33AAD8AEF5}"/>
    <cellStyle name="20% - 강조색5 33 2" xfId="28613" xr:uid="{D73A012A-5093-476F-BB67-7E0FB45CBFA2}"/>
    <cellStyle name="20% - 강조색5 33 3" xfId="31060" xr:uid="{44718892-BD24-4945-87BA-DD3F82BCE5C1}"/>
    <cellStyle name="20% - 강조색5 34" xfId="742" xr:uid="{76F50106-0E8F-487A-97C7-96B1C90E6DF4}"/>
    <cellStyle name="20% - 강조색5 34 2" xfId="28614" xr:uid="{7F1BC44A-9DF1-45E0-9903-401952DF4CC7}"/>
    <cellStyle name="20% - 강조색5 34 3" xfId="31061" xr:uid="{5DA822CC-B709-4FF1-9246-C28B7F6C867A}"/>
    <cellStyle name="20% - 강조색5 35" xfId="743" xr:uid="{BC4B66C7-2D0E-4479-8C18-31AEEBA666FD}"/>
    <cellStyle name="20% - 강조색5 35 2" xfId="28615" xr:uid="{66EB9971-EAEF-454D-BCF7-DE7EE28A383F}"/>
    <cellStyle name="20% - 강조색5 35 3" xfId="31062" xr:uid="{0EBC3729-0AAE-41EB-B238-07A49DD5E07B}"/>
    <cellStyle name="20% - 강조색5 36" xfId="744" xr:uid="{4782FE5F-DA1D-4742-B7FE-34B0144328B6}"/>
    <cellStyle name="20% - 강조색5 36 2" xfId="28616" xr:uid="{F7BBFA43-3688-4CCF-BAE7-7FBBF31930EE}"/>
    <cellStyle name="20% - 강조색5 36 3" xfId="31063" xr:uid="{2B31C5D4-9EA9-4D0C-A7A4-693CFC86CB31}"/>
    <cellStyle name="20% - 강조색5 37" xfId="745" xr:uid="{E2575901-F9D3-454E-B40B-2E8E716CCC2D}"/>
    <cellStyle name="20% - 강조색5 37 2" xfId="28617" xr:uid="{4DAA299E-80AB-41B8-A5E7-38CAE838C2C0}"/>
    <cellStyle name="20% - 강조색5 37 3" xfId="31064" xr:uid="{7BB4A64E-8273-41B7-8664-1A7C03A00231}"/>
    <cellStyle name="20% - 강조색5 38" xfId="746" xr:uid="{3AE869EC-0907-4A11-864A-ADBCAD8029A1}"/>
    <cellStyle name="20% - 강조색5 38 2" xfId="28618" xr:uid="{F4657532-5042-4227-8DF6-96003676CD7E}"/>
    <cellStyle name="20% - 강조색5 38 3" xfId="31065" xr:uid="{F94F3C8D-B6D1-4CDF-A558-0C9A0EF8E5CA}"/>
    <cellStyle name="20% - 강조색5 39" xfId="747" xr:uid="{0DB77816-FF5B-4F93-8658-DD90CBC0DD30}"/>
    <cellStyle name="20% - 강조색5 39 2" xfId="28619" xr:uid="{A6A4C52F-41D9-44A8-B081-113226F7B855}"/>
    <cellStyle name="20% - 강조색5 39 3" xfId="31066" xr:uid="{974F1576-DE44-4ACB-B6A0-2842EFDF0696}"/>
    <cellStyle name="20% - 강조색5 4" xfId="748" xr:uid="{80DF3693-FBE2-4E58-B3F7-E9780EEB15D5}"/>
    <cellStyle name="20% - 강조색5 4 2" xfId="28620" xr:uid="{D7008828-9424-4EA9-A7E2-E03800C063AD}"/>
    <cellStyle name="20% - 강조색5 40" xfId="749" xr:uid="{911B84C6-6B18-4E8E-8652-0B8BB2BA883F}"/>
    <cellStyle name="20% - 강조색5 40 2" xfId="28621" xr:uid="{2A73D84D-7313-4BC9-8D12-18A4908934B6}"/>
    <cellStyle name="20% - 강조색5 40 3" xfId="31067" xr:uid="{14DCF0ED-DDE1-4FD0-852B-4B6CAC17E5D1}"/>
    <cellStyle name="20% - 강조색5 41" xfId="750" xr:uid="{22A2758D-4E1C-45E3-8AD0-10340618F291}"/>
    <cellStyle name="20% - 강조색5 41 2" xfId="28622" xr:uid="{6764605C-A7EF-43B9-9844-72AC14D8E59A}"/>
    <cellStyle name="20% - 강조색5 41 3" xfId="31068" xr:uid="{C51DA7FC-78F7-4526-B172-9BD5EC7A0C07}"/>
    <cellStyle name="20% - 강조색5 42" xfId="751" xr:uid="{E9AEEA6F-3076-48EE-A4C3-9F8715EF7A86}"/>
    <cellStyle name="20% - 강조색5 42 2" xfId="28623" xr:uid="{0A2DBD7F-F261-480E-B5F7-83B8C9C60FFF}"/>
    <cellStyle name="20% - 강조색5 42 3" xfId="31069" xr:uid="{7388C2A4-8BCB-4C92-B6E3-46CAC658D33A}"/>
    <cellStyle name="20% - 강조색5 43" xfId="713" xr:uid="{BEEB0454-55AA-4E63-8547-E1A1F2745D07}"/>
    <cellStyle name="20% - 강조색5 5" xfId="752" xr:uid="{38C628E5-278B-4253-AB98-E013003043E6}"/>
    <cellStyle name="20% - 강조색5 5 2" xfId="28624" xr:uid="{F9308BF0-5E58-4AEA-9CB5-2E133E45E6C2}"/>
    <cellStyle name="20% - 강조색5 6" xfId="753" xr:uid="{48FACF4C-244C-422D-BE56-33CEB7B365A2}"/>
    <cellStyle name="20% - 강조색5 6 2" xfId="28625" xr:uid="{80AE75B8-DD73-4BC0-955A-519D80E2460B}"/>
    <cellStyle name="20% - 강조색5 7" xfId="754" xr:uid="{E99D9BBE-105C-4B1C-91A4-FC3EECCE863C}"/>
    <cellStyle name="20% - 강조색5 7 2" xfId="28626" xr:uid="{5E126DF2-42D4-4E68-8F95-6A056ED986CB}"/>
    <cellStyle name="20% - 강조색5 8" xfId="755" xr:uid="{240DD994-6927-4604-B923-B18C565E0A84}"/>
    <cellStyle name="20% - 강조색5 8 2" xfId="28627" xr:uid="{AA72EF38-1AD7-4BD1-B8A1-C826089F0E6D}"/>
    <cellStyle name="20% - 강조색5 9" xfId="756" xr:uid="{C024D9BE-0DF8-45AE-B87B-E29AD829D114}"/>
    <cellStyle name="20% - 강조색5 9 2" xfId="28628" xr:uid="{EFBEE95E-0D53-4F05-99DD-E4E66D21D728}"/>
    <cellStyle name="20% - 강조색6 10" xfId="758" xr:uid="{1AB69E0C-540B-4EB0-80A9-CE2E11FD0CF6}"/>
    <cellStyle name="20% - 강조색6 10 2" xfId="28629" xr:uid="{A5634A22-1D26-49DE-A84F-F5624AF36EF3}"/>
    <cellStyle name="20% - 강조색6 11" xfId="759" xr:uid="{02C5C37C-6278-49A5-97AF-B21CB6114325}"/>
    <cellStyle name="20% - 강조색6 11 2" xfId="28630" xr:uid="{4E533045-917C-4009-AFFA-9B231CFABF71}"/>
    <cellStyle name="20% - 강조색6 12" xfId="760" xr:uid="{C071BBBE-C0E9-41E7-B800-8608A8DA8F34}"/>
    <cellStyle name="20% - 강조색6 12 2" xfId="28631" xr:uid="{40019544-8FAA-4F6B-9784-7703EC73A3D8}"/>
    <cellStyle name="20% - 강조색6 13" xfId="761" xr:uid="{D6E17728-906D-48B6-80D4-4F2A7A01EAA4}"/>
    <cellStyle name="20% - 강조색6 13 2" xfId="28632" xr:uid="{112C5075-598B-4E38-B9BF-19A4B6C042A6}"/>
    <cellStyle name="20% - 강조색6 14" xfId="762" xr:uid="{3EADBE39-5AE1-4410-BDA7-EB413925E053}"/>
    <cellStyle name="20% - 강조색6 14 2" xfId="28633" xr:uid="{1D3D2426-3EA5-4D53-845E-B479EBAB616D}"/>
    <cellStyle name="20% - 강조색6 15" xfId="763" xr:uid="{914CB88E-26AB-4CE2-AD15-F8CF50AB227B}"/>
    <cellStyle name="20% - 강조색6 15 2" xfId="28634" xr:uid="{FF60E423-3F06-4B10-BF2D-2ED87AD9A847}"/>
    <cellStyle name="20% - 강조색6 16" xfId="764" xr:uid="{4EEF2DBE-AF82-4F05-BA70-0BF83D692676}"/>
    <cellStyle name="20% - 강조색6 16 2" xfId="28635" xr:uid="{AC5DE82C-9F7B-43A4-94B2-650BB73C38E4}"/>
    <cellStyle name="20% - 강조색6 17" xfId="765" xr:uid="{C4953AE7-D756-42A7-96A2-044F08C87869}"/>
    <cellStyle name="20% - 강조색6 17 2" xfId="28636" xr:uid="{BE9E044D-71D5-4F6A-AA26-C7924A931B8C}"/>
    <cellStyle name="20% - 강조색6 18" xfId="766" xr:uid="{2DF6E9F9-EA7A-488F-82CE-5CE37FC9E752}"/>
    <cellStyle name="20% - 강조색6 18 2" xfId="28637" xr:uid="{BD071B13-25B0-4E1E-BE0A-03597527D9FF}"/>
    <cellStyle name="20% - 강조색6 19" xfId="767" xr:uid="{629B8B93-8265-4AE6-9A96-B6E2BC694C60}"/>
    <cellStyle name="20% - 강조색6 19 2" xfId="28638" xr:uid="{C80D244D-50A2-4869-BFFA-6D34325BC8C7}"/>
    <cellStyle name="20% - 강조색6 2" xfId="768" xr:uid="{9F6016DA-4112-4D33-B95B-99F9887FE7D4}"/>
    <cellStyle name="20% - 강조색6 2 2" xfId="769" xr:uid="{099F89E7-BAB9-4B00-8175-E92004C71A45}"/>
    <cellStyle name="20% - 강조색6 2 2 2" xfId="28639" xr:uid="{E3A531B8-7FDD-4727-9A57-888E2A353B55}"/>
    <cellStyle name="20% - 강조색6 2 3" xfId="770" xr:uid="{C7A65FB8-5A60-4FE0-AA92-1C6CA3A1D7AA}"/>
    <cellStyle name="20% - 강조색6 2 3 2" xfId="28640" xr:uid="{E524A74F-93D2-4F13-ADDD-1A9A99C2778B}"/>
    <cellStyle name="20% - 강조색6 2 3 3" xfId="31071" xr:uid="{BC0CAFEB-B97B-4BA9-9293-512234007740}"/>
    <cellStyle name="20% - 강조색6 2 4" xfId="28641" xr:uid="{8494CF53-785C-4764-839C-324768861BAF}"/>
    <cellStyle name="20% - 강조색6 2 5" xfId="31070" xr:uid="{4F806A36-05E1-4C4B-99C3-CE498A101ED4}"/>
    <cellStyle name="20% - 강조색6 20" xfId="771" xr:uid="{0124B150-93C3-442C-9EAE-36C74B5A1FE9}"/>
    <cellStyle name="20% - 강조색6 20 2" xfId="28642" xr:uid="{5B53B6CD-B3AE-4E19-9C04-755408DE6B2B}"/>
    <cellStyle name="20% - 강조색6 21" xfId="772" xr:uid="{C79A1CB1-2116-430E-8974-C49B2F6C3CE6}"/>
    <cellStyle name="20% - 강조색6 21 2" xfId="28643" xr:uid="{931350F0-CF97-44F0-ADE5-85F8C0525D13}"/>
    <cellStyle name="20% - 강조색6 22" xfId="773" xr:uid="{271626D5-461D-40AD-852A-ACAD0FADC02C}"/>
    <cellStyle name="20% - 강조색6 22 2" xfId="28644" xr:uid="{932B7450-20E0-4438-B2B2-5C8163F330A0}"/>
    <cellStyle name="20% - 강조색6 23" xfId="774" xr:uid="{42EC30B7-49AE-4836-B643-E0EEE43A82F8}"/>
    <cellStyle name="20% - 강조색6 23 2" xfId="28645" xr:uid="{AB57AA37-0D72-43FB-BC17-7CA9321AA461}"/>
    <cellStyle name="20% - 강조색6 24" xfId="775" xr:uid="{7BB10C79-511D-4281-ACA1-7F608C3C3733}"/>
    <cellStyle name="20% - 강조색6 24 2" xfId="28646" xr:uid="{587BCC91-97D3-4392-8DE8-C00AB76DC1D3}"/>
    <cellStyle name="20% - 강조색6 25" xfId="776" xr:uid="{04F9E23B-9B6A-47EA-A61F-2408FC5FE971}"/>
    <cellStyle name="20% - 강조색6 25 2" xfId="28647" xr:uid="{62F85E96-F780-4B8B-803A-611BA0D52AC8}"/>
    <cellStyle name="20% - 강조색6 26" xfId="777" xr:uid="{A4C491BF-813B-4449-AD30-740DBC8975BE}"/>
    <cellStyle name="20% - 강조색6 26 2" xfId="28648" xr:uid="{BA935A21-8372-4462-A442-3FD42C798B50}"/>
    <cellStyle name="20% - 강조색6 27" xfId="778" xr:uid="{ACEDF3AE-0846-4A96-95C8-180D100D04D5}"/>
    <cellStyle name="20% - 강조색6 27 2" xfId="28649" xr:uid="{24715C54-0E6B-4172-94EA-D7578C8A26BB}"/>
    <cellStyle name="20% - 강조색6 28" xfId="779" xr:uid="{79E913D2-3B5B-4EFC-B8CE-B9E507AE843D}"/>
    <cellStyle name="20% - 강조색6 28 2" xfId="28650" xr:uid="{E58E17C1-C3CE-4F53-9B7E-F1BEABB3CCF9}"/>
    <cellStyle name="20% - 강조색6 29" xfId="780" xr:uid="{FC80D8B3-25AB-4A0B-90F8-52C08340A7FF}"/>
    <cellStyle name="20% - 강조색6 29 2" xfId="28651" xr:uid="{812332EA-B514-402E-B137-1F1CC5C657B4}"/>
    <cellStyle name="20% - 강조색6 3" xfId="781" xr:uid="{D84BA76C-9763-46FC-AD9E-0D827F10DC1C}"/>
    <cellStyle name="20% - 강조색6 3 2" xfId="28652" xr:uid="{C1D96642-C461-4CF9-9092-C728222ED429}"/>
    <cellStyle name="20% - 강조색6 30" xfId="782" xr:uid="{453A798B-3DBE-4A59-8BCE-135F729F7531}"/>
    <cellStyle name="20% - 강조색6 30 2" xfId="28653" xr:uid="{23219D98-B250-4C6F-8F42-878B1153DF91}"/>
    <cellStyle name="20% - 강조색6 31" xfId="783" xr:uid="{0E221094-AE4E-4C01-8DEC-9744E942F126}"/>
    <cellStyle name="20% - 강조색6 31 2" xfId="28654" xr:uid="{9312C8C0-9833-497B-B106-CDC3DFDEDB92}"/>
    <cellStyle name="20% - 강조색6 32" xfId="784" xr:uid="{9551AE0C-2ED8-4E59-81AA-9888A86BA6AA}"/>
    <cellStyle name="20% - 강조색6 32 2" xfId="28655" xr:uid="{CEB401DF-FCAE-4C19-B4F0-C14395984215}"/>
    <cellStyle name="20% - 강조색6 32 3" xfId="31072" xr:uid="{C291C59D-4393-402C-8236-A25F80B64252}"/>
    <cellStyle name="20% - 강조색6 33" xfId="785" xr:uid="{4E4DEE42-48AB-47E5-9A06-3D7F5939B97A}"/>
    <cellStyle name="20% - 강조색6 33 2" xfId="28656" xr:uid="{5EB22B69-9483-48E1-AF5C-35D586425E57}"/>
    <cellStyle name="20% - 강조색6 33 3" xfId="31073" xr:uid="{FF72664B-61B7-4A3E-BCCB-A5EAD1416007}"/>
    <cellStyle name="20% - 강조색6 34" xfId="786" xr:uid="{B7521299-5340-45B1-AA37-BE9EC28FECC6}"/>
    <cellStyle name="20% - 강조색6 34 2" xfId="28657" xr:uid="{C79EECC3-EEAD-4F48-8078-D1EE53638206}"/>
    <cellStyle name="20% - 강조색6 34 3" xfId="31074" xr:uid="{30CA092A-B67B-495E-BD31-57CDCD50341E}"/>
    <cellStyle name="20% - 강조색6 35" xfId="787" xr:uid="{F1BF5365-94CF-4BCC-A39A-E59A6870F48B}"/>
    <cellStyle name="20% - 강조색6 35 2" xfId="28658" xr:uid="{C5AED67D-F702-45AE-AE61-24678F20B95C}"/>
    <cellStyle name="20% - 강조색6 35 3" xfId="31075" xr:uid="{5BAA4CC1-4E8E-4ECD-80FA-A852F4D742DC}"/>
    <cellStyle name="20% - 강조색6 36" xfId="788" xr:uid="{372E0C95-0B03-4E11-B026-655C9BE036FA}"/>
    <cellStyle name="20% - 강조색6 36 2" xfId="28659" xr:uid="{3037A05E-F47F-4836-8C5C-270543204523}"/>
    <cellStyle name="20% - 강조색6 36 3" xfId="31076" xr:uid="{E5D66DE9-5A52-4420-ADE4-046920ED9832}"/>
    <cellStyle name="20% - 강조색6 37" xfId="789" xr:uid="{BFCCFBB4-82A5-49F5-97BC-3C97A1E4DA9A}"/>
    <cellStyle name="20% - 강조색6 37 2" xfId="28660" xr:uid="{3609C166-6E86-45FC-B019-3181C8C2AA8F}"/>
    <cellStyle name="20% - 강조색6 37 3" xfId="31077" xr:uid="{36AC7746-C9B3-4FF1-9CE6-24DAE743B763}"/>
    <cellStyle name="20% - 강조색6 38" xfId="790" xr:uid="{EAEF1CF2-EABB-4B8A-8508-AD849AAC408A}"/>
    <cellStyle name="20% - 강조색6 38 2" xfId="28661" xr:uid="{F5E585BB-0C2F-4656-8537-132840F364E1}"/>
    <cellStyle name="20% - 강조색6 38 3" xfId="31078" xr:uid="{8F4D2D2D-A755-4385-BD0E-FBCE6B1412DA}"/>
    <cellStyle name="20% - 강조색6 39" xfId="791" xr:uid="{32F0271C-FD9F-4D5D-A6EC-B149CE6E8FFC}"/>
    <cellStyle name="20% - 강조색6 39 2" xfId="28662" xr:uid="{B3659119-55B3-4BEF-94C8-E5A1E42B8408}"/>
    <cellStyle name="20% - 강조색6 39 3" xfId="31079" xr:uid="{6CB0044B-BBED-4E69-AF16-99E4627168C4}"/>
    <cellStyle name="20% - 강조색6 4" xfId="792" xr:uid="{6C0B83E3-43E4-4BCC-B3A9-69938D16977F}"/>
    <cellStyle name="20% - 강조색6 4 2" xfId="28663" xr:uid="{10626A39-576E-4885-AA69-0B8AFCFCC9F9}"/>
    <cellStyle name="20% - 강조색6 40" xfId="793" xr:uid="{AB3808AB-5A81-4C9F-B8CC-39E7761BF142}"/>
    <cellStyle name="20% - 강조색6 40 2" xfId="28664" xr:uid="{081DB8AA-4503-47BC-A0FE-1A33016D4A1A}"/>
    <cellStyle name="20% - 강조색6 40 3" xfId="31080" xr:uid="{65E12440-7C01-4435-87E0-5917FA95E2E8}"/>
    <cellStyle name="20% - 강조색6 41" xfId="794" xr:uid="{92FCCBA2-EB5D-40C8-B3B2-974AC7873CCC}"/>
    <cellStyle name="20% - 강조색6 41 2" xfId="28665" xr:uid="{E87C5003-96B2-4505-8968-F81FDD48636F}"/>
    <cellStyle name="20% - 강조색6 41 3" xfId="31081" xr:uid="{DD2CF837-A377-4643-B3B9-C5FE312A5F26}"/>
    <cellStyle name="20% - 강조색6 42" xfId="795" xr:uid="{87BD13E4-3C2C-4E06-B6D0-C0565180B37F}"/>
    <cellStyle name="20% - 강조색6 42 2" xfId="28666" xr:uid="{13000D00-2168-48AC-8110-2D66DC1847A1}"/>
    <cellStyle name="20% - 강조색6 42 3" xfId="31082" xr:uid="{63D6D341-973D-4559-A8C6-A6B7DCF2EC10}"/>
    <cellStyle name="20% - 강조색6 43" xfId="757" xr:uid="{D33E2BC1-B4A1-4D7E-9CFA-6C80E21CE336}"/>
    <cellStyle name="20% - 강조색6 5" xfId="796" xr:uid="{58199D4F-A214-4705-8253-1AB744B9A1B7}"/>
    <cellStyle name="20% - 강조색6 5 2" xfId="28667" xr:uid="{C8C6F6BB-29A9-4E8D-A7A8-107B67585A03}"/>
    <cellStyle name="20% - 강조색6 6" xfId="797" xr:uid="{83151C97-9C17-4EE9-BF8C-2CCEACDDCE23}"/>
    <cellStyle name="20% - 강조색6 6 2" xfId="28668" xr:uid="{88D3C1A2-40AD-44ED-BDD5-13DC5F8FC7BD}"/>
    <cellStyle name="20% - 강조색6 7" xfId="798" xr:uid="{C75775D5-013B-451A-8366-37EDC5B9975E}"/>
    <cellStyle name="20% - 강조색6 7 2" xfId="28669" xr:uid="{63C5F5B6-C85B-4032-BD68-5B52691FD1B9}"/>
    <cellStyle name="20% - 강조색6 8" xfId="799" xr:uid="{DF8682B4-06C9-4BF2-8FCD-1B8C3CE704E8}"/>
    <cellStyle name="20% - 강조색6 8 2" xfId="28670" xr:uid="{3DDB6BAC-A382-494D-9D6D-DC7AF428368C}"/>
    <cellStyle name="20% - 강조색6 9" xfId="800" xr:uid="{C2FD92E3-3637-4963-B6C3-72859F872975}"/>
    <cellStyle name="20% - 강조색6 9 2" xfId="28671" xr:uid="{EA878859-C99A-42DF-8B20-7AC12A27C734}"/>
    <cellStyle name="³f¹o [0]_RESULTS" xfId="801" xr:uid="{49B7D547-BB7E-4956-AF1D-6E4B08C23F6D}"/>
    <cellStyle name="³f¹o_RESULTS" xfId="802" xr:uid="{7070ACD7-EDB4-41CE-A922-D5CD2FBD22F7}"/>
    <cellStyle name="40% - 强调文字颜色 1" xfId="31447" xr:uid="{E0002F3C-6AA2-4319-AB83-6DFA0D9AB877}"/>
    <cellStyle name="40% - 强调文字颜色 2" xfId="31448" xr:uid="{4F04B6B1-8733-4F19-BCC6-6FDE4B457C08}"/>
    <cellStyle name="40% - 强调文字颜色 3" xfId="31449" xr:uid="{32E9A479-9D05-4AC0-8973-2248DC4B599B}"/>
    <cellStyle name="40% - 强调文字颜色 4" xfId="31450" xr:uid="{EC687870-80EF-443F-9BF2-E606212925BB}"/>
    <cellStyle name="40% - 强调文字颜色 5" xfId="31451" xr:uid="{B425AD17-0DB4-4D18-B064-822CA219C073}"/>
    <cellStyle name="40% - 强调文字颜色 6" xfId="31452" xr:uid="{6046033E-047A-47C1-821C-BCF8F55217BE}"/>
    <cellStyle name="40% - 강조색1 10" xfId="804" xr:uid="{AE3DC2F1-F305-4C02-9509-5412CC200B42}"/>
    <cellStyle name="40% - 강조색1 10 2" xfId="28672" xr:uid="{E10515D8-7B56-4F1A-AAC4-757C168190E4}"/>
    <cellStyle name="40% - 강조색1 11" xfId="805" xr:uid="{F1F149C6-2ADE-4F9E-B4F1-8C076BE4E290}"/>
    <cellStyle name="40% - 강조색1 11 2" xfId="28673" xr:uid="{F23A9E04-B849-4AC2-975C-F2BBDB3268AB}"/>
    <cellStyle name="40% - 강조색1 12" xfId="806" xr:uid="{97990092-9AFE-4770-8D72-98A31BDF5333}"/>
    <cellStyle name="40% - 강조색1 12 2" xfId="28674" xr:uid="{D9C13336-E915-4B8E-B7FB-960394478093}"/>
    <cellStyle name="40% - 강조색1 13" xfId="807" xr:uid="{2DDF7B36-9541-430F-BFFA-90CF8483ACF2}"/>
    <cellStyle name="40% - 강조색1 13 2" xfId="28675" xr:uid="{44A4024C-6581-4E58-95A0-944111E387D2}"/>
    <cellStyle name="40% - 강조색1 14" xfId="808" xr:uid="{5C7F6A65-5FCB-4695-BF52-BA8BD8E4D5B8}"/>
    <cellStyle name="40% - 강조색1 14 2" xfId="28676" xr:uid="{FCF4D6EC-C687-4641-8299-E62B5A86326E}"/>
    <cellStyle name="40% - 강조색1 15" xfId="809" xr:uid="{EE7F4569-E810-4F04-930F-7FE0F1AC2FDB}"/>
    <cellStyle name="40% - 강조색1 15 2" xfId="28677" xr:uid="{6EB90429-E728-4726-9AF4-C3C4FDCA0878}"/>
    <cellStyle name="40% - 강조색1 16" xfId="810" xr:uid="{E4B04CC1-C9D2-42D0-AA46-7C6232D37595}"/>
    <cellStyle name="40% - 강조색1 16 2" xfId="28678" xr:uid="{D79EBE37-5384-456C-8736-90116947989F}"/>
    <cellStyle name="40% - 강조색1 17" xfId="811" xr:uid="{491BE758-2BC2-4CF9-8286-E863A465B1AD}"/>
    <cellStyle name="40% - 강조색1 17 2" xfId="28679" xr:uid="{113729F2-C8C7-4786-A2BF-F39D2520B1DC}"/>
    <cellStyle name="40% - 강조색1 18" xfId="812" xr:uid="{98A73C92-F559-4269-82E1-82CB991DF772}"/>
    <cellStyle name="40% - 강조색1 18 2" xfId="28680" xr:uid="{790B11B9-2071-499F-A1F0-3F0D7E65A363}"/>
    <cellStyle name="40% - 강조색1 19" xfId="813" xr:uid="{DF5EBD5F-E44D-49C8-9382-DCCAD7824BB1}"/>
    <cellStyle name="40% - 강조색1 19 2" xfId="28681" xr:uid="{C5F14A2B-D0CC-496D-9125-4F68C20D0665}"/>
    <cellStyle name="40% - 강조색1 2" xfId="814" xr:uid="{6A63B525-85C9-4F0E-A688-AA8B3454087A}"/>
    <cellStyle name="40% - 강조색1 2 2" xfId="815" xr:uid="{7BAF3203-4BAA-4130-A725-1A6EF7F5F4DB}"/>
    <cellStyle name="40% - 강조색1 2 2 2" xfId="28682" xr:uid="{286E4ED9-6682-4180-9DE7-756D1C19D4D6}"/>
    <cellStyle name="40% - 강조색1 2 3" xfId="816" xr:uid="{30D5C144-3C56-4DAB-BFD8-17F1BCD23A43}"/>
    <cellStyle name="40% - 강조색1 2 3 2" xfId="28683" xr:uid="{1002627D-A630-4BA2-8E3E-A1F0DDE44DC0}"/>
    <cellStyle name="40% - 강조색1 2 3 3" xfId="31084" xr:uid="{73869443-F3C6-45E5-B358-1A40B5768C9B}"/>
    <cellStyle name="40% - 강조색1 2 4" xfId="28684" xr:uid="{980BEA9D-3A91-45FF-8E09-A2437AB2E42C}"/>
    <cellStyle name="40% - 강조색1 2 5" xfId="31083" xr:uid="{FF9304CF-2D4F-41D5-B538-68440109D6D3}"/>
    <cellStyle name="40% - 강조색1 20" xfId="817" xr:uid="{294A18CC-B26E-4EBB-B398-FB052A6AEE2C}"/>
    <cellStyle name="40% - 강조색1 20 2" xfId="28685" xr:uid="{DCEAA2E9-CD2B-473F-B224-468936693D2B}"/>
    <cellStyle name="40% - 강조색1 21" xfId="818" xr:uid="{6ED79F67-7BDD-4567-B104-F85741A6D51F}"/>
    <cellStyle name="40% - 강조색1 21 2" xfId="28686" xr:uid="{71D2EF1D-0C93-4245-BC83-B31E89ECB3D9}"/>
    <cellStyle name="40% - 강조색1 22" xfId="819" xr:uid="{A3622EF1-7610-4A80-96E1-F862071A659B}"/>
    <cellStyle name="40% - 강조색1 22 2" xfId="28687" xr:uid="{FC01062F-6F25-4E09-AD0C-DCF8574A101E}"/>
    <cellStyle name="40% - 강조색1 23" xfId="820" xr:uid="{C871D592-A2ED-4AF2-8D56-5C12C1138E4C}"/>
    <cellStyle name="40% - 강조색1 23 2" xfId="28688" xr:uid="{C063928C-EF4A-4A8A-8B88-CE9FAEB6AC02}"/>
    <cellStyle name="40% - 강조색1 24" xfId="821" xr:uid="{A5D4799D-D961-4C05-BA07-6C2E95C3F9DC}"/>
    <cellStyle name="40% - 강조색1 24 2" xfId="28689" xr:uid="{71B5E031-25CC-4896-A627-11DE5266DD92}"/>
    <cellStyle name="40% - 강조색1 25" xfId="822" xr:uid="{0EFD69B3-BE79-4F56-9EC0-8D9D765B10A6}"/>
    <cellStyle name="40% - 강조색1 25 2" xfId="28690" xr:uid="{4303125A-DEDA-4186-8FEA-350983A389F1}"/>
    <cellStyle name="40% - 강조색1 26" xfId="823" xr:uid="{DDD73F67-319D-456B-8817-F1A2C8FE5AEE}"/>
    <cellStyle name="40% - 강조색1 26 2" xfId="28691" xr:uid="{CD49FB86-B05D-4F05-8BF0-5909180CA08B}"/>
    <cellStyle name="40% - 강조색1 27" xfId="824" xr:uid="{CC7834D5-F971-407D-A60E-2BF40FC6F4B6}"/>
    <cellStyle name="40% - 강조색1 27 2" xfId="28692" xr:uid="{2A8ADFB1-B53E-4C75-9FAC-D66463E066A0}"/>
    <cellStyle name="40% - 강조색1 28" xfId="825" xr:uid="{1FF1B86D-345F-46A1-857C-9CC953E6949E}"/>
    <cellStyle name="40% - 강조색1 28 2" xfId="28693" xr:uid="{836F022D-E33C-44ED-A68E-D1AA41339DF4}"/>
    <cellStyle name="40% - 강조색1 29" xfId="826" xr:uid="{1B96D427-4B94-4E19-AA9E-15AA690F4805}"/>
    <cellStyle name="40% - 강조색1 29 2" xfId="28694" xr:uid="{303913AA-98F9-4D97-97E4-FBCA6A704A70}"/>
    <cellStyle name="40% - 강조색1 3" xfId="827" xr:uid="{E053C688-3164-46CE-82A7-B480F7EA3C1F}"/>
    <cellStyle name="40% - 강조색1 3 2" xfId="28695" xr:uid="{1D78347D-B340-435D-8811-9FBD192114E2}"/>
    <cellStyle name="40% - 강조색1 30" xfId="828" xr:uid="{B896F668-77E5-457E-8678-0C2762C30C6F}"/>
    <cellStyle name="40% - 강조색1 30 2" xfId="28696" xr:uid="{CC5AA3DC-7E34-4730-A134-8A9C19CDB443}"/>
    <cellStyle name="40% - 강조색1 31" xfId="829" xr:uid="{3469673A-D06B-4554-B490-B44D116AB042}"/>
    <cellStyle name="40% - 강조색1 31 2" xfId="28697" xr:uid="{BF8884DE-DAA9-41A8-B683-E8ED24C8E9D5}"/>
    <cellStyle name="40% - 강조색1 32" xfId="830" xr:uid="{0D2DC1EC-5187-4FAA-BE77-7BFC0EE0E4B6}"/>
    <cellStyle name="40% - 강조색1 32 2" xfId="28698" xr:uid="{AA8088E9-F4A7-4BE8-8BA8-7F02E20EE6E6}"/>
    <cellStyle name="40% - 강조색1 32 3" xfId="31085" xr:uid="{D60EDAE2-57C4-41A6-B1D8-5EE22EFAE508}"/>
    <cellStyle name="40% - 강조색1 33" xfId="831" xr:uid="{3E3250CD-3D95-456A-AB3F-19B2542597E1}"/>
    <cellStyle name="40% - 강조색1 33 2" xfId="28699" xr:uid="{36C0A9BA-381D-4F39-AA6E-3805C076C5A2}"/>
    <cellStyle name="40% - 강조색1 33 3" xfId="31086" xr:uid="{1F4B4735-D61D-4F9D-A51A-17E1ABC82308}"/>
    <cellStyle name="40% - 강조색1 34" xfId="832" xr:uid="{AAB85DE6-78B7-429A-BB87-E5C7ECEC5AB5}"/>
    <cellStyle name="40% - 강조색1 34 2" xfId="28700" xr:uid="{72DB07CA-C9FD-46C3-8B9A-29E12FD4FE62}"/>
    <cellStyle name="40% - 강조색1 34 3" xfId="31087" xr:uid="{3F4CAC83-F215-47B6-A012-183E23D3DA1E}"/>
    <cellStyle name="40% - 강조색1 35" xfId="833" xr:uid="{7F981ABB-A037-4255-81F5-B429768D7CAA}"/>
    <cellStyle name="40% - 강조색1 35 2" xfId="28701" xr:uid="{0A2A37CA-EF2D-425C-9389-2A2C3617EFE4}"/>
    <cellStyle name="40% - 강조색1 35 3" xfId="31088" xr:uid="{50CE1E03-C994-46ED-8F7B-0A94F102450D}"/>
    <cellStyle name="40% - 강조색1 36" xfId="834" xr:uid="{11005E11-7668-441B-AC42-150171AA0413}"/>
    <cellStyle name="40% - 강조색1 36 2" xfId="28702" xr:uid="{2CEE3724-F032-4D54-90EA-DCF5242DD0F6}"/>
    <cellStyle name="40% - 강조색1 36 3" xfId="31089" xr:uid="{6A58F315-7AEB-48F0-910E-962464473D51}"/>
    <cellStyle name="40% - 강조색1 37" xfId="835" xr:uid="{04C6E1F6-62CD-4A5C-B97F-1BBB2245893F}"/>
    <cellStyle name="40% - 강조색1 37 2" xfId="28703" xr:uid="{92F68C91-5C1E-48CF-B17D-F2C0F5678CA3}"/>
    <cellStyle name="40% - 강조색1 37 3" xfId="31090" xr:uid="{F2476E2A-1D44-46C9-8074-EC9FBDAF3C24}"/>
    <cellStyle name="40% - 강조색1 38" xfId="836" xr:uid="{DAB8A4BE-DDC1-4E97-9E71-61E1F2278E28}"/>
    <cellStyle name="40% - 강조색1 38 2" xfId="28704" xr:uid="{3D394015-C48C-4C24-9D73-D8E7B2A6B774}"/>
    <cellStyle name="40% - 강조색1 38 3" xfId="31091" xr:uid="{2FDD0617-ABF0-4149-B9AA-D44886C31806}"/>
    <cellStyle name="40% - 강조색1 39" xfId="837" xr:uid="{28AFB2F9-6C5C-4BC8-92B1-A43B0F2D5DCC}"/>
    <cellStyle name="40% - 강조색1 39 2" xfId="28705" xr:uid="{133496E8-1F21-4E51-9BBF-8ED6BFAD00F5}"/>
    <cellStyle name="40% - 강조색1 39 3" xfId="31092" xr:uid="{91934A5E-68E6-4627-96B4-53C63811EAAF}"/>
    <cellStyle name="40% - 강조색1 4" xfId="838" xr:uid="{E351EF43-10C6-454C-84A9-53447E59E495}"/>
    <cellStyle name="40% - 강조색1 4 2" xfId="28706" xr:uid="{2CFBB52F-5FF1-46EE-B97A-5B9CB641CD74}"/>
    <cellStyle name="40% - 강조색1 40" xfId="839" xr:uid="{B6357418-8149-4ADE-9C36-16B41EEDBCF0}"/>
    <cellStyle name="40% - 강조색1 40 2" xfId="28707" xr:uid="{A6E7F4A1-6740-4AC5-B9D7-C3205C2AAEF0}"/>
    <cellStyle name="40% - 강조색1 40 3" xfId="31093" xr:uid="{EA3F8EA3-AB48-4F67-922A-239318584F43}"/>
    <cellStyle name="40% - 강조색1 41" xfId="840" xr:uid="{1619FF7B-9B32-4F93-BEA1-A6EA6B1E89C6}"/>
    <cellStyle name="40% - 강조색1 41 2" xfId="28708" xr:uid="{5B2362CD-B556-44C6-9DFD-8CDF4F2DA7B1}"/>
    <cellStyle name="40% - 강조색1 41 3" xfId="31094" xr:uid="{E0F12E29-FF00-4925-811E-FC2C8A882562}"/>
    <cellStyle name="40% - 강조색1 42" xfId="841" xr:uid="{CBA6B561-90AB-4312-BE24-9DC53A998181}"/>
    <cellStyle name="40% - 강조색1 42 2" xfId="28709" xr:uid="{F27EE37D-17CF-4CFF-84EE-81159E2CDE19}"/>
    <cellStyle name="40% - 강조색1 42 3" xfId="31095" xr:uid="{6F31B19D-91EE-42EE-B427-74369E5FE767}"/>
    <cellStyle name="40% - 강조색1 43" xfId="803" xr:uid="{240B3F33-538F-4F1C-887D-34DE3E051F7B}"/>
    <cellStyle name="40% - 강조색1 5" xfId="842" xr:uid="{166442F3-8A1A-4DDF-99F5-B5F42E968743}"/>
    <cellStyle name="40% - 강조색1 5 2" xfId="28710" xr:uid="{D0D712E8-9002-4D0A-8B66-46BA4FA728A5}"/>
    <cellStyle name="40% - 강조색1 6" xfId="843" xr:uid="{867965B7-31AD-4500-A619-600C5BBFA54A}"/>
    <cellStyle name="40% - 강조색1 6 2" xfId="28711" xr:uid="{8E011806-0905-4552-8876-8299A19599A5}"/>
    <cellStyle name="40% - 강조색1 7" xfId="844" xr:uid="{D2B85919-318B-4D09-8229-360EFCF7570F}"/>
    <cellStyle name="40% - 강조색1 7 2" xfId="28712" xr:uid="{38E6FCC3-3D5C-486B-9DE3-482EE4B3E2FF}"/>
    <cellStyle name="40% - 강조색1 8" xfId="845" xr:uid="{A688D03D-5882-4AAE-82A6-5FBD7D2C5CCA}"/>
    <cellStyle name="40% - 강조색1 8 2" xfId="28713" xr:uid="{3783ABB5-95B5-4F9E-994A-5732638E16EB}"/>
    <cellStyle name="40% - 강조색1 9" xfId="846" xr:uid="{168D01E3-8267-49FE-A00E-093F703617DC}"/>
    <cellStyle name="40% - 강조색1 9 2" xfId="28714" xr:uid="{8B20AD29-98FB-466E-BD18-416AB11A833B}"/>
    <cellStyle name="40% - 강조색2 10" xfId="848" xr:uid="{422FEB76-60E9-4B20-BAD2-DBBD6749842C}"/>
    <cellStyle name="40% - 강조색2 10 2" xfId="28715" xr:uid="{F06A6ECB-A9EB-49FC-9973-C09D72F1ECB0}"/>
    <cellStyle name="40% - 강조색2 11" xfId="849" xr:uid="{82366299-8066-4542-8DA5-8EAF3F238C1A}"/>
    <cellStyle name="40% - 강조색2 11 2" xfId="28716" xr:uid="{8578CAFF-41B1-474D-9079-FB33142BD302}"/>
    <cellStyle name="40% - 강조색2 12" xfId="850" xr:uid="{447B867C-64F6-49BC-B61C-A2C485027207}"/>
    <cellStyle name="40% - 강조색2 12 2" xfId="28717" xr:uid="{B5C976B4-1118-4A02-B2A4-D584E34601F3}"/>
    <cellStyle name="40% - 강조색2 13" xfId="851" xr:uid="{BCCCC219-8C5D-471E-A9CA-C3C3B95679E8}"/>
    <cellStyle name="40% - 강조색2 13 2" xfId="28718" xr:uid="{622FD990-D107-40A9-A1AD-735E01AD4DB8}"/>
    <cellStyle name="40% - 강조색2 14" xfId="852" xr:uid="{6E049F3C-3882-4F77-82C8-9B8E0292E9EF}"/>
    <cellStyle name="40% - 강조색2 14 2" xfId="28719" xr:uid="{79C0B513-509D-4BEE-9A9B-96888C6671E3}"/>
    <cellStyle name="40% - 강조색2 15" xfId="853" xr:uid="{CCC7CB5B-ADA4-49A1-BC5A-9354634E2AA2}"/>
    <cellStyle name="40% - 강조색2 15 2" xfId="28720" xr:uid="{E02C1A19-947D-4479-B9A7-DBBCFD1A8152}"/>
    <cellStyle name="40% - 강조색2 16" xfId="854" xr:uid="{16D29433-5CA3-4242-BF90-84B9E3376102}"/>
    <cellStyle name="40% - 강조색2 16 2" xfId="28721" xr:uid="{ABB5CA13-9312-47A9-900F-4B165D72E7D2}"/>
    <cellStyle name="40% - 강조색2 17" xfId="855" xr:uid="{F7707E25-6876-459C-A322-E215F9FAAA1C}"/>
    <cellStyle name="40% - 강조색2 17 2" xfId="28722" xr:uid="{DC2A2074-057C-40B7-B657-9918CBA81589}"/>
    <cellStyle name="40% - 강조색2 18" xfId="856" xr:uid="{97B7667B-D852-4BA3-8AF2-8883B97E19A1}"/>
    <cellStyle name="40% - 강조색2 18 2" xfId="28723" xr:uid="{3005539C-1E8A-49C1-8D99-EAB005530B2D}"/>
    <cellStyle name="40% - 강조색2 19" xfId="857" xr:uid="{B3FB6694-1BCA-474C-908A-3EBE90875708}"/>
    <cellStyle name="40% - 강조색2 19 2" xfId="28724" xr:uid="{76C34D80-F8A1-4D87-BB81-4D857EE19F1D}"/>
    <cellStyle name="40% - 강조색2 2" xfId="858" xr:uid="{48F66503-241F-494B-8475-B2CDD6501CA1}"/>
    <cellStyle name="40% - 강조색2 2 2" xfId="859" xr:uid="{95E8B9A9-5AAE-46A1-8521-2DE7A551F68D}"/>
    <cellStyle name="40% - 강조색2 2 2 2" xfId="28725" xr:uid="{CAE53C6E-F69C-48DE-AD08-96A3546677F1}"/>
    <cellStyle name="40% - 강조색2 2 3" xfId="860" xr:uid="{9FBD02B5-DAF7-4E66-AD6B-91180C8DE696}"/>
    <cellStyle name="40% - 강조색2 2 3 2" xfId="28726" xr:uid="{7380ACAB-3305-44BB-BF1B-D2B7815FDD20}"/>
    <cellStyle name="40% - 강조색2 2 3 3" xfId="31097" xr:uid="{6B5EE269-EBE2-4FB3-9FE7-29EFB41A68F1}"/>
    <cellStyle name="40% - 강조색2 2 4" xfId="28727" xr:uid="{40B18DFB-F2B7-4996-BF95-EF44BE2100E7}"/>
    <cellStyle name="40% - 강조색2 2 5" xfId="31096" xr:uid="{E7B0DD12-1135-4A99-A405-8CAE5B183F91}"/>
    <cellStyle name="40% - 강조색2 20" xfId="861" xr:uid="{4310C35D-552F-4D66-A287-39DA4B91299C}"/>
    <cellStyle name="40% - 강조색2 20 2" xfId="28728" xr:uid="{F5E379C2-75AA-4BF3-B55E-D59A19BBA3D0}"/>
    <cellStyle name="40% - 강조색2 21" xfId="862" xr:uid="{CD833BFF-9802-41DD-82DD-59BBCB6F7FD1}"/>
    <cellStyle name="40% - 강조색2 21 2" xfId="28729" xr:uid="{20B390F8-9FE8-4625-9270-DDCAF2E9863D}"/>
    <cellStyle name="40% - 강조색2 22" xfId="863" xr:uid="{E1EA0C18-C64B-4FE2-A6D0-5DC011BC3555}"/>
    <cellStyle name="40% - 강조색2 22 2" xfId="28730" xr:uid="{D5EFA97F-DD50-42D5-9CC2-6D561845A3FB}"/>
    <cellStyle name="40% - 강조색2 23" xfId="864" xr:uid="{CEC5206F-6D0F-4278-B058-9A9FA6A6602B}"/>
    <cellStyle name="40% - 강조색2 23 2" xfId="28731" xr:uid="{412493F8-C7A4-4CD8-A771-EA0F0943A3AE}"/>
    <cellStyle name="40% - 강조색2 24" xfId="865" xr:uid="{7CB143D6-95D9-4717-8E62-F46E5ADF477E}"/>
    <cellStyle name="40% - 강조색2 24 2" xfId="28732" xr:uid="{F9AE08A9-5D9E-47A5-9C9B-0813BDBDDE40}"/>
    <cellStyle name="40% - 강조색2 25" xfId="866" xr:uid="{B111A22D-8F0B-4200-BBCE-85A4D7DA13AB}"/>
    <cellStyle name="40% - 강조색2 25 2" xfId="28733" xr:uid="{9C9FC305-8125-46B2-BCD7-D56F37196513}"/>
    <cellStyle name="40% - 강조색2 26" xfId="867" xr:uid="{2925DA8D-AD02-4936-BEF6-CB8700D8C62E}"/>
    <cellStyle name="40% - 강조색2 26 2" xfId="28734" xr:uid="{F5A148DB-9196-4459-8CCD-DF9CA3B68882}"/>
    <cellStyle name="40% - 강조색2 27" xfId="868" xr:uid="{51E5C762-3C79-47EF-B656-AEA1A01B66E5}"/>
    <cellStyle name="40% - 강조색2 27 2" xfId="28735" xr:uid="{294B104B-2FC4-43BB-AEA8-577FA882B06F}"/>
    <cellStyle name="40% - 강조색2 28" xfId="869" xr:uid="{CE4F5DB0-BA86-43BD-9AC6-FAF11CC95767}"/>
    <cellStyle name="40% - 강조색2 28 2" xfId="28736" xr:uid="{6D29CCE0-945E-4C86-9A18-98391BB337CD}"/>
    <cellStyle name="40% - 강조색2 29" xfId="870" xr:uid="{90CA36DB-5722-4222-93BA-F09B21543357}"/>
    <cellStyle name="40% - 강조색2 29 2" xfId="28737" xr:uid="{17625861-6129-4CFF-803C-EC7E0997F06F}"/>
    <cellStyle name="40% - 강조색2 3" xfId="871" xr:uid="{A68E6DC1-84FF-4DFA-8C7A-987CBA7C5E07}"/>
    <cellStyle name="40% - 강조색2 3 2" xfId="28738" xr:uid="{C656CA8A-778F-4402-A97D-108BB33917C1}"/>
    <cellStyle name="40% - 강조색2 30" xfId="872" xr:uid="{54C40D73-D0B5-4D32-999C-8B5924EF80A5}"/>
    <cellStyle name="40% - 강조색2 30 2" xfId="28739" xr:uid="{3F7E72CD-3A26-4F50-97CE-00C9256F7631}"/>
    <cellStyle name="40% - 강조색2 31" xfId="873" xr:uid="{6C3C001E-4289-4A3C-BF10-AA5CEC15CBB9}"/>
    <cellStyle name="40% - 강조색2 31 2" xfId="28740" xr:uid="{9AA4115F-C817-47B2-80F6-1234477BA9FE}"/>
    <cellStyle name="40% - 강조색2 32" xfId="874" xr:uid="{0504193F-652C-47D1-B10E-3A5452D02CBE}"/>
    <cellStyle name="40% - 강조색2 32 2" xfId="28741" xr:uid="{E55F1FB2-A190-4776-BB82-B65D3D37F34E}"/>
    <cellStyle name="40% - 강조색2 32 3" xfId="31098" xr:uid="{9E7B515C-E31D-4547-9685-A8AAC586DD6E}"/>
    <cellStyle name="40% - 강조색2 33" xfId="875" xr:uid="{75C6C0B5-9730-44A9-81DC-65017533C310}"/>
    <cellStyle name="40% - 강조색2 33 2" xfId="28742" xr:uid="{ECB31E82-F320-49D8-AABC-B638C021C7A7}"/>
    <cellStyle name="40% - 강조색2 33 3" xfId="31099" xr:uid="{084DB3AF-99D5-48E7-9C6D-EC84E7891847}"/>
    <cellStyle name="40% - 강조색2 34" xfId="876" xr:uid="{81F18360-0999-4924-AB4F-6CA67BA3D322}"/>
    <cellStyle name="40% - 강조색2 34 2" xfId="28743" xr:uid="{0248626D-CB79-4439-9CCF-010ABA649E36}"/>
    <cellStyle name="40% - 강조색2 34 3" xfId="31100" xr:uid="{B6230F99-8B13-4842-828F-9727C9744E72}"/>
    <cellStyle name="40% - 강조색2 35" xfId="877" xr:uid="{52725D7E-34D8-4E4E-8BCC-4229124C4DE2}"/>
    <cellStyle name="40% - 강조색2 35 2" xfId="28744" xr:uid="{D1220453-DA50-42A4-B97D-6F8F76F6B528}"/>
    <cellStyle name="40% - 강조색2 35 3" xfId="31101" xr:uid="{4B2C2402-FA01-43BC-90F3-7D15EC28FD62}"/>
    <cellStyle name="40% - 강조색2 36" xfId="878" xr:uid="{ED6026D0-02C2-4756-9860-FF3AE5A28161}"/>
    <cellStyle name="40% - 강조색2 36 2" xfId="28745" xr:uid="{4DBFC710-154B-4DE9-8EDA-90D86E5EC971}"/>
    <cellStyle name="40% - 강조색2 36 3" xfId="31102" xr:uid="{93D34F72-301A-458E-861F-A0D150873E5D}"/>
    <cellStyle name="40% - 강조색2 37" xfId="879" xr:uid="{A29BDC41-7878-47A3-856A-6E5087E1020C}"/>
    <cellStyle name="40% - 강조색2 37 2" xfId="28746" xr:uid="{F7685962-51FD-47EE-A042-EBA226BA5709}"/>
    <cellStyle name="40% - 강조색2 37 3" xfId="31103" xr:uid="{6AB22521-4086-4EF8-9D7F-A29F2A219008}"/>
    <cellStyle name="40% - 강조색2 38" xfId="880" xr:uid="{622CC9C8-6693-4510-8C63-34EBB7A73E4E}"/>
    <cellStyle name="40% - 강조색2 38 2" xfId="28747" xr:uid="{21A419AF-9FD3-4BA1-A658-722E7A756495}"/>
    <cellStyle name="40% - 강조색2 38 3" xfId="31104" xr:uid="{C14F482B-B880-444E-8528-D20B7B6CD64F}"/>
    <cellStyle name="40% - 강조색2 39" xfId="881" xr:uid="{D9476C1E-8AA2-4A2F-932C-EAA5BDC113B1}"/>
    <cellStyle name="40% - 강조색2 39 2" xfId="28748" xr:uid="{29133566-CD0E-44B7-B0B0-32753FE6BA0F}"/>
    <cellStyle name="40% - 강조색2 39 3" xfId="31105" xr:uid="{743AD4B4-7EEF-47E0-8BA6-56156C1BC93D}"/>
    <cellStyle name="40% - 강조색2 4" xfId="882" xr:uid="{A96DD7CB-5051-404D-BBD6-3C7CF21351E0}"/>
    <cellStyle name="40% - 강조색2 4 2" xfId="28749" xr:uid="{3F361FE4-3F27-4D05-81EB-9DB5CCF607E0}"/>
    <cellStyle name="40% - 강조색2 40" xfId="883" xr:uid="{C8CD7961-744B-4FB6-AD7C-02B1C5A22056}"/>
    <cellStyle name="40% - 강조색2 40 2" xfId="28750" xr:uid="{7B9F5C9B-6953-468A-BF51-15DB5A1A470A}"/>
    <cellStyle name="40% - 강조색2 40 3" xfId="31106" xr:uid="{95B6CE86-5BE7-4E7C-815F-38569C99B8C3}"/>
    <cellStyle name="40% - 강조색2 41" xfId="884" xr:uid="{5163C9E1-FACE-4A05-BB86-5545B59FA360}"/>
    <cellStyle name="40% - 강조색2 41 2" xfId="28751" xr:uid="{9FD3F953-18CC-419E-8DCD-0DA8D19CCD8F}"/>
    <cellStyle name="40% - 강조색2 41 3" xfId="31107" xr:uid="{E29E5693-C74E-42A0-B871-A1D655EF7C20}"/>
    <cellStyle name="40% - 강조색2 42" xfId="885" xr:uid="{C4924F99-2A3C-44D9-884F-1EF70B795D24}"/>
    <cellStyle name="40% - 강조색2 42 2" xfId="28752" xr:uid="{4610B6AB-A740-4AFD-96C5-4F14C687D7A9}"/>
    <cellStyle name="40% - 강조색2 42 3" xfId="31108" xr:uid="{6C293346-1D7B-4308-B3C0-EB34CDE49812}"/>
    <cellStyle name="40% - 강조색2 43" xfId="847" xr:uid="{6B37B3C9-DE44-4444-9081-A780CB394031}"/>
    <cellStyle name="40% - 강조색2 5" xfId="886" xr:uid="{495CFFEC-CDD8-465C-BF5D-9E57B624251E}"/>
    <cellStyle name="40% - 강조색2 5 2" xfId="28753" xr:uid="{1312CFA2-CBCC-48DB-9438-4EC1F3950FCD}"/>
    <cellStyle name="40% - 강조색2 6" xfId="887" xr:uid="{F88ACF17-835E-49F4-B912-BBB70B4A2680}"/>
    <cellStyle name="40% - 강조색2 6 2" xfId="28754" xr:uid="{F982FFA7-D270-466B-8A5C-59C2B0B31527}"/>
    <cellStyle name="40% - 강조색2 7" xfId="888" xr:uid="{9DBA613A-2431-4AB1-AB22-361AA84C03FE}"/>
    <cellStyle name="40% - 강조색2 7 2" xfId="28755" xr:uid="{94037683-3A70-4C81-B0CF-59B730D20630}"/>
    <cellStyle name="40% - 강조색2 8" xfId="889" xr:uid="{86CC75F7-A8AE-42A0-A24F-29D1DBCE268C}"/>
    <cellStyle name="40% - 강조색2 8 2" xfId="28756" xr:uid="{AB210B16-218D-4F5C-A443-6F841317DF43}"/>
    <cellStyle name="40% - 강조색2 9" xfId="890" xr:uid="{B8D3E070-8A30-49FF-8EA7-2FC2378F0DD9}"/>
    <cellStyle name="40% - 강조색2 9 2" xfId="28757" xr:uid="{E93B85A9-F905-49B3-ADFC-609ABDAEEE5D}"/>
    <cellStyle name="40% - 강조색3 10" xfId="892" xr:uid="{95512B53-5A8E-452B-B6F4-C615FCFD40B9}"/>
    <cellStyle name="40% - 강조색3 10 2" xfId="28758" xr:uid="{B3072F17-EA61-4968-B392-6E84F79948A8}"/>
    <cellStyle name="40% - 강조색3 11" xfId="893" xr:uid="{D5D1FDE9-C8A6-4AE3-A182-5483D3CD6158}"/>
    <cellStyle name="40% - 강조색3 11 2" xfId="28759" xr:uid="{06E423C9-7D30-4FC2-B578-38D4AFC0EF30}"/>
    <cellStyle name="40% - 강조색3 12" xfId="894" xr:uid="{3CB0D32A-C765-497B-99F8-25B756AA5D68}"/>
    <cellStyle name="40% - 강조색3 12 2" xfId="28760" xr:uid="{3CF1896C-6E36-404A-A1A2-BE9B739D27B6}"/>
    <cellStyle name="40% - 강조색3 13" xfId="895" xr:uid="{88F773DE-52FD-487F-89DE-9ED223D5A9B1}"/>
    <cellStyle name="40% - 강조색3 13 2" xfId="28761" xr:uid="{1A550D08-FC29-4EAF-AF1E-EAE731398AFD}"/>
    <cellStyle name="40% - 강조색3 14" xfId="896" xr:uid="{FAAF8213-970D-4948-A475-17C824353B6F}"/>
    <cellStyle name="40% - 강조색3 14 2" xfId="28762" xr:uid="{278013F6-2EE1-4198-9DC9-351DDCDF39C2}"/>
    <cellStyle name="40% - 강조색3 15" xfId="897" xr:uid="{C6343CFC-5DA4-476D-A5EE-281EA791E681}"/>
    <cellStyle name="40% - 강조색3 15 2" xfId="28763" xr:uid="{C5CA6DEE-0236-43D5-B0DD-B8A396AD52B9}"/>
    <cellStyle name="40% - 강조색3 16" xfId="898" xr:uid="{D50003E9-46FF-4BC3-9FF0-A20955BE9AF7}"/>
    <cellStyle name="40% - 강조색3 16 2" xfId="28764" xr:uid="{C8D274C6-25C3-4E5C-8D8C-1FF8C4835989}"/>
    <cellStyle name="40% - 강조색3 17" xfId="899" xr:uid="{46E67AA6-3A27-47FA-8926-45EF5FC4560E}"/>
    <cellStyle name="40% - 강조색3 17 2" xfId="28765" xr:uid="{9727402E-5566-4F06-9EA1-6F7D037DBBCA}"/>
    <cellStyle name="40% - 강조색3 18" xfId="900" xr:uid="{472EEEC5-B137-4260-A8C3-E2CF4F713C74}"/>
    <cellStyle name="40% - 강조색3 18 2" xfId="28766" xr:uid="{8BA1B9E9-C2E8-4C91-9F99-3A8A21755336}"/>
    <cellStyle name="40% - 강조색3 19" xfId="901" xr:uid="{BCDD20F1-A91B-423E-8CC0-03235A122AE4}"/>
    <cellStyle name="40% - 강조색3 19 2" xfId="28767" xr:uid="{C723D127-F2C0-4835-825C-553CD420BEB3}"/>
    <cellStyle name="40% - 강조색3 2" xfId="902" xr:uid="{49FB961A-845A-4ADC-BEC7-07F20B38D468}"/>
    <cellStyle name="40% - 강조색3 2 2" xfId="903" xr:uid="{E0DEFB80-0E03-45A9-B863-DB7045B2022D}"/>
    <cellStyle name="40% - 강조색3 2 2 2" xfId="28768" xr:uid="{1F7552CA-B30B-4C20-9CE6-696D2DDCDBC6}"/>
    <cellStyle name="40% - 강조색3 2 3" xfId="904" xr:uid="{2E16CF46-9B79-4806-BAAE-C3D087765544}"/>
    <cellStyle name="40% - 강조색3 2 3 2" xfId="28769" xr:uid="{2C63D393-04C0-4EAB-8223-961B1E5E1556}"/>
    <cellStyle name="40% - 강조색3 2 3 3" xfId="31110" xr:uid="{282531B4-18CD-46F9-BEA1-0C41DC50E61C}"/>
    <cellStyle name="40% - 강조색3 2 4" xfId="28770" xr:uid="{27EABBBB-B052-454B-B194-CF99B4CA411D}"/>
    <cellStyle name="40% - 강조색3 2 5" xfId="31109" xr:uid="{AB0F1AB0-9F65-4603-99A3-360D0E89F56F}"/>
    <cellStyle name="40% - 강조색3 20" xfId="905" xr:uid="{445C32E3-BC0D-4FED-A95C-9AAFD59EE44E}"/>
    <cellStyle name="40% - 강조색3 20 2" xfId="28771" xr:uid="{A38331E1-46BD-4B6C-86F9-C69240ABC4E3}"/>
    <cellStyle name="40% - 강조색3 21" xfId="906" xr:uid="{4B7D48F8-A085-4F5A-A4F2-015A35DBB0C1}"/>
    <cellStyle name="40% - 강조색3 21 2" xfId="28772" xr:uid="{E186C06A-BD73-492D-9D7A-F01C26ED05C6}"/>
    <cellStyle name="40% - 강조색3 22" xfId="907" xr:uid="{0F46FE8E-91A3-4888-AC0A-55812FE14EE0}"/>
    <cellStyle name="40% - 강조색3 22 2" xfId="28773" xr:uid="{6F959027-23AC-46E3-A3FA-22706B68EBCC}"/>
    <cellStyle name="40% - 강조색3 23" xfId="908" xr:uid="{0D1CA4BA-0FA0-4F22-8809-0B01954ED597}"/>
    <cellStyle name="40% - 강조색3 23 2" xfId="28774" xr:uid="{5284EC62-AC4F-494C-B704-199060C5591C}"/>
    <cellStyle name="40% - 강조색3 24" xfId="909" xr:uid="{525CD7AA-9224-48B7-B01B-1D378F3F69C7}"/>
    <cellStyle name="40% - 강조색3 24 2" xfId="28775" xr:uid="{05CCC33F-DB1B-406B-97F2-4C499D4F0C03}"/>
    <cellStyle name="40% - 강조색3 25" xfId="910" xr:uid="{D581824C-0CB4-4A4B-90DA-FC65FD46DE43}"/>
    <cellStyle name="40% - 강조색3 25 2" xfId="28776" xr:uid="{180E63F4-0050-4A68-8C7C-17AADB9A1485}"/>
    <cellStyle name="40% - 강조색3 26" xfId="911" xr:uid="{4EB51EC7-8863-4195-AFC0-A690EE538E09}"/>
    <cellStyle name="40% - 강조색3 26 2" xfId="28777" xr:uid="{F1032B64-AE96-4999-9655-2EB849CFF193}"/>
    <cellStyle name="40% - 강조색3 27" xfId="912" xr:uid="{6F161E8F-2585-48C9-874E-D309A91ED71B}"/>
    <cellStyle name="40% - 강조색3 27 2" xfId="28778" xr:uid="{201FA70E-E8BF-499E-A0C3-44B6815CBC99}"/>
    <cellStyle name="40% - 강조색3 28" xfId="913" xr:uid="{F211F42D-352A-403D-B926-60CBF017145D}"/>
    <cellStyle name="40% - 강조색3 28 2" xfId="28779" xr:uid="{D221DADB-245C-4BC1-BCAB-054BB848625B}"/>
    <cellStyle name="40% - 강조색3 29" xfId="914" xr:uid="{689F2B36-0B4A-452F-B1FB-63BA45F27F18}"/>
    <cellStyle name="40% - 강조색3 29 2" xfId="28780" xr:uid="{BED1FD43-2B18-45F9-AB5C-FD433D11A5E9}"/>
    <cellStyle name="40% - 강조색3 3" xfId="915" xr:uid="{AAD0C0EA-BEF5-4C23-A648-644B64674956}"/>
    <cellStyle name="40% - 강조색3 3 2" xfId="28781" xr:uid="{D362FDBE-4969-4E8C-B37C-DC8BBCF039C9}"/>
    <cellStyle name="40% - 강조색3 30" xfId="916" xr:uid="{D3D7C0D6-DA22-4106-99E4-E2B0D5449983}"/>
    <cellStyle name="40% - 강조색3 30 2" xfId="28782" xr:uid="{91FAD835-FEB5-4033-8E66-D99D182B705E}"/>
    <cellStyle name="40% - 강조색3 31" xfId="917" xr:uid="{8622FFB4-3754-4D78-908E-0DBD97CAA6BA}"/>
    <cellStyle name="40% - 강조색3 31 2" xfId="28783" xr:uid="{C385D3CE-8975-42D6-963A-536EB8774A77}"/>
    <cellStyle name="40% - 강조색3 32" xfId="918" xr:uid="{C5D2D433-3E62-491E-93A1-EAECAB982D42}"/>
    <cellStyle name="40% - 강조색3 32 2" xfId="28784" xr:uid="{9CA412FF-1115-4ED1-BBB6-D6B9B11CA7A3}"/>
    <cellStyle name="40% - 강조색3 32 3" xfId="31111" xr:uid="{104BAB89-7267-4749-B559-4F734DBE15B9}"/>
    <cellStyle name="40% - 강조색3 33" xfId="919" xr:uid="{33EBB7AB-95C5-4BAB-8F57-973DE00A1F58}"/>
    <cellStyle name="40% - 강조색3 33 2" xfId="28785" xr:uid="{4E57E0EF-568A-43C9-9A2D-F872CD81A06C}"/>
    <cellStyle name="40% - 강조색3 33 3" xfId="31112" xr:uid="{08B5F14B-EDA5-4DE0-94F5-D76EF7DEE7D1}"/>
    <cellStyle name="40% - 강조색3 34" xfId="920" xr:uid="{18D1EE2B-BF20-40EC-ABD6-4F45C5A3005A}"/>
    <cellStyle name="40% - 강조색3 34 2" xfId="28786" xr:uid="{2AB970E9-4518-42E3-8F48-5301D2BDEC15}"/>
    <cellStyle name="40% - 강조색3 34 3" xfId="31113" xr:uid="{682C0821-8446-4104-815A-E259AF1030FC}"/>
    <cellStyle name="40% - 강조색3 35" xfId="921" xr:uid="{3C47D814-E94C-461B-A12C-C8393DB820D2}"/>
    <cellStyle name="40% - 강조색3 35 2" xfId="28787" xr:uid="{21BE2853-19DF-421E-8D03-748B58753C5C}"/>
    <cellStyle name="40% - 강조색3 35 3" xfId="31114" xr:uid="{0F58857B-F803-418B-8853-A5A6A0DE72E1}"/>
    <cellStyle name="40% - 강조색3 36" xfId="922" xr:uid="{EF602548-C65B-473E-810D-58293BD29FB1}"/>
    <cellStyle name="40% - 강조색3 36 2" xfId="28788" xr:uid="{B516E59D-D32A-4514-96A4-F8D951F2D08C}"/>
    <cellStyle name="40% - 강조색3 36 3" xfId="31115" xr:uid="{E181DD53-89FE-4A43-B319-79EF09779E4D}"/>
    <cellStyle name="40% - 강조색3 37" xfId="923" xr:uid="{2585094C-F051-4159-80A0-551A39020828}"/>
    <cellStyle name="40% - 강조색3 37 2" xfId="28789" xr:uid="{EE52C82F-5AB9-43E4-AA4D-7F7C448E1288}"/>
    <cellStyle name="40% - 강조색3 37 3" xfId="31116" xr:uid="{EA2BBE2E-AF5B-49F3-A2A8-5F4DACFCF5E1}"/>
    <cellStyle name="40% - 강조색3 38" xfId="924" xr:uid="{249AEDE3-C6D3-40D8-B97B-42A0753A2590}"/>
    <cellStyle name="40% - 강조색3 38 2" xfId="28790" xr:uid="{225959EF-6E2B-405E-9928-F566B4FA3B30}"/>
    <cellStyle name="40% - 강조색3 38 3" xfId="31117" xr:uid="{B4ADFA39-E146-42A7-96F5-BF4B5A271F06}"/>
    <cellStyle name="40% - 강조색3 39" xfId="925" xr:uid="{262CA17F-CA46-4571-915B-2C700DA51DE5}"/>
    <cellStyle name="40% - 강조색3 39 2" xfId="28791" xr:uid="{4744AD1A-2254-4CBA-B1D2-8F3B1DB1214D}"/>
    <cellStyle name="40% - 강조색3 39 3" xfId="31118" xr:uid="{5DBB8211-0E19-4FCC-931C-1A0A8CFAC9A5}"/>
    <cellStyle name="40% - 강조색3 4" xfId="926" xr:uid="{99756E8F-10EA-4E1B-8C37-F5E732C70991}"/>
    <cellStyle name="40% - 강조색3 4 2" xfId="28792" xr:uid="{8645232D-9A13-40E7-A1F8-AF2B5445CC00}"/>
    <cellStyle name="40% - 강조색3 40" xfId="927" xr:uid="{001EB63E-238C-45AC-9C69-7BFB848B82D5}"/>
    <cellStyle name="40% - 강조색3 40 2" xfId="28793" xr:uid="{70C10630-4181-4CDA-B926-75BF0EF277BC}"/>
    <cellStyle name="40% - 강조색3 40 3" xfId="31119" xr:uid="{B95D1C83-E5D2-431B-A6E5-8FC7ECD1B17B}"/>
    <cellStyle name="40% - 강조색3 41" xfId="928" xr:uid="{01F3B2E2-DC25-4411-8ACF-5367E4DBBC30}"/>
    <cellStyle name="40% - 강조색3 41 2" xfId="28794" xr:uid="{C7DAE5ED-2A48-4D71-A8B9-E0858E07EF34}"/>
    <cellStyle name="40% - 강조색3 41 3" xfId="31120" xr:uid="{A2E63618-DB77-4D4A-A2E4-6668B650A7FF}"/>
    <cellStyle name="40% - 강조색3 42" xfId="929" xr:uid="{EBBA9F44-332D-4EE9-8B63-6395D0F3A459}"/>
    <cellStyle name="40% - 강조색3 42 2" xfId="28795" xr:uid="{D20F50B2-5129-4ABD-9A17-1848A4C346E6}"/>
    <cellStyle name="40% - 강조색3 42 3" xfId="31121" xr:uid="{5CC48398-C54C-4C48-B697-F5F37BCB716C}"/>
    <cellStyle name="40% - 강조색3 43" xfId="891" xr:uid="{48BF349A-68B3-4BDE-8909-5FEA053B655A}"/>
    <cellStyle name="40% - 강조색3 5" xfId="930" xr:uid="{13744985-E57B-4296-8EB9-C6EB4561D23F}"/>
    <cellStyle name="40% - 강조색3 5 2" xfId="28796" xr:uid="{4AE51762-C161-47B9-835C-396F5FC1286A}"/>
    <cellStyle name="40% - 강조색3 6" xfId="931" xr:uid="{1598E711-D554-42A8-9E26-8E4C141CBA9A}"/>
    <cellStyle name="40% - 강조색3 6 2" xfId="28797" xr:uid="{909FD4D8-CD2D-4AD9-815B-2B1813F21237}"/>
    <cellStyle name="40% - 강조색3 7" xfId="932" xr:uid="{3B5D3060-56B3-4F65-B8A0-2F51DDC90CD3}"/>
    <cellStyle name="40% - 강조색3 7 2" xfId="28798" xr:uid="{4F2DA9B5-9586-4288-AF95-13D90F4BE43D}"/>
    <cellStyle name="40% - 강조색3 8" xfId="933" xr:uid="{FB42A925-200F-42A0-88E7-F914FEDDCE4A}"/>
    <cellStyle name="40% - 강조색3 8 2" xfId="28799" xr:uid="{ACF3A0CD-E680-4921-8497-F33690CC829B}"/>
    <cellStyle name="40% - 강조색3 9" xfId="934" xr:uid="{4D0389E2-C14B-43C3-BF15-7A6D52558DCF}"/>
    <cellStyle name="40% - 강조색3 9 2" xfId="28800" xr:uid="{DF0D5659-AA82-42BD-96C3-4D2655F53D2B}"/>
    <cellStyle name="40% - 강조색4 10" xfId="936" xr:uid="{4AD95898-4B2A-476D-ACBB-C25D0379E13D}"/>
    <cellStyle name="40% - 강조색4 10 2" xfId="28801" xr:uid="{1420ABDA-24D6-4827-91C2-10B1C862C2A7}"/>
    <cellStyle name="40% - 강조색4 11" xfId="937" xr:uid="{B056A051-F5E8-4BD0-987F-E0D89979756F}"/>
    <cellStyle name="40% - 강조색4 11 2" xfId="28802" xr:uid="{34D84D9D-CE2C-48C3-AE99-5705687054C3}"/>
    <cellStyle name="40% - 강조색4 12" xfId="938" xr:uid="{3D427990-9CC3-45D5-9A0D-5C4255EBC780}"/>
    <cellStyle name="40% - 강조색4 12 2" xfId="28803" xr:uid="{4C426039-66D5-4F25-9434-0700C77239EC}"/>
    <cellStyle name="40% - 강조색4 13" xfId="939" xr:uid="{A698D8D3-F897-42CC-8468-9051437C8790}"/>
    <cellStyle name="40% - 강조색4 13 2" xfId="28804" xr:uid="{ED5045DC-7C64-4898-989D-EFEC0E7A6821}"/>
    <cellStyle name="40% - 강조색4 14" xfId="940" xr:uid="{FEBF254F-F409-400C-B0A1-C7C5A9DDC357}"/>
    <cellStyle name="40% - 강조색4 14 2" xfId="28805" xr:uid="{37C4480E-EF8C-4DDB-BC2A-5DEF09F2F6E8}"/>
    <cellStyle name="40% - 강조색4 15" xfId="941" xr:uid="{CDF914AE-8413-4805-8A37-4F3225214393}"/>
    <cellStyle name="40% - 강조색4 15 2" xfId="28806" xr:uid="{327EA1B2-661B-4124-B5DA-F9DC6657B771}"/>
    <cellStyle name="40% - 강조색4 16" xfId="942" xr:uid="{C3332A62-C213-4AC7-9D3C-C77F69C3686A}"/>
    <cellStyle name="40% - 강조색4 16 2" xfId="28807" xr:uid="{C5CDCBD6-8B48-40C9-BDBC-9A6B886E0943}"/>
    <cellStyle name="40% - 강조색4 17" xfId="943" xr:uid="{7A573D29-3D72-49CD-990C-9CEFDEB9F28D}"/>
    <cellStyle name="40% - 강조색4 17 2" xfId="28808" xr:uid="{C63B8C89-265E-4C67-B432-F79863524607}"/>
    <cellStyle name="40% - 강조색4 18" xfId="944" xr:uid="{DD81F109-F6C5-4A27-8F94-9378CCDFECDE}"/>
    <cellStyle name="40% - 강조색4 18 2" xfId="28809" xr:uid="{0E0A6E9E-AD72-4BAE-8F7B-812C8D598730}"/>
    <cellStyle name="40% - 강조색4 19" xfId="945" xr:uid="{BCD95C7F-151D-46BA-A4D0-99F3A3312A42}"/>
    <cellStyle name="40% - 강조색4 19 2" xfId="28810" xr:uid="{D5ABA82B-635E-4D1B-8408-0411DCF1B04A}"/>
    <cellStyle name="40% - 강조색4 2" xfId="946" xr:uid="{524338E4-FE81-4BDB-A005-3896F7859728}"/>
    <cellStyle name="40% - 강조색4 2 2" xfId="947" xr:uid="{7AD9968F-26F4-4FA2-B193-8E92EFC9F42D}"/>
    <cellStyle name="40% - 강조색4 2 2 2" xfId="28811" xr:uid="{AA9BA1AD-CA6E-4CFB-83DC-8F5B7EE4D8F4}"/>
    <cellStyle name="40% - 강조색4 2 3" xfId="948" xr:uid="{9B9C5451-F759-4D96-A864-8282ADA48CBF}"/>
    <cellStyle name="40% - 강조색4 2 3 2" xfId="28812" xr:uid="{3A7751A7-D583-4F32-8580-52DD3ADAF10E}"/>
    <cellStyle name="40% - 강조색4 2 3 3" xfId="31123" xr:uid="{75BD7FAA-3016-4258-BA7C-4D2527ED38B1}"/>
    <cellStyle name="40% - 강조색4 2 4" xfId="28813" xr:uid="{6F420B17-968E-4E56-9126-CC5929E10AC7}"/>
    <cellStyle name="40% - 강조색4 2 5" xfId="31122" xr:uid="{6D051689-7E78-4FDC-BEAF-ABD3E3E44587}"/>
    <cellStyle name="40% - 강조색4 20" xfId="949" xr:uid="{699F4747-5F11-4F7C-8BC8-F4148CC37D82}"/>
    <cellStyle name="40% - 강조색4 20 2" xfId="28814" xr:uid="{86459333-44B7-4AD7-A9D7-7CE945EF3D1A}"/>
    <cellStyle name="40% - 강조색4 21" xfId="950" xr:uid="{4DC6CE30-0E7F-4E82-B1C0-3CA804C9F448}"/>
    <cellStyle name="40% - 강조색4 21 2" xfId="28815" xr:uid="{4635CF59-8337-4892-8A9C-74B155F1873E}"/>
    <cellStyle name="40% - 강조색4 22" xfId="951" xr:uid="{32C75173-C8E1-4500-B063-1FC42AAD1B4C}"/>
    <cellStyle name="40% - 강조색4 22 2" xfId="28816" xr:uid="{BBBFA94C-F2E8-422F-B41E-086DAEDD7659}"/>
    <cellStyle name="40% - 강조색4 23" xfId="952" xr:uid="{A6A62D34-10F1-4A18-B437-7B565BA004AE}"/>
    <cellStyle name="40% - 강조색4 23 2" xfId="28817" xr:uid="{649D9E9D-DE0B-4A2F-832D-E99A32E402E5}"/>
    <cellStyle name="40% - 강조색4 24" xfId="953" xr:uid="{C7F4A6F2-2B3F-4FB9-AE7E-0D04BFE43951}"/>
    <cellStyle name="40% - 강조색4 24 2" xfId="28818" xr:uid="{4999204F-318F-4A57-8F3B-C43E06F859D9}"/>
    <cellStyle name="40% - 강조색4 25" xfId="954" xr:uid="{55C47FDA-9A15-4144-9D6C-4C96B3A566C9}"/>
    <cellStyle name="40% - 강조색4 25 2" xfId="28819" xr:uid="{D5EDB559-EA19-4E6C-A19B-FD1A1548742E}"/>
    <cellStyle name="40% - 강조색4 26" xfId="955" xr:uid="{4C77F58F-AAF6-45B5-9624-B5A59795F07C}"/>
    <cellStyle name="40% - 강조색4 26 2" xfId="28820" xr:uid="{F710CB4F-A224-4227-ADF3-327615EB0785}"/>
    <cellStyle name="40% - 강조색4 27" xfId="956" xr:uid="{2DB6C207-5246-48EB-9675-3CF3159187E7}"/>
    <cellStyle name="40% - 강조색4 27 2" xfId="28821" xr:uid="{3F1EA8CB-84AB-45AB-95ED-02032CB7431C}"/>
    <cellStyle name="40% - 강조색4 28" xfId="957" xr:uid="{612B4DD2-53CD-437C-9E16-C33791FBBF5A}"/>
    <cellStyle name="40% - 강조색4 28 2" xfId="28822" xr:uid="{E5D09FD7-CCF9-4254-B92C-7EC730C7F992}"/>
    <cellStyle name="40% - 강조색4 29" xfId="958" xr:uid="{F4AFF17E-7F26-4996-B0E5-54F669235BDB}"/>
    <cellStyle name="40% - 강조색4 29 2" xfId="28823" xr:uid="{39E40407-8FFE-423B-8013-37BBCE5D6FA0}"/>
    <cellStyle name="40% - 강조색4 3" xfId="959" xr:uid="{2D13776F-32AA-472E-9DCF-595E61E40E6A}"/>
    <cellStyle name="40% - 강조색4 3 2" xfId="28824" xr:uid="{E848C701-204D-47BF-BA76-CB03C6813582}"/>
    <cellStyle name="40% - 강조색4 30" xfId="960" xr:uid="{CF3222D7-FF27-4DDD-927A-9DD6B134068C}"/>
    <cellStyle name="40% - 강조색4 30 2" xfId="28825" xr:uid="{892D3EC1-B3A0-43E6-92F6-9A68814E9A0F}"/>
    <cellStyle name="40% - 강조색4 31" xfId="961" xr:uid="{F39DDF68-52AB-4446-86EF-BEF2BE5EAB3F}"/>
    <cellStyle name="40% - 강조색4 31 2" xfId="28826" xr:uid="{6D1C66BA-BB46-49F8-9152-1C4782FD1D71}"/>
    <cellStyle name="40% - 강조색4 32" xfId="962" xr:uid="{E13530C9-51E7-4155-A604-3910200F7730}"/>
    <cellStyle name="40% - 강조색4 32 2" xfId="28827" xr:uid="{1D9C659C-39CB-42F2-AF55-39309A5A377F}"/>
    <cellStyle name="40% - 강조색4 32 3" xfId="31124" xr:uid="{B7783594-6992-4DFE-B16A-1D32D9E067B1}"/>
    <cellStyle name="40% - 강조색4 33" xfId="963" xr:uid="{BF85EE52-58B3-4BDC-90B5-EAF171F79572}"/>
    <cellStyle name="40% - 강조색4 33 2" xfId="28828" xr:uid="{13682511-880C-436C-8C3C-B687E73B6FDE}"/>
    <cellStyle name="40% - 강조색4 33 3" xfId="31125" xr:uid="{6D8CD49A-E553-4415-8DE6-C7F14126665F}"/>
    <cellStyle name="40% - 강조색4 34" xfId="964" xr:uid="{65E0A922-FD61-41AE-B2C4-5956DAEB12C4}"/>
    <cellStyle name="40% - 강조색4 34 2" xfId="28829" xr:uid="{CE8A4A4F-CC39-4A54-8529-52EB7B8BBDD8}"/>
    <cellStyle name="40% - 강조색4 34 3" xfId="31126" xr:uid="{84556689-ECDC-425F-9DFB-92E0D243C252}"/>
    <cellStyle name="40% - 강조색4 35" xfId="965" xr:uid="{DFB4F3C5-7CB0-4335-978C-D6B1CAC76306}"/>
    <cellStyle name="40% - 강조색4 35 2" xfId="28830" xr:uid="{08D69218-2566-4E98-9DA7-5CA55A19A69A}"/>
    <cellStyle name="40% - 강조색4 35 3" xfId="31127" xr:uid="{8EBDD8BF-4DD1-4E1C-BDE7-5A813D4890E7}"/>
    <cellStyle name="40% - 강조색4 36" xfId="966" xr:uid="{26E7355F-1852-4DD7-A9AE-2BC76117BC71}"/>
    <cellStyle name="40% - 강조색4 36 2" xfId="28831" xr:uid="{3B4E63E9-F2C7-45AF-96B9-009AAFC50DF7}"/>
    <cellStyle name="40% - 강조색4 36 3" xfId="31128" xr:uid="{E72CD219-8118-49BC-B03E-03383DB8C627}"/>
    <cellStyle name="40% - 강조색4 37" xfId="967" xr:uid="{93B70FAD-8159-4286-B7FE-4B40D8ADE674}"/>
    <cellStyle name="40% - 강조색4 37 2" xfId="28832" xr:uid="{AAB4F5EE-9D14-46DB-9680-82E92EE7132E}"/>
    <cellStyle name="40% - 강조색4 37 3" xfId="31129" xr:uid="{0DC91C23-7353-421E-938B-82566CBDAB59}"/>
    <cellStyle name="40% - 강조색4 38" xfId="968" xr:uid="{3939730E-B711-4A1C-9501-A73B22B6BC75}"/>
    <cellStyle name="40% - 강조색4 38 2" xfId="28833" xr:uid="{B158C203-7F45-4F0A-912E-975A47CED181}"/>
    <cellStyle name="40% - 강조색4 38 3" xfId="31130" xr:uid="{0D238E06-D269-48E0-9CEC-E1AC9A87CC32}"/>
    <cellStyle name="40% - 강조색4 39" xfId="969" xr:uid="{1EEB6BFA-435F-4CA7-9E0E-57AD03EC3479}"/>
    <cellStyle name="40% - 강조색4 39 2" xfId="28834" xr:uid="{8E15CE36-44FB-453C-99CD-A91B0E962399}"/>
    <cellStyle name="40% - 강조색4 39 3" xfId="31131" xr:uid="{A0F906DE-821D-451D-A485-685ECB77CA19}"/>
    <cellStyle name="40% - 강조색4 4" xfId="970" xr:uid="{41569497-4053-41EA-AFDA-8237B185CCF6}"/>
    <cellStyle name="40% - 강조색4 4 2" xfId="28835" xr:uid="{E9A50C64-274A-4615-9510-8041E474ED84}"/>
    <cellStyle name="40% - 강조색4 40" xfId="971" xr:uid="{945F6DC5-A7F3-45DD-AE4A-BD9877930013}"/>
    <cellStyle name="40% - 강조색4 40 2" xfId="28836" xr:uid="{3E1368CF-B7B1-48B4-A2C2-176E0B469400}"/>
    <cellStyle name="40% - 강조색4 40 3" xfId="31132" xr:uid="{FE8C8A51-90B3-4BE3-A802-3F755A35160E}"/>
    <cellStyle name="40% - 강조색4 41" xfId="972" xr:uid="{BFA56512-CA8C-478E-9526-609F546CC29E}"/>
    <cellStyle name="40% - 강조색4 41 2" xfId="28837" xr:uid="{E724FA0B-0144-4B6C-9D38-AF7A2718C5FA}"/>
    <cellStyle name="40% - 강조색4 41 3" xfId="31133" xr:uid="{91601B00-98FB-4AC1-915D-03F7B42ABB01}"/>
    <cellStyle name="40% - 강조색4 42" xfId="973" xr:uid="{3CFE7940-EA16-4F35-A620-0419CFB0B71A}"/>
    <cellStyle name="40% - 강조색4 42 2" xfId="28838" xr:uid="{6D6128DA-1017-4253-BE7A-4F5376E1E851}"/>
    <cellStyle name="40% - 강조색4 42 3" xfId="31134" xr:uid="{86B23295-3F3E-4BE6-8FFE-13C7EEE569F2}"/>
    <cellStyle name="40% - 강조색4 43" xfId="935" xr:uid="{8EF363BC-4791-4E80-8D30-C7E96C6277A6}"/>
    <cellStyle name="40% - 강조색4 5" xfId="974" xr:uid="{DCDE88AE-EC4D-456D-A576-E44C0556A4C5}"/>
    <cellStyle name="40% - 강조색4 5 2" xfId="28839" xr:uid="{2D8D80D9-69A0-4B5C-A182-435866C47C1E}"/>
    <cellStyle name="40% - 강조색4 6" xfId="975" xr:uid="{89B819D9-DC7F-4AF9-B92E-65A911686233}"/>
    <cellStyle name="40% - 강조색4 6 2" xfId="28840" xr:uid="{6C58460A-ABF8-4EB7-8191-BD7DFF555CEF}"/>
    <cellStyle name="40% - 강조색4 7" xfId="976" xr:uid="{3CD4B940-7885-4425-A191-15595C62B18A}"/>
    <cellStyle name="40% - 강조색4 7 2" xfId="28841" xr:uid="{CCF0EF37-9D1F-4F6A-847E-1F18DD5BD76C}"/>
    <cellStyle name="40% - 강조색4 8" xfId="977" xr:uid="{6F476E17-094B-4991-A4E0-8149117D6158}"/>
    <cellStyle name="40% - 강조색4 8 2" xfId="28842" xr:uid="{E75C4DDC-BF11-49D8-91DE-9449DC913C35}"/>
    <cellStyle name="40% - 강조색4 9" xfId="978" xr:uid="{F1641095-03C8-4B58-A011-AB2EC28765FC}"/>
    <cellStyle name="40% - 강조색4 9 2" xfId="28843" xr:uid="{E065D694-B421-44B7-9DC7-9959CB3DA1D7}"/>
    <cellStyle name="40% - 강조색5 10" xfId="980" xr:uid="{3B1991F8-9E2B-4875-AE5B-D44C0EF402D5}"/>
    <cellStyle name="40% - 강조색5 10 2" xfId="28844" xr:uid="{65BB6228-5D84-4752-B8A8-2F0B967F6E1C}"/>
    <cellStyle name="40% - 강조색5 11" xfId="981" xr:uid="{618B7BCA-CF68-4EC8-A957-4960653989D8}"/>
    <cellStyle name="40% - 강조색5 11 2" xfId="28845" xr:uid="{3AFCDD7A-CED0-434D-802B-324059224846}"/>
    <cellStyle name="40% - 강조색5 12" xfId="982" xr:uid="{35C33327-F5B9-43ED-BD19-B189E4738432}"/>
    <cellStyle name="40% - 강조색5 12 2" xfId="28846" xr:uid="{2EDD5185-1AFE-434D-8AF7-4977729A9E8D}"/>
    <cellStyle name="40% - 강조색5 13" xfId="983" xr:uid="{44BE431C-A93D-43C9-83A6-B079462696CF}"/>
    <cellStyle name="40% - 강조색5 13 2" xfId="28847" xr:uid="{ABA327D5-4578-4037-8625-44641CD87138}"/>
    <cellStyle name="40% - 강조색5 14" xfId="984" xr:uid="{54F68618-2E20-4533-8D24-7AC5C829FD7C}"/>
    <cellStyle name="40% - 강조색5 14 2" xfId="28848" xr:uid="{D5A99400-ACB0-42D6-A65D-95A1E07F7C3B}"/>
    <cellStyle name="40% - 강조색5 15" xfId="985" xr:uid="{4B689DDB-62EC-416F-B864-38AB1440804C}"/>
    <cellStyle name="40% - 강조색5 15 2" xfId="28849" xr:uid="{F029C096-67D5-4C16-AF30-067EBBD32985}"/>
    <cellStyle name="40% - 강조색5 16" xfId="986" xr:uid="{45AE0259-962F-40A6-96D8-168119AB55D1}"/>
    <cellStyle name="40% - 강조색5 16 2" xfId="28850" xr:uid="{6033F51B-0122-4AE6-8942-D4BF2E0DF1B9}"/>
    <cellStyle name="40% - 강조색5 17" xfId="987" xr:uid="{9C40F940-B7EE-4CD3-9BAE-AC6361FF13C3}"/>
    <cellStyle name="40% - 강조색5 17 2" xfId="28851" xr:uid="{F60D488B-2430-445E-BD82-45F6EFF8B448}"/>
    <cellStyle name="40% - 강조색5 18" xfId="988" xr:uid="{509E6901-5B8C-4014-8CFD-DB259E1D98CB}"/>
    <cellStyle name="40% - 강조색5 18 2" xfId="28852" xr:uid="{C7ED088F-DE8D-4BEA-884B-E0CDB4A21CCA}"/>
    <cellStyle name="40% - 강조색5 19" xfId="989" xr:uid="{E842F861-6F8F-450B-85C2-955ABFEE1A51}"/>
    <cellStyle name="40% - 강조색5 19 2" xfId="28853" xr:uid="{D50D2A8E-F953-4ED8-AF7B-57FD238E3258}"/>
    <cellStyle name="40% - 강조색5 2" xfId="990" xr:uid="{9394E2ED-DA52-406B-9237-204CEFCFF0B3}"/>
    <cellStyle name="40% - 강조색5 2 2" xfId="991" xr:uid="{56490B18-F045-4952-A682-E1A6CD8CF4DE}"/>
    <cellStyle name="40% - 강조색5 2 2 2" xfId="28854" xr:uid="{81C5DCE4-D34D-41FA-97BE-6FEAF3310DBF}"/>
    <cellStyle name="40% - 강조색5 2 3" xfId="992" xr:uid="{3D9954D5-69C9-41F4-B5D1-C8B29E8A5E95}"/>
    <cellStyle name="40% - 강조색5 2 3 2" xfId="28855" xr:uid="{9AD82341-58A4-4F0C-A599-993478D7CFDE}"/>
    <cellStyle name="40% - 강조색5 2 3 3" xfId="31136" xr:uid="{9AD76695-2F6C-4B28-9979-37C08A9EE5AA}"/>
    <cellStyle name="40% - 강조색5 2 4" xfId="28856" xr:uid="{C7C3A0CA-221E-47BA-8C05-7C9E60E99879}"/>
    <cellStyle name="40% - 강조색5 2 5" xfId="31135" xr:uid="{BC459FCC-3934-4D57-9AE4-C92FE6737C20}"/>
    <cellStyle name="40% - 강조색5 20" xfId="993" xr:uid="{7600914B-3AF9-4BD3-99EC-4A6263B39EE2}"/>
    <cellStyle name="40% - 강조색5 20 2" xfId="28857" xr:uid="{75298A7F-2388-4293-8CD7-EF7F03A12345}"/>
    <cellStyle name="40% - 강조색5 21" xfId="994" xr:uid="{7C740BE4-7FFB-433B-B80C-E48371866366}"/>
    <cellStyle name="40% - 강조색5 21 2" xfId="28858" xr:uid="{EB97F452-0D9A-41FC-9C02-A9C3DDD69994}"/>
    <cellStyle name="40% - 강조색5 22" xfId="995" xr:uid="{D3E0CFAE-B1BB-4B77-BCBC-8AC5A4AF83B0}"/>
    <cellStyle name="40% - 강조색5 22 2" xfId="28859" xr:uid="{CF1543D2-CDBF-4312-8781-58DB9D086FD6}"/>
    <cellStyle name="40% - 강조색5 23" xfId="996" xr:uid="{FCF8035C-80B2-4583-8830-3E66656A3D6E}"/>
    <cellStyle name="40% - 강조색5 23 2" xfId="28860" xr:uid="{C1E341E8-855F-4B8D-B82D-24C2CED000AA}"/>
    <cellStyle name="40% - 강조색5 24" xfId="997" xr:uid="{CDCC7458-0CAD-4B5A-93AE-908E86DDE37C}"/>
    <cellStyle name="40% - 강조색5 24 2" xfId="28861" xr:uid="{308F46FF-A380-4261-B41B-7E795E0C9761}"/>
    <cellStyle name="40% - 강조색5 25" xfId="998" xr:uid="{078EE8D6-BAD5-4B85-9B02-5D7895E70763}"/>
    <cellStyle name="40% - 강조색5 25 2" xfId="28862" xr:uid="{AAEC900C-EFF5-44B4-963B-507A7B8E383A}"/>
    <cellStyle name="40% - 강조색5 26" xfId="999" xr:uid="{C04B22DC-5089-4427-AE8C-2A0E7E569669}"/>
    <cellStyle name="40% - 강조색5 26 2" xfId="28863" xr:uid="{D6B8C648-91A4-45BD-8724-3B967EA4332C}"/>
    <cellStyle name="40% - 강조색5 27" xfId="1000" xr:uid="{4F5CDCC3-B203-4369-BA79-C8E7A8883DAC}"/>
    <cellStyle name="40% - 강조색5 27 2" xfId="28864" xr:uid="{3388452A-DC71-4D66-8183-47A24F64E28D}"/>
    <cellStyle name="40% - 강조색5 28" xfId="1001" xr:uid="{FFC7FA5E-79FC-4F9E-9608-011A75A63CEB}"/>
    <cellStyle name="40% - 강조색5 28 2" xfId="28865" xr:uid="{B975BB44-6323-43F9-9577-77D90F6AA209}"/>
    <cellStyle name="40% - 강조색5 29" xfId="1002" xr:uid="{B23283FC-1ECE-4A47-966E-61C8450C4033}"/>
    <cellStyle name="40% - 강조색5 29 2" xfId="28866" xr:uid="{A639DE12-3B42-4691-B0B1-69B0CF4AEB8B}"/>
    <cellStyle name="40% - 강조색5 3" xfId="1003" xr:uid="{BD727E11-97D3-404C-8D5A-CA8016D0BBC7}"/>
    <cellStyle name="40% - 강조색5 3 2" xfId="28867" xr:uid="{D2A379C2-D1E1-4D35-B115-D27234CA620F}"/>
    <cellStyle name="40% - 강조색5 30" xfId="1004" xr:uid="{07F129B3-5DAF-4631-8B1D-3C281DF2D1C6}"/>
    <cellStyle name="40% - 강조색5 30 2" xfId="28868" xr:uid="{E707CDA1-4ACE-4581-B39D-27864F5125B1}"/>
    <cellStyle name="40% - 강조색5 31" xfId="1005" xr:uid="{E349ACEC-F55A-4B29-9DF6-D5EDB2344FE6}"/>
    <cellStyle name="40% - 강조색5 31 2" xfId="28869" xr:uid="{7B1FFEBB-DA9A-4E07-BD68-3F081B309802}"/>
    <cellStyle name="40% - 강조색5 32" xfId="1006" xr:uid="{CF863F93-B0B1-493A-9E9C-F52F7993CC9C}"/>
    <cellStyle name="40% - 강조색5 32 2" xfId="28870" xr:uid="{E118B87E-1567-4E99-BD5A-D224826C4590}"/>
    <cellStyle name="40% - 강조색5 32 3" xfId="31137" xr:uid="{5AB90DA2-BEAC-4EE7-8FB3-BDFC78015270}"/>
    <cellStyle name="40% - 강조색5 33" xfId="1007" xr:uid="{959B7451-4D25-4E35-9A18-72016BCD150B}"/>
    <cellStyle name="40% - 강조색5 33 2" xfId="28871" xr:uid="{B8B4C341-AB00-489D-8AB3-2C1418446CC4}"/>
    <cellStyle name="40% - 강조색5 33 3" xfId="31138" xr:uid="{867DDEE5-4E36-4476-8119-F20BA3CBA23D}"/>
    <cellStyle name="40% - 강조색5 34" xfId="1008" xr:uid="{E5FCA738-82C5-460A-8C09-C615E73ABBD6}"/>
    <cellStyle name="40% - 강조색5 34 2" xfId="28872" xr:uid="{2EBF5265-584D-42DC-92B6-9B0841741CEA}"/>
    <cellStyle name="40% - 강조색5 34 3" xfId="31139" xr:uid="{2E9BF4BC-B5DC-4CB9-9EE2-A4C03154A010}"/>
    <cellStyle name="40% - 강조색5 35" xfId="1009" xr:uid="{EB3E5492-1FD1-43FC-AD76-F0E18141F145}"/>
    <cellStyle name="40% - 강조색5 35 2" xfId="28873" xr:uid="{7B9EF56B-A15F-41D3-80F7-31DBAAAEA7D4}"/>
    <cellStyle name="40% - 강조색5 35 3" xfId="31140" xr:uid="{67F043E8-500C-4BA6-BB9C-03CF37AB03A2}"/>
    <cellStyle name="40% - 강조색5 36" xfId="1010" xr:uid="{FDF02C70-B492-4440-B2E0-F269C49B297C}"/>
    <cellStyle name="40% - 강조색5 36 2" xfId="28874" xr:uid="{EEE01776-7BD8-4D9F-903F-B6871336A31B}"/>
    <cellStyle name="40% - 강조색5 36 3" xfId="31141" xr:uid="{2AE74078-9EEC-4A62-9AAD-A5B105DE0625}"/>
    <cellStyle name="40% - 강조색5 37" xfId="1011" xr:uid="{6EBD3ED3-0E3F-49B4-8BE8-2E42F5C1AB1F}"/>
    <cellStyle name="40% - 강조색5 37 2" xfId="28875" xr:uid="{0A46ECB6-32A1-4701-BDC9-6B935C1691AB}"/>
    <cellStyle name="40% - 강조색5 37 3" xfId="31142" xr:uid="{E088F68E-E165-439D-8453-0C631EAD7F8F}"/>
    <cellStyle name="40% - 강조색5 38" xfId="1012" xr:uid="{26F72FC7-9A49-4B79-AA4C-53D5B6D81162}"/>
    <cellStyle name="40% - 강조색5 38 2" xfId="28876" xr:uid="{9ED16EA5-984A-4E4F-AEF8-79606DB7ABAC}"/>
    <cellStyle name="40% - 강조색5 38 3" xfId="31143" xr:uid="{AB434DED-2EAC-4A7F-8DF0-07D787FB8696}"/>
    <cellStyle name="40% - 강조색5 39" xfId="1013" xr:uid="{4125CD7C-8FED-4617-A008-1EC245C1C581}"/>
    <cellStyle name="40% - 강조색5 39 2" xfId="28877" xr:uid="{551787A6-B92B-4372-80A6-A742700AD5CE}"/>
    <cellStyle name="40% - 강조색5 39 3" xfId="31144" xr:uid="{B893F195-917B-4032-8D5C-A21D3C7E69F1}"/>
    <cellStyle name="40% - 강조색5 4" xfId="1014" xr:uid="{B32B3C9E-1485-46CD-A97B-E82E98901FDF}"/>
    <cellStyle name="40% - 강조색5 4 2" xfId="28878" xr:uid="{C3447E23-E3CE-472C-A373-231220C06659}"/>
    <cellStyle name="40% - 강조색5 40" xfId="1015" xr:uid="{78766F4B-2559-4EF6-A1DE-FD9CE8D67F65}"/>
    <cellStyle name="40% - 강조색5 40 2" xfId="28879" xr:uid="{EDBFEFD4-906B-4DB6-8601-DBD52EF11B46}"/>
    <cellStyle name="40% - 강조색5 40 3" xfId="31145" xr:uid="{45EE08DA-8618-4F2F-B204-CB759CAB7DFA}"/>
    <cellStyle name="40% - 강조색5 41" xfId="1016" xr:uid="{CD25FE00-9309-4FFE-B052-CF72C2C43DBC}"/>
    <cellStyle name="40% - 강조색5 41 2" xfId="28880" xr:uid="{0303AED4-B586-40B6-A34A-DEBC8E205DE9}"/>
    <cellStyle name="40% - 강조색5 41 3" xfId="31146" xr:uid="{16593813-79E1-4957-842C-87BCDE59EE7F}"/>
    <cellStyle name="40% - 강조색5 42" xfId="1017" xr:uid="{73D796C4-D606-4BCD-9795-6EF24C69D6E3}"/>
    <cellStyle name="40% - 강조색5 42 2" xfId="28881" xr:uid="{65EAA84D-B543-4896-B74E-15D458DF75FB}"/>
    <cellStyle name="40% - 강조색5 42 3" xfId="31147" xr:uid="{55052458-89F5-4882-A870-CA479E969C5B}"/>
    <cellStyle name="40% - 강조색5 43" xfId="979" xr:uid="{37CC3117-B787-4CB0-B03A-B52A1E3D1DD0}"/>
    <cellStyle name="40% - 강조색5 5" xfId="1018" xr:uid="{73F46371-4171-499F-A71B-4FC14E13F42E}"/>
    <cellStyle name="40% - 강조색5 5 2" xfId="28882" xr:uid="{9DDF878A-702D-459D-B818-DA90D89A4E9D}"/>
    <cellStyle name="40% - 강조색5 6" xfId="1019" xr:uid="{4A7A14B7-B33D-4B78-AFF0-FEB9241739D3}"/>
    <cellStyle name="40% - 강조색5 6 2" xfId="28883" xr:uid="{87F0247D-F160-4399-A099-A49FE9672256}"/>
    <cellStyle name="40% - 강조색5 7" xfId="1020" xr:uid="{24F4BFF0-93A7-495B-8BDE-11EF5C7C109F}"/>
    <cellStyle name="40% - 강조색5 7 2" xfId="28884" xr:uid="{1B13DB25-2C85-4A19-863A-B1C0F9701D2B}"/>
    <cellStyle name="40% - 강조색5 8" xfId="1021" xr:uid="{CE751789-3D7E-4084-8A3F-ED512F09A561}"/>
    <cellStyle name="40% - 강조색5 8 2" xfId="28885" xr:uid="{A3BC6DF0-AA44-49BB-9E48-1AB77F12C5F9}"/>
    <cellStyle name="40% - 강조색5 9" xfId="1022" xr:uid="{3769412C-F773-495E-8D1A-D3365451A505}"/>
    <cellStyle name="40% - 강조색5 9 2" xfId="28886" xr:uid="{73911A68-7D9E-4109-8958-6AFB0ECC31CF}"/>
    <cellStyle name="40% - 강조색6 10" xfId="1024" xr:uid="{22252C0E-4718-4544-948F-40FF6299D62F}"/>
    <cellStyle name="40% - 강조색6 10 2" xfId="28887" xr:uid="{731544BB-9058-42C6-BB9D-CDE5643EB19B}"/>
    <cellStyle name="40% - 강조색6 11" xfId="1025" xr:uid="{33B5FE01-F983-4D4D-B569-8716F8F0B851}"/>
    <cellStyle name="40% - 강조색6 11 2" xfId="28888" xr:uid="{6E2124D9-8741-40F0-9FDA-322BC192F0C2}"/>
    <cellStyle name="40% - 강조색6 12" xfId="1026" xr:uid="{3EC0447C-C6D7-49BF-9557-C24455518C1F}"/>
    <cellStyle name="40% - 강조색6 12 2" xfId="28889" xr:uid="{7F93FD4D-112D-4C16-AF69-2F68B05CF9F4}"/>
    <cellStyle name="40% - 강조색6 13" xfId="1027" xr:uid="{AFE078F7-3771-4721-BAE3-D2B9F62585AE}"/>
    <cellStyle name="40% - 강조색6 13 2" xfId="28890" xr:uid="{DD1E7E77-358C-473B-B7F8-F9CB26998AF5}"/>
    <cellStyle name="40% - 강조색6 14" xfId="1028" xr:uid="{88C42B5D-C4E8-4A55-9329-B5F9ABCAFE1A}"/>
    <cellStyle name="40% - 강조색6 14 2" xfId="28891" xr:uid="{9823FAC4-3CC2-4FB8-BC28-96B5FD67AADF}"/>
    <cellStyle name="40% - 강조색6 15" xfId="1029" xr:uid="{F3434C2E-909A-442D-BB9F-52F544D0AABA}"/>
    <cellStyle name="40% - 강조색6 15 2" xfId="28892" xr:uid="{40CA6F82-6916-4202-9905-36DA24EEF2FD}"/>
    <cellStyle name="40% - 강조색6 16" xfId="1030" xr:uid="{23591ACA-9A2F-4769-94A1-44E521ABAC82}"/>
    <cellStyle name="40% - 강조색6 16 2" xfId="28893" xr:uid="{6C3F2760-DA27-48AC-AB08-83FECD13E553}"/>
    <cellStyle name="40% - 강조색6 17" xfId="1031" xr:uid="{51DE4B71-672E-4963-9305-BEBFCBAB2248}"/>
    <cellStyle name="40% - 강조색6 17 2" xfId="28894" xr:uid="{A81D1C1B-A2E7-41CB-A89E-671F280B0DA6}"/>
    <cellStyle name="40% - 강조색6 18" xfId="1032" xr:uid="{BF7A3F31-6C51-4251-A247-59BC4EF0EEB4}"/>
    <cellStyle name="40% - 강조색6 18 2" xfId="28895" xr:uid="{CE3C3797-56C8-426F-B074-E1542FEDE3FD}"/>
    <cellStyle name="40% - 강조색6 19" xfId="1033" xr:uid="{4BAC578E-002A-4B48-A84E-65700ED8AF1A}"/>
    <cellStyle name="40% - 강조색6 19 2" xfId="28896" xr:uid="{2BF46F46-302E-4D74-986C-216ABC599B1F}"/>
    <cellStyle name="40% - 강조색6 2" xfId="1034" xr:uid="{5CFB110F-2B6F-4BDA-BEBB-9D58707E9724}"/>
    <cellStyle name="40% - 강조색6 2 2" xfId="1035" xr:uid="{3797F6B3-9A29-424D-BA77-219B1E3E09C9}"/>
    <cellStyle name="40% - 강조색6 2 2 2" xfId="28897" xr:uid="{8278D69B-8B6D-445A-80B1-46E588030B10}"/>
    <cellStyle name="40% - 강조색6 2 3" xfId="1036" xr:uid="{8B078E3C-7DC5-41E0-9169-1D3472A3A685}"/>
    <cellStyle name="40% - 강조색6 2 3 2" xfId="28898" xr:uid="{ADD2211C-3CF2-4C86-A368-0D06B9E10BBB}"/>
    <cellStyle name="40% - 강조색6 2 3 3" xfId="31149" xr:uid="{40C84149-E371-465C-BEFF-09F643C0852A}"/>
    <cellStyle name="40% - 강조색6 2 4" xfId="28899" xr:uid="{99641950-A485-4552-9C73-6DF3AC716946}"/>
    <cellStyle name="40% - 강조색6 2 5" xfId="31148" xr:uid="{294CF9D6-9577-40DE-A511-6954F6160649}"/>
    <cellStyle name="40% - 강조색6 20" xfId="1037" xr:uid="{E7C057D7-1431-4B81-9A3B-3B8D102D3873}"/>
    <cellStyle name="40% - 강조색6 20 2" xfId="28900" xr:uid="{A204DC78-45D2-433C-9499-7A391AD5D7B7}"/>
    <cellStyle name="40% - 강조색6 21" xfId="1038" xr:uid="{D32F1AF3-227A-4426-8BB1-8E7A56542100}"/>
    <cellStyle name="40% - 강조색6 21 2" xfId="28901" xr:uid="{48962C1C-75D7-469E-85A1-36FDC16BA73F}"/>
    <cellStyle name="40% - 강조색6 22" xfId="1039" xr:uid="{3D5552B2-C56D-4FE2-91FD-6BEF77DF43B9}"/>
    <cellStyle name="40% - 강조색6 22 2" xfId="28902" xr:uid="{6BFE1B6B-02FA-41FD-91C0-3F7874BC6FD4}"/>
    <cellStyle name="40% - 강조색6 23" xfId="1040" xr:uid="{2CD76DA6-4ADC-4C1F-B697-62D67E5B3002}"/>
    <cellStyle name="40% - 강조색6 23 2" xfId="28903" xr:uid="{6DA49EC6-D972-42F0-82A6-E40117DFA1D0}"/>
    <cellStyle name="40% - 강조색6 24" xfId="1041" xr:uid="{8E92799B-00FF-4D8C-948F-E1CD54A79435}"/>
    <cellStyle name="40% - 강조색6 24 2" xfId="28904" xr:uid="{85A01FAB-A6D2-4D77-92E1-0FE38E421935}"/>
    <cellStyle name="40% - 강조색6 25" xfId="1042" xr:uid="{2DE2CCB4-DA77-4AA6-B715-51AEFA4CBC3C}"/>
    <cellStyle name="40% - 강조색6 25 2" xfId="28905" xr:uid="{385A4EC3-F234-4943-9F23-146A9C96EFBE}"/>
    <cellStyle name="40% - 강조색6 26" xfId="1043" xr:uid="{428E72A4-76EF-42A4-8A76-C3A49F3B1296}"/>
    <cellStyle name="40% - 강조색6 26 2" xfId="28906" xr:uid="{71465FB3-A87B-410E-9114-D1F31FD057DB}"/>
    <cellStyle name="40% - 강조색6 27" xfId="1044" xr:uid="{FA9AC7E4-7638-4DB3-BD52-0C73BBF9495E}"/>
    <cellStyle name="40% - 강조색6 27 2" xfId="28907" xr:uid="{656A914B-95F3-4F27-9D2D-C8A5BE56C0CE}"/>
    <cellStyle name="40% - 강조색6 28" xfId="1045" xr:uid="{CE4F0885-B771-4151-AAC5-B701024F06C9}"/>
    <cellStyle name="40% - 강조색6 28 2" xfId="28908" xr:uid="{02C608B0-BE5C-48A9-BE39-026FDDE191B3}"/>
    <cellStyle name="40% - 강조색6 29" xfId="1046" xr:uid="{EAF6FE2E-21E6-48D5-BE2C-7621A4B37F06}"/>
    <cellStyle name="40% - 강조색6 29 2" xfId="28909" xr:uid="{16116297-868B-4CE1-9677-D88D29FF96BA}"/>
    <cellStyle name="40% - 강조색6 3" xfId="1047" xr:uid="{5BE54DB8-FC32-4009-B29C-78777997D919}"/>
    <cellStyle name="40% - 강조색6 3 2" xfId="28910" xr:uid="{64274425-9C89-434B-A788-13D676EC57D7}"/>
    <cellStyle name="40% - 강조색6 30" xfId="1048" xr:uid="{C4528698-4F5C-414F-B978-3D4C04B88880}"/>
    <cellStyle name="40% - 강조색6 30 2" xfId="28911" xr:uid="{5E2B4119-E043-4319-8092-5844B14993C8}"/>
    <cellStyle name="40% - 강조색6 31" xfId="1049" xr:uid="{5058A2A8-5A24-4084-8655-5EC4666D7E3A}"/>
    <cellStyle name="40% - 강조색6 31 2" xfId="28912" xr:uid="{0152D869-5786-4CE1-A0FE-FCEFFB3F96AA}"/>
    <cellStyle name="40% - 강조색6 32" xfId="1050" xr:uid="{1A86ACCD-E3E0-4AA2-AA42-7043D452517B}"/>
    <cellStyle name="40% - 강조색6 32 2" xfId="28913" xr:uid="{774B76C8-193C-468E-A929-B637DA360F65}"/>
    <cellStyle name="40% - 강조색6 32 3" xfId="31150" xr:uid="{53ACEEA1-3DB9-4C58-8E22-A837787B73DB}"/>
    <cellStyle name="40% - 강조색6 33" xfId="1051" xr:uid="{37C7D7EB-0554-4793-BF37-4F58D44D7C45}"/>
    <cellStyle name="40% - 강조색6 33 2" xfId="28914" xr:uid="{6C6DAF80-4F34-471C-9B86-5F64914390CE}"/>
    <cellStyle name="40% - 강조색6 33 3" xfId="31151" xr:uid="{C96F6D4D-C214-460E-AB73-D741E377BCC2}"/>
    <cellStyle name="40% - 강조색6 34" xfId="1052" xr:uid="{A12E9488-4934-4FD7-8E0D-54617515D99C}"/>
    <cellStyle name="40% - 강조색6 34 2" xfId="28915" xr:uid="{E5A56895-9F8C-47BE-AC81-624D50D8E5F0}"/>
    <cellStyle name="40% - 강조색6 34 3" xfId="31152" xr:uid="{FEE45D1F-5E06-4CA9-805C-EC46C5EC3A24}"/>
    <cellStyle name="40% - 강조색6 35" xfId="1053" xr:uid="{34D2604A-7770-4DD2-9C59-FE5517DCA68F}"/>
    <cellStyle name="40% - 강조색6 35 2" xfId="28916" xr:uid="{1BA44AD4-BDA7-455F-A40F-6AB65A72C843}"/>
    <cellStyle name="40% - 강조색6 35 3" xfId="31153" xr:uid="{16A3BBFC-C3BE-4AB9-B233-55C2B5C7C0D1}"/>
    <cellStyle name="40% - 강조색6 36" xfId="1054" xr:uid="{EE9ADE50-16FF-4C7B-912D-97AE61A8FB3E}"/>
    <cellStyle name="40% - 강조색6 36 2" xfId="28917" xr:uid="{C92B926D-7C95-417F-A19B-D5573F669CDE}"/>
    <cellStyle name="40% - 강조색6 36 3" xfId="31154" xr:uid="{607486EA-D1BD-4F58-A04A-75C3EDD66397}"/>
    <cellStyle name="40% - 강조색6 37" xfId="1055" xr:uid="{26E1BC9D-B47D-4BE7-889C-32E7FD224C0B}"/>
    <cellStyle name="40% - 강조색6 37 2" xfId="28918" xr:uid="{8C177298-9C5E-4535-84A7-84AA8F9C4981}"/>
    <cellStyle name="40% - 강조색6 37 3" xfId="31155" xr:uid="{D55CEA5E-6184-404A-8068-123D0C9733FB}"/>
    <cellStyle name="40% - 강조색6 38" xfId="1056" xr:uid="{F7803EB1-5FA7-4B22-9053-B649041A37FA}"/>
    <cellStyle name="40% - 강조색6 38 2" xfId="28919" xr:uid="{9B3D6EFF-A79F-4DAF-A49F-189837FC44E9}"/>
    <cellStyle name="40% - 강조색6 38 3" xfId="31156" xr:uid="{0E95A3CD-7C80-4AAF-921C-AD7ACF286962}"/>
    <cellStyle name="40% - 강조색6 39" xfId="1057" xr:uid="{9C821E5D-B00A-43A9-99E3-9CB71C2B647C}"/>
    <cellStyle name="40% - 강조색6 39 2" xfId="28920" xr:uid="{95323485-1443-42C3-9BCF-071667356C2A}"/>
    <cellStyle name="40% - 강조색6 39 3" xfId="31157" xr:uid="{24861636-04F7-4FC5-B50D-D577C77AF4FF}"/>
    <cellStyle name="40% - 강조색6 4" xfId="1058" xr:uid="{2D4CF7AA-593B-4E50-9155-7AB225A97B2F}"/>
    <cellStyle name="40% - 강조색6 4 2" xfId="28921" xr:uid="{6805192A-DF94-4887-8C01-F1369090431A}"/>
    <cellStyle name="40% - 강조색6 40" xfId="1059" xr:uid="{B5B056A5-FF67-4DEB-AA2A-3EFEEF2C2377}"/>
    <cellStyle name="40% - 강조색6 40 2" xfId="28922" xr:uid="{B32FF201-B04A-47BA-9D83-61597B044913}"/>
    <cellStyle name="40% - 강조색6 40 3" xfId="31158" xr:uid="{EEC5DCE3-6D59-4CA2-99AF-9438FD4DB0D1}"/>
    <cellStyle name="40% - 강조색6 41" xfId="1060" xr:uid="{19DDD4C0-11B4-4C0D-8D3A-C0B27360AE9A}"/>
    <cellStyle name="40% - 강조색6 41 2" xfId="28923" xr:uid="{63295D1E-D17C-44D5-9298-6A696DFD67AD}"/>
    <cellStyle name="40% - 강조색6 41 3" xfId="31159" xr:uid="{AF1758E1-6802-4F38-977B-887F7680BC20}"/>
    <cellStyle name="40% - 강조색6 42" xfId="1061" xr:uid="{11092E4B-A0B4-44AE-911C-CB0FB564E983}"/>
    <cellStyle name="40% - 강조색6 42 2" xfId="28924" xr:uid="{6A8E83EE-06BB-4DA6-B2CF-9845594C97D1}"/>
    <cellStyle name="40% - 강조색6 42 3" xfId="31160" xr:uid="{627917A3-D792-4238-91A1-BA7F216337D0}"/>
    <cellStyle name="40% - 강조색6 43" xfId="1023" xr:uid="{BF919DA1-FEFF-4E17-BACA-90F6CBADF2DD}"/>
    <cellStyle name="40% - 강조색6 5" xfId="1062" xr:uid="{F94F78CE-71B3-4088-97E6-0A190F7609DD}"/>
    <cellStyle name="40% - 강조색6 5 2" xfId="28925" xr:uid="{6DF6E5E2-AD74-4C45-86AB-B555D4D1DED3}"/>
    <cellStyle name="40% - 강조색6 6" xfId="1063" xr:uid="{3DC2B1C2-5144-4FD9-89FB-25635C19A8CE}"/>
    <cellStyle name="40% - 강조색6 6 2" xfId="28926" xr:uid="{0AAE2195-E6EC-4137-9073-7ED0BE531E56}"/>
    <cellStyle name="40% - 강조색6 7" xfId="1064" xr:uid="{FF343EF2-22A2-4FF2-A24E-A9377AD5B229}"/>
    <cellStyle name="40% - 강조색6 7 2" xfId="28927" xr:uid="{7999FC6D-8A04-4745-B5BB-C1BF422E0F4B}"/>
    <cellStyle name="40% - 강조색6 8" xfId="1065" xr:uid="{21BD5A3A-0532-4346-BEEE-2D2AAC03C07C}"/>
    <cellStyle name="40% - 강조색6 8 2" xfId="28928" xr:uid="{EAA7E8D4-74FA-423B-BF0C-7382DF1845C2}"/>
    <cellStyle name="40% - 강조색6 9" xfId="1066" xr:uid="{069E31EA-A850-4C19-9F5A-F8A2F70C17AE}"/>
    <cellStyle name="40% - 강조색6 9 2" xfId="28929" xr:uid="{A50EFCB6-0A07-4BF5-B0B7-932E960912E0}"/>
    <cellStyle name="60% - 强调文字颜色 1" xfId="31453" xr:uid="{A38A119B-726D-44A5-AB60-3F2C03CC5AA3}"/>
    <cellStyle name="60% - 强调文字颜色 2" xfId="31454" xr:uid="{99D0965D-9E83-41F1-872A-D56ED1E89CB8}"/>
    <cellStyle name="60% - 强调文字颜色 3" xfId="31455" xr:uid="{E9FAAB45-426B-4B80-A736-BD5CC59E4FB3}"/>
    <cellStyle name="60% - 强调文字颜色 4" xfId="31456" xr:uid="{EB383D3A-2E00-4152-8BFD-48EE2BB4BDBB}"/>
    <cellStyle name="60% - 强调文字颜色 5" xfId="31457" xr:uid="{28CE9798-3F89-4D14-9865-C75FDD572F12}"/>
    <cellStyle name="60% - 强调文字颜色 6" xfId="31458" xr:uid="{527E4EC8-2F29-4B18-93F6-AA2B6BC3AA05}"/>
    <cellStyle name="60% - 강조색1 10" xfId="1068" xr:uid="{6ADB9D38-8809-46F8-A4C7-8F53B6DB0F11}"/>
    <cellStyle name="60% - 강조색1 11" xfId="1069" xr:uid="{F264DE9B-DC2D-4417-BB95-B889051270B0}"/>
    <cellStyle name="60% - 강조색1 12" xfId="1070" xr:uid="{FDE77F5B-EADF-44AB-A579-104EE7D4A52E}"/>
    <cellStyle name="60% - 강조색1 13" xfId="1071" xr:uid="{D1DA0CF5-2309-4BA6-AF8C-F262D2DA2A85}"/>
    <cellStyle name="60% - 강조색1 14" xfId="1072" xr:uid="{9A7E39E1-5797-4514-A055-A73FA128B52E}"/>
    <cellStyle name="60% - 강조색1 15" xfId="1073" xr:uid="{311FF38B-36ED-4F9F-A387-4A4ECABB1BD7}"/>
    <cellStyle name="60% - 강조색1 16" xfId="1074" xr:uid="{288E1A63-8326-4C3D-B141-1D7A0707ECDB}"/>
    <cellStyle name="60% - 강조색1 17" xfId="1075" xr:uid="{5A1766F2-FD6A-4592-A09E-21AD24835732}"/>
    <cellStyle name="60% - 강조색1 18" xfId="1076" xr:uid="{E3F45E64-FE0A-4345-BF30-33133DF70BBA}"/>
    <cellStyle name="60% - 강조색1 19" xfId="1077" xr:uid="{FAAE395F-7FB3-40A9-961D-85F767E87A3D}"/>
    <cellStyle name="60% - 강조색1 2" xfId="1078" xr:uid="{619C454C-488B-4203-931B-D8B05D7332D6}"/>
    <cellStyle name="60% - 강조색1 2 2" xfId="1079" xr:uid="{B83067B6-2762-4E6C-A6BB-87F55B889BA0}"/>
    <cellStyle name="60% - 강조색1 2 3" xfId="1080" xr:uid="{052F1239-BB76-4849-8E2A-A6F9FC81AC5E}"/>
    <cellStyle name="60% - 강조색1 20" xfId="1081" xr:uid="{81F14E29-4105-4A99-AEB1-86FD24D842C2}"/>
    <cellStyle name="60% - 강조색1 21" xfId="1082" xr:uid="{6DA8B962-B317-4630-87DB-4B6AB3D73816}"/>
    <cellStyle name="60% - 강조색1 22" xfId="1083" xr:uid="{1C845CE2-1FF2-4F51-BCF6-87A673D0CF56}"/>
    <cellStyle name="60% - 강조색1 23" xfId="1084" xr:uid="{FDF99F4C-53B2-4733-8A96-93E33562CA96}"/>
    <cellStyle name="60% - 강조색1 24" xfId="1085" xr:uid="{B945B76E-D567-49DF-93C9-A436EC1DD034}"/>
    <cellStyle name="60% - 강조색1 25" xfId="1086" xr:uid="{EAC1C207-1591-46D6-ABF0-F0F5CADAB65E}"/>
    <cellStyle name="60% - 강조색1 26" xfId="1087" xr:uid="{1EB85B10-18AF-46F4-8D93-89FBA5E58184}"/>
    <cellStyle name="60% - 강조색1 27" xfId="1088" xr:uid="{92399DE4-A5E0-49C1-A129-6B0E48108D08}"/>
    <cellStyle name="60% - 강조색1 28" xfId="1089" xr:uid="{4A7C8DE0-A79B-45E3-9505-23C89E2EE043}"/>
    <cellStyle name="60% - 강조색1 29" xfId="1090" xr:uid="{828E771B-7011-455C-B961-62C4662F254A}"/>
    <cellStyle name="60% - 강조색1 3" xfId="1091" xr:uid="{970892FA-DF5E-4D42-AE6D-EA4BBCA39492}"/>
    <cellStyle name="60% - 강조색1 30" xfId="1092" xr:uid="{2A48907D-845F-40F0-9CFF-F15C77A94222}"/>
    <cellStyle name="60% - 강조색1 31" xfId="1093" xr:uid="{8D51833B-A3B6-4984-B0C3-AD2FE8265573}"/>
    <cellStyle name="60% - 강조색1 32" xfId="1094" xr:uid="{64C4C2C5-94AF-411B-B867-6ED66A1B9815}"/>
    <cellStyle name="60% - 강조색1 33" xfId="1095" xr:uid="{0141743A-413F-4536-AB21-5A48C79E4CE0}"/>
    <cellStyle name="60% - 강조색1 34" xfId="1096" xr:uid="{B3D6AEC8-8715-4139-9164-0E2B363FA318}"/>
    <cellStyle name="60% - 강조색1 35" xfId="1097" xr:uid="{93A91F41-9607-48C7-9633-7F144A30A412}"/>
    <cellStyle name="60% - 강조색1 36" xfId="1098" xr:uid="{BF76F581-7533-45B6-A1E6-E995119AC1C2}"/>
    <cellStyle name="60% - 강조색1 37" xfId="1099" xr:uid="{5070116A-88F9-4333-A79B-BEDD51A165B6}"/>
    <cellStyle name="60% - 강조색1 38" xfId="1100" xr:uid="{35F9B070-1121-4F2D-9F05-3F782BD6B7F9}"/>
    <cellStyle name="60% - 강조색1 39" xfId="1101" xr:uid="{216E039D-CE54-4B2D-90CB-DDC4765BD5A5}"/>
    <cellStyle name="60% - 강조색1 4" xfId="1102" xr:uid="{77ECBE48-0839-4456-BDE5-B43E4C70F366}"/>
    <cellStyle name="60% - 강조색1 40" xfId="1103" xr:uid="{D1D57CBE-C669-49D9-BF68-F284F409F649}"/>
    <cellStyle name="60% - 강조색1 41" xfId="1104" xr:uid="{432F3A53-6621-468B-818D-F03CC4390DB3}"/>
    <cellStyle name="60% - 강조색1 42" xfId="1105" xr:uid="{7EAA2261-6345-408D-8E4A-7CEFC77AE3BE}"/>
    <cellStyle name="60% - 강조색1 43" xfId="1067" xr:uid="{866A6FF7-8589-4942-B77A-B7E96999721A}"/>
    <cellStyle name="60% - 강조색1 5" xfId="1106" xr:uid="{6159C2EC-A752-4E87-8380-E7CE82A5A88B}"/>
    <cellStyle name="60% - 강조색1 6" xfId="1107" xr:uid="{014C64A5-9D74-411F-B83A-8DC807C17BDA}"/>
    <cellStyle name="60% - 강조색1 7" xfId="1108" xr:uid="{FC1CAE54-9C95-4FFB-ADCD-3F91EC6C8F1A}"/>
    <cellStyle name="60% - 강조색1 8" xfId="1109" xr:uid="{626CF20B-F593-454B-ABD5-AEC11F3F2B52}"/>
    <cellStyle name="60% - 강조색1 9" xfId="1110" xr:uid="{408450EC-5879-41FD-B6E6-5B8FA82AE028}"/>
    <cellStyle name="60% - 강조색2 10" xfId="1112" xr:uid="{D6851742-C396-4E5F-912D-5A229DE1AFC1}"/>
    <cellStyle name="60% - 강조색2 11" xfId="1113" xr:uid="{F61A3133-5A18-492B-93E2-212E5CEC6F50}"/>
    <cellStyle name="60% - 강조색2 12" xfId="1114" xr:uid="{D8D69FB9-0804-48C1-9E49-EA51DF0A0DDC}"/>
    <cellStyle name="60% - 강조색2 13" xfId="1115" xr:uid="{2D0772D6-5468-4ECF-9CC1-0B00ED44D173}"/>
    <cellStyle name="60% - 강조색2 14" xfId="1116" xr:uid="{362238B0-720C-4912-A7E2-9ACC68D55493}"/>
    <cellStyle name="60% - 강조색2 15" xfId="1117" xr:uid="{A90E9E7F-B1FE-4561-AA89-334490A356C7}"/>
    <cellStyle name="60% - 강조색2 16" xfId="1118" xr:uid="{C4592135-B85E-4E51-8887-84EE5DB09684}"/>
    <cellStyle name="60% - 강조색2 17" xfId="1119" xr:uid="{1253C742-5D89-4669-860B-BAFF0E81C908}"/>
    <cellStyle name="60% - 강조색2 18" xfId="1120" xr:uid="{30CD5A85-C691-4E46-9335-E822AB801EB9}"/>
    <cellStyle name="60% - 강조색2 19" xfId="1121" xr:uid="{AAC36C63-6D08-44AE-8D81-2509D1653499}"/>
    <cellStyle name="60% - 강조색2 2" xfId="1122" xr:uid="{DC20754A-E7F2-41BA-88A3-6A73FE2420B1}"/>
    <cellStyle name="60% - 강조색2 2 2" xfId="1123" xr:uid="{CA55CAB4-BBDC-4B50-A92C-4EB43B4C72F6}"/>
    <cellStyle name="60% - 강조색2 2 3" xfId="1124" xr:uid="{DBFF68EC-0FB8-408F-8E72-73C943D283D6}"/>
    <cellStyle name="60% - 강조색2 20" xfId="1125" xr:uid="{A107E721-AFFC-4851-9393-F27255C401A0}"/>
    <cellStyle name="60% - 강조색2 21" xfId="1126" xr:uid="{A4485351-DBCB-4196-AB4D-7F0545F71497}"/>
    <cellStyle name="60% - 강조색2 22" xfId="1127" xr:uid="{9131E7EA-3732-433D-8049-14EE065C76AC}"/>
    <cellStyle name="60% - 강조색2 23" xfId="1128" xr:uid="{DCE22A19-DB27-4A54-94BD-80A624F62D27}"/>
    <cellStyle name="60% - 강조색2 24" xfId="1129" xr:uid="{D553481A-1789-4491-92B5-DE9A2E501272}"/>
    <cellStyle name="60% - 강조색2 25" xfId="1130" xr:uid="{AF2DC6D4-1651-4DFF-8FE5-FCDDCE181D61}"/>
    <cellStyle name="60% - 강조색2 26" xfId="1131" xr:uid="{B8A338A0-9A32-4D3A-9715-8049A4163210}"/>
    <cellStyle name="60% - 강조색2 27" xfId="1132" xr:uid="{43892CC9-CA35-4C6D-9BB7-0F853759B357}"/>
    <cellStyle name="60% - 강조색2 28" xfId="1133" xr:uid="{C981168D-4620-4C8D-B0E1-CD8C2DD946A3}"/>
    <cellStyle name="60% - 강조색2 29" xfId="1134" xr:uid="{B61C2646-0102-41F7-B1C3-EC8B854408B5}"/>
    <cellStyle name="60% - 강조색2 3" xfId="1135" xr:uid="{9F8C155D-EB37-4A1D-AD9D-9C91B0C13F10}"/>
    <cellStyle name="60% - 강조색2 30" xfId="1136" xr:uid="{009A4FFA-596C-4E11-A8EF-3F6A198DDC33}"/>
    <cellStyle name="60% - 강조색2 31" xfId="1137" xr:uid="{25A50F5E-F1C5-40BE-9EA6-622B551A7E83}"/>
    <cellStyle name="60% - 강조색2 32" xfId="1138" xr:uid="{415481D2-E360-42D6-9C95-CB5B21DD2AF5}"/>
    <cellStyle name="60% - 강조색2 33" xfId="1139" xr:uid="{1BCF5335-D870-43D2-B893-6F5D5A0325F7}"/>
    <cellStyle name="60% - 강조색2 34" xfId="1140" xr:uid="{1BB04F65-6F94-49EF-8FF0-ADB39285879C}"/>
    <cellStyle name="60% - 강조색2 35" xfId="1141" xr:uid="{48C327ED-1DDD-4463-A898-509600A8159D}"/>
    <cellStyle name="60% - 강조색2 36" xfId="1142" xr:uid="{EF7634F7-F01B-416D-8310-019462ABC0CF}"/>
    <cellStyle name="60% - 강조색2 37" xfId="1143" xr:uid="{A608E14F-86A5-4159-A8F5-E5AC0D065182}"/>
    <cellStyle name="60% - 강조색2 38" xfId="1144" xr:uid="{9ED4183D-68F6-4674-97BC-6D4B795C3F08}"/>
    <cellStyle name="60% - 강조색2 39" xfId="1145" xr:uid="{B12C5D66-2016-4BD2-9AF9-444BFD19BFCF}"/>
    <cellStyle name="60% - 강조색2 4" xfId="1146" xr:uid="{EB3BBBAB-845A-43BB-977D-4130BB835CDE}"/>
    <cellStyle name="60% - 강조색2 40" xfId="1147" xr:uid="{D330D84C-8BD9-496C-9DC1-3A9E8DE54DCB}"/>
    <cellStyle name="60% - 강조색2 41" xfId="1148" xr:uid="{8D7926BE-34A7-439B-B451-28E2AACC5937}"/>
    <cellStyle name="60% - 강조색2 42" xfId="1149" xr:uid="{1099196B-9DCC-46F4-9B3B-2C18B34979C8}"/>
    <cellStyle name="60% - 강조색2 43" xfId="1111" xr:uid="{B85E3C82-2F84-4778-B055-309B8D5CC934}"/>
    <cellStyle name="60% - 강조색2 5" xfId="1150" xr:uid="{D5B2BC3A-B30E-4D4B-B116-19C7A3050C67}"/>
    <cellStyle name="60% - 강조색2 6" xfId="1151" xr:uid="{1C9C8943-ED60-4B9F-A3E1-1E420A3FFBC7}"/>
    <cellStyle name="60% - 강조색2 7" xfId="1152" xr:uid="{042A5670-5A04-432A-A384-B6897D1F5AC9}"/>
    <cellStyle name="60% - 강조색2 8" xfId="1153" xr:uid="{65D68E8D-DCE5-4F05-B24E-515FE1FA3D0C}"/>
    <cellStyle name="60% - 강조색2 9" xfId="1154" xr:uid="{3F9A110C-5384-4E61-9F9B-4DB4DE3CAC5C}"/>
    <cellStyle name="60% - 강조색3 10" xfId="1156" xr:uid="{ECCB782C-A223-4F96-BD4C-7D3BF77FE4F1}"/>
    <cellStyle name="60% - 강조색3 11" xfId="1157" xr:uid="{2E83372E-2762-414F-A32B-E8EA840BB4A9}"/>
    <cellStyle name="60% - 강조색3 12" xfId="1158" xr:uid="{1B0D36F3-20DB-4623-9DEE-17DF60DF53A0}"/>
    <cellStyle name="60% - 강조색3 13" xfId="1159" xr:uid="{748DD825-A576-4814-8DA7-B691FE5C2C89}"/>
    <cellStyle name="60% - 강조색3 14" xfId="1160" xr:uid="{E0B43C83-0D84-4F33-9990-A0566D4CDC18}"/>
    <cellStyle name="60% - 강조색3 15" xfId="1161" xr:uid="{05143D8C-D294-4D90-8B99-741D111641C6}"/>
    <cellStyle name="60% - 강조색3 16" xfId="1162" xr:uid="{C05AA8AA-5001-476D-8DA7-B06D8C3591C9}"/>
    <cellStyle name="60% - 강조색3 17" xfId="1163" xr:uid="{B36A0EFA-BDE1-4F8A-9F89-ECBC6BD2CE5B}"/>
    <cellStyle name="60% - 강조색3 18" xfId="1164" xr:uid="{388912A5-F518-4F7B-B377-D27E5A413233}"/>
    <cellStyle name="60% - 강조색3 19" xfId="1165" xr:uid="{693DB9F7-CE9A-41A9-BE74-D47B890D5B62}"/>
    <cellStyle name="60% - 강조색3 2" xfId="1166" xr:uid="{C3EBF822-920B-4105-A072-8F9037A99AE2}"/>
    <cellStyle name="60% - 강조색3 2 2" xfId="1167" xr:uid="{8596501E-269D-4B4D-850C-2953BC23BF53}"/>
    <cellStyle name="60% - 강조색3 2 3" xfId="1168" xr:uid="{1FD6CC7E-D463-4FBA-B4F2-223CE43AABA4}"/>
    <cellStyle name="60% - 강조색3 20" xfId="1169" xr:uid="{418C17A8-142F-4E02-ACF5-E599EE69FA6F}"/>
    <cellStyle name="60% - 강조색3 21" xfId="1170" xr:uid="{66140BAC-2344-434D-92D8-18B067BEBD77}"/>
    <cellStyle name="60% - 강조색3 22" xfId="1171" xr:uid="{069A93C5-ED40-4208-85E6-101AE5C591DB}"/>
    <cellStyle name="60% - 강조색3 23" xfId="1172" xr:uid="{D4C7EA9D-E4EB-4CD4-8C87-44932F96EB16}"/>
    <cellStyle name="60% - 강조색3 24" xfId="1173" xr:uid="{3E89B0B7-4D1C-487A-965A-BCCF6CBF27C7}"/>
    <cellStyle name="60% - 강조색3 25" xfId="1174" xr:uid="{A933FACD-7224-4E04-899E-D07467F701A2}"/>
    <cellStyle name="60% - 강조색3 26" xfId="1175" xr:uid="{070AD0F6-D7DE-40B8-B4B9-E2651DF47777}"/>
    <cellStyle name="60% - 강조색3 27" xfId="1176" xr:uid="{6CD22603-439C-45DC-9ADA-E92151BBDB8F}"/>
    <cellStyle name="60% - 강조색3 28" xfId="1177" xr:uid="{635190EC-439A-4340-81FA-78CE3B412B7B}"/>
    <cellStyle name="60% - 강조색3 29" xfId="1178" xr:uid="{43829715-78C8-48E6-9A27-9F40038829B6}"/>
    <cellStyle name="60% - 강조색3 3" xfId="1179" xr:uid="{EA8A0808-E767-4EBC-BD75-065468B594D5}"/>
    <cellStyle name="60% - 강조색3 30" xfId="1180" xr:uid="{C8F28EC6-9EF6-48A9-B90B-E296711C68A9}"/>
    <cellStyle name="60% - 강조색3 31" xfId="1181" xr:uid="{DCA1F7DD-CD87-429C-8D08-75F1B304C65D}"/>
    <cellStyle name="60% - 강조색3 32" xfId="1182" xr:uid="{9F871422-ED1A-46DD-8043-ADA50F669392}"/>
    <cellStyle name="60% - 강조색3 33" xfId="1183" xr:uid="{5171C839-E479-41C1-9B5B-40689FA3F4EC}"/>
    <cellStyle name="60% - 강조색3 34" xfId="1184" xr:uid="{25A67E57-2049-4BF2-B5C9-B0A0DA06B4A6}"/>
    <cellStyle name="60% - 강조색3 35" xfId="1185" xr:uid="{8B56E27C-B1CD-4EBA-8208-04C8CBB3C984}"/>
    <cellStyle name="60% - 강조색3 36" xfId="1186" xr:uid="{605AA9A7-8523-49F7-B060-FC011F2A4E5B}"/>
    <cellStyle name="60% - 강조색3 37" xfId="1187" xr:uid="{1676D022-4945-47B8-9ED7-FCE1E6D6F8A3}"/>
    <cellStyle name="60% - 강조색3 38" xfId="1188" xr:uid="{E78BA96A-829B-4CB4-A00C-B055D06BF1E0}"/>
    <cellStyle name="60% - 강조색3 39" xfId="1189" xr:uid="{79D3736E-C553-4307-BA60-C2F86CBE47A2}"/>
    <cellStyle name="60% - 강조색3 4" xfId="1190" xr:uid="{8EE24799-3B1E-4D04-90E1-B436FD9FE96C}"/>
    <cellStyle name="60% - 강조색3 40" xfId="1191" xr:uid="{32AEADE7-15AA-4AFE-AA52-A11677F96340}"/>
    <cellStyle name="60% - 강조색3 41" xfId="1192" xr:uid="{C2A0D988-BE52-4EDE-87DD-FD39A9CFA4FE}"/>
    <cellStyle name="60% - 강조색3 42" xfId="1193" xr:uid="{9C1A43FD-3A4E-4734-8FA4-FF594CC7A3B4}"/>
    <cellStyle name="60% - 강조색3 43" xfId="1155" xr:uid="{6E7D4E8A-9830-42D6-B34E-65FB44967D15}"/>
    <cellStyle name="60% - 강조색3 5" xfId="1194" xr:uid="{FC8FABA3-0DC1-44E1-BD29-FFEED5DDE8AB}"/>
    <cellStyle name="60% - 강조색3 6" xfId="1195" xr:uid="{839F8171-C284-45E0-9EB4-CA57213EE9E6}"/>
    <cellStyle name="60% - 강조색3 7" xfId="1196" xr:uid="{485F71CE-F0E0-450F-90F1-E80C68956546}"/>
    <cellStyle name="60% - 강조색3 8" xfId="1197" xr:uid="{06221E5F-F780-49E5-B0B7-5F2E7E55BB0E}"/>
    <cellStyle name="60% - 강조색3 9" xfId="1198" xr:uid="{DF5597BF-7FD7-4742-960E-64409932C7CF}"/>
    <cellStyle name="60% - 강조색4 10" xfId="1200" xr:uid="{F6BA07C2-D555-4B3D-A3C0-35930A544AE3}"/>
    <cellStyle name="60% - 강조색4 11" xfId="1201" xr:uid="{FE4C428C-9751-4E92-957D-198B0ACD30F2}"/>
    <cellStyle name="60% - 강조색4 12" xfId="1202" xr:uid="{25180B90-0DAB-4BB0-957C-D258A1B2E7DB}"/>
    <cellStyle name="60% - 강조색4 13" xfId="1203" xr:uid="{39EA5370-CDA3-49FF-B410-019E1E8EE11C}"/>
    <cellStyle name="60% - 강조색4 14" xfId="1204" xr:uid="{1A234307-1A38-4895-B253-A0B445E53891}"/>
    <cellStyle name="60% - 강조색4 15" xfId="1205" xr:uid="{53399E92-46C1-4A41-8E74-D81AD4C5CBCC}"/>
    <cellStyle name="60% - 강조색4 16" xfId="1206" xr:uid="{2714F894-333D-482A-BE4C-3EB0644349B2}"/>
    <cellStyle name="60% - 강조색4 17" xfId="1207" xr:uid="{6E621119-C9F5-4027-A251-1EDCBDBD7069}"/>
    <cellStyle name="60% - 강조색4 18" xfId="1208" xr:uid="{20D4ADAF-B55D-4129-8F48-ED73596E594C}"/>
    <cellStyle name="60% - 강조색4 19" xfId="1209" xr:uid="{5F06045C-6841-4FA9-B4AB-88D182D8BA1B}"/>
    <cellStyle name="60% - 강조색4 2" xfId="1210" xr:uid="{203C1241-F657-4EB5-B624-E8DED4FC4471}"/>
    <cellStyle name="60% - 강조색4 2 2" xfId="1211" xr:uid="{9BD0B1BB-AE6C-4EE9-962B-2A030321DF32}"/>
    <cellStyle name="60% - 강조색4 2 3" xfId="1212" xr:uid="{33C13C2E-5CDA-4F30-9733-76327BA7095E}"/>
    <cellStyle name="60% - 강조색4 20" xfId="1213" xr:uid="{BDF4999C-F695-49D2-B3CD-C2AE544F6829}"/>
    <cellStyle name="60% - 강조색4 21" xfId="1214" xr:uid="{6FEE93FC-9309-4BB4-96F7-0ECD9AD097EC}"/>
    <cellStyle name="60% - 강조색4 22" xfId="1215" xr:uid="{67FCDB3D-BA7F-48E7-A1BF-CB42DB318558}"/>
    <cellStyle name="60% - 강조색4 23" xfId="1216" xr:uid="{BCDAC5DC-613F-453B-84E4-F46EB8496EC6}"/>
    <cellStyle name="60% - 강조색4 24" xfId="1217" xr:uid="{E7A1BA4C-8B4A-44F2-A049-94554644A111}"/>
    <cellStyle name="60% - 강조색4 25" xfId="1218" xr:uid="{3D951F1A-BA51-4D39-AE20-2CED778056CC}"/>
    <cellStyle name="60% - 강조색4 26" xfId="1219" xr:uid="{0203C4D2-F490-4307-9C35-23C3105EE6C0}"/>
    <cellStyle name="60% - 강조색4 27" xfId="1220" xr:uid="{8EF01055-8E44-4A59-9308-AA7EE2357938}"/>
    <cellStyle name="60% - 강조색4 28" xfId="1221" xr:uid="{817B15D7-4BD8-4735-9E43-9B24192533C4}"/>
    <cellStyle name="60% - 강조색4 29" xfId="1222" xr:uid="{71E0D9C0-C64D-4B71-A4D2-B8D0A79DE9C7}"/>
    <cellStyle name="60% - 강조색4 3" xfId="1223" xr:uid="{9618A99F-CEC7-4882-A1A8-F100C5D53993}"/>
    <cellStyle name="60% - 강조색4 30" xfId="1224" xr:uid="{7F1E660C-269E-48BC-9839-D654F7A6E7BE}"/>
    <cellStyle name="60% - 강조색4 31" xfId="1225" xr:uid="{AB57E9BF-FB98-4279-BA28-D7810556C5BB}"/>
    <cellStyle name="60% - 강조색4 32" xfId="1226" xr:uid="{20F20059-4894-4AC1-B49D-FAF5C1990690}"/>
    <cellStyle name="60% - 강조색4 33" xfId="1227" xr:uid="{9B1BE1E2-F639-4E42-972F-01155D57E3B5}"/>
    <cellStyle name="60% - 강조색4 34" xfId="1228" xr:uid="{EEFE094E-8F37-4BA0-8D6D-AAD076373D3A}"/>
    <cellStyle name="60% - 강조색4 35" xfId="1229" xr:uid="{6E83D7D7-540E-4075-9C7B-8864F86DAB2D}"/>
    <cellStyle name="60% - 강조색4 36" xfId="1230" xr:uid="{FA543C88-CD2D-42AE-BF10-998190159B29}"/>
    <cellStyle name="60% - 강조색4 37" xfId="1231" xr:uid="{09174063-A62A-42A6-9586-4457DCF5D3C1}"/>
    <cellStyle name="60% - 강조색4 38" xfId="1232" xr:uid="{DFCC9816-5934-4B93-B2ED-486D6802B086}"/>
    <cellStyle name="60% - 강조색4 39" xfId="1233" xr:uid="{7539736B-4DB0-402E-B081-F8F5148A2890}"/>
    <cellStyle name="60% - 강조색4 4" xfId="1234" xr:uid="{68E23616-ED09-4167-B877-7274B0AF7DD6}"/>
    <cellStyle name="60% - 강조색4 40" xfId="1235" xr:uid="{65ED0F33-DDCE-48F8-910B-6CF9F3C379D9}"/>
    <cellStyle name="60% - 강조색4 41" xfId="1236" xr:uid="{0B80935B-BD4B-498D-8F18-113123B7F88B}"/>
    <cellStyle name="60% - 강조색4 42" xfId="1237" xr:uid="{FFED1FDB-8FBB-4A64-B964-2DD61CFBD04A}"/>
    <cellStyle name="60% - 강조색4 43" xfId="1199" xr:uid="{EEA19DE7-E186-4B1F-9FE5-165441BFD98B}"/>
    <cellStyle name="60% - 강조색4 5" xfId="1238" xr:uid="{6CD7AE65-9963-4EAE-B1F0-B44D44C7E809}"/>
    <cellStyle name="60% - 강조색4 6" xfId="1239" xr:uid="{171B6360-EF8D-4654-A02E-87FB54E9D6B5}"/>
    <cellStyle name="60% - 강조색4 7" xfId="1240" xr:uid="{F253DE14-0CD8-4207-84D6-110DD1BA68B4}"/>
    <cellStyle name="60% - 강조색4 8" xfId="1241" xr:uid="{9EE63D91-2ED2-46F4-8BAA-5D93C5F753DA}"/>
    <cellStyle name="60% - 강조색4 9" xfId="1242" xr:uid="{C99BCE56-C51F-4589-8A2C-C14A575926BF}"/>
    <cellStyle name="60% - 강조색5 10" xfId="1244" xr:uid="{CFAC32CB-F1FD-4B7A-BB81-ED22E06B029D}"/>
    <cellStyle name="60% - 강조색5 11" xfId="1245" xr:uid="{CEA062AE-9492-4200-B92A-4C293695EC28}"/>
    <cellStyle name="60% - 강조색5 12" xfId="1246" xr:uid="{C4A8889D-B817-4667-AD86-CD7CA7E6AC8D}"/>
    <cellStyle name="60% - 강조색5 13" xfId="1247" xr:uid="{610E547D-9DAF-4730-A367-F3B262AA47E5}"/>
    <cellStyle name="60% - 강조색5 14" xfId="1248" xr:uid="{A3477775-0DC0-4052-9492-CE831B4659B0}"/>
    <cellStyle name="60% - 강조색5 15" xfId="1249" xr:uid="{3E716A63-031D-41ED-A1AD-F29B99338252}"/>
    <cellStyle name="60% - 강조색5 16" xfId="1250" xr:uid="{078942AE-18A2-4B03-B9E9-AE1DB124E68C}"/>
    <cellStyle name="60% - 강조색5 17" xfId="1251" xr:uid="{2DF954A2-8FB0-4EE2-AF3C-EF3CCF19C030}"/>
    <cellStyle name="60% - 강조색5 18" xfId="1252" xr:uid="{0F39B04F-B87F-4242-80A7-93A544452AFE}"/>
    <cellStyle name="60% - 강조색5 19" xfId="1253" xr:uid="{71A671D2-519F-4398-82BF-9E7FE307A58C}"/>
    <cellStyle name="60% - 강조색5 2" xfId="1254" xr:uid="{C864A727-62FB-46CA-9BDB-22DA4263A5EE}"/>
    <cellStyle name="60% - 강조색5 2 2" xfId="1255" xr:uid="{5FF17D21-F059-489F-AF38-ACA42F823D73}"/>
    <cellStyle name="60% - 강조색5 2 3" xfId="1256" xr:uid="{A3752429-E755-4FCC-A482-29127881CF88}"/>
    <cellStyle name="60% - 강조색5 20" xfId="1257" xr:uid="{C4E3F752-2ABB-47B4-AF44-29EC5B3C4FE1}"/>
    <cellStyle name="60% - 강조색5 21" xfId="1258" xr:uid="{918A8A37-C85A-4F13-97F8-B4DC93D74693}"/>
    <cellStyle name="60% - 강조색5 22" xfId="1259" xr:uid="{B162C504-1652-4205-822E-D96D558124BD}"/>
    <cellStyle name="60% - 강조색5 23" xfId="1260" xr:uid="{6E541658-E2ED-47C9-8AD3-AFFD86CD07FB}"/>
    <cellStyle name="60% - 강조색5 24" xfId="1261" xr:uid="{37C14A43-628E-40B3-BD3B-7B5FF36AB16F}"/>
    <cellStyle name="60% - 강조색5 25" xfId="1262" xr:uid="{BD18BFEE-6D28-41AA-8199-AFD3F99D44DC}"/>
    <cellStyle name="60% - 강조색5 26" xfId="1263" xr:uid="{28CEE01D-5DCF-4BE5-993B-F894298C59DB}"/>
    <cellStyle name="60% - 강조색5 27" xfId="1264" xr:uid="{819DC5F0-D0DA-42F7-9067-244C06D60B59}"/>
    <cellStyle name="60% - 강조색5 28" xfId="1265" xr:uid="{DBBBFD64-9EDC-431B-94B3-4F3CF125CDDB}"/>
    <cellStyle name="60% - 강조색5 29" xfId="1266" xr:uid="{A60DC8A1-B701-4915-BAAE-716CAD850F8C}"/>
    <cellStyle name="60% - 강조색5 3" xfId="1267" xr:uid="{4ECE8E6F-B55E-49CA-9BEB-68267369BD0F}"/>
    <cellStyle name="60% - 강조색5 30" xfId="1268" xr:uid="{46632455-B0D4-45DE-B993-D55698CE2ECB}"/>
    <cellStyle name="60% - 강조색5 31" xfId="1269" xr:uid="{A7C4B8CD-CED8-4023-8E4E-2A9F1B14CA20}"/>
    <cellStyle name="60% - 강조색5 32" xfId="1270" xr:uid="{C8162FC2-B0D2-42D7-A2A1-20D071B0986D}"/>
    <cellStyle name="60% - 강조색5 33" xfId="1271" xr:uid="{D638330F-1054-426C-8F23-879D6E2324F2}"/>
    <cellStyle name="60% - 강조색5 34" xfId="1272" xr:uid="{8BA0F24F-243A-4C6A-9C1E-90189094374E}"/>
    <cellStyle name="60% - 강조색5 35" xfId="1273" xr:uid="{65FD0AA0-E7B6-4BDE-9F7D-D2D86F729245}"/>
    <cellStyle name="60% - 강조색5 36" xfId="1274" xr:uid="{3731B1C6-C727-4B51-A906-D59BD8AD22A5}"/>
    <cellStyle name="60% - 강조색5 37" xfId="1275" xr:uid="{15E5147B-296D-441C-9BE4-D437706DC994}"/>
    <cellStyle name="60% - 강조색5 38" xfId="1276" xr:uid="{C190D790-161D-4F4D-9800-42314A8DCA86}"/>
    <cellStyle name="60% - 강조색5 39" xfId="1277" xr:uid="{2FABE665-988B-497B-86B0-CBAF5BDEBBD4}"/>
    <cellStyle name="60% - 강조색5 4" xfId="1278" xr:uid="{447E9DB8-67CC-46F1-B2B7-658E06B4E9C1}"/>
    <cellStyle name="60% - 강조색5 40" xfId="1279" xr:uid="{793AC253-0535-459C-99ED-7543C9F16871}"/>
    <cellStyle name="60% - 강조색5 41" xfId="1280" xr:uid="{EEF1F01D-44FA-498D-A84E-9DE76AA84B78}"/>
    <cellStyle name="60% - 강조색5 42" xfId="1281" xr:uid="{9C6DEF66-E9DB-44AA-A4EE-37C20035F864}"/>
    <cellStyle name="60% - 강조색5 43" xfId="1243" xr:uid="{2F2B8C36-D4D4-4978-818D-34FC7F634DE0}"/>
    <cellStyle name="60% - 강조색5 5" xfId="1282" xr:uid="{38B85093-FC88-484F-8D6F-A80A804626C2}"/>
    <cellStyle name="60% - 강조색5 6" xfId="1283" xr:uid="{7019F364-18B3-420A-8F1D-68EB4F9EEAE3}"/>
    <cellStyle name="60% - 강조색5 7" xfId="1284" xr:uid="{82F36535-1575-420C-937D-90D3B3D47505}"/>
    <cellStyle name="60% - 강조색5 8" xfId="1285" xr:uid="{6D2BA66A-426C-436C-A7CD-34EDAB6C0EFC}"/>
    <cellStyle name="60% - 강조색5 9" xfId="1286" xr:uid="{9AE7493E-824C-45DD-BBB5-D41FC3E0BB8C}"/>
    <cellStyle name="60% - 강조색6 10" xfId="1288" xr:uid="{7AF0724C-96C1-45F6-9CE9-F4B49CB0CC56}"/>
    <cellStyle name="60% - 강조색6 11" xfId="1289" xr:uid="{D4F780A3-ED3A-40C7-A950-19A131C3465B}"/>
    <cellStyle name="60% - 강조색6 12" xfId="1290" xr:uid="{AA4DF3BB-9C9E-4BBE-B871-4368E5BC9AE8}"/>
    <cellStyle name="60% - 강조색6 13" xfId="1291" xr:uid="{4D38D2CD-0465-4C83-BCB8-42A4E2466CF0}"/>
    <cellStyle name="60% - 강조색6 14" xfId="1292" xr:uid="{2B0769E3-2984-486B-9B81-ACB61573DAA4}"/>
    <cellStyle name="60% - 강조색6 15" xfId="1293" xr:uid="{68E90902-56D5-45DF-8EF8-5E5E895BA511}"/>
    <cellStyle name="60% - 강조색6 16" xfId="1294" xr:uid="{7F8C40F0-5D3D-475F-932D-32F220E7A498}"/>
    <cellStyle name="60% - 강조색6 17" xfId="1295" xr:uid="{8F8006F5-20B2-4DA7-9F15-EBA019ECC03B}"/>
    <cellStyle name="60% - 강조색6 18" xfId="1296" xr:uid="{EA043DBD-B57F-4CF9-A625-7CEDC71986A3}"/>
    <cellStyle name="60% - 강조색6 19" xfId="1297" xr:uid="{F0C65D0B-3AF4-4EAE-85C8-D9D25624FF0A}"/>
    <cellStyle name="60% - 강조색6 2" xfId="1298" xr:uid="{D9D43F33-B6C6-423B-BAE1-03B72CC7C94C}"/>
    <cellStyle name="60% - 강조색6 2 2" xfId="1299" xr:uid="{210E752F-D3E5-442C-A1AB-5F5F4A1D2CB9}"/>
    <cellStyle name="60% - 강조색6 2 3" xfId="1300" xr:uid="{043F4C0E-F360-4C7C-BE1D-09739CF7E79D}"/>
    <cellStyle name="60% - 강조색6 20" xfId="1301" xr:uid="{C9BFFBFC-9B85-4E44-8193-91AFCCC18866}"/>
    <cellStyle name="60% - 강조색6 21" xfId="1302" xr:uid="{9020D65F-B133-441F-BD81-77E83BD108EC}"/>
    <cellStyle name="60% - 강조색6 22" xfId="1303" xr:uid="{B5E49B3C-7999-4C36-999C-E3650104932D}"/>
    <cellStyle name="60% - 강조색6 23" xfId="1304" xr:uid="{C10F869F-2CFC-4C6C-BB50-8DC8E5EE2A46}"/>
    <cellStyle name="60% - 강조색6 24" xfId="1305" xr:uid="{5AD57531-B439-45FD-AD9C-662ABF8FBF83}"/>
    <cellStyle name="60% - 강조색6 25" xfId="1306" xr:uid="{C87C6BBA-F9BE-4CA9-9ACA-14663600C559}"/>
    <cellStyle name="60% - 강조색6 26" xfId="1307" xr:uid="{F1694C63-2C7B-4437-9A95-026304606044}"/>
    <cellStyle name="60% - 강조색6 27" xfId="1308" xr:uid="{BF6E57FE-597E-4EC0-8A98-2E5CAEBFC9EC}"/>
    <cellStyle name="60% - 강조색6 28" xfId="1309" xr:uid="{24F5929D-3777-4DFB-966E-3D8AA1E93B64}"/>
    <cellStyle name="60% - 강조색6 29" xfId="1310" xr:uid="{29A2CF83-A8CE-4598-B1E3-ACFF2B8E09BE}"/>
    <cellStyle name="60% - 강조색6 3" xfId="1311" xr:uid="{B9501DFC-329E-4DC3-B72C-DF8AD331C2E9}"/>
    <cellStyle name="60% - 강조색6 30" xfId="1312" xr:uid="{FB3293C5-B939-4510-95B6-5A55CE6C710A}"/>
    <cellStyle name="60% - 강조색6 31" xfId="1313" xr:uid="{2CDAB234-AD6D-4FFC-BF13-09C3803B5878}"/>
    <cellStyle name="60% - 강조색6 32" xfId="1314" xr:uid="{9784C2A6-C03A-4E66-A8B4-ACA958C55340}"/>
    <cellStyle name="60% - 강조색6 33" xfId="1315" xr:uid="{C9087B63-8190-470F-8FAA-635761B00E74}"/>
    <cellStyle name="60% - 강조색6 34" xfId="1316" xr:uid="{004CAE42-A2BD-44F3-9231-D2D1F3559E0D}"/>
    <cellStyle name="60% - 강조색6 35" xfId="1317" xr:uid="{C189D5CE-0C17-4676-97E5-344144B2789F}"/>
    <cellStyle name="60% - 강조색6 36" xfId="1318" xr:uid="{81584779-05F7-43F2-AFF7-47C0DD3F2876}"/>
    <cellStyle name="60% - 강조색6 37" xfId="1319" xr:uid="{923071E0-7D94-4447-9FED-0CB68F0B56CE}"/>
    <cellStyle name="60% - 강조색6 38" xfId="1320" xr:uid="{7B87C06F-EC2E-44BE-A122-2636018F05EA}"/>
    <cellStyle name="60% - 강조색6 39" xfId="1321" xr:uid="{F25E3ECB-B4F8-4779-AADB-09AC27EFF974}"/>
    <cellStyle name="60% - 강조색6 4" xfId="1322" xr:uid="{DD10BA88-1108-4DC7-9AA5-6ADBF2C5BE48}"/>
    <cellStyle name="60% - 강조색6 40" xfId="1323" xr:uid="{C8E0CEFF-F459-4A92-BDE2-A4DB659D1808}"/>
    <cellStyle name="60% - 강조색6 41" xfId="1324" xr:uid="{8525DF86-26E5-41DC-B4C4-804E2D8806AA}"/>
    <cellStyle name="60% - 강조색6 42" xfId="1325" xr:uid="{AC1140DF-F4FD-43B2-9446-435AAF9997C9}"/>
    <cellStyle name="60% - 강조색6 43" xfId="1287" xr:uid="{8C79C34E-A593-4DFA-B048-A7D609C421FE}"/>
    <cellStyle name="60% - 강조색6 5" xfId="1326" xr:uid="{58BE7CF3-8F94-4F59-80B3-C460DFCADB00}"/>
    <cellStyle name="60% - 강조색6 6" xfId="1327" xr:uid="{90B3228E-A0CE-4F16-9BCC-277FCECB0B47}"/>
    <cellStyle name="60% - 강조색6 7" xfId="1328" xr:uid="{203161AD-1A14-4D34-B4D6-723B82990E81}"/>
    <cellStyle name="60% - 강조색6 8" xfId="1329" xr:uid="{69B3FE24-B7A5-40C9-AD6B-AE196D13025C}"/>
    <cellStyle name="60% - 강조색6 9" xfId="1330" xr:uid="{00431D4C-5AEA-4693-89D0-9EDCAE74EA20}"/>
    <cellStyle name="A|¸n" xfId="1331" xr:uid="{4C7E0BE9-B5FF-4044-A6F0-D23C4EEDEFB9}"/>
    <cellStyle name="A|¸neOß¾" xfId="1332" xr:uid="{2E70DF9C-690B-4E60-92FB-5DA8792E51AD}"/>
    <cellStyle name="A|¸nn§ß¾" xfId="1333" xr:uid="{84377BFC-94CB-4943-B2EF-CA28ABEC41AF}"/>
    <cellStyle name="A¡§¡ⓒ¡E¡þ¡EO [0]_ ¡§¡þn¡E¡þn¡§¡þ￠R¨¡ ¡E?u¡§¡þ￠R¨¡￠R¨ua¡§uu " xfId="1334" xr:uid="{19B1B314-CE3A-4E35-9B39-B366A63C33FE}"/>
    <cellStyle name="A¡§¡ⓒ¡E¡þ¡EO_ ¡§¡þn¡E¡þn¡§¡þ￠R¨¡ ¡E?u¡§¡þ￠R¨¡￠R¨ua¡§uu " xfId="1335" xr:uid="{7449C081-D78A-418C-854B-C50FFDD0F836}"/>
    <cellStyle name="A¡ER￠R¡¿¡ER¡§I¡ERE¡ER¨I¡ⓒ¡EREO [0]_INQUIRY ¡ERE?¡ERIi¡ER￠R¡¿u￠RERAA￠R¡×I¡ER¨I¡ⓒA￠R¡×I￠R¡×￠RI " xfId="1336" xr:uid="{42686853-DFEE-4362-9EED-88CF243839C1}"/>
    <cellStyle name="A¡ER￠R¡¿¡ER¡§I¡ERE¡ER¨I¡ⓒ¡EREO_INQUIRY ¡ERE?¡ERIi¡ER￠R¡¿u￠RERAA￠R¡×I¡ER¨I¡ⓒA￠R¡×I￠R¡×￠RI " xfId="1337" xr:uid="{0EF4B152-29D1-477C-8E1F-9B87DEE29465}"/>
    <cellStyle name="A¡ERER￠RER¡ER¡E?¡ERER¡ER￠R¡¿I¡ERERE¡ERER￠R¡×I¡ER¡§I¡EREREO [0]_¡ERER￠RER¡ER¡E?uoA￠RER¡ER￠R￠?Io￠RERER￠RER¡ER￠R￠?¡EREReE￠RER¡ER￠R￠?Io " xfId="1338" xr:uid="{9AFD683C-F381-4525-86A4-35994ADA93BB}"/>
    <cellStyle name="A¡ERER￠RER¡ER¡E?¡ERER¡ER￠R¡¿I¡ERERE¡ERER￠R¡×I¡ER¡§I¡EREREO_¡ERER￠RER¡ER¡E?uoA￠RER¡ER￠R￠?Io￠RERER￠RER¡ER￠R￠?¡EREReE￠RER¡ER￠R￠?Io " xfId="1339" xr:uid="{12CD3287-1A50-4BC8-8063-886F56B422FA}"/>
    <cellStyle name="A¨­￠￢￠O [0]_ ¨￢n￠￢n¨￢¡Æ ￠?u¨￢¡Æ¡¾a¨uu " xfId="1340" xr:uid="{72EF145D-543E-4B51-AFAB-4444EB31045F}"/>
    <cellStyle name="A¨­¢¬¢Ò [0]_ ¨¬n¢¬n¨¬¡Æ ¢¯u¨¬¡Æ¡¾a¨ùu " xfId="1341" xr:uid="{4049CB84-9D7F-4B57-9E75-DB0BCDC305D1}"/>
    <cellStyle name="A¨­￠￢￠O [0]_¡Æ￠R¡¤IA¡iE¡ⓒAI" xfId="1342" xr:uid="{168CA48F-EC13-4AAA-BA8F-E2ED199E1445}"/>
    <cellStyle name="A¨­¢¬¢Ò [0]_¡íc¨ú¡À¢¯u¨¬¡Æ .¡¾a¨ùu " xfId="1343" xr:uid="{99C324B9-33B7-4A56-B834-C47AD3CE343C}"/>
    <cellStyle name="A¨­￠￢￠O [0]_¨¡AC¡IAo_¡ÆeEⓒo3 " xfId="1344" xr:uid="{3E0279F3-8CAA-4CFF-8FAE-BEAD117CBEA3}"/>
    <cellStyle name="A¨­¢¬¢Ò [0]_¨ùoA©ö¡ÆeE©ö " xfId="1345" xr:uid="{F0FBC8C3-7BA0-48B1-8741-621A902A91BB}"/>
    <cellStyle name="A¨­￠￢￠O [0]_¨uoAa¨oCAu " xfId="1346" xr:uid="{494F78B6-11D0-4304-BA04-BD0976A5CCA0}"/>
    <cellStyle name="A¨­¢¬¢Ò [0]_¨ùoAa¨öCAu " xfId="1347" xr:uid="{894E2EB7-88A6-4D3D-9CAB-0CD30713B7E0}"/>
    <cellStyle name="A¨­￠￢￠O [0]_¨uoAa¨oCAu  10" xfId="21521" xr:uid="{3EF19100-2529-4EF5-9BFA-FB2DF3171A31}"/>
    <cellStyle name="A¨­¢¬¢Ò [0]_¨ùoAa¨öCAu _(분석-수정-수주보완)2003-2005년신제품수주분석3" xfId="1348" xr:uid="{596442B8-F044-4601-AB7D-209A30431AC8}"/>
    <cellStyle name="A¨­￠￢￠O [0]_¨uoAa¨oCAu _04변압기생산투자" xfId="1349" xr:uid="{7296A6EE-E07A-4794-803B-86A0FEE3C463}"/>
    <cellStyle name="A¨­¢¬¢Ò [0]_¨ùoAa¨öCAu _04변압기생산투자" xfId="1350" xr:uid="{030B13EB-64CD-41D3-86A5-64F8C0012321}"/>
    <cellStyle name="A¨­￠￢￠O [0]_¨uoAa¨oCAu _07년 시설투자 사업계획(안재한)" xfId="1351" xr:uid="{CED3FF65-0623-457F-A47D-02988BB6DE10}"/>
    <cellStyle name="A¨­¢¬¢Ò [0]_¨ùoAa¨öCAu _07년 시설투자 사업계획(안재한)" xfId="1352" xr:uid="{B1FDB083-5B48-43D0-B0E9-5C65EDE5CB8E}"/>
    <cellStyle name="A¨­￠￢￠O [0]_¨uoAa¨oCAu _1 2006년사업계획작성기준및 양식(R.0)" xfId="1353" xr:uid="{CC248B5A-3A20-4B6E-8785-9F81F3133D5B}"/>
    <cellStyle name="A¨­¢¬¢Ò [0]_¨ùoAa¨öCAu _1 2006년사업계획작성기준및 양식(R.0)" xfId="1354" xr:uid="{E754283E-459E-4614-AD6C-E5B69D375A4D}"/>
    <cellStyle name="A¨­￠￢￠O [0]_¨uoAa¨oCAu _1)사업목표(수정)" xfId="1355" xr:uid="{3BD005B3-6CE9-4DA1-9033-7E2C1ACFDE00}"/>
    <cellStyle name="A¨­¢¬¢Ò [0]_¨ùoAa¨öCAu _1)사업목표(수정)" xfId="1356" xr:uid="{35B98F3B-3A20-440B-A904-6B67EA219726}"/>
    <cellStyle name="A¨­￠￢￠O [0]_¨uoAa¨oCAu _1)중장기사업목표_B4(수정)" xfId="1357" xr:uid="{B72CA960-7A64-4DF3-ACB0-FCA2617D63E8}"/>
    <cellStyle name="A¨­¢¬¢Ò [0]_¨ùoAa¨öCAu _1)중장기사업목표_B4(수정)" xfId="1358" xr:uid="{BE41B5E4-4905-46F7-9F3B-C6CA61D2166A}"/>
    <cellStyle name="A¨­￠￢￠O [0]_¨uoAa¨oCAu _1∼10월 실적" xfId="1359" xr:uid="{5DE31714-C6F5-4491-A7E8-7006F80D88DB}"/>
    <cellStyle name="A¨­¢¬¢Ò [0]_¨ùoAa¨öCAu _1∼10월 실적" xfId="1360" xr:uid="{F86EB3BD-30D4-4C89-A084-2749275DA883}"/>
    <cellStyle name="A¨­￠￢￠O [0]_¨uoAa¨oCAu _1∼11월 실적" xfId="1361" xr:uid="{8AE767DA-BD5A-48A9-AF28-FC2279CC4A2E}"/>
    <cellStyle name="A¨­¢¬¢Ò [0]_¨ùoAa¨öCAu _1∼11월 실적" xfId="1362" xr:uid="{6E4099D7-C77D-4998-88E9-282CBEEE1E27}"/>
    <cellStyle name="A¨­￠￢￠O [0]_¨uoAa¨oCAu _10.12일 화상회의자료" xfId="1363" xr:uid="{319F4663-5733-4A8E-BB4C-47F9FA87D2AB}"/>
    <cellStyle name="A¨­¢¬¢Ò [0]_¨ùoAa¨öCAu _10.12일 화상회의자료" xfId="1364" xr:uid="{92EF1E05-1FB9-4161-835B-688D29F0A8D3}"/>
    <cellStyle name="A¨­￠￢￠O [0]_¨uoAa¨oCAu _2. 삼호중공업 경영현황(04실적05계획 cyh)" xfId="1365" xr:uid="{9CB92FFA-A410-42BD-8B34-0B22E733B590}"/>
    <cellStyle name="A¨­¢¬¢Ò [0]_¨ùoAa¨öCAu _2. 삼호중공업 경영현황(04실적05계획 cyh)" xfId="1366" xr:uid="{8428257A-BCA8-4A35-8FC8-538D72995A25}"/>
    <cellStyle name="A¨­￠￢￠O [0]_¨uoAa¨oCAu _20051021_06년확정물량통보R.0" xfId="1367" xr:uid="{991D3861-A7F5-44A9-959F-0778A63347F7}"/>
    <cellStyle name="A¨­¢¬¢Ò [0]_¨ùoAa¨öCAu _20051021_06년확정물량통보R.0" xfId="1368" xr:uid="{545D056D-7A44-43A3-A014-1C3555764A7C}"/>
    <cellStyle name="A¨­￠￢￠O [0]_¨uoAa¨oCAu _2007년사업계획작성초안(고생송부)" xfId="1369" xr:uid="{4CC982B1-96C1-400D-9AFF-3A8C30A60465}"/>
    <cellStyle name="A¨­¢¬¢Ò [0]_¨ùoAa¨öCAu _2007년사업계획작성초안(고생송부)" xfId="1370" xr:uid="{F10F6FBE-0D61-44CB-AFAD-051B0649AA2D}"/>
    <cellStyle name="A¨­￠￢￠O [0]_¨uoAa¨oCAu _20080929_인버터VOC현황및개선방안_품질1" xfId="1371" xr:uid="{294F0663-A43A-4E75-A2AB-562B9DBB1348}"/>
    <cellStyle name="A¨­¢¬¢Ò [0]_¨ùoAa¨öCAu _20080929_인버터VOC현황및개선방안_품질1" xfId="1372" xr:uid="{D74EDA02-9D48-44A6-B1E1-9D389F478EE5}"/>
    <cellStyle name="A¨­￠￢￠O [0]_¨uoAa¨oCAu _20080930_인버터VOC 년도별 추이_품질" xfId="1373" xr:uid="{D70698AD-3CF7-4E81-A4CF-C62D8E8255CD}"/>
    <cellStyle name="A¨­¢¬¢Ò [0]_¨ùoAa¨öCAu _20080930_인버터VOC 년도별 추이_품질" xfId="1374" xr:uid="{5E4D7A06-3D93-457A-9050-07B0F1747E13}"/>
    <cellStyle name="A¨­￠￢￠O [0]_¨uoAa¨oCAu _2008년_VOC 세부실천계획_r01(B4)_중저압차단기" xfId="1375" xr:uid="{FF11F066-646D-431B-833B-724BF780676F}"/>
    <cellStyle name="A¨­¢¬¢Ò [0]_¨ùoAa¨öCAu _2008년_VOC 세부실천계획_r01(B4)_중저압차단기" xfId="1376" xr:uid="{D1A95CE6-2119-42AB-80C9-ABC9D7DCEC9C}"/>
    <cellStyle name="A¨­￠￢￠O [0]_¨uoAa¨oCAu _2008년도 변압기부문 기술개발과제 현황(2차심의)" xfId="1377" xr:uid="{977E08E1-9088-4791-A565-6ECDA51DC6DD}"/>
    <cellStyle name="A¨­¢¬¢Ò [0]_¨ùoAa¨öCAu _2008년도 변압기부문 기술개발과제 현황(2차심의)" xfId="1378" xr:uid="{E27C0380-37F6-4151-A535-D87363A73C9D}"/>
    <cellStyle name="A¨­￠￢￠O [0]_¨uoAa¨oCAu _24통관" xfId="1379" xr:uid="{349D6AE0-DA1E-4FDD-A006-55E6F29C30AD}"/>
    <cellStyle name="A¨­¢¬¢Ò [0]_¨ùoAa¨öCAu _3. 미포조선 경영현황(04실적05계획 cyh)" xfId="1380" xr:uid="{1A805482-F934-4FE9-A7EA-C10B06DE1459}"/>
    <cellStyle name="A¨­￠￢￠O [0]_¨uoAa¨oCAu _5월보고상" xfId="1381" xr:uid="{90DF601C-282A-4177-94A3-48B1005AA0D5}"/>
    <cellStyle name="A¨­¢¬¢Ò [0]_¨ùoAa¨öCAu _5월보고상" xfId="1382" xr:uid="{62B718D8-D4D4-4AD7-A591-477D93A37C02}"/>
    <cellStyle name="A¨­￠￢￠O [0]_¨uoAa¨oCAu _5월보고상 10" xfId="21522" xr:uid="{81BBBC0E-0A9F-484F-B1F2-65936AA36625}"/>
    <cellStyle name="A¨­¢¬¢Ò [0]_¨ùoAa¨öCAu _5월보고시" xfId="1383" xr:uid="{5F814841-B760-4B58-A28C-EE31E18A0BBF}"/>
    <cellStyle name="A¨­￠￢￠O [0]_¨uoAa¨oCAu _5월보고시 2" xfId="1384" xr:uid="{09895C44-C24F-4BD0-8908-C512492C9439}"/>
    <cellStyle name="A¨­¢¬¢Ò [0]_¨ùoAa¨öCAu _8월 마감" xfId="1385" xr:uid="{819DB584-718E-4CA3-AA49-8D42DDA3FEE4}"/>
    <cellStyle name="A¨­￠￢￠O [0]_¨uoAa¨oCAu _8월 마감 2" xfId="1386" xr:uid="{A2446C71-833D-46F7-A216-DDCA7EF0AD06}"/>
    <cellStyle name="A¨­¢¬¢Ò [0]_¨ùoAa¨öCAu _A¥ìE¡Ì3¢¯u " xfId="1387" xr:uid="{5B040319-BFFA-418A-9AC3-798DEFE1D2B9}"/>
    <cellStyle name="A¨­￠￢￠O [0]_¨uoAa¨oCAu _ⓒo¡i￠?¨￡10￠?u " xfId="1388" xr:uid="{2E861C00-9DF5-4718-92C3-6C86BEAF820F}"/>
    <cellStyle name="A¨­¢¬¢Ò [0]_¨ùoAa¨öCAu _Co¢¥e¨ú¡À©ö¡ìA©¬A©ª " xfId="1389" xr:uid="{0DB8F8DF-C86C-428C-8C69-F0006261A338}"/>
    <cellStyle name="A¨­￠￢￠O [0]_¨uoAa¨oCAu _Co￠￥e¨u¡Aⓒo¡iAⓒ￢Aⓒª " xfId="1390" xr:uid="{606976F8-E7E9-4F92-BB5B-E06F49EF8257}"/>
    <cellStyle name="A¨­¢¬¢Ò [0]_¨ùoAa¨öCAu _globalleader(1)" xfId="1391" xr:uid="{3C3E9792-5F56-4F42-919E-1B73358D28DB}"/>
    <cellStyle name="A¨­￠￢￠O [0]_¨uoAa¨oCAu _매출확정" xfId="1392" xr:uid="{B5A20958-5240-403F-83F7-F3481CCFF199}"/>
    <cellStyle name="A¨­¢¬¢Ò [0]_¨ùoAa¨öCAu _배전반" xfId="1393" xr:uid="{40DCD635-DED2-4AC6-A05B-1626011F8019}"/>
    <cellStyle name="A¨­￠￢￠O [0]_¨uoAa¨oCAu _부문총괄_공사부3" xfId="1394" xr:uid="{BC9C7F0B-7235-43E3-90FA-EF1C998A0901}"/>
    <cellStyle name="A¨­¢¬¢Ò [0]_¨ùoAa¨öCAu _부문총괄_공사부3" xfId="1395" xr:uid="{125ACBFF-2B94-4A58-9DC2-F45628B5F446}"/>
    <cellStyle name="A¨­￠￢￠O [0]_¨uoAa¨oCAu _수주분석(MTX)0829" xfId="1396" xr:uid="{4BCD8759-0DF8-41E7-A8FC-5A1024B0F5E0}"/>
    <cellStyle name="A¨­¢¬¢Ò [0]_¨ùoAa¨öCAu _수주분석(MTX)0829" xfId="1397" xr:uid="{6D5B55AD-08C4-49AD-9743-A233E189BC54}"/>
    <cellStyle name="A¨­￠￢￠O [0]_¨uoAa¨oCAu _실적34" xfId="1398" xr:uid="{1D7C22C4-F00C-4578-BBA2-C1E16198F7B2}"/>
    <cellStyle name="A¨­¢¬¢Ò [0]_¨ùoAa¨öCAu _연간매출추정" xfId="1399" xr:uid="{E038D37F-444B-40D1-ACAF-B7426F1A25E2}"/>
    <cellStyle name="A¨­￠￢￠O [0]_¨uoAa¨oCAu _월간회의(10.4일)" xfId="1400" xr:uid="{1BBDFA6C-925B-4BB3-AFD5-2CE169A1EF5F}"/>
    <cellStyle name="A¨­¢¬¢Ò [0]_¨ùoAa¨öCAu _월간회의(10.4일)" xfId="1401" xr:uid="{AEE2B4D1-EAAB-4787-A0A3-59A996FFF51A}"/>
    <cellStyle name="A¨­￠￢￠O [0]_¨uoAa¨oCAu _월간회의(10월)" xfId="1402" xr:uid="{255F39DF-DF9C-4D28-8030-08F5610A2A83}"/>
    <cellStyle name="A¨­¢¬¢Ò [0]_¨ùoAa¨öCAu _월간회의(10월)" xfId="1403" xr:uid="{46A91D2F-8A29-4DFD-AEA8-7184099964AC}"/>
    <cellStyle name="A¨­￠￢￠O [0]_¨uoAa¨oCAu _월간회의(1월)" xfId="1404" xr:uid="{C33E6C78-4F47-49B4-9200-AC3DC8AB8875}"/>
    <cellStyle name="A¨­¢¬¢Ò [0]_¨ùoAa¨öCAu _월간회의(1월)" xfId="1405" xr:uid="{F1EDBE99-40C7-452D-99BB-BB880CADE7B6}"/>
    <cellStyle name="A¨­￠￢￠O [0]_¨uoAa¨oCAu _주별일보" xfId="1406" xr:uid="{E3565260-1E46-418A-A07C-6FCA66130D7B}"/>
    <cellStyle name="A¨­¢¬¢Ò [0]_¨ùoAa¨öCAu _주별일보" xfId="1407" xr:uid="{22B7E576-3804-4836-9CF1-438E3B77EF2E}"/>
    <cellStyle name="A¨­￠￢￠O [0]_¨uoAa¨oCAu _주별일보 10" xfId="21523" xr:uid="{675F1702-94A8-4032-B72B-CCF222E827F5}"/>
    <cellStyle name="A¨­¢¬¢Ò [0]_¨ùoAa¨öCAu _주요" xfId="1408" xr:uid="{27625802-6764-4D05-8364-6ADE7C30FA1E}"/>
    <cellStyle name="A¨­￠￢￠O [0]_¨uoAa¨oCAu _총괄자료" xfId="1409" xr:uid="{2E688E5A-BE93-4022-A16D-3C41FAC4A683}"/>
    <cellStyle name="A¨­¢¬¢Ò [0]_¨ùoAa¨öCAu _총괄자료" xfId="1410" xr:uid="{5F58EF07-55B3-4E5D-A0C2-38F4A71D2A4F}"/>
    <cellStyle name="A¨­￠￢￠O [0]_¨uoAa¨oCAu _표지 050711 sks" xfId="1411" xr:uid="{0E4B3FE2-43DB-4CA5-A7FF-6AD849F9F6B7}"/>
    <cellStyle name="A¨­¢¬¢Ò [0]_¨ùoAa¨öCAu _표지 050711 sks" xfId="1412" xr:uid="{168524BD-859E-4F98-9829-CE1BCCA648F4}"/>
    <cellStyle name="A¨­￠￢￠O [0]_¨uoAa¨oCAu _핵심기술확보전략_해양" xfId="1413" xr:uid="{CF6E8131-3433-4B73-B8D2-4915DF5A5EE2}"/>
    <cellStyle name="A¨­¢¬¢Ò [0]_¨ùoAa¨öCAu _핵심기술확보전략_해양" xfId="1414" xr:uid="{D3CF4E51-3A80-4026-ABCE-7B95B00625C6}"/>
    <cellStyle name="A¨­￠￢￠O [0]_¨uoAa¨oCAu _현대" xfId="1415" xr:uid="{92BBF48E-A161-498F-8C52-C2FD35E958E7}"/>
    <cellStyle name="A¨­¢¬¢Ò [0]_¨ùoAa¨öCAu _현대" xfId="1416" xr:uid="{909524BC-4076-4121-A318-8C93E1431598}"/>
    <cellStyle name="A¨­￠￢￠O [0]_¨uoAa¨oCAu _현대중공업2005 14분기결산보고 050504" xfId="1417" xr:uid="{E2452828-9477-430B-8173-37A61162FC97}"/>
    <cellStyle name="A¨­¢¬¢Ò [0]_¨ùoAa¨öCAu _현대중공업2005 14분기결산보고 050504" xfId="1418" xr:uid="{37B9CB18-CC61-45FB-A6EA-A9BD3BFA2292}"/>
    <cellStyle name="A¨­￠￢￠O [0]_¨uOAIⓒoI￠￥o " xfId="1419" xr:uid="{36F9E1B8-1D69-4B4D-B60E-CEDA23E9C2A1}"/>
    <cellStyle name="A¨­¢¬¢Ò [0]_¢¬AAa¢¬AAa¢¯©ª¡Æ¢® " xfId="1420" xr:uid="{24C10EE3-3115-4746-9B58-E9269AFEA7C5}"/>
    <cellStyle name="A¨­￠￢￠O [0]_￠￢nAu¨￢¡Æ " xfId="1421" xr:uid="{7D63ECD5-D391-436A-A6B4-E876714FF1B4}"/>
    <cellStyle name="A¨­¢¬¢Ò [0]_¢¬nAu¨¬¡Æ " xfId="1422" xr:uid="{82A63F3F-E147-44F7-82AA-CB37B9B75436}"/>
    <cellStyle name="A¨­￠￢￠O [0]_2￠?u￠￢AAa " xfId="1423" xr:uid="{9D8AB48F-C7ED-49B4-A4B7-4E38C5AC8BBB}"/>
    <cellStyle name="A¨­¢¬¢Ò [0]_2¢¯u¢¬AAa " xfId="1424" xr:uid="{97BE239B-4DC5-460B-AA7E-C97DC550C20A}"/>
    <cellStyle name="A¨­￠￢￠O [0]_A¡AAO¡¾Y " xfId="1425" xr:uid="{CF23C708-A614-4C2F-B09B-8687EDA30A3C}"/>
    <cellStyle name="A¨­¢¬¢Ò [0]_A¡ÀAO¡¾Y " xfId="1426" xr:uid="{3ED08265-FC6A-4496-8C13-EE9BBA9D24B5}"/>
    <cellStyle name="A¨­￠￢￠O [0]_A¡AAO¡¾Y _(분석-수정-수주보완)2003-2005년신제품수주분석3" xfId="1427" xr:uid="{1D1D0FC4-BF46-4E66-ABEB-56E00694C5C5}"/>
    <cellStyle name="A¨­¢¬¢Ò [0]_A¡ÀAO¡¾Y _(분석-수정-수주보완)2003-2005년신제품수주분석3" xfId="1428" xr:uid="{27675581-455A-4D21-83DC-38B1FC0807BB}"/>
    <cellStyle name="A¨­￠￢￠O [0]_A¡AAO¡¾Y _04변압기생산투자" xfId="1429" xr:uid="{5CDB1B97-D5E6-42CC-AA3D-7E84CFE7750E}"/>
    <cellStyle name="A¨­¢¬¢Ò [0]_A¡ÀAO¡¾Y _04변압기생산투자" xfId="1430" xr:uid="{9EFBC26B-ED07-4E38-A270-5555828DA9FA}"/>
    <cellStyle name="A¨­￠￢￠O [0]_A¡AAO¡¾Y _07년 시설투자 사업계획(안재한)" xfId="1431" xr:uid="{BC7DFE55-B36A-4377-A38F-4AB33B66F5D1}"/>
    <cellStyle name="A¨­¢¬¢Ò [0]_A¡ÀAO¡¾Y _07년 시설투자 사업계획(안재한)" xfId="1432" xr:uid="{71B4C756-5857-4DF3-9E41-D96F2D82A340}"/>
    <cellStyle name="A¨­￠￢￠O [0]_A¡AAO¡¾Y _1 2006년사업계획작성기준및 양식(R.0)" xfId="1433" xr:uid="{88FB14A7-73DE-475C-96CC-C95DB4A90B88}"/>
    <cellStyle name="A¨­¢¬¢Ò [0]_A¡ÀAO¡¾Y _1 2006년사업계획작성기준및 양식(R.0)" xfId="1434" xr:uid="{1FB580A7-9773-4C40-A1F3-D1E7A0675512}"/>
    <cellStyle name="A¨­￠￢￠O [0]_A¡AAO¡¾Y _1)사업목표(수정)" xfId="1435" xr:uid="{42FC6FE6-08DF-4EE0-9444-FE785E0CD558}"/>
    <cellStyle name="A¨­¢¬¢Ò [0]_A¡ÀAO¡¾Y _1)사업목표(수정)" xfId="1436" xr:uid="{AE605F53-6674-46DE-9F5A-52F5D471AA43}"/>
    <cellStyle name="A¨­￠￢￠O [0]_A¡AAO¡¾Y _1)중장기사업목표_B4(수정)" xfId="1437" xr:uid="{0AFB7E15-2C23-4EB4-A507-311949FCC767}"/>
    <cellStyle name="A¨­¢¬¢Ò [0]_A¡ÀAO¡¾Y _1)중장기사업목표_B4(수정)" xfId="1438" xr:uid="{F36ED555-85FB-4C35-8205-67369286C5CF}"/>
    <cellStyle name="A¨­￠￢￠O [0]_A¡AAO¡¾Y _2. 삼호중공업 경영현황(04실적05계획 cyh)" xfId="1439" xr:uid="{32A25871-7567-4707-9F97-2596A818CF30}"/>
    <cellStyle name="A¨­¢¬¢Ò [0]_A¡ÀAO¡¾Y _2. 삼호중공업 경영현황(04실적05계획 cyh)" xfId="1440" xr:uid="{8F36E3F9-D1DE-4CA6-8254-47EF8C8EAF9B}"/>
    <cellStyle name="A¨­￠￢￠O [0]_A¡AAO¡¾Y _2. 삼호중공업 경영현황(04실적05계획 cyh) 2" xfId="31161" xr:uid="{EBA5FB04-5436-4926-B551-375C85D15869}"/>
    <cellStyle name="A¨­¢¬¢Ò [0]_A¡ÀAO¡¾Y _2. 삼호중공업 경영현황(04실적05계획 cyh) 2" xfId="31162" xr:uid="{1CB99518-7E23-4527-9F33-75CE0C21370B}"/>
    <cellStyle name="A¨­￠￢￠O [0]_A¡AAO¡¾Y _2. 삼호중공업 경영현황(04실적05계획 cyh) 3" xfId="31312" xr:uid="{CF05338C-4912-4706-B646-88358AC975FB}"/>
    <cellStyle name="A¨­¢¬¢Ò [0]_A¡ÀAO¡¾Y _2. 삼호중공업 경영현황(04실적05계획 cyh) 3" xfId="31311" xr:uid="{DF3A5E35-8297-4B91-B778-A457F9B0AA6C}"/>
    <cellStyle name="A¨­￠￢￠O [0]_A¡AAO¡¾Y _2. 삼호중공업 경영현황(04실적05계획 cyh) 4" xfId="31317" xr:uid="{F2237794-F363-4AA9-9586-7ADEE527077D}"/>
    <cellStyle name="A¨­¢¬¢Ò [0]_A¡ÀAO¡¾Y _2. 삼호중공업 경영현황(04실적05계획 cyh) 4" xfId="31318" xr:uid="{26FE13DB-7C56-4376-B20B-295E19920BC5}"/>
    <cellStyle name="A¨­￠￢￠O [0]_A¡AAO¡¾Y _2. 삼호중공업 경영현황(04실적05계획 cyh) 5" xfId="31524" xr:uid="{844A7615-1C32-47CD-BE01-045C40DD9BD3}"/>
    <cellStyle name="A¨­¢¬¢Ò [0]_A¡ÀAO¡¾Y _2. 삼호중공업 경영현황(04실적05계획 cyh) 5" xfId="31525" xr:uid="{FEAC5A7A-4577-4B63-89ED-2E48DDD42372}"/>
    <cellStyle name="A¨­￠￢￠O [0]_A¡AAO¡¾Y _20051021_06년확정물량통보R.0" xfId="1441" xr:uid="{4BEC70EC-7FE7-4739-98C2-682115994EE0}"/>
    <cellStyle name="A¨­¢¬¢Ò [0]_A¡ÀAO¡¾Y _20051021_06년확정물량통보R.0" xfId="1442" xr:uid="{3FC19006-3467-4981-8DE3-6501EC3969D5}"/>
    <cellStyle name="A¨­￠￢￠O [0]_A¡AAO¡¾Y _2007년사업계획작성초안(고생송부)" xfId="1443" xr:uid="{034A380B-A704-4BFF-8FD4-380B2C6491B3}"/>
    <cellStyle name="A¨­¢¬¢Ò [0]_A¡ÀAO¡¾Y _2007년사업계획작성초안(고생송부)" xfId="1444" xr:uid="{5BB13EE1-E857-44DE-8720-D31A6A2D46B1}"/>
    <cellStyle name="A¨­￠￢￠O [0]_A¡AAO¡¾Y _20080929_인버터VOC현황및개선방안_품질1" xfId="1445" xr:uid="{D9725250-BC21-4895-98F1-5B06800C0BB8}"/>
    <cellStyle name="A¨­¢¬¢Ò [0]_A¡ÀAO¡¾Y _20080929_인버터VOC현황및개선방안_품질1" xfId="1446" xr:uid="{248768CD-258E-4F67-829C-CFE693C66B61}"/>
    <cellStyle name="A¨­￠￢￠O [0]_A¡AAO¡¾Y _20080930_인버터VOC 년도별 추이_품질" xfId="1447" xr:uid="{DF69DA10-EA8D-4E1F-821A-99006813BD5A}"/>
    <cellStyle name="A¨­¢¬¢Ò [0]_A¡ÀAO¡¾Y _20080930_인버터VOC 년도별 추이_품질" xfId="1448" xr:uid="{7521EE77-2016-4EF4-B80A-D65BDC6CF2EB}"/>
    <cellStyle name="A¨­￠￢￠O [0]_A¡AAO¡¾Y _2008년_VOC 세부실천계획_r01(B4)_중저압차단기" xfId="1449" xr:uid="{3089737B-BDBC-4818-96CB-A30FAF35A0FE}"/>
    <cellStyle name="A¨­¢¬¢Ò [0]_A¡ÀAO¡¾Y _2008년_VOC 세부실천계획_r01(B4)_중저압차단기" xfId="1450" xr:uid="{95EE7D4A-330B-4FD1-B62C-EDEA8544DC9D}"/>
    <cellStyle name="A¨­￠￢￠O [0]_A¡AAO¡¾Y _2008년도 변압기부문 기술개발과제 현황(2차심의)" xfId="1451" xr:uid="{A6B018FB-B469-46D4-808B-9E286835FA13}"/>
    <cellStyle name="A¨­¢¬¢Ò [0]_A¡ÀAO¡¾Y _2008년도 변압기부문 기술개발과제 현황(2차심의)" xfId="1452" xr:uid="{DE65A448-F885-4981-8F9C-95FB867C1E08}"/>
    <cellStyle name="A¨­￠￢￠O [0]_A¡AAO¡¾Y _3. 미포조선 경영현황(04실적05계획 cyh)" xfId="1453" xr:uid="{BEB142B8-2671-4E64-88B8-C1AE7CFFB92E}"/>
    <cellStyle name="A¨­¢¬¢Ò [0]_A¡ÀAO¡¾Y _3. 미포조선 경영현황(04실적05계획 cyh)" xfId="1454" xr:uid="{6C468D72-6297-43A5-A281-727E8DED346D}"/>
    <cellStyle name="A¨­￠￢￠O [0]_A¡AAO¡¾Y _3. 미포조선 경영현황(04실적05계획 cyh) 2" xfId="31163" xr:uid="{675E97D6-DCC3-4572-BE09-EF2182996382}"/>
    <cellStyle name="A¨­¢¬¢Ò [0]_A¡ÀAO¡¾Y _3. 미포조선 경영현황(04실적05계획 cyh) 2" xfId="31164" xr:uid="{78973AC5-CAAD-4F9F-8C9A-5E06D4765ACB}"/>
    <cellStyle name="A¨­￠￢￠O [0]_A¡AAO¡¾Y _3. 미포조선 경영현황(04실적05계획 cyh) 3" xfId="31310" xr:uid="{E5A8D865-E767-4D82-BCCB-644CAFD3C884}"/>
    <cellStyle name="A¨­¢¬¢Ò [0]_A¡ÀAO¡¾Y _3. 미포조선 경영현황(04실적05계획 cyh) 3" xfId="31309" xr:uid="{67A950BF-5886-4D16-8581-FDCB81818CAC}"/>
    <cellStyle name="A¨­￠￢￠O [0]_A¡AAO¡¾Y _3. 미포조선 경영현황(04실적05계획 cyh) 4" xfId="31217" xr:uid="{98A582DB-22C2-4628-B273-A1435DB8A062}"/>
    <cellStyle name="A¨­¢¬¢Ò [0]_A¡ÀAO¡¾Y _3. 미포조선 경영현황(04실적05계획 cyh) 4" xfId="31218" xr:uid="{3540BA7F-F1C7-49B0-AE63-3C2932BB1492}"/>
    <cellStyle name="A¨­￠￢￠O [0]_A¡AAO¡¾Y _3. 미포조선 경영현황(04실적05계획 cyh) 5" xfId="31526" xr:uid="{B715AA0B-0F83-4016-904A-FB5902EFEA29}"/>
    <cellStyle name="A¨­¢¬¢Ò [0]_A¡ÀAO¡¾Y _3. 미포조선 경영현황(04실적05계획 cyh) 5" xfId="31527" xr:uid="{7BCB7B17-EA5A-47B8-A675-C48325B0E33E}"/>
    <cellStyle name="A¨­￠￢￠O [0]_A¡AAO¡¾Y _44분기 재무제표보고(04.02.15)" xfId="1455" xr:uid="{9C37C115-0185-4A0B-B70C-F0CED39722B4}"/>
    <cellStyle name="A¨­¢¬¢Ò [0]_A¡ÀAO¡¾Y _44분기 재무제표보고(04.02.15)" xfId="1456" xr:uid="{B1D0E373-0E8E-4D9C-9EC7-2595C61415C9}"/>
    <cellStyle name="A¨­￠￢￠O [0]_A¡AAO¡¾Y _44분기 재무제표보고(04.02.15) 2" xfId="31165" xr:uid="{D2DBE8EB-B454-480F-BC54-CE122C664668}"/>
    <cellStyle name="A¨­¢¬¢Ò [0]_A¡ÀAO¡¾Y _44분기 재무제표보고(04.02.15) 2" xfId="31166" xr:uid="{60A48B37-8C14-4CD6-9247-0DD3FC1C7BE7}"/>
    <cellStyle name="A¨­￠￢￠O [0]_A¡AAO¡¾Y _44분기 재무제표보고(04.02.15) 3" xfId="31308" xr:uid="{5F09EDC4-CDCA-40E1-9C8E-AD2887DD68C2}"/>
    <cellStyle name="A¨­¢¬¢Ò [0]_A¡ÀAO¡¾Y _44분기 재무제표보고(04.02.15) 3" xfId="31307" xr:uid="{BE819442-F0DD-4EA1-BA8F-AB176DC6F9F0}"/>
    <cellStyle name="A¨­￠￢￠O [0]_A¡AAO¡¾Y _44분기 재무제표보고(04.02.15) 4" xfId="31219" xr:uid="{6E6B8F03-9939-457E-B6E4-CCCB37373463}"/>
    <cellStyle name="A¨­¢¬¢Ò [0]_A¡ÀAO¡¾Y _44분기 재무제표보고(04.02.15) 4" xfId="31220" xr:uid="{A57C07C0-B7AD-46B5-A0A2-342E336D932F}"/>
    <cellStyle name="A¨­￠￢￠O [0]_A¡AAO¡¾Y _44분기 재무제표보고(04.02.15) 5" xfId="31528" xr:uid="{6B015307-10B4-425E-827E-16B6AC429B67}"/>
    <cellStyle name="A¨­¢¬¢Ò [0]_A¡ÀAO¡¾Y _44분기 재무제표보고(04.02.15) 5" xfId="31529" xr:uid="{9458BA52-5BE3-4DA2-A1E9-0F7D17066BF8}"/>
    <cellStyle name="A¨­￠￢￠O [0]_A¡AAO¡¾Y _5월보고벨" xfId="1457" xr:uid="{B4450311-65BB-43E3-AC3F-D0C0CD7D64E1}"/>
    <cellStyle name="A¨­¢¬¢Ò [0]_A¡ÀAO¡¾Y _5월보고벨" xfId="1458" xr:uid="{CE2B0FBF-C444-4711-B8E8-1EF60A197BD5}"/>
    <cellStyle name="A¨­￠￢￠O [0]_A¡AAO¡¾Y _5월보고상" xfId="1459" xr:uid="{37A26B42-8F7B-4E9C-A4DD-2FB73A70BE74}"/>
    <cellStyle name="A¨­¢¬¢Ò [0]_A¡ÀAO¡¾Y _5월보고상" xfId="1460" xr:uid="{7BE2F3A7-3C9D-46C0-8908-80409BAFC811}"/>
    <cellStyle name="A¨­￠￢￠O [0]_A¡AAO¡¾Y _5월보고시" xfId="1461" xr:uid="{4C1E412B-0A4A-4A30-BEAF-8836727770CA}"/>
    <cellStyle name="A¨­¢¬¢Ò [0]_A¡ÀAO¡¾Y _5월보고시" xfId="1462" xr:uid="{B30EA563-B7F5-4DFD-A3A5-7E178D290BA9}"/>
    <cellStyle name="A¨­￠￢￠O [0]_A¡AAO¡¾Y _globalleader(1)" xfId="1463" xr:uid="{3B348906-FCC1-4A23-BFC4-9C3C900F6B14}"/>
    <cellStyle name="A¨­¢¬¢Ò [0]_A¡ÀAO¡¾Y _globalleader(1)" xfId="1464" xr:uid="{72D9BBB8-5A96-4C66-AB25-6CB6ECD27243}"/>
    <cellStyle name="A¨­￠￢￠O [0]_A¡AAO¡¾Y _SPACE활용" xfId="1465" xr:uid="{A0E07225-C9EE-4CBC-AC93-800FFB7E0C2D}"/>
    <cellStyle name="A¨­¢¬¢Ò [0]_A¡ÀAO¡¾Y _SPACE활용" xfId="1466" xr:uid="{7D9230F6-0101-48DA-B7D9-EBC3C64CDF6F}"/>
    <cellStyle name="A¨­￠￢￠O [0]_A¡AAO¡¾Y _계획22" xfId="1467" xr:uid="{91D102A9-8507-4A15-8EEF-B2E671D14A2D}"/>
    <cellStyle name="A¨­¢¬¢Ò [0]_A¡ÀAO¡¾Y _계획22" xfId="1468" xr:uid="{85B18A2F-F18A-4097-9DB9-87DEBA3DDC70}"/>
    <cellStyle name="A¨­￠￢￠O [0]_A¡AAO¡¾Y _계획22_5월보고벨" xfId="1469" xr:uid="{132573EF-6410-4051-AC1A-05284836B0FD}"/>
    <cellStyle name="A¨­¢¬¢Ò [0]_A¡ÀAO¡¾Y _계획22_5월보고벨" xfId="1470" xr:uid="{2539B051-128B-4F80-98F8-6B1C212BE489}"/>
    <cellStyle name="A¨­￠￢￠O [0]_A¡AAO¡¾Y _계획22_5월보고상" xfId="1471" xr:uid="{0062DD17-7EA0-40BB-A231-6E016BEB7D2D}"/>
    <cellStyle name="A¨­¢¬¢Ò [0]_A¡ÀAO¡¾Y _계획22_5월보고상" xfId="1472" xr:uid="{A9D96B2F-572B-4392-9574-0A14D8A15995}"/>
    <cellStyle name="A¨­￠￢￠O [0]_A¡AAO¡¾Y _계획22_5월보고시" xfId="1473" xr:uid="{B3481564-5FFA-4F42-B5C1-781A2995E638}"/>
    <cellStyle name="A¨­¢¬¢Ò [0]_A¡ÀAO¡¾Y _계획22_5월보고시" xfId="1474" xr:uid="{FD4375B4-14A8-418E-A3AA-2F09B50FFBEC}"/>
    <cellStyle name="A¨­￠￢￠O [0]_A¡AAO¡¾Y _계획22_SPACE활용" xfId="1475" xr:uid="{B167FB2D-08D7-4A94-B122-0BBC0E5004A7}"/>
    <cellStyle name="A¨­¢¬¢Ò [0]_A¡ÀAO¡¾Y _계획22_SPACE활용" xfId="1476" xr:uid="{BD8F0112-D9E4-4280-ABD3-D49CD8220278}"/>
    <cellStyle name="A¨­￠￢￠O [0]_A¡AAO¡¾Y _계획22_공문별첨 1,2. 장기발전전략수립지침 (06.08.07)" xfId="1477" xr:uid="{9B4B1E28-1ED2-49B2-A9D3-E6AE0159669F}"/>
    <cellStyle name="A¨­¢¬¢Ò [0]_A¡ÀAO¡¾Y _계획22_공문별첨 1,2. 장기발전전략수립지침 (06.08.07)" xfId="1478" xr:uid="{93A293D8-6F84-4698-8014-0A48508F9CCE}"/>
    <cellStyle name="A¨­￠￢￠O [0]_A¡AAO¡¾Y _계획22_배전반" xfId="1479" xr:uid="{3C39B4D9-8FB6-42DC-B442-81692339411F}"/>
    <cellStyle name="A¨­¢¬¢Ò [0]_A¡ÀAO¡¾Y _계획22_배전반" xfId="1480" xr:uid="{8F88BFF3-264D-43DA-8EE0-AA8C7C9D512A}"/>
    <cellStyle name="A¨­￠￢￠O [0]_A¡AAO¡¾Y _계획22_상주법인회의자료" xfId="1481" xr:uid="{5F5176D5-1A1A-4EF0-966E-11007F092F4F}"/>
    <cellStyle name="A¨­¢¬¢Ò [0]_A¡ÀAO¡¾Y _계획22_상주법인회의자료" xfId="1482" xr:uid="{E71F84D0-20EE-48AB-B0DF-F5AB69C7B7E0}"/>
    <cellStyle name="A¨­￠￢￠O [0]_A¡AAO¡¾Y _계획22_수주분석(MTX)0829" xfId="1483" xr:uid="{9517B64C-904C-450B-8ED0-2132D1BA0DB4}"/>
    <cellStyle name="A¨­¢¬¢Ò [0]_A¡ÀAO¡¾Y _계획22_수주분석(MTX)0829" xfId="1484" xr:uid="{F7BA36DD-C440-4B82-AC4E-FA096750E2C2}"/>
    <cellStyle name="A¨­￠￢￠O [0]_A¡AAO¡¾Y _계획22_연간매출추정" xfId="1485" xr:uid="{1B248801-E5EB-4EB1-9D19-0F089E89C425}"/>
    <cellStyle name="A¨­¢¬¢Ò [0]_A¡ÀAO¡¾Y _계획22_연간매출추정" xfId="1486" xr:uid="{80D59D9D-00C8-4BCD-B78C-91B72F4AEBD5}"/>
    <cellStyle name="A¨­￠￢￠O [0]_A¡AAO¡¾Y _계획22_장기 비전 및 경영목표 (06.06.30)" xfId="1487" xr:uid="{C2573B09-71CF-49AF-BD93-53FB72CC29BF}"/>
    <cellStyle name="A¨­¢¬¢Ò [0]_A¡ÀAO¡¾Y _계획22_장기 비전 및 경영목표 (06.06.30)" xfId="1488" xr:uid="{58C34949-F610-47C3-B338-58BB406A5B4C}"/>
    <cellStyle name="A¨­￠￢￠O [0]_A¡AAO¡¾Y _계획22_장기발전전략수립지침(전전_2006.08.24)" xfId="1489" xr:uid="{FC72807F-64EF-40C9-BADF-3AF17F4A09E7}"/>
    <cellStyle name="A¨­¢¬¢Ò [0]_A¡ÀAO¡¾Y _계획22_장기발전전략수립지침(전전_2006.08.24)" xfId="1490" xr:uid="{E2676C78-7327-4703-B8F9-636595C5012C}"/>
    <cellStyle name="A¨­￠￢￠O [0]_A¡AAO¡¾Y _계획22_전력전자부_전략수립(2006.10.27)___r10(최종)" xfId="1491" xr:uid="{FB568D5C-2A35-4123-B367-3070793912B6}"/>
    <cellStyle name="A¨­¢¬¢Ò [0]_A¡ÀAO¡¾Y _계획22_전력전자부_전략수립(2006.10.27)___r10(최종)" xfId="1492" xr:uid="{030FFDB9-1F58-4A82-A961-CE725F362528}"/>
    <cellStyle name="A¨­￠￢￠O [0]_A¡AAO¡¾Y _계획22_전력전자부_전략수립(2006.10.27)___r10(최종) 2" xfId="31167" xr:uid="{625ED688-39E4-4CD6-9B34-6B3F65B0F36B}"/>
    <cellStyle name="A¨­¢¬¢Ò [0]_A¡ÀAO¡¾Y _계획22_전력전자부_전략수립(2006.10.27)___r10(최종) 2" xfId="31168" xr:uid="{243E9BC8-042D-4CAC-999D-855DB0ABD00B}"/>
    <cellStyle name="A¨­￠￢￠O [0]_A¡AAO¡¾Y _계획22_전력전자부_전략수립(2006.10.27)___r10(최종) 3" xfId="31306" xr:uid="{E983EE74-0980-4A24-A5D0-10B3962E000D}"/>
    <cellStyle name="A¨­¢¬¢Ò [0]_A¡ÀAO¡¾Y _계획22_전력전자부_전략수립(2006.10.27)___r10(최종) 3" xfId="31305" xr:uid="{5E70ABD1-FB00-4EB5-9788-8BD68645BC2C}"/>
    <cellStyle name="A¨­￠￢￠O [0]_A¡AAO¡¾Y _계획22_전력전자부_전략수립(2006.10.27)___r10(최종) 4" xfId="31221" xr:uid="{8CC2EDA9-C15C-4E6E-BCB5-611D169C7BAF}"/>
    <cellStyle name="A¨­¢¬¢Ò [0]_A¡ÀAO¡¾Y _계획22_전력전자부_전략수립(2006.10.27)___r10(최종) 4" xfId="31222" xr:uid="{F141FCB6-8CB3-48B0-BFD3-3942D2FA5F84}"/>
    <cellStyle name="A¨­￠￢￠O [0]_A¡AAO¡¾Y _계획22_전력전자부_전략수립(2006.10.27)___r10(최종) 5" xfId="31530" xr:uid="{E34D7831-D57B-4219-8A43-A7321E623239}"/>
    <cellStyle name="A¨­¢¬¢Ò [0]_A¡ÀAO¡¾Y _계획22_전력전자부_전략수립(2006.10.27)___r10(최종) 5" xfId="31531" xr:uid="{C265F3A7-C0AD-4183-8E7C-339831CCD2D7}"/>
    <cellStyle name="A¨­￠￢￠O [0]_A¡AAO¡¾Y _계획22_총괄자료" xfId="1493" xr:uid="{C00ECF4E-8531-45E2-9F26-8727EE668166}"/>
    <cellStyle name="A¨­¢¬¢Ò [0]_A¡ÀAO¡¾Y _계획22_총괄자료" xfId="1494" xr:uid="{7C8E5B58-9777-4326-ABDD-F23F7577231D}"/>
    <cellStyle name="A¨­￠￢￠O [0]_A¡AAO¡¾Y _공문별첨 1,2. 장기발전전략수립지침 (06.08.07)" xfId="1495" xr:uid="{3E8386F3-9DE0-4BE2-91B4-0930A1F60DD3}"/>
    <cellStyle name="A¨­¢¬¢Ò [0]_A¡ÀAO¡¾Y _공문별첨 1,2. 장기발전전략수립지침 (06.08.07)" xfId="1496" xr:uid="{9CFAF54D-1A94-46D6-85F8-28A47156BA3F}"/>
    <cellStyle name="A¨­￠￢￠O [0]_A¡AAO¡¾Y _배전반" xfId="1497" xr:uid="{42703B30-A9AE-4E1F-A1AD-7A17902DDB3B}"/>
    <cellStyle name="A¨­¢¬¢Ò [0]_A¡ÀAO¡¾Y _배전반" xfId="1498" xr:uid="{BF65308C-C566-4E6B-9904-ACEFB96F5FD2}"/>
    <cellStyle name="A¨­￠￢￠O [0]_A¡AAO¡¾Y _복사본 중기사업계획송부용(비교)" xfId="1499" xr:uid="{746B7095-F846-4D5C-A610-C454C2855EB6}"/>
    <cellStyle name="A¨­¢¬¢Ò [0]_A¡ÀAO¡¾Y _복사본 중기사업계획송부용(비교)" xfId="1500" xr:uid="{02DA874F-F929-4D23-9D07-9E1CFFB3B188}"/>
    <cellStyle name="A¨­￠￢￠O [0]_A¡AAO¡¾Y _부문총괄_공사부3" xfId="1501" xr:uid="{F36787A3-E8EE-496F-A21A-F857A136441A}"/>
    <cellStyle name="A¨­¢¬¢Ò [0]_A¡ÀAO¡¾Y _부문총괄_공사부3" xfId="1502" xr:uid="{C8B5DF80-7848-42BF-89D8-6B0217C44131}"/>
    <cellStyle name="A¨­￠￢￠O [0]_A¡AAO¡¾Y _부품지원부(전략수정)" xfId="1503" xr:uid="{5193DC72-DB12-4C26-AC55-D3B9C381139E}"/>
    <cellStyle name="A¨­¢¬¢Ò [0]_A¡ÀAO¡¾Y _부품지원부(전략수정)" xfId="1504" xr:uid="{3D903D9C-7E2C-4600-84DE-B6FF6D4C0FDE}"/>
    <cellStyle name="A¨­￠￢￠O [0]_A¡AAO¡¾Y _상주법인회의자료" xfId="1505" xr:uid="{15C3D37E-4590-461E-84C5-FE2C51785AE8}"/>
    <cellStyle name="A¨­¢¬¢Ò [0]_A¡ÀAO¡¾Y _상주법인회의자료" xfId="1506" xr:uid="{C8EC75AC-EA63-4E51-AE7B-7DE8A97A8745}"/>
    <cellStyle name="A¨­￠￢￠O [0]_A¡AAO¡¾Y _수주분석(MTX)0829" xfId="1507" xr:uid="{05B9869C-333F-4317-82B8-3EE3F8285073}"/>
    <cellStyle name="A¨­¢¬¢Ò [0]_A¡ÀAO¡¾Y _수주분석(MTX)0829" xfId="1508" xr:uid="{41ED8F3B-FB30-4866-A35C-4ADAB9147208}"/>
    <cellStyle name="A¨­￠￢￠O [0]_A¡AAO¡¾Y _실적01(2안)" xfId="1509" xr:uid="{0065B14A-AA4A-4A37-AA8A-AE560F82A819}"/>
    <cellStyle name="A¨­¢¬¢Ò [0]_A¡ÀAO¡¾Y _실적01(2안)" xfId="1510" xr:uid="{00D535C6-4C94-430D-B5E4-7CD0D008B7F0}"/>
    <cellStyle name="A¨­￠￢￠O [0]_A¡AAO¡¾Y _실적01(2안) 10" xfId="21524" xr:uid="{AB4FD2A4-0C88-445A-8ABC-F5C05AC47ADC}"/>
    <cellStyle name="A¨­¢¬¢Ò [0]_A¡ÀAO¡¾Y _실적01(2안) 10" xfId="21525" xr:uid="{814F188F-67A0-46ED-9DD5-2522F67C5285}"/>
    <cellStyle name="A¨­￠￢￠O [0]_A¡AAO¡¾Y _실적01(2안) 11" xfId="21526" xr:uid="{BEFC5422-7B50-436F-908C-6711A8F1CCD8}"/>
    <cellStyle name="A¨­¢¬¢Ò [0]_A¡ÀAO¡¾Y _실적01(2안) 11" xfId="21527" xr:uid="{1D48D0DD-04A4-48DA-ABBF-6A7242AA6A2B}"/>
    <cellStyle name="A¨­￠￢￠O [0]_A¡AAO¡¾Y _실적01(2안) 12" xfId="21528" xr:uid="{1C4EFC24-7819-4152-83B4-A79AF8AA786F}"/>
    <cellStyle name="A¨­¢¬¢Ò [0]_A¡ÀAO¡¾Y _실적01(2안) 12" xfId="21529" xr:uid="{85065D71-F19A-4B3B-9657-294969404D20}"/>
    <cellStyle name="A¨­￠￢￠O [0]_A¡AAO¡¾Y _실적01(2안) 13" xfId="21530" xr:uid="{727FB0D8-A32A-42AB-9549-BCEFC7C31F61}"/>
    <cellStyle name="A¨­¢¬¢Ò [0]_A¡ÀAO¡¾Y _실적01(2안) 13" xfId="21531" xr:uid="{8BD8010A-8153-4529-BF11-039ED0F3E017}"/>
    <cellStyle name="A¨­￠￢￠O [0]_A¡AAO¡¾Y _실적01(2안) 14" xfId="21532" xr:uid="{623F074F-0938-48C2-B4BB-5C7B21BD32A9}"/>
    <cellStyle name="A¨­¢¬¢Ò [0]_A¡ÀAO¡¾Y _실적01(2안) 14" xfId="21533" xr:uid="{C649AA1F-2239-4235-81B4-0FCE2D7BAECD}"/>
    <cellStyle name="A¨­￠￢￠O [0]_A¡AAO¡¾Y _실적01(2안) 14 2" xfId="28930" xr:uid="{526FC143-A6EC-4A79-B055-8FD08BC857D6}"/>
    <cellStyle name="A¨­¢¬¢Ò [0]_A¡ÀAO¡¾Y _실적01(2안) 14 2" xfId="28931" xr:uid="{5EBE8086-63CD-44BC-A090-DC8A460F989C}"/>
    <cellStyle name="A¨­￠￢￠O [0]_A¡AAO¡¾Y _실적01(2안) 15" xfId="21534" xr:uid="{997C21E4-7B19-4F8E-B7A7-3BB90D73E18A}"/>
    <cellStyle name="A¨­¢¬¢Ò [0]_A¡ÀAO¡¾Y _실적01(2안) 15" xfId="21535" xr:uid="{75C10811-E7CD-44CB-9274-17EE1F95AAA9}"/>
    <cellStyle name="A¨­￠￢￠O [0]_A¡AAO¡¾Y _실적01(2안) 15 2" xfId="28932" xr:uid="{BD65D40C-7ACD-458A-A393-CB2CB6C7714B}"/>
    <cellStyle name="A¨­¢¬¢Ò [0]_A¡ÀAO¡¾Y _실적01(2안) 15 2" xfId="28933" xr:uid="{551BE8E9-826A-489F-B206-0355B1BDE8F2}"/>
    <cellStyle name="A¨­￠￢￠O [0]_A¡AAO¡¾Y _실적01(2안) 16" xfId="21536" xr:uid="{0520E303-E280-4AD0-BE80-C3334D088211}"/>
    <cellStyle name="A¨­¢¬¢Ò [0]_A¡ÀAO¡¾Y _실적01(2안) 16" xfId="21537" xr:uid="{6D990D1F-13DA-4793-93C8-CCA77BF639C5}"/>
    <cellStyle name="A¨­￠￢￠O [0]_A¡AAO¡¾Y _실적01(2안) 16 2" xfId="28934" xr:uid="{58CF07C0-3247-4726-9469-00D7EC83E5BC}"/>
    <cellStyle name="A¨­¢¬¢Ò [0]_A¡ÀAO¡¾Y _실적01(2안) 16 2" xfId="28935" xr:uid="{021A45DC-5E69-40D8-B10B-5FEC18F8A5F3}"/>
    <cellStyle name="A¨­￠￢￠O [0]_A¡AAO¡¾Y _실적01(2안) 17" xfId="21538" xr:uid="{AD09959C-A4E9-48C8-A523-5A699425D9D5}"/>
    <cellStyle name="A¨­¢¬¢Ò [0]_A¡ÀAO¡¾Y _실적01(2안) 17" xfId="21539" xr:uid="{22565142-DEAC-4E01-A892-F2F7158FB0B0}"/>
    <cellStyle name="A¨­￠￢￠O [0]_A¡AAO¡¾Y _실적01(2안) 17 2" xfId="28936" xr:uid="{33F03D30-65A3-4EA9-BB63-024CE61264BC}"/>
    <cellStyle name="A¨­¢¬¢Ò [0]_A¡ÀAO¡¾Y _실적01(2안) 17 2" xfId="28937" xr:uid="{9F0785C2-7F1C-4D9B-8FD6-E17DB4FD49C7}"/>
    <cellStyle name="A¨­￠￢￠O [0]_A¡AAO¡¾Y _실적01(2안) 18" xfId="21540" xr:uid="{141BA5FA-C71A-4AB1-AF63-9AE3C4F38665}"/>
    <cellStyle name="A¨­¢¬¢Ò [0]_A¡ÀAO¡¾Y _실적01(2안) 18" xfId="21541" xr:uid="{260DA72F-2EDA-4745-9F60-3FE579862ECB}"/>
    <cellStyle name="A¨­￠￢￠O [0]_A¡AAO¡¾Y _실적01(2안) 18 2" xfId="28938" xr:uid="{DDE4B165-79FF-4C58-AEAC-AFCE9C27D7B2}"/>
    <cellStyle name="A¨­¢¬¢Ò [0]_A¡ÀAO¡¾Y _실적01(2안) 18 2" xfId="28939" xr:uid="{E26DF9A1-C086-4AB2-BE04-7E70171D47F4}"/>
    <cellStyle name="A¨­￠￢￠O [0]_A¡AAO¡¾Y _실적01(2안) 19" xfId="21542" xr:uid="{93A1D8A1-BA12-4C2E-99D1-EA95662037B6}"/>
    <cellStyle name="A¨­¢¬¢Ò [0]_A¡ÀAO¡¾Y _실적01(2안) 19" xfId="21543" xr:uid="{10E76A42-DC69-46A8-9F75-C6CA9077E264}"/>
    <cellStyle name="A¨­￠￢￠O [0]_A¡AAO¡¾Y _실적01(2안) 19 2" xfId="28940" xr:uid="{B7B80468-3CC0-4806-92FB-1FA846A1860D}"/>
    <cellStyle name="A¨­¢¬¢Ò [0]_A¡ÀAO¡¾Y _실적01(2안) 19 2" xfId="28941" xr:uid="{E5A44A0D-404B-4FCC-868E-075B4B70959F}"/>
    <cellStyle name="A¨­￠￢￠O [0]_A¡AAO¡¾Y _실적01(2안) 2" xfId="1511" xr:uid="{2E9A52BF-5F87-43D5-9C6D-11A3E9A093E1}"/>
    <cellStyle name="A¨­¢¬¢Ò [0]_A¡ÀAO¡¾Y _실적01(2안) 2" xfId="1512" xr:uid="{348D1E35-DA77-4DC6-B83F-223649B761E3}"/>
    <cellStyle name="A¨­￠￢￠O [0]_A¡AAO¡¾Y _실적01(2안) 2 2" xfId="21544" xr:uid="{43690F5E-A50F-4689-BFD2-2182E9A9F5EA}"/>
    <cellStyle name="A¨­¢¬¢Ò [0]_A¡ÀAO¡¾Y _실적01(2안) 2 2" xfId="21545" xr:uid="{D12C4373-FEFE-4C3A-9FF3-352070A6B1F4}"/>
    <cellStyle name="A¨­￠￢￠O [0]_A¡AAO¡¾Y _실적01(2안) 2 2 2" xfId="28942" xr:uid="{1189A35B-5CE7-4A2F-85CF-D852E532B537}"/>
    <cellStyle name="A¨­¢¬¢Ò [0]_A¡ÀAO¡¾Y _실적01(2안) 2 2 2" xfId="28943" xr:uid="{3AC148BF-9C76-4D46-A88D-A522D5906598}"/>
    <cellStyle name="A¨­￠￢￠O [0]_A¡AAO¡¾Y _실적01(2안) 2 3" xfId="21546" xr:uid="{74A16B69-A231-43F1-B375-4C0170F17410}"/>
    <cellStyle name="A¨­¢¬¢Ò [0]_A¡ÀAO¡¾Y _실적01(2안) 2 3" xfId="21547" xr:uid="{6E3CB97D-29B5-41A3-92B8-D1280A4A1506}"/>
    <cellStyle name="A¨­￠￢￠O [0]_A¡AAO¡¾Y _실적01(2안) 2 3 2" xfId="28944" xr:uid="{5F62B3BB-CF4C-4166-B372-5A7586496B67}"/>
    <cellStyle name="A¨­¢¬¢Ò [0]_A¡ÀAO¡¾Y _실적01(2안) 2 3 2" xfId="28945" xr:uid="{6110FDE3-BA8C-451A-97C2-B580B3A1C74E}"/>
    <cellStyle name="A¨­￠￢￠O [0]_A¡AAO¡¾Y _실적01(2안) 2 4" xfId="21548" xr:uid="{151727DE-4BC8-482F-852A-AC0E29E5A525}"/>
    <cellStyle name="A¨­¢¬¢Ò [0]_A¡ÀAO¡¾Y _실적01(2안) 2 4" xfId="21549" xr:uid="{C97F5B67-4D3A-4799-830A-FDE557BD0038}"/>
    <cellStyle name="A¨­￠￢￠O [0]_A¡AAO¡¾Y _실적01(2안) 2 4 2" xfId="28946" xr:uid="{7D5344ED-30FF-4B74-8988-4599BA6D66D7}"/>
    <cellStyle name="A¨­¢¬¢Ò [0]_A¡ÀAO¡¾Y _실적01(2안) 2 4 2" xfId="28947" xr:uid="{B66C8315-5F1E-44A3-8F03-28763E9EFBAF}"/>
    <cellStyle name="A¨­￠￢￠O [0]_A¡AAO¡¾Y _실적01(2안) 20" xfId="21550" xr:uid="{B2075FF7-75D2-4B52-805E-53CB6869424B}"/>
    <cellStyle name="A¨­¢¬¢Ò [0]_A¡ÀAO¡¾Y _실적01(2안) 20" xfId="21551" xr:uid="{5D24C4D5-323F-4FFA-8D95-8D698233EBF6}"/>
    <cellStyle name="A¨­￠￢￠O [0]_A¡AAO¡¾Y _실적01(2안) 20 2" xfId="28948" xr:uid="{51599F5A-96EF-46B4-AE4F-05A249A7AA5A}"/>
    <cellStyle name="A¨­¢¬¢Ò [0]_A¡ÀAO¡¾Y _실적01(2안) 20 2" xfId="28949" xr:uid="{25B5D7BB-4152-4BCD-8FAD-B6460DDA65D0}"/>
    <cellStyle name="A¨­￠￢￠O [0]_A¡AAO¡¾Y _실적01(2안) 21" xfId="21552" xr:uid="{1D1D3A40-A94A-4028-B364-D9290096949A}"/>
    <cellStyle name="A¨­¢¬¢Ò [0]_A¡ÀAO¡¾Y _실적01(2안) 21" xfId="21553" xr:uid="{1ABA852C-F44D-4AF7-807D-E0956F13F72E}"/>
    <cellStyle name="A¨­￠￢￠O [0]_A¡AAO¡¾Y _실적01(2안) 21 2" xfId="28950" xr:uid="{07A3CEF8-891C-411A-84BA-9FE4D5816494}"/>
    <cellStyle name="A¨­¢¬¢Ò [0]_A¡ÀAO¡¾Y _실적01(2안) 21 2" xfId="28951" xr:uid="{E80BAB6B-A025-4840-8E00-7DF75FB5F4AC}"/>
    <cellStyle name="A¨­￠￢￠O [0]_A¡AAO¡¾Y _실적01(2안) 22" xfId="21554" xr:uid="{15BB7A25-3DCC-477C-BEB0-48827746C1D3}"/>
    <cellStyle name="A¨­¢¬¢Ò [0]_A¡ÀAO¡¾Y _실적01(2안) 22" xfId="21555" xr:uid="{9E76FFE8-59FC-4AF5-9576-FDB46835EA65}"/>
    <cellStyle name="A¨­￠￢￠O [0]_A¡AAO¡¾Y _실적01(2안) 22 2" xfId="28952" xr:uid="{7AB716AF-35B2-4E20-AB0B-527365E4DBB4}"/>
    <cellStyle name="A¨­¢¬¢Ò [0]_A¡ÀAO¡¾Y _실적01(2안) 22 2" xfId="28953" xr:uid="{29C3A3B7-FD87-43EA-9241-E8AAFD4EA24F}"/>
    <cellStyle name="A¨­￠￢￠O [0]_A¡AAO¡¾Y _실적01(2안) 23" xfId="21556" xr:uid="{0581FF5A-E385-4385-95C3-D63DA9533D56}"/>
    <cellStyle name="A¨­¢¬¢Ò [0]_A¡ÀAO¡¾Y _실적01(2안) 23" xfId="21557" xr:uid="{D72B0DFB-3414-48D6-8F7A-F8D2EC02F7DD}"/>
    <cellStyle name="A¨­￠￢￠O [0]_A¡AAO¡¾Y _실적01(2안) 23 2" xfId="28954" xr:uid="{FD2CB54C-7C1D-403E-ABBC-D3FD577C78D8}"/>
    <cellStyle name="A¨­¢¬¢Ò [0]_A¡ÀAO¡¾Y _실적01(2안) 23 2" xfId="28955" xr:uid="{BB0ED6C3-B965-46F4-932A-4C8F3BCBFA1B}"/>
    <cellStyle name="A¨­￠￢￠O [0]_A¡AAO¡¾Y _실적01(2안) 24" xfId="21558" xr:uid="{0D31CE1F-D99D-4B92-AA52-801C924B8487}"/>
    <cellStyle name="A¨­¢¬¢Ò [0]_A¡ÀAO¡¾Y _실적01(2안) 24" xfId="21559" xr:uid="{E11C4C67-2528-4956-A069-D88205396839}"/>
    <cellStyle name="A¨­￠￢￠O [0]_A¡AAO¡¾Y _실적01(2안) 24 2" xfId="28956" xr:uid="{67737198-4FA9-4053-8554-D1660BA22499}"/>
    <cellStyle name="A¨­¢¬¢Ò [0]_A¡ÀAO¡¾Y _실적01(2안) 24 2" xfId="28957" xr:uid="{0E8B2C66-E6A8-4DE3-80FA-A715C8906311}"/>
    <cellStyle name="A¨­￠￢￠O [0]_A¡AAO¡¾Y _실적01(2안) 25" xfId="21560" xr:uid="{9AC19A54-3B61-4228-8528-CE1C5811FF85}"/>
    <cellStyle name="A¨­¢¬¢Ò [0]_A¡ÀAO¡¾Y _실적01(2안) 25" xfId="21561" xr:uid="{19BEC20D-4AD6-4A5B-9583-6EA2514FA7B3}"/>
    <cellStyle name="A¨­￠￢￠O [0]_A¡AAO¡¾Y _실적01(2안) 25 2" xfId="28958" xr:uid="{B4327E45-D151-420F-BBBD-D267D3A4899B}"/>
    <cellStyle name="A¨­¢¬¢Ò [0]_A¡ÀAO¡¾Y _실적01(2안) 25 2" xfId="28959" xr:uid="{152D6BC7-1747-441F-B772-2CB11C84AF48}"/>
    <cellStyle name="A¨­￠￢￠O [0]_A¡AAO¡¾Y _실적01(2안) 26" xfId="31169" xr:uid="{802CBEE2-E150-489A-9545-B3957A5282C2}"/>
    <cellStyle name="A¨­¢¬¢Ò [0]_A¡ÀAO¡¾Y _실적01(2안) 26" xfId="31170" xr:uid="{A503499A-57A9-45A6-99A9-B3C370E5546F}"/>
    <cellStyle name="A¨­￠￢￠O [0]_A¡AAO¡¾Y _실적01(2안) 27" xfId="31304" xr:uid="{C10FFAC7-3709-40A8-BE48-28375F0EAF28}"/>
    <cellStyle name="A¨­¢¬¢Ò [0]_A¡ÀAO¡¾Y _실적01(2안) 27" xfId="31303" xr:uid="{A3726D35-A18D-4080-9A2A-0890AB171E51}"/>
    <cellStyle name="A¨­￠￢￠O [0]_A¡AAO¡¾Y _실적01(2안) 28" xfId="31225" xr:uid="{6F9CECCA-AD40-4517-B6E0-F78D1218FDBB}"/>
    <cellStyle name="A¨­¢¬¢Ò [0]_A¡ÀAO¡¾Y _실적01(2안) 28" xfId="31226" xr:uid="{6F87979F-7306-44CF-BCCE-9B47CA1D3BFC}"/>
    <cellStyle name="A¨­￠￢￠O [0]_A¡AAO¡¾Y _실적01(2안) 29" xfId="31532" xr:uid="{B3949139-0ABC-47E4-85E0-5BFED30AA7D7}"/>
    <cellStyle name="A¨­¢¬¢Ò [0]_A¡ÀAO¡¾Y _실적01(2안) 29" xfId="31533" xr:uid="{25CFB5AB-D28E-4862-A9EE-38966EA2896A}"/>
    <cellStyle name="A¨­￠￢￠O [0]_A¡AAO¡¾Y _실적01(2안) 3" xfId="1513" xr:uid="{E112E173-50AD-411E-915B-5FA7E3B52924}"/>
    <cellStyle name="A¨­¢¬¢Ò [0]_A¡ÀAO¡¾Y _실적01(2안) 3" xfId="1514" xr:uid="{4AD57BE4-6AAD-467A-98F2-5860A9354242}"/>
    <cellStyle name="A¨­￠￢￠O [0]_A¡AAO¡¾Y _실적01(2안) 3 2" xfId="21562" xr:uid="{2683ED99-E46B-402F-A253-433889835A89}"/>
    <cellStyle name="A¨­¢¬¢Ò [0]_A¡ÀAO¡¾Y _실적01(2안) 3 2" xfId="21563" xr:uid="{4CD2EEBB-A251-4944-9BC6-5B7E7BE53A59}"/>
    <cellStyle name="A¨­￠￢￠O [0]_A¡AAO¡¾Y _실적01(2안) 3 2 2" xfId="28960" xr:uid="{FBF9ACA6-7A8F-456D-9979-BAA3E442765F}"/>
    <cellStyle name="A¨­¢¬¢Ò [0]_A¡ÀAO¡¾Y _실적01(2안) 3 2 2" xfId="28961" xr:uid="{D01AF645-C209-4A01-A5BC-31D3F5FA0DEB}"/>
    <cellStyle name="A¨­￠￢￠O [0]_A¡AAO¡¾Y _실적01(2안) 3 3" xfId="21564" xr:uid="{3D3BB5EF-9ED1-4F5E-86F4-32D3FB15739D}"/>
    <cellStyle name="A¨­¢¬¢Ò [0]_A¡ÀAO¡¾Y _실적01(2안) 3 3" xfId="21565" xr:uid="{DBC4CC7E-62BE-4A51-8B2E-943730CAA1CA}"/>
    <cellStyle name="A¨­￠￢￠O [0]_A¡AAO¡¾Y _실적01(2안) 3 3 2" xfId="28962" xr:uid="{CEE3484A-E8A3-4636-ABD7-EC0C520C5167}"/>
    <cellStyle name="A¨­¢¬¢Ò [0]_A¡ÀAO¡¾Y _실적01(2안) 3 3 2" xfId="28963" xr:uid="{0DADDBD8-2916-4A6E-B2E1-EC6092623EDF}"/>
    <cellStyle name="A¨­￠￢￠O [0]_A¡AAO¡¾Y _실적01(2안) 3 4" xfId="21566" xr:uid="{681257B8-E097-437C-AFCD-DD4C06906EE1}"/>
    <cellStyle name="A¨­¢¬¢Ò [0]_A¡ÀAO¡¾Y _실적01(2안) 3 4" xfId="21567" xr:uid="{4521215E-1881-4B90-B273-2A0105BE2407}"/>
    <cellStyle name="A¨­￠￢￠O [0]_A¡AAO¡¾Y _실적01(2안) 3 4 2" xfId="28964" xr:uid="{7B05311D-E1C8-4EE6-823F-6C0F597A8D13}"/>
    <cellStyle name="A¨­¢¬¢Ò [0]_A¡ÀAO¡¾Y _실적01(2안) 3 4 2" xfId="28965" xr:uid="{7CACD7F4-7286-4475-8C5F-FF8A55808A46}"/>
    <cellStyle name="A¨­￠￢￠O [0]_A¡AAO¡¾Y _실적01(2안) 4" xfId="1515" xr:uid="{F6C4724D-02E6-4839-82F0-E48B15830647}"/>
    <cellStyle name="A¨­¢¬¢Ò [0]_A¡ÀAO¡¾Y _실적01(2안) 4" xfId="1516" xr:uid="{B1303F4C-0F0A-4781-8352-AF6F6C3C3B9B}"/>
    <cellStyle name="A¨­￠￢￠O [0]_A¡AAO¡¾Y _실적01(2안) 4 2" xfId="21568" xr:uid="{8DC4D0C4-DD47-45B7-BC57-D3BA1AABBE4D}"/>
    <cellStyle name="A¨­¢¬¢Ò [0]_A¡ÀAO¡¾Y _실적01(2안) 4 2" xfId="21569" xr:uid="{A4604611-D02C-4397-9DC7-63AE1693C1B4}"/>
    <cellStyle name="A¨­￠￢￠O [0]_A¡AAO¡¾Y _실적01(2안) 4 2 2" xfId="28966" xr:uid="{03BC0BEC-6EAF-463E-912A-864125CDE4CA}"/>
    <cellStyle name="A¨­¢¬¢Ò [0]_A¡ÀAO¡¾Y _실적01(2안) 4 2 2" xfId="28967" xr:uid="{BC68B559-4FC6-4C75-A599-71FF10ACC8BB}"/>
    <cellStyle name="A¨­￠￢￠O [0]_A¡AAO¡¾Y _실적01(2안) 4 3" xfId="21570" xr:uid="{A1183AFD-1D1D-4F00-B687-3A6682316E8E}"/>
    <cellStyle name="A¨­¢¬¢Ò [0]_A¡ÀAO¡¾Y _실적01(2안) 4 3" xfId="21571" xr:uid="{82405898-DB80-4DE0-A137-2D40B30812DF}"/>
    <cellStyle name="A¨­￠￢￠O [0]_A¡AAO¡¾Y _실적01(2안) 4 3 2" xfId="28968" xr:uid="{08BFBA15-DD6B-42C5-BBCE-F602AB31F817}"/>
    <cellStyle name="A¨­¢¬¢Ò [0]_A¡ÀAO¡¾Y _실적01(2안) 4 3 2" xfId="28969" xr:uid="{DE33BC5C-D5DE-42CE-9714-64EA83FE700B}"/>
    <cellStyle name="A¨­￠￢￠O [0]_A¡AAO¡¾Y _실적01(2안) 4 4" xfId="21572" xr:uid="{4CC1AEA3-9E4C-474D-B98C-AEE13B52C75C}"/>
    <cellStyle name="A¨­¢¬¢Ò [0]_A¡ÀAO¡¾Y _실적01(2안) 4 4" xfId="21573" xr:uid="{51E7540E-ED77-4CA5-872F-6DCEE1382EEE}"/>
    <cellStyle name="A¨­￠￢￠O [0]_A¡AAO¡¾Y _실적01(2안) 4 4 2" xfId="28970" xr:uid="{C5B8F1A7-7D92-4A33-A222-C234C44CFDF4}"/>
    <cellStyle name="A¨­¢¬¢Ò [0]_A¡ÀAO¡¾Y _실적01(2안) 4 4 2" xfId="28971" xr:uid="{AEFA972B-2E1E-4499-A910-AF56C893B706}"/>
    <cellStyle name="A¨­￠￢￠O [0]_A¡AAO¡¾Y _실적01(2안) 5" xfId="1517" xr:uid="{44D26E0F-F492-46D1-83ED-5B4969C691FB}"/>
    <cellStyle name="A¨­¢¬¢Ò [0]_A¡ÀAO¡¾Y _실적01(2안) 5" xfId="1518" xr:uid="{6C4BDF78-0CD6-4719-87B4-F36BD0112ACD}"/>
    <cellStyle name="A¨­￠￢￠O [0]_A¡AAO¡¾Y _실적01(2안) 5 2" xfId="21574" xr:uid="{DDC84908-C346-4761-8D1C-F4DA674418C7}"/>
    <cellStyle name="A¨­¢¬¢Ò [0]_A¡ÀAO¡¾Y _실적01(2안) 5 2" xfId="21575" xr:uid="{74A30BA4-DAA6-4899-83CD-DA546DD48BD9}"/>
    <cellStyle name="A¨­￠￢￠O [0]_A¡AAO¡¾Y _실적01(2안) 5 2 2" xfId="28972" xr:uid="{317E0F8D-7184-421B-9F6C-D51BA99CBE95}"/>
    <cellStyle name="A¨­¢¬¢Ò [0]_A¡ÀAO¡¾Y _실적01(2안) 5 2 2" xfId="28973" xr:uid="{6FE6AF24-F11E-4CFD-9753-4636F960B35D}"/>
    <cellStyle name="A¨­￠￢￠O [0]_A¡AAO¡¾Y _실적01(2안) 5 3" xfId="21576" xr:uid="{25AFA370-3FF9-4FED-B55C-5A47F0A944FE}"/>
    <cellStyle name="A¨­¢¬¢Ò [0]_A¡ÀAO¡¾Y _실적01(2안) 5 3" xfId="21577" xr:uid="{AEEAEA88-E455-4BA9-9DA8-6907ED44D719}"/>
    <cellStyle name="A¨­￠￢￠O [0]_A¡AAO¡¾Y _실적01(2안) 5 3 2" xfId="28974" xr:uid="{81959EC7-0A5F-483C-8B2F-C03D0F0D9E07}"/>
    <cellStyle name="A¨­¢¬¢Ò [0]_A¡ÀAO¡¾Y _실적01(2안) 5 3 2" xfId="28975" xr:uid="{9B57AA38-C3B6-41EA-966A-87148751A7A0}"/>
    <cellStyle name="A¨­￠￢￠O [0]_A¡AAO¡¾Y _실적01(2안) 5 4" xfId="21578" xr:uid="{C6076E0A-F54E-4F57-932D-5C3B71C8E1FB}"/>
    <cellStyle name="A¨­¢¬¢Ò [0]_A¡ÀAO¡¾Y _실적01(2안) 5 4" xfId="21579" xr:uid="{E3A8B023-95C7-4835-9BBA-83104F03D129}"/>
    <cellStyle name="A¨­￠￢￠O [0]_A¡AAO¡¾Y _실적01(2안) 5 4 2" xfId="28976" xr:uid="{71C140C9-8D1F-40E5-B3B3-8B45DB319BFF}"/>
    <cellStyle name="A¨­¢¬¢Ò [0]_A¡ÀAO¡¾Y _실적01(2안) 5 4 2" xfId="28977" xr:uid="{CDEA32E4-45EB-401E-8122-07EB78EEDAF4}"/>
    <cellStyle name="A¨­￠￢￠O [0]_A¡AAO¡¾Y _실적01(2안) 6" xfId="1519" xr:uid="{4BFFBCB3-F71F-418A-A16B-EF680865E692}"/>
    <cellStyle name="A¨­¢¬¢Ò [0]_A¡ÀAO¡¾Y _실적01(2안) 6" xfId="1520" xr:uid="{377B8CCA-77DE-4142-BFF7-7AA083751CB9}"/>
    <cellStyle name="A¨­￠￢￠O [0]_A¡AAO¡¾Y _실적01(2안) 6 2" xfId="21580" xr:uid="{5A033985-274E-433B-9914-7DFCC7EC20FD}"/>
    <cellStyle name="A¨­¢¬¢Ò [0]_A¡ÀAO¡¾Y _실적01(2안) 6 2" xfId="21581" xr:uid="{20EDE1A5-2827-4222-8786-95DCA0B7011E}"/>
    <cellStyle name="A¨­￠￢￠O [0]_A¡AAO¡¾Y _실적01(2안) 6 2 2" xfId="28978" xr:uid="{0993D77C-8795-44FB-92FD-30769A8D634F}"/>
    <cellStyle name="A¨­¢¬¢Ò [0]_A¡ÀAO¡¾Y _실적01(2안) 6 2 2" xfId="28979" xr:uid="{4ED080A4-EF5D-480E-9A5F-6B18959273AC}"/>
    <cellStyle name="A¨­￠￢￠O [0]_A¡AAO¡¾Y _실적01(2안) 6 3" xfId="21582" xr:uid="{D5512EE4-B63E-41F3-9DD7-CE09F1AEBDD9}"/>
    <cellStyle name="A¨­¢¬¢Ò [0]_A¡ÀAO¡¾Y _실적01(2안) 6 3" xfId="21583" xr:uid="{41C6D8C5-0ABB-42C5-8AF1-A7F717883B44}"/>
    <cellStyle name="A¨­￠￢￠O [0]_A¡AAO¡¾Y _실적01(2안) 6 3 2" xfId="28980" xr:uid="{CB59BA06-CE94-43B1-ABBB-AF99E31EEBFB}"/>
    <cellStyle name="A¨­¢¬¢Ò [0]_A¡ÀAO¡¾Y _실적01(2안) 6 3 2" xfId="28981" xr:uid="{09752538-C3DE-4299-8402-AFFBD3940160}"/>
    <cellStyle name="A¨­￠￢￠O [0]_A¡AAO¡¾Y _실적01(2안) 6 4" xfId="21584" xr:uid="{7C6C4A8D-8022-4AF3-B178-011C1971FB2E}"/>
    <cellStyle name="A¨­¢¬¢Ò [0]_A¡ÀAO¡¾Y _실적01(2안) 6 4" xfId="21585" xr:uid="{35A06578-7FD9-4910-9C29-E0E039447811}"/>
    <cellStyle name="A¨­￠￢￠O [0]_A¡AAO¡¾Y _실적01(2안) 6 4 2" xfId="28982" xr:uid="{9F3D2064-EBE3-42A6-B06D-0B2EEA961AE5}"/>
    <cellStyle name="A¨­¢¬¢Ò [0]_A¡ÀAO¡¾Y _실적01(2안) 6 4 2" xfId="28983" xr:uid="{F64F875C-DF33-4784-8F0D-3F63F0E2EB51}"/>
    <cellStyle name="A¨­￠￢￠O [0]_A¡AAO¡¾Y _실적01(2안) 7" xfId="21586" xr:uid="{0F147004-D4C7-4C6B-9539-92C4F2F09897}"/>
    <cellStyle name="A¨­¢¬¢Ò [0]_A¡ÀAO¡¾Y _실적01(2안) 7" xfId="21587" xr:uid="{C9A12753-03D9-4243-B5C9-E6BDDA753903}"/>
    <cellStyle name="A¨­￠￢￠O [0]_A¡AAO¡¾Y _실적01(2안) 8" xfId="21588" xr:uid="{16410547-621A-4840-B22F-EDC40C40A3E5}"/>
    <cellStyle name="A¨­¢¬¢Ò [0]_A¡ÀAO¡¾Y _실적01(2안) 8" xfId="21589" xr:uid="{0593F51C-F575-4A43-911E-8016300300F5}"/>
    <cellStyle name="A¨­￠￢￠O [0]_A¡AAO¡¾Y _실적01(2안) 9" xfId="21590" xr:uid="{E393563C-A0E6-4921-8F02-B81276F0A86D}"/>
    <cellStyle name="A¨­¢¬¢Ò [0]_A¡ÀAO¡¾Y _실적01(2안) 9" xfId="21591" xr:uid="{8055E557-9F47-4F8E-8560-85297279BF5B}"/>
    <cellStyle name="A¨­￠￢￠O [0]_A¡AAO¡¾Y _실적01(2안)_SPACE활용" xfId="1521" xr:uid="{F88B7853-67DF-4C0F-9F5F-2B24171454F7}"/>
    <cellStyle name="A¨­¢¬¢Ò [0]_A¡ÀAO¡¾Y _실적01(2안)_SPACE활용" xfId="1522" xr:uid="{0E0418F2-C95E-49FA-8C58-41833998B1AC}"/>
    <cellStyle name="A¨­￠￢￠O [0]_A¡AAO¡¾Y _실적01(2안)_배전반" xfId="1523" xr:uid="{5F706CC8-AA9E-46E4-A240-019A99597EA9}"/>
    <cellStyle name="A¨­¢¬¢Ò [0]_A¡ÀAO¡¾Y _실적01(2안)_배전반" xfId="1524" xr:uid="{E691EB57-B214-4879-A532-84FD871F383E}"/>
    <cellStyle name="A¨­￠￢￠O [0]_A¡AAO¡¾Y _실적01(2안)_수주분석(MTX)0829" xfId="1525" xr:uid="{F4BFA9CF-27FD-46B7-8F42-548138AE7EB0}"/>
    <cellStyle name="A¨­¢¬¢Ò [0]_A¡ÀAO¡¾Y _실적01(2안)_수주분석(MTX)0829" xfId="1526" xr:uid="{33BE39CE-9647-446D-AC8B-AC88051F03A4}"/>
    <cellStyle name="A¨­￠￢￠O [0]_A¡AAO¡¾Y _연간매출추정" xfId="1527" xr:uid="{8EA2EA30-0A60-45C7-B503-E318813ED7BC}"/>
    <cellStyle name="A¨­¢¬¢Ò [0]_A¡ÀAO¡¾Y _연간매출추정" xfId="1528" xr:uid="{EDD62FC5-E894-4016-B438-6505828CA435}"/>
    <cellStyle name="A¨­￠￢￠O [0]_A¡AAO¡¾Y _장기 비전 및 경영목표 (06.06.30)" xfId="1529" xr:uid="{316DA343-96E8-433C-9BAF-D163B33E15D3}"/>
    <cellStyle name="A¨­¢¬¢Ò [0]_A¡ÀAO¡¾Y _장기 비전 및 경영목표 (06.06.30)" xfId="1530" xr:uid="{E6D70BE3-AF37-49AA-9995-775F07CEA064}"/>
    <cellStyle name="A¨­￠￢￠O [0]_A¡AAO¡¾Y _장기발전전략수립지침(전전_2006.08.24)" xfId="1531" xr:uid="{4186105A-1D50-4793-89E5-AAC853F16D49}"/>
    <cellStyle name="A¨­¢¬¢Ò [0]_A¡ÀAO¡¾Y _장기발전전략수립지침(전전_2006.08.24)" xfId="1532" xr:uid="{B0D49031-A21C-4BCC-A8F7-07310456B511}"/>
    <cellStyle name="A¨­￠￢￠O [0]_A¡AAO¡¾Y _전력전자부_전략수립(2006.10.27)___r10(최종)" xfId="1533" xr:uid="{FA5C8EB4-686B-4883-945B-37CFC7B2FAC6}"/>
    <cellStyle name="A¨­¢¬¢Ò [0]_A¡ÀAO¡¾Y _전력전자부_전략수립(2006.10.27)___r10(최종)" xfId="1534" xr:uid="{3589C07A-DAAD-45A3-AE9C-AAB18D49634E}"/>
    <cellStyle name="A¨­￠￢￠O [0]_A¡AAO¡¾Y _전력전자부_전략수립(2006.10.27)___r10(최종) 2" xfId="31171" xr:uid="{369F6EF3-61CC-4266-AB08-5EE5366C04E5}"/>
    <cellStyle name="A¨­¢¬¢Ò [0]_A¡ÀAO¡¾Y _전력전자부_전략수립(2006.10.27)___r10(최종) 2" xfId="31172" xr:uid="{4A5A2A09-D3B5-4B23-A256-C71DCF25FA8E}"/>
    <cellStyle name="A¨­￠￢￠O [0]_A¡AAO¡¾Y _전력전자부_전략수립(2006.10.27)___r10(최종) 3" xfId="31302" xr:uid="{431416B8-E7AA-42A6-8454-27E84C7BEDF6}"/>
    <cellStyle name="A¨­¢¬¢Ò [0]_A¡ÀAO¡¾Y _전력전자부_전략수립(2006.10.27)___r10(최종) 3" xfId="31301" xr:uid="{F3594863-767E-4B0D-915B-8F68C3E72CBA}"/>
    <cellStyle name="A¨­￠￢￠O [0]_A¡AAO¡¾Y _전력전자부_전략수립(2006.10.27)___r10(최종) 4" xfId="31227" xr:uid="{CBF09DBB-E9A8-4920-B38D-840608BE7AB2}"/>
    <cellStyle name="A¨­¢¬¢Ò [0]_A¡ÀAO¡¾Y _전력전자부_전략수립(2006.10.27)___r10(최종) 4" xfId="31228" xr:uid="{E657599D-BD11-46DB-9264-BCE7F41AA65B}"/>
    <cellStyle name="A¨­￠￢￠O [0]_A¡AAO¡¾Y _전력전자부_전략수립(2006.10.27)___r10(최종) 5" xfId="31534" xr:uid="{7942EF15-8270-4884-9445-70E381FCC4D2}"/>
    <cellStyle name="A¨­¢¬¢Ò [0]_A¡ÀAO¡¾Y _전력전자부_전략수립(2006.10.27)___r10(최종) 5" xfId="31535" xr:uid="{4825AC98-439E-4F94-A8C3-6D08A7B44FB4}"/>
    <cellStyle name="A¨­￠￢￠O [0]_A¡AAO¡¾Y _총괄자료" xfId="1535" xr:uid="{6D1890BA-E6A2-4497-BA0C-CC7F70B447C1}"/>
    <cellStyle name="A¨­¢¬¢Ò [0]_A¡ÀAO¡¾Y _총괄자료" xfId="1536" xr:uid="{AC47751B-9EC7-4364-8FD3-3EE213E47F6C}"/>
    <cellStyle name="A¨­￠￢￠O [0]_A¡AAO¡¾Y _표지 050711 sks" xfId="1537" xr:uid="{9C328617-3A4F-43DE-AA4D-296D70ACD7FD}"/>
    <cellStyle name="A¨­¢¬¢Ò [0]_A¡ÀAO¡¾Y _표지 050711 sks" xfId="1538" xr:uid="{D45D65E6-9B91-480E-BF83-1CE31F56937B}"/>
    <cellStyle name="A¨­￠￢￠O [0]_A¡AAO¡¾Y _핵심기술확보전략_해양" xfId="1539" xr:uid="{6E9286F6-8BA5-4897-8598-79E85A62838A}"/>
    <cellStyle name="A¨­¢¬¢Ò [0]_A¡ÀAO¡¾Y _핵심기술확보전략_해양" xfId="1540" xr:uid="{72FE4854-70CF-47C0-87D1-C5C63B6F5C22}"/>
    <cellStyle name="A¨­￠￢￠O [0]_A¡AAO¡¾Y _현대" xfId="1541" xr:uid="{6F4161EF-3F92-4EE2-8BBA-579E27E81979}"/>
    <cellStyle name="A¨­¢¬¢Ò [0]_A¡ÀAO¡¾Y _현대" xfId="1542" xr:uid="{5E6E7C2C-3583-41C2-BE0A-D95989564957}"/>
    <cellStyle name="A¨­￠￢￠O [0]_A¡AAO¡¾Y _현대중공업2005 14분기결산보고 050504" xfId="1543" xr:uid="{A19B311B-C6A8-47C3-B7BD-D6C244CC7AE2}"/>
    <cellStyle name="A¨­¢¬¢Ò [0]_A¡ÀAO¡¾Y _현대중공업2005 14분기결산보고 050504" xfId="1544" xr:uid="{1777AFF0-39E6-4C00-A75B-A70F8BF939B0}"/>
    <cellStyle name="A¨­￠￢￠O [0]_A¡AAO¡¾Y _현대중공업2005 14분기결산보고 050504 2" xfId="31173" xr:uid="{0AC2F111-CC70-4AA2-8014-5ABF37E3F5D4}"/>
    <cellStyle name="A¨­¢¬¢Ò [0]_A¡ÀAO¡¾Y _현대중공업2005 14분기결산보고 050504 2" xfId="31174" xr:uid="{A03509F1-60E8-4207-A30A-D9E69C8F9E19}"/>
    <cellStyle name="A¨­￠￢￠O [0]_A¡AAO¡¾Y _현대중공업2005 14분기결산보고 050504 3" xfId="31300" xr:uid="{27BC5F7E-F355-4B3A-9F6D-D18F5BCDB0B0}"/>
    <cellStyle name="A¨­¢¬¢Ò [0]_A¡ÀAO¡¾Y _현대중공업2005 14분기결산보고 050504 3" xfId="31299" xr:uid="{9184700E-D60F-45E3-BD9F-49F98417AEF3}"/>
    <cellStyle name="A¨­￠￢￠O [0]_A¡AAO¡¾Y _현대중공업2005 14분기결산보고 050504 4" xfId="31229" xr:uid="{E53896AD-8493-4E3F-A2DA-F3CB26BA6EA9}"/>
    <cellStyle name="A¨­¢¬¢Ò [0]_A¡ÀAO¡¾Y _현대중공업2005 14분기결산보고 050504 4" xfId="31319" xr:uid="{BA83A0C4-DFFB-412B-8A3E-93E8C836D84A}"/>
    <cellStyle name="A¨­￠￢￠O [0]_A¡AAO¡¾Y _현대중공업2005 14분기결산보고 050504 5" xfId="31536" xr:uid="{E6A1B074-C8D4-4268-BDFA-DADDF26752F6}"/>
    <cellStyle name="A¨­¢¬¢Ò [0]_A¡ÀAO¡¾Y _현대중공업2005 14분기결산보고 050504 5" xfId="31537" xr:uid="{6EABDF64-9169-4AF1-849E-F38D703C422B}"/>
    <cellStyle name="A¨­￠￢￠O [0]_A¡AAO¡¾Y ¡¾￠￢A￠O " xfId="1545" xr:uid="{77AF1D6E-7B2A-4EA0-93F7-E3C46D08B82E}"/>
    <cellStyle name="A¨­¢¬¢Ò [0]_A¡ÀAO¡¾Y ¡¾¢¬A¢Ò " xfId="1546" xr:uid="{A6B218C5-DC59-4ACF-970B-86E0455AB248}"/>
    <cellStyle name="A¨­￠￢￠O [0]_A¡AAO¡¾Y ¡¾￠￢A￠O  10" xfId="21592" xr:uid="{5525285D-DCEE-444C-B0F1-D7FC0EB71C3A}"/>
    <cellStyle name="A¨­¢¬¢Ò [0]_A¡ÀAO¡¾Y ¡¾¢¬A¢Ò _(분석-수정-수주보완)2003-2005년신제품수주분석3" xfId="1547" xr:uid="{8823899F-ECAC-4F7D-A18F-39D26EC6A2D5}"/>
    <cellStyle name="A¨­￠￢￠O [0]_A¡AAO¡¾Y ¡¾￠￢A￠O _04변압기생산투자" xfId="1548" xr:uid="{F8A27C49-DBC7-4FE4-BCAE-66D6D57BC938}"/>
    <cellStyle name="A¨­¢¬¢Ò [0]_A¡ÀAO¡¾Y ¡¾¢¬A¢Ò _04변압기생산투자" xfId="1549" xr:uid="{0CA64844-6A6E-42E1-92F7-E55C5EDB3742}"/>
    <cellStyle name="A¨­￠￢￠O [0]_A¡AAO¡¾Y ¡¾￠￢A￠O _07년 시설투자 사업계획(안재한)" xfId="1550" xr:uid="{05B0E231-7175-490C-A5DF-0D69D0F56299}"/>
    <cellStyle name="A¨­¢¬¢Ò [0]_A¡ÀAO¡¾Y ¡¾¢¬A¢Ò _07년 시설투자 사업계획(안재한)" xfId="1551" xr:uid="{DBB1B891-8016-4ED3-9211-5739E8FB12D8}"/>
    <cellStyle name="A¨­￠￢￠O [0]_A¡AAO¡¾Y ¡¾￠￢A￠O _1 2006년사업계획작성기준및 양식(R.0)" xfId="1552" xr:uid="{203B962B-2759-4DA9-86F8-6099D09DD6E9}"/>
    <cellStyle name="A¨­¢¬¢Ò [0]_A¡ÀAO¡¾Y ¡¾¢¬A¢Ò _1 2006년사업계획작성기준및 양식(R.0)" xfId="1553" xr:uid="{CDB1F67A-69C7-4FD2-AC3B-419AA9FCFD67}"/>
    <cellStyle name="A¨­￠￢￠O [0]_A¡AAO¡¾Y ¡¾￠￢A￠O _1)사업목표(수정)" xfId="1554" xr:uid="{05EC57D7-38E7-4F0B-89B4-355B32710EB5}"/>
    <cellStyle name="A¨­¢¬¢Ò [0]_A¡ÀAO¡¾Y ¡¾¢¬A¢Ò _1)사업목표(수정)" xfId="1555" xr:uid="{7811C9D2-A6FF-43A7-B550-DE4CFDD77402}"/>
    <cellStyle name="A¨­￠￢￠O [0]_A¡AAO¡¾Y ¡¾￠￢A￠O _1)중장기사업목표_B4(수정)" xfId="1556" xr:uid="{54109B09-D557-419B-AA6D-E6767E4075C6}"/>
    <cellStyle name="A¨­¢¬¢Ò [0]_A¡ÀAO¡¾Y ¡¾¢¬A¢Ò _1)중장기사업목표_B4(수정)" xfId="1557" xr:uid="{701640B6-2BFB-4795-AA0B-370DED0816E4}"/>
    <cellStyle name="A¨­￠￢￠O [0]_A¡AAO¡¾Y ¡¾￠￢A￠O _1∼10월 실적" xfId="1558" xr:uid="{77C71977-8FF9-42AA-A254-4B4492568B30}"/>
    <cellStyle name="A¨­¢¬¢Ò [0]_A¡ÀAO¡¾Y ¡¾¢¬A¢Ò _1∼10월 실적" xfId="1559" xr:uid="{5344E34C-98A2-41BC-A858-10206774344A}"/>
    <cellStyle name="A¨­￠￢￠O [0]_A¡AAO¡¾Y ¡¾￠￢A￠O _1∼11월 실적" xfId="1560" xr:uid="{1F50196B-47AD-4E1C-8231-D4AC067C6554}"/>
    <cellStyle name="A¨­¢¬¢Ò [0]_A¡ÀAO¡¾Y ¡¾¢¬A¢Ò _1∼11월 실적" xfId="1561" xr:uid="{2BB9CE83-2D61-4A58-A586-488FAEBCD21E}"/>
    <cellStyle name="A¨­￠￢￠O [0]_A¡AAO¡¾Y ¡¾￠￢A￠O _10.12일 화상회의자료" xfId="1562" xr:uid="{02E715BB-F950-40C2-9C9C-18DB51D21C48}"/>
    <cellStyle name="A¨­¢¬¢Ò [0]_A¡ÀAO¡¾Y ¡¾¢¬A¢Ò _10.12일 화상회의자료" xfId="1563" xr:uid="{0B942713-8AED-4199-BF0F-4E942FBC62D1}"/>
    <cellStyle name="A¨­￠￢￠O [0]_A¡AAO¡¾Y ¡¾￠￢A￠O _2. 삼호중공업 경영현황(04실적05계획 cyh)" xfId="1564" xr:uid="{0B6694D1-3DCC-424A-9D88-22C2AE3EFC18}"/>
    <cellStyle name="A¨­¢¬¢Ò [0]_A¡ÀAO¡¾Y ¡¾¢¬A¢Ò _2. 삼호중공업 경영현황(04실적05계획 cyh)" xfId="1565" xr:uid="{169A657F-552A-4737-8875-F10925AA0725}"/>
    <cellStyle name="A¨­￠￢￠O [0]_A¡AAO¡¾Y ¡¾￠￢A￠O _20051021_06년확정물량통보R.0" xfId="1566" xr:uid="{1A205FA3-F3E2-40C5-9F4A-7F5D296A0B0A}"/>
    <cellStyle name="A¨­¢¬¢Ò [0]_A¡ÀAO¡¾Y ¡¾¢¬A¢Ò _20051021_06년확정물량통보R.0" xfId="1567" xr:uid="{128831DE-C6EF-4B24-99F5-0222DD7DD806}"/>
    <cellStyle name="A¨­￠￢￠O [0]_A¡AAO¡¾Y ¡¾￠￢A￠O _2007년사업계획작성초안(고생송부)" xfId="1568" xr:uid="{AABBA7C6-62C8-4425-B3ED-7DE378658CF5}"/>
    <cellStyle name="A¨­¢¬¢Ò [0]_A¡ÀAO¡¾Y ¡¾¢¬A¢Ò _2007년사업계획작성초안(고생송부)" xfId="1569" xr:uid="{A4C3D2B5-7B4F-45FE-A835-4E72E828780B}"/>
    <cellStyle name="A¨­￠￢￠O [0]_A¡AAO¡¾Y ¡¾￠￢A￠O _20080929_인버터VOC현황및개선방안_품질1" xfId="1570" xr:uid="{C58C4380-79EE-4E9D-910E-6E95AF2DEC38}"/>
    <cellStyle name="A¨­¢¬¢Ò [0]_A¡ÀAO¡¾Y ¡¾¢¬A¢Ò _20080929_인버터VOC현황및개선방안_품질1" xfId="1571" xr:uid="{1CFE23A5-7C3B-4A02-B62D-19D8015122E7}"/>
    <cellStyle name="A¨­￠￢￠O [0]_A¡AAO¡¾Y ¡¾￠￢A￠O _20080930_인버터VOC 년도별 추이_품질" xfId="1572" xr:uid="{D1430721-3A52-48DB-99BE-2051A74168E4}"/>
    <cellStyle name="A¨­¢¬¢Ò [0]_A¡ÀAO¡¾Y ¡¾¢¬A¢Ò _20080930_인버터VOC 년도별 추이_품질" xfId="1573" xr:uid="{0A519727-D223-467D-BBC5-FFF70F8CA8EC}"/>
    <cellStyle name="A¨­￠￢￠O [0]_A¡AAO¡¾Y ¡¾￠￢A￠O _2008년_VOC 세부실천계획_r01(B4)_중저압차단기" xfId="1574" xr:uid="{EE43CB9D-2C56-4AE4-B10F-62401940A5B7}"/>
    <cellStyle name="A¨­¢¬¢Ò [0]_A¡ÀAO¡¾Y ¡¾¢¬A¢Ò _2008년_VOC 세부실천계획_r01(B4)_중저압차단기" xfId="1575" xr:uid="{E283768E-8707-4B10-8010-D0C4141D1C68}"/>
    <cellStyle name="A¨­￠￢￠O [0]_A¡AAO¡¾Y ¡¾￠￢A￠O _2008년도 변압기부문 기술개발과제 현황(2차심의)" xfId="1576" xr:uid="{8FEF52BB-D4C6-4E08-9FD1-5F20DF2D4E4E}"/>
    <cellStyle name="A¨­¢¬¢Ò [0]_A¡ÀAO¡¾Y ¡¾¢¬A¢Ò _2008년도 변압기부문 기술개발과제 현황(2차심의)" xfId="1577" xr:uid="{D998A1B9-7308-4A04-9C8D-05BDD8B98B79}"/>
    <cellStyle name="A¨­￠￢￠O [0]_A¡AAO¡¾Y ¡¾￠￢A￠O _24통관" xfId="1578" xr:uid="{CECEDEE8-C789-4A5F-9DEB-AAB93BDDAE46}"/>
    <cellStyle name="A¨­¢¬¢Ò [0]_A¡ÀAO¡¾Y ¡¾¢¬A¢Ò _3. 미포조선 경영현황(04실적05계획 cyh)" xfId="1579" xr:uid="{EBF44640-C1AD-4B92-B481-9869B819204D}"/>
    <cellStyle name="A¨­￠￢￠O [0]_A¡AAO¡¾Y ¡¾￠￢A￠O _5월보고상" xfId="1580" xr:uid="{F86ADC84-C300-46E2-A439-CB6713D2827A}"/>
    <cellStyle name="A¨­¢¬¢Ò [0]_A¡ÀAO¡¾Y ¡¾¢¬A¢Ò _5월보고상" xfId="1581" xr:uid="{38458CF1-5156-4B32-9709-D77DDA9BE291}"/>
    <cellStyle name="A¨­￠￢￠O [0]_A¡AAO¡¾Y ¡¾￠￢A￠O _5월보고상 10" xfId="21593" xr:uid="{526EEAB0-1483-4A02-BA77-9518431806A0}"/>
    <cellStyle name="A¨­¢¬¢Ò [0]_A¡ÀAO¡¾Y ¡¾¢¬A¢Ò _5월보고시" xfId="1582" xr:uid="{10D94A9F-5509-4E1A-AC83-4390C4A4E6E2}"/>
    <cellStyle name="A¨­￠￢￠O [0]_A¡AAO¡¾Y ¡¾￠￢A￠O _5월보고시 2" xfId="1583" xr:uid="{175D337B-3ED2-40E2-9958-B0D17CB305E6}"/>
    <cellStyle name="A¨­¢¬¢Ò [0]_A¡ÀAO¡¾Y ¡¾¢¬A¢Ò _8월 마감" xfId="1584" xr:uid="{0EA964DF-5CFB-46B1-97C3-F756749BC302}"/>
    <cellStyle name="A¨­￠￢￠O [0]_A¡AAO¡¾Y ¡¾￠￢A￠O _8월 마감 2" xfId="1585" xr:uid="{1D6F4A02-FC3D-461F-A6B3-D56274FB11C0}"/>
    <cellStyle name="A¨­¢¬¢Ò [0]_A¡ÀAO¡¾Y ¡¾¢¬A¢Ò _globalleader(1)" xfId="1586" xr:uid="{5125CAB4-9EB2-46F4-A8EA-E8162F09F9CD}"/>
    <cellStyle name="A¨­￠￢￠O [0]_A¡AAO¡¾Y ¡¾￠￢A￠O _SJN보고자료(5월)1" xfId="1587" xr:uid="{F0D73E6B-2352-47D7-B157-A5D14416F8E0}"/>
    <cellStyle name="A¨­¢¬¢Ò [0]_A¡ÀAO¡¾Y ¡¾¢¬A¢Ò _SPACE활용" xfId="1588" xr:uid="{818E86A1-1821-4DF4-B6E1-52406814B3AE}"/>
    <cellStyle name="A¨­￠￢￠O [0]_A¡AAO¡¾Y ¡¾￠￢A￠O _매출확정" xfId="1589" xr:uid="{1FE63BCD-720D-4639-A285-E4CC21BF35DF}"/>
    <cellStyle name="A¨­¢¬¢Ò [0]_A¡ÀAO¡¾Y ¡¾¢¬A¢Ò _배전반" xfId="1590" xr:uid="{D6D04B9F-B050-43F4-8C02-63BCF31BCE42}"/>
    <cellStyle name="A¨­￠￢￠O [0]_A¡AAO¡¾Y ¡¾￠￢A￠O _부문총괄_공사부3" xfId="1591" xr:uid="{DA0F68D0-3816-411A-88C3-4D46F2F8ED67}"/>
    <cellStyle name="A¨­¢¬¢Ò [0]_A¡ÀAO¡¾Y ¡¾¢¬A¢Ò _부문총괄_공사부3" xfId="1592" xr:uid="{26179577-8897-4929-9E94-FE7E58450D02}"/>
    <cellStyle name="A¨­￠￢￠O [0]_A¡AAO¡¾Y ¡¾￠￢A￠O _수주분석(MTX)0829" xfId="1593" xr:uid="{84C9C774-F40C-41E5-B51E-6A87491125E3}"/>
    <cellStyle name="A¨­¢¬¢Ò [0]_A¡ÀAO¡¾Y ¡¾¢¬A¢Ò _수주분석(MTX)0829" xfId="1594" xr:uid="{1A9AA759-D946-46DB-882A-FD86F904697E}"/>
    <cellStyle name="A¨­￠￢￠O [0]_A¡AAO¡¾Y ¡¾￠￢A￠O _실적34" xfId="1595" xr:uid="{C7BEA906-5057-4C2F-9F83-0516ECBB0C47}"/>
    <cellStyle name="A¨­¢¬¢Ò [0]_A¡ÀAO¡¾Y ¡¾¢¬A¢Ò _연간매출추정" xfId="1596" xr:uid="{B47C2AB2-15F0-4006-8083-F36E7E21D434}"/>
    <cellStyle name="A¨­￠￢￠O [0]_A¡AAO¡¾Y ¡¾￠￢A￠O _월간회의(10.4일)" xfId="1597" xr:uid="{B73E58C3-E5DD-44A2-8FDD-F324F3A2327D}"/>
    <cellStyle name="A¨­¢¬¢Ò [0]_A¡ÀAO¡¾Y ¡¾¢¬A¢Ò _월간회의(10.4일)" xfId="1598" xr:uid="{45E556A8-5DC8-4A76-85A5-39ABE396C83A}"/>
    <cellStyle name="A¨­￠￢￠O [0]_A¡AAO¡¾Y ¡¾￠￢A￠O _월간회의(10월)" xfId="1599" xr:uid="{A9A82A8E-3E41-4DF2-A8F9-7C1623A4F302}"/>
    <cellStyle name="A¨­¢¬¢Ò [0]_A¡ÀAO¡¾Y ¡¾¢¬A¢Ò _월간회의(10월)" xfId="1600" xr:uid="{627C1EF2-117C-4A81-B514-97D95DB870A1}"/>
    <cellStyle name="A¨­￠￢￠O [0]_A¡AAO¡¾Y ¡¾￠￢A￠O _월간회의(1월)" xfId="1601" xr:uid="{E6C80767-70A6-4CAB-AC56-DA983FC79733}"/>
    <cellStyle name="A¨­¢¬¢Ò [0]_A¡ÀAO¡¾Y ¡¾¢¬A¢Ò _월간회의(1월)" xfId="1602" xr:uid="{8B650610-F149-48D6-BED0-94287464385A}"/>
    <cellStyle name="A¨­￠￢￠O [0]_A¡AAO¡¾Y ¡¾￠￢A￠O _주별일보" xfId="1603" xr:uid="{71278D42-1A11-4608-B67B-FBA6EDE69273}"/>
    <cellStyle name="A¨­¢¬¢Ò [0]_A¡ÀAO¡¾Y ¡¾¢¬A¢Ò _주별일보" xfId="1604" xr:uid="{3F95994D-4B55-4DBA-B13D-5D9230C0F9BF}"/>
    <cellStyle name="A¨­￠￢￠O [0]_A¡AAO¡¾Y ¡¾￠￢A￠O _주별일보 10" xfId="21594" xr:uid="{9C9192F3-E191-4BF5-B9A6-D79B8E953714}"/>
    <cellStyle name="A¨­¢¬¢Ò [0]_A¡ÀAO¡¾Y ¡¾¢¬A¢Ò _주요" xfId="1605" xr:uid="{64863227-921A-4274-8079-F17924932BB5}"/>
    <cellStyle name="A¨­￠￢￠O [0]_A¡AAO¡¾Y ¡¾￠￢A￠O _총괄자료" xfId="1606" xr:uid="{FC61B86E-64E1-4AB4-8211-BCA20ACA3100}"/>
    <cellStyle name="A¨­¢¬¢Ò [0]_A¡ÀAO¡¾Y ¡¾¢¬A¢Ò _총괄자료" xfId="1607" xr:uid="{E2A1DEF2-E7AD-4A35-92D9-C68D74A3A64C}"/>
    <cellStyle name="A¨­￠￢￠O [0]_A¡AAO¡¾Y ¡¾￠￢A￠O _표지 050711 sks" xfId="1608" xr:uid="{CCAAE0F7-457F-4D7D-8904-FDEFB861B954}"/>
    <cellStyle name="A¨­¢¬¢Ò [0]_A¡ÀAO¡¾Y ¡¾¢¬A¢Ò _표지 050711 sks" xfId="1609" xr:uid="{82EC300A-3D46-432C-B27F-9D917CD39E13}"/>
    <cellStyle name="A¨­￠￢￠O [0]_A¡AAO¡¾Y ¡¾￠￢A￠O _핵심기술확보전략_해양" xfId="1610" xr:uid="{468103EB-61A5-45BE-8ABF-7FF5D1A3424E}"/>
    <cellStyle name="A¨­¢¬¢Ò [0]_A¡ÀAO¡¾Y ¡¾¢¬A¢Ò _핵심기술확보전략_해양" xfId="1611" xr:uid="{B6FB8594-A1F5-400E-9FF5-EC5F3BC5A7C7}"/>
    <cellStyle name="A¨­￠￢￠O [0]_A¡AAO¡¾Y ¡¾￠￢A￠O _현대" xfId="1612" xr:uid="{579874FD-F9A9-4BBC-BAE8-7D81B2E27888}"/>
    <cellStyle name="A¨­¢¬¢Ò [0]_A¡ÀAO¡¾Y ¡¾¢¬A¢Ò _현대" xfId="1613" xr:uid="{A48BA689-92FB-445B-B977-E8F6C3B67D7A}"/>
    <cellStyle name="A¨­￠￢￠O [0]_A¡AAO¡¾Y ¡¾￠￢A￠O _현대중공업2005 14분기결산보고 050504" xfId="1614" xr:uid="{6199375A-B2B4-4A59-9A03-F6AB51BE239F}"/>
    <cellStyle name="A¨­¢¬¢Ò [0]_A¡ÀAO¡¾Y ¡¾¢¬A¢Ò _현대중공업2005 14분기결산보고 050504" xfId="1615" xr:uid="{9D937507-9AE1-47AB-B2EA-5460F82A3529}"/>
    <cellStyle name="A¨­￠￢￠O [0]_A￠O￠￥¨­¡ÆeEⓒo " xfId="1616" xr:uid="{48F0F6EA-8784-4B21-81C5-2C4F24F80FBB}"/>
    <cellStyle name="A¨­¢¬¢Ò [0]_CaEA5©øa (2)_¨ùoAa " xfId="1617" xr:uid="{EC2E4534-083E-4D6E-9CA3-34BE72C8E9AB}"/>
    <cellStyle name="A¨­￠￢￠O [0]_CaEA5ⓒøa (2)_¨uoAa " xfId="1618" xr:uid="{D2517F56-4EAD-4051-8F6D-5C8D2B73DF52}"/>
    <cellStyle name="A¨­¢¬¢Ò [0]_Co¢¥e¨ú¡À©ö¡ìA©¬A©ª " xfId="1619" xr:uid="{865B588E-FB85-406E-98BF-A8352BB520D3}"/>
    <cellStyle name="A¨­￠￢￠O [0]_Co￠￥e¨u¡Aⓒo¡iAⓒ￢Aⓒª " xfId="1620" xr:uid="{0F8F982E-3820-4D4C-9560-44D5D13CD774}"/>
    <cellStyle name="A¨­¢¬¢Ò [0]_INQUIRY ¢¯¥ì¨ú¡ÀA©¬A©ª " xfId="1621" xr:uid="{6C5B0CFD-4C02-44DF-BC07-E11BB3E9B2E9}"/>
    <cellStyle name="A¨­￠￢￠O_ ¨￢n￠￢n¨￢¡Æ ￠?u¨￢¡Æ¡¾a¨uu " xfId="1622" xr:uid="{C992A675-8E89-4012-A1F1-09D60957B2A6}"/>
    <cellStyle name="A¨­¢¬¢Ò_ ¨¬n¢¬n¨¬¡Æ ¢¯u¨¬¡Æ¡¾a¨ùu " xfId="1623" xr:uid="{EF86D286-96EC-4E37-BD4A-8E358D002E2E}"/>
    <cellStyle name="A¨­￠￢￠O_¡Æ￠R¡¤IA¡iE¡ⓒAI" xfId="1624" xr:uid="{12E90578-53D1-4803-A591-C14C23314817}"/>
    <cellStyle name="A¨­¢¬¢Ò_¡íc¨ú¡À¢¯u¨¬¡Æ .¡¾a¨ùu " xfId="1625" xr:uid="{8BF59B17-0530-49C9-90D9-640FE40F1236}"/>
    <cellStyle name="A¨­￠￢￠O_¨¡AC¡IAo_¡ÆeEⓒo3 " xfId="1626" xr:uid="{A56E3BAA-173E-4BCE-B0C6-B83EC97EBD56}"/>
    <cellStyle name="A¨­¢¬¢Ò_¨ùoA©ö¡ÆeE©ö " xfId="1627" xr:uid="{48F683EB-CDF5-411B-BADE-2F804F636798}"/>
    <cellStyle name="A¨­￠￢￠O_¨uoAa¨oCAu " xfId="1628" xr:uid="{A5163AF9-C068-4EBA-87F2-062455362A10}"/>
    <cellStyle name="A¨­¢¬¢Ò_¨ùoAa¨öCAu " xfId="1629" xr:uid="{EA65365C-9C14-4CF9-886F-E60864BC9AC4}"/>
    <cellStyle name="A¨­￠￢￠O_¨uoAa¨oCAu  10" xfId="21595" xr:uid="{A1898A79-0BCB-41C7-A7A8-4635C7392F34}"/>
    <cellStyle name="A¨­¢¬¢Ò_¨ùoAa¨öCAu _(분석-수정-수주보완)2003-2005년신제품수주분석3" xfId="1630" xr:uid="{A91779B8-BCC8-4B51-9708-27235856AB80}"/>
    <cellStyle name="A¨­￠￢￠O_¨uoAa¨oCAu _04변압기생산투자" xfId="1631" xr:uid="{CAC88C5E-7895-42EE-B7A1-807DF76A6648}"/>
    <cellStyle name="A¨­¢¬¢Ò_¨ùoAa¨öCAu _04변압기생산투자" xfId="1632" xr:uid="{63163F90-16FA-4A9A-82E7-850CC762A221}"/>
    <cellStyle name="A¨­￠￢￠O_¨uoAa¨oCAu _07년 시설투자 사업계획(안재한)" xfId="1633" xr:uid="{A8975620-2A3D-438E-8F89-69601210E8C7}"/>
    <cellStyle name="A¨­¢¬¢Ò_¨ùoAa¨öCAu _07년 시설투자 사업계획(안재한)" xfId="1634" xr:uid="{9FCB5B0B-B8AD-4DBD-8D1A-59D05B170DD9}"/>
    <cellStyle name="A¨­￠￢￠O_¨uoAa¨oCAu _1 2006년사업계획작성기준및 양식(R.0)" xfId="1635" xr:uid="{18913B26-947D-45F2-85C5-CC10043780DF}"/>
    <cellStyle name="A¨­¢¬¢Ò_¨ùoAa¨öCAu _1 2006년사업계획작성기준및 양식(R.0)" xfId="1636" xr:uid="{765B4879-CC34-49DD-8884-366855EC259F}"/>
    <cellStyle name="A¨­￠￢￠O_¨uoAa¨oCAu _1)사업목표(수정)" xfId="1637" xr:uid="{54A0BB7C-AD02-43D5-8888-C904836596F6}"/>
    <cellStyle name="A¨­¢¬¢Ò_¨ùoAa¨öCAu _1)사업목표(수정)" xfId="1638" xr:uid="{4826FA88-800F-4950-AFAB-E3226FE76F74}"/>
    <cellStyle name="A¨­￠￢￠O_¨uoAa¨oCAu _1)중장기사업목표_B4(수정)" xfId="1639" xr:uid="{44861E00-2A79-4522-A2DA-FDD8B51C08CB}"/>
    <cellStyle name="A¨­¢¬¢Ò_¨ùoAa¨öCAu _1)중장기사업목표_B4(수정)" xfId="1640" xr:uid="{54F71135-CF5E-4612-BC37-9C85F7DACF10}"/>
    <cellStyle name="A¨­￠￢￠O_¨uoAa¨oCAu _2. 삼호중공업 경영현황(04실적05계획 cyh)" xfId="1641" xr:uid="{A6C09C49-0B16-415D-B538-9D6CE01C74CB}"/>
    <cellStyle name="A¨­¢¬¢Ò_¨ùoAa¨öCAu _2. 삼호중공업 경영현황(04실적05계획 cyh)" xfId="1642" xr:uid="{B78AFD9A-76F4-4B10-AF98-3F3D471F39A4}"/>
    <cellStyle name="A¨­￠￢￠O_¨uoAa¨oCAu _20051021_06년확정물량통보R.0" xfId="1643" xr:uid="{DA206CE0-D138-44C0-8978-7BEB189557DE}"/>
    <cellStyle name="A¨­¢¬¢Ò_¨ùoAa¨öCAu _20051021_06년확정물량통보R.0" xfId="1644" xr:uid="{2FE2581F-818A-4A01-8CD7-286DFB18B448}"/>
    <cellStyle name="A¨­￠￢￠O_¨uoAa¨oCAu _2007년사업계획작성초안(고생송부)" xfId="1645" xr:uid="{C21EC4AF-F874-46B3-872C-B4E79F62F3E6}"/>
    <cellStyle name="A¨­¢¬¢Ò_¨ùoAa¨öCAu _2007년사업계획작성초안(고생송부)" xfId="1646" xr:uid="{7E67BA2D-3C06-486E-A859-EF7D9DC4979E}"/>
    <cellStyle name="A¨­￠￢￠O_¨uoAa¨oCAu _20080929_인버터VOC현황및개선방안_품질1" xfId="1647" xr:uid="{1194F3A9-3A07-4AF8-B2F9-49BBF254663F}"/>
    <cellStyle name="A¨­¢¬¢Ò_¨ùoAa¨öCAu _20080929_인버터VOC현황및개선방안_품질1" xfId="1648" xr:uid="{C4E385FA-1C7E-4382-84E8-B6BEFEA5AC4F}"/>
    <cellStyle name="A¨­￠￢￠O_¨uoAa¨oCAu _20080930_인버터VOC 년도별 추이_품질" xfId="1649" xr:uid="{1D993FE2-FE6F-42C8-91BD-6EBFBB339A3C}"/>
    <cellStyle name="A¨­¢¬¢Ò_¨ùoAa¨öCAu _20080930_인버터VOC 년도별 추이_품질" xfId="1650" xr:uid="{5C348249-4B77-4D29-99D2-C83C602CE128}"/>
    <cellStyle name="A¨­￠￢￠O_¨uoAa¨oCAu _2008년_VOC 세부실천계획_r01(B4)_중저압차단기" xfId="1651" xr:uid="{F741B280-DA11-4E3E-9F73-5BD6F42D9B0F}"/>
    <cellStyle name="A¨­¢¬¢Ò_¨ùoAa¨öCAu _2008년_VOC 세부실천계획_r01(B4)_중저압차단기" xfId="1652" xr:uid="{B04918E5-ED4C-4F47-B41A-9450A03C8C48}"/>
    <cellStyle name="A¨­￠￢￠O_¨uoAa¨oCAu _2008년도 변압기부문 기술개발과제 현황(2차심의)" xfId="1653" xr:uid="{202B21B4-0191-4296-BCFD-6EC0DF1622CC}"/>
    <cellStyle name="A¨­¢¬¢Ò_¨ùoAa¨öCAu _2008년도 변압기부문 기술개발과제 현황(2차심의)" xfId="1654" xr:uid="{F97D5212-5D55-49AF-B9FB-F9CB3DAAD5B4}"/>
    <cellStyle name="A¨­￠￢￠O_¨uoAa¨oCAu _24통관" xfId="1655" xr:uid="{85F772CC-ADEF-43CF-A94A-66D4FB34D926}"/>
    <cellStyle name="A¨­¢¬¢Ò_¨ùoAa¨öCAu _3. 미포조선 경영현황(04실적05계획 cyh)" xfId="1656" xr:uid="{6757DA34-0FC4-47A3-8CFF-DA6B73230C5B}"/>
    <cellStyle name="A¨­￠￢￠O_¨uoAa¨oCAu _5월보고상" xfId="1657" xr:uid="{3871BF16-070E-40CF-8629-1A3F317062B8}"/>
    <cellStyle name="A¨­¢¬¢Ò_¨ùoAa¨öCAu _5월보고상" xfId="1658" xr:uid="{A023660C-395A-488F-8C99-2D20376BFAB9}"/>
    <cellStyle name="A¨­￠￢￠O_¨uoAa¨oCAu _5월보고상 10" xfId="21596" xr:uid="{5A6D9720-BAD4-4737-B3FB-2BA62F89BB07}"/>
    <cellStyle name="A¨­¢¬¢Ò_¨ùoAa¨öCAu _5월보고상_SPACE활용" xfId="1659" xr:uid="{95797C3A-B273-459C-8809-AD4131791FDB}"/>
    <cellStyle name="A¨­￠￢￠O_¨uoAa¨oCAu _5월보고상_배전반" xfId="1660" xr:uid="{482F8754-88A4-4271-A3D1-D97BA960994D}"/>
    <cellStyle name="A¨­¢¬¢Ò_¨ùoAa¨öCAu _5월보고상_배전반" xfId="1661" xr:uid="{44898C33-21DC-4C9A-AAD5-09B9F02D01AD}"/>
    <cellStyle name="A¨­￠￢￠O_¨uoAa¨oCAu _5월보고상_수주분석(MTX)0829" xfId="1662" xr:uid="{7B10783E-016E-4594-AE5C-8CCBF18BF505}"/>
    <cellStyle name="A¨­¢¬¢Ò_¨ùoAa¨öCAu _5월보고상_수주분석(MTX)0829" xfId="1663" xr:uid="{3A960A4C-C58A-4150-888F-D797B1E5AC15}"/>
    <cellStyle name="A¨­￠￢￠O_¨uoAa¨oCAu _5월보고시" xfId="1664" xr:uid="{2AF21BF6-9183-4966-82BA-1DFEB88C3281}"/>
    <cellStyle name="A¨­¢¬¢Ò_¨ùoAa¨öCAu _5월보고시" xfId="1665" xr:uid="{DDA64B07-D265-4110-BFF7-FA510CC3A1F0}"/>
    <cellStyle name="A¨­￠￢￠O_¨uoAa¨oCAu _5월보고시 2" xfId="1666" xr:uid="{66D783EC-87CE-4FCC-A37B-ACA9C5FD4F7F}"/>
    <cellStyle name="A¨­¢¬¢Ò_¨ùoAa¨öCAu _5월보고시_SPACE활용" xfId="1667" xr:uid="{4A907671-6498-488C-88CB-C40BB7573757}"/>
    <cellStyle name="A¨­￠￢￠O_¨uoAa¨oCAu _5월보고시_배전반" xfId="1668" xr:uid="{5A3AA014-F1DC-47C1-BAED-5383A2EE26B0}"/>
    <cellStyle name="A¨­¢¬¢Ò_¨ùoAa¨öCAu _5월보고시_배전반" xfId="1669" xr:uid="{3BE13466-109D-4A3A-8DC2-9550C87513A1}"/>
    <cellStyle name="A¨­￠￢￠O_¨uoAa¨oCAu _5월보고시_수주분석(MTX)0829" xfId="1670" xr:uid="{DDA194AC-01E9-46B4-AB6F-F522CF31295D}"/>
    <cellStyle name="A¨­¢¬¢Ò_¨ùoAa¨öCAu _5월보고시_수주분석(MTX)0829" xfId="1671" xr:uid="{ADA42CD7-4D98-4DD0-A3C4-D6BA897850A2}"/>
    <cellStyle name="A¨­￠￢￠O_¨uoAa¨oCAu _ⓒo¡i￠?¨￡10￠?u " xfId="1672" xr:uid="{E3D57AD7-11BB-4CBB-9A21-9918F2397763}"/>
    <cellStyle name="A¨­¢¬¢Ò_¨ùoAa¨öCAu _Co¢¥e¨ú¡À©ö¡ìA©¬A©ª " xfId="1673" xr:uid="{E5EBA372-9714-43E7-ABF5-0ADC90AA8916}"/>
    <cellStyle name="A¨­￠￢￠O_¨uoAa¨oCAu _Co￠￥e¨u¡Aⓒo¡iAⓒ￢Aⓒª " xfId="1674" xr:uid="{7C19E226-BC25-4107-8316-5535F736430A}"/>
    <cellStyle name="A¨­¢¬¢Ò_¨ùoAa¨öCAu _globalleader(1)" xfId="1675" xr:uid="{4A2DAEB0-3A5F-4FA4-A27E-8652516FECC9}"/>
    <cellStyle name="A¨­￠￢￠O_¨uoAa¨oCAu _매출확정" xfId="1676" xr:uid="{29512875-E0AD-4279-907B-19B059B2665D}"/>
    <cellStyle name="A¨­¢¬¢Ò_¨ùoAa¨öCAu _배전반" xfId="1677" xr:uid="{DC9A626C-0FFF-4AEA-8A80-4C8A4D930318}"/>
    <cellStyle name="A¨­￠￢￠O_¨uoAa¨oCAu _부문총괄_공사부3" xfId="1678" xr:uid="{6B3C28FF-05FB-44A7-B30E-6728A31881A5}"/>
    <cellStyle name="A¨­¢¬¢Ò_¨ùoAa¨öCAu _부문총괄_공사부3" xfId="1679" xr:uid="{A94DDDCD-32AD-4A49-A670-F12D56F6D9EA}"/>
    <cellStyle name="A¨­￠￢￠O_¨uoAa¨oCAu _수주분석(MTX)0829" xfId="1680" xr:uid="{DFB1EDC5-1798-440B-A4F9-C10814F28C54}"/>
    <cellStyle name="A¨­¢¬¢Ò_¨ùoAa¨öCAu _수주분석(MTX)0829" xfId="1681" xr:uid="{B254C5A5-432B-4E47-8AF5-03476CCCE6D3}"/>
    <cellStyle name="A¨­￠￢￠O_¨uoAa¨oCAu _실적34" xfId="1682" xr:uid="{949736F0-D44B-48F4-97A5-F4DBE03C4443}"/>
    <cellStyle name="A¨­¢¬¢Ò_¨ùoAa¨öCAu _연간매출추정" xfId="1683" xr:uid="{8AB224BC-1A9E-4E97-996B-1BFD4AE16CF7}"/>
    <cellStyle name="A¨­￠￢￠O_¨uoAa¨oCAu _총괄자료" xfId="1684" xr:uid="{E0B60B7B-ABA2-4090-B69B-6F4E26523C92}"/>
    <cellStyle name="A¨­¢¬¢Ò_¨ùoAa¨öCAu _총괄자료" xfId="1685" xr:uid="{D5746DEB-EECE-416E-ACC5-53DFED91E802}"/>
    <cellStyle name="A¨­￠￢￠O_¨uoAa¨oCAu _표지 050711 sks" xfId="1686" xr:uid="{C057DDC6-4331-4791-A494-D33C85FDEC54}"/>
    <cellStyle name="A¨­¢¬¢Ò_¨ùoAa¨öCAu _표지 050711 sks" xfId="1687" xr:uid="{521D8F74-E7F7-408E-AD8C-65498414248F}"/>
    <cellStyle name="A¨­￠￢￠O_¨uoAa¨oCAu _핵심기술확보전략_해양" xfId="1688" xr:uid="{BFD02660-F3DC-4E6D-AC4E-398642F58AEA}"/>
    <cellStyle name="A¨­¢¬¢Ò_¨ùoAa¨öCAu _핵심기술확보전략_해양" xfId="1689" xr:uid="{89A90D16-93DB-4EFC-8526-5E88149CA6A6}"/>
    <cellStyle name="A¨­￠￢￠O_¨uoAa¨oCAu _현대" xfId="1690" xr:uid="{BB2B957E-B433-46E7-B512-E12334EB14F5}"/>
    <cellStyle name="A¨­¢¬¢Ò_¨ùoAa¨öCAu _현대" xfId="1691" xr:uid="{99C402FD-5D89-43AD-B6B8-920CAD0501EC}"/>
    <cellStyle name="A¨­￠￢￠O_¨uoAa¨oCAu _현대중공업2005 14분기결산보고 050504" xfId="1692" xr:uid="{DC88328C-BF8D-4F78-B537-6A62283E40B3}"/>
    <cellStyle name="A¨­¢¬¢Ò_¨ùoAa¨öCAu _현대중공업2005 14분기결산보고 050504" xfId="1693" xr:uid="{FD13CD0A-5BE0-4D48-A4F6-59313B722868}"/>
    <cellStyle name="A¨­￠￢￠O_¨uOAIⓒoI￠￥o " xfId="1694" xr:uid="{AFD664BB-1D05-4E89-9F77-9E0CE624CBAA}"/>
    <cellStyle name="A¨­¢¬¢Ò_¢¬AAa¢¬AAa¢¯©ª¡Æ¢® " xfId="1695" xr:uid="{F4CDC8AC-88B7-4B02-9CAD-C7D093C96925}"/>
    <cellStyle name="A¨­￠￢￠O_￠￢nAu¨￢¡Æ " xfId="1696" xr:uid="{5FAA16BB-B5EC-4338-8CA4-E8448AA4F95A}"/>
    <cellStyle name="A¨­¢¬¢Ò_¢¬nAu¨¬¡Æ " xfId="1697" xr:uid="{7A6BE58D-F6E0-4EA1-86CE-448A7A4542AC}"/>
    <cellStyle name="A¨­￠￢￠O_￠￢nAu¨￢¡Æ  10" xfId="21597" xr:uid="{0B83D203-F008-4AAF-8198-D2B095457334}"/>
    <cellStyle name="A¨­¢¬¢Ò_1202_¨ùoAa " xfId="1698" xr:uid="{DDC7C101-0D7D-4C91-9B00-FEEA1987456A}"/>
    <cellStyle name="A¨­￠￢￠O_1202_¨uoAa  2" xfId="1699" xr:uid="{EC31921F-11DC-48F5-87CE-4D8D3917F0AE}"/>
    <cellStyle name="A¨­¢¬¢Ò_2¢¯u¢¬AAa " xfId="1700" xr:uid="{5C0E680A-754A-4FFD-93E4-793E45A9D29E}"/>
    <cellStyle name="A¨­￠￢￠O_A¡AAO¡¾Y " xfId="1701" xr:uid="{77BC6CE4-9368-4EAB-8CC9-20C150F4AAB1}"/>
    <cellStyle name="A¨­¢¬¢Ò_A¡ÀAO¡¾Y " xfId="1702" xr:uid="{C953A5D1-1F13-406C-B11A-04768D449E7A}"/>
    <cellStyle name="A¨­￠￢￠O_A¡AAO¡¾Y _(분석-수정-수주보완)2003-2005년신제품수주분석3" xfId="1703" xr:uid="{8E613075-D61B-45EB-9FC2-98F788F5B616}"/>
    <cellStyle name="A¨­¢¬¢Ò_A¡ÀAO¡¾Y _(분석-수정-수주보완)2003-2005년신제품수주분석3" xfId="1704" xr:uid="{F7D200E9-605D-4D81-A77E-7A941BF9C5AD}"/>
    <cellStyle name="A¨­￠￢￠O_A¡AAO¡¾Y _04변압기생산투자" xfId="1705" xr:uid="{51251942-8D12-4828-908E-914BB6CBB302}"/>
    <cellStyle name="A¨­¢¬¢Ò_A¡ÀAO¡¾Y _04변압기생산투자" xfId="1706" xr:uid="{99F403F2-BC64-478A-BEE5-EDA13D882D62}"/>
    <cellStyle name="A¨­￠￢￠O_A¡AAO¡¾Y _07년 시설투자 사업계획(안재한)" xfId="1707" xr:uid="{57029C01-2A9F-49CC-AFFA-D55719DB1103}"/>
    <cellStyle name="A¨­¢¬¢Ò_A¡ÀAO¡¾Y _07년 시설투자 사업계획(안재한)" xfId="1708" xr:uid="{47F354C8-B25F-4ED2-91CB-ABCA03C68A6A}"/>
    <cellStyle name="A¨­￠￢￠O_A¡AAO¡¾Y _1 2006년사업계획작성기준및 양식(R.0)" xfId="1709" xr:uid="{538E9ACA-0E0D-4D11-9100-1CBB3933F361}"/>
    <cellStyle name="A¨­¢¬¢Ò_A¡ÀAO¡¾Y _1 2006년사업계획작성기준및 양식(R.0)" xfId="1710" xr:uid="{0D11E6F1-850D-4A88-A28A-38C0DA12885A}"/>
    <cellStyle name="A¨­￠￢￠O_A¡AAO¡¾Y _1)사업목표(수정)" xfId="1711" xr:uid="{367D0D7D-A0CF-4E8C-A7ED-C8FC2CF3F03F}"/>
    <cellStyle name="A¨­¢¬¢Ò_A¡ÀAO¡¾Y _1)사업목표(수정)" xfId="1712" xr:uid="{0A3C51B2-A37E-4B8D-8D88-08EC8790459B}"/>
    <cellStyle name="A¨­￠￢￠O_A¡AAO¡¾Y _1)중장기사업목표_B4(수정)" xfId="1713" xr:uid="{44AA11A3-4E4F-49E3-9AE7-89A9563E9DBE}"/>
    <cellStyle name="A¨­¢¬¢Ò_A¡ÀAO¡¾Y _1)중장기사업목표_B4(수정)" xfId="1714" xr:uid="{42228098-54A7-4718-B472-D2550B03AF82}"/>
    <cellStyle name="A¨­￠￢￠O_A¡AAO¡¾Y _2. 삼호중공업 경영현황(04실적05계획 cyh)" xfId="1715" xr:uid="{58470029-085B-41CE-B5FA-3289435F3462}"/>
    <cellStyle name="A¨­¢¬¢Ò_A¡ÀAO¡¾Y _2. 삼호중공업 경영현황(04실적05계획 cyh)" xfId="1716" xr:uid="{6558D168-9A4C-4268-99C7-EFE758AE6DE6}"/>
    <cellStyle name="A¨­￠￢￠O_A¡AAO¡¾Y _2. 삼호중공업 경영현황(04실적05계획 cyh) 2" xfId="31175" xr:uid="{99D7AF3B-F149-492C-B731-E4FD1E329F21}"/>
    <cellStyle name="A¨­¢¬¢Ò_A¡ÀAO¡¾Y _2. 삼호중공업 경영현황(04실적05계획 cyh) 2" xfId="31176" xr:uid="{519761EA-82E2-4132-920A-5F40DF3DDD03}"/>
    <cellStyle name="A¨­￠￢￠O_A¡AAO¡¾Y _2. 삼호중공업 경영현황(04실적05계획 cyh) 3" xfId="31298" xr:uid="{C12A9C4F-266D-4B9F-9C8A-E8E9E3B1663F}"/>
    <cellStyle name="A¨­¢¬¢Ò_A¡ÀAO¡¾Y _2. 삼호중공업 경영현황(04실적05계획 cyh) 3" xfId="31297" xr:uid="{166A6803-3DB3-44CA-9289-45A8F143C535}"/>
    <cellStyle name="A¨­￠￢￠O_A¡AAO¡¾Y _2. 삼호중공업 경영현황(04실적05계획 cyh) 4" xfId="31320" xr:uid="{D7881DF9-BE89-4DC2-9927-39F62A0BAA0C}"/>
    <cellStyle name="A¨­¢¬¢Ò_A¡ÀAO¡¾Y _2. 삼호중공업 경영현황(04실적05계획 cyh) 4" xfId="31321" xr:uid="{0AD6F2FE-E6EC-464B-99E3-7D569B5280E1}"/>
    <cellStyle name="A¨­￠￢￠O_A¡AAO¡¾Y _2. 삼호중공업 경영현황(04실적05계획 cyh) 5" xfId="31538" xr:uid="{013F5873-1DB1-4910-8FF1-8EFEC0F96025}"/>
    <cellStyle name="A¨­¢¬¢Ò_A¡ÀAO¡¾Y _2. 삼호중공업 경영현황(04실적05계획 cyh) 5" xfId="31539" xr:uid="{137179C1-5B68-4397-BBCB-73022C77D669}"/>
    <cellStyle name="A¨­￠￢￠O_A¡AAO¡¾Y _20051021_06년확정물량통보R.0" xfId="1717" xr:uid="{95446D58-FE2C-40E7-B6E5-5EF747B5DFA1}"/>
    <cellStyle name="A¨­¢¬¢Ò_A¡ÀAO¡¾Y _20051021_06년확정물량통보R.0" xfId="1718" xr:uid="{94B62BF9-A53A-4708-AEF4-BD1A710D7B85}"/>
    <cellStyle name="A¨­￠￢￠O_A¡AAO¡¾Y _2007년사업계획작성초안(고생송부)" xfId="1719" xr:uid="{803AAF58-0099-4DE4-9459-E794E3E86B92}"/>
    <cellStyle name="A¨­¢¬¢Ò_A¡ÀAO¡¾Y _2007년사업계획작성초안(고생송부)" xfId="1720" xr:uid="{D82BAD9E-7D67-4AC6-AC3A-4351FB3D85CB}"/>
    <cellStyle name="A¨­￠￢￠O_A¡AAO¡¾Y _20080929_인버터VOC현황및개선방안_품질1" xfId="1721" xr:uid="{703F8323-F2B5-47FD-9B19-C64D0CCB2DB1}"/>
    <cellStyle name="A¨­¢¬¢Ò_A¡ÀAO¡¾Y _20080929_인버터VOC현황및개선방안_품질1" xfId="1722" xr:uid="{033F7D50-0297-417C-AD16-A37001FE4BE6}"/>
    <cellStyle name="A¨­￠￢￠O_A¡AAO¡¾Y _20080930_인버터VOC 년도별 추이_품질" xfId="1723" xr:uid="{6E313EB2-913C-47D7-84C2-4AD29D021C7D}"/>
    <cellStyle name="A¨­¢¬¢Ò_A¡ÀAO¡¾Y _20080930_인버터VOC 년도별 추이_품질" xfId="1724" xr:uid="{2D5FB6F5-3545-403F-974E-026D98C57632}"/>
    <cellStyle name="A¨­￠￢￠O_A¡AAO¡¾Y _2008년_VOC 세부실천계획_r01(B4)_중저압차단기" xfId="1725" xr:uid="{AFBEECE2-F000-42F3-BB6C-50B9D3D6B129}"/>
    <cellStyle name="A¨­¢¬¢Ò_A¡ÀAO¡¾Y _2008년_VOC 세부실천계획_r01(B4)_중저압차단기" xfId="1726" xr:uid="{4E9E4449-6173-4320-9459-F8DC165C6F8D}"/>
    <cellStyle name="A¨­￠￢￠O_A¡AAO¡¾Y _2008년도 변압기부문 기술개발과제 현황(2차심의)" xfId="1727" xr:uid="{29BD128A-55B1-4628-ACD2-1903C9CB1838}"/>
    <cellStyle name="A¨­¢¬¢Ò_A¡ÀAO¡¾Y _2008년도 변압기부문 기술개발과제 현황(2차심의)" xfId="1728" xr:uid="{37C110EC-0849-4BA3-B9CB-6FF90608BA79}"/>
    <cellStyle name="A¨­￠￢￠O_A¡AAO¡¾Y _3. 미포조선 경영현황(04실적05계획 cyh)" xfId="1729" xr:uid="{1508A49F-C84A-40F9-B3AC-42F18AA4FE0F}"/>
    <cellStyle name="A¨­¢¬¢Ò_A¡ÀAO¡¾Y _3. 미포조선 경영현황(04실적05계획 cyh)" xfId="1730" xr:uid="{B25E630A-2DE6-45BD-9546-8E48C1C100F4}"/>
    <cellStyle name="A¨­￠￢￠O_A¡AAO¡¾Y _3. 미포조선 경영현황(04실적05계획 cyh) 2" xfId="31177" xr:uid="{D22A5DFD-0930-4E2E-ABBD-EF58A426AEA4}"/>
    <cellStyle name="A¨­¢¬¢Ò_A¡ÀAO¡¾Y _3. 미포조선 경영현황(04실적05계획 cyh) 2" xfId="31178" xr:uid="{96C44F79-2AF2-417B-8E96-A1EA361BFE04}"/>
    <cellStyle name="A¨­￠￢￠O_A¡AAO¡¾Y _3. 미포조선 경영현황(04실적05계획 cyh) 3" xfId="31296" xr:uid="{5E7BCF0D-4912-4FAC-8446-2A46DEF634A7}"/>
    <cellStyle name="A¨­¢¬¢Ò_A¡ÀAO¡¾Y _3. 미포조선 경영현황(04실적05계획 cyh) 3" xfId="31295" xr:uid="{72EA3DA2-7BD5-47A6-8441-388FA2F68FBD}"/>
    <cellStyle name="A¨­￠￢￠O_A¡AAO¡¾Y _3. 미포조선 경영현황(04실적05계획 cyh) 4" xfId="31322" xr:uid="{F6FE7FC3-B23F-47C8-9D3A-7EAAC1B004CC}"/>
    <cellStyle name="A¨­¢¬¢Ò_A¡ÀAO¡¾Y _3. 미포조선 경영현황(04실적05계획 cyh) 4" xfId="31323" xr:uid="{AA9196FD-E7FA-4F4D-8BF6-4289D68604BE}"/>
    <cellStyle name="A¨­￠￢￠O_A¡AAO¡¾Y _3. 미포조선 경영현황(04실적05계획 cyh) 5" xfId="31540" xr:uid="{6486E049-EDA0-4549-9ECF-9B10772AA48C}"/>
    <cellStyle name="A¨­¢¬¢Ò_A¡ÀAO¡¾Y _3. 미포조선 경영현황(04실적05계획 cyh) 5" xfId="31541" xr:uid="{4C2D2B9E-9E12-4A92-8D33-E08887EEE844}"/>
    <cellStyle name="A¨­￠￢￠O_A¡AAO¡¾Y _44분기 재무제표보고(04.02.15)" xfId="1731" xr:uid="{9E8B1BEE-822B-48AA-9343-9C31D19B59D6}"/>
    <cellStyle name="A¨­¢¬¢Ò_A¡ÀAO¡¾Y _44분기 재무제표보고(04.02.15)" xfId="1732" xr:uid="{C822D7E7-6C0C-4986-9C16-23F036517BB4}"/>
    <cellStyle name="A¨­￠￢￠O_A¡AAO¡¾Y _44분기 재무제표보고(04.02.15) 2" xfId="31179" xr:uid="{E52D2934-E9B9-494A-9AE0-BEBD9AEAFF8F}"/>
    <cellStyle name="A¨­¢¬¢Ò_A¡ÀAO¡¾Y _44분기 재무제표보고(04.02.15) 2" xfId="31180" xr:uid="{5C9B0935-90C1-4E21-90EF-93FD48D625F0}"/>
    <cellStyle name="A¨­￠￢￠O_A¡AAO¡¾Y _44분기 재무제표보고(04.02.15) 3" xfId="31294" xr:uid="{E64C3FE9-C00C-4AFE-B05E-4EB5E4331008}"/>
    <cellStyle name="A¨­¢¬¢Ò_A¡ÀAO¡¾Y _44분기 재무제표보고(04.02.15) 3" xfId="31293" xr:uid="{B4C39A2C-CF84-44AF-88D4-E437483EAE42}"/>
    <cellStyle name="A¨­￠￢￠O_A¡AAO¡¾Y _44분기 재무제표보고(04.02.15) 4" xfId="31324" xr:uid="{E8379102-FBF1-4BA7-AEAD-542792ADE109}"/>
    <cellStyle name="A¨­¢¬¢Ò_A¡ÀAO¡¾Y _44분기 재무제표보고(04.02.15) 4" xfId="31325" xr:uid="{C3D7FF93-9C99-4755-8154-99477D95BE86}"/>
    <cellStyle name="A¨­￠￢￠O_A¡AAO¡¾Y _44분기 재무제표보고(04.02.15) 5" xfId="31542" xr:uid="{A41A8178-77D4-4B29-B707-043D7F841397}"/>
    <cellStyle name="A¨­¢¬¢Ò_A¡ÀAO¡¾Y _44분기 재무제표보고(04.02.15) 5" xfId="31543" xr:uid="{51B3C836-6C82-43A0-B116-DCB20261B6D1}"/>
    <cellStyle name="A¨­￠￢￠O_A¡AAO¡¾Y _5월보고벨" xfId="1733" xr:uid="{5B0E6AA0-973A-4678-8572-030805720461}"/>
    <cellStyle name="A¨­¢¬¢Ò_A¡ÀAO¡¾Y _5월보고벨" xfId="1734" xr:uid="{2A2907C8-7106-41E5-8626-76595E0822A7}"/>
    <cellStyle name="A¨­￠￢￠O_A¡AAO¡¾Y _5월보고상" xfId="1735" xr:uid="{57AC2565-314E-4908-863C-63E256E67F07}"/>
    <cellStyle name="A¨­¢¬¢Ò_A¡ÀAO¡¾Y _5월보고상" xfId="1736" xr:uid="{B4AB28E8-5293-42B0-8A99-DEAE366117DF}"/>
    <cellStyle name="A¨­￠￢￠O_A¡AAO¡¾Y _5월보고시" xfId="1737" xr:uid="{22399957-79C4-4D7B-97A9-390998F675CA}"/>
    <cellStyle name="A¨­¢¬¢Ò_A¡ÀAO¡¾Y _5월보고시" xfId="1738" xr:uid="{31CA6E33-863F-4062-8F24-A8D8FDA3D45C}"/>
    <cellStyle name="A¨­￠￢￠O_A¡AAO¡¾Y _globalleader(1)" xfId="1739" xr:uid="{8B76317A-8E1C-45D1-A1EE-81164E6CFC0A}"/>
    <cellStyle name="A¨­¢¬¢Ò_A¡ÀAO¡¾Y _globalleader(1)" xfId="1740" xr:uid="{1A00D1F2-BC0F-4F13-90D7-535C9B858D91}"/>
    <cellStyle name="A¨­￠￢￠O_A¡AAO¡¾Y _SPACE활용" xfId="1741" xr:uid="{681215A1-B31F-4253-92B4-C5F434BB0C2F}"/>
    <cellStyle name="A¨­¢¬¢Ò_A¡ÀAO¡¾Y _SPACE활용" xfId="1742" xr:uid="{4DA01D19-3210-4F8F-B0F8-369EF8F82526}"/>
    <cellStyle name="A¨­￠￢￠O_A¡AAO¡¾Y _계획22" xfId="1743" xr:uid="{84AFD8AA-C54A-459F-9873-52632AD18ECD}"/>
    <cellStyle name="A¨­¢¬¢Ò_A¡ÀAO¡¾Y _계획22" xfId="1744" xr:uid="{F11FD30D-6BC8-4EF0-8ED9-61FD0951DEF8}"/>
    <cellStyle name="A¨­￠￢￠O_A¡AAO¡¾Y _계획22_5월보고벨" xfId="1745" xr:uid="{94C4E67C-AFF1-4365-BFF4-C86C9FE067C9}"/>
    <cellStyle name="A¨­¢¬¢Ò_A¡ÀAO¡¾Y _계획22_5월보고벨" xfId="1746" xr:uid="{9B9E6072-9936-4983-9271-ABC613163A65}"/>
    <cellStyle name="A¨­￠￢￠O_A¡AAO¡¾Y _계획22_5월보고상" xfId="1747" xr:uid="{0EC17F99-E31C-4A8A-9AF6-13E6665737D4}"/>
    <cellStyle name="A¨­¢¬¢Ò_A¡ÀAO¡¾Y _계획22_5월보고상" xfId="1748" xr:uid="{12503A0D-1035-43A7-88DE-58A08AB9D4EF}"/>
    <cellStyle name="A¨­￠￢￠O_A¡AAO¡¾Y _계획22_5월보고시" xfId="1749" xr:uid="{90C71B27-D9D2-4646-A133-85CBB40CDA78}"/>
    <cellStyle name="A¨­¢¬¢Ò_A¡ÀAO¡¾Y _계획22_5월보고시" xfId="1750" xr:uid="{4576DDB2-CD12-46C3-857B-63CC9E3DAE83}"/>
    <cellStyle name="A¨­￠￢￠O_A¡AAO¡¾Y _계획22_SPACE활용" xfId="1751" xr:uid="{67EDCD55-6559-4A90-8B66-AC32C66E0DF0}"/>
    <cellStyle name="A¨­¢¬¢Ò_A¡ÀAO¡¾Y _계획22_SPACE활용" xfId="1752" xr:uid="{F8CB1898-BA28-46BC-836B-4301C3DE6AF3}"/>
    <cellStyle name="A¨­￠￢￠O_A¡AAO¡¾Y _계획22_공문별첨 1,2. 장기발전전략수립지침 (06.08.07)" xfId="1753" xr:uid="{347DC076-A469-4A2D-B945-B16B58E206B2}"/>
    <cellStyle name="A¨­¢¬¢Ò_A¡ÀAO¡¾Y _계획22_공문별첨 1,2. 장기발전전략수립지침 (06.08.07)" xfId="1754" xr:uid="{D904C348-FA5C-4FF1-A882-51460F6BA39E}"/>
    <cellStyle name="A¨­￠￢￠O_A¡AAO¡¾Y _계획22_배전반" xfId="1755" xr:uid="{8A47590A-A425-42A0-8F59-44F8DEC9B9F7}"/>
    <cellStyle name="A¨­¢¬¢Ò_A¡ÀAO¡¾Y _계획22_배전반" xfId="1756" xr:uid="{9E767386-2B32-4713-886C-41493E1E9CB5}"/>
    <cellStyle name="A¨­￠￢￠O_A¡AAO¡¾Y _계획22_상주법인회의자료" xfId="1757" xr:uid="{867BFDBF-530D-4434-A8C2-54BA674DD229}"/>
    <cellStyle name="A¨­¢¬¢Ò_A¡ÀAO¡¾Y _계획22_상주법인회의자료" xfId="1758" xr:uid="{5806BE71-5B67-467C-B96E-31B290B74ED0}"/>
    <cellStyle name="A¨­￠￢￠O_A¡AAO¡¾Y _계획22_수주분석(MTX)0829" xfId="1759" xr:uid="{8DB665B9-3369-4FBD-9345-F2B52D0973D3}"/>
    <cellStyle name="A¨­¢¬¢Ò_A¡ÀAO¡¾Y _계획22_수주분석(MTX)0829" xfId="1760" xr:uid="{4174E024-A41A-4C7E-80A4-4025704C0390}"/>
    <cellStyle name="A¨­￠￢￠O_A¡AAO¡¾Y _계획22_연간매출추정" xfId="1761" xr:uid="{8A89C161-379F-4941-8102-8CBB7B86E471}"/>
    <cellStyle name="A¨­¢¬¢Ò_A¡ÀAO¡¾Y _계획22_연간매출추정" xfId="1762" xr:uid="{38B0F3D5-774E-4644-9860-D65A5AAD468A}"/>
    <cellStyle name="A¨­￠￢￠O_A¡AAO¡¾Y _계획22_장기 비전 및 경영목표 (06.06.30)" xfId="1763" xr:uid="{C6EFCBC8-B016-41EF-A0EC-A66ED43C3D63}"/>
    <cellStyle name="A¨­¢¬¢Ò_A¡ÀAO¡¾Y _계획22_장기 비전 및 경영목표 (06.06.30)" xfId="1764" xr:uid="{0456DDF0-5178-474C-8CEF-FA4C02EFE13E}"/>
    <cellStyle name="A¨­￠￢￠O_A¡AAO¡¾Y _계획22_장기발전전략수립지침(전전_2006.08.24)" xfId="1765" xr:uid="{01041B9B-F742-4E4D-A0D4-6124B992519C}"/>
    <cellStyle name="A¨­¢¬¢Ò_A¡ÀAO¡¾Y _계획22_장기발전전략수립지침(전전_2006.08.24)" xfId="1766" xr:uid="{FA274A3E-3819-4A2D-8B7E-8CA1788D38D4}"/>
    <cellStyle name="A¨­￠￢￠O_A¡AAO¡¾Y _계획22_전력전자부_전략수립(2006.10.27)___r10(최종)" xfId="1767" xr:uid="{A3D0D4ED-7074-479E-87BD-AC6F2DD808A2}"/>
    <cellStyle name="A¨­¢¬¢Ò_A¡ÀAO¡¾Y _계획22_전력전자부_전략수립(2006.10.27)___r10(최종)" xfId="1768" xr:uid="{393DE119-AE15-435A-AB9E-37E0404A3A34}"/>
    <cellStyle name="A¨­￠￢￠O_A¡AAO¡¾Y _계획22_전력전자부_전략수립(2006.10.27)___r10(최종) 2" xfId="31181" xr:uid="{EB3A3F6A-8DDF-40E1-A8AF-EB31EAD58252}"/>
    <cellStyle name="A¨­¢¬¢Ò_A¡ÀAO¡¾Y _계획22_전력전자부_전략수립(2006.10.27)___r10(최종) 2" xfId="31182" xr:uid="{50D4C0E6-ED87-4BC6-898C-6CF06A7AA80D}"/>
    <cellStyle name="A¨­￠￢￠O_A¡AAO¡¾Y _계획22_전력전자부_전략수립(2006.10.27)___r10(최종) 3" xfId="31292" xr:uid="{5FB65498-7A80-469A-AACD-E2C972A2E357}"/>
    <cellStyle name="A¨­¢¬¢Ò_A¡ÀAO¡¾Y _계획22_전력전자부_전략수립(2006.10.27)___r10(최종) 3" xfId="31291" xr:uid="{F1268533-C80C-4918-8610-5008D90F29E5}"/>
    <cellStyle name="A¨­￠￢￠O_A¡AAO¡¾Y _계획22_전력전자부_전략수립(2006.10.27)___r10(최종) 4" xfId="31326" xr:uid="{59CB325A-5701-43DD-9C63-02F51205CAC0}"/>
    <cellStyle name="A¨­¢¬¢Ò_A¡ÀAO¡¾Y _계획22_전력전자부_전략수립(2006.10.27)___r10(최종) 4" xfId="31327" xr:uid="{93D6F764-5017-483D-82E7-3C76416F0B09}"/>
    <cellStyle name="A¨­￠￢￠O_A¡AAO¡¾Y _계획22_전력전자부_전략수립(2006.10.27)___r10(최종) 5" xfId="31544" xr:uid="{2AA86891-243D-400B-9792-B33DEDD2166C}"/>
    <cellStyle name="A¨­¢¬¢Ò_A¡ÀAO¡¾Y _계획22_전력전자부_전략수립(2006.10.27)___r10(최종) 5" xfId="31545" xr:uid="{FFEE15C2-791B-4656-8AD5-C9E9E6A742B5}"/>
    <cellStyle name="A¨­￠￢￠O_A¡AAO¡¾Y _계획22_총괄자료" xfId="1769" xr:uid="{F7757A69-7A7E-4B01-8B07-672E6885839B}"/>
    <cellStyle name="A¨­¢¬¢Ò_A¡ÀAO¡¾Y _계획22_총괄자료" xfId="1770" xr:uid="{C9D90F2C-4296-48FD-B572-47D370B5171D}"/>
    <cellStyle name="A¨­￠￢￠O_A¡AAO¡¾Y _공문별첨 1,2. 장기발전전략수립지침 (06.08.07)" xfId="1771" xr:uid="{A75144AF-5027-496E-9321-4CAB6D8E92C0}"/>
    <cellStyle name="A¨­¢¬¢Ò_A¡ÀAO¡¾Y _공문별첨 1,2. 장기발전전략수립지침 (06.08.07)" xfId="1772" xr:uid="{376FAF7B-93EE-4571-99A9-EAD749A3986C}"/>
    <cellStyle name="A¨­￠￢￠O_A¡AAO¡¾Y _배전반" xfId="1773" xr:uid="{626A3F7B-AD70-44AE-A774-15AFBD3415DE}"/>
    <cellStyle name="A¨­¢¬¢Ò_A¡ÀAO¡¾Y _배전반" xfId="1774" xr:uid="{A18197E5-DD20-4BAC-94CE-341A9D9AE07F}"/>
    <cellStyle name="A¨­￠￢￠O_A¡AAO¡¾Y _복사본 중기사업계획송부용(비교)" xfId="1775" xr:uid="{085D781A-82A9-4AFD-91A9-528EF51F7D29}"/>
    <cellStyle name="A¨­¢¬¢Ò_A¡ÀAO¡¾Y _복사본 중기사업계획송부용(비교)" xfId="1776" xr:uid="{FB811F34-16FB-4296-936D-D7F44B4ED7E0}"/>
    <cellStyle name="A¨­￠￢￠O_A¡AAO¡¾Y _부문총괄_공사부3" xfId="1777" xr:uid="{DD45025C-0AF1-4734-8935-515E609B0344}"/>
    <cellStyle name="A¨­¢¬¢Ò_A¡ÀAO¡¾Y _부문총괄_공사부3" xfId="1778" xr:uid="{EF07E454-E2B5-40D3-8DF9-21773407FF09}"/>
    <cellStyle name="A¨­￠￢￠O_A¡AAO¡¾Y _부품지원부(전략수정)" xfId="1779" xr:uid="{EFE5CD47-374F-4299-B8F6-CD5FABEA9F04}"/>
    <cellStyle name="A¨­¢¬¢Ò_A¡ÀAO¡¾Y _부품지원부(전략수정)" xfId="1780" xr:uid="{912FE861-1847-4861-B724-0F0168286D76}"/>
    <cellStyle name="A¨­￠￢￠O_A¡AAO¡¾Y _상주법인회의자료" xfId="1781" xr:uid="{6F280855-BD1B-441C-85EC-EE0F6C18F543}"/>
    <cellStyle name="A¨­¢¬¢Ò_A¡ÀAO¡¾Y _상주법인회의자료" xfId="1782" xr:uid="{0AF19473-F052-40EF-A502-8CC9169EC239}"/>
    <cellStyle name="A¨­￠￢￠O_A¡AAO¡¾Y _수주분석(MTX)0829" xfId="1783" xr:uid="{A0CCE923-76E0-4BB1-A042-927E4C4AC165}"/>
    <cellStyle name="A¨­¢¬¢Ò_A¡ÀAO¡¾Y _수주분석(MTX)0829" xfId="1784" xr:uid="{D4FBFA91-EE48-4387-AA31-F28B4B9851F0}"/>
    <cellStyle name="A¨­￠￢￠O_A¡AAO¡¾Y _실적01(2안)" xfId="1785" xr:uid="{16801788-B3F5-4C82-8CAE-F95C73509D36}"/>
    <cellStyle name="A¨­¢¬¢Ò_A¡ÀAO¡¾Y _실적01(2안)" xfId="1786" xr:uid="{66F6D3B6-5DA8-491E-A5F7-92664D460707}"/>
    <cellStyle name="A¨­￠￢￠O_A¡AAO¡¾Y _실적01(2안)_04 상반기 현대상선 현황041101 CYH" xfId="1787" xr:uid="{75A10C85-41E1-41CC-8CE9-E7E5B61E86D2}"/>
    <cellStyle name="A¨­¢¬¢Ò_A¡ÀAO¡¾Y _실적01(2안)_04 상반기 현대상선 현황041101 CYH" xfId="1788" xr:uid="{574BD17E-97BD-41B7-9E40-226061C41AD7}"/>
    <cellStyle name="A¨­￠￢￠O_A¡AAO¡¾Y _실적01(2안)_12월 재무실적" xfId="1789" xr:uid="{C883B255-5E4E-482B-8539-515B48C6C923}"/>
    <cellStyle name="A¨­¢¬¢Ò_A¡ÀAO¡¾Y _실적01(2안)_12월 재무실적" xfId="1790" xr:uid="{2F808308-50AE-4EF0-BFD0-5D793D5BD702}"/>
    <cellStyle name="A¨­￠￢￠O_A¡AAO¡¾Y _실적01(2안)_SPACE활용" xfId="1791" xr:uid="{AE0BC588-BF98-47DF-B77D-F1BFC5BAC915}"/>
    <cellStyle name="A¨­¢¬¢Ò_A¡ÀAO¡¾Y _실적01(2안)_SPACE활용" xfId="1792" xr:uid="{6C8657F6-1C4F-4C91-8DAF-DFB0F699FA90}"/>
    <cellStyle name="A¨­￠￢￠O_A¡AAO¡¾Y _실적01(2안)_배전반" xfId="1793" xr:uid="{5969CBBD-2242-4286-AC4F-6A8AFD61F9CF}"/>
    <cellStyle name="A¨­¢¬¢Ò_A¡ÀAO¡¾Y _실적01(2안)_배전반" xfId="1794" xr:uid="{1FF74BE3-C4EE-4757-86E0-560EF988653D}"/>
    <cellStyle name="A¨­￠￢￠O_A¡AAO¡¾Y _실적01(2안)_수주분석(MTX)0829" xfId="1795" xr:uid="{77CC608B-D18C-4E2B-ACD1-8972E8C5928D}"/>
    <cellStyle name="A¨­¢¬¢Ò_A¡ÀAO¡¾Y _실적01(2안)_수주분석(MTX)0829" xfId="1796" xr:uid="{40112F24-F0A0-4C65-BBC9-80B399625D30}"/>
    <cellStyle name="A¨­￠￢￠O_A¡AAO¡¾Y _실적01(2안)_요약(HHI)양식" xfId="1797" xr:uid="{91D8FC82-7BDC-4481-B7C9-05473F07AE0C}"/>
    <cellStyle name="A¨­¢¬¢Ò_A¡ÀAO¡¾Y _실적01(2안)_요약(HHI)양식" xfId="1798" xr:uid="{BC7DC266-6B08-4D63-910A-375918C3CB8B}"/>
    <cellStyle name="A¨­￠￢￠O_A¡AAO¡¾Y _실적01(2안)_표지 050711 sks" xfId="1799" xr:uid="{02D449A1-D7F1-4AEB-9168-DC76C8C1A473}"/>
    <cellStyle name="A¨­¢¬¢Ò_A¡ÀAO¡¾Y _실적01(2안)_표지 050711 sks" xfId="1800" xr:uid="{264A2B8F-3367-4FBF-BE51-EEA19E9009F4}"/>
    <cellStyle name="A¨­￠￢￠O_A¡AAO¡¾Y _연간매출추정" xfId="1801" xr:uid="{A1AEBC3E-F7B5-4629-AB10-349532CCC0C9}"/>
    <cellStyle name="A¨­¢¬¢Ò_A¡ÀAO¡¾Y _연간매출추정" xfId="1802" xr:uid="{BB7C284C-C738-43E3-A083-636B0D3D6CFC}"/>
    <cellStyle name="A¨­￠￢￠O_A¡AAO¡¾Y _장기 비전 및 경영목표 (06.06.30)" xfId="1803" xr:uid="{A9243933-2853-4A62-A3A5-CDDE45971608}"/>
    <cellStyle name="A¨­¢¬¢Ò_A¡ÀAO¡¾Y _장기 비전 및 경영목표 (06.06.30)" xfId="1804" xr:uid="{1869C5EA-1D25-4C68-BA60-72E380BC18B0}"/>
    <cellStyle name="A¨­￠￢￠O_A¡AAO¡¾Y _장기발전전략수립지침(전전_2006.08.24)" xfId="1805" xr:uid="{CD2C1A98-2411-4DE8-93D3-B7B0A596C4ED}"/>
    <cellStyle name="A¨­¢¬¢Ò_A¡ÀAO¡¾Y _장기발전전략수립지침(전전_2006.08.24)" xfId="1806" xr:uid="{0E4FBF49-F4D7-436F-A6E4-EA456D9F4352}"/>
    <cellStyle name="A¨­￠￢￠O_A¡AAO¡¾Y _전력전자부_전략수립(2006.10.27)___r10(최종)" xfId="1807" xr:uid="{BE2D6372-EF4B-4F87-8912-C010D8747A44}"/>
    <cellStyle name="A¨­¢¬¢Ò_A¡ÀAO¡¾Y _전력전자부_전략수립(2006.10.27)___r10(최종)" xfId="1808" xr:uid="{30C0936D-5DD5-4A0B-9637-65730036AF98}"/>
    <cellStyle name="A¨­￠￢￠O_A¡AAO¡¾Y _전력전자부_전략수립(2006.10.27)___r10(최종) 2" xfId="31183" xr:uid="{1FE6DB78-C4E6-40C6-B04A-D428F49A90E2}"/>
    <cellStyle name="A¨­¢¬¢Ò_A¡ÀAO¡¾Y _전력전자부_전략수립(2006.10.27)___r10(최종) 2" xfId="31184" xr:uid="{D436EB1C-5A4E-4327-AB5F-5DBF2BDA8639}"/>
    <cellStyle name="A¨­￠￢￠O_A¡AAO¡¾Y _전력전자부_전략수립(2006.10.27)___r10(최종) 3" xfId="31290" xr:uid="{F565F571-C03E-407B-B659-9109011624A4}"/>
    <cellStyle name="A¨­¢¬¢Ò_A¡ÀAO¡¾Y _전력전자부_전략수립(2006.10.27)___r10(최종) 3" xfId="31289" xr:uid="{34A8BAF0-7DEE-4E2C-8E6C-6F393C1A354B}"/>
    <cellStyle name="A¨­￠￢￠O_A¡AAO¡¾Y _전력전자부_전략수립(2006.10.27)___r10(최종) 4" xfId="31328" xr:uid="{5DA79B41-B623-4168-86E5-44F016E88275}"/>
    <cellStyle name="A¨­¢¬¢Ò_A¡ÀAO¡¾Y _전력전자부_전략수립(2006.10.27)___r10(최종) 4" xfId="31329" xr:uid="{6A86C691-CA66-4488-A316-45332289B089}"/>
    <cellStyle name="A¨­￠￢￠O_A¡AAO¡¾Y _전력전자부_전략수립(2006.10.27)___r10(최종) 5" xfId="31546" xr:uid="{42F07837-9B76-4BAA-8094-C77C22122EA4}"/>
    <cellStyle name="A¨­¢¬¢Ò_A¡ÀAO¡¾Y _전력전자부_전략수립(2006.10.27)___r10(최종) 5" xfId="31547" xr:uid="{19971EFE-0AB5-4868-9460-4CD7B1E834EF}"/>
    <cellStyle name="A¨­￠￢￠O_A¡AAO¡¾Y _총괄자료" xfId="1809" xr:uid="{0CB6886C-232C-4536-B1E2-F06752CBE3C4}"/>
    <cellStyle name="A¨­¢¬¢Ò_A¡ÀAO¡¾Y _총괄자료" xfId="1810" xr:uid="{FE466BAE-9F6D-48D8-B928-AEFE030DE6DF}"/>
    <cellStyle name="A¨­￠￢￠O_A¡AAO¡¾Y _표지 050711 sks" xfId="1811" xr:uid="{901A822E-93FB-432A-8343-7B1ECB47BA40}"/>
    <cellStyle name="A¨­¢¬¢Ò_A¡ÀAO¡¾Y _표지 050711 sks" xfId="1812" xr:uid="{659B69B5-6C6E-4439-A7A6-20B0714A566D}"/>
    <cellStyle name="A¨­￠￢￠O_A¡AAO¡¾Y _핵심기술확보전략_해양" xfId="1813" xr:uid="{C83B054A-CCB6-418B-B172-47E1E237CE83}"/>
    <cellStyle name="A¨­¢¬¢Ò_A¡ÀAO¡¾Y _핵심기술확보전략_해양" xfId="1814" xr:uid="{6A7C3788-3EE6-40C5-91D8-2627BE1DDA5C}"/>
    <cellStyle name="A¨­￠￢￠O_A¡AAO¡¾Y _현대" xfId="1815" xr:uid="{FE9114FB-199F-4F51-86AB-F0D1E73F4782}"/>
    <cellStyle name="A¨­¢¬¢Ò_A¡ÀAO¡¾Y _현대" xfId="1816" xr:uid="{5EFB96FF-095D-4A9D-8164-DC459F57F12D}"/>
    <cellStyle name="A¨­￠￢￠O_A¡AAO¡¾Y _현대중공업2005 14분기결산보고 050504" xfId="1817" xr:uid="{9F872AA0-0874-451F-A704-F7A5607F0264}"/>
    <cellStyle name="A¨­¢¬¢Ò_A¡ÀAO¡¾Y _현대중공업2005 14분기결산보고 050504" xfId="1818" xr:uid="{0B0B71E2-2E41-4D76-B2CF-7311E71955F5}"/>
    <cellStyle name="A¨­￠￢￠O_A¡AAO¡¾Y _현대중공업2005 14분기결산보고 050504 2" xfId="31185" xr:uid="{25364041-6454-4301-B253-CDABF79C5168}"/>
    <cellStyle name="A¨­¢¬¢Ò_A¡ÀAO¡¾Y _현대중공업2005 14분기결산보고 050504 2" xfId="31186" xr:uid="{995CF907-6FC5-43D8-87CA-1A79A999A254}"/>
    <cellStyle name="A¨­￠￢￠O_A¡AAO¡¾Y _현대중공업2005 14분기결산보고 050504 3" xfId="31288" xr:uid="{877BD14F-F1E8-4D1A-9274-CB818EEA108D}"/>
    <cellStyle name="A¨­¢¬¢Ò_A¡ÀAO¡¾Y _현대중공업2005 14분기결산보고 050504 3" xfId="31287" xr:uid="{7F748285-8694-4FDA-B91D-428780E3A343}"/>
    <cellStyle name="A¨­￠￢￠O_A¡AAO¡¾Y _현대중공업2005 14분기결산보고 050504 4" xfId="31330" xr:uid="{F26642FA-C2C1-43A4-8FB4-0CCE5E4D11CD}"/>
    <cellStyle name="A¨­¢¬¢Ò_A¡ÀAO¡¾Y _현대중공업2005 14분기결산보고 050504 4" xfId="31331" xr:uid="{A6291241-8098-44BD-88AB-042CF5373C71}"/>
    <cellStyle name="A¨­￠￢￠O_A¡AAO¡¾Y _현대중공업2005 14분기결산보고 050504 5" xfId="31548" xr:uid="{DFADE039-58E6-4611-9A5C-3E2321C63110}"/>
    <cellStyle name="A¨­¢¬¢Ò_A¡ÀAO¡¾Y _현대중공업2005 14분기결산보고 050504 5" xfId="31549" xr:uid="{EE359684-CE5C-4EBC-8C96-31D449D128CD}"/>
    <cellStyle name="A¨­￠￢￠O_A¡AAO¡¾Y ¡¾￠￢A￠O " xfId="1819" xr:uid="{5D70C122-86E1-4C5A-A197-B608F8F36FC0}"/>
    <cellStyle name="A¨­¢¬¢Ò_A¡ÀAO¡¾Y ¡¾¢¬A¢Ò " xfId="1820" xr:uid="{8CA9D989-53D4-46AF-9E03-9A862331E8C5}"/>
    <cellStyle name="A¨­￠￢￠O_A¡AAO¡¾Y ¡¾￠￢A￠O  10" xfId="21598" xr:uid="{0A5B7C80-8646-487D-86C3-B91C3F7D4FB6}"/>
    <cellStyle name="A¨­¢¬¢Ò_A¡ÀAO¡¾Y ¡¾¢¬A¢Ò _(분석-수정-수주보완)2003-2005년신제품수주분석3" xfId="1821" xr:uid="{0F2F3366-FB9A-46F0-85C6-2C31ADCD7763}"/>
    <cellStyle name="A¨­￠￢￠O_A¡AAO¡¾Y ¡¾￠￢A￠O _04변압기생산투자" xfId="1822" xr:uid="{C406AA61-5196-47D6-BEA6-13BBCF24B425}"/>
    <cellStyle name="A¨­¢¬¢Ò_A¡ÀAO¡¾Y ¡¾¢¬A¢Ò _04변압기생산투자" xfId="1823" xr:uid="{25D5C32C-6CFB-4AC1-A361-E98C4E2955E3}"/>
    <cellStyle name="A¨­￠￢￠O_A¡AAO¡¾Y ¡¾￠￢A￠O _07년 시설투자 사업계획(안재한)" xfId="1824" xr:uid="{2C0DFBB5-4DCB-461E-9BA0-69402B284776}"/>
    <cellStyle name="A¨­¢¬¢Ò_A¡ÀAO¡¾Y ¡¾¢¬A¢Ò _07년 시설투자 사업계획(안재한)" xfId="1825" xr:uid="{C79EFE63-0F72-4598-903E-859C21486175}"/>
    <cellStyle name="A¨­￠￢￠O_A¡AAO¡¾Y ¡¾￠￢A￠O _1 2006년사업계획작성기준및 양식(R.0)" xfId="1826" xr:uid="{3CC39713-1BD5-4188-B377-9FC36AD26FE6}"/>
    <cellStyle name="A¨­¢¬¢Ò_A¡ÀAO¡¾Y ¡¾¢¬A¢Ò _1 2006년사업계획작성기준및 양식(R.0)" xfId="1827" xr:uid="{9B93A5B7-BAE4-4151-AE9A-0C2B0E33A829}"/>
    <cellStyle name="A¨­￠￢￠O_A¡AAO¡¾Y ¡¾￠￢A￠O _1)사업목표(수정)" xfId="1828" xr:uid="{4B8A3BF3-6D62-4FD8-9B78-DC8E3C655164}"/>
    <cellStyle name="A¨­¢¬¢Ò_A¡ÀAO¡¾Y ¡¾¢¬A¢Ò _1)사업목표(수정)" xfId="1829" xr:uid="{D5E85182-ABA7-494E-A288-33C65109C487}"/>
    <cellStyle name="A¨­￠￢￠O_A¡AAO¡¾Y ¡¾￠￢A￠O _1)중장기사업목표_B4(수정)" xfId="1830" xr:uid="{A952A60D-F862-46BE-9934-917FF8E196F7}"/>
    <cellStyle name="A¨­¢¬¢Ò_A¡ÀAO¡¾Y ¡¾¢¬A¢Ò _1)중장기사업목표_B4(수정)" xfId="1831" xr:uid="{56D9E9D6-B7B3-4DAB-961E-F4C04FA0EA5A}"/>
    <cellStyle name="A¨­￠￢￠O_A¡AAO¡¾Y ¡¾￠￢A￠O _2. 삼호중공업 경영현황(04실적05계획 cyh)" xfId="1832" xr:uid="{78434306-0FBD-4716-8E53-149BA6B38732}"/>
    <cellStyle name="A¨­¢¬¢Ò_A¡ÀAO¡¾Y ¡¾¢¬A¢Ò _2. 삼호중공업 경영현황(04실적05계획 cyh)" xfId="1833" xr:uid="{4F27A9F5-AF87-42DE-8155-FB9AE2EA7718}"/>
    <cellStyle name="A¨­￠￢￠O_A¡AAO¡¾Y ¡¾￠￢A￠O _20051021_06년확정물량통보R.0" xfId="1834" xr:uid="{61D346D5-FF41-4967-BB81-613F0F822BEE}"/>
    <cellStyle name="A¨­¢¬¢Ò_A¡ÀAO¡¾Y ¡¾¢¬A¢Ò _20051021_06년확정물량통보R.0" xfId="1835" xr:uid="{3C1BDE85-7D0D-4124-8EC4-844F68764A85}"/>
    <cellStyle name="A¨­￠￢￠O_A¡AAO¡¾Y ¡¾￠￢A￠O _2007년사업계획작성초안(고생송부)" xfId="1836" xr:uid="{7317D982-A312-4116-92AC-7FC47B5CCD74}"/>
    <cellStyle name="A¨­¢¬¢Ò_A¡ÀAO¡¾Y ¡¾¢¬A¢Ò _2007년사업계획작성초안(고생송부)" xfId="1837" xr:uid="{453EEE2F-C4DB-4D38-B0C3-42015712819E}"/>
    <cellStyle name="A¨­￠￢￠O_A¡AAO¡¾Y ¡¾￠￢A￠O _20080929_인버터VOC현황및개선방안_품질1" xfId="1838" xr:uid="{8DE80BCA-AADB-43BE-89EE-545BCEBB4DE6}"/>
    <cellStyle name="A¨­¢¬¢Ò_A¡ÀAO¡¾Y ¡¾¢¬A¢Ò _20080929_인버터VOC현황및개선방안_품질1" xfId="1839" xr:uid="{BDA98BE2-0723-47E9-A333-7639BB9B6133}"/>
    <cellStyle name="A¨­￠￢￠O_A¡AAO¡¾Y ¡¾￠￢A￠O _20080930_인버터VOC 년도별 추이_품질" xfId="1840" xr:uid="{6D3DAE13-619E-4BBD-AA4D-00A091574E75}"/>
    <cellStyle name="A¨­¢¬¢Ò_A¡ÀAO¡¾Y ¡¾¢¬A¢Ò _20080930_인버터VOC 년도별 추이_품질" xfId="1841" xr:uid="{5F4FBC2D-5017-4A25-A216-8F5F0368720E}"/>
    <cellStyle name="A¨­￠￢￠O_A¡AAO¡¾Y ¡¾￠￢A￠O _2008년_VOC 세부실천계획_r01(B4)_중저압차단기" xfId="1842" xr:uid="{7A1B1F2D-CFF3-4AB5-A9DF-7AE294739C0D}"/>
    <cellStyle name="A¨­¢¬¢Ò_A¡ÀAO¡¾Y ¡¾¢¬A¢Ò _2008년_VOC 세부실천계획_r01(B4)_중저압차단기" xfId="1843" xr:uid="{44C3E6CF-7399-4036-ADA3-137DF18F0E73}"/>
    <cellStyle name="A¨­￠￢￠O_A¡AAO¡¾Y ¡¾￠￢A￠O _2008년도 변압기부문 기술개발과제 현황(2차심의)" xfId="1844" xr:uid="{5EE031F8-E107-444A-BCFC-06DC68BA9406}"/>
    <cellStyle name="A¨­¢¬¢Ò_A¡ÀAO¡¾Y ¡¾¢¬A¢Ò _2008년도 변압기부문 기술개발과제 현황(2차심의)" xfId="1845" xr:uid="{95970C1C-53B1-4BFE-9F2D-D21CB0D5FFAA}"/>
    <cellStyle name="A¨­￠￢￠O_A¡AAO¡¾Y ¡¾￠￢A￠O _24통관" xfId="1846" xr:uid="{A94CEDF1-A6E9-4760-87EB-0449ECC43779}"/>
    <cellStyle name="A¨­¢¬¢Ò_A¡ÀAO¡¾Y ¡¾¢¬A¢Ò _3. 미포조선 경영현황(04실적05계획 cyh)" xfId="1847" xr:uid="{165C3873-9B95-4723-B657-2F1D6A6176BC}"/>
    <cellStyle name="A¨­￠￢￠O_A¡AAO¡¾Y ¡¾￠￢A￠O _5월보고상" xfId="1848" xr:uid="{2BA1ABC7-BDD2-43F7-A2AE-46D1D6D75FE0}"/>
    <cellStyle name="A¨­¢¬¢Ò_A¡ÀAO¡¾Y ¡¾¢¬A¢Ò _5월보고상" xfId="1849" xr:uid="{A010E2E0-9495-4542-962D-2A9F9B326547}"/>
    <cellStyle name="A¨­￠￢￠O_A¡AAO¡¾Y ¡¾￠￢A￠O _5월보고상 10" xfId="21599" xr:uid="{4CE2ABE5-4B6F-46DA-B9C4-35AE55696A20}"/>
    <cellStyle name="A¨­¢¬¢Ò_A¡ÀAO¡¾Y ¡¾¢¬A¢Ò _5월보고상_SPACE활용" xfId="1850" xr:uid="{219B1E15-A157-4A44-B35B-4F6033F7A0F8}"/>
    <cellStyle name="A¨­￠￢￠O_A¡AAO¡¾Y ¡¾￠￢A￠O _5월보고상_배전반" xfId="1851" xr:uid="{8D4D206D-FDB2-49AA-BEFC-DE75111BEA80}"/>
    <cellStyle name="A¨­¢¬¢Ò_A¡ÀAO¡¾Y ¡¾¢¬A¢Ò _5월보고상_배전반" xfId="1852" xr:uid="{FBAB43A0-0518-4A62-972A-378E2AF44F30}"/>
    <cellStyle name="A¨­￠￢￠O_A¡AAO¡¾Y ¡¾￠￢A￠O _5월보고상_수주분석(MTX)0829" xfId="1853" xr:uid="{24DB9B65-AD28-46F9-BBD2-4D185E4309E0}"/>
    <cellStyle name="A¨­¢¬¢Ò_A¡ÀAO¡¾Y ¡¾¢¬A¢Ò _5월보고상_수주분석(MTX)0829" xfId="1854" xr:uid="{B84DAEC4-AD2A-4A7F-B414-EDF7F74B0D2F}"/>
    <cellStyle name="A¨­￠￢￠O_A¡AAO¡¾Y ¡¾￠￢A￠O _5월보고시" xfId="1855" xr:uid="{4F82C466-5562-4168-B2BF-93B7E65025FB}"/>
    <cellStyle name="A¨­¢¬¢Ò_A¡ÀAO¡¾Y ¡¾¢¬A¢Ò _5월보고시" xfId="1856" xr:uid="{6BF590FC-D28B-4FA2-B314-36143B7251BB}"/>
    <cellStyle name="A¨­￠￢￠O_A¡AAO¡¾Y ¡¾￠￢A￠O _5월보고시 2" xfId="1857" xr:uid="{E9D30D4D-191B-422B-BE2E-0123441668A4}"/>
    <cellStyle name="A¨­¢¬¢Ò_A¡ÀAO¡¾Y ¡¾¢¬A¢Ò _5월보고시_SPACE활용" xfId="1858" xr:uid="{E01E8924-2A16-4ED3-A305-D8AAC511017D}"/>
    <cellStyle name="A¨­￠￢￠O_A¡AAO¡¾Y ¡¾￠￢A￠O _5월보고시_배전반" xfId="1859" xr:uid="{CC3D48FC-032D-4DAC-B491-5A3BE90BA529}"/>
    <cellStyle name="A¨­¢¬¢Ò_A¡ÀAO¡¾Y ¡¾¢¬A¢Ò _5월보고시_배전반" xfId="1860" xr:uid="{A9C82F0B-9FD9-4336-9DE1-8624A057FCF6}"/>
    <cellStyle name="A¨­￠￢￠O_A¡AAO¡¾Y ¡¾￠￢A￠O _5월보고시_수주분석(MTX)0829" xfId="1861" xr:uid="{A08288F1-B59A-4B91-95E8-D82F911666A9}"/>
    <cellStyle name="A¨­¢¬¢Ò_A¡ÀAO¡¾Y ¡¾¢¬A¢Ò _5월보고시_수주분석(MTX)0829" xfId="1862" xr:uid="{1ECD720A-44CA-4CB0-AF96-399E8DC4DE5C}"/>
    <cellStyle name="A¨­￠￢￠O_A¡AAO¡¾Y ¡¾￠￢A￠O _globalleader(1)" xfId="1863" xr:uid="{8C8B93C7-AD24-4AAA-8FCA-A505A1208034}"/>
    <cellStyle name="A¨­¢¬¢Ò_A¡ÀAO¡¾Y ¡¾¢¬A¢Ò _globalleader(1)" xfId="1864" xr:uid="{27A58E9F-5358-4C52-ADAC-4F736671AC1F}"/>
    <cellStyle name="A¨­￠￢￠O_A¡AAO¡¾Y ¡¾￠￢A￠O _SJN보고자료(5월)1" xfId="1865" xr:uid="{530B1522-24A3-40B2-B92E-733A7AB7E5F3}"/>
    <cellStyle name="A¨­¢¬¢Ò_A¡ÀAO¡¾Y ¡¾¢¬A¢Ò _SPACE활용" xfId="1866" xr:uid="{38B94FF1-7E7A-4E6B-A714-93D19FA4A646}"/>
    <cellStyle name="A¨­￠￢￠O_A¡AAO¡¾Y ¡¾￠￢A￠O _매출확정" xfId="1867" xr:uid="{F8077548-21A2-4D73-A293-506C5ABC3A63}"/>
    <cellStyle name="A¨­¢¬¢Ò_A¡ÀAO¡¾Y ¡¾¢¬A¢Ò _배전반" xfId="1868" xr:uid="{3F0978D7-A79E-4EC6-938E-47AA8943FC9B}"/>
    <cellStyle name="A¨­￠￢￠O_A¡AAO¡¾Y ¡¾￠￢A￠O _부문총괄_공사부3" xfId="1869" xr:uid="{4B250531-E06A-4295-AD5C-02EC6ABAA2D2}"/>
    <cellStyle name="A¨­¢¬¢Ò_A¡ÀAO¡¾Y ¡¾¢¬A¢Ò _부문총괄_공사부3" xfId="1870" xr:uid="{FE81515B-05F7-407D-9E22-DE0EC42F8954}"/>
    <cellStyle name="A¨­￠￢￠O_A¡AAO¡¾Y ¡¾￠￢A￠O _수주분석(MTX)0829" xfId="1871" xr:uid="{66413C07-243B-4B4A-8FB3-09CE5776BB8C}"/>
    <cellStyle name="A¨­¢¬¢Ò_A¡ÀAO¡¾Y ¡¾¢¬A¢Ò _수주분석(MTX)0829" xfId="1872" xr:uid="{D3E67168-6766-4DB9-AE68-BE21F08C75AB}"/>
    <cellStyle name="A¨­￠￢￠O_A¡AAO¡¾Y ¡¾￠￢A￠O _실적34" xfId="1873" xr:uid="{81A720A3-FD96-442A-AE1A-4BDAD19DF4D8}"/>
    <cellStyle name="A¨­¢¬¢Ò_A¡ÀAO¡¾Y ¡¾¢¬A¢Ò _연간매출추정" xfId="1874" xr:uid="{543BBE9F-AE97-4017-9BBA-14276E26C720}"/>
    <cellStyle name="A¨­￠￢￠O_A¡AAO¡¾Y ¡¾￠￢A￠O _총괄자료" xfId="1875" xr:uid="{0512FC14-B6F0-4C8D-A423-CEC607095C2B}"/>
    <cellStyle name="A¨­¢¬¢Ò_A¡ÀAO¡¾Y ¡¾¢¬A¢Ò _총괄자료" xfId="1876" xr:uid="{054F7D91-10AB-44A5-BF73-4D3ACBBF540E}"/>
    <cellStyle name="A¨­￠￢￠O_A¡AAO¡¾Y ¡¾￠￢A￠O _표지 050711 sks" xfId="1877" xr:uid="{CE157C93-68A3-4DC1-969A-82B3C72C9AAA}"/>
    <cellStyle name="A¨­¢¬¢Ò_A¡ÀAO¡¾Y ¡¾¢¬A¢Ò _표지 050711 sks" xfId="1878" xr:uid="{72C856A6-F5C5-40FF-9C13-A5D41B5EE15A}"/>
    <cellStyle name="A¨­￠￢￠O_A¡AAO¡¾Y ¡¾￠￢A￠O _핵심기술확보전략_해양" xfId="1879" xr:uid="{645CC038-0665-4F6D-8CAD-C32B709765D1}"/>
    <cellStyle name="A¨­¢¬¢Ò_A¡ÀAO¡¾Y ¡¾¢¬A¢Ò _핵심기술확보전략_해양" xfId="1880" xr:uid="{BC437383-6BD7-47A1-AFFD-3B024339AC64}"/>
    <cellStyle name="A¨­￠￢￠O_A¡AAO¡¾Y ¡¾￠￢A￠O _현대" xfId="1881" xr:uid="{3308C100-E204-4AE2-8BFE-E23A0A060200}"/>
    <cellStyle name="A¨­¢¬¢Ò_A¡ÀAO¡¾Y ¡¾¢¬A¢Ò _현대" xfId="1882" xr:uid="{FF977D63-2E0D-43FD-9853-57DE29271323}"/>
    <cellStyle name="A¨­￠￢￠O_A¡AAO¡¾Y ¡¾￠￢A￠O _현대중공업2005 14분기결산보고 050504" xfId="1883" xr:uid="{74DE949F-3F51-4B67-AA34-8E55DB268A82}"/>
    <cellStyle name="A¨­¢¬¢Ò_A¡ÀAO¡¾Y ¡¾¢¬A¢Ò _현대중공업2005 14분기결산보고 050504" xfId="1884" xr:uid="{7BE89685-908A-44F1-8366-0EFF1830D08D}"/>
    <cellStyle name="A¨­￠￢￠O_A￠O￠￥¨­¡ÆeEⓒo " xfId="1885" xr:uid="{98C5CC22-5952-46FE-A93B-7E9094D68532}"/>
    <cellStyle name="A¨­¢¬¢Ò_AO¡Æ¡Ì¢¬AAaCoE©÷_¨ùoAa " xfId="1886" xr:uid="{6F4A5BAD-ABD4-458A-9B23-6D58961F2C66}"/>
    <cellStyle name="A¨­￠￢￠O_AO¡Æ¡I￠￢AAaCoEⓒ÷_¨uoAa " xfId="1887" xr:uid="{60B5DB96-C434-4BD4-8BD5-0AE61D9D4A3A}"/>
    <cellStyle name="A¨­¢¬¢Ò_CaEA5©øa (2)_¨ùoAa " xfId="1888" xr:uid="{911E8C69-3A65-4843-A2FF-26BFB80759C4}"/>
    <cellStyle name="A¨­￠￢￠O_CaEA5ⓒøa (2)_¨uoAa " xfId="1889" xr:uid="{3B8B0EA5-C352-4120-A880-BD8FFCFAE8F4}"/>
    <cellStyle name="A¨­¢¬¢Ò_Co¢¥e¨ú¡À©ö¡ìA©¬A©ª " xfId="1890" xr:uid="{65D92589-7B96-430E-BA6D-D6DD892DE9B2}"/>
    <cellStyle name="A¨­￠￢￠O_Co￠￥e¨u¡Aⓒo¡iAⓒ￢Aⓒª " xfId="1891" xr:uid="{13EC1E03-BBDA-4D16-B8C5-884ED6708008}"/>
    <cellStyle name="A¨­¢¬¢Ò_INQUIRY ¢¯¥ì¨ú¡ÀA©¬A©ª " xfId="1892" xr:uid="{BA4CC127-27A6-426C-AF47-77AEF54A697C}"/>
    <cellStyle name="A￠R¡×￠R¨I￠RE￠Rⓒ­￠REO [0]_ ￠R¡×￠Rⓒ­n￠RE￠Rⓒ­n￠R¡×￠Rⓒ­¡ER¡§￠R ￠RE?u￠R¡×￠Rⓒ­¡ER¡§￠R¡ER¡§ua￠R¡×uu " xfId="1893" xr:uid="{7C368F4F-74EE-41C8-8B66-E14F95026302}"/>
    <cellStyle name="A￠R¡×￠R¨I￠RE￠Rⓒ­￠REO_ ￠R¡×￠Rⓒ­n￠RE￠Rⓒ­n￠R¡×￠Rⓒ­¡ER¡§￠R ￠RE?u￠R¡×￠Rⓒ­¡ER¡§￠R¡ER¡§ua￠R¡×uu " xfId="1894" xr:uid="{DEDCA84D-396E-4629-A828-3D78CA891D4E}"/>
    <cellStyle name="A￠RERER¡ERER￠RER￠RE?￠RERER￠RER¡ER￠R￠?I￠RERERE￠RERER¡ER￠R¡¿I￠RER￠R¡×I￠REREREO [0]_¡ERER￠RER¡ER¡E?I￠RER¡ER￠R￠?I￠RER¡ER￠R￠?￠RERIa¡ERERER¡ERER￠RER¡ER¡E?￠RERER¡ERERERI￠RERER¡ERER￠RER￠RE?uc￠RERER¡ERER￠RER￠RE?oA" xfId="1895" xr:uid="{EA212F6F-F9FD-4C61-9E88-A4C6127B717C}"/>
    <cellStyle name="A￠RERER¡ERER￠RER￠RE?￠RERER￠RER¡ER￠R￠?I￠RERERE￠RERER¡ER￠R¡¿I￠RER￠R¡×I￠REREREO_¡ERER￠RER¡ER¡E?I￠RER¡ER￠R￠?I￠RER¡ER￠R￠?￠RERIa¡ERERER¡ERER￠RER¡ER¡E?￠RERER¡ERERERI￠RERER¡ERER￠RER￠RE?uc￠RERER¡ERER￠RER￠RE?oA" xfId="1896" xr:uid="{4B995519-683E-40F8-9DBE-6E0F249E3CCD}"/>
    <cellStyle name="ÅëÈ­ [0]_  Á¾  ÇÕ  " xfId="1897" xr:uid="{E4489B83-131D-41AF-9B06-020DA741DE4C}"/>
    <cellStyle name="AeE­ [0]_ ´e    Cu " xfId="1898" xr:uid="{25396730-8BE6-40F4-90D4-E4DFD79E4F24}"/>
    <cellStyle name="ÅëÈ­ [0]_ ºñ¸ñº° ¿ùº°±â¼ú " xfId="1899" xr:uid="{EEE968DA-6CEE-40F6-A8EE-A393FB6A3F36}"/>
    <cellStyle name="AeE­ [0]_ ºn¸nº° ¿uº°±a¼u  10" xfId="21600" xr:uid="{84591CAD-C44A-4E15-97E7-2F29855AD77D}"/>
    <cellStyle name="ÅëÈ­ [0]_ ºñ¸ñº° ¿ùº°±â¼ú  10" xfId="21601" xr:uid="{11592663-C2C3-4ED8-93A3-16258B5F1181}"/>
    <cellStyle name="AeE­ [0]_ ºn¸nº° ¿uº°±a¼u  10 2" xfId="28984" xr:uid="{937322E7-EF3C-49E0-8885-BC92BDFFD1FA}"/>
    <cellStyle name="ÅëÈ­ [0]_ ºñ¸ñº° ¿ùº°±â¼ú  10 2" xfId="28985" xr:uid="{88E350DF-CF5C-4EF8-A606-A15B63869635}"/>
    <cellStyle name="AeE­ [0]_ ºn¸nº° ¿uº°±a¼u  11" xfId="21602" xr:uid="{C8058D03-7D77-4719-8BAB-25CB7EFF7897}"/>
    <cellStyle name="ÅëÈ­ [0]_ ºñ¸ñº° ¿ùº°±â¼ú  11" xfId="21603" xr:uid="{5E4F1C19-14BA-446D-A44D-A2C289A10225}"/>
    <cellStyle name="AeE­ [0]_ ºn¸nº° ¿uº°±a¼u  11 2" xfId="28986" xr:uid="{4C5A15BF-1B1B-4B58-8849-0656D163464C}"/>
    <cellStyle name="ÅëÈ­ [0]_ ºñ¸ñº° ¿ùº°±â¼ú  11 2" xfId="28987" xr:uid="{9F57FA5B-0F16-4794-86A7-6F796BB2B13D}"/>
    <cellStyle name="AeE­ [0]_ ºn¸nº° ¿uº°±a¼u  12" xfId="21604" xr:uid="{F31DF39C-35CF-41C2-A052-B9A9FA6D2465}"/>
    <cellStyle name="ÅëÈ­ [0]_ ºñ¸ñº° ¿ùº°±â¼ú  12" xfId="21605" xr:uid="{F25E9CAF-50DF-48A6-9087-0560AB21F1F9}"/>
    <cellStyle name="AeE­ [0]_ ºn¸nº° ¿uº°±a¼u  12 2" xfId="28988" xr:uid="{D4ACAAEF-016B-4433-BFBC-E0B4FB0EE2B6}"/>
    <cellStyle name="ÅëÈ­ [0]_ ºñ¸ñº° ¿ùº°±â¼ú  12 2" xfId="28989" xr:uid="{6F6A0F76-CCFA-439D-B963-36CBDFBCBEFC}"/>
    <cellStyle name="AeE­ [0]_ ºn¸nº° ¿uº°±a¼u  13" xfId="21606" xr:uid="{6AE02468-2B38-4381-B1A9-612B3370BFFF}"/>
    <cellStyle name="ÅëÈ­ [0]_ ºñ¸ñº° ¿ùº°±â¼ú  13" xfId="21607" xr:uid="{9D0469DA-7A35-438C-8FF5-A5B4CAD8869D}"/>
    <cellStyle name="AeE­ [0]_ ºn¸nº° ¿uº°±a¼u  13 2" xfId="28990" xr:uid="{645D8FBB-D3C4-4072-A58A-C70DE0D34731}"/>
    <cellStyle name="ÅëÈ­ [0]_ ºñ¸ñº° ¿ùº°±â¼ú  13 2" xfId="28991" xr:uid="{109BCC26-FF74-424C-B3A6-B38CCD0FFF2B}"/>
    <cellStyle name="AeE­ [0]_ ºn¸nº° ¿uº°±a¼u  14" xfId="21608" xr:uid="{8E18EA6B-444F-4EC9-BCC0-8AABDA91C015}"/>
    <cellStyle name="ÅëÈ­ [0]_ ºñ¸ñº° ¿ùº°±â¼ú  14" xfId="21609" xr:uid="{55057338-3771-48AD-B043-79E4048AC053}"/>
    <cellStyle name="AeE­ [0]_ ºn¸nº° ¿uº°±a¼u  14 2" xfId="28992" xr:uid="{CE5B5DE5-41E5-4203-A7E9-E06927C7CFB2}"/>
    <cellStyle name="ÅëÈ­ [0]_ ºñ¸ñº° ¿ùº°±â¼ú  14 2" xfId="28993" xr:uid="{537ECFC1-E959-40DE-8F6F-AC4926D39510}"/>
    <cellStyle name="AeE­ [0]_ ºn¸nº° ¿uº°±a¼u  15" xfId="21610" xr:uid="{DA23CCD9-8986-43A6-B93D-F74680443694}"/>
    <cellStyle name="ÅëÈ­ [0]_ ºñ¸ñº° ¿ùº°±â¼ú  15" xfId="21611" xr:uid="{3670B054-F4A8-4BA0-96CE-396BBAEE80A8}"/>
    <cellStyle name="AeE­ [0]_ ºn¸nº° ¿uº°±a¼u  15 2" xfId="28994" xr:uid="{F6896C56-3377-4F1A-8791-56AFAC54E28C}"/>
    <cellStyle name="ÅëÈ­ [0]_ ºñ¸ñº° ¿ùº°±â¼ú  15 2" xfId="28995" xr:uid="{C16C660C-2BEE-4064-97C7-CEDA2947BD31}"/>
    <cellStyle name="AeE­ [0]_ ºn¸nº° ¿uº°±a¼u  16" xfId="21612" xr:uid="{6E2D8790-697B-4C6D-8632-8A0CC4868D75}"/>
    <cellStyle name="ÅëÈ­ [0]_ ºñ¸ñº° ¿ùº°±â¼ú  16" xfId="21613" xr:uid="{011F76AE-C756-470C-B8F2-083C20CA95DD}"/>
    <cellStyle name="AeE­ [0]_ ºn¸nº° ¿uº°±a¼u  16 2" xfId="28996" xr:uid="{549A23C7-3B01-4577-9232-AA0A199DA235}"/>
    <cellStyle name="ÅëÈ­ [0]_ ºñ¸ñº° ¿ùº°±â¼ú  16 2" xfId="28997" xr:uid="{8654FA6C-C194-4729-894D-65029CA7E420}"/>
    <cellStyle name="AeE­ [0]_ ºn¸nº° ¿uº°±a¼u  17" xfId="21614" xr:uid="{8D5ECE56-3588-4B4B-94A7-395A56FD81C1}"/>
    <cellStyle name="ÅëÈ­ [0]_ ºñ¸ñº° ¿ùº°±â¼ú  17" xfId="21615" xr:uid="{877BEFA4-B357-4957-81C4-3C6942DF66F8}"/>
    <cellStyle name="AeE­ [0]_ ºn¸nº° ¿uº°±a¼u  17 2" xfId="28998" xr:uid="{C56D5E91-3D6C-4773-AA01-E47B629C707C}"/>
    <cellStyle name="ÅëÈ­ [0]_ ºñ¸ñº° ¿ùº°±â¼ú  17 2" xfId="28999" xr:uid="{4C1405AE-95E7-4994-B9EA-55E95A55D6BB}"/>
    <cellStyle name="AeE­ [0]_ ºn¸nº° ¿uº°±a¼u  18" xfId="21616" xr:uid="{1490B227-781B-48C2-8814-4498D7C3CA0A}"/>
    <cellStyle name="ÅëÈ­ [0]_ ºñ¸ñº° ¿ùº°±â¼ú  18" xfId="21617" xr:uid="{76F1E244-89BF-498D-B0A0-164DC0D59F3F}"/>
    <cellStyle name="AeE­ [0]_ ºn¸nº° ¿uº°±a¼u  18 2" xfId="29000" xr:uid="{C6362000-8C31-46C2-9233-CDE573E0602E}"/>
    <cellStyle name="ÅëÈ­ [0]_ ºñ¸ñº° ¿ùº°±â¼ú  18 2" xfId="29001" xr:uid="{8D775A08-A290-4A46-A1E1-F886E268CC9C}"/>
    <cellStyle name="AeE­ [0]_ ºn¸nº° ¿uº°±a¼u  19" xfId="21618" xr:uid="{AC207939-7D53-417E-9DEF-CC0BCCC105B1}"/>
    <cellStyle name="ÅëÈ­ [0]_ ºñ¸ñº° ¿ùº°±â¼ú  19" xfId="21619" xr:uid="{8F8C2F3A-EA35-4FEC-9192-684F540F273F}"/>
    <cellStyle name="AeE­ [0]_ ºn¸nº° ¿uº°±a¼u  19 2" xfId="29002" xr:uid="{8DE3E772-321F-4719-8045-8102E1E08776}"/>
    <cellStyle name="ÅëÈ­ [0]_ ºñ¸ñº° ¿ùº°±â¼ú  19 2" xfId="29003" xr:uid="{492167C7-E1D4-40C8-9AFC-8A0FA98B4BB1}"/>
    <cellStyle name="AeE­ [0]_ ºn¸nº° ¿uº°±a¼u  2" xfId="21620" xr:uid="{6177F78E-49A9-4214-A50C-A8B1F16A29A8}"/>
    <cellStyle name="ÅëÈ­ [0]_ ºñ¸ñº° ¿ùº°±â¼ú  2" xfId="21621" xr:uid="{B1CDBF15-6EBD-4D70-9C4A-86E3C00819BB}"/>
    <cellStyle name="AeE­ [0]_ ºn¸nº° ¿uº°±a¼u  2 2" xfId="29004" xr:uid="{B2384F5C-77A0-4CD9-BA86-7197F20AA6F9}"/>
    <cellStyle name="ÅëÈ­ [0]_ ºñ¸ñº° ¿ùº°±â¼ú  20" xfId="21622" xr:uid="{5F683F52-D283-4F0E-9FF5-9F161A3A287F}"/>
    <cellStyle name="AeE­ [0]_ ºn¸nº° ¿uº°±a¼u  20 2" xfId="29005" xr:uid="{A81411F9-C3B5-46C9-85F9-27D3F1E2EE76}"/>
    <cellStyle name="ÅëÈ­ [0]_ ºñ¸ñº° ¿ùº°±â¼ú  20 2" xfId="29006" xr:uid="{5541ED1F-D021-4BED-B9F3-F553AC802BF1}"/>
    <cellStyle name="AeE­ [0]_ ºn¸nº° ¿uº°±a¼u  21" xfId="21623" xr:uid="{BE9FBC03-54CE-4750-8CD6-73CA628011A4}"/>
    <cellStyle name="ÅëÈ­ [0]_ ºñ¸ñº° ¿ùº°±â¼ú  21" xfId="21624" xr:uid="{64F85373-1983-49F8-A642-8D6D30763DC5}"/>
    <cellStyle name="AeE­ [0]_ ºn¸nº° ¿uº°±a¼u  21 2" xfId="29007" xr:uid="{73E92089-82E8-4720-B27B-E599326C6804}"/>
    <cellStyle name="ÅëÈ­ [0]_ ºñ¸ñº° ¿ùº°±â¼ú  21 2" xfId="29008" xr:uid="{33CC1651-F590-404F-AC5A-78A71334CDE2}"/>
    <cellStyle name="AeE­ [0]_ ºn¸nº° ¿uº°±a¼u  22" xfId="21625" xr:uid="{273B902C-8496-490F-A9B1-44B0253AE63D}"/>
    <cellStyle name="ÅëÈ­ [0]_ ºñ¸ñº° ¿ùº°±â¼ú  22" xfId="21626" xr:uid="{E6BEDB0A-A1EA-47EB-A4F3-E9DF758025BF}"/>
    <cellStyle name="AeE­ [0]_ ºn¸nº° ¿uº°±a¼u  22 2" xfId="29009" xr:uid="{F664293C-FDF5-4125-93EC-E4474F685B11}"/>
    <cellStyle name="ÅëÈ­ [0]_ ºñ¸ñº° ¿ùº°±â¼ú  22 2" xfId="29010" xr:uid="{68FE698C-40E6-46DF-B8DE-24B52D042AAE}"/>
    <cellStyle name="AeE­ [0]_ ºn¸nº° ¿uº°±a¼u  23" xfId="21627" xr:uid="{3C1C363B-84DC-4A14-A097-1FE7E62B95ED}"/>
    <cellStyle name="ÅëÈ­ [0]_ ºñ¸ñº° ¿ùº°±â¼ú  23" xfId="21628" xr:uid="{42A3413E-140F-4FEF-9294-FB7D8A63169E}"/>
    <cellStyle name="AeE­ [0]_ ºn¸nº° ¿uº°±a¼u  23 2" xfId="29011" xr:uid="{93B849B4-81E1-4FAA-8453-A67BE2CF6D56}"/>
    <cellStyle name="ÅëÈ­ [0]_ ºñ¸ñº° ¿ùº°±â¼ú  23 2" xfId="29012" xr:uid="{0C7CB41A-49A2-494D-9930-4822ED13D088}"/>
    <cellStyle name="AeE­ [0]_ ºn¸nº° ¿uº°±a¼u  24" xfId="21629" xr:uid="{B464B69F-F899-46D9-A6E2-062C68C3F509}"/>
    <cellStyle name="ÅëÈ­ [0]_ ºñ¸ñº° ¿ùº°±â¼ú  24" xfId="21630" xr:uid="{D5122637-26F3-4F0C-8DC1-5B058BF33E2A}"/>
    <cellStyle name="AeE­ [0]_ ºn¸nº° ¿uº°±a¼u  24 2" xfId="29013" xr:uid="{5C98F958-6562-41DE-971D-98B85C53E19F}"/>
    <cellStyle name="ÅëÈ­ [0]_ ºñ¸ñº° ¿ùº°±â¼ú  24 2" xfId="29014" xr:uid="{610C8C1A-86EB-4021-9FB5-036E92689FB3}"/>
    <cellStyle name="AeE­ [0]_ ºn¸nº° ¿uº°±a¼u  25" xfId="21631" xr:uid="{46EF6A23-7DF0-46B6-AEF5-60DF3911EC93}"/>
    <cellStyle name="ÅëÈ­ [0]_ ºñ¸ñº° ¿ùº°±â¼ú  25" xfId="21632" xr:uid="{C42ED5B6-94DA-4359-833A-592E7E6ADB7E}"/>
    <cellStyle name="AeE­ [0]_ ºn¸nº° ¿uº°±a¼u  25 2" xfId="29015" xr:uid="{40A46B3D-2EF3-4D39-9A47-9C04BDC6314E}"/>
    <cellStyle name="ÅëÈ­ [0]_ ºñ¸ñº° ¿ùº°±â¼ú  26" xfId="21633" xr:uid="{7BF4B70D-878B-4040-A577-DCD3650152B5}"/>
    <cellStyle name="AeE­ [0]_ ºn¸nº° ¿uº°±a¼u  26 2" xfId="29016" xr:uid="{B50C760C-4F22-48A8-9CC7-DB203C79B3C9}"/>
    <cellStyle name="ÅëÈ­ [0]_ ºñ¸ñº° ¿ùº°±â¼ú  27" xfId="21634" xr:uid="{1C75BAAE-564E-469E-B5AC-35DF703C132D}"/>
    <cellStyle name="AeE­ [0]_ ºn¸nº° ¿uº°±a¼u  27 2" xfId="29017" xr:uid="{C4C68D9E-60AE-4393-B041-1D9632A2C788}"/>
    <cellStyle name="ÅëÈ­ [0]_ ºñ¸ñº° ¿ùº°±â¼ú  28" xfId="21635" xr:uid="{22B694D7-6393-43CF-8666-ED19A4B0DD49}"/>
    <cellStyle name="AeE­ [0]_ ºn¸nº° ¿uº°±a¼u  28 2" xfId="29018" xr:uid="{91DD14F1-F293-439C-8FBC-BD5E1CFFFDE9}"/>
    <cellStyle name="ÅëÈ­ [0]_ ºñ¸ñº° ¿ùº°±â¼ú  29" xfId="21636" xr:uid="{16F0AE75-15DA-4C5B-9479-E8E251048667}"/>
    <cellStyle name="AeE­ [0]_ ºn¸nº° ¿uº°±a¼u  29 2" xfId="29019" xr:uid="{0922B1A6-64C6-4407-BCA7-320BF374487F}"/>
    <cellStyle name="ÅëÈ­ [0]_ ºñ¸ñº° ¿ùº°±â¼ú  3" xfId="21637" xr:uid="{1E1E6DD7-FA3E-4D63-A5F9-4441C3D327EA}"/>
    <cellStyle name="AeE­ [0]_ ºn¸nº° ¿uº°±a¼u  3 2" xfId="29020" xr:uid="{0C5B95F2-3F58-4BAC-80AD-7A8D8E094A5F}"/>
    <cellStyle name="ÅëÈ­ [0]_ ºñ¸ñº° ¿ùº°±â¼ú  3 2" xfId="29021" xr:uid="{E579AF4F-B32A-44BD-90D9-96B41C4AACFF}"/>
    <cellStyle name="AeE­ [0]_ ºn¸nº° ¿uº°±a¼u  30" xfId="21638" xr:uid="{C50883BB-F92D-4C91-881C-8F21798CBFA0}"/>
    <cellStyle name="ÅëÈ­ [0]_ ºñ¸ñº° ¿ùº°±â¼ú  30" xfId="21639" xr:uid="{89804B30-5627-4C97-AE03-2D040589EF67}"/>
    <cellStyle name="AeE­ [0]_ ºn¸nº° ¿uº°±a¼u  30 2" xfId="29022" xr:uid="{A2F2AC36-C2BB-441A-90A9-952364BDDAE0}"/>
    <cellStyle name="ÅëÈ­ [0]_ ºñ¸ñº° ¿ùº°±â¼ú  31" xfId="21640" xr:uid="{F5785CF7-E282-4812-9846-4AE833B38ED2}"/>
    <cellStyle name="AeE­ [0]_ ºn¸nº° ¿uº°±a¼u  31 2" xfId="29023" xr:uid="{625D5B85-3BB7-46B6-B659-1150F50FED2A}"/>
    <cellStyle name="ÅëÈ­ [0]_ ºñ¸ñº° ¿ùº°±â¼ú  32" xfId="21641" xr:uid="{17DBCE21-0689-4210-A0D1-B1F008613368}"/>
    <cellStyle name="AeE­ [0]_ ºn¸nº° ¿uº°±a¼u  32 2" xfId="29024" xr:uid="{2AFC3E6F-3699-4387-B1B0-0082116FA0D3}"/>
    <cellStyle name="ÅëÈ­ [0]_ ºñ¸ñº° ¿ùº°±â¼ú  33" xfId="21642" xr:uid="{A7347E00-E82E-43BD-BA58-B4DA30696BE1}"/>
    <cellStyle name="AeE­ [0]_ ºn¸nº° ¿uº°±a¼u  33 2" xfId="29025" xr:uid="{BB87A176-8BD5-4655-992B-A4AE01867173}"/>
    <cellStyle name="ÅëÈ­ [0]_ ºñ¸ñº° ¿ùº°±â¼ú  34" xfId="21643" xr:uid="{D6B80E24-6D68-4EE1-B7B1-E3711C20B76C}"/>
    <cellStyle name="AeE­ [0]_ ºn¸nº° ¿uº°±a¼u  34 2" xfId="29026" xr:uid="{8459F7F5-B78B-4317-847C-09136A55CB86}"/>
    <cellStyle name="ÅëÈ­ [0]_ ºñ¸ñº° ¿ùº°±â¼ú  35" xfId="21644" xr:uid="{CA73AE48-D93E-437B-AF8C-99229DB0BB9E}"/>
    <cellStyle name="AeE­ [0]_ ºn¸nº° ¿uº°±a¼u  35 2" xfId="29027" xr:uid="{B4CFFC74-C62A-4CAB-8759-33B43B132327}"/>
    <cellStyle name="ÅëÈ­ [0]_ ºñ¸ñº° ¿ùº°±â¼ú  36" xfId="21645" xr:uid="{83F4E4C3-B777-4169-908A-65A7C02EC421}"/>
    <cellStyle name="AeE­ [0]_ ºn¸nº° ¿uº°±a¼u  36 2" xfId="29028" xr:uid="{396E7C77-ADB2-4A6F-9C7C-E7B0C5C92206}"/>
    <cellStyle name="ÅëÈ­ [0]_ ºñ¸ñº° ¿ùº°±â¼ú  37" xfId="29029" xr:uid="{E1B8C394-7968-4A90-BE75-EED698DCA197}"/>
    <cellStyle name="AeE­ [0]_ ºn¸nº° ¿uº°±a¼u  4" xfId="21646" xr:uid="{B4091C8B-7667-4657-9027-765F7E724669}"/>
    <cellStyle name="ÅëÈ­ [0]_ ºñ¸ñº° ¿ùº°±â¼ú  4" xfId="21647" xr:uid="{D2CEF383-A97A-45E8-B780-BBD7AA2E9743}"/>
    <cellStyle name="AeE­ [0]_ ºn¸nº° ¿uº°±a¼u  4 2" xfId="29030" xr:uid="{72B9D42B-29D3-4859-B3F3-0F335BF3C1B2}"/>
    <cellStyle name="ÅëÈ­ [0]_ ºñ¸ñº° ¿ùº°±â¼ú  4 2" xfId="29031" xr:uid="{E073F958-9CEE-4F18-A612-FA2E30EE8F73}"/>
    <cellStyle name="AeE­ [0]_ ºn¸nº° ¿uº°±a¼u  5" xfId="21648" xr:uid="{1EB4B3BE-85DA-42B4-B982-7D2D5DBB3D9E}"/>
    <cellStyle name="ÅëÈ­ [0]_ ºñ¸ñº° ¿ùº°±â¼ú  5" xfId="21649" xr:uid="{2905792F-DE1A-4336-9981-E821706E09D8}"/>
    <cellStyle name="AeE­ [0]_ ºn¸nº° ¿uº°±a¼u  5 2" xfId="29032" xr:uid="{03A8A1AD-7C7B-4DC4-AD02-F3186CBEB1B0}"/>
    <cellStyle name="ÅëÈ­ [0]_ ºñ¸ñº° ¿ùº°±â¼ú  5 2" xfId="29033" xr:uid="{22F0BADA-4941-4681-B8F1-79F15FDD197B}"/>
    <cellStyle name="AeE­ [0]_ ºn¸nº° ¿uº°±a¼u  6" xfId="21650" xr:uid="{BC136D9D-A6D7-41D9-862F-C0A139174CED}"/>
    <cellStyle name="ÅëÈ­ [0]_ ºñ¸ñº° ¿ùº°±â¼ú  6" xfId="21651" xr:uid="{4C3161CC-75AE-46AE-80B6-8E5AD8410B17}"/>
    <cellStyle name="AeE­ [0]_ ºn¸nº° ¿uº°±a¼u  6 2" xfId="29034" xr:uid="{C5A3ACF5-98FD-4026-B8EE-31B57BFF2767}"/>
    <cellStyle name="ÅëÈ­ [0]_ ºñ¸ñº° ¿ùº°±â¼ú  6 2" xfId="29035" xr:uid="{4AB39BCF-51FD-4F6D-B06F-9A1B9F5533A6}"/>
    <cellStyle name="AeE­ [0]_ ºn¸nº° ¿uº°±a¼u  7" xfId="21652" xr:uid="{E8C6529B-D98B-489E-92E7-631E416D07BF}"/>
    <cellStyle name="ÅëÈ­ [0]_ ºñ¸ñº° ¿ùº°±â¼ú  7" xfId="21653" xr:uid="{DE2CB7C4-EFCB-4D46-BC01-411B542CC4E7}"/>
    <cellStyle name="AeE­ [0]_ ºn¸nº° ¿uº°±a¼u  7 2" xfId="29036" xr:uid="{9E139732-2442-4F51-B541-3E47CAE04450}"/>
    <cellStyle name="ÅëÈ­ [0]_ ºñ¸ñº° ¿ùº°±â¼ú  7 2" xfId="29037" xr:uid="{546C8AEA-9CC0-47AD-87A1-616F18C0A0AD}"/>
    <cellStyle name="AeE­ [0]_ ºn¸nº° ¿uº°±a¼u  8" xfId="21654" xr:uid="{3EFEF8A1-8610-475D-AAC9-9E7FE9FDA579}"/>
    <cellStyle name="ÅëÈ­ [0]_ ºñ¸ñº° ¿ùº°±â¼ú  8" xfId="21655" xr:uid="{D33DE84D-4C69-4FC6-8F83-B782C2AAB7C8}"/>
    <cellStyle name="AeE­ [0]_ ºn¸nº° ¿uº°±a¼u  8 2" xfId="29038" xr:uid="{74D1F6F3-ECFC-4643-A935-949F30FDB5BD}"/>
    <cellStyle name="ÅëÈ­ [0]_ ºñ¸ñº° ¿ùº°±â¼ú  8 2" xfId="29039" xr:uid="{E10FD194-8DCC-4B91-9D10-98514E5E7364}"/>
    <cellStyle name="AeE­ [0]_ ºn¸nº° ¿uº°±a¼u  9" xfId="21656" xr:uid="{53CE72AE-6DCE-4EAD-A68C-B2CC6DF49954}"/>
    <cellStyle name="ÅëÈ­ [0]_ ºñ¸ñº° ¿ùº°±â¼ú  9" xfId="21657" xr:uid="{2F195F4F-C25B-482A-8888-318CF94FF2F2}"/>
    <cellStyle name="AeE­ [0]_ ºn¸nº° ¿uº°±a¼u  9 2" xfId="29040" xr:uid="{84C98385-D62E-48C8-A760-B7BA7389D327}"/>
    <cellStyle name="ÅëÈ­ [0]_ ºñ¸ñº° ¿ùº°±â¼ú  9 2" xfId="29041" xr:uid="{308B44A9-4EA6-4835-9CE9-54FFA9DD54BE}"/>
    <cellStyle name="AeE­ [0]_´e¿UCN¹R°ø¹R " xfId="1900" xr:uid="{913D4CF4-EC9E-44DD-B345-243D95484881}"/>
    <cellStyle name="ÅëÈ­ [0]_´ëÃÑ°ýÇ¥ " xfId="1901" xr:uid="{6A64B4BA-85D4-4A60-82A9-BC0F45304DA2}"/>
    <cellStyle name="AeE­ [0]_¸AAa¸AAa¿ø°¡ " xfId="1902" xr:uid="{48FDA907-C51D-4263-8F4F-929DDF77B846}"/>
    <cellStyle name="ÅëÈ­ [0]_¸ÅÃâ¸ÅÃâ¿ø°¡ " xfId="1903" xr:uid="{264D4298-FA5C-48CA-BB3F-FB2047BF2111}"/>
    <cellStyle name="AeE­ [0]_¸AAa¸AAa¿ø°¡  10" xfId="21658" xr:uid="{5D4F0134-30FA-41AA-B485-969EA1BD0022}"/>
    <cellStyle name="ÅëÈ­ [0]_¸ÅÃâ¸ÅÃâ¿ø°¡  10" xfId="21659" xr:uid="{00D6B134-07E7-445E-954E-F1906C34EB47}"/>
    <cellStyle name="AeE­ [0]_¸AAa¸AAa¿ø°¡  10 2" xfId="29042" xr:uid="{61484750-FB55-4F63-95EE-399E2B6329CD}"/>
    <cellStyle name="ÅëÈ­ [0]_¸ÅÃâ¸ÅÃâ¿ø°¡  10 2" xfId="29043" xr:uid="{B8561AB5-4332-4012-984A-5F0D937D9E67}"/>
    <cellStyle name="AeE­ [0]_¸AAa¸AAa¿ø°¡  11" xfId="21660" xr:uid="{DA249F2D-D24D-4AE3-9615-93A574BCC5AD}"/>
    <cellStyle name="ÅëÈ­ [0]_¸ÅÃâ¸ÅÃâ¿ø°¡  11" xfId="21661" xr:uid="{B81CB12A-2362-49B8-B003-AA7798E73928}"/>
    <cellStyle name="AeE­ [0]_¸AAa¸AAa¿ø°¡  11 2" xfId="29044" xr:uid="{334E54CB-7210-44EC-AA44-F9DB73271B83}"/>
    <cellStyle name="ÅëÈ­ [0]_¸ÅÃâ¸ÅÃâ¿ø°¡  11 2" xfId="29045" xr:uid="{70B2D3E0-1A5F-490C-9DF7-9A3050D61F60}"/>
    <cellStyle name="AeE­ [0]_¸AAa¸AAa¿ø°¡  12" xfId="21662" xr:uid="{9D0787EB-A985-4D74-AB44-4AF157E5B223}"/>
    <cellStyle name="ÅëÈ­ [0]_¸ÅÃâ¸ÅÃâ¿ø°¡  12" xfId="21663" xr:uid="{0158E4D1-3126-4AC9-AD0D-5060DC2104B4}"/>
    <cellStyle name="AeE­ [0]_¸AAa¸AAa¿ø°¡  12 2" xfId="29046" xr:uid="{7E530FAF-8F3D-412B-ABA7-B3EC04D7DA98}"/>
    <cellStyle name="ÅëÈ­ [0]_¸ÅÃâ¸ÅÃâ¿ø°¡  12 2" xfId="29047" xr:uid="{97CA864A-FF85-4AA1-8A89-562B897F5885}"/>
    <cellStyle name="AeE­ [0]_¸AAa¸AAa¿ø°¡  13" xfId="21664" xr:uid="{46F6BEC1-AAC3-4FB7-8F4B-BFA9089DCA21}"/>
    <cellStyle name="ÅëÈ­ [0]_¸ÅÃâ¸ÅÃâ¿ø°¡  13" xfId="21665" xr:uid="{2CAF9029-8BF5-4FE3-BAAA-AAD57D305E06}"/>
    <cellStyle name="AeE­ [0]_¸AAa¸AAa¿ø°¡  13 2" xfId="29048" xr:uid="{CED945DB-9BE6-4AAF-A4BA-CAE7A25BCDCB}"/>
    <cellStyle name="ÅëÈ­ [0]_¸ÅÃâ¸ÅÃâ¿ø°¡  13 2" xfId="29049" xr:uid="{C406E4F5-6636-494C-8976-1205EF321038}"/>
    <cellStyle name="AeE­ [0]_¸AAa¸AAa¿ø°¡  14" xfId="21666" xr:uid="{4224A870-8821-4B53-AF83-C8AEBD5F7ECC}"/>
    <cellStyle name="ÅëÈ­ [0]_¸ÅÃâ¸ÅÃâ¿ø°¡  14" xfId="21667" xr:uid="{C3C178D7-07C0-4D2A-B080-5B9C78A3B642}"/>
    <cellStyle name="AeE­ [0]_¸AAa¸AAa¿ø°¡  14 2" xfId="29050" xr:uid="{E1E9CDA6-A277-4FC6-BFDA-2823967BDC97}"/>
    <cellStyle name="ÅëÈ­ [0]_¸ÅÃâ¸ÅÃâ¿ø°¡  14 2" xfId="29051" xr:uid="{EBDFA724-2E40-49DE-A8D5-2A3E45D19144}"/>
    <cellStyle name="AeE­ [0]_¸AAa¸AAa¿ø°¡  15" xfId="21668" xr:uid="{0A741ED2-0C3A-4D12-9636-9311375AF6EC}"/>
    <cellStyle name="ÅëÈ­ [0]_¸ÅÃâ¸ÅÃâ¿ø°¡  15" xfId="21669" xr:uid="{D07E215A-B2C5-4A8D-A5C3-C97639898119}"/>
    <cellStyle name="AeE­ [0]_¸AAa¸AAa¿ø°¡  15 2" xfId="29052" xr:uid="{A3EBC513-44DF-4D31-8459-DAB594337500}"/>
    <cellStyle name="ÅëÈ­ [0]_¸ÅÃâ¸ÅÃâ¿ø°¡  15 2" xfId="29053" xr:uid="{C253D870-6D19-4239-BB1D-E7DFB565215A}"/>
    <cellStyle name="AeE­ [0]_¸AAa¸AAa¿ø°¡  16" xfId="21670" xr:uid="{0DC59A12-15DE-432F-BBBE-746701B23E91}"/>
    <cellStyle name="ÅëÈ­ [0]_¸ÅÃâ¸ÅÃâ¿ø°¡  16" xfId="21671" xr:uid="{EA0E3D1B-B47A-45AF-BFBE-F26CDB7FF929}"/>
    <cellStyle name="AeE­ [0]_¸AAa¸AAa¿ø°¡  16 2" xfId="29054" xr:uid="{409C7CEC-FF6C-48E1-96FD-9E287BB64983}"/>
    <cellStyle name="ÅëÈ­ [0]_¸ÅÃâ¸ÅÃâ¿ø°¡  16 2" xfId="29055" xr:uid="{73488A5B-4694-45C9-B6B2-76EA0AA32B73}"/>
    <cellStyle name="AeE­ [0]_¸AAa¸AAa¿ø°¡  17" xfId="21672" xr:uid="{5B225171-0742-496A-92FB-02F78775362B}"/>
    <cellStyle name="ÅëÈ­ [0]_¸ÅÃâ¸ÅÃâ¿ø°¡  17" xfId="21673" xr:uid="{27FEDA47-6EA7-4157-AD79-3B639A97B171}"/>
    <cellStyle name="AeE­ [0]_¸AAa¸AAa¿ø°¡  17 2" xfId="29056" xr:uid="{A6185300-8E30-495E-9B11-FB725E0698AB}"/>
    <cellStyle name="ÅëÈ­ [0]_¸ÅÃâ¸ÅÃâ¿ø°¡  17 2" xfId="29057" xr:uid="{6D9E723B-B01C-4753-AF3A-16DEDE55C99F}"/>
    <cellStyle name="AeE­ [0]_¸AAa¸AAa¿ø°¡  18" xfId="21674" xr:uid="{3FC3A594-D1B3-4AA7-A36E-4C3562358B6F}"/>
    <cellStyle name="ÅëÈ­ [0]_¸ÅÃâ¸ÅÃâ¿ø°¡  18" xfId="21675" xr:uid="{A7A8AFF0-EDE2-4C53-BCD7-C33FB95AFDD3}"/>
    <cellStyle name="AeE­ [0]_¸AAa¸AAa¿ø°¡  18 2" xfId="29058" xr:uid="{659FD772-F7E2-412E-8AA3-76D1A85ACFD6}"/>
    <cellStyle name="ÅëÈ­ [0]_¸ÅÃâ¸ÅÃâ¿ø°¡  18 2" xfId="29059" xr:uid="{C129B90E-B404-412D-86A0-E8284F65C6DD}"/>
    <cellStyle name="AeE­ [0]_¸AAa¸AAa¿ø°¡  19" xfId="21676" xr:uid="{77DF0D2C-8B67-449D-BE58-AA6776D556B1}"/>
    <cellStyle name="ÅëÈ­ [0]_¸ÅÃâ¸ÅÃâ¿ø°¡  19" xfId="21677" xr:uid="{9F0416F5-64C6-4C01-BD8C-BAB3972C32C5}"/>
    <cellStyle name="AeE­ [0]_¸AAa¸AAa¿ø°¡  19 2" xfId="29060" xr:uid="{057AC3E9-A2C8-4668-9724-936DD0B893D1}"/>
    <cellStyle name="ÅëÈ­ [0]_¸ÅÃâ¸ÅÃâ¿ø°¡  19 2" xfId="29061" xr:uid="{092C492E-127E-4FFF-A84D-BEEC9DB69603}"/>
    <cellStyle name="AeE­ [0]_¸AAa¸AAa¿ø°¡  2" xfId="21678" xr:uid="{7EC6405C-365C-42C8-8399-626340D4A818}"/>
    <cellStyle name="ÅëÈ­ [0]_¸ÅÃâ¸ÅÃâ¿ø°¡  2" xfId="21679" xr:uid="{059AFDE3-83D5-427F-8740-BF0B77ECB76A}"/>
    <cellStyle name="AeE­ [0]_¸AAa¸AAa¿ø°¡  2 2" xfId="29062" xr:uid="{699A6596-AABB-4B72-B218-7F7D6B4A0EDD}"/>
    <cellStyle name="ÅëÈ­ [0]_¸ÅÃâ¸ÅÃâ¿ø°¡  20" xfId="21680" xr:uid="{5E4CDF2B-EBE0-4CAB-8751-B2CA40A1881E}"/>
    <cellStyle name="AeE­ [0]_¸AAa¸AAa¿ø°¡  20 2" xfId="29063" xr:uid="{83CE4A8F-36D3-4DA8-889F-FFDBE187DD96}"/>
    <cellStyle name="ÅëÈ­ [0]_¸ÅÃâ¸ÅÃâ¿ø°¡  20 2" xfId="29064" xr:uid="{F3A1DFFA-D3F8-416C-A516-0B23E01A87CB}"/>
    <cellStyle name="AeE­ [0]_¸AAa¸AAa¿ø°¡  21" xfId="21681" xr:uid="{B8650781-E237-4A25-8738-1BF4138BF1CC}"/>
    <cellStyle name="ÅëÈ­ [0]_¸ÅÃâ¸ÅÃâ¿ø°¡  21" xfId="21682" xr:uid="{6FABFB22-9095-4BA1-92B6-5851BD290F02}"/>
    <cellStyle name="AeE­ [0]_¸AAa¸AAa¿ø°¡  21 2" xfId="29065" xr:uid="{B19BB702-3FAC-4318-A84F-0D662F7F5D3B}"/>
    <cellStyle name="ÅëÈ­ [0]_¸ÅÃâ¸ÅÃâ¿ø°¡  21 2" xfId="29066" xr:uid="{9D365137-9DE9-469C-972F-3965E151D44C}"/>
    <cellStyle name="AeE­ [0]_¸AAa¸AAa¿ø°¡  22" xfId="21683" xr:uid="{68FC443A-8F60-4A84-9016-E8074E821736}"/>
    <cellStyle name="ÅëÈ­ [0]_¸ÅÃâ¸ÅÃâ¿ø°¡  22" xfId="21684" xr:uid="{36554514-5E9D-4480-B3A8-E2670542EE0E}"/>
    <cellStyle name="AeE­ [0]_¸AAa¸AAa¿ø°¡  22 2" xfId="29067" xr:uid="{2842A6FD-A1B6-4662-94B8-603B3EEF4C0D}"/>
    <cellStyle name="ÅëÈ­ [0]_¸ÅÃâ¸ÅÃâ¿ø°¡  22 2" xfId="29068" xr:uid="{A4B3B9D9-3FB4-4A9F-BD76-75204D30CE64}"/>
    <cellStyle name="AeE­ [0]_¸AAa¸AAa¿ø°¡  23" xfId="21685" xr:uid="{6F2EE109-DB1C-43E1-B1BE-F6D501E66883}"/>
    <cellStyle name="ÅëÈ­ [0]_¸ÅÃâ¸ÅÃâ¿ø°¡  23" xfId="21686" xr:uid="{367F9DFB-1843-49EA-97B3-344186230445}"/>
    <cellStyle name="AeE­ [0]_¸AAa¸AAa¿ø°¡  23 2" xfId="29069" xr:uid="{0942A2E2-7DA6-4098-AC0C-4D67C6B8385D}"/>
    <cellStyle name="ÅëÈ­ [0]_¸ÅÃâ¸ÅÃâ¿ø°¡  23 2" xfId="29070" xr:uid="{436C2857-5A43-4878-9635-263CAA3C464A}"/>
    <cellStyle name="AeE­ [0]_¸AAa¸AAa¿ø°¡  24" xfId="21687" xr:uid="{3C0E3570-2844-4303-9731-4F5B7ABD2E78}"/>
    <cellStyle name="ÅëÈ­ [0]_¸ÅÃâ¸ÅÃâ¿ø°¡  24" xfId="21688" xr:uid="{EDC8ABCE-AA7B-44A6-B968-D2FCE2886EC5}"/>
    <cellStyle name="AeE­ [0]_¸AAa¸AAa¿ø°¡  24 2" xfId="29071" xr:uid="{9E17CB52-91E0-4F72-B8D8-75399A77E3A2}"/>
    <cellStyle name="ÅëÈ­ [0]_¸ÅÃâ¸ÅÃâ¿ø°¡  24 2" xfId="29072" xr:uid="{84205ED9-BA21-46F7-B189-606DAAB67894}"/>
    <cellStyle name="AeE­ [0]_¸AAa¸AAa¿ø°¡  25" xfId="21689" xr:uid="{2ECB7BFE-180E-4F46-9C5B-DDD881F83637}"/>
    <cellStyle name="ÅëÈ­ [0]_¸ÅÃâ¸ÅÃâ¿ø°¡  25" xfId="21690" xr:uid="{CD139F18-4657-4D72-A769-A47B4A23B4AD}"/>
    <cellStyle name="AeE­ [0]_¸AAa¸AAa¿ø°¡  25 2" xfId="29073" xr:uid="{2E7725E9-C6B3-42A3-ADDB-71B23D682370}"/>
    <cellStyle name="ÅëÈ­ [0]_¸ÅÃâ¸ÅÃâ¿ø°¡  26" xfId="21691" xr:uid="{38E5B709-24C5-4C52-AB8F-8CA5EE9E830E}"/>
    <cellStyle name="AeE­ [0]_¸AAa¸AAa¿ø°¡  26 2" xfId="29074" xr:uid="{0726A91C-975A-4037-BBDD-7735F5DCE3C7}"/>
    <cellStyle name="ÅëÈ­ [0]_¸ÅÃâ¸ÅÃâ¿ø°¡  27" xfId="21692" xr:uid="{852DDDA1-54BE-474D-AA49-19EC8FDED984}"/>
    <cellStyle name="AeE­ [0]_¸AAa¸AAa¿ø°¡  27 2" xfId="29075" xr:uid="{4EFFE0BC-92CF-47E6-A9D1-4341EC78664A}"/>
    <cellStyle name="ÅëÈ­ [0]_¸ÅÃâ¸ÅÃâ¿ø°¡  28" xfId="21693" xr:uid="{9B921C6C-50D6-4EB1-9441-949756E65FB4}"/>
    <cellStyle name="AeE­ [0]_¸AAa¸AAa¿ø°¡  28 2" xfId="29076" xr:uid="{1BDFB56D-1852-4D60-B3F0-A4745403F1E4}"/>
    <cellStyle name="ÅëÈ­ [0]_¸ÅÃâ¸ÅÃâ¿ø°¡  29" xfId="21694" xr:uid="{32AE9612-505A-4FA4-8803-F2643B7FFE03}"/>
    <cellStyle name="AeE­ [0]_¸AAa¸AAa¿ø°¡  29 2" xfId="29077" xr:uid="{4FC42D06-6E55-4FEE-A041-500D970E436A}"/>
    <cellStyle name="ÅëÈ­ [0]_¸ÅÃâ¸ÅÃâ¿ø°¡  3" xfId="21695" xr:uid="{DC5F524F-5BA8-4D12-A74A-BFA5DE6C2CA0}"/>
    <cellStyle name="AeE­ [0]_¸AAa¸AAa¿ø°¡  3 2" xfId="29078" xr:uid="{89F1D9A9-5130-4933-AEF6-19FE0F747F53}"/>
    <cellStyle name="ÅëÈ­ [0]_¸ÅÃâ¸ÅÃâ¿ø°¡  3 2" xfId="29079" xr:uid="{227E31A1-38A5-4E5E-AF30-72B43FE51CD1}"/>
    <cellStyle name="AeE­ [0]_¸AAa¸AAa¿ø°¡  30" xfId="21696" xr:uid="{EE392245-BC6B-4A82-882E-4CA6CD50CDEF}"/>
    <cellStyle name="ÅëÈ­ [0]_¸ÅÃâ¸ÅÃâ¿ø°¡  30" xfId="21697" xr:uid="{C94B27F1-84FD-452B-B93B-C0BFB039BAF6}"/>
    <cellStyle name="AeE­ [0]_¸AAa¸AAa¿ø°¡  30 2" xfId="29080" xr:uid="{839D24D3-63C2-4775-82AD-B3A5C7607029}"/>
    <cellStyle name="ÅëÈ­ [0]_¸ÅÃâ¸ÅÃâ¿ø°¡  31" xfId="21698" xr:uid="{43A20293-B1DC-4B3F-9770-31717F7D7B14}"/>
    <cellStyle name="AeE­ [0]_¸AAa¸AAa¿ø°¡  31 2" xfId="29081" xr:uid="{1AA8C99D-0A86-4E26-817B-F3F72D0D4527}"/>
    <cellStyle name="ÅëÈ­ [0]_¸ÅÃâ¸ÅÃâ¿ø°¡  32" xfId="21699" xr:uid="{E5E0FD85-50D9-453F-AC9D-423DA693417F}"/>
    <cellStyle name="AeE­ [0]_¸AAa¸AAa¿ø°¡  32 2" xfId="29082" xr:uid="{63FA959B-F750-4C6B-B8C4-E52FB75D3EC9}"/>
    <cellStyle name="ÅëÈ­ [0]_¸ÅÃâ¸ÅÃâ¿ø°¡  33" xfId="21700" xr:uid="{30955C10-0B69-4DAC-8C71-BC15F1073689}"/>
    <cellStyle name="AeE­ [0]_¸AAa¸AAa¿ø°¡  33 2" xfId="29083" xr:uid="{2EC52BF6-F116-45E5-8E23-C73CA0807138}"/>
    <cellStyle name="ÅëÈ­ [0]_¸ÅÃâ¸ÅÃâ¿ø°¡  34" xfId="21701" xr:uid="{C23A4836-D2F9-4B15-9B26-F0BAD4528F7D}"/>
    <cellStyle name="AeE­ [0]_¸AAa¸AAa¿ø°¡  34 2" xfId="29084" xr:uid="{D0AAA045-26DF-47E5-A7BC-596D58CE06EC}"/>
    <cellStyle name="ÅëÈ­ [0]_¸ÅÃâ¸ÅÃâ¿ø°¡  35" xfId="21702" xr:uid="{6672145D-A8A3-4A19-8A6B-715C333EA5D2}"/>
    <cellStyle name="AeE­ [0]_¸AAa¸AAa¿ø°¡  35 2" xfId="29085" xr:uid="{BE7C5D06-1178-4B7E-BB1D-60A01FB0BC01}"/>
    <cellStyle name="ÅëÈ­ [0]_¸ÅÃâ¸ÅÃâ¿ø°¡  36" xfId="21703" xr:uid="{5AC196E6-3E9E-430D-A737-EC6C778B2E68}"/>
    <cellStyle name="AeE­ [0]_¸AAa¸AAa¿ø°¡  36 2" xfId="29086" xr:uid="{B8EC5CEB-4AE2-47DE-8078-D50CCC06A3C2}"/>
    <cellStyle name="ÅëÈ­ [0]_¸ÅÃâ¸ÅÃâ¿ø°¡  37" xfId="29087" xr:uid="{E1B19874-C5EB-4B6E-9CDE-CABABA76D2DB}"/>
    <cellStyle name="AeE­ [0]_¸AAa¸AAa¿ø°¡  4" xfId="21704" xr:uid="{E70787F0-5090-460E-AF57-8FDB469C3975}"/>
    <cellStyle name="ÅëÈ­ [0]_¸ÅÃâ¸ÅÃâ¿ø°¡  4" xfId="21705" xr:uid="{FA9B8167-C2AF-4198-8003-95E5D6B95410}"/>
    <cellStyle name="AeE­ [0]_¸AAa¸AAa¿ø°¡  4 2" xfId="29088" xr:uid="{2BA7BA32-5F11-4719-A5B0-F830EB79F66E}"/>
    <cellStyle name="ÅëÈ­ [0]_¸ÅÃâ¸ÅÃâ¿ø°¡  4 2" xfId="29089" xr:uid="{7667250A-7BAF-47D4-AB75-F53DDA8CB51A}"/>
    <cellStyle name="AeE­ [0]_¸AAa¸AAa¿ø°¡  5" xfId="21706" xr:uid="{F6845CCE-E859-43A5-8268-344AA37B2D28}"/>
    <cellStyle name="ÅëÈ­ [0]_¸ÅÃâ¸ÅÃâ¿ø°¡  5" xfId="21707" xr:uid="{E7FEC65F-6043-4715-BDB3-CA1CA6242750}"/>
    <cellStyle name="AeE­ [0]_¸AAa¸AAa¿ø°¡  5 2" xfId="29090" xr:uid="{9DDFE203-F7CC-4388-8CE6-9A7868AD9492}"/>
    <cellStyle name="ÅëÈ­ [0]_¸ÅÃâ¸ÅÃâ¿ø°¡  5 2" xfId="29091" xr:uid="{4082A68A-9963-4EB4-9A5C-4800371D11DA}"/>
    <cellStyle name="AeE­ [0]_¸AAa¸AAa¿ø°¡  6" xfId="21708" xr:uid="{8340ACF6-3189-43CB-9366-ABA7A49884F9}"/>
    <cellStyle name="ÅëÈ­ [0]_¸ÅÃâ¸ÅÃâ¿ø°¡  6" xfId="21709" xr:uid="{437F22B0-E0E4-4E54-8837-646EB27FC894}"/>
    <cellStyle name="AeE­ [0]_¸AAa¸AAa¿ø°¡  6 2" xfId="29092" xr:uid="{933599C6-0CEB-4D55-9D82-9C9B65425B65}"/>
    <cellStyle name="ÅëÈ­ [0]_¸ÅÃâ¸ÅÃâ¿ø°¡  6 2" xfId="29093" xr:uid="{ECEA9286-EDBE-45BD-A009-F6EC2CF79EFD}"/>
    <cellStyle name="AeE­ [0]_¸AAa¸AAa¿ø°¡  7" xfId="21710" xr:uid="{C83BD0C9-0B89-40E5-8AC7-C7FE051ACBAD}"/>
    <cellStyle name="ÅëÈ­ [0]_¸ÅÃâ¸ÅÃâ¿ø°¡  7" xfId="21711" xr:uid="{969CD5A4-4F2F-4FE8-8350-F134D372755B}"/>
    <cellStyle name="AeE­ [0]_¸AAa¸AAa¿ø°¡  7 2" xfId="29094" xr:uid="{1BAD81C0-32B9-4C30-9A47-816766E14254}"/>
    <cellStyle name="ÅëÈ­ [0]_¸ÅÃâ¸ÅÃâ¿ø°¡  7 2" xfId="29095" xr:uid="{8BFC6653-E30D-4104-B45D-68D0F144349D}"/>
    <cellStyle name="AeE­ [0]_¸AAa¸AAa¿ø°¡  8" xfId="21712" xr:uid="{6BFF4CC2-D5CC-4662-B0F6-807AE9C6A5EB}"/>
    <cellStyle name="ÅëÈ­ [0]_¸ÅÃâ¸ÅÃâ¿ø°¡  8" xfId="21713" xr:uid="{5A79B74D-2E92-47A8-8E6B-0C9244568028}"/>
    <cellStyle name="AeE­ [0]_¸AAa¸AAa¿ø°¡  8 2" xfId="29096" xr:uid="{58179912-D0C1-4D59-9C20-C8A012E22650}"/>
    <cellStyle name="ÅëÈ­ [0]_¸ÅÃâ¸ÅÃâ¿ø°¡  8 2" xfId="29097" xr:uid="{CDF49CD7-D673-4A6E-A583-7478FFE9B018}"/>
    <cellStyle name="AeE­ [0]_¸AAa¸AAa¿ø°¡  9" xfId="21714" xr:uid="{DCAB3D92-065E-40BD-9964-248EA9792421}"/>
    <cellStyle name="ÅëÈ­ [0]_¸ÅÃâ¸ÅÃâ¿ø°¡  9" xfId="21715" xr:uid="{52D673C5-0125-430C-A99F-6A93B39AF50D}"/>
    <cellStyle name="AeE­ [0]_¸AAa¸AAa¿ø°¡  9 2" xfId="29098" xr:uid="{CE52EBD1-9648-4176-BA0E-BCF098733252}"/>
    <cellStyle name="ÅëÈ­ [0]_¸ÅÃâ¸ÅÃâ¿ø°¡  9 2" xfId="29099" xr:uid="{99DE5013-CCBF-4DE1-BC9F-AA25F2684E4C}"/>
    <cellStyle name="AeE­ [0]_¸AAa¸AAa¿ø°¡ _(분석-수정-수주보완)2003-2005년신제품수주분석3" xfId="1904" xr:uid="{3CF45BF5-E3C9-40D3-B607-D53D006E9482}"/>
    <cellStyle name="ÅëÈ­ [0]_¸ÅÃâ¸ÅÃâ¿ø°¡ _(분석-수정-수주보완)2003-2005년신제품수주분석3" xfId="1905" xr:uid="{0A830E13-2DE0-4ED4-BB1B-D01B89C88339}"/>
    <cellStyle name="AeE­ [0]_¸AAa¸AAa¿ø°¡ _03_0526 개발비용년도별분석" xfId="1906" xr:uid="{CB6CBB55-6A69-4323-8DDA-B751218355ED}"/>
    <cellStyle name="ÅëÈ­ [0]_¸ÅÃâ¸ÅÃâ¿ø°¡ _04변압기생산투자" xfId="1907" xr:uid="{25891132-1A62-4887-90C0-B1637ACDCA93}"/>
    <cellStyle name="AeE­ [0]_¸AAa¸AAa¿ø°¡ _07년 시설투자 사업계획(안재한)" xfId="1908" xr:uid="{FC2A5CA9-EC7F-4883-ACB5-00DF45366475}"/>
    <cellStyle name="ÅëÈ­ [0]_¸ÅÃâ¸ÅÃâ¿ø°¡ _07년 시설투자 사업계획(안재한)" xfId="1909" xr:uid="{87A2A7C2-2BF5-401D-A061-B5462A37EF3F}"/>
    <cellStyle name="AeE­ [0]_¸AAa¸AAa¿ø°¡ _1 2006년사업계획작성기준및 양식(R.0)" xfId="1910" xr:uid="{ED283092-C1FE-4CE7-8085-8B9F2A341D2C}"/>
    <cellStyle name="ÅëÈ­ [0]_¸ÅÃâ¸ÅÃâ¿ø°¡ _1 2006년사업계획작성기준및 양식(R.0)" xfId="1911" xr:uid="{40420AA3-4BDE-4493-BFC2-9B55A6B493BA}"/>
    <cellStyle name="AeE­ [0]_¸AAa¸AAa¿ø°¡ _1∼10월 실적" xfId="1912" xr:uid="{7BFADCC6-9AC2-464F-A326-42C2CA95ECFA}"/>
    <cellStyle name="ÅëÈ­ [0]_¸ÅÃâ¸ÅÃâ¿ø°¡ _1∼10월 실적" xfId="1913" xr:uid="{8ECF8C12-02EF-40D5-B8D3-3CEB5BB9B12C}"/>
    <cellStyle name="AeE­ [0]_¸AAa¸AAa¿ø°¡ _1∼11월 실적" xfId="1914" xr:uid="{FE43AD80-A740-4537-ADC0-57D00B465515}"/>
    <cellStyle name="ÅëÈ­ [0]_¸ÅÃâ¸ÅÃâ¿ø°¡ _1∼11월 실적" xfId="1915" xr:uid="{9CDA1593-CA05-4C55-AA11-55216F4AC355}"/>
    <cellStyle name="AeE­ [0]_¸AAa¸AAa¿ø°¡ _10.12일 화상회의자료" xfId="1916" xr:uid="{DF4E733A-37BB-4922-BA81-AA195F172384}"/>
    <cellStyle name="ÅëÈ­ [0]_¸ÅÃâ¸ÅÃâ¿ø°¡ _10.12일 화상회의자료" xfId="1917" xr:uid="{CA2F2AFE-43BA-4500-86DD-F3F9A9164BF1}"/>
    <cellStyle name="AeE­ [0]_¸AAa¸AAa¿ø°¡ _20051021_06년확정물량통보R.0" xfId="1918" xr:uid="{88538446-07E4-4C9C-A86A-8D83E3D894D6}"/>
    <cellStyle name="ÅëÈ­ [0]_¸ÅÃâ¸ÅÃâ¿ø°¡ _20051021_06년확정물량통보R.0" xfId="1919" xr:uid="{ADF1171D-81FA-472E-A9A9-8E6556E3E2AB}"/>
    <cellStyle name="AeE­ [0]_¸AAa¸AAa¿ø°¡ _2007년사업계획작성초안(고생송부)" xfId="1920" xr:uid="{FFB2C743-67DE-4B15-A1B3-350878684BC9}"/>
    <cellStyle name="ÅëÈ­ [0]_¸ÅÃâ¸ÅÃâ¿ø°¡ _2007년사업계획작성초안(고생송부)" xfId="1921" xr:uid="{E9A271D6-35A6-4F00-9CEF-809EF6C2A4CC}"/>
    <cellStyle name="AeE­ [0]_¸AAa¸AAa¿ø°¡ _20080929_인버터VOC현황및개선방안_품질1" xfId="1922" xr:uid="{1613828D-D564-46E7-A3C2-A6BA496B409D}"/>
    <cellStyle name="ÅëÈ­ [0]_¸ÅÃâ¸ÅÃâ¿ø°¡ _20080929_인버터VOC현황및개선방안_품질1" xfId="1923" xr:uid="{3FE81DF8-B0A4-4EB8-997C-FA10E666190A}"/>
    <cellStyle name="AeE­ [0]_¸AAa¸AAa¿ø°¡ _20080930_인버터VOC 년도별 추이_품질" xfId="1924" xr:uid="{3BD015E7-7DC1-4664-A9A7-F87A264C3559}"/>
    <cellStyle name="ÅëÈ­ [0]_¸ÅÃâ¸ÅÃâ¿ø°¡ _20080930_인버터VOC 년도별 추이_품질" xfId="1925" xr:uid="{4617013F-13C9-4E3A-85A6-8B1DAD1E85DC}"/>
    <cellStyle name="AeE­ [0]_¸AAa¸AAa¿ø°¡ _2008년_VOC 세부실천계획_r01(B4)_중저압차단기" xfId="1926" xr:uid="{31DAEA4E-72CF-4E05-8C3B-CA933176B52C}"/>
    <cellStyle name="ÅëÈ­ [0]_¸ÅÃâ¸ÅÃâ¿ø°¡ _2008년_VOC 세부실천계획_r01(B4)_중저압차단기" xfId="1927" xr:uid="{C4CADD36-147A-4DD2-8BD0-9819BFCE846C}"/>
    <cellStyle name="AeE­ [0]_¸AAa¸AAa¿ø°¡ _2008년도 변압기부문 기술개발과제 현황(2차심의)" xfId="1928" xr:uid="{BDEEBB2A-4DCB-4DF2-8737-2F2B94DA3C6F}"/>
    <cellStyle name="ÅëÈ­ [0]_¸ÅÃâ¸ÅÃâ¿ø°¡ _2008년도 변압기부문 기술개발과제 현황(2차심의)" xfId="1929" xr:uid="{F7423405-BFD1-4CBC-9B7D-4B6EF5867B0C}"/>
    <cellStyle name="AeE­ [0]_¸AAa¸AAa¿ø°¡ _24통관" xfId="1930" xr:uid="{209596AC-E676-4DD0-928A-B7AAA8ADFBFC}"/>
    <cellStyle name="ÅëÈ­ [0]_¸ÅÃâ¸ÅÃâ¿ø°¡ _3. 미포조선 경영현황(04실적05계획 cyh)" xfId="1931" xr:uid="{11823E2F-8890-44D1-A5A6-A44083C9ADAE}"/>
    <cellStyle name="AeE­ [0]_¸AAa¸AAa¿ø°¡ _5월보고상" xfId="1932" xr:uid="{FBA5B436-9674-4DD5-9BA1-AC8DE7C2C274}"/>
    <cellStyle name="ÅëÈ­ [0]_¸ÅÃâ¸ÅÃâ¿ø°¡ _5월보고상" xfId="1933" xr:uid="{092C99A3-89D8-4F4A-80C6-35DF41AA6F45}"/>
    <cellStyle name="AeE­ [0]_¸AAa¸AAa¿ø°¡ _5월보고상 10" xfId="21716" xr:uid="{515F10A1-2E4C-4F7B-B3F5-C76A99E393EF}"/>
    <cellStyle name="ÅëÈ­ [0]_¸ÅÃâ¸ÅÃâ¿ø°¡ _5월보고상 10" xfId="21717" xr:uid="{542D0EB1-0E91-4B8C-AD83-5C90AA857D7A}"/>
    <cellStyle name="AeE­ [0]_¸AAa¸AAa¿ø°¡ _5월보고상 10 2" xfId="29100" xr:uid="{B9ED20CC-03B0-49C6-B97D-238D1D508AE1}"/>
    <cellStyle name="ÅëÈ­ [0]_¸ÅÃâ¸ÅÃâ¿ø°¡ _5월보고상 10 2" xfId="29101" xr:uid="{D4CDDB9E-14F6-474D-A2A1-B1FB98E68555}"/>
    <cellStyle name="AeE­ [0]_¸AAa¸AAa¿ø°¡ _5월보고상 11" xfId="21718" xr:uid="{78E0DB37-A5C3-4A51-A48D-9A267BABC785}"/>
    <cellStyle name="ÅëÈ­ [0]_¸ÅÃâ¸ÅÃâ¿ø°¡ _5월보고상 11" xfId="21719" xr:uid="{E6360C7C-E358-46C0-955D-E9F75CB0134B}"/>
    <cellStyle name="AeE­ [0]_¸AAa¸AAa¿ø°¡ _5월보고상 11 2" xfId="29102" xr:uid="{DFA4E790-740C-4277-8724-2A94CB3986B0}"/>
    <cellStyle name="ÅëÈ­ [0]_¸ÅÃâ¸ÅÃâ¿ø°¡ _5월보고상 11 2" xfId="29103" xr:uid="{A0C80190-C457-4EB1-9D9A-F68CB2843F4C}"/>
    <cellStyle name="AeE­ [0]_¸AAa¸AAa¿ø°¡ _5월보고상 12" xfId="21720" xr:uid="{803BAC72-9434-4E23-9EE5-85F485CB78D6}"/>
    <cellStyle name="ÅëÈ­ [0]_¸ÅÃâ¸ÅÃâ¿ø°¡ _5월보고상 12" xfId="21721" xr:uid="{613E259F-37D1-47F7-BACC-0255758C0C24}"/>
    <cellStyle name="AeE­ [0]_¸AAa¸AAa¿ø°¡ _5월보고상 12 2" xfId="29104" xr:uid="{0CA75900-29A1-4351-A783-FD6D6B4F52A1}"/>
    <cellStyle name="ÅëÈ­ [0]_¸ÅÃâ¸ÅÃâ¿ø°¡ _5월보고상 12 2" xfId="29105" xr:uid="{BBFC4F83-1C89-497E-BA6A-C5DBCAD82815}"/>
    <cellStyle name="AeE­ [0]_¸AAa¸AAa¿ø°¡ _5월보고상 13" xfId="21722" xr:uid="{CAB2CEB9-5ED2-4E57-8CB7-2BEC345063A0}"/>
    <cellStyle name="ÅëÈ­ [0]_¸ÅÃâ¸ÅÃâ¿ø°¡ _5월보고상 13" xfId="21723" xr:uid="{AEABA0D0-4E0F-46BD-9C18-BD2B6513BC15}"/>
    <cellStyle name="AeE­ [0]_¸AAa¸AAa¿ø°¡ _5월보고상 13 2" xfId="29106" xr:uid="{29705248-4C1E-4F68-A293-A998C84F947C}"/>
    <cellStyle name="ÅëÈ­ [0]_¸ÅÃâ¸ÅÃâ¿ø°¡ _5월보고상 13 2" xfId="29107" xr:uid="{E2E0AFA3-4567-4520-A03D-87445334E281}"/>
    <cellStyle name="AeE­ [0]_¸AAa¸AAa¿ø°¡ _5월보고상 14" xfId="21724" xr:uid="{2857BBC9-6025-4567-9274-E705D616B3AB}"/>
    <cellStyle name="ÅëÈ­ [0]_¸ÅÃâ¸ÅÃâ¿ø°¡ _5월보고상 14" xfId="21725" xr:uid="{999279FB-8498-42E5-A148-239F594288BF}"/>
    <cellStyle name="AeE­ [0]_¸AAa¸AAa¿ø°¡ _5월보고상 14 2" xfId="29108" xr:uid="{BF0C40F0-5B16-4A50-B219-09F25AE9B9CB}"/>
    <cellStyle name="ÅëÈ­ [0]_¸ÅÃâ¸ÅÃâ¿ø°¡ _5월보고상 14 2" xfId="29109" xr:uid="{F9FEE61B-0870-4940-ACF6-E6DBA67CEF36}"/>
    <cellStyle name="AeE­ [0]_¸AAa¸AAa¿ø°¡ _5월보고상 15" xfId="21726" xr:uid="{C7A0E167-DCE0-430C-A84F-9CC588312D4A}"/>
    <cellStyle name="ÅëÈ­ [0]_¸ÅÃâ¸ÅÃâ¿ø°¡ _5월보고상 15" xfId="21727" xr:uid="{FEA8E10C-3C18-4B8C-9863-D9DF75D96F1E}"/>
    <cellStyle name="AeE­ [0]_¸AAa¸AAa¿ø°¡ _5월보고상 15 2" xfId="29110" xr:uid="{FEBDF89D-2E9D-4F89-AFF0-21B3BE49E610}"/>
    <cellStyle name="ÅëÈ­ [0]_¸ÅÃâ¸ÅÃâ¿ø°¡ _5월보고상 15 2" xfId="29111" xr:uid="{E142D598-19E9-4CA7-92B0-21BD163963FA}"/>
    <cellStyle name="AeE­ [0]_¸AAa¸AAa¿ø°¡ _5월보고상 16" xfId="21728" xr:uid="{FBC92A75-6615-4A24-B3F7-997941F71987}"/>
    <cellStyle name="ÅëÈ­ [0]_¸ÅÃâ¸ÅÃâ¿ø°¡ _5월보고상 16" xfId="21729" xr:uid="{1B1E5250-503C-482B-86D2-D6D4B42554CA}"/>
    <cellStyle name="AeE­ [0]_¸AAa¸AAa¿ø°¡ _5월보고상 16 2" xfId="29112" xr:uid="{B9BCC050-CDF8-4C38-9A64-DB19FA1E2E97}"/>
    <cellStyle name="ÅëÈ­ [0]_¸ÅÃâ¸ÅÃâ¿ø°¡ _5월보고상 16 2" xfId="29113" xr:uid="{EBF5B1F0-1708-4E7E-8B4F-080DE9D8A648}"/>
    <cellStyle name="AeE­ [0]_¸AAa¸AAa¿ø°¡ _5월보고상 17" xfId="21730" xr:uid="{0E131A33-7115-402C-9D8D-EA3FDCB58CD1}"/>
    <cellStyle name="ÅëÈ­ [0]_¸ÅÃâ¸ÅÃâ¿ø°¡ _5월보고상 17" xfId="21731" xr:uid="{68FF5D93-964A-474E-8F31-65AB18B5DCF1}"/>
    <cellStyle name="AeE­ [0]_¸AAa¸AAa¿ø°¡ _5월보고상 17 2" xfId="29114" xr:uid="{DE90EDA5-BE3E-491C-9A7F-21EBFE46BD44}"/>
    <cellStyle name="ÅëÈ­ [0]_¸ÅÃâ¸ÅÃâ¿ø°¡ _5월보고상 17 2" xfId="29115" xr:uid="{67D24F5B-70DF-4B85-9CE1-92443C6FA47E}"/>
    <cellStyle name="AeE­ [0]_¸AAa¸AAa¿ø°¡ _5월보고상 18" xfId="21732" xr:uid="{C5C52232-B1EA-4C1C-A72F-41A41ED8EC50}"/>
    <cellStyle name="ÅëÈ­ [0]_¸ÅÃâ¸ÅÃâ¿ø°¡ _5월보고상 18" xfId="21733" xr:uid="{78F3539B-8B76-4EAE-AEDD-19A9C9FFD43F}"/>
    <cellStyle name="AeE­ [0]_¸AAa¸AAa¿ø°¡ _5월보고상 18 2" xfId="29116" xr:uid="{CC9825B9-C5D0-458E-9500-CE488F54BB51}"/>
    <cellStyle name="ÅëÈ­ [0]_¸ÅÃâ¸ÅÃâ¿ø°¡ _5월보고상 18 2" xfId="29117" xr:uid="{67E3DAB9-9EBF-4E5D-8535-009378B7B32B}"/>
    <cellStyle name="AeE­ [0]_¸AAa¸AAa¿ø°¡ _5월보고상 19" xfId="21734" xr:uid="{DB94F050-E229-4DD7-AC35-2D88CF47A5FE}"/>
    <cellStyle name="ÅëÈ­ [0]_¸ÅÃâ¸ÅÃâ¿ø°¡ _5월보고상 19" xfId="21735" xr:uid="{60501448-5F9E-424A-AD47-EB265B1CD358}"/>
    <cellStyle name="AeE­ [0]_¸AAa¸AAa¿ø°¡ _5월보고상 19 2" xfId="29118" xr:uid="{94F07113-A11A-4729-9C24-48D7D7B23A77}"/>
    <cellStyle name="ÅëÈ­ [0]_¸ÅÃâ¸ÅÃâ¿ø°¡ _5월보고상 19 2" xfId="29119" xr:uid="{1492E7BF-0D34-4F20-8CA4-379C531DD022}"/>
    <cellStyle name="AeE­ [0]_¸AAa¸AAa¿ø°¡ _5월보고상 2" xfId="21736" xr:uid="{14A1FE6B-E83B-4B30-ABDE-099CCA179F29}"/>
    <cellStyle name="ÅëÈ­ [0]_¸ÅÃâ¸ÅÃâ¿ø°¡ _5월보고상 2" xfId="21737" xr:uid="{5DDC82C0-E756-4167-BC65-DE5E77BF078B}"/>
    <cellStyle name="AeE­ [0]_¸AAa¸AAa¿ø°¡ _5월보고상 2 2" xfId="29120" xr:uid="{5216A7A8-1B5D-4E4B-989C-C92CDAD4C89E}"/>
    <cellStyle name="ÅëÈ­ [0]_¸ÅÃâ¸ÅÃâ¿ø°¡ _5월보고상 20" xfId="21738" xr:uid="{E62D70EF-57F8-4670-9C78-151700C3D0A3}"/>
    <cellStyle name="AeE­ [0]_¸AAa¸AAa¿ø°¡ _5월보고상 20 2" xfId="29121" xr:uid="{ED6A1FBE-45F0-47A1-9CD9-1BF0F879D312}"/>
    <cellStyle name="ÅëÈ­ [0]_¸ÅÃâ¸ÅÃâ¿ø°¡ _5월보고상 20 2" xfId="29122" xr:uid="{45626F01-133E-404E-B4B7-B457F8C92925}"/>
    <cellStyle name="AeE­ [0]_¸AAa¸AAa¿ø°¡ _5월보고상 21" xfId="21739" xr:uid="{88317F5F-40F3-46B5-BA31-1924998FE7BB}"/>
    <cellStyle name="ÅëÈ­ [0]_¸ÅÃâ¸ÅÃâ¿ø°¡ _5월보고상 21" xfId="21740" xr:uid="{B5CD986A-424D-486C-BC0A-FECFE1EA59DC}"/>
    <cellStyle name="AeE­ [0]_¸AAa¸AAa¿ø°¡ _5월보고상 21 2" xfId="29123" xr:uid="{461B4539-3BAA-4E29-ABA4-A5D31A53050B}"/>
    <cellStyle name="ÅëÈ­ [0]_¸ÅÃâ¸ÅÃâ¿ø°¡ _5월보고상 21 2" xfId="29124" xr:uid="{64C0F200-014C-47AE-AF94-2E77C9FB7BBC}"/>
    <cellStyle name="AeE­ [0]_¸AAa¸AAa¿ø°¡ _5월보고상 22" xfId="21741" xr:uid="{02E1A9AA-EA82-4524-8B36-60063F5FBA33}"/>
    <cellStyle name="ÅëÈ­ [0]_¸ÅÃâ¸ÅÃâ¿ø°¡ _5월보고상 22" xfId="21742" xr:uid="{3A978E27-1429-458B-9058-E5C0338453CE}"/>
    <cellStyle name="AeE­ [0]_¸AAa¸AAa¿ø°¡ _5월보고상 22 2" xfId="29125" xr:uid="{8D731524-C2F1-4A27-BD64-26338944AA69}"/>
    <cellStyle name="ÅëÈ­ [0]_¸ÅÃâ¸ÅÃâ¿ø°¡ _5월보고상 22 2" xfId="29126" xr:uid="{26872146-ACD2-42C5-B379-BC6F9D817BE9}"/>
    <cellStyle name="AeE­ [0]_¸AAa¸AAa¿ø°¡ _5월보고상 23" xfId="21743" xr:uid="{845BB328-8FDE-4001-B544-11FCCF8B2BD9}"/>
    <cellStyle name="ÅëÈ­ [0]_¸ÅÃâ¸ÅÃâ¿ø°¡ _5월보고상 23" xfId="21744" xr:uid="{D73F44FC-DA5C-4CED-AB8F-FDE8CF1214D6}"/>
    <cellStyle name="AeE­ [0]_¸AAa¸AAa¿ø°¡ _5월보고상 23 2" xfId="29127" xr:uid="{CA035148-0EA7-4193-9F43-79EB0EB8C420}"/>
    <cellStyle name="ÅëÈ­ [0]_¸ÅÃâ¸ÅÃâ¿ø°¡ _5월보고상 23 2" xfId="29128" xr:uid="{72508AC9-4125-44B9-9B55-2FA067F45455}"/>
    <cellStyle name="AeE­ [0]_¸AAa¸AAa¿ø°¡ _5월보고상 24" xfId="21745" xr:uid="{7B35EC0E-01B1-45C5-B7D5-CEEB73E02BB6}"/>
    <cellStyle name="ÅëÈ­ [0]_¸ÅÃâ¸ÅÃâ¿ø°¡ _5월보고상 24" xfId="21746" xr:uid="{E0F4891C-96F4-476E-BCCA-32BB7C6E3B5A}"/>
    <cellStyle name="AeE­ [0]_¸AAa¸AAa¿ø°¡ _5월보고상 24 2" xfId="29129" xr:uid="{6436F096-1171-4E76-863D-58C14E3468B6}"/>
    <cellStyle name="ÅëÈ­ [0]_¸ÅÃâ¸ÅÃâ¿ø°¡ _5월보고상 24 2" xfId="29130" xr:uid="{B679BAB9-D829-4575-A7A0-C1EE5ED7548E}"/>
    <cellStyle name="AeE­ [0]_¸AAa¸AAa¿ø°¡ _5월보고상 25" xfId="21747" xr:uid="{868DB413-C049-4AA1-93D7-02D8AF549649}"/>
    <cellStyle name="ÅëÈ­ [0]_¸ÅÃâ¸ÅÃâ¿ø°¡ _5월보고상 25" xfId="21748" xr:uid="{FE98C004-4A70-4C1E-80E9-E79B99D400E8}"/>
    <cellStyle name="AeE­ [0]_¸AAa¸AAa¿ø°¡ _5월보고상 25 2" xfId="29131" xr:uid="{C13098D2-964C-4860-8179-33BF815B9754}"/>
    <cellStyle name="ÅëÈ­ [0]_¸ÅÃâ¸ÅÃâ¿ø°¡ _5월보고상 26" xfId="21749" xr:uid="{67C5F782-4FB8-4916-9E59-613EFD9F2893}"/>
    <cellStyle name="AeE­ [0]_¸AAa¸AAa¿ø°¡ _5월보고상 26 2" xfId="29132" xr:uid="{733567C6-3CF1-486E-B7B5-4073DC193431}"/>
    <cellStyle name="ÅëÈ­ [0]_¸ÅÃâ¸ÅÃâ¿ø°¡ _5월보고상 27" xfId="21750" xr:uid="{9D103021-8264-4F36-8BA4-BC22839999BC}"/>
    <cellStyle name="AeE­ [0]_¸AAa¸AAa¿ø°¡ _5월보고상 27 2" xfId="29133" xr:uid="{47548A8C-6AF2-47D4-8BBB-9E4E33F9E6FC}"/>
    <cellStyle name="ÅëÈ­ [0]_¸ÅÃâ¸ÅÃâ¿ø°¡ _5월보고상 28" xfId="21751" xr:uid="{717E8F3F-FC04-4C18-A42B-F269EA54E216}"/>
    <cellStyle name="AeE­ [0]_¸AAa¸AAa¿ø°¡ _5월보고상 28 2" xfId="29134" xr:uid="{DE178344-CEA9-4DAC-9713-6D2BBEAA0114}"/>
    <cellStyle name="ÅëÈ­ [0]_¸ÅÃâ¸ÅÃâ¿ø°¡ _5월보고상 29" xfId="21752" xr:uid="{4996792B-6D0A-42B0-BBE5-98F82F826064}"/>
    <cellStyle name="AeE­ [0]_¸AAa¸AAa¿ø°¡ _5월보고상 29 2" xfId="29135" xr:uid="{71173DFD-728B-4E95-AA2B-1C20B270135C}"/>
    <cellStyle name="ÅëÈ­ [0]_¸ÅÃâ¸ÅÃâ¿ø°¡ _5월보고상 3" xfId="21753" xr:uid="{F6FBD33D-A073-43E6-AFE6-BEC747183399}"/>
    <cellStyle name="AeE­ [0]_¸AAa¸AAa¿ø°¡ _5월보고상 3 2" xfId="29136" xr:uid="{6A363BE3-5207-4B24-8029-BE08DB6F08DC}"/>
    <cellStyle name="ÅëÈ­ [0]_¸ÅÃâ¸ÅÃâ¿ø°¡ _5월보고상 3 2" xfId="29137" xr:uid="{03665DD2-46D6-4A5A-9E77-8470012FDBF1}"/>
    <cellStyle name="AeE­ [0]_¸AAa¸AAa¿ø°¡ _5월보고상 30" xfId="21754" xr:uid="{22106430-04B5-489C-9BE9-EF5EE9F6115C}"/>
    <cellStyle name="ÅëÈ­ [0]_¸ÅÃâ¸ÅÃâ¿ø°¡ _5월보고상 30" xfId="21755" xr:uid="{D53FEF7A-E3EE-47F2-8A16-69AB1F7B540F}"/>
    <cellStyle name="AeE­ [0]_¸AAa¸AAa¿ø°¡ _5월보고상 30 2" xfId="29138" xr:uid="{BC3D9797-5747-41F4-8C08-B518D00E9B18}"/>
    <cellStyle name="ÅëÈ­ [0]_¸ÅÃâ¸ÅÃâ¿ø°¡ _5월보고상 31" xfId="21756" xr:uid="{496034C5-44A8-45C4-BE6B-DFB879CDC161}"/>
    <cellStyle name="AeE­ [0]_¸AAa¸AAa¿ø°¡ _5월보고상 31 2" xfId="29139" xr:uid="{2BBBCC79-8C7B-4A84-8206-A8CF74A9330E}"/>
    <cellStyle name="ÅëÈ­ [0]_¸ÅÃâ¸ÅÃâ¿ø°¡ _5월보고상 32" xfId="21757" xr:uid="{6B6163FC-1A82-4C46-9F7F-C629D008811A}"/>
    <cellStyle name="AeE­ [0]_¸AAa¸AAa¿ø°¡ _5월보고상 32 2" xfId="29140" xr:uid="{940BA3EF-AA2A-4608-BA79-AC2F5E85C9E1}"/>
    <cellStyle name="ÅëÈ­ [0]_¸ÅÃâ¸ÅÃâ¿ø°¡ _5월보고상 33" xfId="21758" xr:uid="{CE701791-2AF4-421F-BE18-2EB34255AC80}"/>
    <cellStyle name="AeE­ [0]_¸AAa¸AAa¿ø°¡ _5월보고상 33 2" xfId="29141" xr:uid="{C3BF3042-341A-43A9-A9F2-C9B02C26813A}"/>
    <cellStyle name="ÅëÈ­ [0]_¸ÅÃâ¸ÅÃâ¿ø°¡ _5월보고상 34" xfId="21759" xr:uid="{2C9E27FE-1E86-4AA3-8D79-C1BC2B62D051}"/>
    <cellStyle name="AeE­ [0]_¸AAa¸AAa¿ø°¡ _5월보고상 34 2" xfId="29142" xr:uid="{2213E803-1C53-4948-9AC4-DE7A667311C0}"/>
    <cellStyle name="ÅëÈ­ [0]_¸ÅÃâ¸ÅÃâ¿ø°¡ _5월보고상 35" xfId="21760" xr:uid="{58CC6EA3-C11E-4430-A3B7-B316558BB084}"/>
    <cellStyle name="AeE­ [0]_¸AAa¸AAa¿ø°¡ _5월보고상 35 2" xfId="29143" xr:uid="{628F2A4A-A960-4CB6-86C9-2076810FCEB3}"/>
    <cellStyle name="ÅëÈ­ [0]_¸ÅÃâ¸ÅÃâ¿ø°¡ _5월보고상 36" xfId="21761" xr:uid="{128D68A7-7853-48AC-817A-C3AF68403404}"/>
    <cellStyle name="AeE­ [0]_¸AAa¸AAa¿ø°¡ _5월보고상 36 2" xfId="29144" xr:uid="{BF1EFC65-3E1C-49A1-A9C7-889F20471F6A}"/>
    <cellStyle name="ÅëÈ­ [0]_¸ÅÃâ¸ÅÃâ¿ø°¡ _5월보고상 37" xfId="29145" xr:uid="{988C9E18-CE71-493B-8A85-8A4F914B3C8E}"/>
    <cellStyle name="AeE­ [0]_¸AAa¸AAa¿ø°¡ _5월보고상 4" xfId="21762" xr:uid="{EC42063D-DC68-42A8-85F5-6FA97AE2B2A9}"/>
    <cellStyle name="ÅëÈ­ [0]_¸ÅÃâ¸ÅÃâ¿ø°¡ _5월보고상 4" xfId="21763" xr:uid="{2838E6F2-386B-4D86-8EA9-87D9CC5C354E}"/>
    <cellStyle name="AeE­ [0]_¸AAa¸AAa¿ø°¡ _5월보고상 4 2" xfId="29146" xr:uid="{66C90C2E-30B6-47DC-9C18-E3D0C3C79C3C}"/>
    <cellStyle name="ÅëÈ­ [0]_¸ÅÃâ¸ÅÃâ¿ø°¡ _5월보고상 4 2" xfId="29147" xr:uid="{C5235EBD-FF1D-48E1-81B3-71113E28CAC4}"/>
    <cellStyle name="AeE­ [0]_¸AAa¸AAa¿ø°¡ _5월보고상 5" xfId="21764" xr:uid="{B1731014-42F3-4B8A-888D-B6955F787510}"/>
    <cellStyle name="ÅëÈ­ [0]_¸ÅÃâ¸ÅÃâ¿ø°¡ _5월보고상 5" xfId="21765" xr:uid="{54672844-1346-495C-B900-F6AD90B09DAC}"/>
    <cellStyle name="AeE­ [0]_¸AAa¸AAa¿ø°¡ _5월보고상 5 2" xfId="29148" xr:uid="{DB7DAE30-777E-4536-89C5-A5B065997BD6}"/>
    <cellStyle name="ÅëÈ­ [0]_¸ÅÃâ¸ÅÃâ¿ø°¡ _5월보고상 5 2" xfId="29149" xr:uid="{26F92BF3-A58C-4701-A9EB-FD4D7D9BE9C3}"/>
    <cellStyle name="AeE­ [0]_¸AAa¸AAa¿ø°¡ _5월보고상 6" xfId="21766" xr:uid="{69B18397-E841-4624-9DC6-0B47B0F43BE4}"/>
    <cellStyle name="ÅëÈ­ [0]_¸ÅÃâ¸ÅÃâ¿ø°¡ _5월보고상 6" xfId="21767" xr:uid="{30CC7A68-2721-46AC-895D-527BBAE467A2}"/>
    <cellStyle name="AeE­ [0]_¸AAa¸AAa¿ø°¡ _5월보고상 6 2" xfId="29150" xr:uid="{1FF0CA7B-1FF2-4671-A13C-3C0F620E5492}"/>
    <cellStyle name="ÅëÈ­ [0]_¸ÅÃâ¸ÅÃâ¿ø°¡ _5월보고상 6 2" xfId="29151" xr:uid="{B8B9B935-0039-4B6E-AB30-FD80722EB265}"/>
    <cellStyle name="AeE­ [0]_¸AAa¸AAa¿ø°¡ _5월보고상 7" xfId="21768" xr:uid="{4BD66EBA-1BDF-40DA-B346-BAFE66B5FAD7}"/>
    <cellStyle name="ÅëÈ­ [0]_¸ÅÃâ¸ÅÃâ¿ø°¡ _5월보고상 7" xfId="21769" xr:uid="{B361C803-EB41-4B61-8127-67FB36C1012E}"/>
    <cellStyle name="AeE­ [0]_¸AAa¸AAa¿ø°¡ _5월보고상 7 2" xfId="29152" xr:uid="{D856AC51-DDF7-4D18-B7D3-C78F4A16E17B}"/>
    <cellStyle name="ÅëÈ­ [0]_¸ÅÃâ¸ÅÃâ¿ø°¡ _5월보고상 7 2" xfId="29153" xr:uid="{9382866D-9C54-456B-9704-2B3B61BD07E5}"/>
    <cellStyle name="AeE­ [0]_¸AAa¸AAa¿ø°¡ _5월보고상 8" xfId="21770" xr:uid="{D1F1ED05-67AE-4197-8337-C1B6C4A5008D}"/>
    <cellStyle name="ÅëÈ­ [0]_¸ÅÃâ¸ÅÃâ¿ø°¡ _5월보고상 8" xfId="21771" xr:uid="{AF0BC57A-AC51-4B67-8BEC-D92ECF9E3AB7}"/>
    <cellStyle name="AeE­ [0]_¸AAa¸AAa¿ø°¡ _5월보고상 8 2" xfId="29154" xr:uid="{5F18FFED-3726-4DCD-AB2A-375FE165F5F8}"/>
    <cellStyle name="ÅëÈ­ [0]_¸ÅÃâ¸ÅÃâ¿ø°¡ _5월보고상 8 2" xfId="29155" xr:uid="{D9929967-C030-4108-A765-AF5CA3D84ABB}"/>
    <cellStyle name="AeE­ [0]_¸AAa¸AAa¿ø°¡ _5월보고상 9" xfId="21772" xr:uid="{150E96A6-D57B-4077-AD85-8A0E45D454FE}"/>
    <cellStyle name="ÅëÈ­ [0]_¸ÅÃâ¸ÅÃâ¿ø°¡ _5월보고상 9" xfId="21773" xr:uid="{55889254-3F56-4AF7-B0F6-1FC0D5D43A2C}"/>
    <cellStyle name="AeE­ [0]_¸AAa¸AAa¿ø°¡ _5월보고상 9 2" xfId="29156" xr:uid="{59FA1BEB-4D6B-4B93-9F32-1142A5EFE36E}"/>
    <cellStyle name="ÅëÈ­ [0]_¸ÅÃâ¸ÅÃâ¿ø°¡ _5월보고상 9 2" xfId="29157" xr:uid="{878A4DB2-47F0-43BC-AAA2-1BA129A319F6}"/>
    <cellStyle name="AeE­ [0]_¸AAa¸AAa¿ø°¡ _5월보고시" xfId="1934" xr:uid="{645AAA45-0594-4EB8-8496-915FC5052A68}"/>
    <cellStyle name="ÅëÈ­ [0]_¸ÅÃâ¸ÅÃâ¿ø°¡ _5월보고시" xfId="1935" xr:uid="{631CEDB1-A2A7-46C0-BE5C-B9EC51D6A76D}"/>
    <cellStyle name="AeE­ [0]_¸AAa¸AAa¿ø°¡ _5월보고시 10" xfId="21774" xr:uid="{FDB789B5-D421-4684-9AD2-F137EB47CE41}"/>
    <cellStyle name="ÅëÈ­ [0]_¸ÅÃâ¸ÅÃâ¿ø°¡ _5월보고시 10" xfId="21775" xr:uid="{93B3CA18-DC34-4358-A9C1-96CE6A7905CC}"/>
    <cellStyle name="AeE­ [0]_¸AAa¸AAa¿ø°¡ _5월보고시 10 2" xfId="29158" xr:uid="{91560C63-16FC-4657-838B-DF065C4669A5}"/>
    <cellStyle name="ÅëÈ­ [0]_¸ÅÃâ¸ÅÃâ¿ø°¡ _5월보고시 10 2" xfId="29159" xr:uid="{53784F5E-B30E-4F59-AA78-97529CC77B61}"/>
    <cellStyle name="AeE­ [0]_¸AAa¸AAa¿ø°¡ _5월보고시 11" xfId="21776" xr:uid="{FB151750-7DE9-4912-A29B-136E119C4F91}"/>
    <cellStyle name="ÅëÈ­ [0]_¸ÅÃâ¸ÅÃâ¿ø°¡ _5월보고시 11" xfId="21777" xr:uid="{2D02DAAB-BC14-4C88-AA02-5E99E44E6979}"/>
    <cellStyle name="AeE­ [0]_¸AAa¸AAa¿ø°¡ _5월보고시 11 2" xfId="29160" xr:uid="{8709D15F-5036-465B-A8EF-8E329F10A0D5}"/>
    <cellStyle name="ÅëÈ­ [0]_¸ÅÃâ¸ÅÃâ¿ø°¡ _5월보고시 11 2" xfId="29161" xr:uid="{403436C2-93D3-4B54-9AF0-5A0DD94C46D1}"/>
    <cellStyle name="AeE­ [0]_¸AAa¸AAa¿ø°¡ _5월보고시 12" xfId="21778" xr:uid="{4D4476F4-47DB-45DA-8334-457D63A71916}"/>
    <cellStyle name="ÅëÈ­ [0]_¸ÅÃâ¸ÅÃâ¿ø°¡ _5월보고시 12" xfId="21779" xr:uid="{72A61D57-AF8C-4C73-8681-3679092C81A6}"/>
    <cellStyle name="AeE­ [0]_¸AAa¸AAa¿ø°¡ _5월보고시 12 2" xfId="29162" xr:uid="{EC22BDC3-9D4A-433B-A139-70A4171E702C}"/>
    <cellStyle name="ÅëÈ­ [0]_¸ÅÃâ¸ÅÃâ¿ø°¡ _5월보고시 12 2" xfId="29163" xr:uid="{5EC44C31-5624-4296-8EEC-76501B051DF2}"/>
    <cellStyle name="AeE­ [0]_¸AAa¸AAa¿ø°¡ _5월보고시 13" xfId="21780" xr:uid="{B2C59207-0D45-4AA5-9FC9-3AD5E188E09A}"/>
    <cellStyle name="ÅëÈ­ [0]_¸ÅÃâ¸ÅÃâ¿ø°¡ _5월보고시 13" xfId="21781" xr:uid="{9D087B0C-B6AE-44AE-A930-2DE44A19C60D}"/>
    <cellStyle name="AeE­ [0]_¸AAa¸AAa¿ø°¡ _5월보고시 13 2" xfId="29164" xr:uid="{C2D7B1DA-8BBC-459C-9173-945A38C9B57D}"/>
    <cellStyle name="ÅëÈ­ [0]_¸ÅÃâ¸ÅÃâ¿ø°¡ _5월보고시 13 2" xfId="29165" xr:uid="{D0D1F263-870C-41E7-9CC1-A0B40A8290DA}"/>
    <cellStyle name="AeE­ [0]_¸AAa¸AAa¿ø°¡ _5월보고시 14" xfId="21782" xr:uid="{0835C51B-5900-40DA-9B89-4A6399D53D69}"/>
    <cellStyle name="ÅëÈ­ [0]_¸ÅÃâ¸ÅÃâ¿ø°¡ _5월보고시 14" xfId="21783" xr:uid="{761AC304-C322-4175-92AE-BEEEB9D0D6A1}"/>
    <cellStyle name="AeE­ [0]_¸AAa¸AAa¿ø°¡ _5월보고시 14 2" xfId="29166" xr:uid="{AC386B70-E937-47E5-9214-328E83FDB342}"/>
    <cellStyle name="ÅëÈ­ [0]_¸ÅÃâ¸ÅÃâ¿ø°¡ _5월보고시 14 2" xfId="29167" xr:uid="{562C3EA1-3357-4A93-92E7-AEE46AB5C4F6}"/>
    <cellStyle name="AeE­ [0]_¸AAa¸AAa¿ø°¡ _5월보고시 15" xfId="21784" xr:uid="{BCE50244-6F78-467B-8501-E95EE6CD85CB}"/>
    <cellStyle name="ÅëÈ­ [0]_¸ÅÃâ¸ÅÃâ¿ø°¡ _5월보고시 15" xfId="21785" xr:uid="{6CF91ED7-E331-4EA4-9FA1-5CF8A1804C6B}"/>
    <cellStyle name="AeE­ [0]_¸AAa¸AAa¿ø°¡ _5월보고시 15 2" xfId="29168" xr:uid="{3F2C7288-C2CC-4538-954D-9111B4EA0D3E}"/>
    <cellStyle name="ÅëÈ­ [0]_¸ÅÃâ¸ÅÃâ¿ø°¡ _5월보고시 15 2" xfId="29169" xr:uid="{EE96A7F3-48CA-47AA-8850-C27EC40985F7}"/>
    <cellStyle name="AeE­ [0]_¸AAa¸AAa¿ø°¡ _5월보고시 16" xfId="21786" xr:uid="{89E23927-3F72-42BF-8F6B-875FB44EF5EE}"/>
    <cellStyle name="ÅëÈ­ [0]_¸ÅÃâ¸ÅÃâ¿ø°¡ _5월보고시 16" xfId="21787" xr:uid="{B586B255-82F7-46CC-9088-A2CFCB1C29BA}"/>
    <cellStyle name="AeE­ [0]_¸AAa¸AAa¿ø°¡ _5월보고시 16 2" xfId="29170" xr:uid="{6FF68F6E-DAE6-4976-AEB6-12BC21073FE9}"/>
    <cellStyle name="ÅëÈ­ [0]_¸ÅÃâ¸ÅÃâ¿ø°¡ _5월보고시 16 2" xfId="29171" xr:uid="{1B45CF9B-8F2B-414D-9FFE-3635731F08BE}"/>
    <cellStyle name="AeE­ [0]_¸AAa¸AAa¿ø°¡ _5월보고시 17" xfId="21788" xr:uid="{7B429729-379A-437F-9707-6C3BD97EAC02}"/>
    <cellStyle name="ÅëÈ­ [0]_¸ÅÃâ¸ÅÃâ¿ø°¡ _5월보고시 17" xfId="21789" xr:uid="{55525141-22F9-440F-BEC2-C6AFE95179F8}"/>
    <cellStyle name="AeE­ [0]_¸AAa¸AAa¿ø°¡ _5월보고시 17 2" xfId="29172" xr:uid="{D62C01E2-BF74-4F46-B575-8E4E88A476D5}"/>
    <cellStyle name="ÅëÈ­ [0]_¸ÅÃâ¸ÅÃâ¿ø°¡ _5월보고시 17 2" xfId="29173" xr:uid="{4C8473B1-80CA-4819-8819-4CFAE61149CF}"/>
    <cellStyle name="AeE­ [0]_¸AAa¸AAa¿ø°¡ _5월보고시 18" xfId="21790" xr:uid="{2740AE90-1B8E-4B1D-8B46-6423A40E7592}"/>
    <cellStyle name="ÅëÈ­ [0]_¸ÅÃâ¸ÅÃâ¿ø°¡ _5월보고시 18" xfId="21791" xr:uid="{CEFECB8E-504E-4108-AEB4-E56DE7D9FB06}"/>
    <cellStyle name="AeE­ [0]_¸AAa¸AAa¿ø°¡ _5월보고시 18 2" xfId="29174" xr:uid="{044D4DB1-036E-4554-A519-E5DD2AC557BD}"/>
    <cellStyle name="ÅëÈ­ [0]_¸ÅÃâ¸ÅÃâ¿ø°¡ _5월보고시 18 2" xfId="29175" xr:uid="{3F6AF46A-C659-4B6B-87F7-AE2AA182472E}"/>
    <cellStyle name="AeE­ [0]_¸AAa¸AAa¿ø°¡ _5월보고시 19" xfId="21792" xr:uid="{397A12CF-FB9D-42B7-9CE2-9A8083B2B8BE}"/>
    <cellStyle name="ÅëÈ­ [0]_¸ÅÃâ¸ÅÃâ¿ø°¡ _5월보고시 19" xfId="21793" xr:uid="{2C663F2F-0BE2-4F6D-A9C0-1B405CEC64A3}"/>
    <cellStyle name="AeE­ [0]_¸AAa¸AAa¿ø°¡ _5월보고시 19 2" xfId="29176" xr:uid="{BA4555CE-AB5C-46D9-95D0-913C8D5446CB}"/>
    <cellStyle name="ÅëÈ­ [0]_¸ÅÃâ¸ÅÃâ¿ø°¡ _5월보고시 19 2" xfId="29177" xr:uid="{FCF0F9F0-DEB6-4CD3-B7E4-AF1A2F73BE1B}"/>
    <cellStyle name="AeE­ [0]_¸AAa¸AAa¿ø°¡ _5월보고시 2" xfId="21794" xr:uid="{6BD46FE1-FA36-4403-8EAB-61A96AF00DA7}"/>
    <cellStyle name="ÅëÈ­ [0]_¸ÅÃâ¸ÅÃâ¿ø°¡ _5월보고시 2" xfId="21795" xr:uid="{C1B35428-3B58-46C6-B5E0-ECA7A97B9956}"/>
    <cellStyle name="AeE­ [0]_¸AAa¸AAa¿ø°¡ _5월보고시 2 2" xfId="29178" xr:uid="{62F50086-6C24-48B8-9F32-61F03663557D}"/>
    <cellStyle name="ÅëÈ­ [0]_¸ÅÃâ¸ÅÃâ¿ø°¡ _5월보고시 20" xfId="21796" xr:uid="{06D9C660-76BA-4A6D-B8C3-C5CF88B8BE45}"/>
    <cellStyle name="AeE­ [0]_¸AAa¸AAa¿ø°¡ _5월보고시 20 2" xfId="29179" xr:uid="{3B7A70D3-66A4-45DB-9B0E-C75D087A23F6}"/>
    <cellStyle name="ÅëÈ­ [0]_¸ÅÃâ¸ÅÃâ¿ø°¡ _5월보고시 20 2" xfId="29180" xr:uid="{E3ED782B-EF87-4205-B944-F8D8F730D7D0}"/>
    <cellStyle name="AeE­ [0]_¸AAa¸AAa¿ø°¡ _5월보고시 21" xfId="21797" xr:uid="{50C49F01-7BEA-4B9E-BDD6-4898BC844506}"/>
    <cellStyle name="ÅëÈ­ [0]_¸ÅÃâ¸ÅÃâ¿ø°¡ _5월보고시 21" xfId="21798" xr:uid="{B3C49981-B6DF-4369-865C-74E151E3F5F4}"/>
    <cellStyle name="AeE­ [0]_¸AAa¸AAa¿ø°¡ _5월보고시 21 2" xfId="29181" xr:uid="{A445F7D9-50EA-4ED5-9763-7F2A675CC572}"/>
    <cellStyle name="ÅëÈ­ [0]_¸ÅÃâ¸ÅÃâ¿ø°¡ _5월보고시 21 2" xfId="29182" xr:uid="{25A760C8-9F37-4E41-BB42-C5EA684EE1D6}"/>
    <cellStyle name="AeE­ [0]_¸AAa¸AAa¿ø°¡ _5월보고시 22" xfId="21799" xr:uid="{5FD4C5F7-7913-4777-BCDD-E45A28979BAF}"/>
    <cellStyle name="ÅëÈ­ [0]_¸ÅÃâ¸ÅÃâ¿ø°¡ _5월보고시 22" xfId="21800" xr:uid="{2C221ED4-F26F-4318-B2DF-2A09A6103608}"/>
    <cellStyle name="AeE­ [0]_¸AAa¸AAa¿ø°¡ _5월보고시 22 2" xfId="29183" xr:uid="{A83F11E8-EBC4-4318-8326-BE4B693AED4A}"/>
    <cellStyle name="ÅëÈ­ [0]_¸ÅÃâ¸ÅÃâ¿ø°¡ _5월보고시 22 2" xfId="29184" xr:uid="{3478B52B-B517-4D73-825D-B23944EA0007}"/>
    <cellStyle name="AeE­ [0]_¸AAa¸AAa¿ø°¡ _5월보고시 23" xfId="21801" xr:uid="{8892571F-A02C-44F6-9D69-7C88FADAFE9C}"/>
    <cellStyle name="ÅëÈ­ [0]_¸ÅÃâ¸ÅÃâ¿ø°¡ _5월보고시 23" xfId="21802" xr:uid="{50D70FEB-C253-4B37-881A-F66AFE4754E7}"/>
    <cellStyle name="AeE­ [0]_¸AAa¸AAa¿ø°¡ _5월보고시 23 2" xfId="29185" xr:uid="{F9252C8F-C03F-44E4-946A-2FD2F130DC32}"/>
    <cellStyle name="ÅëÈ­ [0]_¸ÅÃâ¸ÅÃâ¿ø°¡ _5월보고시 23 2" xfId="29186" xr:uid="{6BD47B79-DC24-409B-AC98-BF90DAC087F4}"/>
    <cellStyle name="AeE­ [0]_¸AAa¸AAa¿ø°¡ _5월보고시 24" xfId="21803" xr:uid="{AB0F1607-433D-4BD9-A782-6F2F1F52E40B}"/>
    <cellStyle name="ÅëÈ­ [0]_¸ÅÃâ¸ÅÃâ¿ø°¡ _5월보고시 24" xfId="21804" xr:uid="{4C9113AD-9C0A-47C7-AFED-A3544E3434E1}"/>
    <cellStyle name="AeE­ [0]_¸AAa¸AAa¿ø°¡ _5월보고시 24 2" xfId="29187" xr:uid="{BF40EE92-7FAD-4ED9-9F49-8BA2D642621D}"/>
    <cellStyle name="ÅëÈ­ [0]_¸ÅÃâ¸ÅÃâ¿ø°¡ _5월보고시 24 2" xfId="29188" xr:uid="{1F6E207A-672E-49CB-B6AB-201BBF814304}"/>
    <cellStyle name="AeE­ [0]_¸AAa¸AAa¿ø°¡ _5월보고시 25" xfId="21805" xr:uid="{422403BA-0C4E-447F-A2F5-F0A716347BE7}"/>
    <cellStyle name="ÅëÈ­ [0]_¸ÅÃâ¸ÅÃâ¿ø°¡ _5월보고시 25" xfId="21806" xr:uid="{D4557FF6-B12A-4AD9-8DCB-060127DE9378}"/>
    <cellStyle name="AeE­ [0]_¸AAa¸AAa¿ø°¡ _5월보고시 25 2" xfId="29189" xr:uid="{785C607A-4F88-4D09-9DC1-E6AFC8081611}"/>
    <cellStyle name="ÅëÈ­ [0]_¸ÅÃâ¸ÅÃâ¿ø°¡ _5월보고시 26" xfId="21807" xr:uid="{AFC441B4-65EF-4DB3-A7FF-1AFF9B704E4F}"/>
    <cellStyle name="AeE­ [0]_¸AAa¸AAa¿ø°¡ _5월보고시 26 2" xfId="29190" xr:uid="{31699771-60E0-43C1-A457-C99C17428308}"/>
    <cellStyle name="ÅëÈ­ [0]_¸ÅÃâ¸ÅÃâ¿ø°¡ _5월보고시 27" xfId="21808" xr:uid="{ABD30E36-B9BC-4393-B36C-08DD26A75967}"/>
    <cellStyle name="AeE­ [0]_¸AAa¸AAa¿ø°¡ _5월보고시 27 2" xfId="29191" xr:uid="{A56EDFD2-EF7E-446E-9465-8A538ED11059}"/>
    <cellStyle name="ÅëÈ­ [0]_¸ÅÃâ¸ÅÃâ¿ø°¡ _5월보고시 28" xfId="21809" xr:uid="{0097B8F6-1D94-4BB8-B5A7-ECE19A0A699F}"/>
    <cellStyle name="AeE­ [0]_¸AAa¸AAa¿ø°¡ _5월보고시 28 2" xfId="29192" xr:uid="{3FD90550-31CC-4DAA-8932-FAD2F7638AA0}"/>
    <cellStyle name="ÅëÈ­ [0]_¸ÅÃâ¸ÅÃâ¿ø°¡ _5월보고시 29" xfId="21810" xr:uid="{0C2A11FA-3155-48FC-B94D-DE77F519D47C}"/>
    <cellStyle name="AeE­ [0]_¸AAa¸AAa¿ø°¡ _5월보고시 29 2" xfId="29193" xr:uid="{A03858F0-731C-4F4D-89A8-190B3869799B}"/>
    <cellStyle name="ÅëÈ­ [0]_¸ÅÃâ¸ÅÃâ¿ø°¡ _5월보고시 3" xfId="21811" xr:uid="{4FEAE296-8B93-4E2B-9441-2B510A310459}"/>
    <cellStyle name="AeE­ [0]_¸AAa¸AAa¿ø°¡ _5월보고시 3 2" xfId="29194" xr:uid="{F203981F-5192-4F1F-BB97-5318F2338F78}"/>
    <cellStyle name="ÅëÈ­ [0]_¸ÅÃâ¸ÅÃâ¿ø°¡ _5월보고시 3 2" xfId="29195" xr:uid="{B920EAB5-42A2-4C03-AD01-CE1ED8621C8E}"/>
    <cellStyle name="AeE­ [0]_¸AAa¸AAa¿ø°¡ _5월보고시 30" xfId="21812" xr:uid="{8522484F-D6A3-43E0-85E3-BE469ACDD5C2}"/>
    <cellStyle name="ÅëÈ­ [0]_¸ÅÃâ¸ÅÃâ¿ø°¡ _5월보고시 30" xfId="21813" xr:uid="{9DB1DBE5-945B-4268-9F66-2B9DDEB95FE0}"/>
    <cellStyle name="AeE­ [0]_¸AAa¸AAa¿ø°¡ _5월보고시 30 2" xfId="29196" xr:uid="{2921400F-9895-435B-85E7-236BB62D38EA}"/>
    <cellStyle name="ÅëÈ­ [0]_¸ÅÃâ¸ÅÃâ¿ø°¡ _5월보고시 31" xfId="21814" xr:uid="{76EC5F8E-F2E0-4634-B57E-00B3980E0470}"/>
    <cellStyle name="AeE­ [0]_¸AAa¸AAa¿ø°¡ _5월보고시 31 2" xfId="29197" xr:uid="{C3DD0DAE-D0BC-497B-9718-0786DF40396C}"/>
    <cellStyle name="ÅëÈ­ [0]_¸ÅÃâ¸ÅÃâ¿ø°¡ _5월보고시 32" xfId="21815" xr:uid="{75D29A32-A3EB-4FA3-867D-ECB7EF637E2C}"/>
    <cellStyle name="AeE­ [0]_¸AAa¸AAa¿ø°¡ _5월보고시 32 2" xfId="29198" xr:uid="{26CA9352-D1CC-4A93-BB5F-EC813F06D8D2}"/>
    <cellStyle name="ÅëÈ­ [0]_¸ÅÃâ¸ÅÃâ¿ø°¡ _5월보고시 33" xfId="21816" xr:uid="{56CD43A9-4603-4A28-8553-9CA2FEDAF4FD}"/>
    <cellStyle name="AeE­ [0]_¸AAa¸AAa¿ø°¡ _5월보고시 33 2" xfId="29199" xr:uid="{A3EE6FF2-E2C8-4DAD-B2E0-3C9070768E53}"/>
    <cellStyle name="ÅëÈ­ [0]_¸ÅÃâ¸ÅÃâ¿ø°¡ _5월보고시 34" xfId="21817" xr:uid="{486B1646-C0D0-4119-868F-BA5642615B1D}"/>
    <cellStyle name="AeE­ [0]_¸AAa¸AAa¿ø°¡ _5월보고시 34 2" xfId="29200" xr:uid="{7289B085-3833-44F5-9FBA-AF0E8CE166AB}"/>
    <cellStyle name="ÅëÈ­ [0]_¸ÅÃâ¸ÅÃâ¿ø°¡ _5월보고시 35" xfId="21818" xr:uid="{F4BA18D2-CCBA-4502-B1A1-2B2076D3A909}"/>
    <cellStyle name="AeE­ [0]_¸AAa¸AAa¿ø°¡ _5월보고시 35 2" xfId="29201" xr:uid="{B36C462C-3B11-4112-9607-B4E17CFB0EF6}"/>
    <cellStyle name="ÅëÈ­ [0]_¸ÅÃâ¸ÅÃâ¿ø°¡ _5월보고시 36" xfId="21819" xr:uid="{7A9F444E-E3F1-4316-AD43-0ADD17EC3C2B}"/>
    <cellStyle name="AeE­ [0]_¸AAa¸AAa¿ø°¡ _5월보고시 36 2" xfId="29202" xr:uid="{00EED212-483D-4BA3-A109-322F982BAEFD}"/>
    <cellStyle name="ÅëÈ­ [0]_¸ÅÃâ¸ÅÃâ¿ø°¡ _5월보고시 37" xfId="29203" xr:uid="{D9A2FFFF-B93D-402E-814D-A4DA8973A9C4}"/>
    <cellStyle name="AeE­ [0]_¸AAa¸AAa¿ø°¡ _5월보고시 4" xfId="21820" xr:uid="{52483AB0-186F-4202-840B-86F10065B8F6}"/>
    <cellStyle name="ÅëÈ­ [0]_¸ÅÃâ¸ÅÃâ¿ø°¡ _5월보고시 4" xfId="21821" xr:uid="{61C24A62-39EC-49E7-A428-E6AA0530AFA8}"/>
    <cellStyle name="AeE­ [0]_¸AAa¸AAa¿ø°¡ _5월보고시 4 2" xfId="29204" xr:uid="{928705C5-F9B2-4C74-95B3-386A00D87DEB}"/>
    <cellStyle name="ÅëÈ­ [0]_¸ÅÃâ¸ÅÃâ¿ø°¡ _5월보고시 4 2" xfId="29205" xr:uid="{C2F2E4BB-723A-4FF7-8999-DAEA75358440}"/>
    <cellStyle name="AeE­ [0]_¸AAa¸AAa¿ø°¡ _5월보고시 5" xfId="21822" xr:uid="{74C04045-6746-48F1-A176-94F1D186062E}"/>
    <cellStyle name="ÅëÈ­ [0]_¸ÅÃâ¸ÅÃâ¿ø°¡ _5월보고시 5" xfId="21823" xr:uid="{B5C22A56-FAE4-4018-9F1A-E72CE111F6FF}"/>
    <cellStyle name="AeE­ [0]_¸AAa¸AAa¿ø°¡ _5월보고시 5 2" xfId="29206" xr:uid="{488C8D88-2474-4595-85C6-847E179EE618}"/>
    <cellStyle name="ÅëÈ­ [0]_¸ÅÃâ¸ÅÃâ¿ø°¡ _5월보고시 5 2" xfId="29207" xr:uid="{C3E68D7B-C179-4706-8DE5-72EC639FCA35}"/>
    <cellStyle name="AeE­ [0]_¸AAa¸AAa¿ø°¡ _5월보고시 6" xfId="21824" xr:uid="{E4CA2A23-84B4-42BF-B5C3-A4595A3DF0A7}"/>
    <cellStyle name="ÅëÈ­ [0]_¸ÅÃâ¸ÅÃâ¿ø°¡ _5월보고시 6" xfId="21825" xr:uid="{93048897-F74B-4986-B06D-0684E459AA25}"/>
    <cellStyle name="AeE­ [0]_¸AAa¸AAa¿ø°¡ _5월보고시 6 2" xfId="29208" xr:uid="{6E507397-F393-47C4-9769-45FA435E4572}"/>
    <cellStyle name="ÅëÈ­ [0]_¸ÅÃâ¸ÅÃâ¿ø°¡ _5월보고시 6 2" xfId="29209" xr:uid="{7E3C51EB-E67F-46ED-B18F-BDE757ADF88E}"/>
    <cellStyle name="AeE­ [0]_¸AAa¸AAa¿ø°¡ _5월보고시 7" xfId="21826" xr:uid="{D0E04D62-8801-4B62-8D30-44B7BEBB9C50}"/>
    <cellStyle name="ÅëÈ­ [0]_¸ÅÃâ¸ÅÃâ¿ø°¡ _5월보고시 7" xfId="21827" xr:uid="{4FE26C25-78A1-4E07-AEE7-20FFD0EEB14B}"/>
    <cellStyle name="AeE­ [0]_¸AAa¸AAa¿ø°¡ _5월보고시 7 2" xfId="29210" xr:uid="{CCD1DA52-4538-4652-AE2C-607420A4FF18}"/>
    <cellStyle name="ÅëÈ­ [0]_¸ÅÃâ¸ÅÃâ¿ø°¡ _5월보고시 7 2" xfId="29211" xr:uid="{74080FE8-FC8A-455E-97DA-80306A0F07DC}"/>
    <cellStyle name="AeE­ [0]_¸AAa¸AAa¿ø°¡ _5월보고시 8" xfId="21828" xr:uid="{009090A1-7EB1-418F-8E85-FDF17E0FCB9F}"/>
    <cellStyle name="ÅëÈ­ [0]_¸ÅÃâ¸ÅÃâ¿ø°¡ _5월보고시 8" xfId="21829" xr:uid="{A543B7F7-1F7F-4432-BD8C-3AEF9160AEB8}"/>
    <cellStyle name="AeE­ [0]_¸AAa¸AAa¿ø°¡ _5월보고시 8 2" xfId="29212" xr:uid="{74F5A1DB-76A8-4F1D-9A51-3B5ECDF550E9}"/>
    <cellStyle name="ÅëÈ­ [0]_¸ÅÃâ¸ÅÃâ¿ø°¡ _5월보고시 8 2" xfId="29213" xr:uid="{B403E115-3D2A-4E81-8ED6-256ECC2A2034}"/>
    <cellStyle name="AeE­ [0]_¸AAa¸AAa¿ø°¡ _5월보고시 9" xfId="21830" xr:uid="{821E1D96-A0A0-4545-8156-FBDFFFE75B44}"/>
    <cellStyle name="ÅëÈ­ [0]_¸ÅÃâ¸ÅÃâ¿ø°¡ _5월보고시 9" xfId="21831" xr:uid="{12E6B562-5E21-4E10-B565-6129F2DECB9A}"/>
    <cellStyle name="AeE­ [0]_¸AAa¸AAa¿ø°¡ _5월보고시 9 2" xfId="29214" xr:uid="{38A5DE25-2890-431C-8FAD-9BC0FBEE61E8}"/>
    <cellStyle name="ÅëÈ­ [0]_¸ÅÃâ¸ÅÃâ¿ø°¡ _5월보고시 9 2" xfId="29215" xr:uid="{6329E4B8-186A-4AE0-A4F2-F0924158953D}"/>
    <cellStyle name="AeE­ [0]_¸AAa¸AAa¿ø°¡ _8월 마감" xfId="1936" xr:uid="{B3CCF3AC-D773-466D-BC36-0311BA4FA7E7}"/>
    <cellStyle name="ÅëÈ­ [0]_¸ÅÃâ¸ÅÃâ¿ø°¡ _8월 마감" xfId="1937" xr:uid="{F3FD25D1-9521-4A75-A717-B3E09E329B17}"/>
    <cellStyle name="AeE­ [0]_¸AAa¸AAa¿ø°¡ _8월 마감 10" xfId="21832" xr:uid="{500FDA2C-1460-4BA1-8FBC-95AF1F5C1AC7}"/>
    <cellStyle name="ÅëÈ­ [0]_¸ÅÃâ¸ÅÃâ¿ø°¡ _8월 마감 10" xfId="21833" xr:uid="{1096C513-8398-4A48-ABDF-574D17EB897D}"/>
    <cellStyle name="AeE­ [0]_¸AAa¸AAa¿ø°¡ _8월 마감 10 2" xfId="29216" xr:uid="{EE1B0F7D-636A-4CDD-BF93-3924EDC517FA}"/>
    <cellStyle name="ÅëÈ­ [0]_¸ÅÃâ¸ÅÃâ¿ø°¡ _8월 마감 10 2" xfId="29217" xr:uid="{6F634D32-0AD8-43FC-90BB-972BB757BACD}"/>
    <cellStyle name="AeE­ [0]_¸AAa¸AAa¿ø°¡ _8월 마감 11" xfId="21834" xr:uid="{E69FF201-D2B6-4F4B-8922-FD05E651EEC0}"/>
    <cellStyle name="ÅëÈ­ [0]_¸ÅÃâ¸ÅÃâ¿ø°¡ _8월 마감 11" xfId="21835" xr:uid="{55D3031B-A2AC-49D0-BC31-ABC26319CA22}"/>
    <cellStyle name="AeE­ [0]_¸AAa¸AAa¿ø°¡ _8월 마감 11 2" xfId="29218" xr:uid="{36B77EB1-7E06-48A8-B156-A2E41CA52622}"/>
    <cellStyle name="ÅëÈ­ [0]_¸ÅÃâ¸ÅÃâ¿ø°¡ _8월 마감 11 2" xfId="29219" xr:uid="{C6904AA6-47A1-414B-A235-DF73BF2A7115}"/>
    <cellStyle name="AeE­ [0]_¸AAa¸AAa¿ø°¡ _8월 마감 12" xfId="21836" xr:uid="{D60D831A-2D9C-4D87-A5F3-B2F746CAAF07}"/>
    <cellStyle name="ÅëÈ­ [0]_¸ÅÃâ¸ÅÃâ¿ø°¡ _8월 마감 12" xfId="21837" xr:uid="{D5921658-1AE1-4738-8557-3743C503C494}"/>
    <cellStyle name="AeE­ [0]_¸AAa¸AAa¿ø°¡ _8월 마감 12 2" xfId="29220" xr:uid="{D72B0A72-6932-46C8-BEAC-854A8089E5AE}"/>
    <cellStyle name="ÅëÈ­ [0]_¸ÅÃâ¸ÅÃâ¿ø°¡ _8월 마감 12 2" xfId="29221" xr:uid="{AADFAA96-7774-432D-A20E-DBF3B44F01DE}"/>
    <cellStyle name="AeE­ [0]_¸AAa¸AAa¿ø°¡ _8월 마감 13" xfId="21838" xr:uid="{789F0758-8EDF-4D77-8249-493E7F693D07}"/>
    <cellStyle name="ÅëÈ­ [0]_¸ÅÃâ¸ÅÃâ¿ø°¡ _8월 마감 13" xfId="21839" xr:uid="{CBFDF027-615E-4E0A-8554-B364B4FA5B57}"/>
    <cellStyle name="AeE­ [0]_¸AAa¸AAa¿ø°¡ _8월 마감 13 2" xfId="29222" xr:uid="{64D61DC9-1CC4-42CC-A57F-EE9B890F88E5}"/>
    <cellStyle name="ÅëÈ­ [0]_¸ÅÃâ¸ÅÃâ¿ø°¡ _8월 마감 13 2" xfId="29223" xr:uid="{1C1F876B-6DB3-4911-BA3F-35FDA3C170A3}"/>
    <cellStyle name="AeE­ [0]_¸AAa¸AAa¿ø°¡ _8월 마감 14" xfId="21840" xr:uid="{A4AA5BAA-73A1-4C1B-815D-D1CC2C0C2C7F}"/>
    <cellStyle name="ÅëÈ­ [0]_¸ÅÃâ¸ÅÃâ¿ø°¡ _8월 마감 14" xfId="21841" xr:uid="{B28938A9-2F9A-4C78-85C3-75DEF6BA8323}"/>
    <cellStyle name="AeE­ [0]_¸AAa¸AAa¿ø°¡ _8월 마감 14 2" xfId="29224" xr:uid="{5971E0CD-FB57-4863-A377-CFB8301B4984}"/>
    <cellStyle name="ÅëÈ­ [0]_¸ÅÃâ¸ÅÃâ¿ø°¡ _8월 마감 14 2" xfId="29225" xr:uid="{F2391E20-0031-4C73-A982-9F0ADB2D2815}"/>
    <cellStyle name="AeE­ [0]_¸AAa¸AAa¿ø°¡ _8월 마감 15" xfId="21842" xr:uid="{71BDF484-1C46-4572-B703-389353A3A5D1}"/>
    <cellStyle name="ÅëÈ­ [0]_¸ÅÃâ¸ÅÃâ¿ø°¡ _8월 마감 15" xfId="21843" xr:uid="{7257E3D3-946E-47FA-898A-EC910E090462}"/>
    <cellStyle name="AeE­ [0]_¸AAa¸AAa¿ø°¡ _8월 마감 15 2" xfId="29226" xr:uid="{4E774A20-866A-457D-8BD4-8C0BCF7A75F3}"/>
    <cellStyle name="ÅëÈ­ [0]_¸ÅÃâ¸ÅÃâ¿ø°¡ _8월 마감 15 2" xfId="29227" xr:uid="{56D3923B-BA2D-42BA-A435-32D00098FF0B}"/>
    <cellStyle name="AeE­ [0]_¸AAa¸AAa¿ø°¡ _8월 마감 16" xfId="21844" xr:uid="{73B0F693-5EC5-47DF-984E-34B3BA66B246}"/>
    <cellStyle name="ÅëÈ­ [0]_¸ÅÃâ¸ÅÃâ¿ø°¡ _8월 마감 16" xfId="21845" xr:uid="{69D7976C-E11D-466F-AF6D-01799D093A98}"/>
    <cellStyle name="AeE­ [0]_¸AAa¸AAa¿ø°¡ _8월 마감 16 2" xfId="29228" xr:uid="{437D19C8-4014-43D1-B999-BF14CB999E71}"/>
    <cellStyle name="ÅëÈ­ [0]_¸ÅÃâ¸ÅÃâ¿ø°¡ _8월 마감 16 2" xfId="29229" xr:uid="{CC88899B-5C0F-45D7-9B96-38C0AB6B76EF}"/>
    <cellStyle name="AeE­ [0]_¸AAa¸AAa¿ø°¡ _8월 마감 17" xfId="21846" xr:uid="{6199A474-7E81-4D7F-BD68-11977546AA4D}"/>
    <cellStyle name="ÅëÈ­ [0]_¸ÅÃâ¸ÅÃâ¿ø°¡ _8월 마감 17" xfId="21847" xr:uid="{88A2E850-DE48-43C5-A855-E6F68B025943}"/>
    <cellStyle name="AeE­ [0]_¸AAa¸AAa¿ø°¡ _8월 마감 17 2" xfId="29230" xr:uid="{33F12B6A-1DF1-418D-9BFE-C38814DA4344}"/>
    <cellStyle name="ÅëÈ­ [0]_¸ÅÃâ¸ÅÃâ¿ø°¡ _8월 마감 17 2" xfId="29231" xr:uid="{996A69E7-E491-4626-B2B0-82E1EFE40817}"/>
    <cellStyle name="AeE­ [0]_¸AAa¸AAa¿ø°¡ _8월 마감 18" xfId="21848" xr:uid="{9BCB7CA8-C940-4882-A209-0BF13DC094F8}"/>
    <cellStyle name="ÅëÈ­ [0]_¸ÅÃâ¸ÅÃâ¿ø°¡ _8월 마감 18" xfId="21849" xr:uid="{37342E16-434E-40A2-B4F3-F5E2029DB969}"/>
    <cellStyle name="AeE­ [0]_¸AAa¸AAa¿ø°¡ _8월 마감 18 2" xfId="29232" xr:uid="{6182FCE5-1B14-40DC-83A0-7085650CD9BE}"/>
    <cellStyle name="ÅëÈ­ [0]_¸ÅÃâ¸ÅÃâ¿ø°¡ _8월 마감 18 2" xfId="29233" xr:uid="{3AA0517C-3C91-437B-AB54-DDA6A00C2510}"/>
    <cellStyle name="AeE­ [0]_¸AAa¸AAa¿ø°¡ _8월 마감 19" xfId="21850" xr:uid="{397FEE50-A214-4DEF-94BC-51D07EEB7BB3}"/>
    <cellStyle name="ÅëÈ­ [0]_¸ÅÃâ¸ÅÃâ¿ø°¡ _8월 마감 19" xfId="21851" xr:uid="{396D77F7-DAF2-4ED0-BEAA-01E9ED2B5508}"/>
    <cellStyle name="AeE­ [0]_¸AAa¸AAa¿ø°¡ _8월 마감 19 2" xfId="29234" xr:uid="{96AB01FA-D7F5-433C-9143-C8EA407E7243}"/>
    <cellStyle name="ÅëÈ­ [0]_¸ÅÃâ¸ÅÃâ¿ø°¡ _8월 마감 19 2" xfId="29235" xr:uid="{A0A3117E-EADF-4AA9-B2AC-E51AD87EEEF9}"/>
    <cellStyle name="AeE­ [0]_¸AAa¸AAa¿ø°¡ _8월 마감 2" xfId="21852" xr:uid="{D940770B-6967-4D16-9E8A-340844120D65}"/>
    <cellStyle name="ÅëÈ­ [0]_¸ÅÃâ¸ÅÃâ¿ø°¡ _8월 마감 2" xfId="21853" xr:uid="{07C8682E-128C-4F6B-9B96-52731C6C5B96}"/>
    <cellStyle name="AeE­ [0]_¸AAa¸AAa¿ø°¡ _8월 마감 2 2" xfId="29236" xr:uid="{79281846-1CE4-4113-9508-8676FE8B2224}"/>
    <cellStyle name="ÅëÈ­ [0]_¸ÅÃâ¸ÅÃâ¿ø°¡ _8월 마감 20" xfId="21854" xr:uid="{837AD0AE-2AA9-4936-AF57-B08DF2AC9170}"/>
    <cellStyle name="AeE­ [0]_¸AAa¸AAa¿ø°¡ _8월 마감 20 2" xfId="29237" xr:uid="{E7273531-B39E-41B9-B1CE-C40195A4F631}"/>
    <cellStyle name="ÅëÈ­ [0]_¸ÅÃâ¸ÅÃâ¿ø°¡ _8월 마감 20 2" xfId="29238" xr:uid="{FCDEE0B0-810D-4CC8-8878-CD6CBB236C37}"/>
    <cellStyle name="AeE­ [0]_¸AAa¸AAa¿ø°¡ _8월 마감 21" xfId="21855" xr:uid="{0C8690F0-5D2E-4A41-9D8A-546D6A2476E3}"/>
    <cellStyle name="ÅëÈ­ [0]_¸ÅÃâ¸ÅÃâ¿ø°¡ _8월 마감 21" xfId="21856" xr:uid="{27E231BE-4C70-4CB4-87AA-C8FC947B1192}"/>
    <cellStyle name="AeE­ [0]_¸AAa¸AAa¿ø°¡ _8월 마감 21 2" xfId="29239" xr:uid="{01D45F48-E261-49BB-ABA0-E8EAD83EB02C}"/>
    <cellStyle name="ÅëÈ­ [0]_¸ÅÃâ¸ÅÃâ¿ø°¡ _8월 마감 21 2" xfId="29240" xr:uid="{6FA8EF8F-705D-452E-9C3B-ED8778399DFB}"/>
    <cellStyle name="AeE­ [0]_¸AAa¸AAa¿ø°¡ _8월 마감 22" xfId="21857" xr:uid="{0C1F7F1F-6CF3-487B-B1B8-E76AAAF0BF70}"/>
    <cellStyle name="ÅëÈ­ [0]_¸ÅÃâ¸ÅÃâ¿ø°¡ _8월 마감 22" xfId="21858" xr:uid="{CC1B5057-53B2-4852-8E1B-B62F5484D534}"/>
    <cellStyle name="AeE­ [0]_¸AAa¸AAa¿ø°¡ _8월 마감 22 2" xfId="29241" xr:uid="{39BF1365-04C4-467B-A671-729377CF7E0B}"/>
    <cellStyle name="ÅëÈ­ [0]_¸ÅÃâ¸ÅÃâ¿ø°¡ _8월 마감 22 2" xfId="29242" xr:uid="{DBF6650B-2D29-461C-A9C5-CAFC50F9B300}"/>
    <cellStyle name="AeE­ [0]_¸AAa¸AAa¿ø°¡ _8월 마감 23" xfId="21859" xr:uid="{9F1BAA7F-20A3-449D-A19B-B7F71503DDEC}"/>
    <cellStyle name="ÅëÈ­ [0]_¸ÅÃâ¸ÅÃâ¿ø°¡ _8월 마감 23" xfId="21860" xr:uid="{DADF3E0A-4B63-4A47-BFBD-3450D119A3CF}"/>
    <cellStyle name="AeE­ [0]_¸AAa¸AAa¿ø°¡ _8월 마감 23 2" xfId="29243" xr:uid="{EE952377-FF84-4982-B3EC-C2E55C01A203}"/>
    <cellStyle name="ÅëÈ­ [0]_¸ÅÃâ¸ÅÃâ¿ø°¡ _8월 마감 23 2" xfId="29244" xr:uid="{A729E363-7680-4CA2-9E0E-DC5D43D2775A}"/>
    <cellStyle name="AeE­ [0]_¸AAa¸AAa¿ø°¡ _8월 마감 24" xfId="21861" xr:uid="{CD463424-64F6-468E-966E-D00A7537D194}"/>
    <cellStyle name="ÅëÈ­ [0]_¸ÅÃâ¸ÅÃâ¿ø°¡ _8월 마감 24" xfId="21862" xr:uid="{1DF1956E-3DFD-47FC-AE60-EBDDEF73619E}"/>
    <cellStyle name="AeE­ [0]_¸AAa¸AAa¿ø°¡ _8월 마감 24 2" xfId="29245" xr:uid="{B8C19B9E-20FA-4496-A24A-E9F8DEF76530}"/>
    <cellStyle name="ÅëÈ­ [0]_¸ÅÃâ¸ÅÃâ¿ø°¡ _8월 마감 24 2" xfId="29246" xr:uid="{660FF06F-EFBB-413F-84A1-373C3F851863}"/>
    <cellStyle name="AeE­ [0]_¸AAa¸AAa¿ø°¡ _8월 마감 25" xfId="21863" xr:uid="{24D10C8E-74E8-438B-9B53-40FAC63A5348}"/>
    <cellStyle name="ÅëÈ­ [0]_¸ÅÃâ¸ÅÃâ¿ø°¡ _8월 마감 25" xfId="21864" xr:uid="{1DBBA08F-679D-412A-97B7-54A03BA2BC24}"/>
    <cellStyle name="AeE­ [0]_¸AAa¸AAa¿ø°¡ _8월 마감 25 2" xfId="29247" xr:uid="{23CCF207-222F-45BC-8915-3D154EC168A2}"/>
    <cellStyle name="ÅëÈ­ [0]_¸ÅÃâ¸ÅÃâ¿ø°¡ _8월 마감 26" xfId="21865" xr:uid="{01C30858-FB09-4AA2-B240-8551EE1E4284}"/>
    <cellStyle name="AeE­ [0]_¸AAa¸AAa¿ø°¡ _8월 마감 26 2" xfId="29248" xr:uid="{FDB7BD63-1799-4E84-B521-047DF54EDADC}"/>
    <cellStyle name="ÅëÈ­ [0]_¸ÅÃâ¸ÅÃâ¿ø°¡ _8월 마감 27" xfId="21866" xr:uid="{159869BB-9D55-469D-9DAB-618B34B51B02}"/>
    <cellStyle name="AeE­ [0]_¸AAa¸AAa¿ø°¡ _8월 마감 27 2" xfId="29249" xr:uid="{407E1709-64D3-43C9-AA9C-5F83E8E3706E}"/>
    <cellStyle name="ÅëÈ­ [0]_¸ÅÃâ¸ÅÃâ¿ø°¡ _8월 마감 28" xfId="21867" xr:uid="{4CCCCD6F-EEC4-4DAD-9BB1-23892E765EDA}"/>
    <cellStyle name="AeE­ [0]_¸AAa¸AAa¿ø°¡ _8월 마감 28 2" xfId="29250" xr:uid="{2B58EF94-9197-4C9A-9085-CDD038295A22}"/>
    <cellStyle name="ÅëÈ­ [0]_¸ÅÃâ¸ÅÃâ¿ø°¡ _8월 마감 29" xfId="21868" xr:uid="{51AD98A4-E01A-491B-A564-24270DAFEF8D}"/>
    <cellStyle name="AeE­ [0]_¸AAa¸AAa¿ø°¡ _8월 마감 29 2" xfId="29251" xr:uid="{77D5059A-A121-41A1-9F8C-2D51BB2A58F4}"/>
    <cellStyle name="ÅëÈ­ [0]_¸ÅÃâ¸ÅÃâ¿ø°¡ _8월 마감 3" xfId="21869" xr:uid="{078A7156-5EAC-478A-A83D-E435FAE2BB27}"/>
    <cellStyle name="AeE­ [0]_¸AAa¸AAa¿ø°¡ _8월 마감 3 2" xfId="29252" xr:uid="{DAC6386E-30DE-4F02-B266-79904EFEFA80}"/>
    <cellStyle name="ÅëÈ­ [0]_¸ÅÃâ¸ÅÃâ¿ø°¡ _8월 마감 3 2" xfId="29253" xr:uid="{7064B2A1-7344-45AC-A83D-B4F2E75EE765}"/>
    <cellStyle name="AeE­ [0]_¸AAa¸AAa¿ø°¡ _8월 마감 30" xfId="21870" xr:uid="{5179E42C-3EDF-4C16-9994-D29F08A67133}"/>
    <cellStyle name="ÅëÈ­ [0]_¸ÅÃâ¸ÅÃâ¿ø°¡ _8월 마감 30" xfId="21871" xr:uid="{94461397-1367-4C6F-89E3-D222166DBB77}"/>
    <cellStyle name="AeE­ [0]_¸AAa¸AAa¿ø°¡ _8월 마감 30 2" xfId="29254" xr:uid="{AF22C49F-9DBF-4738-8227-A0AA8165DFD8}"/>
    <cellStyle name="ÅëÈ­ [0]_¸ÅÃâ¸ÅÃâ¿ø°¡ _8월 마감 31" xfId="21872" xr:uid="{7698A0D3-4F2D-4471-9D66-751C8EC89630}"/>
    <cellStyle name="AeE­ [0]_¸AAa¸AAa¿ø°¡ _8월 마감 31 2" xfId="29255" xr:uid="{C8B32ADD-BC52-4672-A772-24D7E8DCE159}"/>
    <cellStyle name="ÅëÈ­ [0]_¸ÅÃâ¸ÅÃâ¿ø°¡ _8월 마감 32" xfId="21873" xr:uid="{F9190811-FA0A-45D4-BCD2-FF9F80847351}"/>
    <cellStyle name="AeE­ [0]_¸AAa¸AAa¿ø°¡ _8월 마감 32 2" xfId="29256" xr:uid="{BB5C1CD0-3F54-49FB-8BDD-042418CAD32B}"/>
    <cellStyle name="ÅëÈ­ [0]_¸ÅÃâ¸ÅÃâ¿ø°¡ _8월 마감 33" xfId="21874" xr:uid="{1788C526-3640-4AAC-8CF8-7DCF13332131}"/>
    <cellStyle name="AeE­ [0]_¸AAa¸AAa¿ø°¡ _8월 마감 33 2" xfId="29257" xr:uid="{05F8BC1B-986A-4E9F-9340-798E9D485259}"/>
    <cellStyle name="ÅëÈ­ [0]_¸ÅÃâ¸ÅÃâ¿ø°¡ _8월 마감 34" xfId="21875" xr:uid="{20857072-156B-4DFC-8262-F03E39BD0475}"/>
    <cellStyle name="AeE­ [0]_¸AAa¸AAa¿ø°¡ _8월 마감 34 2" xfId="29258" xr:uid="{4326E65C-85C8-46A9-BBF7-302AA10246FC}"/>
    <cellStyle name="ÅëÈ­ [0]_¸ÅÃâ¸ÅÃâ¿ø°¡ _8월 마감 35" xfId="21876" xr:uid="{B6808B40-4FCD-4121-BCFE-F6202DA7FA62}"/>
    <cellStyle name="AeE­ [0]_¸AAa¸AAa¿ø°¡ _8월 마감 35 2" xfId="29259" xr:uid="{B7E5002B-16C5-40E4-B87C-BF2802076DD0}"/>
    <cellStyle name="ÅëÈ­ [0]_¸ÅÃâ¸ÅÃâ¿ø°¡ _8월 마감 36" xfId="21877" xr:uid="{3CA7D650-B061-4883-9AD7-AD5678492920}"/>
    <cellStyle name="AeE­ [0]_¸AAa¸AAa¿ø°¡ _8월 마감 36 2" xfId="29260" xr:uid="{0423F8EA-6AB4-452D-A767-9208C2A74F96}"/>
    <cellStyle name="ÅëÈ­ [0]_¸ÅÃâ¸ÅÃâ¿ø°¡ _8월 마감 37" xfId="29261" xr:uid="{87E0F3DA-DE65-4B90-94BE-D20EA52919BD}"/>
    <cellStyle name="AeE­ [0]_¸AAa¸AAa¿ø°¡ _8월 마감 4" xfId="21878" xr:uid="{90DA3D1C-B01A-401C-AFEA-C21AE9D44133}"/>
    <cellStyle name="ÅëÈ­ [0]_¸ÅÃâ¸ÅÃâ¿ø°¡ _8월 마감 4" xfId="21879" xr:uid="{2E72668F-8B60-4D0A-8AEE-5DAAE8A1AFE2}"/>
    <cellStyle name="AeE­ [0]_¸AAa¸AAa¿ø°¡ _8월 마감 4 2" xfId="29262" xr:uid="{13423B33-8418-47FD-BCB7-DBE27366688D}"/>
    <cellStyle name="ÅëÈ­ [0]_¸ÅÃâ¸ÅÃâ¿ø°¡ _8월 마감 4 2" xfId="29263" xr:uid="{853DAA79-B4A1-4803-BCC1-DDEBF4F5ED00}"/>
    <cellStyle name="AeE­ [0]_¸AAa¸AAa¿ø°¡ _8월 마감 5" xfId="21880" xr:uid="{94796E6D-9866-47BA-98D0-7B4C371CAB94}"/>
    <cellStyle name="ÅëÈ­ [0]_¸ÅÃâ¸ÅÃâ¿ø°¡ _8월 마감 5" xfId="21881" xr:uid="{01B75489-06F2-407B-9E98-EFB76CD7011E}"/>
    <cellStyle name="AeE­ [0]_¸AAa¸AAa¿ø°¡ _8월 마감 5 2" xfId="29264" xr:uid="{045D125D-A9CE-4F23-9DB4-3D31BD6EE4AB}"/>
    <cellStyle name="ÅëÈ­ [0]_¸ÅÃâ¸ÅÃâ¿ø°¡ _8월 마감 5 2" xfId="29265" xr:uid="{7010F6CE-1051-4F86-98C1-1105422F3DDF}"/>
    <cellStyle name="AeE­ [0]_¸AAa¸AAa¿ø°¡ _8월 마감 6" xfId="21882" xr:uid="{0FA81093-DAC1-4C17-A4A9-6C921D803243}"/>
    <cellStyle name="ÅëÈ­ [0]_¸ÅÃâ¸ÅÃâ¿ø°¡ _8월 마감 6" xfId="21883" xr:uid="{E93679AF-BA54-40E1-827A-EB48E7AF4026}"/>
    <cellStyle name="AeE­ [0]_¸AAa¸AAa¿ø°¡ _8월 마감 6 2" xfId="29266" xr:uid="{33624567-41BE-45E2-B972-3CD0C68D6796}"/>
    <cellStyle name="ÅëÈ­ [0]_¸ÅÃâ¸ÅÃâ¿ø°¡ _8월 마감 6 2" xfId="29267" xr:uid="{B5221FE8-F331-485B-A1B1-4B8BFBFF796D}"/>
    <cellStyle name="AeE­ [0]_¸AAa¸AAa¿ø°¡ _8월 마감 7" xfId="21884" xr:uid="{E24717A3-1A8F-4529-8E4E-82257238C42F}"/>
    <cellStyle name="ÅëÈ­ [0]_¸ÅÃâ¸ÅÃâ¿ø°¡ _8월 마감 7" xfId="21885" xr:uid="{1D3FAED5-6693-4EC8-BCCB-5A4B1F42BA59}"/>
    <cellStyle name="AeE­ [0]_¸AAa¸AAa¿ø°¡ _8월 마감 7 2" xfId="29268" xr:uid="{DD3C69F6-8BCA-49F7-82F0-541F7E3516DF}"/>
    <cellStyle name="ÅëÈ­ [0]_¸ÅÃâ¸ÅÃâ¿ø°¡ _8월 마감 7 2" xfId="29269" xr:uid="{1172EB61-AA13-4027-914C-D8D61DC42277}"/>
    <cellStyle name="AeE­ [0]_¸AAa¸AAa¿ø°¡ _8월 마감 8" xfId="21886" xr:uid="{BEECC809-AF35-433A-BA40-AB942F7B0EFA}"/>
    <cellStyle name="ÅëÈ­ [0]_¸ÅÃâ¸ÅÃâ¿ø°¡ _8월 마감 8" xfId="21887" xr:uid="{99E7830E-B44D-43CF-84C4-C7D595D8F3A3}"/>
    <cellStyle name="AeE­ [0]_¸AAa¸AAa¿ø°¡ _8월 마감 8 2" xfId="29270" xr:uid="{AA831D98-8F9C-45C4-AF0F-65AC1DB03CFC}"/>
    <cellStyle name="ÅëÈ­ [0]_¸ÅÃâ¸ÅÃâ¿ø°¡ _8월 마감 8 2" xfId="29271" xr:uid="{16131695-7F0D-4991-8006-1A6EBB0E5B01}"/>
    <cellStyle name="AeE­ [0]_¸AAa¸AAa¿ø°¡ _8월 마감 9" xfId="21888" xr:uid="{C7E49380-7DBF-45B4-B159-303344B8820E}"/>
    <cellStyle name="ÅëÈ­ [0]_¸ÅÃâ¸ÅÃâ¿ø°¡ _8월 마감 9" xfId="21889" xr:uid="{128642FA-4833-49D9-B144-30DA80A7AFD1}"/>
    <cellStyle name="AeE­ [0]_¸AAa¸AAa¿ø°¡ _8월 마감 9 2" xfId="29272" xr:uid="{371DAA40-0A2E-4317-A6B0-C4F0CA1DAECF}"/>
    <cellStyle name="ÅëÈ­ [0]_¸ÅÃâ¸ÅÃâ¿ø°¡ _8월 마감 9 2" xfId="29273" xr:uid="{34E63015-64A7-48A0-9D20-A5323590FBAD}"/>
    <cellStyle name="AeE­ [0]_¸AAa¸AAa¿ø°¡ _globalleader(1)" xfId="1938" xr:uid="{2F2FE9C0-0D7B-45FD-ACD1-2F42F72DF7EA}"/>
    <cellStyle name="ÅëÈ­ [0]_¸ÅÃâ¸ÅÃâ¿ø°¡ _globalleader(1)" xfId="1939" xr:uid="{648453B3-9EBD-4261-8C03-7FFE49F5B239}"/>
    <cellStyle name="AeE­ [0]_¸AAa¸AAa¿ø°¡ _SJN보고자료(5월)1" xfId="1940" xr:uid="{52403A57-3BE1-4355-AB1F-18A16CEAE185}"/>
    <cellStyle name="ÅëÈ­ [0]_¸ÅÃâ¸ÅÃâ¿ø°¡ _SPACE활용" xfId="1941" xr:uid="{3574054E-2CCA-41E6-A0C5-E90FB336EE04}"/>
    <cellStyle name="AeE­ [0]_¸AAa¸AAa¿ø°¡ _공문별첨 1,2. 장기발전전략수립지침 (06.08.07)" xfId="1942" xr:uid="{1089BCC0-D3A4-43B7-9990-61DBCEFAC88D}"/>
    <cellStyle name="ÅëÈ­ [0]_¸ÅÃâ¸ÅÃâ¿ø°¡ _공문별첨 1,2. 장기발전전략수립지침 (06.08.07)" xfId="1943" xr:uid="{7344EA1F-15B5-4B99-A315-1639B4286503}"/>
    <cellStyle name="AeE­ [0]_¸AAa¸AAa¿ø°¡ _매출확정" xfId="1944" xr:uid="{D0E2ED3D-B61B-4B4A-902B-5AA71D11DD0A}"/>
    <cellStyle name="ÅëÈ­ [0]_¸ÅÃâ¸ÅÃâ¿ø°¡ _배전반" xfId="1945" xr:uid="{EBCEE0E8-9A07-4246-9B89-5EF8DB25B6F8}"/>
    <cellStyle name="AeE­ [0]_¸AAa¸AAa¿ø°¡ _부문총괄_공사부3" xfId="1946" xr:uid="{57DF886D-29A0-41D5-BE10-6C89BDF769B2}"/>
    <cellStyle name="ÅëÈ­ [0]_¸ÅÃâ¸ÅÃâ¿ø°¡ _부문총괄_공사부3" xfId="1947" xr:uid="{88C577AF-3B26-4E8C-9CA9-4F6383A18A21}"/>
    <cellStyle name="AeE­ [0]_¸AAa¸AAa¿ø°¡ _수주분석(MTX)0829" xfId="1948" xr:uid="{6E838AA0-0D1B-4FBD-BF83-5E6231D009C3}"/>
    <cellStyle name="ÅëÈ­ [0]_¸ÅÃâ¸ÅÃâ¿ø°¡ _수주분석(MTX)0829" xfId="1949" xr:uid="{86E032F1-7E21-4570-A820-EB223EC97622}"/>
    <cellStyle name="AeE­ [0]_¸AAa¸AAa¿ø°¡ _실적34" xfId="1950" xr:uid="{F624F29C-D5D1-4CC8-9523-9C52C7DFC162}"/>
    <cellStyle name="ÅëÈ­ [0]_¸ÅÃâ¸ÅÃâ¿ø°¡ _연간매출추정" xfId="1951" xr:uid="{FA3E320A-77B8-464B-97EB-66B225E5A46D}"/>
    <cellStyle name="AeE­ [0]_¸AAa¸AAa¿ø°¡ _월간회의(10.4일)" xfId="1952" xr:uid="{77FD0D9E-B581-481F-BAE4-57D7CCB3A029}"/>
    <cellStyle name="ÅëÈ­ [0]_¸ÅÃâ¸ÅÃâ¿ø°¡ _월간회의(10.4일)" xfId="1953" xr:uid="{ADE971A4-82A3-457F-9290-6EBD01FFF4E0}"/>
    <cellStyle name="AeE­ [0]_¸AAa¸AAa¿ø°¡ _월간회의(10월)" xfId="1954" xr:uid="{BA04EB21-A426-45F6-B37A-F700345FB458}"/>
    <cellStyle name="ÅëÈ­ [0]_¸ÅÃâ¸ÅÃâ¿ø°¡ _월간회의(10월)" xfId="1955" xr:uid="{62D204BC-384F-4D16-89AF-4850ECCD8CB8}"/>
    <cellStyle name="AeE­ [0]_¸AAa¸AAa¿ø°¡ _월간회의(1월)" xfId="1956" xr:uid="{44B80DBC-1ACB-4EF0-ACDF-7DD4D53E0509}"/>
    <cellStyle name="ÅëÈ­ [0]_¸ÅÃâ¸ÅÃâ¿ø°¡ _월간회의(1월)" xfId="1957" xr:uid="{1968EB4B-B413-4F65-90C1-2D2DE73ECD34}"/>
    <cellStyle name="AeE­ [0]_¸AAa¸AAa¿ø°¡ _장기 비전 및 경영목표 (06.06.30)" xfId="1958" xr:uid="{1B9B748E-BA37-4016-81CF-D0AE4E1EC825}"/>
    <cellStyle name="ÅëÈ­ [0]_¸ÅÃâ¸ÅÃâ¿ø°¡ _장기 비전 및 경영목표 (06.06.30)" xfId="1959" xr:uid="{945BA918-D72E-4A2D-B0AD-234AE2C29AFC}"/>
    <cellStyle name="AeE­ [0]_¸AAa¸AAa¿ø°¡ _장기발전전략수립지침(전전_2006.08.24)" xfId="1960" xr:uid="{69E95A42-D4EA-4A56-A8B1-9A5685DE0CAA}"/>
    <cellStyle name="ÅëÈ­ [0]_¸ÅÃâ¸ÅÃâ¿ø°¡ _장기발전전략수립지침(전전_2006.08.24)" xfId="1961" xr:uid="{2164713C-E69B-4A50-9C86-DEFD7F5D3360}"/>
    <cellStyle name="AeE­ [0]_¸AAa¸AAa¿ø°¡ _전력전자부_전략수립(2006.10.27)___r10(최종)" xfId="1962" xr:uid="{F95CD730-C36A-4EAD-AF0A-8D54CE591082}"/>
    <cellStyle name="ÅëÈ­ [0]_¸ÅÃâ¸ÅÃâ¿ø°¡ _전력전자부_전략수립(2006.10.27)___r10(최종)" xfId="1963" xr:uid="{873534E7-3508-47AB-83B3-620C561C0DFC}"/>
    <cellStyle name="AeE­ [0]_¸AAa¸AAa¿ø°¡ _주별일보" xfId="1964" xr:uid="{CFB82D06-D839-40C2-9E67-38559C52E0AE}"/>
    <cellStyle name="ÅëÈ­ [0]_¸ÅÃâ¸ÅÃâ¿ø°¡ _주별일보" xfId="1965" xr:uid="{9E379B58-D195-47B1-88C7-536E5A5A0892}"/>
    <cellStyle name="AeE­ [0]_¸AAa¸AAa¿ø°¡ _주별일보 10" xfId="21890" xr:uid="{52F7D29E-6199-4232-AB0D-24230F324A28}"/>
    <cellStyle name="ÅëÈ­ [0]_¸ÅÃâ¸ÅÃâ¿ø°¡ _주별일보 10" xfId="21891" xr:uid="{85198D4D-5C4B-45E1-B60A-BBE2135C6826}"/>
    <cellStyle name="AeE­ [0]_¸AAa¸AAa¿ø°¡ _주별일보 10 2" xfId="29274" xr:uid="{22D3E099-FF26-4AAD-BA67-963331D67E74}"/>
    <cellStyle name="ÅëÈ­ [0]_¸ÅÃâ¸ÅÃâ¿ø°¡ _주별일보 10 2" xfId="29275" xr:uid="{A53B24D1-79F7-4B1B-92B0-96A0AFCCA26F}"/>
    <cellStyle name="AeE­ [0]_¸AAa¸AAa¿ø°¡ _주별일보 11" xfId="21892" xr:uid="{77070EEB-50CA-4DB2-A8D8-3135DD077EA5}"/>
    <cellStyle name="ÅëÈ­ [0]_¸ÅÃâ¸ÅÃâ¿ø°¡ _주별일보 11" xfId="21893" xr:uid="{BE48B42F-5525-4F95-BD77-6E1BCA187519}"/>
    <cellStyle name="AeE­ [0]_¸AAa¸AAa¿ø°¡ _주별일보 11 2" xfId="29276" xr:uid="{2DE07876-A340-4318-8D53-30196CA75067}"/>
    <cellStyle name="ÅëÈ­ [0]_¸ÅÃâ¸ÅÃâ¿ø°¡ _주별일보 11 2" xfId="29277" xr:uid="{5F787184-888B-4E50-8F09-61BA86B34504}"/>
    <cellStyle name="AeE­ [0]_¸AAa¸AAa¿ø°¡ _주별일보 12" xfId="21894" xr:uid="{1DBAEA14-ACA5-4639-8146-07AD9B535571}"/>
    <cellStyle name="ÅëÈ­ [0]_¸ÅÃâ¸ÅÃâ¿ø°¡ _주별일보 12" xfId="21895" xr:uid="{04F66C3B-FFBA-45C9-A262-42D9F71A1A9B}"/>
    <cellStyle name="AeE­ [0]_¸AAa¸AAa¿ø°¡ _주별일보 12 2" xfId="29278" xr:uid="{7B0EC5B0-FA24-4C70-A80F-72C52058C016}"/>
    <cellStyle name="ÅëÈ­ [0]_¸ÅÃâ¸ÅÃâ¿ø°¡ _주별일보 12 2" xfId="29279" xr:uid="{FB748CFD-54CC-4C69-ACF7-BDAE56AFF0FA}"/>
    <cellStyle name="AeE­ [0]_¸AAa¸AAa¿ø°¡ _주별일보 13" xfId="21896" xr:uid="{44B580FA-993D-4281-ACDE-8E5ABF5C4FE3}"/>
    <cellStyle name="ÅëÈ­ [0]_¸ÅÃâ¸ÅÃâ¿ø°¡ _주별일보 13" xfId="21897" xr:uid="{3D733D56-20A3-4622-8154-C2348A068E2F}"/>
    <cellStyle name="AeE­ [0]_¸AAa¸AAa¿ø°¡ _주별일보 13 2" xfId="29280" xr:uid="{D78C6BD6-4813-4613-B628-5D915BB64999}"/>
    <cellStyle name="ÅëÈ­ [0]_¸ÅÃâ¸ÅÃâ¿ø°¡ _주별일보 13 2" xfId="29281" xr:uid="{08E97859-BB59-41B5-AE4C-DD2E31F89B76}"/>
    <cellStyle name="AeE­ [0]_¸AAa¸AAa¿ø°¡ _주별일보 14" xfId="21898" xr:uid="{0CFE9DF3-7DD7-4D1C-A956-BA10D53B8E47}"/>
    <cellStyle name="ÅëÈ­ [0]_¸ÅÃâ¸ÅÃâ¿ø°¡ _주별일보 14" xfId="21899" xr:uid="{FB26F8DF-DFD4-4D73-84D7-F6EC2C317716}"/>
    <cellStyle name="AeE­ [0]_¸AAa¸AAa¿ø°¡ _주별일보 14 2" xfId="29282" xr:uid="{C758A1A7-B516-49BE-9BFF-5B2E9A5A8FE6}"/>
    <cellStyle name="ÅëÈ­ [0]_¸ÅÃâ¸ÅÃâ¿ø°¡ _주별일보 14 2" xfId="29283" xr:uid="{B51DC1EB-F21C-46DC-9C83-12D5B5E53228}"/>
    <cellStyle name="AeE­ [0]_¸AAa¸AAa¿ø°¡ _주별일보 15" xfId="21900" xr:uid="{1851ECE1-0739-4EF3-9021-433A60BD6ED2}"/>
    <cellStyle name="ÅëÈ­ [0]_¸ÅÃâ¸ÅÃâ¿ø°¡ _주별일보 15" xfId="21901" xr:uid="{64A93780-C64C-4124-B6CD-156B7E8C6AD3}"/>
    <cellStyle name="AeE­ [0]_¸AAa¸AAa¿ø°¡ _주별일보 15 2" xfId="29284" xr:uid="{04F8670D-771A-45BA-B650-317E5AC28B78}"/>
    <cellStyle name="ÅëÈ­ [0]_¸ÅÃâ¸ÅÃâ¿ø°¡ _주별일보 15 2" xfId="29285" xr:uid="{E925D544-E84E-413D-8387-58A5EBF5F4C4}"/>
    <cellStyle name="AeE­ [0]_¸AAa¸AAa¿ø°¡ _주별일보 16" xfId="21902" xr:uid="{DC81388C-FF07-4903-B049-533F601F73AD}"/>
    <cellStyle name="ÅëÈ­ [0]_¸ÅÃâ¸ÅÃâ¿ø°¡ _주별일보 16" xfId="21903" xr:uid="{2CFA8D27-6EB3-4F37-A41E-F559665CCC75}"/>
    <cellStyle name="AeE­ [0]_¸AAa¸AAa¿ø°¡ _주별일보 16 2" xfId="29286" xr:uid="{BE4EBA68-F709-487E-969C-3596C731B959}"/>
    <cellStyle name="ÅëÈ­ [0]_¸ÅÃâ¸ÅÃâ¿ø°¡ _주별일보 16 2" xfId="29287" xr:uid="{285A1C15-5829-42C2-BEB4-90FCD7165087}"/>
    <cellStyle name="AeE­ [0]_¸AAa¸AAa¿ø°¡ _주별일보 17" xfId="21904" xr:uid="{096F3BF9-88C2-4417-9DEF-F040939AD13A}"/>
    <cellStyle name="ÅëÈ­ [0]_¸ÅÃâ¸ÅÃâ¿ø°¡ _주별일보 17" xfId="21905" xr:uid="{AD366D6F-E978-4819-80BA-38AF530EEF0A}"/>
    <cellStyle name="AeE­ [0]_¸AAa¸AAa¿ø°¡ _주별일보 17 2" xfId="29288" xr:uid="{CBB267F7-DCCF-4E6E-B6A2-3C39B15AE9E0}"/>
    <cellStyle name="ÅëÈ­ [0]_¸ÅÃâ¸ÅÃâ¿ø°¡ _주별일보 17 2" xfId="29289" xr:uid="{5FD21E96-3182-44F7-A11D-15D80D00F589}"/>
    <cellStyle name="AeE­ [0]_¸AAa¸AAa¿ø°¡ _주별일보 18" xfId="21906" xr:uid="{0FABBCBD-39C1-4458-B30C-300CC7C622FD}"/>
    <cellStyle name="ÅëÈ­ [0]_¸ÅÃâ¸ÅÃâ¿ø°¡ _주별일보 18" xfId="21907" xr:uid="{25B6FAC4-BC0C-4D89-A278-7234109C536E}"/>
    <cellStyle name="AeE­ [0]_¸AAa¸AAa¿ø°¡ _주별일보 18 2" xfId="29290" xr:uid="{A26AD25F-ECC5-4119-885C-4588CAD37A29}"/>
    <cellStyle name="ÅëÈ­ [0]_¸ÅÃâ¸ÅÃâ¿ø°¡ _주별일보 18 2" xfId="29291" xr:uid="{77D9979C-383C-4A75-A0B3-521A46679A08}"/>
    <cellStyle name="AeE­ [0]_¸AAa¸AAa¿ø°¡ _주별일보 19" xfId="21908" xr:uid="{6D43EA03-D172-40EB-B3FC-000A1C0327FB}"/>
    <cellStyle name="ÅëÈ­ [0]_¸ÅÃâ¸ÅÃâ¿ø°¡ _주별일보 19" xfId="21909" xr:uid="{08138743-A18A-45B0-BFFA-91B6481BB29B}"/>
    <cellStyle name="AeE­ [0]_¸AAa¸AAa¿ø°¡ _주별일보 19 2" xfId="29292" xr:uid="{4F49BB00-E3CC-45AD-8970-FBAAE5346A91}"/>
    <cellStyle name="ÅëÈ­ [0]_¸ÅÃâ¸ÅÃâ¿ø°¡ _주별일보 19 2" xfId="29293" xr:uid="{7B1F3D25-5B68-480F-BFAE-1C7BEBB892B3}"/>
    <cellStyle name="AeE­ [0]_¸AAa¸AAa¿ø°¡ _주별일보 2" xfId="21910" xr:uid="{37778517-BA06-48C2-8BF6-CA4702F0590A}"/>
    <cellStyle name="ÅëÈ­ [0]_¸ÅÃâ¸ÅÃâ¿ø°¡ _주별일보 2" xfId="21911" xr:uid="{96A67372-72AD-42D8-82EB-0C57E5FE3001}"/>
    <cellStyle name="AeE­ [0]_¸AAa¸AAa¿ø°¡ _주별일보 2 2" xfId="29294" xr:uid="{570CA201-96C9-41AF-B3AB-527942265AF0}"/>
    <cellStyle name="ÅëÈ­ [0]_¸ÅÃâ¸ÅÃâ¿ø°¡ _주별일보 20" xfId="21912" xr:uid="{3CDCD389-D0D5-40D6-8C66-2E1D7E8BF78B}"/>
    <cellStyle name="AeE­ [0]_¸AAa¸AAa¿ø°¡ _주별일보 20 2" xfId="29295" xr:uid="{85265F82-131D-4240-8A20-7D230BAFE06B}"/>
    <cellStyle name="ÅëÈ­ [0]_¸ÅÃâ¸ÅÃâ¿ø°¡ _주별일보 20 2" xfId="29296" xr:uid="{7A55AF70-DF72-4247-B64E-4261B021952D}"/>
    <cellStyle name="AeE­ [0]_¸AAa¸AAa¿ø°¡ _주별일보 21" xfId="21913" xr:uid="{0482DAFB-CA38-470D-926D-88F626FA90CF}"/>
    <cellStyle name="ÅëÈ­ [0]_¸ÅÃâ¸ÅÃâ¿ø°¡ _주별일보 21" xfId="21914" xr:uid="{2E9A635E-007E-4AB9-B9FF-C83FFECD1D51}"/>
    <cellStyle name="AeE­ [0]_¸AAa¸AAa¿ø°¡ _주별일보 21 2" xfId="29297" xr:uid="{CC2259A4-0402-4587-924F-A09139967F09}"/>
    <cellStyle name="ÅëÈ­ [0]_¸ÅÃâ¸ÅÃâ¿ø°¡ _주별일보 21 2" xfId="29298" xr:uid="{0BA31A2A-7DB3-47B1-A714-CC28663CB1E7}"/>
    <cellStyle name="AeE­ [0]_¸AAa¸AAa¿ø°¡ _주별일보 22" xfId="21915" xr:uid="{8F2876B6-A048-4961-BAC9-A582DC00D0B2}"/>
    <cellStyle name="ÅëÈ­ [0]_¸ÅÃâ¸ÅÃâ¿ø°¡ _주별일보 22" xfId="21916" xr:uid="{3AD2CCF1-9322-4A98-A7DE-E7FC9881FA4B}"/>
    <cellStyle name="AeE­ [0]_¸AAa¸AAa¿ø°¡ _주별일보 22 2" xfId="29299" xr:uid="{57975466-18DE-4608-8466-B233BDA87D71}"/>
    <cellStyle name="ÅëÈ­ [0]_¸ÅÃâ¸ÅÃâ¿ø°¡ _주별일보 22 2" xfId="29300" xr:uid="{AAEB49CA-549F-40F8-A083-2D1B11330315}"/>
    <cellStyle name="AeE­ [0]_¸AAa¸AAa¿ø°¡ _주별일보 23" xfId="21917" xr:uid="{7F639484-E857-4130-A6AB-F69709952380}"/>
    <cellStyle name="ÅëÈ­ [0]_¸ÅÃâ¸ÅÃâ¿ø°¡ _주별일보 23" xfId="21918" xr:uid="{F4102255-9E3F-4778-BA70-501529DF1DFE}"/>
    <cellStyle name="AeE­ [0]_¸AAa¸AAa¿ø°¡ _주별일보 23 2" xfId="29301" xr:uid="{44F1BD9D-03DF-4749-846E-4F6F7FA52E81}"/>
    <cellStyle name="ÅëÈ­ [0]_¸ÅÃâ¸ÅÃâ¿ø°¡ _주별일보 23 2" xfId="29302" xr:uid="{5DBB1A3B-DF8B-4BB6-BC67-86325530719E}"/>
    <cellStyle name="AeE­ [0]_¸AAa¸AAa¿ø°¡ _주별일보 24" xfId="21919" xr:uid="{44F1ADB9-6362-4943-94E6-0AC9F205A1DB}"/>
    <cellStyle name="ÅëÈ­ [0]_¸ÅÃâ¸ÅÃâ¿ø°¡ _주별일보 24" xfId="21920" xr:uid="{88377589-87C4-4D96-A714-346BA1417E3A}"/>
    <cellStyle name="AeE­ [0]_¸AAa¸AAa¿ø°¡ _주별일보 24 2" xfId="29303" xr:uid="{FF61D081-BCCC-49DA-A57E-0E8658614B2B}"/>
    <cellStyle name="ÅëÈ­ [0]_¸ÅÃâ¸ÅÃâ¿ø°¡ _주별일보 24 2" xfId="29304" xr:uid="{CF456AC7-222F-4893-A5C5-75E10707A580}"/>
    <cellStyle name="AeE­ [0]_¸AAa¸AAa¿ø°¡ _주별일보 25" xfId="21921" xr:uid="{EA30FDDB-5E8E-4F47-B86B-3187332D25AF}"/>
    <cellStyle name="ÅëÈ­ [0]_¸ÅÃâ¸ÅÃâ¿ø°¡ _주별일보 25" xfId="21922" xr:uid="{CF0F1CA7-9DE1-4158-B591-013C6FC4CE0E}"/>
    <cellStyle name="AeE­ [0]_¸AAa¸AAa¿ø°¡ _주별일보 25 2" xfId="29305" xr:uid="{9061AE37-1C2B-4CCC-8F47-FDC8AD5EB004}"/>
    <cellStyle name="ÅëÈ­ [0]_¸ÅÃâ¸ÅÃâ¿ø°¡ _주별일보 26" xfId="21923" xr:uid="{E98F7BD4-9CE5-414B-B0EA-948629706E98}"/>
    <cellStyle name="AeE­ [0]_¸AAa¸AAa¿ø°¡ _주별일보 26 2" xfId="29306" xr:uid="{22E51053-9889-4716-940F-54F4FA1497AA}"/>
    <cellStyle name="ÅëÈ­ [0]_¸ÅÃâ¸ÅÃâ¿ø°¡ _주별일보 27" xfId="21924" xr:uid="{CE2C6315-12C8-4852-9137-80D1A6026B16}"/>
    <cellStyle name="AeE­ [0]_¸AAa¸AAa¿ø°¡ _주별일보 27 2" xfId="29307" xr:uid="{110E4639-3658-4B5D-ABD4-0BDDDBF07163}"/>
    <cellStyle name="ÅëÈ­ [0]_¸ÅÃâ¸ÅÃâ¿ø°¡ _주별일보 28" xfId="21925" xr:uid="{9FB962B9-92EA-42D9-9A95-962FFCA440AB}"/>
    <cellStyle name="AeE­ [0]_¸AAa¸AAa¿ø°¡ _주별일보 28 2" xfId="29308" xr:uid="{7023A213-6780-44CF-87C0-06669B52F98D}"/>
    <cellStyle name="ÅëÈ­ [0]_¸ÅÃâ¸ÅÃâ¿ø°¡ _주별일보 29" xfId="21926" xr:uid="{1BF37837-62E4-4240-BC6A-9D901FDD205F}"/>
    <cellStyle name="AeE­ [0]_¸AAa¸AAa¿ø°¡ _주별일보 29 2" xfId="29309" xr:uid="{7823FFA4-85CF-4AFA-9E8C-9D8829814CBB}"/>
    <cellStyle name="ÅëÈ­ [0]_¸ÅÃâ¸ÅÃâ¿ø°¡ _주별일보 3" xfId="21927" xr:uid="{A67A3A84-E7FD-4304-8939-43A7629722F5}"/>
    <cellStyle name="AeE­ [0]_¸AAa¸AAa¿ø°¡ _주별일보 3 2" xfId="29310" xr:uid="{E80427B5-B7B7-47F5-9FE3-92B346913DEC}"/>
    <cellStyle name="ÅëÈ­ [0]_¸ÅÃâ¸ÅÃâ¿ø°¡ _주별일보 3 2" xfId="29311" xr:uid="{76EB1A03-0541-4B32-9407-805F53BFF44D}"/>
    <cellStyle name="AeE­ [0]_¸AAa¸AAa¿ø°¡ _주별일보 30" xfId="21928" xr:uid="{0640FD2C-CAB7-4970-ADCE-4DC3FD8EA8B1}"/>
    <cellStyle name="ÅëÈ­ [0]_¸ÅÃâ¸ÅÃâ¿ø°¡ _주별일보 30" xfId="21929" xr:uid="{D220DB65-4732-4EEF-9C90-1348011D84F7}"/>
    <cellStyle name="AeE­ [0]_¸AAa¸AAa¿ø°¡ _주별일보 30 2" xfId="29312" xr:uid="{04BA374E-432B-4F22-9637-6F5B898570E3}"/>
    <cellStyle name="ÅëÈ­ [0]_¸ÅÃâ¸ÅÃâ¿ø°¡ _주별일보 31" xfId="21930" xr:uid="{AAEADF06-5A76-4B1F-809B-9674189F59AD}"/>
    <cellStyle name="AeE­ [0]_¸AAa¸AAa¿ø°¡ _주별일보 31 2" xfId="29313" xr:uid="{AE3BB60C-7FA3-4866-A525-B602EA479AB4}"/>
    <cellStyle name="ÅëÈ­ [0]_¸ÅÃâ¸ÅÃâ¿ø°¡ _주별일보 32" xfId="21931" xr:uid="{8AD13B8B-3009-4953-B362-F972AF476E90}"/>
    <cellStyle name="AeE­ [0]_¸AAa¸AAa¿ø°¡ _주별일보 32 2" xfId="29314" xr:uid="{7BF24584-B1CC-47CF-BB52-C156BE40D24C}"/>
    <cellStyle name="ÅëÈ­ [0]_¸ÅÃâ¸ÅÃâ¿ø°¡ _주별일보 33" xfId="21932" xr:uid="{E51F880C-474A-45CA-9BEA-21F4DB19CE74}"/>
    <cellStyle name="AeE­ [0]_¸AAa¸AAa¿ø°¡ _주별일보 33 2" xfId="29315" xr:uid="{352AE794-894A-4DED-A916-D6C53E2BF613}"/>
    <cellStyle name="ÅëÈ­ [0]_¸ÅÃâ¸ÅÃâ¿ø°¡ _주별일보 34" xfId="21933" xr:uid="{9FC064AC-FEF7-4546-871A-09E3D6DE9B06}"/>
    <cellStyle name="AeE­ [0]_¸AAa¸AAa¿ø°¡ _주별일보 34 2" xfId="29316" xr:uid="{A7797DB6-8BE8-47F2-ADE7-4759E7CB7C9A}"/>
    <cellStyle name="ÅëÈ­ [0]_¸ÅÃâ¸ÅÃâ¿ø°¡ _주별일보 35" xfId="21934" xr:uid="{5120A33F-33E2-4F65-A125-A0F8471ED77C}"/>
    <cellStyle name="AeE­ [0]_¸AAa¸AAa¿ø°¡ _주별일보 35 2" xfId="29317" xr:uid="{DE5F7841-82F4-45CA-94EA-802ECA7A886D}"/>
    <cellStyle name="ÅëÈ­ [0]_¸ÅÃâ¸ÅÃâ¿ø°¡ _주별일보 36" xfId="21935" xr:uid="{48FCECF8-3271-4DFE-8924-DD2A5F76AE13}"/>
    <cellStyle name="AeE­ [0]_¸AAa¸AAa¿ø°¡ _주별일보 36 2" xfId="29318" xr:uid="{CA77A662-FEED-4EFD-8EDE-9D0A74B34FE6}"/>
    <cellStyle name="ÅëÈ­ [0]_¸ÅÃâ¸ÅÃâ¿ø°¡ _주별일보 37" xfId="29319" xr:uid="{9C761C9C-26F0-4C85-AE6A-0F729F0C8401}"/>
    <cellStyle name="AeE­ [0]_¸AAa¸AAa¿ø°¡ _주별일보 4" xfId="21936" xr:uid="{7343F802-EC2F-42C5-8B6B-DA0CAE8F8510}"/>
    <cellStyle name="ÅëÈ­ [0]_¸ÅÃâ¸ÅÃâ¿ø°¡ _주별일보 4" xfId="21937" xr:uid="{1CFABB44-4D1B-4AA2-A1DB-7244D42B0CAE}"/>
    <cellStyle name="AeE­ [0]_¸AAa¸AAa¿ø°¡ _주별일보 4 2" xfId="29320" xr:uid="{CADD34F0-1B0F-40D5-BB7E-062B193BC525}"/>
    <cellStyle name="ÅëÈ­ [0]_¸ÅÃâ¸ÅÃâ¿ø°¡ _주별일보 4 2" xfId="29321" xr:uid="{DB317878-1954-4F54-B65C-9EBED36A71B0}"/>
    <cellStyle name="AeE­ [0]_¸AAa¸AAa¿ø°¡ _주별일보 5" xfId="21938" xr:uid="{FD6BA0E3-D88C-4201-9D12-F189FFC85B4F}"/>
    <cellStyle name="ÅëÈ­ [0]_¸ÅÃâ¸ÅÃâ¿ø°¡ _주별일보 5" xfId="21939" xr:uid="{031F1A4E-37C4-4526-A88D-5EC270BE8A3D}"/>
    <cellStyle name="AeE­ [0]_¸AAa¸AAa¿ø°¡ _주별일보 5 2" xfId="29322" xr:uid="{5D5BCC7A-A288-42A9-8A7C-0105AC48AA65}"/>
    <cellStyle name="ÅëÈ­ [0]_¸ÅÃâ¸ÅÃâ¿ø°¡ _주별일보 5 2" xfId="29323" xr:uid="{60CDB961-065B-4E10-89CF-79BE4BC34052}"/>
    <cellStyle name="AeE­ [0]_¸AAa¸AAa¿ø°¡ _주별일보 6" xfId="21940" xr:uid="{D04598D7-344D-44B1-B02B-C3463F0FFC3D}"/>
    <cellStyle name="ÅëÈ­ [0]_¸ÅÃâ¸ÅÃâ¿ø°¡ _주별일보 6" xfId="21941" xr:uid="{DF5D3DB5-07AE-4F66-9CF0-EDE3B7392441}"/>
    <cellStyle name="AeE­ [0]_¸AAa¸AAa¿ø°¡ _주별일보 6 2" xfId="29324" xr:uid="{78FD18A3-1F63-4019-A310-72AC867E3C77}"/>
    <cellStyle name="ÅëÈ­ [0]_¸ÅÃâ¸ÅÃâ¿ø°¡ _주별일보 6 2" xfId="29325" xr:uid="{67712DB3-F149-4F59-8A28-1E6495725541}"/>
    <cellStyle name="AeE­ [0]_¸AAa¸AAa¿ø°¡ _주별일보 7" xfId="21942" xr:uid="{14FFB588-DBC2-4C5C-9D52-4204EF2C1E15}"/>
    <cellStyle name="ÅëÈ­ [0]_¸ÅÃâ¸ÅÃâ¿ø°¡ _주별일보 7" xfId="21943" xr:uid="{3113A03B-77D0-40E7-8E41-6706DB6DB25C}"/>
    <cellStyle name="AeE­ [0]_¸AAa¸AAa¿ø°¡ _주별일보 7 2" xfId="29326" xr:uid="{0BE203E4-E115-4643-9F7C-9AA2B725EB73}"/>
    <cellStyle name="ÅëÈ­ [0]_¸ÅÃâ¸ÅÃâ¿ø°¡ _주별일보 7 2" xfId="29327" xr:uid="{3E009B80-F3DE-4071-ADAA-CC06FCE949B9}"/>
    <cellStyle name="AeE­ [0]_¸AAa¸AAa¿ø°¡ _주별일보 8" xfId="21944" xr:uid="{0D6B9C1D-0CC5-40C9-9B44-7FF7E3C9005F}"/>
    <cellStyle name="ÅëÈ­ [0]_¸ÅÃâ¸ÅÃâ¿ø°¡ _주별일보 8" xfId="21945" xr:uid="{1D4AD94F-147E-4D91-963E-606159913BF1}"/>
    <cellStyle name="AeE­ [0]_¸AAa¸AAa¿ø°¡ _주별일보 8 2" xfId="29328" xr:uid="{BFD3A58A-2756-4E94-83F7-E54FC1670774}"/>
    <cellStyle name="ÅëÈ­ [0]_¸ÅÃâ¸ÅÃâ¿ø°¡ _주별일보 8 2" xfId="29329" xr:uid="{7047983A-A60A-498B-8C2C-BC0D9226A730}"/>
    <cellStyle name="AeE­ [0]_¸AAa¸AAa¿ø°¡ _주별일보 9" xfId="21946" xr:uid="{0EF3A55D-EF72-45A6-9012-4758BD828153}"/>
    <cellStyle name="ÅëÈ­ [0]_¸ÅÃâ¸ÅÃâ¿ø°¡ _주별일보 9" xfId="21947" xr:uid="{39919D86-BBC4-44EE-A064-05C14E9C4829}"/>
    <cellStyle name="AeE­ [0]_¸AAa¸AAa¿ø°¡ _주별일보 9 2" xfId="29330" xr:uid="{D6F4318F-976C-46C3-A664-EBF91BCB15A9}"/>
    <cellStyle name="ÅëÈ­ [0]_¸ÅÃâ¸ÅÃâ¿ø°¡ _주별일보 9 2" xfId="29331" xr:uid="{67A91F14-8BE8-40B7-AAEB-A16EACD3BED3}"/>
    <cellStyle name="AeE­ [0]_¸AAa¸AAa¿ø°¡ _주요" xfId="1966" xr:uid="{A8D5B219-1DD1-4352-B321-CF749A72563F}"/>
    <cellStyle name="ÅëÈ­ [0]_¸ÅÃâ¸ÅÃâ¿ø°¡ _주요" xfId="1967" xr:uid="{94967201-0178-43F6-A918-D810661FAEC6}"/>
    <cellStyle name="AeE­ [0]_¸AAa¸AAa¿ø°¡ _총괄자료" xfId="1968" xr:uid="{51C517FE-B013-4338-A4D2-36965DF49AB2}"/>
    <cellStyle name="ÅëÈ­ [0]_¸ÅÃâ¸ÅÃâ¿ø°¡ _총괄자료" xfId="1969" xr:uid="{F951144F-136E-4D0F-91D0-0FCF6B57724B}"/>
    <cellStyle name="AeE­ [0]_¸AAa¸AAa¿ø°¡ _핵심기술확보전략_해양" xfId="1970" xr:uid="{F121AE63-1834-447E-970D-5BB7A35164EE}"/>
    <cellStyle name="ÅëÈ­ [0]_¸ÅÃâ¸ÅÃâ¿ø°¡ _핵심기술확보전략_해양" xfId="1971" xr:uid="{8DBBCD10-3312-4FB4-9418-141D02523EF8}"/>
    <cellStyle name="AeE­ [0]_¸AAa¾×(3)" xfId="1972" xr:uid="{92DC6D88-3EB8-4922-BB26-C2CC2947F6B4}"/>
    <cellStyle name="ÅëÈ­ [0]_¸ñÀûº° " xfId="1973" xr:uid="{1AB3A5D5-61EC-4976-ADFD-6A2A686664FE}"/>
    <cellStyle name="AeE­ [0]_¿­¸° INT" xfId="1974" xr:uid="{E5325529-4BB6-4ED3-AA30-69F9690E1FD0}"/>
    <cellStyle name="ÅëÈ­ [0]_°èÈ¹3 " xfId="1975" xr:uid="{1E60CE95-B832-4A67-A887-DE0B6C511C04}"/>
    <cellStyle name="AeE­ [0]_°eE¹3 _24통관" xfId="1976" xr:uid="{462F8836-2653-4E48-8074-D9BA61DF6B30}"/>
    <cellStyle name="ÅëÈ­ [0]_°èÈ¹3 _3. 미포조선 경영현황(04실적05계획 cyh)" xfId="1977" xr:uid="{C49B9EF1-A7F8-4C7C-A2EC-0F6A85E97B4B}"/>
    <cellStyle name="AeE­ [0]_°eE¹3 _매출확정" xfId="1978" xr:uid="{1C016BAF-DE4D-4BB4-BAD4-44E1DD4729DB}"/>
    <cellStyle name="ÅëÈ­ [0]_°èÈ¹3 _배전반" xfId="1979" xr:uid="{39B9B03F-E345-4ECB-9137-F31722E882FD}"/>
    <cellStyle name="AeE­ [0]_°ø≫cºn¿¹≫e¼­ " xfId="1980" xr:uid="{92781853-0277-4486-940F-9D0736BFBDCE}"/>
    <cellStyle name="ÅëÈ­ [0]_¼öÅ¹°èÈ¹ " xfId="1981" xr:uid="{2D07CC57-D3B8-4408-B28A-45E93CB442E0}"/>
    <cellStyle name="AeE­ [0]_¼oA¹°eE¹  10" xfId="21948" xr:uid="{03043D96-04D2-428B-8A66-005451ABBEDB}"/>
    <cellStyle name="ÅëÈ­ [0]_¼öÅ¹°èÈ¹  10" xfId="21949" xr:uid="{81F26CCA-5461-41D1-B279-BCCA9306A4A5}"/>
    <cellStyle name="AeE­ [0]_¼oA¹°eE¹  10 2" xfId="29332" xr:uid="{EAAF0FC7-EFAB-431C-A29B-5040635E2854}"/>
    <cellStyle name="ÅëÈ­ [0]_¼öÅ¹°èÈ¹  10 2" xfId="29333" xr:uid="{ECB568DD-0E4F-408F-BDC5-5631A32A0E94}"/>
    <cellStyle name="AeE­ [0]_¼oA¹°eE¹  11" xfId="21950" xr:uid="{F657E408-6C74-44DC-87B7-C7BDEDE012E2}"/>
    <cellStyle name="ÅëÈ­ [0]_¼öÅ¹°èÈ¹  11" xfId="21951" xr:uid="{596A535E-0A69-4D6C-A633-7DBE2DEAE488}"/>
    <cellStyle name="AeE­ [0]_¼oA¹°eE¹  11 2" xfId="29334" xr:uid="{9535867E-F9CA-4E8C-9684-89EA1CEAE1AD}"/>
    <cellStyle name="ÅëÈ­ [0]_¼öÅ¹°èÈ¹  11 2" xfId="29335" xr:uid="{D6506C98-A052-46C8-B562-1D117B426698}"/>
    <cellStyle name="AeE­ [0]_¼oA¹°eE¹  12" xfId="21952" xr:uid="{5CDF37B1-4BD0-4E51-AF73-7BD73D39BCC3}"/>
    <cellStyle name="ÅëÈ­ [0]_¼öÅ¹°èÈ¹  12" xfId="21953" xr:uid="{CF7C6B1A-2B15-44E3-B07C-C09ADAA749EE}"/>
    <cellStyle name="AeE­ [0]_¼oA¹°eE¹  12 2" xfId="29336" xr:uid="{55737300-40C8-4AE5-AA17-BB0F7A0648F8}"/>
    <cellStyle name="ÅëÈ­ [0]_¼öÅ¹°èÈ¹  12 2" xfId="29337" xr:uid="{9832BFAA-4553-40DF-AA7B-2EC8C869F4FB}"/>
    <cellStyle name="AeE­ [0]_¼oA¹°eE¹  13" xfId="21954" xr:uid="{DF0B1FB2-F385-403C-A27B-A235BCCC9B13}"/>
    <cellStyle name="ÅëÈ­ [0]_¼öÅ¹°èÈ¹  13" xfId="21955" xr:uid="{B424BC5B-6461-438C-A268-57EB8E3EF746}"/>
    <cellStyle name="AeE­ [0]_¼oA¹°eE¹  13 2" xfId="29338" xr:uid="{351500D5-A8CF-42E2-AEF4-5F161D9641F4}"/>
    <cellStyle name="ÅëÈ­ [0]_¼öÅ¹°èÈ¹  13 2" xfId="29339" xr:uid="{58EFE882-68A6-4B06-9EBD-C288CE4A9EE8}"/>
    <cellStyle name="AeE­ [0]_¼oA¹°eE¹  14" xfId="21956" xr:uid="{D0BFFF85-740E-4AC8-B1C5-687D69B3F06D}"/>
    <cellStyle name="ÅëÈ­ [0]_¼öÅ¹°èÈ¹  14" xfId="21957" xr:uid="{A0185849-7807-4638-B818-1F589248860F}"/>
    <cellStyle name="AeE­ [0]_¼oA¹°eE¹  14 2" xfId="29340" xr:uid="{FF697863-8B74-40C4-BC09-CCA46AF4A836}"/>
    <cellStyle name="ÅëÈ­ [0]_¼öÅ¹°èÈ¹  14 2" xfId="29341" xr:uid="{A00CFFDD-AB96-4EF9-AA0D-FCCC97CF5A09}"/>
    <cellStyle name="AeE­ [0]_¼oA¹°eE¹  15" xfId="21958" xr:uid="{A6BD8884-7FA2-443F-8051-F67D3D1C64BE}"/>
    <cellStyle name="ÅëÈ­ [0]_¼öÅ¹°èÈ¹  15" xfId="21959" xr:uid="{17027D89-9D84-4795-AC28-2E078B0AD800}"/>
    <cellStyle name="AeE­ [0]_¼oA¹°eE¹  15 2" xfId="29342" xr:uid="{11B49AD9-3346-4414-9E18-8C18C1FB27EF}"/>
    <cellStyle name="ÅëÈ­ [0]_¼öÅ¹°èÈ¹  15 2" xfId="29343" xr:uid="{D4FBF3F9-E035-4D6A-B456-C85D3F89E0F4}"/>
    <cellStyle name="AeE­ [0]_¼oA¹°eE¹  16" xfId="21960" xr:uid="{69F7BA25-A99B-4A97-8A67-7A50C90999D0}"/>
    <cellStyle name="ÅëÈ­ [0]_¼öÅ¹°èÈ¹  16" xfId="21961" xr:uid="{95832A92-8D18-4EAC-9951-18639FBC4951}"/>
    <cellStyle name="AeE­ [0]_¼oA¹°eE¹  16 2" xfId="29344" xr:uid="{E1B01FC9-70DA-49DD-A9BF-8485116D7532}"/>
    <cellStyle name="ÅëÈ­ [0]_¼öÅ¹°èÈ¹  16 2" xfId="29345" xr:uid="{0FF7769A-FA1F-4FB2-82F3-67DCC3155596}"/>
    <cellStyle name="AeE­ [0]_¼oA¹°eE¹  17" xfId="21962" xr:uid="{86089A2C-11DA-4231-91F7-0E4F513ACFA6}"/>
    <cellStyle name="ÅëÈ­ [0]_¼öÅ¹°èÈ¹  17" xfId="21963" xr:uid="{B68F20AB-D5CC-4D19-92D5-17DA772AE5B8}"/>
    <cellStyle name="AeE­ [0]_¼oA¹°eE¹  17 2" xfId="29346" xr:uid="{C58CE893-591F-4AEF-9750-7B7601DB11F8}"/>
    <cellStyle name="ÅëÈ­ [0]_¼öÅ¹°èÈ¹  17 2" xfId="29347" xr:uid="{427BAC06-1AF2-44B8-963B-DD2AD0CF0078}"/>
    <cellStyle name="AeE­ [0]_¼oA¹°eE¹  18" xfId="21964" xr:uid="{ACCEE4A1-A9A8-4F4B-8FB4-39B913D52BB9}"/>
    <cellStyle name="ÅëÈ­ [0]_¼öÅ¹°èÈ¹  18" xfId="21965" xr:uid="{6A4C84FE-21DD-4EA2-A31A-A56B2EDC07F5}"/>
    <cellStyle name="AeE­ [0]_¼oA¹°eE¹  18 2" xfId="29348" xr:uid="{BAC18BAA-9EEE-42AB-B3E9-6AC1122C3EFB}"/>
    <cellStyle name="ÅëÈ­ [0]_¼öÅ¹°èÈ¹  18 2" xfId="29349" xr:uid="{F73290D3-D546-4762-87B4-FECF18C5E871}"/>
    <cellStyle name="AeE­ [0]_¼oA¹°eE¹  19" xfId="21966" xr:uid="{EFA63311-AC3F-45E5-A5BF-E62FE3FDED77}"/>
    <cellStyle name="ÅëÈ­ [0]_¼öÅ¹°èÈ¹  19" xfId="21967" xr:uid="{D7076BF4-C826-45DD-BF17-7849017302DD}"/>
    <cellStyle name="AeE­ [0]_¼oA¹°eE¹  19 2" xfId="29350" xr:uid="{5E45240E-750E-4D2F-A519-A47920733516}"/>
    <cellStyle name="ÅëÈ­ [0]_¼öÅ¹°èÈ¹  19 2" xfId="29351" xr:uid="{4AB03836-DB77-4C95-852C-707E7F74C4C3}"/>
    <cellStyle name="AeE­ [0]_¼oA¹°eE¹  2" xfId="21968" xr:uid="{C5164B77-4AC0-4B32-962C-CAE83B999588}"/>
    <cellStyle name="ÅëÈ­ [0]_¼öÅ¹°èÈ¹  2" xfId="21969" xr:uid="{A7AE3973-E374-4608-9496-3A2633213101}"/>
    <cellStyle name="AeE­ [0]_¼oA¹°eE¹  2 2" xfId="29352" xr:uid="{8BE244B7-362A-48E4-8B2A-BDA4AB79DF2B}"/>
    <cellStyle name="ÅëÈ­ [0]_¼öÅ¹°èÈ¹  20" xfId="21970" xr:uid="{BC0F4C84-FE4F-4CA9-87DF-A65857EE4A8A}"/>
    <cellStyle name="AeE­ [0]_¼oA¹°eE¹  20 2" xfId="29353" xr:uid="{B5CD637D-F9FA-4663-8623-6D1F00849E55}"/>
    <cellStyle name="ÅëÈ­ [0]_¼öÅ¹°èÈ¹  20 2" xfId="29354" xr:uid="{D60EC56A-4EE3-4EFB-9E43-CB92D64BB029}"/>
    <cellStyle name="AeE­ [0]_¼oA¹°eE¹  21" xfId="21971" xr:uid="{A58C07CD-A4C6-483B-9CFE-C6F104618A38}"/>
    <cellStyle name="ÅëÈ­ [0]_¼öÅ¹°èÈ¹  21" xfId="21972" xr:uid="{8C57B0DE-D492-4D04-9A8B-95C97042CA6A}"/>
    <cellStyle name="AeE­ [0]_¼oA¹°eE¹  21 2" xfId="29355" xr:uid="{BD3909BA-9AD8-4EFF-AFD9-4885391C1E82}"/>
    <cellStyle name="ÅëÈ­ [0]_¼öÅ¹°èÈ¹  21 2" xfId="29356" xr:uid="{D3915039-D025-4B65-9226-0B60A9F1C2A3}"/>
    <cellStyle name="AeE­ [0]_¼oA¹°eE¹  22" xfId="21973" xr:uid="{FC9F6AEE-0AA0-445E-A5AB-7AAF6CCFB13D}"/>
    <cellStyle name="ÅëÈ­ [0]_¼öÅ¹°èÈ¹  22" xfId="21974" xr:uid="{9639D1E8-8492-4DDC-BC9A-9FBCE4E34FDB}"/>
    <cellStyle name="AeE­ [0]_¼oA¹°eE¹  22 2" xfId="29357" xr:uid="{986ECE60-9E22-4A19-880F-FA136DAFBBCD}"/>
    <cellStyle name="ÅëÈ­ [0]_¼öÅ¹°èÈ¹  22 2" xfId="29358" xr:uid="{E6735231-CAFD-4199-84F9-D39E10C9B141}"/>
    <cellStyle name="AeE­ [0]_¼oA¹°eE¹  23" xfId="21975" xr:uid="{3B1F31A9-FBC7-4EB9-9991-EF35C1F5ECC7}"/>
    <cellStyle name="ÅëÈ­ [0]_¼öÅ¹°èÈ¹  23" xfId="21976" xr:uid="{BAEF0A13-0411-45FE-80EE-027FCC00DB02}"/>
    <cellStyle name="AeE­ [0]_¼oA¹°eE¹  23 2" xfId="29359" xr:uid="{8E67EA05-616F-4FB4-AFF3-F3E5D5673D5C}"/>
    <cellStyle name="ÅëÈ­ [0]_¼öÅ¹°èÈ¹  23 2" xfId="29360" xr:uid="{C2BE8489-003F-4834-AAA0-489A90062090}"/>
    <cellStyle name="AeE­ [0]_¼oA¹°eE¹  24" xfId="21977" xr:uid="{598AFE48-3E9A-41E6-8D4B-FCEE58DE44D0}"/>
    <cellStyle name="ÅëÈ­ [0]_¼öÅ¹°èÈ¹  24" xfId="21978" xr:uid="{92EF3784-E01F-44EB-9E2B-573273B8F2FE}"/>
    <cellStyle name="AeE­ [0]_¼oA¹°eE¹  24 2" xfId="29361" xr:uid="{B1D93C9A-B67D-441B-930E-E7D39E0A0D75}"/>
    <cellStyle name="ÅëÈ­ [0]_¼öÅ¹°èÈ¹  24 2" xfId="29362" xr:uid="{416E5C94-9099-4441-89A9-F6EFDD159588}"/>
    <cellStyle name="AeE­ [0]_¼oA¹°eE¹  25" xfId="21979" xr:uid="{A71B1AA2-2D37-429A-942D-94D5E2712233}"/>
    <cellStyle name="ÅëÈ­ [0]_¼öÅ¹°èÈ¹  25" xfId="21980" xr:uid="{DC391ACC-4211-4D6A-BDCE-C0971CEDA836}"/>
    <cellStyle name="AeE­ [0]_¼oA¹°eE¹  25 2" xfId="29363" xr:uid="{6CEDA1C4-F341-4055-83E2-2CDC1DAC1D57}"/>
    <cellStyle name="ÅëÈ­ [0]_¼öÅ¹°èÈ¹  26" xfId="21981" xr:uid="{2209841E-33D7-43B1-8780-859E33D09B15}"/>
    <cellStyle name="AeE­ [0]_¼oA¹°eE¹  26 2" xfId="29364" xr:uid="{5239F8A7-DE0C-4E48-8DF6-09B8477B88D3}"/>
    <cellStyle name="ÅëÈ­ [0]_¼öÅ¹°èÈ¹  27" xfId="21982" xr:uid="{CBCEF509-417A-4D5E-89E5-ECA129FB3446}"/>
    <cellStyle name="AeE­ [0]_¼oA¹°eE¹  27 2" xfId="29365" xr:uid="{56BC8AB0-8D21-4CC4-923C-38A6D592B89A}"/>
    <cellStyle name="ÅëÈ­ [0]_¼öÅ¹°èÈ¹  28" xfId="21983" xr:uid="{A91AC626-D71D-4024-8DA8-021D5BB659CD}"/>
    <cellStyle name="AeE­ [0]_¼oA¹°eE¹  28 2" xfId="29366" xr:uid="{7F37A6EA-F0DB-4897-AF94-F01CF859362F}"/>
    <cellStyle name="ÅëÈ­ [0]_¼öÅ¹°èÈ¹  29" xfId="21984" xr:uid="{89AB1E76-9AD2-4E04-BD50-EC665772178B}"/>
    <cellStyle name="AeE­ [0]_¼oA¹°eE¹  29 2" xfId="29367" xr:uid="{438F9F03-63E3-49E4-9BE3-A843BE9E49D4}"/>
    <cellStyle name="ÅëÈ­ [0]_¼öÅ¹°èÈ¹  3" xfId="21985" xr:uid="{C9506925-DF83-4845-B38B-D78831927F45}"/>
    <cellStyle name="AeE­ [0]_¼oA¹°eE¹  3 2" xfId="29368" xr:uid="{8C08862B-D2D2-49A5-9337-458C4B8B4A5E}"/>
    <cellStyle name="ÅëÈ­ [0]_¼öÅ¹°èÈ¹  3 2" xfId="29369" xr:uid="{1AA5E0C2-0227-40C2-BDC4-47E48F1DF1FF}"/>
    <cellStyle name="AeE­ [0]_¼oA¹°eE¹  30" xfId="21986" xr:uid="{A21D09FC-B3A2-425D-BF99-009DBF73766D}"/>
    <cellStyle name="ÅëÈ­ [0]_¼öÅ¹°èÈ¹  30" xfId="21987" xr:uid="{181EF804-30FD-4998-8A33-32D5B6307545}"/>
    <cellStyle name="AeE­ [0]_¼oA¹°eE¹  30 2" xfId="29370" xr:uid="{BF17EC1B-8F3F-4525-A17F-CF12A2176EC9}"/>
    <cellStyle name="ÅëÈ­ [0]_¼öÅ¹°èÈ¹  31" xfId="21988" xr:uid="{C9F2A951-B1DA-43FD-B239-89774C95EB2F}"/>
    <cellStyle name="AeE­ [0]_¼oA¹°eE¹  31 2" xfId="29371" xr:uid="{0FB65DE6-768C-4E51-8D6C-50ACBB8FAE1A}"/>
    <cellStyle name="ÅëÈ­ [0]_¼öÅ¹°èÈ¹  32" xfId="21989" xr:uid="{A908D3A8-B1A0-4BCD-A30D-FF054377FFD5}"/>
    <cellStyle name="AeE­ [0]_¼oA¹°eE¹  32 2" xfId="29372" xr:uid="{F8E39B98-CE8E-4210-ACC1-2BCFCC4E0797}"/>
    <cellStyle name="ÅëÈ­ [0]_¼öÅ¹°èÈ¹  33" xfId="21990" xr:uid="{A38C5394-6467-42D3-B86E-DC83CA2CE41A}"/>
    <cellStyle name="AeE­ [0]_¼oA¹°eE¹  33 2" xfId="29373" xr:uid="{FE0C4ECD-503C-4CB9-B3AF-FB6E93D8BB84}"/>
    <cellStyle name="ÅëÈ­ [0]_¼öÅ¹°èÈ¹  34" xfId="21991" xr:uid="{7E31DE6D-45C1-49F5-A21F-8D543AD19FC1}"/>
    <cellStyle name="AeE­ [0]_¼oA¹°eE¹  34 2" xfId="29374" xr:uid="{6C7A2943-17C1-4D2F-9B8E-9A98C998B687}"/>
    <cellStyle name="ÅëÈ­ [0]_¼öÅ¹°èÈ¹  35" xfId="21992" xr:uid="{D3414F55-BDAB-4D93-8E38-E90C46552743}"/>
    <cellStyle name="AeE­ [0]_¼oA¹°eE¹  35 2" xfId="29375" xr:uid="{116FB133-ED67-4EE4-A57A-C5D9B4ACB03D}"/>
    <cellStyle name="ÅëÈ­ [0]_¼öÅ¹°èÈ¹  36" xfId="21993" xr:uid="{9E8C4EC7-0E0C-4413-8BDE-EBB6ABBA42F6}"/>
    <cellStyle name="AeE­ [0]_¼oA¹°eE¹  36 2" xfId="29376" xr:uid="{412CEBFB-07A8-4675-A09E-60764F8794A3}"/>
    <cellStyle name="ÅëÈ­ [0]_¼öÅ¹°èÈ¹  37" xfId="29377" xr:uid="{41DDA744-63A5-4608-8B2B-4181237749EF}"/>
    <cellStyle name="AeE­ [0]_¼oA¹°eE¹  4" xfId="21994" xr:uid="{FCB5720E-09A2-4BA8-B553-29F9A8834253}"/>
    <cellStyle name="ÅëÈ­ [0]_¼öÅ¹°èÈ¹  4" xfId="21995" xr:uid="{27C7FFF8-CB82-438F-864E-49DF974ADE09}"/>
    <cellStyle name="AeE­ [0]_¼oA¹°eE¹  4 2" xfId="29378" xr:uid="{935357F1-1706-46C9-A544-C80E2843E54F}"/>
    <cellStyle name="ÅëÈ­ [0]_¼öÅ¹°èÈ¹  4 2" xfId="29379" xr:uid="{1EAC17D0-09CE-4627-9492-BC1D676A50D7}"/>
    <cellStyle name="AeE­ [0]_¼oA¹°eE¹  5" xfId="21996" xr:uid="{EF031160-215D-4733-956F-5E4A7F67B499}"/>
    <cellStyle name="ÅëÈ­ [0]_¼öÅ¹°èÈ¹  5" xfId="21997" xr:uid="{E80EA280-ADE0-4BD4-AB41-6A79C62E717F}"/>
    <cellStyle name="AeE­ [0]_¼oA¹°eE¹  5 2" xfId="29380" xr:uid="{EEAF8179-AAAE-4970-86EF-1D4B92446962}"/>
    <cellStyle name="ÅëÈ­ [0]_¼öÅ¹°èÈ¹  5 2" xfId="29381" xr:uid="{870BB889-5F8A-4238-9FB2-10CA131D5CC5}"/>
    <cellStyle name="AeE­ [0]_¼oA¹°eE¹  6" xfId="21998" xr:uid="{0F650261-ADA6-4BE4-90B6-1A62069FCE50}"/>
    <cellStyle name="ÅëÈ­ [0]_¼öÅ¹°èÈ¹  6" xfId="21999" xr:uid="{B253F20A-8336-48C8-BAC1-1D7D1D8F4AB1}"/>
    <cellStyle name="AeE­ [0]_¼oA¹°eE¹  6 2" xfId="29382" xr:uid="{59290E0E-7416-488D-B79B-46748F55A35D}"/>
    <cellStyle name="ÅëÈ­ [0]_¼öÅ¹°èÈ¹  6 2" xfId="29383" xr:uid="{81D3AD7B-39C9-4F99-9E4D-FBE16CC846FB}"/>
    <cellStyle name="AeE­ [0]_¼oA¹°eE¹  7" xfId="22000" xr:uid="{17EC2702-7BEE-4CEA-AE6D-193DC30DAEC0}"/>
    <cellStyle name="ÅëÈ­ [0]_¼öÅ¹°èÈ¹  7" xfId="22001" xr:uid="{A26A6A78-A80D-4DC4-8BBA-A82148502BB3}"/>
    <cellStyle name="AeE­ [0]_¼oA¹°eE¹  7 2" xfId="29384" xr:uid="{04224547-69B1-462E-8DAF-5F730CE4E522}"/>
    <cellStyle name="ÅëÈ­ [0]_¼öÅ¹°èÈ¹  7 2" xfId="29385" xr:uid="{3F6E9B11-9520-4331-AAC2-7B96F19C5432}"/>
    <cellStyle name="AeE­ [0]_¼oA¹°eE¹  8" xfId="22002" xr:uid="{7D69EBC5-B378-4F0D-8264-B94D5916519B}"/>
    <cellStyle name="ÅëÈ­ [0]_¼öÅ¹°èÈ¹  8" xfId="22003" xr:uid="{ABAEC0EB-0570-47E3-B78C-B2A16FED2616}"/>
    <cellStyle name="AeE­ [0]_¼oA¹°eE¹  8 2" xfId="29386" xr:uid="{E93BF7DF-9160-4070-8D16-F378A66E1CBE}"/>
    <cellStyle name="ÅëÈ­ [0]_¼öÅ¹°èÈ¹  8 2" xfId="29387" xr:uid="{6F5443D6-8111-4852-A379-8B88848E81F9}"/>
    <cellStyle name="AeE­ [0]_¼oA¹°eE¹  9" xfId="22004" xr:uid="{BEE440E4-00E8-4C5D-9812-EC6522EC5D82}"/>
    <cellStyle name="ÅëÈ­ [0]_¼öÅ¹°èÈ¹  9" xfId="22005" xr:uid="{B6634330-C3FC-4545-9AF0-78FF01E5BB79}"/>
    <cellStyle name="AeE­ [0]_¼oA¹°eE¹  9 2" xfId="29388" xr:uid="{DA0C2828-84AF-4C96-B9BB-79BAD352EFA5}"/>
    <cellStyle name="ÅëÈ­ [0]_¼öÅ¹°èÈ¹  9 2" xfId="29389" xr:uid="{470BFFF3-5254-4329-989A-11F928B53971}"/>
    <cellStyle name="AeE­ [0]_¼oAa½CAu " xfId="1982" xr:uid="{1FF5088D-B5E1-48E2-A10D-8904ADB274EA}"/>
    <cellStyle name="ÅëÈ­ [0]_¼öÃâ½ÇÀû " xfId="1983" xr:uid="{BC66978C-9669-485F-BF42-9CE860A38556}"/>
    <cellStyle name="AeE­ [0]_¼oAa½CAu  10" xfId="22006" xr:uid="{E2C51F40-6C46-4ABF-B9B9-DF890E0D0EEB}"/>
    <cellStyle name="ÅëÈ­ [0]_¼öÃâ½ÇÀû  10" xfId="22007" xr:uid="{695CC6D0-757C-42EB-B411-100576501117}"/>
    <cellStyle name="AeE­ [0]_¼oAa½CAu  10 2" xfId="29390" xr:uid="{94EA4457-668D-4886-BF08-ED2E9A828FE0}"/>
    <cellStyle name="ÅëÈ­ [0]_¼öÃâ½ÇÀû  10 2" xfId="29391" xr:uid="{B71539C9-1BC3-4BBD-942B-73D872EB7360}"/>
    <cellStyle name="AeE­ [0]_¼oAa½CAu  11" xfId="22008" xr:uid="{3F4EB0F3-E73F-48BC-AF37-C1F64A80F918}"/>
    <cellStyle name="ÅëÈ­ [0]_¼öÃâ½ÇÀû  11" xfId="22009" xr:uid="{6DD54C27-DA8C-425B-B9B6-81CE2E15AB2E}"/>
    <cellStyle name="AeE­ [0]_¼oAa½CAu  11 2" xfId="29392" xr:uid="{A3332053-00E3-4DB2-B281-853C9DE997D1}"/>
    <cellStyle name="ÅëÈ­ [0]_¼öÃâ½ÇÀû  11 2" xfId="29393" xr:uid="{320251AF-76FB-4BBC-B362-62478046FB0A}"/>
    <cellStyle name="AeE­ [0]_¼oAa½CAu  12" xfId="22010" xr:uid="{9911649E-110B-4EB1-B3B4-A128BE3061E9}"/>
    <cellStyle name="ÅëÈ­ [0]_¼öÃâ½ÇÀû  12" xfId="22011" xr:uid="{0345F1F6-0B48-4B96-852A-87F5BBB68FEA}"/>
    <cellStyle name="AeE­ [0]_¼oAa½CAu  12 2" xfId="29394" xr:uid="{0C234DAF-6D3C-4423-BB8C-7ED34152D315}"/>
    <cellStyle name="ÅëÈ­ [0]_¼öÃâ½ÇÀû  12 2" xfId="29395" xr:uid="{D3ABCD16-F5FB-4650-B720-6BDAA78A0C32}"/>
    <cellStyle name="AeE­ [0]_¼oAa½CAu  13" xfId="22012" xr:uid="{6AD00628-2E1B-4050-8016-F39DFDBD5E1A}"/>
    <cellStyle name="ÅëÈ­ [0]_¼öÃâ½ÇÀû  13" xfId="22013" xr:uid="{6337EBE1-1A5B-4B17-9566-7091D1481279}"/>
    <cellStyle name="AeE­ [0]_¼oAa½CAu  13 2" xfId="29396" xr:uid="{DD029518-0A34-4314-AD49-CE9A789C83E0}"/>
    <cellStyle name="ÅëÈ­ [0]_¼öÃâ½ÇÀû  13 2" xfId="29397" xr:uid="{E09D8EEA-9F54-41D5-B669-A2D7B7E09717}"/>
    <cellStyle name="AeE­ [0]_¼oAa½CAu  14" xfId="22014" xr:uid="{8C09E7F4-B31F-4EB6-A5A1-FAEE67CD0D8E}"/>
    <cellStyle name="ÅëÈ­ [0]_¼öÃâ½ÇÀû  14" xfId="22015" xr:uid="{D9CA31AD-BAB9-4BD6-9A50-612FB20A35FD}"/>
    <cellStyle name="AeE­ [0]_¼oAa½CAu  14 2" xfId="29398" xr:uid="{A378CB19-D906-4D19-A8A2-FBCEFD1253A9}"/>
    <cellStyle name="ÅëÈ­ [0]_¼öÃâ½ÇÀû  14 2" xfId="29399" xr:uid="{44724646-0424-473A-A934-7A3ECA4F5D91}"/>
    <cellStyle name="AeE­ [0]_¼oAa½CAu  15" xfId="22016" xr:uid="{67C4CF59-25CF-418B-AB36-5E5AF44B77B1}"/>
    <cellStyle name="ÅëÈ­ [0]_¼öÃâ½ÇÀû  15" xfId="22017" xr:uid="{11CE8D9E-C768-4FDC-A13F-73FA47236598}"/>
    <cellStyle name="AeE­ [0]_¼oAa½CAu  15 2" xfId="29400" xr:uid="{150C830E-E3ED-4441-9AC5-CF764011A65F}"/>
    <cellStyle name="ÅëÈ­ [0]_¼öÃâ½ÇÀû  15 2" xfId="29401" xr:uid="{F83BEB1A-F227-4F03-9C6C-8496A309E481}"/>
    <cellStyle name="AeE­ [0]_¼oAa½CAu  16" xfId="22018" xr:uid="{021B1AE7-BBB6-4333-A63C-D4FE0549ED90}"/>
    <cellStyle name="ÅëÈ­ [0]_¼öÃâ½ÇÀû  16" xfId="22019" xr:uid="{18A5677B-BF45-4C94-836C-76CFFDF1A200}"/>
    <cellStyle name="AeE­ [0]_¼oAa½CAu  16 2" xfId="29402" xr:uid="{71D918CC-B479-4F88-9E1D-81188BE76458}"/>
    <cellStyle name="ÅëÈ­ [0]_¼öÃâ½ÇÀû  16 2" xfId="29403" xr:uid="{F2B4996A-1083-4052-9678-1B9E342724FC}"/>
    <cellStyle name="AeE­ [0]_¼oAa½CAu  17" xfId="22020" xr:uid="{E310EF89-4525-47BE-A9F8-8C1464315C48}"/>
    <cellStyle name="ÅëÈ­ [0]_¼öÃâ½ÇÀû  17" xfId="22021" xr:uid="{B4C70026-65DB-415B-AD21-15055454C4C5}"/>
    <cellStyle name="AeE­ [0]_¼oAa½CAu  17 2" xfId="29404" xr:uid="{25F3DC02-ECFA-4850-AEC9-C76823C13A58}"/>
    <cellStyle name="ÅëÈ­ [0]_¼öÃâ½ÇÀû  17 2" xfId="29405" xr:uid="{6976B18E-D145-47A3-A9A7-CF2FF0EF5392}"/>
    <cellStyle name="AeE­ [0]_¼oAa½CAu  18" xfId="22022" xr:uid="{06351FDA-1D33-4CDB-9BFF-71AF82839FC4}"/>
    <cellStyle name="ÅëÈ­ [0]_¼öÃâ½ÇÀû  18" xfId="22023" xr:uid="{AD0F9176-84CD-4FA7-A275-F7E01160B854}"/>
    <cellStyle name="AeE­ [0]_¼oAa½CAu  18 2" xfId="29406" xr:uid="{62B13F81-45D5-410C-88DC-DC456BA79C1B}"/>
    <cellStyle name="ÅëÈ­ [0]_¼öÃâ½ÇÀû  18 2" xfId="29407" xr:uid="{1E545681-677A-4FA7-8BCE-F908617A61E5}"/>
    <cellStyle name="AeE­ [0]_¼oAa½CAu  19" xfId="22024" xr:uid="{7D1E3985-6575-44E7-B82F-37EE355BD664}"/>
    <cellStyle name="ÅëÈ­ [0]_¼öÃâ½ÇÀû  19" xfId="22025" xr:uid="{2431C238-2641-417E-AEF6-A4D7DF571246}"/>
    <cellStyle name="AeE­ [0]_¼oAa½CAu  19 2" xfId="29408" xr:uid="{3F71E9FD-93E7-416A-A04E-EA8E0ED299D5}"/>
    <cellStyle name="ÅëÈ­ [0]_¼öÃâ½ÇÀû  19 2" xfId="29409" xr:uid="{4D8F808B-D631-40E1-9DAF-3D0203FDE9B6}"/>
    <cellStyle name="AeE­ [0]_¼oAa½CAu  2" xfId="22026" xr:uid="{9689E9D5-5327-4288-9A0F-2E88C15365F6}"/>
    <cellStyle name="ÅëÈ­ [0]_¼öÃâ½ÇÀû  2" xfId="22027" xr:uid="{27C515D5-930C-456A-88BC-D293BCD582D4}"/>
    <cellStyle name="AeE­ [0]_¼oAa½CAu  2 2" xfId="29410" xr:uid="{E8E42C43-6562-4E34-A945-E7FD19E83000}"/>
    <cellStyle name="ÅëÈ­ [0]_¼öÃâ½ÇÀû  20" xfId="22028" xr:uid="{DD226E2A-11E9-4C4A-B7AC-93097C104F22}"/>
    <cellStyle name="AeE­ [0]_¼oAa½CAu  20 2" xfId="29411" xr:uid="{6406D16D-E8F2-40E8-AD6E-F96568E48C0D}"/>
    <cellStyle name="ÅëÈ­ [0]_¼öÃâ½ÇÀû  20 2" xfId="29412" xr:uid="{B16452AA-1FD7-46D5-92F9-970C07F5F939}"/>
    <cellStyle name="AeE­ [0]_¼oAa½CAu  21" xfId="22029" xr:uid="{501A1115-5106-4569-B1C2-7ACA872D8E6D}"/>
    <cellStyle name="ÅëÈ­ [0]_¼öÃâ½ÇÀû  21" xfId="22030" xr:uid="{28FE51E4-7AA7-4B4A-B773-D4AE4D5E26E0}"/>
    <cellStyle name="AeE­ [0]_¼oAa½CAu  21 2" xfId="29413" xr:uid="{CBFEE40D-5DAB-4913-A7AA-EA7E3EEA5BE0}"/>
    <cellStyle name="ÅëÈ­ [0]_¼öÃâ½ÇÀû  21 2" xfId="29414" xr:uid="{469D9436-BB51-412D-962B-34417AA444D6}"/>
    <cellStyle name="AeE­ [0]_¼oAa½CAu  22" xfId="22031" xr:uid="{A2334750-878A-49B6-8CEA-BFB1087793AD}"/>
    <cellStyle name="ÅëÈ­ [0]_¼öÃâ½ÇÀû  22" xfId="22032" xr:uid="{80A0569F-631F-4D42-92F2-9C76341F277C}"/>
    <cellStyle name="AeE­ [0]_¼oAa½CAu  22 2" xfId="29415" xr:uid="{21A208B8-A2D2-4AA6-A4F3-7DCA5AE0B346}"/>
    <cellStyle name="ÅëÈ­ [0]_¼öÃâ½ÇÀû  22 2" xfId="29416" xr:uid="{ABC02D84-DDE2-4641-A381-85EA6F7124AC}"/>
    <cellStyle name="AeE­ [0]_¼oAa½CAu  23" xfId="22033" xr:uid="{91CE747B-92A8-473F-87E2-D4BB3B12953F}"/>
    <cellStyle name="ÅëÈ­ [0]_¼öÃâ½ÇÀû  23" xfId="22034" xr:uid="{172A1955-9BFE-45DD-BCF3-1DF53B8FC534}"/>
    <cellStyle name="AeE­ [0]_¼oAa½CAu  23 2" xfId="29417" xr:uid="{15AC4802-EDFE-4D02-9749-E3D814FECB7C}"/>
    <cellStyle name="ÅëÈ­ [0]_¼öÃâ½ÇÀû  23 2" xfId="29418" xr:uid="{F7E60C69-02A1-4862-A4BF-67DD3F3D1380}"/>
    <cellStyle name="AeE­ [0]_¼oAa½CAu  24" xfId="22035" xr:uid="{6C05E82F-8E76-4EB5-B960-836C05670FED}"/>
    <cellStyle name="ÅëÈ­ [0]_¼öÃâ½ÇÀû  24" xfId="22036" xr:uid="{10AFDFC0-3BC3-4550-834E-2BA6ADFB4F1B}"/>
    <cellStyle name="AeE­ [0]_¼oAa½CAu  24 2" xfId="29419" xr:uid="{6DF992E9-FA30-49FD-AF4F-EC8E25865BA5}"/>
    <cellStyle name="ÅëÈ­ [0]_¼öÃâ½ÇÀû  24 2" xfId="29420" xr:uid="{3729275E-90AF-4123-8164-1FD733544D0F}"/>
    <cellStyle name="AeE­ [0]_¼oAa½CAu  25" xfId="22037" xr:uid="{44531CDA-0F81-406E-917C-63F404F704C9}"/>
    <cellStyle name="ÅëÈ­ [0]_¼öÃâ½ÇÀû  25" xfId="22038" xr:uid="{85A8C72F-566C-47C4-B950-F8B1FF1E3CAF}"/>
    <cellStyle name="AeE­ [0]_¼oAa½CAu  25 2" xfId="29421" xr:uid="{5B3AFD4A-E998-4043-870B-24A4C7A30C0E}"/>
    <cellStyle name="ÅëÈ­ [0]_¼öÃâ½ÇÀû  26" xfId="22039" xr:uid="{73B1642B-4230-4B76-9402-B52D5CBC5764}"/>
    <cellStyle name="AeE­ [0]_¼oAa½CAu  26 2" xfId="29422" xr:uid="{C70433A3-3DC0-4AD6-958A-7C670BF63A85}"/>
    <cellStyle name="ÅëÈ­ [0]_¼öÃâ½ÇÀû  27" xfId="22040" xr:uid="{ACAD6692-881D-4C9F-84C8-DF47A00C56FD}"/>
    <cellStyle name="AeE­ [0]_¼oAa½CAu  27 2" xfId="29423" xr:uid="{29ADE387-4CDC-4FA8-8240-3384E1A90FA8}"/>
    <cellStyle name="ÅëÈ­ [0]_¼öÃâ½ÇÀû  28" xfId="22041" xr:uid="{AD571EB5-B473-4A88-BAB5-BFBAB9BD00F6}"/>
    <cellStyle name="AeE­ [0]_¼oAa½CAu  28 2" xfId="29424" xr:uid="{BFF71133-1B09-4173-9CC7-0BB3C3AEFD83}"/>
    <cellStyle name="ÅëÈ­ [0]_¼öÃâ½ÇÀû  29" xfId="22042" xr:uid="{FAA2F8C4-28DE-4A79-A8C5-2E07742CA722}"/>
    <cellStyle name="AeE­ [0]_¼oAa½CAu  29 2" xfId="29425" xr:uid="{CF8EC9DF-5C1C-4984-B807-D0DB727AE46F}"/>
    <cellStyle name="ÅëÈ­ [0]_¼öÃâ½ÇÀû  3" xfId="22043" xr:uid="{9A9529A8-17DE-48DE-9CA6-BF16283B6B2A}"/>
    <cellStyle name="AeE­ [0]_¼oAa½CAu  3 2" xfId="29426" xr:uid="{840378BF-3578-4119-9060-C56A1BBE9849}"/>
    <cellStyle name="ÅëÈ­ [0]_¼öÃâ½ÇÀû  3 2" xfId="29427" xr:uid="{B2AE77AC-6955-4B36-BBC9-D27C2D0B55E5}"/>
    <cellStyle name="AeE­ [0]_¼oAa½CAu  30" xfId="22044" xr:uid="{26E2B137-04CA-4B8C-AAEC-A07547F9A89B}"/>
    <cellStyle name="ÅëÈ­ [0]_¼öÃâ½ÇÀû  30" xfId="22045" xr:uid="{0664836C-E5E2-4A42-868C-79187E47931F}"/>
    <cellStyle name="AeE­ [0]_¼oAa½CAu  30 2" xfId="29428" xr:uid="{E59463F7-9A0E-405C-999A-D824828A991C}"/>
    <cellStyle name="ÅëÈ­ [0]_¼öÃâ½ÇÀû  31" xfId="22046" xr:uid="{3E648569-7C80-4F2A-AA4A-2A316B219B5E}"/>
    <cellStyle name="AeE­ [0]_¼oAa½CAu  31 2" xfId="29429" xr:uid="{7CEE9A17-5B0C-4A61-9235-EC048BB4508C}"/>
    <cellStyle name="ÅëÈ­ [0]_¼öÃâ½ÇÀû  32" xfId="22047" xr:uid="{C3732D7C-2AAD-475B-A2B8-2A3D79826F23}"/>
    <cellStyle name="AeE­ [0]_¼oAa½CAu  32 2" xfId="29430" xr:uid="{32B29EFA-2ACA-4C93-A7F6-D380F1D6B3CA}"/>
    <cellStyle name="ÅëÈ­ [0]_¼öÃâ½ÇÀû  33" xfId="22048" xr:uid="{AA260AA0-27A0-4528-846E-0A09C9CA9A46}"/>
    <cellStyle name="AeE­ [0]_¼oAa½CAu  33 2" xfId="29431" xr:uid="{CAAFA2A5-13C8-4CE5-89CC-58E5833BE2BB}"/>
    <cellStyle name="ÅëÈ­ [0]_¼öÃâ½ÇÀû  34" xfId="22049" xr:uid="{6E4F1B0F-2A2C-4410-A962-DD3DEF2AF861}"/>
    <cellStyle name="AeE­ [0]_¼oAa½CAu  34 2" xfId="29432" xr:uid="{4ED2BFCC-F925-46B3-94A6-4866986EEF97}"/>
    <cellStyle name="ÅëÈ­ [0]_¼öÃâ½ÇÀû  35" xfId="22050" xr:uid="{20EC9D18-AAB4-4492-93C1-3C34CA984938}"/>
    <cellStyle name="AeE­ [0]_¼oAa½CAu  35 2" xfId="29433" xr:uid="{1CFACC0F-C1D4-45E6-9063-CE5B23671B0D}"/>
    <cellStyle name="ÅëÈ­ [0]_¼öÃâ½ÇÀû  36" xfId="22051" xr:uid="{6EB56D82-FDFE-4F2F-80CE-1D0CAFB33237}"/>
    <cellStyle name="AeE­ [0]_¼oAa½CAu  36 2" xfId="29434" xr:uid="{CB91BB9E-EA26-4634-BF5E-4E2FADDC055F}"/>
    <cellStyle name="ÅëÈ­ [0]_¼öÃâ½ÇÀû  37" xfId="29435" xr:uid="{A71CF065-900B-4F9F-94EA-6210105F43C0}"/>
    <cellStyle name="AeE­ [0]_¼oAa½CAu  4" xfId="22052" xr:uid="{AEF2DFF9-39D1-4648-84F1-1CA863CA15DA}"/>
    <cellStyle name="ÅëÈ­ [0]_¼öÃâ½ÇÀû  4" xfId="22053" xr:uid="{2F98C25D-DC9A-4ADF-8E62-ED9F0D964AB6}"/>
    <cellStyle name="AeE­ [0]_¼oAa½CAu  4 2" xfId="29436" xr:uid="{9AE65834-4F56-41BB-A077-374DE8B21E38}"/>
    <cellStyle name="ÅëÈ­ [0]_¼öÃâ½ÇÀû  4 2" xfId="29437" xr:uid="{07B40EBE-6F0E-402B-B338-943EFAAD898B}"/>
    <cellStyle name="AeE­ [0]_¼oAa½CAu  5" xfId="22054" xr:uid="{89BA54E8-B1CE-4563-863E-39970A816E2D}"/>
    <cellStyle name="ÅëÈ­ [0]_¼öÃâ½ÇÀû  5" xfId="22055" xr:uid="{98C78F78-6A3E-4E2E-956B-0E11D408EEF5}"/>
    <cellStyle name="AeE­ [0]_¼oAa½CAu  5 2" xfId="29438" xr:uid="{993F7B16-38D2-46F2-9022-C95C12AA83C8}"/>
    <cellStyle name="ÅëÈ­ [0]_¼öÃâ½ÇÀû  5 2" xfId="29439" xr:uid="{20EC99F2-144D-40D7-AC9E-D4FC59AAA2E0}"/>
    <cellStyle name="AeE­ [0]_¼oAa½CAu  6" xfId="22056" xr:uid="{41FEDFDD-D12B-4F40-83AF-891726C39FA1}"/>
    <cellStyle name="ÅëÈ­ [0]_¼öÃâ½ÇÀû  6" xfId="22057" xr:uid="{5C6FC4E8-9FA8-4668-A9AE-FE26DF666C2D}"/>
    <cellStyle name="AeE­ [0]_¼oAa½CAu  6 2" xfId="29440" xr:uid="{DB31354A-718E-462F-8512-23B227DBD0F5}"/>
    <cellStyle name="ÅëÈ­ [0]_¼öÃâ½ÇÀû  6 2" xfId="29441" xr:uid="{A566C75F-D81E-4C13-BEA2-F47422802B42}"/>
    <cellStyle name="AeE­ [0]_¼oAa½CAu  7" xfId="22058" xr:uid="{EC82A351-6136-4ADB-9F67-6AF02AABC7CC}"/>
    <cellStyle name="ÅëÈ­ [0]_¼öÃâ½ÇÀû  7" xfId="22059" xr:uid="{6AEBD70F-3209-4411-A271-6A079C4CA1C8}"/>
    <cellStyle name="AeE­ [0]_¼oAa½CAu  7 2" xfId="29442" xr:uid="{EE530977-9EBC-49A6-BE8A-9B7E40DA4154}"/>
    <cellStyle name="ÅëÈ­ [0]_¼öÃâ½ÇÀû  7 2" xfId="29443" xr:uid="{0AEE4EA6-853B-4CB5-91A9-505C27D5AC8D}"/>
    <cellStyle name="AeE­ [0]_¼oAa½CAu  8" xfId="22060" xr:uid="{5FE8D36D-14E6-4847-B172-7F957AF67BAC}"/>
    <cellStyle name="ÅëÈ­ [0]_¼öÃâ½ÇÀû  8" xfId="22061" xr:uid="{8C13395F-F92F-4520-9FCD-93342557675B}"/>
    <cellStyle name="AeE­ [0]_¼oAa½CAu  8 2" xfId="29444" xr:uid="{54C0A3E4-973B-4488-B0E9-452738123D33}"/>
    <cellStyle name="ÅëÈ­ [0]_¼öÃâ½ÇÀû  8 2" xfId="29445" xr:uid="{EA44E504-74C4-44C4-91B0-F81DAA0F4DFD}"/>
    <cellStyle name="AeE­ [0]_¼oAa½CAu  9" xfId="22062" xr:uid="{C1691D65-62CA-4C7A-B7A9-86137F027A22}"/>
    <cellStyle name="ÅëÈ­ [0]_¼öÃâ½ÇÀû  9" xfId="22063" xr:uid="{9934EDF9-A63D-4775-8F61-326AF83F923C}"/>
    <cellStyle name="AeE­ [0]_¼oAa½CAu  9 2" xfId="29446" xr:uid="{046D4690-390F-44F0-95E6-5401D383346D}"/>
    <cellStyle name="ÅëÈ­ [0]_¼öÃâ½ÇÀû  9 2" xfId="29447" xr:uid="{920C12A4-4DCF-45DC-95D1-571A2D5A1F63}"/>
    <cellStyle name="AeE­ [0]_¼oAa½CAu _(분석-수정-수주보완)2003-2005년신제품수주분석3" xfId="1984" xr:uid="{1C29C90D-E301-4F51-844D-5C5A09C243E0}"/>
    <cellStyle name="ÅëÈ­ [0]_¼öÃâ½ÇÀû _(분석-수정-수주보완)2003-2005년신제품수주분석3" xfId="1985" xr:uid="{98AD8A82-C685-4182-BA69-39B902D53722}"/>
    <cellStyle name="AeE­ [0]_¼oAa½CAu _04변압기생산투자" xfId="1986" xr:uid="{5FD380CA-1780-49D8-B783-9433AB637BD2}"/>
    <cellStyle name="ÅëÈ­ [0]_¼öÃâ½ÇÀû _04변압기생산투자" xfId="1987" xr:uid="{7E26F702-96D7-4BF8-9D57-77657904A8F8}"/>
    <cellStyle name="AeE­ [0]_¼oAa½CAu _07년 시설투자 사업계획(안재한)" xfId="1988" xr:uid="{DD708439-56C0-48A2-B17C-F319F0E3DD12}"/>
    <cellStyle name="ÅëÈ­ [0]_¼öÃâ½ÇÀû _07년 시설투자 사업계획(안재한)" xfId="1989" xr:uid="{EF362C3A-62DB-4CD9-9953-272189E74823}"/>
    <cellStyle name="AeE­ [0]_¼oAa½CAu _1 2006년사업계획작성기준및 양식(R.0)" xfId="1990" xr:uid="{4A017B3A-0B2E-42D6-9F82-A0F8B2B583E1}"/>
    <cellStyle name="ÅëÈ­ [0]_¼öÃâ½ÇÀû _1 2006년사업계획작성기준및 양식(R.0)" xfId="1991" xr:uid="{34CC8558-5E60-4FEB-B9A6-040EC396FAB6}"/>
    <cellStyle name="AeE­ [0]_¼oAa½CAu _1)사업목표(수정)" xfId="1992" xr:uid="{25CBEE26-6E00-441D-8CFE-CB532A4535DB}"/>
    <cellStyle name="ÅëÈ­ [0]_¼öÃâ½ÇÀû _1)사업목표(수정)" xfId="1993" xr:uid="{4FB3B35F-EF30-4ABC-B60B-B68C4B28DAC2}"/>
    <cellStyle name="AeE­ [0]_¼oAa½CAu _1)중장기사업목표_B4(수정)" xfId="1994" xr:uid="{1607C82C-5DFB-4097-AB2A-0FBE5675C5C6}"/>
    <cellStyle name="ÅëÈ­ [0]_¼öÃâ½ÇÀû _1)중장기사업목표_B4(수정)" xfId="1995" xr:uid="{BCD75746-311C-44D4-B955-376F71B8584C}"/>
    <cellStyle name="AeE­ [0]_¼oAa½CAu _¹≪¿ª10¿u " xfId="1996" xr:uid="{E1C5F881-7FDD-4785-874B-FA5B4A6B74A1}"/>
    <cellStyle name="ÅëÈ­ [0]_¼öÃâ½ÇÀû _12월 사업실적" xfId="1997" xr:uid="{C0A24E76-C851-4DF3-A257-886FB7534CC1}"/>
    <cellStyle name="AeE­ [0]_¼oAa½CAu _2007년사업계획작성초안(고생송부)" xfId="1998" xr:uid="{83A267E3-C76C-47C3-8E3D-97D6F2573FCD}"/>
    <cellStyle name="ÅëÈ­ [0]_¼öÃâ½ÇÀû _2007년사업계획작성초안(고생송부)" xfId="1999" xr:uid="{E20E41D1-2F5E-4050-B171-731AFB9B6462}"/>
    <cellStyle name="AeE­ [0]_¼oAa½CAu _20080929_인버터VOC현황및개선방안_품질1" xfId="2000" xr:uid="{7348E3BC-BCB9-4575-B2BD-77F642EDEF76}"/>
    <cellStyle name="ÅëÈ­ [0]_¼öÃâ½ÇÀû _20080929_인버터VOC현황및개선방안_품질1" xfId="2001" xr:uid="{BC205A7A-8583-4615-9214-60DEF00D1D51}"/>
    <cellStyle name="AeE­ [0]_¼oAa½CAu _20080930_인버터VOC 년도별 추이_품질" xfId="2002" xr:uid="{C1BC2693-5812-4AF0-9B1D-0A3A5D55EF2B}"/>
    <cellStyle name="ÅëÈ­ [0]_¼öÃâ½ÇÀû _20080930_인버터VOC 년도별 추이_품질" xfId="2003" xr:uid="{7EDC37A5-A44B-497A-A026-6E898CF249C7}"/>
    <cellStyle name="AeE­ [0]_¼oAa½CAu _2008년_VOC 세부실천계획_r01(B4)_중저압차단기" xfId="2004" xr:uid="{FAB29893-CFA1-4E93-944B-E27D656D731E}"/>
    <cellStyle name="ÅëÈ­ [0]_¼öÃâ½ÇÀû _2008년_VOC 세부실천계획_r01(B4)_중저압차단기" xfId="2005" xr:uid="{7FC755E3-7CB9-4E8D-B7B7-D14360B4F907}"/>
    <cellStyle name="AeE­ [0]_¼oAa½CAu _5월보고상" xfId="2006" xr:uid="{CA06A957-DCA0-4DD7-95DA-83EC6F7CE119}"/>
    <cellStyle name="ÅëÈ­ [0]_¼öÃâ½ÇÀû _5월보고상" xfId="2007" xr:uid="{F0D29F1B-1785-42CE-9B64-CB141CB6255E}"/>
    <cellStyle name="AeE­ [0]_¼oAa½CAu _5월보고상 10" xfId="22064" xr:uid="{AD98CF9A-AC79-49AF-B809-EEFB29CEB0D2}"/>
    <cellStyle name="ÅëÈ­ [0]_¼öÃâ½ÇÀû _5월보고상 10" xfId="22065" xr:uid="{6A5AFBD6-6EA8-4B70-A1B4-270F06249EAA}"/>
    <cellStyle name="AeE­ [0]_¼oAa½CAu _5월보고상 10 2" xfId="29448" xr:uid="{D3965F50-6449-40E5-8A8D-E3E23609E3FE}"/>
    <cellStyle name="ÅëÈ­ [0]_¼öÃâ½ÇÀû _5월보고상 10 2" xfId="29449" xr:uid="{256B1A59-302E-4C45-A68D-487DB8FD8685}"/>
    <cellStyle name="AeE­ [0]_¼oAa½CAu _5월보고상 11" xfId="22066" xr:uid="{69FA047C-4DA2-4916-B6AC-FCD72E7B8597}"/>
    <cellStyle name="ÅëÈ­ [0]_¼öÃâ½ÇÀû _5월보고상 11" xfId="22067" xr:uid="{86F982E1-08FA-4C7A-9512-3A42A0B47BB8}"/>
    <cellStyle name="AeE­ [0]_¼oAa½CAu _5월보고상 11 2" xfId="29450" xr:uid="{92BF7A73-8EFB-4E98-A722-6AACF704FE08}"/>
    <cellStyle name="ÅëÈ­ [0]_¼öÃâ½ÇÀû _5월보고상 11 2" xfId="29451" xr:uid="{3FF93BD4-AD95-4F06-84C3-1DB162CF53D2}"/>
    <cellStyle name="AeE­ [0]_¼oAa½CAu _5월보고상 12" xfId="22068" xr:uid="{D3C5DE63-EC93-4491-A1FE-7FCAED93ED0F}"/>
    <cellStyle name="ÅëÈ­ [0]_¼öÃâ½ÇÀû _5월보고상 12" xfId="22069" xr:uid="{C54CF076-A5EF-4960-90A1-E5AB1CE64A75}"/>
    <cellStyle name="AeE­ [0]_¼oAa½CAu _5월보고상 12 2" xfId="29452" xr:uid="{FBECE331-6C82-4014-95B7-AB1E1BFCD2C1}"/>
    <cellStyle name="ÅëÈ­ [0]_¼öÃâ½ÇÀû _5월보고상 12 2" xfId="29453" xr:uid="{D914E56E-620C-4AAD-B8C6-C9E50E36CD09}"/>
    <cellStyle name="AeE­ [0]_¼oAa½CAu _5월보고상 13" xfId="22070" xr:uid="{C836521C-EFDC-45C4-9C1E-EB26B0041D56}"/>
    <cellStyle name="ÅëÈ­ [0]_¼öÃâ½ÇÀû _5월보고상 13" xfId="22071" xr:uid="{466A0AE9-7EEE-4419-A83A-72FCD3D35B4D}"/>
    <cellStyle name="AeE­ [0]_¼oAa½CAu _5월보고상 13 2" xfId="29454" xr:uid="{33CC123A-B022-403B-A0DA-73B47EF89B0E}"/>
    <cellStyle name="ÅëÈ­ [0]_¼öÃâ½ÇÀû _5월보고상 13 2" xfId="29455" xr:uid="{56BE3C2A-FB8D-4C6C-8E25-108C32C76F11}"/>
    <cellStyle name="AeE­ [0]_¼oAa½CAu _5월보고상 14" xfId="22072" xr:uid="{3A160117-1B63-45A8-8941-21FEF87633B4}"/>
    <cellStyle name="ÅëÈ­ [0]_¼öÃâ½ÇÀû _5월보고상 14" xfId="22073" xr:uid="{326AA45F-25FC-4ECA-AC6C-13C6DB246211}"/>
    <cellStyle name="AeE­ [0]_¼oAa½CAu _5월보고상 14 2" xfId="29456" xr:uid="{CA5695D2-F85A-49F8-909F-0C255C894893}"/>
    <cellStyle name="ÅëÈ­ [0]_¼öÃâ½ÇÀû _5월보고상 14 2" xfId="29457" xr:uid="{7EACF35D-0A18-465A-A65C-712F8BC448EC}"/>
    <cellStyle name="AeE­ [0]_¼oAa½CAu _5월보고상 15" xfId="22074" xr:uid="{5F45AEE4-B2C4-4E5F-9073-5311E4470584}"/>
    <cellStyle name="ÅëÈ­ [0]_¼öÃâ½ÇÀû _5월보고상 15" xfId="22075" xr:uid="{CFBA7F7D-BCDE-4AEC-9CBF-CFB6B65C8794}"/>
    <cellStyle name="AeE­ [0]_¼oAa½CAu _5월보고상 15 2" xfId="29458" xr:uid="{60A9DCC3-5EF8-4CF4-BFE7-8408DD9652CE}"/>
    <cellStyle name="ÅëÈ­ [0]_¼öÃâ½ÇÀû _5월보고상 15 2" xfId="29459" xr:uid="{CA07DD31-B3FF-45C6-8613-3091113FD33F}"/>
    <cellStyle name="AeE­ [0]_¼oAa½CAu _5월보고상 16" xfId="22076" xr:uid="{16000BB4-CB5A-4FF4-AC58-D1E706A65A9B}"/>
    <cellStyle name="ÅëÈ­ [0]_¼öÃâ½ÇÀû _5월보고상 16" xfId="22077" xr:uid="{FABCEE09-AC0E-4535-B11C-2ECDB1C8DD02}"/>
    <cellStyle name="AeE­ [0]_¼oAa½CAu _5월보고상 16 2" xfId="29460" xr:uid="{F8BEA10C-0527-445C-AA15-C9111DFA13C1}"/>
    <cellStyle name="ÅëÈ­ [0]_¼öÃâ½ÇÀû _5월보고상 16 2" xfId="29461" xr:uid="{AD10E4C9-17D6-4989-BD52-DC4459DCDCFE}"/>
    <cellStyle name="AeE­ [0]_¼oAa½CAu _5월보고상 17" xfId="22078" xr:uid="{74E6835F-2117-4900-9702-06DAC8557A9A}"/>
    <cellStyle name="ÅëÈ­ [0]_¼öÃâ½ÇÀû _5월보고상 17" xfId="22079" xr:uid="{85ACD60A-A0A6-4BC2-A5CD-23EA78B8B19C}"/>
    <cellStyle name="AeE­ [0]_¼oAa½CAu _5월보고상 17 2" xfId="29462" xr:uid="{8AD83CA0-72F3-408E-804C-346BA1C454A5}"/>
    <cellStyle name="ÅëÈ­ [0]_¼öÃâ½ÇÀû _5월보고상 17 2" xfId="29463" xr:uid="{31136825-3F01-48A8-B94C-E6BFF1CA4AF3}"/>
    <cellStyle name="AeE­ [0]_¼oAa½CAu _5월보고상 18" xfId="22080" xr:uid="{618D2F5D-F58C-4456-90E3-A9316028C036}"/>
    <cellStyle name="ÅëÈ­ [0]_¼öÃâ½ÇÀû _5월보고상 18" xfId="22081" xr:uid="{7D95980D-94A1-424A-A6D4-CEE874D51AE0}"/>
    <cellStyle name="AeE­ [0]_¼oAa½CAu _5월보고상 18 2" xfId="29464" xr:uid="{A3860D76-1C85-4599-B1CC-73F7587E06AA}"/>
    <cellStyle name="ÅëÈ­ [0]_¼öÃâ½ÇÀû _5월보고상 18 2" xfId="29465" xr:uid="{7B5D33F1-321A-4314-BEA1-8038CE85011E}"/>
    <cellStyle name="AeE­ [0]_¼oAa½CAu _5월보고상 19" xfId="22082" xr:uid="{8163EE84-DB9C-42CC-B50C-B6C1FB98753E}"/>
    <cellStyle name="ÅëÈ­ [0]_¼öÃâ½ÇÀû _5월보고상 19" xfId="22083" xr:uid="{C8423152-CD9D-4F90-9311-1DEADBBAFE6B}"/>
    <cellStyle name="AeE­ [0]_¼oAa½CAu _5월보고상 19 2" xfId="29466" xr:uid="{7DDC9C15-C980-4387-933C-8FCF97FE8C69}"/>
    <cellStyle name="ÅëÈ­ [0]_¼öÃâ½ÇÀû _5월보고상 19 2" xfId="29467" xr:uid="{399BFB56-A191-4C6B-B1DA-D33DBEA97442}"/>
    <cellStyle name="AeE­ [0]_¼oAa½CAu _5월보고상 2" xfId="22084" xr:uid="{738EDEF0-1CA8-4D88-9BCC-56EF08BFD499}"/>
    <cellStyle name="ÅëÈ­ [0]_¼öÃâ½ÇÀû _5월보고상 2" xfId="22085" xr:uid="{A60956B5-916C-4034-B2B9-B60476ED0A53}"/>
    <cellStyle name="AeE­ [0]_¼oAa½CAu _5월보고상 2 2" xfId="29468" xr:uid="{F46046D4-3C91-4B97-8656-EA856B933086}"/>
    <cellStyle name="ÅëÈ­ [0]_¼öÃâ½ÇÀû _5월보고상 20" xfId="22086" xr:uid="{0D76D996-7D2D-4519-8866-571B5BAEE144}"/>
    <cellStyle name="AeE­ [0]_¼oAa½CAu _5월보고상 20 2" xfId="29469" xr:uid="{474CB49E-4ECA-4A50-9DF3-59ABE69B143B}"/>
    <cellStyle name="ÅëÈ­ [0]_¼öÃâ½ÇÀû _5월보고상 20 2" xfId="29470" xr:uid="{1C5EAD1E-8D54-4CE3-B573-B301E283106A}"/>
    <cellStyle name="AeE­ [0]_¼oAa½CAu _5월보고상 21" xfId="22087" xr:uid="{417953FA-4A94-4A0E-91F8-7C22F4D7FA9C}"/>
    <cellStyle name="ÅëÈ­ [0]_¼öÃâ½ÇÀû _5월보고상 21" xfId="22088" xr:uid="{7AD7675C-8467-4A5C-B35B-6997B3ECC4ED}"/>
    <cellStyle name="AeE­ [0]_¼oAa½CAu _5월보고상 21 2" xfId="29471" xr:uid="{A5C15F8B-E164-41F4-A810-A745F70157CF}"/>
    <cellStyle name="ÅëÈ­ [0]_¼öÃâ½ÇÀû _5월보고상 21 2" xfId="29472" xr:uid="{DF27239B-FEA3-483C-A2CE-22C9D229F655}"/>
    <cellStyle name="AeE­ [0]_¼oAa½CAu _5월보고상 22" xfId="22089" xr:uid="{C7909695-15EB-42D5-B6C0-C265E1B660F7}"/>
    <cellStyle name="ÅëÈ­ [0]_¼öÃâ½ÇÀû _5월보고상 22" xfId="22090" xr:uid="{7846F34B-2C29-49ED-8B3E-C26229924488}"/>
    <cellStyle name="AeE­ [0]_¼oAa½CAu _5월보고상 22 2" xfId="29473" xr:uid="{2CB237E2-1C2F-4A4D-8972-9B73FCC08CAC}"/>
    <cellStyle name="ÅëÈ­ [0]_¼öÃâ½ÇÀû _5월보고상 22 2" xfId="29474" xr:uid="{EF2166D5-8FB6-4482-9CA3-5502B1FC344E}"/>
    <cellStyle name="AeE­ [0]_¼oAa½CAu _5월보고상 23" xfId="22091" xr:uid="{0D4BADC9-B4CB-4D21-979F-3603E5BFCABB}"/>
    <cellStyle name="ÅëÈ­ [0]_¼öÃâ½ÇÀû _5월보고상 23" xfId="22092" xr:uid="{2BEB4C56-27D9-40FC-B080-BF6082C1E9CE}"/>
    <cellStyle name="AeE­ [0]_¼oAa½CAu _5월보고상 23 2" xfId="29475" xr:uid="{49E62484-0143-4E9B-B273-A89DA1094D0A}"/>
    <cellStyle name="ÅëÈ­ [0]_¼öÃâ½ÇÀû _5월보고상 23 2" xfId="29476" xr:uid="{806EA108-BB41-478C-A760-A2B937876A2F}"/>
    <cellStyle name="AeE­ [0]_¼oAa½CAu _5월보고상 24" xfId="22093" xr:uid="{7447380B-77D0-4C8F-85A0-50FC89B41914}"/>
    <cellStyle name="ÅëÈ­ [0]_¼öÃâ½ÇÀû _5월보고상 24" xfId="22094" xr:uid="{18A1C9D8-4282-4A4F-BFC6-6D5B6B2BC066}"/>
    <cellStyle name="AeE­ [0]_¼oAa½CAu _5월보고상 24 2" xfId="29477" xr:uid="{B438E26A-A820-40A0-B047-1662CA580936}"/>
    <cellStyle name="ÅëÈ­ [0]_¼öÃâ½ÇÀû _5월보고상 24 2" xfId="29478" xr:uid="{F779FF81-7B5B-4122-93B9-2DC1C4F9F998}"/>
    <cellStyle name="AeE­ [0]_¼oAa½CAu _5월보고상 25" xfId="22095" xr:uid="{6E9F19C7-2E6B-49F6-89D2-430BACF26BC8}"/>
    <cellStyle name="ÅëÈ­ [0]_¼öÃâ½ÇÀû _5월보고상 25" xfId="22096" xr:uid="{E4FA60AC-0897-4793-B894-A3B5D52B876B}"/>
    <cellStyle name="AeE­ [0]_¼oAa½CAu _5월보고상 25 2" xfId="29479" xr:uid="{994DBA0D-A2C5-4EAB-B7D9-7D8DBD6F14F6}"/>
    <cellStyle name="ÅëÈ­ [0]_¼öÃâ½ÇÀû _5월보고상 26" xfId="22097" xr:uid="{CC51CEBC-0D7E-484F-B9BB-B7CCD7545C07}"/>
    <cellStyle name="AeE­ [0]_¼oAa½CAu _5월보고상 26 2" xfId="29480" xr:uid="{DD00E0BD-F572-4A71-8A32-C0157C3165C9}"/>
    <cellStyle name="ÅëÈ­ [0]_¼öÃâ½ÇÀû _5월보고상 27" xfId="22098" xr:uid="{AD57AB63-9FE0-4129-AE01-9B221F087BF2}"/>
    <cellStyle name="AeE­ [0]_¼oAa½CAu _5월보고상 27 2" xfId="29481" xr:uid="{C9661C3E-94D9-4EC3-AD70-4951D51BE122}"/>
    <cellStyle name="ÅëÈ­ [0]_¼öÃâ½ÇÀû _5월보고상 28" xfId="22099" xr:uid="{AC3C11D9-1863-491D-B4D2-A434AE78C052}"/>
    <cellStyle name="AeE­ [0]_¼oAa½CAu _5월보고상 28 2" xfId="29482" xr:uid="{6AD321C1-4002-45F7-B48E-C6D293733A4E}"/>
    <cellStyle name="ÅëÈ­ [0]_¼öÃâ½ÇÀû _5월보고상 29" xfId="22100" xr:uid="{8E4AE38A-92E9-43B7-824A-A164E15168AE}"/>
    <cellStyle name="AeE­ [0]_¼oAa½CAu _5월보고상 29 2" xfId="29483" xr:uid="{A6993D3A-D796-4694-B42A-D873D01F6EF9}"/>
    <cellStyle name="ÅëÈ­ [0]_¼öÃâ½ÇÀû _5월보고상 3" xfId="22101" xr:uid="{377D9AE6-3223-4CA5-AAA1-4F94D7153AB0}"/>
    <cellStyle name="AeE­ [0]_¼oAa½CAu _5월보고상 3 2" xfId="29484" xr:uid="{A6AF9826-1317-439A-9774-AF05E49D323F}"/>
    <cellStyle name="ÅëÈ­ [0]_¼öÃâ½ÇÀû _5월보고상 3 2" xfId="29485" xr:uid="{0975DD00-DFBD-487D-83DF-3664AFFEA95C}"/>
    <cellStyle name="AeE­ [0]_¼oAa½CAu _5월보고상 30" xfId="22102" xr:uid="{E493B697-69CE-4DBA-AEA4-BF5B0625AFD2}"/>
    <cellStyle name="ÅëÈ­ [0]_¼öÃâ½ÇÀû _5월보고상 30" xfId="22103" xr:uid="{B3F082B0-346F-4092-8CBB-6C8344790840}"/>
    <cellStyle name="AeE­ [0]_¼oAa½CAu _5월보고상 30 2" xfId="29486" xr:uid="{74E6C6D4-20CA-44F3-AC9A-3BBB45023155}"/>
    <cellStyle name="ÅëÈ­ [0]_¼öÃâ½ÇÀû _5월보고상 31" xfId="22104" xr:uid="{6D373AA5-B754-4BB9-B1EF-DD340839F342}"/>
    <cellStyle name="AeE­ [0]_¼oAa½CAu _5월보고상 31 2" xfId="29487" xr:uid="{4629B7D8-B526-49B3-93EF-0EBB0F3608AE}"/>
    <cellStyle name="ÅëÈ­ [0]_¼öÃâ½ÇÀû _5월보고상 32" xfId="22105" xr:uid="{C619320C-6F53-4B2C-A05E-6B0C30C540EF}"/>
    <cellStyle name="AeE­ [0]_¼oAa½CAu _5월보고상 32 2" xfId="29488" xr:uid="{91B10527-9BED-4E13-BC0F-B60D2C95F139}"/>
    <cellStyle name="ÅëÈ­ [0]_¼öÃâ½ÇÀû _5월보고상 33" xfId="22106" xr:uid="{D838F084-4262-4525-BACF-1C1CED0D8DC6}"/>
    <cellStyle name="AeE­ [0]_¼oAa½CAu _5월보고상 33 2" xfId="29489" xr:uid="{A166722A-00D0-411F-AE52-284786CBB17E}"/>
    <cellStyle name="ÅëÈ­ [0]_¼öÃâ½ÇÀû _5월보고상 34" xfId="22107" xr:uid="{993087BC-E0CE-46AB-9DC7-807A1DCC7A0B}"/>
    <cellStyle name="AeE­ [0]_¼oAa½CAu _5월보고상 34 2" xfId="29490" xr:uid="{2DE7CD8B-76C1-40D7-9B56-1484C5B6832E}"/>
    <cellStyle name="ÅëÈ­ [0]_¼öÃâ½ÇÀû _5월보고상 35" xfId="22108" xr:uid="{BB8DB2D6-57C0-44CA-8A09-B27B135EAFFE}"/>
    <cellStyle name="AeE­ [0]_¼oAa½CAu _5월보고상 35 2" xfId="29491" xr:uid="{D063D5DE-16E2-4041-8481-5706E09D653B}"/>
    <cellStyle name="ÅëÈ­ [0]_¼öÃâ½ÇÀû _5월보고상 36" xfId="22109" xr:uid="{55BF007E-A295-4732-A12F-25725102B13C}"/>
    <cellStyle name="AeE­ [0]_¼oAa½CAu _5월보고상 36 2" xfId="29492" xr:uid="{084FC831-28A9-4070-B710-0A965CFC1819}"/>
    <cellStyle name="ÅëÈ­ [0]_¼öÃâ½ÇÀû _5월보고상 37" xfId="29493" xr:uid="{4D599CCA-19CF-443C-8AC9-51CE080DECC1}"/>
    <cellStyle name="AeE­ [0]_¼oAa½CAu _5월보고상 4" xfId="22110" xr:uid="{5B0606F3-98CB-45A4-AC3B-A33116137CBB}"/>
    <cellStyle name="ÅëÈ­ [0]_¼öÃâ½ÇÀû _5월보고상 4" xfId="22111" xr:uid="{024A47F1-6B68-4D89-8626-B0CA01F5BD26}"/>
    <cellStyle name="AeE­ [0]_¼oAa½CAu _5월보고상 4 2" xfId="29494" xr:uid="{975A9383-5044-40AB-8CDE-4E054BDB71D0}"/>
    <cellStyle name="ÅëÈ­ [0]_¼öÃâ½ÇÀû _5월보고상 4 2" xfId="29495" xr:uid="{0057FBA1-D48B-43D2-8365-6506E58D40F6}"/>
    <cellStyle name="AeE­ [0]_¼oAa½CAu _5월보고상 5" xfId="22112" xr:uid="{995B1CCA-A045-4641-AD32-1FC7045A889F}"/>
    <cellStyle name="ÅëÈ­ [0]_¼öÃâ½ÇÀû _5월보고상 5" xfId="22113" xr:uid="{C6E8798A-0904-4491-8F65-F1C14CEF92E8}"/>
    <cellStyle name="AeE­ [0]_¼oAa½CAu _5월보고상 5 2" xfId="29496" xr:uid="{50AE5DBB-625D-4484-B91A-913CD6DD86B5}"/>
    <cellStyle name="ÅëÈ­ [0]_¼öÃâ½ÇÀû _5월보고상 5 2" xfId="29497" xr:uid="{3535C583-7B00-4220-A9AD-2B739A365793}"/>
    <cellStyle name="AeE­ [0]_¼oAa½CAu _5월보고상 6" xfId="22114" xr:uid="{ABE38E75-737B-43C3-8032-CA3899E94050}"/>
    <cellStyle name="ÅëÈ­ [0]_¼öÃâ½ÇÀû _5월보고상 6" xfId="22115" xr:uid="{12BAF4E7-9DFA-43AA-B1FB-9ABDF1C71F97}"/>
    <cellStyle name="AeE­ [0]_¼oAa½CAu _5월보고상 6 2" xfId="29498" xr:uid="{ECC2F8CF-2F48-4198-B21D-C1C3865D62B9}"/>
    <cellStyle name="ÅëÈ­ [0]_¼öÃâ½ÇÀû _5월보고상 6 2" xfId="29499" xr:uid="{497F8B77-E14A-4292-AEE6-0D91AC9DDBB9}"/>
    <cellStyle name="AeE­ [0]_¼oAa½CAu _5월보고상 7" xfId="22116" xr:uid="{883FF6F9-30B7-49BF-8A42-6D1E00D24E5D}"/>
    <cellStyle name="ÅëÈ­ [0]_¼öÃâ½ÇÀû _5월보고상 7" xfId="22117" xr:uid="{52AC5EBF-4817-4A0F-B3B9-DFBA5AC15054}"/>
    <cellStyle name="AeE­ [0]_¼oAa½CAu _5월보고상 7 2" xfId="29500" xr:uid="{D9C324FB-EF55-4327-AAAE-AB23733A8B4E}"/>
    <cellStyle name="ÅëÈ­ [0]_¼öÃâ½ÇÀû _5월보고상 7 2" xfId="29501" xr:uid="{9AD9F676-1851-4A9F-8310-0CB7AA8496B3}"/>
    <cellStyle name="AeE­ [0]_¼oAa½CAu _5월보고상 8" xfId="22118" xr:uid="{A7F3E8D3-3A6A-4424-8287-62FE0CC701C5}"/>
    <cellStyle name="ÅëÈ­ [0]_¼öÃâ½ÇÀû _5월보고상 8" xfId="22119" xr:uid="{69B1585B-0348-4C05-A7C0-3C7798AF99FD}"/>
    <cellStyle name="AeE­ [0]_¼oAa½CAu _5월보고상 8 2" xfId="29502" xr:uid="{A400AD40-F741-417B-A7D5-B1926B7B8E8B}"/>
    <cellStyle name="ÅëÈ­ [0]_¼öÃâ½ÇÀû _5월보고상 8 2" xfId="29503" xr:uid="{990443AD-55C4-40B9-95DA-93C261DA2EF4}"/>
    <cellStyle name="AeE­ [0]_¼oAa½CAu _5월보고상 9" xfId="22120" xr:uid="{311837F5-0F8A-4606-B7D7-37738A5F1F3A}"/>
    <cellStyle name="ÅëÈ­ [0]_¼öÃâ½ÇÀû _5월보고상 9" xfId="22121" xr:uid="{CAFABE1F-0B81-40CF-B140-57A3C293CFD7}"/>
    <cellStyle name="AeE­ [0]_¼oAa½CAu _5월보고상 9 2" xfId="29504" xr:uid="{AD2A87CA-F979-45FB-A945-2F2AF53BA677}"/>
    <cellStyle name="ÅëÈ­ [0]_¼öÃâ½ÇÀû _5월보고상 9 2" xfId="29505" xr:uid="{8B57FD2F-1824-49FF-A523-ACC3DDEFDEC4}"/>
    <cellStyle name="AeE­ [0]_¼oAa½CAu _5월보고시" xfId="2008" xr:uid="{AAF8905E-EA97-4774-BCCF-69B169F08AE3}"/>
    <cellStyle name="ÅëÈ­ [0]_¼öÃâ½ÇÀû _5월보고시" xfId="2009" xr:uid="{BED9E79D-3674-4141-AFEE-54A6E66DE7A6}"/>
    <cellStyle name="AeE­ [0]_¼oAa½CAu _5월보고시 10" xfId="22122" xr:uid="{5D931C3B-A49E-4963-A253-5EDEC051AA00}"/>
    <cellStyle name="ÅëÈ­ [0]_¼öÃâ½ÇÀû _5월보고시 10" xfId="22123" xr:uid="{2532EB90-CEFA-4D59-A4AB-119B6419775F}"/>
    <cellStyle name="AeE­ [0]_¼oAa½CAu _5월보고시 10 2" xfId="29506" xr:uid="{4BB59DC4-79D1-437F-895A-6946D8F7347D}"/>
    <cellStyle name="ÅëÈ­ [0]_¼öÃâ½ÇÀû _5월보고시 10 2" xfId="29507" xr:uid="{D88B5D40-39E7-4C6F-A339-DB7D6E32DE30}"/>
    <cellStyle name="AeE­ [0]_¼oAa½CAu _5월보고시 11" xfId="22124" xr:uid="{4A7B45C3-2C67-4263-BB86-2E01668C395B}"/>
    <cellStyle name="ÅëÈ­ [0]_¼öÃâ½ÇÀû _5월보고시 11" xfId="22125" xr:uid="{F2D993BA-98A9-4A83-A4A2-6CC5203CA1C4}"/>
    <cellStyle name="AeE­ [0]_¼oAa½CAu _5월보고시 11 2" xfId="29508" xr:uid="{01CA34F6-0F55-4B8F-A7B2-D882F2CB7A06}"/>
    <cellStyle name="ÅëÈ­ [0]_¼öÃâ½ÇÀû _5월보고시 11 2" xfId="29509" xr:uid="{CBF2EDA5-DB3E-4F61-AECD-3D9FA02EC7E0}"/>
    <cellStyle name="AeE­ [0]_¼oAa½CAu _5월보고시 12" xfId="22126" xr:uid="{48E9D241-1B62-4543-8D70-1929C31CDC05}"/>
    <cellStyle name="ÅëÈ­ [0]_¼öÃâ½ÇÀû _5월보고시 12" xfId="22127" xr:uid="{8B19A7A3-8248-4CE9-95DE-A55BD34F9B9A}"/>
    <cellStyle name="AeE­ [0]_¼oAa½CAu _5월보고시 12 2" xfId="29510" xr:uid="{46339292-F4AC-47CD-9034-41B2B69EE21A}"/>
    <cellStyle name="ÅëÈ­ [0]_¼öÃâ½ÇÀû _5월보고시 12 2" xfId="29511" xr:uid="{B41D7F96-0156-4AEE-A5D8-67A0CCA9960D}"/>
    <cellStyle name="AeE­ [0]_¼oAa½CAu _5월보고시 13" xfId="22128" xr:uid="{DCA489F6-BDA4-497D-889F-6A2D2C990D69}"/>
    <cellStyle name="ÅëÈ­ [0]_¼öÃâ½ÇÀû _5월보고시 13" xfId="22129" xr:uid="{CBB35F28-F98B-4D84-8F2F-A75614D9EF54}"/>
    <cellStyle name="AeE­ [0]_¼oAa½CAu _5월보고시 13 2" xfId="29512" xr:uid="{3BC0CCCB-D021-4B4A-99FC-148787034E25}"/>
    <cellStyle name="ÅëÈ­ [0]_¼öÃâ½ÇÀû _5월보고시 13 2" xfId="29513" xr:uid="{3A09B4A7-491F-4536-8C83-842511762E4C}"/>
    <cellStyle name="AeE­ [0]_¼oAa½CAu _5월보고시 14" xfId="22130" xr:uid="{0333A91B-202B-4177-A3CD-1909C4BC2A1C}"/>
    <cellStyle name="ÅëÈ­ [0]_¼öÃâ½ÇÀû _5월보고시 14" xfId="22131" xr:uid="{3D1AE631-445A-479F-A0AE-1A48251E6531}"/>
    <cellStyle name="AeE­ [0]_¼oAa½CAu _5월보고시 14 2" xfId="29514" xr:uid="{04005803-E2A3-4B17-8DD1-5D2605BB6AD8}"/>
    <cellStyle name="ÅëÈ­ [0]_¼öÃâ½ÇÀû _5월보고시 14 2" xfId="29515" xr:uid="{C2555931-DD67-4818-8580-644D090BA5E8}"/>
    <cellStyle name="AeE­ [0]_¼oAa½CAu _5월보고시 15" xfId="22132" xr:uid="{97D50F3E-02EF-455E-A3E5-397F41E715B2}"/>
    <cellStyle name="ÅëÈ­ [0]_¼öÃâ½ÇÀû _5월보고시 15" xfId="22133" xr:uid="{629C8118-6B5F-4F01-AB40-240F6A1C432B}"/>
    <cellStyle name="AeE­ [0]_¼oAa½CAu _5월보고시 15 2" xfId="29516" xr:uid="{45C1BD53-8007-4BEF-9E21-86F6F3CA97A7}"/>
    <cellStyle name="ÅëÈ­ [0]_¼öÃâ½ÇÀû _5월보고시 15 2" xfId="29517" xr:uid="{3954A592-4E4D-4E16-9E23-DEBADEF83BA3}"/>
    <cellStyle name="AeE­ [0]_¼oAa½CAu _5월보고시 16" xfId="22134" xr:uid="{E8BA515F-3E2A-4FBC-95DC-3D68E9DBF1A8}"/>
    <cellStyle name="ÅëÈ­ [0]_¼öÃâ½ÇÀû _5월보고시 16" xfId="22135" xr:uid="{3A87A4BA-80A4-46CB-8CC6-345C7746D559}"/>
    <cellStyle name="AeE­ [0]_¼oAa½CAu _5월보고시 16 2" xfId="29518" xr:uid="{0ACE9D75-7119-4B32-B673-51F220E66899}"/>
    <cellStyle name="ÅëÈ­ [0]_¼öÃâ½ÇÀû _5월보고시 16 2" xfId="29519" xr:uid="{6B6DE945-7352-43AD-B2CB-EA2178A012B4}"/>
    <cellStyle name="AeE­ [0]_¼oAa½CAu _5월보고시 17" xfId="22136" xr:uid="{6C325B2B-ECE1-4FD8-B9E6-74A0322582BA}"/>
    <cellStyle name="ÅëÈ­ [0]_¼öÃâ½ÇÀû _5월보고시 17" xfId="22137" xr:uid="{0A97E70E-B39D-498C-9739-1AC66D32D270}"/>
    <cellStyle name="AeE­ [0]_¼oAa½CAu _5월보고시 17 2" xfId="29520" xr:uid="{B80FAF94-647F-4AC3-801E-C887BC8C78AA}"/>
    <cellStyle name="ÅëÈ­ [0]_¼öÃâ½ÇÀû _5월보고시 17 2" xfId="29521" xr:uid="{69D467EF-3000-4CC2-8153-DF1CA78718EB}"/>
    <cellStyle name="AeE­ [0]_¼oAa½CAu _5월보고시 18" xfId="22138" xr:uid="{6CD03628-4570-413E-BCD1-E473E273EE50}"/>
    <cellStyle name="ÅëÈ­ [0]_¼öÃâ½ÇÀû _5월보고시 18" xfId="22139" xr:uid="{0BAF7E70-E1AB-4995-9DA3-1011328DC654}"/>
    <cellStyle name="AeE­ [0]_¼oAa½CAu _5월보고시 18 2" xfId="29522" xr:uid="{2D1FE230-901F-4883-B004-CFF409BBFD71}"/>
    <cellStyle name="ÅëÈ­ [0]_¼öÃâ½ÇÀû _5월보고시 18 2" xfId="29523" xr:uid="{CE84FD78-9172-4B97-B006-7A37C69B5740}"/>
    <cellStyle name="AeE­ [0]_¼oAa½CAu _5월보고시 19" xfId="22140" xr:uid="{11B68297-B66F-4C0F-993C-3700568B3EE7}"/>
    <cellStyle name="ÅëÈ­ [0]_¼öÃâ½ÇÀû _5월보고시 19" xfId="22141" xr:uid="{3C0C3379-489E-426E-87DF-1E64B2642B1E}"/>
    <cellStyle name="AeE­ [0]_¼oAa½CAu _5월보고시 19 2" xfId="29524" xr:uid="{F8611BE0-8317-4C7D-A9C9-46D8EC8B5331}"/>
    <cellStyle name="ÅëÈ­ [0]_¼öÃâ½ÇÀû _5월보고시 19 2" xfId="29525" xr:uid="{BDDCC071-34F4-495B-B57B-432935E672F3}"/>
    <cellStyle name="AeE­ [0]_¼oAa½CAu _5월보고시 2" xfId="22142" xr:uid="{27CC0784-D862-40DC-B84D-C3487299D674}"/>
    <cellStyle name="ÅëÈ­ [0]_¼öÃâ½ÇÀû _5월보고시 2" xfId="22143" xr:uid="{7F6175FB-A1FD-4225-83FA-68491CAC66A4}"/>
    <cellStyle name="AeE­ [0]_¼oAa½CAu _5월보고시 2 2" xfId="29526" xr:uid="{1AACD698-8C5D-4D41-B1C5-18701F639BEA}"/>
    <cellStyle name="ÅëÈ­ [0]_¼öÃâ½ÇÀû _5월보고시 20" xfId="22144" xr:uid="{803F025E-CA5C-498F-B48E-2D42784119F5}"/>
    <cellStyle name="AeE­ [0]_¼oAa½CAu _5월보고시 20 2" xfId="29527" xr:uid="{3B519329-4C42-446A-A420-951312E79618}"/>
    <cellStyle name="ÅëÈ­ [0]_¼öÃâ½ÇÀû _5월보고시 20 2" xfId="29528" xr:uid="{649E365E-DDB9-454E-A1F4-63504DFF7D92}"/>
    <cellStyle name="AeE­ [0]_¼oAa½CAu _5월보고시 21" xfId="22145" xr:uid="{11E94630-621D-4C66-B4F4-72424147284F}"/>
    <cellStyle name="ÅëÈ­ [0]_¼öÃâ½ÇÀû _5월보고시 21" xfId="22146" xr:uid="{AAD2C300-D81E-4B67-922E-78589B959860}"/>
    <cellStyle name="AeE­ [0]_¼oAa½CAu _5월보고시 21 2" xfId="29529" xr:uid="{9F8B6AD9-6974-4ADD-AF71-03FA99E2B09D}"/>
    <cellStyle name="ÅëÈ­ [0]_¼öÃâ½ÇÀû _5월보고시 21 2" xfId="29530" xr:uid="{CC2DF96E-8910-4388-9ADA-8098DC8801B9}"/>
    <cellStyle name="AeE­ [0]_¼oAa½CAu _5월보고시 22" xfId="22147" xr:uid="{466B45D3-7519-4D04-B73B-077700B01F8B}"/>
    <cellStyle name="ÅëÈ­ [0]_¼öÃâ½ÇÀû _5월보고시 22" xfId="22148" xr:uid="{64BB922C-EDF5-4117-8F81-D19D17FC8425}"/>
    <cellStyle name="AeE­ [0]_¼oAa½CAu _5월보고시 22 2" xfId="29531" xr:uid="{EDEEE38A-D6F8-458F-93C6-64F35F022C33}"/>
    <cellStyle name="ÅëÈ­ [0]_¼öÃâ½ÇÀû _5월보고시 22 2" xfId="29532" xr:uid="{578F4C4A-F0C3-4F9A-BFB3-2996082FE8B4}"/>
    <cellStyle name="AeE­ [0]_¼oAa½CAu _5월보고시 23" xfId="22149" xr:uid="{CB138227-4927-4AA2-915D-D3C36A2B924F}"/>
    <cellStyle name="ÅëÈ­ [0]_¼öÃâ½ÇÀû _5월보고시 23" xfId="22150" xr:uid="{9EF765E5-DF08-40C0-BF3E-299C57E4CD5F}"/>
    <cellStyle name="AeE­ [0]_¼oAa½CAu _5월보고시 23 2" xfId="29533" xr:uid="{AF15952C-3185-45F1-9FED-8415C3680430}"/>
    <cellStyle name="ÅëÈ­ [0]_¼öÃâ½ÇÀû _5월보고시 23 2" xfId="29534" xr:uid="{B34004CC-40DB-44C4-A734-026ACFD9558B}"/>
    <cellStyle name="AeE­ [0]_¼oAa½CAu _5월보고시 24" xfId="22151" xr:uid="{8298C8F0-1673-4AB2-8210-9E5AC05A1466}"/>
    <cellStyle name="ÅëÈ­ [0]_¼öÃâ½ÇÀû _5월보고시 24" xfId="22152" xr:uid="{C673A4C9-895D-413E-8BE7-4DAF0A90308F}"/>
    <cellStyle name="AeE­ [0]_¼oAa½CAu _5월보고시 24 2" xfId="29535" xr:uid="{668C4E74-CD65-4286-A83C-5E069B0F9207}"/>
    <cellStyle name="ÅëÈ­ [0]_¼öÃâ½ÇÀû _5월보고시 24 2" xfId="29536" xr:uid="{22C26B74-AC9C-431E-ABAF-CA8E84355100}"/>
    <cellStyle name="AeE­ [0]_¼oAa½CAu _5월보고시 25" xfId="22153" xr:uid="{E6A43E34-4253-49B2-8D37-15D4097DE505}"/>
    <cellStyle name="ÅëÈ­ [0]_¼öÃâ½ÇÀû _5월보고시 25" xfId="22154" xr:uid="{D662BD69-08A5-4FEE-8AAB-0DF19641ACED}"/>
    <cellStyle name="AeE­ [0]_¼oAa½CAu _5월보고시 25 2" xfId="29537" xr:uid="{40F2CA6D-9D85-4D8A-9479-484E04EB5A83}"/>
    <cellStyle name="ÅëÈ­ [0]_¼öÃâ½ÇÀû _5월보고시 26" xfId="22155" xr:uid="{A2E453E6-6EF8-4FC6-8F58-2F173C8BE74A}"/>
    <cellStyle name="AeE­ [0]_¼oAa½CAu _5월보고시 26 2" xfId="29538" xr:uid="{8564E86E-273E-46F8-A276-A4CC37021CE2}"/>
    <cellStyle name="ÅëÈ­ [0]_¼öÃâ½ÇÀû _5월보고시 27" xfId="22156" xr:uid="{774C7A30-AAE0-406A-91E8-03E050229634}"/>
    <cellStyle name="AeE­ [0]_¼oAa½CAu _5월보고시 27 2" xfId="29539" xr:uid="{75C512FB-4866-4C02-A036-37C9FA5679B6}"/>
    <cellStyle name="ÅëÈ­ [0]_¼öÃâ½ÇÀû _5월보고시 28" xfId="22157" xr:uid="{D71DE183-25D1-48ED-BD82-07DDC9E75FF9}"/>
    <cellStyle name="AeE­ [0]_¼oAa½CAu _5월보고시 28 2" xfId="29540" xr:uid="{A828EC83-4789-462B-A411-216C53155E33}"/>
    <cellStyle name="ÅëÈ­ [0]_¼öÃâ½ÇÀû _5월보고시 29" xfId="22158" xr:uid="{A64D7E1F-D7F9-426A-B453-43278C572216}"/>
    <cellStyle name="AeE­ [0]_¼oAa½CAu _5월보고시 29 2" xfId="29541" xr:uid="{F7E03F08-59E9-41A3-AFFD-DBF6D0F30625}"/>
    <cellStyle name="ÅëÈ­ [0]_¼öÃâ½ÇÀû _5월보고시 3" xfId="22159" xr:uid="{BA9D778B-C9BF-4D22-9A93-EA4F765B23D7}"/>
    <cellStyle name="AeE­ [0]_¼oAa½CAu _5월보고시 3 2" xfId="29542" xr:uid="{F9527535-CC1D-439A-BC3C-7AE9FA171290}"/>
    <cellStyle name="ÅëÈ­ [0]_¼öÃâ½ÇÀû _5월보고시 3 2" xfId="29543" xr:uid="{D012FB7B-E915-402D-B41B-6CA02D66535F}"/>
    <cellStyle name="AeE­ [0]_¼oAa½CAu _5월보고시 30" xfId="22160" xr:uid="{6DE33A37-A268-4B44-82E9-B3F6C72BE4D1}"/>
    <cellStyle name="ÅëÈ­ [0]_¼öÃâ½ÇÀû _5월보고시 30" xfId="22161" xr:uid="{512EAF37-CC76-4049-B31C-21B08B67EABA}"/>
    <cellStyle name="AeE­ [0]_¼oAa½CAu _5월보고시 30 2" xfId="29544" xr:uid="{CE57F014-5307-4B9B-83A3-3FC4432A681C}"/>
    <cellStyle name="ÅëÈ­ [0]_¼öÃâ½ÇÀû _5월보고시 31" xfId="22162" xr:uid="{2B5880F1-6B3E-4B34-B2EC-FD6DABF7789E}"/>
    <cellStyle name="AeE­ [0]_¼oAa½CAu _5월보고시 31 2" xfId="29545" xr:uid="{9C0AD4C7-4E9E-4846-B447-A0B169FBB994}"/>
    <cellStyle name="ÅëÈ­ [0]_¼öÃâ½ÇÀû _5월보고시 32" xfId="22163" xr:uid="{9A09A099-3177-451F-967C-36BA10116A15}"/>
    <cellStyle name="AeE­ [0]_¼oAa½CAu _5월보고시 32 2" xfId="29546" xr:uid="{EC4DB1E7-E204-49E9-AFE7-58E0AD9D0B29}"/>
    <cellStyle name="ÅëÈ­ [0]_¼öÃâ½ÇÀû _5월보고시 33" xfId="22164" xr:uid="{D3D26552-6919-4DB9-9F96-BCDB300BD93E}"/>
    <cellStyle name="AeE­ [0]_¼oAa½CAu _5월보고시 33 2" xfId="29547" xr:uid="{1BC372BD-E291-4E83-8590-FDF3BE413900}"/>
    <cellStyle name="ÅëÈ­ [0]_¼öÃâ½ÇÀû _5월보고시 34" xfId="22165" xr:uid="{FCEB1AD4-66EF-4F10-A45D-076A099428E8}"/>
    <cellStyle name="AeE­ [0]_¼oAa½CAu _5월보고시 34 2" xfId="29548" xr:uid="{1590FA01-2699-4D56-BB3A-E1D822B127EA}"/>
    <cellStyle name="ÅëÈ­ [0]_¼öÃâ½ÇÀû _5월보고시 35" xfId="22166" xr:uid="{CEC2A221-A764-4C41-A977-0C2B296875CA}"/>
    <cellStyle name="AeE­ [0]_¼oAa½CAu _5월보고시 35 2" xfId="29549" xr:uid="{8ACA78C6-4CB6-4555-8DB7-E31740DF500D}"/>
    <cellStyle name="ÅëÈ­ [0]_¼öÃâ½ÇÀû _5월보고시 36" xfId="22167" xr:uid="{C06D4216-67CB-462C-AAA5-874859D2CE47}"/>
    <cellStyle name="AeE­ [0]_¼oAa½CAu _5월보고시 36 2" xfId="29550" xr:uid="{0266E321-53E5-4997-847C-7FD183D69D15}"/>
    <cellStyle name="ÅëÈ­ [0]_¼öÃâ½ÇÀû _5월보고시 37" xfId="29551" xr:uid="{BBDB9BB3-2103-4EC1-BB00-D3CB751FD4C4}"/>
    <cellStyle name="AeE­ [0]_¼oAa½CAu _5월보고시 4" xfId="22168" xr:uid="{075F93AA-7BF7-4EDE-B86D-30DE36DF9E41}"/>
    <cellStyle name="ÅëÈ­ [0]_¼öÃâ½ÇÀû _5월보고시 4" xfId="22169" xr:uid="{989FB6E5-6D62-44BA-95C6-CE9FF702407C}"/>
    <cellStyle name="AeE­ [0]_¼oAa½CAu _5월보고시 4 2" xfId="29552" xr:uid="{6C382174-344F-4D68-86A1-9A41E2C034EB}"/>
    <cellStyle name="ÅëÈ­ [0]_¼öÃâ½ÇÀû _5월보고시 4 2" xfId="29553" xr:uid="{F347FA46-340C-41C7-B63A-EDF263A61D66}"/>
    <cellStyle name="AeE­ [0]_¼oAa½CAu _5월보고시 5" xfId="22170" xr:uid="{3A04E00A-1BBC-43D8-95CE-485BEAD20F41}"/>
    <cellStyle name="ÅëÈ­ [0]_¼öÃâ½ÇÀû _5월보고시 5" xfId="22171" xr:uid="{2E38C79F-032B-4F09-89EA-A3E7DE6CEB61}"/>
    <cellStyle name="AeE­ [0]_¼oAa½CAu _5월보고시 5 2" xfId="29554" xr:uid="{85C51D1F-9FB8-46D8-B35D-ADA82F19B42E}"/>
    <cellStyle name="ÅëÈ­ [0]_¼öÃâ½ÇÀû _5월보고시 5 2" xfId="29555" xr:uid="{B3FF1CD7-1BF5-4F81-AA31-7DA527F7EEE9}"/>
    <cellStyle name="AeE­ [0]_¼oAa½CAu _5월보고시 6" xfId="22172" xr:uid="{AB5BD753-49AF-4B82-874F-EC0400C39D03}"/>
    <cellStyle name="ÅëÈ­ [0]_¼öÃâ½ÇÀû _5월보고시 6" xfId="22173" xr:uid="{F7593FC7-2873-4C9B-80CD-3D9BDD08F977}"/>
    <cellStyle name="AeE­ [0]_¼oAa½CAu _5월보고시 6 2" xfId="29556" xr:uid="{0130255D-9DF8-4360-8A14-21B258B1764A}"/>
    <cellStyle name="ÅëÈ­ [0]_¼öÃâ½ÇÀû _5월보고시 6 2" xfId="29557" xr:uid="{1DC46B8F-8EFF-4AD0-A38B-D39071DDB1CA}"/>
    <cellStyle name="AeE­ [0]_¼oAa½CAu _5월보고시 7" xfId="22174" xr:uid="{13875F3B-710B-4E7D-BA6D-51F59F5DFD1A}"/>
    <cellStyle name="ÅëÈ­ [0]_¼öÃâ½ÇÀû _5월보고시 7" xfId="22175" xr:uid="{617597AF-C58E-41D1-BE1E-FCB242ECEF19}"/>
    <cellStyle name="AeE­ [0]_¼oAa½CAu _5월보고시 7 2" xfId="29558" xr:uid="{BDDD8135-CF6D-4581-AAA7-F4572332E67C}"/>
    <cellStyle name="ÅëÈ­ [0]_¼öÃâ½ÇÀû _5월보고시 7 2" xfId="29559" xr:uid="{2A4867C4-C4EF-455C-A895-730C79B7D5D4}"/>
    <cellStyle name="AeE­ [0]_¼oAa½CAu _5월보고시 8" xfId="22176" xr:uid="{392E9330-7502-453C-A591-712980ACC29D}"/>
    <cellStyle name="ÅëÈ­ [0]_¼öÃâ½ÇÀû _5월보고시 8" xfId="22177" xr:uid="{873FE562-6CE2-4A04-B314-3026475CD971}"/>
    <cellStyle name="AeE­ [0]_¼oAa½CAu _5월보고시 8 2" xfId="29560" xr:uid="{E34F2A4C-794D-4A50-BA48-89385BD32383}"/>
    <cellStyle name="ÅëÈ­ [0]_¼öÃâ½ÇÀû _5월보고시 8 2" xfId="29561" xr:uid="{8F6708A1-81AD-49B0-9A8A-F56E5E5111DB}"/>
    <cellStyle name="AeE­ [0]_¼oAa½CAu _5월보고시 9" xfId="22178" xr:uid="{1B5DF791-D1A9-4B76-9B75-A4630E247633}"/>
    <cellStyle name="ÅëÈ­ [0]_¼öÃâ½ÇÀû _5월보고시 9" xfId="22179" xr:uid="{A756503D-9817-4C8E-800A-EC8841BF065D}"/>
    <cellStyle name="AeE­ [0]_¼oAa½CAu _5월보고시 9 2" xfId="29562" xr:uid="{5B0A6652-D049-415A-80D6-3E44D6BF88FD}"/>
    <cellStyle name="ÅëÈ­ [0]_¼öÃâ½ÇÀû _5월보고시 9 2" xfId="29563" xr:uid="{6B5DD4DB-858C-4F3F-863F-BF84F95F13EB}"/>
    <cellStyle name="AeE­ [0]_¼oAa½CAu _AμE￡3¿u " xfId="2010" xr:uid="{D2C8B9D5-A05D-4AB9-A97F-FF0691A70469}"/>
    <cellStyle name="ÅëÈ­ [0]_¼öÃâ½ÇÀû _Çö´ë¾÷¹«ÃßÁø " xfId="2011" xr:uid="{FB19A380-9999-4970-8AD8-07215A32FD5E}"/>
    <cellStyle name="AeE­ [0]_¼oAa½CAu _Co´e¾÷¹≪AßAø " xfId="2012" xr:uid="{3282E59D-AF04-4E22-B0D9-C763DEA29210}"/>
    <cellStyle name="ÅëÈ­ [0]_¼öÃâ½ÇÀû _globalleader(1)" xfId="2013" xr:uid="{68397450-84D3-49F1-A35F-F0F5A4605985}"/>
    <cellStyle name="AeE­ [0]_¼oAa½CAu _공문별첨 1,2. 장기발전전략수립지침 (06.08.07)" xfId="2014" xr:uid="{F9D679FB-F5ED-4955-9314-1D3D521B0642}"/>
    <cellStyle name="ÅëÈ­ [0]_¼öÃâ½ÇÀû _공문별첨 1,2. 장기발전전략수립지침 (06.08.07)" xfId="2015" xr:uid="{FCAD9EB9-D683-4C78-A374-C131651C103B}"/>
    <cellStyle name="AeE­ [0]_¼oAa½CAu _기술&amp;시설" xfId="2016" xr:uid="{02360BB6-CA02-4741-BAEE-FDF49522D2C7}"/>
    <cellStyle name="ÅëÈ­ [0]_¼öÃâ½ÇÀû _배전반" xfId="2017" xr:uid="{F4B872BF-4303-4C99-B302-D4844781911C}"/>
    <cellStyle name="AeE­ [0]_¼oAa½CAu _법인총괄표(34분기)" xfId="2018" xr:uid="{51B9ABCF-D3CC-42A7-BDCC-00429E35780B}"/>
    <cellStyle name="ÅëÈ­ [0]_¼öÃâ½ÇÀû _부문총괄_공사부3" xfId="2019" xr:uid="{22BC52D5-B571-47AF-BEE6-8EB52B55865D}"/>
    <cellStyle name="AeE­ [0]_¼oAa½CAu _상주법인회의자료" xfId="2020" xr:uid="{81A2880F-A338-43D0-A791-B9B08DA793B0}"/>
    <cellStyle name="ÅëÈ­ [0]_¼öÃâ½ÇÀû _상주법인회의자료" xfId="2021" xr:uid="{F4576590-D7ED-476B-8425-AB40BA003E28}"/>
    <cellStyle name="AeE­ [0]_¼oAa½CAu _수주분석(MTX)0829" xfId="2022" xr:uid="{81CE872E-56E9-4D5A-AF3D-9E000296EABE}"/>
    <cellStyle name="ÅëÈ­ [0]_¼öÃâ½ÇÀû _수주분석(MTX)0829" xfId="2023" xr:uid="{4AFEE5A4-1339-4694-B7F7-200DBAA1ECD7}"/>
    <cellStyle name="AeE­ [0]_¼oAa½CAu _실적01(2안)" xfId="2024" xr:uid="{6AF67DAE-A888-4B59-BB5D-2168AFF90EE9}"/>
    <cellStyle name="ÅëÈ­ [0]_¼öÃâ½ÇÀû _실적01(2안)" xfId="2025" xr:uid="{3D851C24-44F0-4985-B408-658B6A74F4DE}"/>
    <cellStyle name="AeE­ [0]_¼oAa½CAu _연간매출추정" xfId="2026" xr:uid="{DF88D271-C630-4815-87B2-2504BEE80F07}"/>
    <cellStyle name="ÅëÈ­ [0]_¼öÃâ½ÇÀû _연간매출추정" xfId="2027" xr:uid="{CC0A1D02-558F-4ABF-AC5E-6842DF0000E9}"/>
    <cellStyle name="AeE­ [0]_¼oAa½CAu _장기 비전 및 경영목표 (06.06.30)" xfId="2028" xr:uid="{06D91DD0-7D66-4BA9-B6BB-44AEDCB41334}"/>
    <cellStyle name="ÅëÈ­ [0]_¼öÃâ½ÇÀû _장기 비전 및 경영목표 (06.06.30)" xfId="2029" xr:uid="{788E8FE0-E9EB-461D-9BE0-036975903D0F}"/>
    <cellStyle name="AeE­ [0]_¼oAa½CAu _장기발전전략수립지침(전전_2006.08.24)" xfId="2030" xr:uid="{CFC987DE-A9F7-41E1-9781-3F37EC1BF099}"/>
    <cellStyle name="ÅëÈ­ [0]_¼öÃâ½ÇÀû _장기발전전략수립지침(전전_2006.08.24)" xfId="2031" xr:uid="{ACA798B1-4188-4932-B0B1-B240E262B0D5}"/>
    <cellStyle name="AeE­ [0]_¼oAa½CAu _전력전자부_전략수립(2006.10.27)___r10(최종)" xfId="2032" xr:uid="{0E7000C2-E97F-4FE8-9A97-74069B96D29C}"/>
    <cellStyle name="ÅëÈ­ [0]_¼öÃâ½ÇÀû _전력전자부_전략수립(2006.10.27)___r10(최종)" xfId="2033" xr:uid="{58C2E77C-FD58-4591-B1FD-6720607FABB3}"/>
    <cellStyle name="AeE­ [0]_¼oAa½CAu _총괄자료" xfId="2034" xr:uid="{E4E65304-CAEA-4B73-BDDE-D2112D93A5F6}"/>
    <cellStyle name="ÅëÈ­ [0]_¼öÃâ½ÇÀû _총괄자료" xfId="2035" xr:uid="{EA7E2CFD-65C4-4458-B2E5-6DE31F1A5F7C}"/>
    <cellStyle name="AeE­ [0]_¼oAa½CAu _핵심기술확보전략_해양" xfId="2036" xr:uid="{125A0AF5-E237-4764-AEF7-A051F2177F22}"/>
    <cellStyle name="ÅëÈ­ [0]_¼öÃâ½ÇÀû _핵심기술확보전략_해양" xfId="2037" xr:uid="{17778DC7-EC46-412F-965C-5549BC24F122}"/>
    <cellStyle name="AeE­ [0]_¼OAI(AOA¾)_¼oAa " xfId="2038" xr:uid="{5BD43BC7-0670-443F-9A10-B265F1CFE55B}"/>
    <cellStyle name="ÅëÈ­ [0]_¼ÕÀÍ(ÃÖÁ¾)_¼öÃâ " xfId="2039" xr:uid="{CA08F80F-BA67-4741-8CC5-3482333928FD}"/>
    <cellStyle name="AeE­ [0]_¼OAI_¼oAa " xfId="2040" xr:uid="{3779FA81-D5CC-470D-8657-8EB39EF3DC8B}"/>
    <cellStyle name="ÅëÈ­ [0]_¼ÕÀÍ_¼öÃâ " xfId="2041" xr:uid="{51CA9869-60D9-4A87-9A28-110691E412D3}"/>
    <cellStyle name="AeE­ [0]_¼oAI¼º " xfId="2042" xr:uid="{07FD4AEA-39E6-4F1D-9D62-F58D1DA4A40C}"/>
    <cellStyle name="ÅëÈ­ [0]_¼öÀÍ¼º " xfId="2043" xr:uid="{33ACBDCC-4C18-460E-9B33-1FD215277A5A}"/>
    <cellStyle name="AeE­ [0]_¼oAI¼º  2" xfId="22180" xr:uid="{13E1E884-F595-424A-B08B-86F21586E00B}"/>
    <cellStyle name="ÅëÈ­ [0]_¼ÕÀÍ¹Î´ö " xfId="2044" xr:uid="{F48775A1-06EB-4B6C-9EA8-D080509D3CB8}"/>
    <cellStyle name="AeE­ [0]_¼OAI¹I´o _(분석-수정-수주보완)2003-2005년신제품수주분석3" xfId="2045" xr:uid="{D1B6E77A-C92E-4863-9207-26B6BB4F5E87}"/>
    <cellStyle name="ÅëÈ­ [0]_¼ÕÀÍ¹Î´ö _(분석-수정-수주보완)2003-2005년신제품수주분석3" xfId="2046" xr:uid="{56C4A882-0736-430F-8DBD-DA533A61799C}"/>
    <cellStyle name="AeE­ [0]_¼OAI¹I´o _04변압기생산투자" xfId="2047" xr:uid="{261D1E3C-6824-4694-999D-DE1B92C38062}"/>
    <cellStyle name="ÅëÈ­ [0]_¼ÕÀÍ¹Î´ö _04변압기생산투자" xfId="2048" xr:uid="{680B1E37-A1D1-4CC7-9E18-A5211886F188}"/>
    <cellStyle name="AeE­ [0]_¼OAI¹I´o _07년 시설투자 사업계획(안재한)" xfId="2049" xr:uid="{23F497B3-C083-46AF-8E6A-C93A69A1EB9A}"/>
    <cellStyle name="ÅëÈ­ [0]_¼ÕÀÍ¹Î´ö _07년 시설투자 사업계획(안재한)" xfId="2050" xr:uid="{6D85E596-B381-4504-93EE-12989ECA4E1E}"/>
    <cellStyle name="AeE­ [0]_¼OAI¹I´o _1 2006년사업계획작성기준및 양식(R.0)" xfId="2051" xr:uid="{F8AC2811-4E4D-49D1-8F62-D36981B63835}"/>
    <cellStyle name="ÅëÈ­ [0]_¼ÕÀÍ¹Î´ö _1 2006년사업계획작성기준및 양식(R.0)" xfId="2052" xr:uid="{078F6312-AE5E-48BF-ADBB-F1F3DA114D86}"/>
    <cellStyle name="AeE­ [0]_¼OAI¹I´o _1)사업목표(수정)" xfId="2053" xr:uid="{A92E9143-21B5-4315-B3E6-1F4D983A87A5}"/>
    <cellStyle name="ÅëÈ­ [0]_¼ÕÀÍ¹Î´ö _1)사업목표(수정)" xfId="2054" xr:uid="{D34C8DF4-E565-4E30-8F55-D407C50F8F77}"/>
    <cellStyle name="AeE­ [0]_¼OAI¹I´o _1)중장기사업목표_B4(수정)" xfId="2055" xr:uid="{60332331-EA3B-43B1-B544-2E1FB69B0233}"/>
    <cellStyle name="ÅëÈ­ [0]_¼ÕÀÍ¹Î´ö _1)중장기사업목표_B4(수정)" xfId="2056" xr:uid="{18F97820-3C04-46A4-96F6-8D6A1BB360E3}"/>
    <cellStyle name="AeE­ [0]_¼OAI¹I´o _1∼10월 실적" xfId="2057" xr:uid="{EFA90311-5890-4C73-BCFA-33AB0E568FB9}"/>
    <cellStyle name="ÅëÈ­ [0]_¼ÕÀÍ¹Î´ö _1∼10월 실적" xfId="2058" xr:uid="{30D45A6A-88C4-4E62-90B5-9F45305F0839}"/>
    <cellStyle name="AeE­ [0]_¼OAI¹I´o _1∼11월 실적" xfId="2059" xr:uid="{0796A0CB-22E7-427F-82F9-41DE969BC64A}"/>
    <cellStyle name="ÅëÈ­ [0]_¼ÕÀÍ¹Î´ö _1∼11월 실적" xfId="2060" xr:uid="{21E38BE2-CA34-45C1-AF49-794CE5714EC3}"/>
    <cellStyle name="AeE­ [0]_¼OAI¹I´o _10.12일 화상회의자료" xfId="2061" xr:uid="{F3A58193-E748-4826-9EB4-A8F2C8118D14}"/>
    <cellStyle name="ÅëÈ­ [0]_¼ÕÀÍ¹Î´ö _10.12일 화상회의자료" xfId="2062" xr:uid="{A7C572BC-F9DA-4F7B-BB7C-9F2A989E116B}"/>
    <cellStyle name="AeE­ [0]_¼OAI¹I´o _2. 삼호중공업 경영현황(04실적05계획 cyh)" xfId="2063" xr:uid="{03F0A959-D6DB-493D-BC15-61DCAEA62A50}"/>
    <cellStyle name="ÅëÈ­ [0]_¼ÕÀÍ¹Î´ö _2. 삼호중공업 경영현황(04실적05계획 cyh)" xfId="2064" xr:uid="{1F094E15-9183-4C1E-A68F-A7B7EF3F10CE}"/>
    <cellStyle name="AeE­ [0]_¼OAI¹I´o _20051021_06년확정물량통보R.0" xfId="2065" xr:uid="{1F8C2A60-E711-4D8B-9601-3CC0373668F6}"/>
    <cellStyle name="ÅëÈ­ [0]_¼ÕÀÍ¹Î´ö _20051021_06년확정물량통보R.0" xfId="2066" xr:uid="{F9EE59CF-66FA-4C9F-80D5-C375EB2A31D4}"/>
    <cellStyle name="AeE­ [0]_¼OAI¹I´o _2007년사업계획작성초안(고생송부)" xfId="2067" xr:uid="{945646B0-7884-4BC4-B2AA-DFA52B051C40}"/>
    <cellStyle name="ÅëÈ­ [0]_¼ÕÀÍ¹Î´ö _2007년사업계획작성초안(고생송부)" xfId="2068" xr:uid="{AA8B5C69-D4AD-4810-991E-379AC807B903}"/>
    <cellStyle name="AeE­ [0]_¼OAI¹I´o _20080929_인버터VOC현황및개선방안_품질1" xfId="2069" xr:uid="{43A5491B-28A2-4461-BEAD-1BE985F8A848}"/>
    <cellStyle name="ÅëÈ­ [0]_¼ÕÀÍ¹Î´ö _20080929_인버터VOC현황및개선방안_품질1" xfId="2070" xr:uid="{BFD86FA1-5C3F-4B8E-9EC0-43BB765E9A58}"/>
    <cellStyle name="AeE­ [0]_¼OAI¹I´o _20080930_인버터VOC 년도별 추이_품질" xfId="2071" xr:uid="{533128F0-A14E-4EA1-8008-0FCF88DE9C60}"/>
    <cellStyle name="ÅëÈ­ [0]_¼ÕÀÍ¹Î´ö _20080930_인버터VOC 년도별 추이_품질" xfId="2072" xr:uid="{B6EFA608-A954-47DA-BB76-AAB3F9430AA0}"/>
    <cellStyle name="AeE­ [0]_¼OAI¹I´o _2008년_VOC 세부실천계획_r01(B4)_중저압차단기" xfId="2073" xr:uid="{2B47112E-98A7-453E-B467-F11A24C141E4}"/>
    <cellStyle name="ÅëÈ­ [0]_¼ÕÀÍ¹Î´ö _2008년_VOC 세부실천계획_r01(B4)_중저압차단기" xfId="2074" xr:uid="{C6A120B0-167F-4EF6-87D4-53D48BCE9950}"/>
    <cellStyle name="AeE­ [0]_¼OAI¹I´o _2008년도 변압기부문 기술개발과제 현황(2차심의)" xfId="2075" xr:uid="{032C0E19-8E04-4BC5-A3B6-E08ADDE29262}"/>
    <cellStyle name="ÅëÈ­ [0]_¼ÕÀÍ¹Î´ö _2008년도 변압기부문 기술개발과제 현황(2차심의)" xfId="2076" xr:uid="{6CB7C178-1010-4CB8-9897-CB68A676D794}"/>
    <cellStyle name="AeE­ [0]_¼OAI¹I´o _3. 미포조선 경영현황(04실적05계획 cyh)" xfId="2077" xr:uid="{5ADC2CFD-E64A-4C47-B252-7263D28A9CDB}"/>
    <cellStyle name="ÅëÈ­ [0]_¼ÕÀÍ¹Î´ö _3. 미포조선 경영현황(04실적05계획 cyh)" xfId="2078" xr:uid="{1A1A6F39-9D9C-493D-95BF-F13BBE86C950}"/>
    <cellStyle name="AeE­ [0]_¼OAI¹I´o _44분기 재무제표보고(04.02.15)" xfId="2079" xr:uid="{95DD5854-C7D8-4615-A836-0518A0F1196C}"/>
    <cellStyle name="ÅëÈ­ [0]_¼ÕÀÍ¹Î´ö _44분기 재무제표보고(04.02.15)" xfId="2080" xr:uid="{58314B6E-799D-4E94-A68E-E7D8823803CF}"/>
    <cellStyle name="AeE­ [0]_¼OAI¹I´o _5월보고벨" xfId="2081" xr:uid="{861DA0CD-36EA-4C13-A2D3-F07D56D86B04}"/>
    <cellStyle name="ÅëÈ­ [0]_¼ÕÀÍ¹Î´ö _5월보고벨" xfId="2082" xr:uid="{FE0DE78D-7226-4E35-BA8B-8F923D5812AD}"/>
    <cellStyle name="AeE­ [0]_¼OAI¹I´o _5월보고상" xfId="2083" xr:uid="{7B85FBC2-E57F-4FC6-B0CC-EE2D9C133838}"/>
    <cellStyle name="ÅëÈ­ [0]_¼ÕÀÍ¹Î´ö _5월보고상" xfId="2084" xr:uid="{27B3A441-4213-4002-A7B2-7950C8E69960}"/>
    <cellStyle name="AeE­ [0]_¼OAI¹I´o _5월보고시" xfId="2085" xr:uid="{A56AEC3D-9E61-4179-B174-D3D7B6EDEE55}"/>
    <cellStyle name="ÅëÈ­ [0]_¼ÕÀÍ¹Î´ö _5월보고시" xfId="2086" xr:uid="{E4A9BB17-0144-4047-B497-1DE7FDBF3253}"/>
    <cellStyle name="AeE­ [0]_¼OAI¹I´o _8월 마감" xfId="2087" xr:uid="{F3C2E961-9AC7-4FED-B5E4-78A759FD0DFD}"/>
    <cellStyle name="ÅëÈ­ [0]_¼ÕÀÍ¹Î´ö _8월 마감" xfId="2088" xr:uid="{96C69DC0-CEE0-4445-AF8F-C7A79B400003}"/>
    <cellStyle name="AeE­ [0]_¼OAI¹I´o _globalleader(1)" xfId="2089" xr:uid="{EAF760E9-6FBC-4176-AFBE-219660487ADF}"/>
    <cellStyle name="ÅëÈ­ [0]_¼ÕÀÍ¹Î´ö _globalleader(1)" xfId="2090" xr:uid="{FC9ADF9C-C095-4159-8F12-D3A26177CE7B}"/>
    <cellStyle name="AeE­ [0]_¼OAI¹I´o _SPACE활용" xfId="2091" xr:uid="{EA4C95BA-F0A3-43B3-8675-41AC2793B3CA}"/>
    <cellStyle name="ÅëÈ­ [0]_¼ÕÀÍ¹Î´ö _SPACE활용" xfId="2092" xr:uid="{B8227CA5-AA68-486A-B7B6-A6280B9C5E89}"/>
    <cellStyle name="AeE­ [0]_¼OAI¹I´o _계획22" xfId="2093" xr:uid="{2D93B2EC-D6E4-4ED9-A122-24025A91CE92}"/>
    <cellStyle name="ÅëÈ­ [0]_¼ÕÀÍ¹Î´ö _계획22" xfId="2094" xr:uid="{1824B183-9BED-47BB-8513-20373E9DEB96}"/>
    <cellStyle name="AeE­ [0]_¼OAI¹I´o _계획22_5월보고벨" xfId="2095" xr:uid="{B6E9C31F-9E90-45DA-831B-D62E78F553E1}"/>
    <cellStyle name="ÅëÈ­ [0]_¼ÕÀÍ¹Î´ö _계획22_5월보고벨" xfId="2096" xr:uid="{F8EBDED5-2531-4B4D-8BF1-7CBD665F3143}"/>
    <cellStyle name="AeE­ [0]_¼OAI¹I´o _계획22_5월보고상" xfId="2097" xr:uid="{74D9EA93-9B68-4906-8946-BBED74D8E966}"/>
    <cellStyle name="ÅëÈ­ [0]_¼ÕÀÍ¹Î´ö _계획22_5월보고상" xfId="2098" xr:uid="{75E85F2A-4D07-477A-BCFD-ADC6630FC500}"/>
    <cellStyle name="AeE­ [0]_¼OAI¹I´o _계획22_5월보고시" xfId="2099" xr:uid="{2C67270C-021A-4E3E-B433-E0AEDF40CCA3}"/>
    <cellStyle name="ÅëÈ­ [0]_¼ÕÀÍ¹Î´ö _계획22_5월보고시" xfId="2100" xr:uid="{71599967-A189-4679-853F-AD65B24AB840}"/>
    <cellStyle name="AeE­ [0]_¼OAI¹I´o _계획22_SPACE활용" xfId="2101" xr:uid="{ABE37F5A-D66B-465E-92DD-AEF56DEA74AC}"/>
    <cellStyle name="ÅëÈ­ [0]_¼ÕÀÍ¹Î´ö _계획22_SPACE활용" xfId="2102" xr:uid="{27B3517B-1856-4855-9EBF-12A18B563175}"/>
    <cellStyle name="AeE­ [0]_¼OAI¹I´o _계획22_공문별첨 1,2. 장기발전전략수립지침 (06.08.07)" xfId="2103" xr:uid="{FB0BF7DF-D437-46D3-85D1-1690824EF9C1}"/>
    <cellStyle name="ÅëÈ­ [0]_¼ÕÀÍ¹Î´ö _계획22_공문별첨 1,2. 장기발전전략수립지침 (06.08.07)" xfId="2104" xr:uid="{0D853180-2542-42DB-9ACB-129A2FD23771}"/>
    <cellStyle name="AeE­ [0]_¼OAI¹I´o _계획22_배전반" xfId="2105" xr:uid="{0E51B9F0-6814-4C49-A100-8D5756D1BF77}"/>
    <cellStyle name="ÅëÈ­ [0]_¼ÕÀÍ¹Î´ö _계획22_배전반" xfId="2106" xr:uid="{3ED8DAC1-9CF2-4F62-B173-2D795137CF5C}"/>
    <cellStyle name="AeE­ [0]_¼OAI¹I´o _계획22_상주법인회의자료" xfId="2107" xr:uid="{91483EA2-C6A8-4BAE-97C9-C82DDAA48C17}"/>
    <cellStyle name="ÅëÈ­ [0]_¼ÕÀÍ¹Î´ö _계획22_상주법인회의자료" xfId="2108" xr:uid="{30185810-C6AB-41DE-B772-1E09989FB763}"/>
    <cellStyle name="AeE­ [0]_¼OAI¹I´o _계획22_수주분석(MTX)0829" xfId="2109" xr:uid="{A96EA055-E8B3-4276-9881-8C375B32EEE0}"/>
    <cellStyle name="ÅëÈ­ [0]_¼ÕÀÍ¹Î´ö _계획22_수주분석(MTX)0829" xfId="2110" xr:uid="{98B5BA95-57D2-46A7-888C-AE11939AC953}"/>
    <cellStyle name="AeE­ [0]_¼OAI¹I´o _계획22_연간매출추정" xfId="2111" xr:uid="{67F4E2AF-4683-440A-A869-23CF16D325AB}"/>
    <cellStyle name="ÅëÈ­ [0]_¼ÕÀÍ¹Î´ö _계획22_연간매출추정" xfId="2112" xr:uid="{AFB96DBB-68F7-42F5-B25E-505CF0C10F77}"/>
    <cellStyle name="AeE­ [0]_¼OAI¹I´o _계획22_장기 비전 및 경영목표 (06.06.30)" xfId="2113" xr:uid="{460D9704-1533-4AC4-8586-E8E5880B841E}"/>
    <cellStyle name="ÅëÈ­ [0]_¼ÕÀÍ¹Î´ö _계획22_장기 비전 및 경영목표 (06.06.30)" xfId="2114" xr:uid="{B73B1F87-FD50-4B83-9200-694DD8ECE355}"/>
    <cellStyle name="AeE­ [0]_¼OAI¹I´o _계획22_장기발전전략수립지침(전전_2006.08.24)" xfId="2115" xr:uid="{5054E81C-BBF4-4B08-B482-FD59CA8DB021}"/>
    <cellStyle name="ÅëÈ­ [0]_¼ÕÀÍ¹Î´ö _계획22_장기발전전략수립지침(전전_2006.08.24)" xfId="2116" xr:uid="{C59DB85C-5C27-496D-A1FF-96D548A93E08}"/>
    <cellStyle name="AeE­ [0]_¼OAI¹I´o _계획22_전력전자부_전략수립(2006.10.27)___r10(최종)" xfId="2117" xr:uid="{7F8509AB-EEB7-47C3-8B32-474592731B79}"/>
    <cellStyle name="ÅëÈ­ [0]_¼ÕÀÍ¹Î´ö _계획22_전력전자부_전략수립(2006.10.27)___r10(최종)" xfId="2118" xr:uid="{A7143C86-A64C-44C8-810B-B0427718FC3E}"/>
    <cellStyle name="AeE­ [0]_¼OAI¹I´o _계획22_전력전자부_전략수립(2006.10.27)___r10(최종) 2" xfId="31187" xr:uid="{D02F5A15-8898-4407-866B-38A873FDD9E4}"/>
    <cellStyle name="ÅëÈ­ [0]_¼ÕÀÍ¹Î´ö _계획22_전력전자부_전략수립(2006.10.27)___r10(최종) 2" xfId="31188" xr:uid="{553C4AAA-BB89-4A1A-8DD3-1E485AD87B4E}"/>
    <cellStyle name="AeE­ [0]_¼OAI¹I´o _계획22_전력전자부_전략수립(2006.10.27)___r10(최종) 3" xfId="31286" xr:uid="{F4091281-B9E2-447C-8C74-9922ED899EA2}"/>
    <cellStyle name="ÅëÈ­ [0]_¼ÕÀÍ¹Î´ö _계획22_전력전자부_전략수립(2006.10.27)___r10(최종) 3" xfId="31285" xr:uid="{19D562DF-5E02-4CB5-BE4E-A3B35FE8CC16}"/>
    <cellStyle name="AeE­ [0]_¼OAI¹I´o _계획22_전력전자부_전략수립(2006.10.27)___r10(최종) 4" xfId="31332" xr:uid="{88A46EF0-5DFB-43ED-87FC-35F5B213B7F2}"/>
    <cellStyle name="ÅëÈ­ [0]_¼ÕÀÍ¹Î´ö _계획22_전력전자부_전략수립(2006.10.27)___r10(최종) 4" xfId="31333" xr:uid="{FDBDEA3C-5CCD-4C85-889D-E54CEBA7CE73}"/>
    <cellStyle name="AeE­ [0]_¼OAI¹I´o _계획22_전력전자부_전략수립(2006.10.27)___r10(최종) 5" xfId="31550" xr:uid="{16511D3D-4217-481F-A12F-B38B22ACF579}"/>
    <cellStyle name="ÅëÈ­ [0]_¼ÕÀÍ¹Î´ö _계획22_전력전자부_전략수립(2006.10.27)___r10(최종) 5" xfId="31551" xr:uid="{C2248303-E5DC-461A-BA13-E28870B9235D}"/>
    <cellStyle name="AeE­ [0]_¼OAI¹I´o _계획22_총괄자료" xfId="2119" xr:uid="{50E12753-DB98-41E8-A954-894C6DF08477}"/>
    <cellStyle name="ÅëÈ­ [0]_¼ÕÀÍ¹Î´ö _계획22_총괄자료" xfId="2120" xr:uid="{C4E845F1-0E93-4298-B091-AECC8418E2AB}"/>
    <cellStyle name="AeE­ [0]_¼OAI¹I´o _공문별첨 1,2. 장기발전전략수립지침 (06.08.07)" xfId="2121" xr:uid="{CB528E5C-598A-4692-99BA-415B9C65292F}"/>
    <cellStyle name="ÅëÈ­ [0]_¼ÕÀÍ¹Î´ö _공문별첨 1,2. 장기발전전략수립지침 (06.08.07)" xfId="2122" xr:uid="{8EF94688-4768-4AE3-9F9A-AF0C00D6ABD2}"/>
    <cellStyle name="AeE­ [0]_¼OAI¹I´o _배전반" xfId="2123" xr:uid="{EEC99144-0B1C-40DB-95BB-1D12CE87A72E}"/>
    <cellStyle name="ÅëÈ­ [0]_¼ÕÀÍ¹Î´ö _배전반" xfId="2124" xr:uid="{B560BF7E-7B25-4B05-A69E-DE93DB689787}"/>
    <cellStyle name="AeE­ [0]_¼OAI¹I´o _법인총괄표(34분기)" xfId="2125" xr:uid="{586A09B9-FC5F-4060-B7D2-62D5E16BF37F}"/>
    <cellStyle name="ÅëÈ­ [0]_¼ÕÀÍ¹Î´ö _복사본 중기사업계획송부용(비교)" xfId="2126" xr:uid="{DD98662C-A95D-450D-AC3E-1532FAADA541}"/>
    <cellStyle name="AeE­ [0]_¼OAI¹I´o _부문총괄_공사부3" xfId="2127" xr:uid="{AF1E496B-9288-428C-A590-A6BB1B0F3BF5}"/>
    <cellStyle name="ÅëÈ­ [0]_¼ÕÀÍ¹Î´ö _부문총괄_공사부3" xfId="2128" xr:uid="{3EF4ADDE-527C-44A0-9A44-3BC0FB792626}"/>
    <cellStyle name="AeE­ [0]_¼OAI¹I´o _부품지원부(전략수정)" xfId="2129" xr:uid="{0530086A-A512-4BE5-A351-6E26AC13D49A}"/>
    <cellStyle name="ÅëÈ­ [0]_¼ÕÀÍ¹Î´ö _부품지원부(전략수정)" xfId="2130" xr:uid="{EBA27826-9D9D-47A7-8E11-B2C74F3BB165}"/>
    <cellStyle name="AeE­ [0]_¼OAI¹I´o _상주법인회의자료" xfId="2131" xr:uid="{3061493A-3508-4727-ACCF-99D57D8A50DB}"/>
    <cellStyle name="ÅëÈ­ [0]_¼ÕÀÍ¹Î´ö _상주법인회의자료" xfId="2132" xr:uid="{DCB7155B-6037-4AE0-B59D-D37A6AEE7056}"/>
    <cellStyle name="AeE­ [0]_¼OAI¹I´o _수주분석(MTX)0829" xfId="2133" xr:uid="{5A41828A-913F-4EFA-BFCC-4AC4365D768D}"/>
    <cellStyle name="ÅëÈ­ [0]_¼ÕÀÍ¹Î´ö _수주분석(MTX)0829" xfId="2134" xr:uid="{6269D9EB-2EB3-48CA-AA99-8DB06954ACC3}"/>
    <cellStyle name="AeE­ [0]_¼OAI¹I´o _실적01(2안)" xfId="2135" xr:uid="{F1FF8C9B-9AC2-45DD-8B35-8EA739F66D23}"/>
    <cellStyle name="ÅëÈ­ [0]_¼ÕÀÍ¹Î´ö _실적01(2안)" xfId="2136" xr:uid="{96A7ACAB-D504-407E-995D-96DC80765F21}"/>
    <cellStyle name="AeE­ [0]_¼OAI¹I´o _실적01(2안) 10" xfId="22181" xr:uid="{DF69A1D9-CB33-4971-98DD-4589B9A07495}"/>
    <cellStyle name="ÅëÈ­ [0]_¼ÕÀÍ¹Î´ö _실적01(2안) 10" xfId="22182" xr:uid="{5DA2C21E-967C-480B-843C-E5041018859C}"/>
    <cellStyle name="AeE­ [0]_¼OAI¹I´o _실적01(2안) 11" xfId="22183" xr:uid="{2081875D-0D04-4068-B154-6FCEFE600488}"/>
    <cellStyle name="ÅëÈ­ [0]_¼ÕÀÍ¹Î´ö _실적01(2안) 11" xfId="22184" xr:uid="{2A5E0235-1C81-46EF-9C3F-318D15C7D9C7}"/>
    <cellStyle name="AeE­ [0]_¼OAI¹I´o _실적01(2안) 12" xfId="22185" xr:uid="{DB1DC184-F135-4123-A804-403163A995D3}"/>
    <cellStyle name="ÅëÈ­ [0]_¼ÕÀÍ¹Î´ö _실적01(2안) 12" xfId="22186" xr:uid="{55E7DF93-8A16-4856-957A-67BF389AF57F}"/>
    <cellStyle name="AeE­ [0]_¼OAI¹I´o _실적01(2안) 13" xfId="22187" xr:uid="{FB634D48-6E74-4DA3-8BE0-61DB238A81A2}"/>
    <cellStyle name="ÅëÈ­ [0]_¼ÕÀÍ¹Î´ö _실적01(2안) 13" xfId="22188" xr:uid="{8489496F-4162-4CD6-8A54-9D1E091D4388}"/>
    <cellStyle name="AeE­ [0]_¼OAI¹I´o _실적01(2안) 14" xfId="22189" xr:uid="{D5DD25CF-C447-46E6-AA24-D91AA3328D97}"/>
    <cellStyle name="ÅëÈ­ [0]_¼ÕÀÍ¹Î´ö _실적01(2안) 14" xfId="22190" xr:uid="{B05E0F6D-3E9E-4ECB-93D6-441B1795F3B4}"/>
    <cellStyle name="AeE­ [0]_¼OAI¹I´o _실적01(2안) 14 2" xfId="29564" xr:uid="{FD462956-8C46-4519-84F3-20F1C181864C}"/>
    <cellStyle name="ÅëÈ­ [0]_¼ÕÀÍ¹Î´ö _실적01(2안) 14 2" xfId="29565" xr:uid="{1766C9CF-0226-426A-95F2-E7D50F56AADB}"/>
    <cellStyle name="AeE­ [0]_¼OAI¹I´o _실적01(2안) 15" xfId="22191" xr:uid="{1739AB61-DAF1-4CE3-AE76-E21CBD470BD0}"/>
    <cellStyle name="ÅëÈ­ [0]_¼ÕÀÍ¹Î´ö _실적01(2안) 15" xfId="22192" xr:uid="{9624293C-1BCE-42C6-992B-460A09B916B2}"/>
    <cellStyle name="AeE­ [0]_¼OAI¹I´o _실적01(2안) 15 2" xfId="29566" xr:uid="{BFFCCE9F-2FE2-4F1E-84CF-B97168ACF9B6}"/>
    <cellStyle name="ÅëÈ­ [0]_¼ÕÀÍ¹Î´ö _실적01(2안) 15 2" xfId="29567" xr:uid="{352D1160-FAD8-4D9B-B4F3-7993EBC6E9DD}"/>
    <cellStyle name="AeE­ [0]_¼OAI¹I´o _실적01(2안) 16" xfId="22193" xr:uid="{1F48F75C-C19C-4E1C-A014-AAD649F18FAA}"/>
    <cellStyle name="ÅëÈ­ [0]_¼ÕÀÍ¹Î´ö _실적01(2안) 16" xfId="22194" xr:uid="{D9C778E7-F5BE-4D4B-8177-9B8B1DBC016E}"/>
    <cellStyle name="AeE­ [0]_¼OAI¹I´o _실적01(2안) 16 2" xfId="29568" xr:uid="{D5C13D94-546B-4035-BCD2-7B3CA729D545}"/>
    <cellStyle name="ÅëÈ­ [0]_¼ÕÀÍ¹Î´ö _실적01(2안) 16 2" xfId="29569" xr:uid="{6AA45774-7721-42BE-A579-36B6B63B026F}"/>
    <cellStyle name="AeE­ [0]_¼OAI¹I´o _실적01(2안) 17" xfId="22195" xr:uid="{2D06118A-F1FC-4C09-BF32-6E8A1E16116F}"/>
    <cellStyle name="ÅëÈ­ [0]_¼ÕÀÍ¹Î´ö _실적01(2안) 17" xfId="22196" xr:uid="{826EC613-82BD-4440-9307-B15857778A01}"/>
    <cellStyle name="AeE­ [0]_¼OAI¹I´o _실적01(2안) 17 2" xfId="29570" xr:uid="{1687A9A7-C0A1-4476-95FC-BB7BC85DB5E0}"/>
    <cellStyle name="ÅëÈ­ [0]_¼ÕÀÍ¹Î´ö _실적01(2안) 17 2" xfId="29571" xr:uid="{A32F820C-0F80-4417-8966-2EB7DF0168FA}"/>
    <cellStyle name="AeE­ [0]_¼OAI¹I´o _실적01(2안) 18" xfId="22197" xr:uid="{C94B4C80-7F6A-4B01-BFF2-3C2B0BD3432F}"/>
    <cellStyle name="ÅëÈ­ [0]_¼ÕÀÍ¹Î´ö _실적01(2안) 18" xfId="22198" xr:uid="{A92F8850-75FD-4C4E-85E6-0B5F61D5EF60}"/>
    <cellStyle name="AeE­ [0]_¼OAI¹I´o _실적01(2안) 18 2" xfId="29572" xr:uid="{6F33DA25-D91E-43E8-B221-8CEF3A40E153}"/>
    <cellStyle name="ÅëÈ­ [0]_¼ÕÀÍ¹Î´ö _실적01(2안) 18 2" xfId="29573" xr:uid="{A43029FC-FFD6-48EE-B316-E6092E3339CB}"/>
    <cellStyle name="AeE­ [0]_¼OAI¹I´o _실적01(2안) 19" xfId="22199" xr:uid="{EB67B746-8520-4927-8969-F3BB620AF33B}"/>
    <cellStyle name="ÅëÈ­ [0]_¼ÕÀÍ¹Î´ö _실적01(2안) 19" xfId="22200" xr:uid="{6C2033BB-4E17-4AB0-A0EB-FAF342071696}"/>
    <cellStyle name="AeE­ [0]_¼OAI¹I´o _실적01(2안) 19 2" xfId="29574" xr:uid="{DEA673D6-1288-4F34-AB71-96704213E45F}"/>
    <cellStyle name="ÅëÈ­ [0]_¼ÕÀÍ¹Î´ö _실적01(2안) 19 2" xfId="29575" xr:uid="{9EE5E61C-C618-44FE-900A-3DF995540D6F}"/>
    <cellStyle name="AeE­ [0]_¼OAI¹I´o _실적01(2안) 2" xfId="2137" xr:uid="{B23171EC-8C41-488E-A3B7-B1F33DBAD142}"/>
    <cellStyle name="ÅëÈ­ [0]_¼ÕÀÍ¹Î´ö _실적01(2안) 2" xfId="2138" xr:uid="{A3F0ADE0-9992-4327-8EAF-76F47ACE2DDD}"/>
    <cellStyle name="AeE­ [0]_¼OAI¹I´o _실적01(2안) 2 2" xfId="22201" xr:uid="{E7A13174-4BDC-4FFD-8716-307883C3AE16}"/>
    <cellStyle name="ÅëÈ­ [0]_¼ÕÀÍ¹Î´ö _실적01(2안) 2 2" xfId="22202" xr:uid="{418D3BEE-4833-4BBA-B7B8-2077820C0A38}"/>
    <cellStyle name="AeE­ [0]_¼OAI¹I´o _실적01(2안) 2 2 2" xfId="29576" xr:uid="{4E61886C-BE26-4366-9244-0CF9068A5993}"/>
    <cellStyle name="ÅëÈ­ [0]_¼ÕÀÍ¹Î´ö _실적01(2안) 2 2 2" xfId="29577" xr:uid="{A8655C40-1BFE-43E7-AB40-8EEF9BC8DF6E}"/>
    <cellStyle name="AeE­ [0]_¼OAI¹I´o _실적01(2안) 2 3" xfId="22203" xr:uid="{17DA3A96-564A-4D4E-9FB5-50AFCB6239B2}"/>
    <cellStyle name="ÅëÈ­ [0]_¼ÕÀÍ¹Î´ö _실적01(2안) 2 3" xfId="22204" xr:uid="{DC3E3B7A-14CB-4EEA-9537-B8279A2D4EAC}"/>
    <cellStyle name="AeE­ [0]_¼OAI¹I´o _실적01(2안) 2 3 2" xfId="29578" xr:uid="{2AB5F53E-A3FB-40F0-8022-912B7A341478}"/>
    <cellStyle name="ÅëÈ­ [0]_¼ÕÀÍ¹Î´ö _실적01(2안) 2 3 2" xfId="29579" xr:uid="{8455DEF5-019E-467B-98C5-6471C65B3D7F}"/>
    <cellStyle name="AeE­ [0]_¼OAI¹I´o _실적01(2안) 2 4" xfId="22205" xr:uid="{255DF5D3-7F26-4FB6-8FC9-074077DA999A}"/>
    <cellStyle name="ÅëÈ­ [0]_¼ÕÀÍ¹Î´ö _실적01(2안) 2 4" xfId="22206" xr:uid="{7BC1D972-B8C5-485E-B2F6-0056AD7D8424}"/>
    <cellStyle name="AeE­ [0]_¼OAI¹I´o _실적01(2안) 2 4 2" xfId="29580" xr:uid="{4770290A-01C8-4C6D-A371-8F18AF7B1D27}"/>
    <cellStyle name="ÅëÈ­ [0]_¼ÕÀÍ¹Î´ö _실적01(2안) 2 4 2" xfId="29581" xr:uid="{D383F10C-2736-4B6F-A6AD-64137DC047B7}"/>
    <cellStyle name="AeE­ [0]_¼OAI¹I´o _실적01(2안) 20" xfId="22207" xr:uid="{B69176EF-475E-4FF7-89FA-6CC730BF9868}"/>
    <cellStyle name="ÅëÈ­ [0]_¼ÕÀÍ¹Î´ö _실적01(2안) 20" xfId="22208" xr:uid="{31D2439C-B329-4548-8A79-541739418D6D}"/>
    <cellStyle name="AeE­ [0]_¼OAI¹I´o _실적01(2안) 20 2" xfId="29582" xr:uid="{699D5400-6CF5-49AF-A202-3E7074B608DE}"/>
    <cellStyle name="ÅëÈ­ [0]_¼ÕÀÍ¹Î´ö _실적01(2안) 20 2" xfId="29583" xr:uid="{3739CF94-4480-4B8B-8A15-3812F57E4CD0}"/>
    <cellStyle name="AeE­ [0]_¼OAI¹I´o _실적01(2안) 21" xfId="22209" xr:uid="{FB159970-A104-4B0D-AFFF-7F344BF1A363}"/>
    <cellStyle name="ÅëÈ­ [0]_¼ÕÀÍ¹Î´ö _실적01(2안) 21" xfId="22210" xr:uid="{B41D5D8B-EAA8-4024-92AA-3DC30E18F415}"/>
    <cellStyle name="AeE­ [0]_¼OAI¹I´o _실적01(2안) 21 2" xfId="29584" xr:uid="{77DFD181-1539-444E-AFD7-C92AE3B6BBE7}"/>
    <cellStyle name="ÅëÈ­ [0]_¼ÕÀÍ¹Î´ö _실적01(2안) 21 2" xfId="29585" xr:uid="{7F3BA99A-0CC1-478B-AFCE-396A9A0DCF3C}"/>
    <cellStyle name="AeE­ [0]_¼OAI¹I´o _실적01(2안) 22" xfId="22211" xr:uid="{D6219C91-1403-4E12-88DA-3FA87ED39D8C}"/>
    <cellStyle name="ÅëÈ­ [0]_¼ÕÀÍ¹Î´ö _실적01(2안) 22" xfId="22212" xr:uid="{45A4E3F7-AFE9-43EE-86D1-154365755B25}"/>
    <cellStyle name="AeE­ [0]_¼OAI¹I´o _실적01(2안) 22 2" xfId="29586" xr:uid="{07D4FFEF-E48F-4C54-BCF1-3623C4F7F509}"/>
    <cellStyle name="ÅëÈ­ [0]_¼ÕÀÍ¹Î´ö _실적01(2안) 22 2" xfId="29587" xr:uid="{87DD3781-7E16-4A67-B465-363707DC0341}"/>
    <cellStyle name="AeE­ [0]_¼OAI¹I´o _실적01(2안) 23" xfId="22213" xr:uid="{B16FEBAC-E653-4E14-93BF-43180E6D942A}"/>
    <cellStyle name="ÅëÈ­ [0]_¼ÕÀÍ¹Î´ö _실적01(2안) 23" xfId="22214" xr:uid="{199E557B-03E3-418F-B1EF-01AA4B54FC34}"/>
    <cellStyle name="AeE­ [0]_¼OAI¹I´o _실적01(2안) 23 2" xfId="29588" xr:uid="{5601F927-3832-4155-A3C4-0BED857B38C2}"/>
    <cellStyle name="ÅëÈ­ [0]_¼ÕÀÍ¹Î´ö _실적01(2안) 23 2" xfId="29589" xr:uid="{436A71E9-17AC-489F-BDCA-39EBD1F2344F}"/>
    <cellStyle name="AeE­ [0]_¼OAI¹I´o _실적01(2안) 24" xfId="22215" xr:uid="{0B14AE8D-EFCC-4172-B2A2-3B6A2519FE2C}"/>
    <cellStyle name="ÅëÈ­ [0]_¼ÕÀÍ¹Î´ö _실적01(2안) 24" xfId="22216" xr:uid="{7320E033-6613-4FDC-AEAC-DBE0B0B48E1E}"/>
    <cellStyle name="AeE­ [0]_¼OAI¹I´o _실적01(2안) 24 2" xfId="29590" xr:uid="{5E4FCE61-C677-44C0-AAB3-5D2C13223C64}"/>
    <cellStyle name="ÅëÈ­ [0]_¼ÕÀÍ¹Î´ö _실적01(2안) 24 2" xfId="29591" xr:uid="{1A9F398E-D3E9-4B78-9044-B90342B7FCF1}"/>
    <cellStyle name="AeE­ [0]_¼OAI¹I´o _실적01(2안) 25" xfId="22217" xr:uid="{4688F98B-D9C8-47BB-AC90-B22AD1406685}"/>
    <cellStyle name="ÅëÈ­ [0]_¼ÕÀÍ¹Î´ö _실적01(2안) 25" xfId="22218" xr:uid="{C033ECC0-106B-4A31-9BE6-067EE1822E30}"/>
    <cellStyle name="AeE­ [0]_¼OAI¹I´o _실적01(2안) 25 2" xfId="29592" xr:uid="{3CF03074-E5AC-4CBE-A2B2-C75A5B49DE6E}"/>
    <cellStyle name="ÅëÈ­ [0]_¼ÕÀÍ¹Î´ö _실적01(2안) 25 2" xfId="29593" xr:uid="{CD7A134B-D225-4CE1-8B3D-FA3652ED8E3D}"/>
    <cellStyle name="AeE­ [0]_¼OAI¹I´o _실적01(2안) 26" xfId="31189" xr:uid="{F2E201E2-1F84-4816-A3C4-FECC1EFAFAE7}"/>
    <cellStyle name="ÅëÈ­ [0]_¼ÕÀÍ¹Î´ö _실적01(2안) 26" xfId="31190" xr:uid="{4FBB049A-0CD3-49C8-A2B7-B30E732C9342}"/>
    <cellStyle name="AeE­ [0]_¼OAI¹I´o _실적01(2안) 27" xfId="31284" xr:uid="{326E2104-00AD-4F55-94A3-CCE53AD39203}"/>
    <cellStyle name="ÅëÈ­ [0]_¼ÕÀÍ¹Î´ö _실적01(2안) 27" xfId="31283" xr:uid="{1664E0E0-59D4-4C9B-B79E-1C9E51B574FD}"/>
    <cellStyle name="AeE­ [0]_¼OAI¹I´o _실적01(2안) 28" xfId="31334" xr:uid="{EAB3443F-3F55-4C53-9D20-32395FB3120F}"/>
    <cellStyle name="ÅëÈ­ [0]_¼ÕÀÍ¹Î´ö _실적01(2안) 28" xfId="31335" xr:uid="{3BA959CB-BD91-4345-960B-A2FB8E9C8D35}"/>
    <cellStyle name="AeE­ [0]_¼OAI¹I´o _실적01(2안) 29" xfId="31552" xr:uid="{03CD65A4-848A-4E17-B371-3BF4D30DDAB5}"/>
    <cellStyle name="ÅëÈ­ [0]_¼ÕÀÍ¹Î´ö _실적01(2안) 29" xfId="31553" xr:uid="{C9E0CABA-FCEC-49D2-BBD9-C7C14FEB160B}"/>
    <cellStyle name="AeE­ [0]_¼OAI¹I´o _실적01(2안) 3" xfId="2139" xr:uid="{8D3E3009-B469-4B09-93ED-7489DC39213D}"/>
    <cellStyle name="ÅëÈ­ [0]_¼ÕÀÍ¹Î´ö _실적01(2안) 3" xfId="2140" xr:uid="{CF435200-8F30-42B1-8ACC-149EB62EC896}"/>
    <cellStyle name="AeE­ [0]_¼OAI¹I´o _실적01(2안) 3 2" xfId="22219" xr:uid="{52A1E2FD-3BEC-4F99-81E6-EED286F283B6}"/>
    <cellStyle name="ÅëÈ­ [0]_¼ÕÀÍ¹Î´ö _실적01(2안) 3 2" xfId="22220" xr:uid="{997A8E1B-52FD-4854-93AD-C7E456FB239D}"/>
    <cellStyle name="AeE­ [0]_¼OAI¹I´o _실적01(2안) 3 2 2" xfId="29594" xr:uid="{4B09ABF8-0C05-44F7-BCF8-4126967FA9E9}"/>
    <cellStyle name="ÅëÈ­ [0]_¼ÕÀÍ¹Î´ö _실적01(2안) 3 2 2" xfId="29595" xr:uid="{DF40811A-871E-4D5A-BFA2-EC54B47D85B4}"/>
    <cellStyle name="AeE­ [0]_¼OAI¹I´o _실적01(2안) 3 3" xfId="22221" xr:uid="{19C24285-A68C-4809-A5F2-C0307CE665EE}"/>
    <cellStyle name="ÅëÈ­ [0]_¼ÕÀÍ¹Î´ö _실적01(2안) 3 3" xfId="22222" xr:uid="{B68DB436-5CD8-4E83-B9F0-C949F82AF866}"/>
    <cellStyle name="AeE­ [0]_¼OAI¹I´o _실적01(2안) 3 3 2" xfId="29596" xr:uid="{F8DBCD51-ADC8-4B4F-8496-E0C77C66C1CB}"/>
    <cellStyle name="ÅëÈ­ [0]_¼ÕÀÍ¹Î´ö _실적01(2안) 3 3 2" xfId="29597" xr:uid="{865CABFD-0181-486B-AAC2-523C18359977}"/>
    <cellStyle name="AeE­ [0]_¼OAI¹I´o _실적01(2안) 3 4" xfId="22223" xr:uid="{263F5AA7-2BFA-4869-80FC-96B03FE92A1D}"/>
    <cellStyle name="ÅëÈ­ [0]_¼ÕÀÍ¹Î´ö _실적01(2안) 3 4" xfId="22224" xr:uid="{A1A89CFB-1507-44B2-B4DA-B4E2FE80DEA7}"/>
    <cellStyle name="AeE­ [0]_¼OAI¹I´o _실적01(2안) 3 4 2" xfId="29598" xr:uid="{134B2242-38DA-4CA5-A901-F369353F1281}"/>
    <cellStyle name="ÅëÈ­ [0]_¼ÕÀÍ¹Î´ö _실적01(2안) 3 4 2" xfId="29599" xr:uid="{C3F1899E-F04D-4274-B5DB-590E1EF5A191}"/>
    <cellStyle name="AeE­ [0]_¼OAI¹I´o _실적01(2안) 4" xfId="2141" xr:uid="{0B491CBB-CDD8-4173-8709-9CC5E7EDBBDD}"/>
    <cellStyle name="ÅëÈ­ [0]_¼ÕÀÍ¹Î´ö _실적01(2안) 4" xfId="2142" xr:uid="{FD59D672-A9A7-4049-8B8C-4F3D6E8E6BCE}"/>
    <cellStyle name="AeE­ [0]_¼OAI¹I´o _실적01(2안) 4 2" xfId="22225" xr:uid="{946CD1FA-F168-4F1A-8605-8BA95834AED7}"/>
    <cellStyle name="ÅëÈ­ [0]_¼ÕÀÍ¹Î´ö _실적01(2안) 4 2" xfId="22226" xr:uid="{28E96888-6602-40BE-8A29-FF363F233560}"/>
    <cellStyle name="AeE­ [0]_¼OAI¹I´o _실적01(2안) 4 2 2" xfId="29600" xr:uid="{6BFFE858-EBDE-4389-904F-A6DCED1CCD6F}"/>
    <cellStyle name="ÅëÈ­ [0]_¼ÕÀÍ¹Î´ö _실적01(2안) 4 2 2" xfId="29601" xr:uid="{82043EB4-232B-4127-91A2-2229E7FD6B24}"/>
    <cellStyle name="AeE­ [0]_¼OAI¹I´o _실적01(2안) 4 3" xfId="22227" xr:uid="{CBA72C95-B3F6-4E1B-A45F-714D3799AA84}"/>
    <cellStyle name="ÅëÈ­ [0]_¼ÕÀÍ¹Î´ö _실적01(2안) 4 3" xfId="22228" xr:uid="{BF00B6E5-75D5-4094-AD27-EB06D9F7AA6F}"/>
    <cellStyle name="AeE­ [0]_¼OAI¹I´o _실적01(2안) 4 3 2" xfId="29602" xr:uid="{265F81CA-736E-4DB9-904F-C8122A102FDD}"/>
    <cellStyle name="ÅëÈ­ [0]_¼ÕÀÍ¹Î´ö _실적01(2안) 4 3 2" xfId="29603" xr:uid="{871F1CC8-884F-44B4-B507-C92A4CEC8502}"/>
    <cellStyle name="AeE­ [0]_¼OAI¹I´o _실적01(2안) 4 4" xfId="22229" xr:uid="{E644347E-6283-49DE-A7A6-E80C0ACC47B6}"/>
    <cellStyle name="ÅëÈ­ [0]_¼ÕÀÍ¹Î´ö _실적01(2안) 4 4" xfId="22230" xr:uid="{A3A356AA-5F46-475F-8CBD-0B6619577F2B}"/>
    <cellStyle name="AeE­ [0]_¼OAI¹I´o _실적01(2안) 4 4 2" xfId="29604" xr:uid="{1FB5AC92-39D1-48E1-86E6-B8AC61C307D7}"/>
    <cellStyle name="ÅëÈ­ [0]_¼ÕÀÍ¹Î´ö _실적01(2안) 4 4 2" xfId="29605" xr:uid="{4241B436-EF44-4F23-B695-1A8D1CEB66FC}"/>
    <cellStyle name="AeE­ [0]_¼OAI¹I´o _실적01(2안) 5" xfId="2143" xr:uid="{262AE844-28B2-4DF5-B3A2-5C6D6A5A24BD}"/>
    <cellStyle name="ÅëÈ­ [0]_¼ÕÀÍ¹Î´ö _실적01(2안) 5" xfId="2144" xr:uid="{1D522A1D-9234-4244-9EB9-F3227AD39CA0}"/>
    <cellStyle name="AeE­ [0]_¼OAI¹I´o _실적01(2안) 5 2" xfId="22231" xr:uid="{D9CA6669-580E-46F3-9643-1C044B05EC84}"/>
    <cellStyle name="ÅëÈ­ [0]_¼ÕÀÍ¹Î´ö _실적01(2안) 5 2" xfId="22232" xr:uid="{DBADCCC1-5146-4B56-93A3-3BB178ABB651}"/>
    <cellStyle name="AeE­ [0]_¼OAI¹I´o _실적01(2안) 5 2 2" xfId="29606" xr:uid="{2944FA49-23A7-4023-8B8C-606D6B87A566}"/>
    <cellStyle name="ÅëÈ­ [0]_¼ÕÀÍ¹Î´ö _실적01(2안) 5 2 2" xfId="29607" xr:uid="{A0A3005B-9019-41E7-BC1E-478AE466772F}"/>
    <cellStyle name="AeE­ [0]_¼OAI¹I´o _실적01(2안) 5 3" xfId="22233" xr:uid="{300B2A9C-2599-490B-9CC4-59397ED5E87C}"/>
    <cellStyle name="ÅëÈ­ [0]_¼ÕÀÍ¹Î´ö _실적01(2안) 5 3" xfId="22234" xr:uid="{05E4489E-4711-4EE3-A97E-0EF9197FAD26}"/>
    <cellStyle name="AeE­ [0]_¼OAI¹I´o _실적01(2안) 5 3 2" xfId="29608" xr:uid="{9C1B54FC-9583-4519-A6EE-8AFFE1BC3D7D}"/>
    <cellStyle name="ÅëÈ­ [0]_¼ÕÀÍ¹Î´ö _실적01(2안) 5 3 2" xfId="29609" xr:uid="{3FCA2BFF-BBE3-4FB5-A5B1-76D0BB9B07D3}"/>
    <cellStyle name="AeE­ [0]_¼OAI¹I´o _실적01(2안) 5 4" xfId="22235" xr:uid="{49EF53F2-AEF2-4BFF-8AB4-96828C3C1710}"/>
    <cellStyle name="ÅëÈ­ [0]_¼ÕÀÍ¹Î´ö _실적01(2안) 5 4" xfId="22236" xr:uid="{E8D06EE2-D852-483A-8D67-F05204F3A315}"/>
    <cellStyle name="AeE­ [0]_¼OAI¹I´o _실적01(2안) 5 4 2" xfId="29610" xr:uid="{629E2FAA-8DE2-4ED9-8C45-10B57E099E9B}"/>
    <cellStyle name="ÅëÈ­ [0]_¼ÕÀÍ¹Î´ö _실적01(2안) 5 4 2" xfId="29611" xr:uid="{85714B79-C591-4E8B-9F46-7D213E1BBC76}"/>
    <cellStyle name="AeE­ [0]_¼OAI¹I´o _실적01(2안) 6" xfId="2145" xr:uid="{D86DE14F-1065-4E8F-929E-6180795C71E3}"/>
    <cellStyle name="ÅëÈ­ [0]_¼ÕÀÍ¹Î´ö _실적01(2안) 6" xfId="2146" xr:uid="{8C02E2DC-B66D-4B6C-93F0-B0CF8DC0AA4D}"/>
    <cellStyle name="AeE­ [0]_¼OAI¹I´o _실적01(2안) 6 2" xfId="22237" xr:uid="{BA0199B4-95B7-4D4C-BC3A-B0302EE3075D}"/>
    <cellStyle name="ÅëÈ­ [0]_¼ÕÀÍ¹Î´ö _실적01(2안) 6 2" xfId="22238" xr:uid="{0157D980-E334-4EAF-9D78-18B16EA9A4CC}"/>
    <cellStyle name="AeE­ [0]_¼OAI¹I´o _실적01(2안) 6 2 2" xfId="29612" xr:uid="{8307ABAB-DEF3-4210-950E-CB59CE443A28}"/>
    <cellStyle name="ÅëÈ­ [0]_¼ÕÀÍ¹Î´ö _실적01(2안) 6 2 2" xfId="29613" xr:uid="{9638CC26-E042-4494-BA1E-F5859D9CBE43}"/>
    <cellStyle name="AeE­ [0]_¼OAI¹I´o _실적01(2안) 6 3" xfId="22239" xr:uid="{9A21334C-C004-46EE-A0BD-7891A7746CF9}"/>
    <cellStyle name="ÅëÈ­ [0]_¼ÕÀÍ¹Î´ö _실적01(2안) 6 3" xfId="22240" xr:uid="{860713EC-A8DF-47C5-97E6-5FBA18E88CB6}"/>
    <cellStyle name="AeE­ [0]_¼OAI¹I´o _실적01(2안) 6 3 2" xfId="29614" xr:uid="{EEE5A3C6-0E9F-4639-9C99-F8588A3BA947}"/>
    <cellStyle name="ÅëÈ­ [0]_¼ÕÀÍ¹Î´ö _실적01(2안) 6 3 2" xfId="29615" xr:uid="{A55B3CB2-AC36-4220-8B25-77513FFB9396}"/>
    <cellStyle name="AeE­ [0]_¼OAI¹I´o _실적01(2안) 6 4" xfId="22241" xr:uid="{7AE979CD-4A0E-4A74-A665-97D3BDA38860}"/>
    <cellStyle name="ÅëÈ­ [0]_¼ÕÀÍ¹Î´ö _실적01(2안) 6 4" xfId="22242" xr:uid="{B4D931DB-E525-49C5-87D7-B6F848C3194D}"/>
    <cellStyle name="AeE­ [0]_¼OAI¹I´o _실적01(2안) 6 4 2" xfId="29616" xr:uid="{8336CF30-563A-42C0-9951-5683818EFBCA}"/>
    <cellStyle name="ÅëÈ­ [0]_¼ÕÀÍ¹Î´ö _실적01(2안) 6 4 2" xfId="29617" xr:uid="{3174C3B8-01A3-4ECD-AA1D-E829745A7E6E}"/>
    <cellStyle name="AeE­ [0]_¼OAI¹I´o _실적01(2안) 7" xfId="22243" xr:uid="{AB0EBB9A-9208-4ADC-8C0C-91361C5E5C2E}"/>
    <cellStyle name="ÅëÈ­ [0]_¼ÕÀÍ¹Î´ö _실적01(2안) 7" xfId="22244" xr:uid="{DB87814F-96E9-44BE-8534-1FE094C74794}"/>
    <cellStyle name="AeE­ [0]_¼OAI¹I´o _실적01(2안) 8" xfId="22245" xr:uid="{1E2E1DB0-2C04-492B-9C88-31A7B586B27B}"/>
    <cellStyle name="ÅëÈ­ [0]_¼ÕÀÍ¹Î´ö _실적01(2안) 8" xfId="22246" xr:uid="{5E9DBC84-72E1-4983-BD88-230EE807EFD1}"/>
    <cellStyle name="AeE­ [0]_¼OAI¹I´o _실적01(2안) 9" xfId="22247" xr:uid="{FA4099B7-ADAF-4349-9F0F-3770209C838F}"/>
    <cellStyle name="ÅëÈ­ [0]_¼ÕÀÍ¹Î´ö _실적01(2안) 9" xfId="22248" xr:uid="{DDB189E9-F208-4171-9CB0-FFDF0D4A07E2}"/>
    <cellStyle name="AeE­ [0]_¼OAI¹I´o _실적01(2안)_04 상반기 현대상선 현황041101 CYH" xfId="2147" xr:uid="{F366E6CD-CCF0-4806-B482-F0CB6B22364E}"/>
    <cellStyle name="ÅëÈ­ [0]_¼ÕÀÍ¹Î´ö _실적01(2안)_04 상반기 현대상선 현황041101 CYH" xfId="2148" xr:uid="{067673F1-13DC-4BE7-8845-ECFC4AC8C397}"/>
    <cellStyle name="AeE­ [0]_¼OAI¹I´o _실적01(2안)_12월 재무실적" xfId="2149" xr:uid="{998BC0EB-C05C-474A-A904-B6B0F3EA6F9D}"/>
    <cellStyle name="ÅëÈ­ [0]_¼ÕÀÍ¹Î´ö _실적01(2안)_12월 재무실적" xfId="2150" xr:uid="{551D7AD2-24E4-46D6-8CCF-9F208EC0748B}"/>
    <cellStyle name="AeE­ [0]_¼OAI¹I´o _실적01(2안)_요약(HHI)양식" xfId="2151" xr:uid="{8A31C91D-B867-4C23-A52A-FB427545C3E2}"/>
    <cellStyle name="ÅëÈ­ [0]_¼ÕÀÍ¹Î´ö _실적01(2안)_요약(HHI)양식" xfId="2152" xr:uid="{0CC1FEF5-C457-4F98-A3D0-7E1D56524355}"/>
    <cellStyle name="AeE­ [0]_¼OAI¹I´o _실적01(2안)_표지 050711 sks" xfId="2153" xr:uid="{5CAD2DC7-A1A7-4C97-890C-931B9CC41D32}"/>
    <cellStyle name="ÅëÈ­ [0]_¼ÕÀÍ¹Î´ö _실적01(2안)_표지 050711 sks" xfId="2154" xr:uid="{49F6779F-4437-4DD1-88A9-A68532D219AE}"/>
    <cellStyle name="AeE­ [0]_¼OAI¹I´o _연간매출추정" xfId="2155" xr:uid="{D46076CB-7497-4323-9C15-59D3ED5CFA9E}"/>
    <cellStyle name="ÅëÈ­ [0]_¼ÕÀÍ¹Î´ö _연간매출추정" xfId="2156" xr:uid="{88AED6FC-99E3-4DCB-BCC0-FEFD6806CE95}"/>
    <cellStyle name="AeE­ [0]_¼OAI¹I´o _월간회의(10.4일)" xfId="2157" xr:uid="{9AD47123-3AB5-40F4-AF76-0C7A26A79BBC}"/>
    <cellStyle name="ÅëÈ­ [0]_¼ÕÀÍ¹Î´ö _월간회의(10.4일)" xfId="2158" xr:uid="{082C704B-DB07-442A-A1A2-8905309131E0}"/>
    <cellStyle name="AeE­ [0]_¼OAI¹I´o _월간회의(10월)" xfId="2159" xr:uid="{04ACF10C-A90C-41ED-8366-D22C6A37F956}"/>
    <cellStyle name="ÅëÈ­ [0]_¼ÕÀÍ¹Î´ö _월간회의(10월)" xfId="2160" xr:uid="{4030DFD3-3DB7-44BD-AA8A-D70F30F95950}"/>
    <cellStyle name="AeE­ [0]_¼OAI¹I´o _월간회의(1월)" xfId="2161" xr:uid="{BAE92543-111A-4594-AC1E-5F6F9CD08A87}"/>
    <cellStyle name="ÅëÈ­ [0]_¼ÕÀÍ¹Î´ö _월간회의(1월)" xfId="2162" xr:uid="{F4C7770A-5D5F-4663-91FD-AFDC415C1D48}"/>
    <cellStyle name="AeE­ [0]_¼OAI¹I´o _장기 비전 및 경영목표 (06.06.30)" xfId="2163" xr:uid="{984769DF-90BB-4221-A0A3-B9520CC55028}"/>
    <cellStyle name="ÅëÈ­ [0]_¼ÕÀÍ¹Î´ö _장기 비전 및 경영목표 (06.06.30)" xfId="2164" xr:uid="{D79CB585-2D84-4327-8038-26BB3E6892D0}"/>
    <cellStyle name="AeE­ [0]_¼OAI¹I´o _장기발전전략수립지침(전전_2006.08.24)" xfId="2165" xr:uid="{ACB4ABE2-4FA3-4A72-AD09-536DD77E309F}"/>
    <cellStyle name="ÅëÈ­ [0]_¼ÕÀÍ¹Î´ö _장기발전전략수립지침(전전_2006.08.24)" xfId="2166" xr:uid="{D660E97E-C8E3-4FFE-A40D-3E6BA8FDDE3C}"/>
    <cellStyle name="AeE­ [0]_¼OAI¹I´o _전력전자부_전략수립(2006.10.27)___r10(최종)" xfId="2167" xr:uid="{5627CF0B-06ED-4330-9BB6-D055844EF615}"/>
    <cellStyle name="ÅëÈ­ [0]_¼ÕÀÍ¹Î´ö _전력전자부_전략수립(2006.10.27)___r10(최종)" xfId="2168" xr:uid="{1FD6E442-2642-47E7-AD95-6D94794329AA}"/>
    <cellStyle name="AeE­ [0]_¼OAI¹I´o _주별일보" xfId="2169" xr:uid="{41CDE889-A31B-4BBE-8F3D-C897D6EA1BD3}"/>
    <cellStyle name="ÅëÈ­ [0]_¼ÕÀÍ¹Î´ö _주별일보" xfId="2170" xr:uid="{7F58C898-B12F-4F30-AE0B-7F55698C7FA8}"/>
    <cellStyle name="AeE­ [0]_¼OAI¹I´o _주요" xfId="2171" xr:uid="{98831189-1ED6-4841-B7B3-27F5C8975EFF}"/>
    <cellStyle name="ÅëÈ­ [0]_¼ÕÀÍ¹Î´ö _주요" xfId="2172" xr:uid="{14700E4D-BB22-436C-8F2C-69A83E88C361}"/>
    <cellStyle name="AeE­ [0]_¼OAI¹I´o _총괄자료" xfId="2173" xr:uid="{4F407DF1-4AA9-44F3-A586-4196F30D11A6}"/>
    <cellStyle name="ÅëÈ­ [0]_¼ÕÀÍ¹Î´ö _총괄자료" xfId="2174" xr:uid="{9489298D-5C03-4F07-AB13-D9F6EE2FBD93}"/>
    <cellStyle name="AeE­ [0]_¼OAI¹I´o _표지 050711 sks" xfId="2175" xr:uid="{9AC452C8-1B68-475A-BFA0-20A2C656E15B}"/>
    <cellStyle name="ÅëÈ­ [0]_¼ÕÀÍ¹Î´ö _표지 050711 sks" xfId="2176" xr:uid="{F88F08C4-1508-45F7-99A9-886B8474339A}"/>
    <cellStyle name="AeE­ [0]_¼OAI¹I´o _핵심기술확보전략_해양" xfId="2177" xr:uid="{D3C3D5CC-AE9B-4F8B-AE8B-45F4FEE27E66}"/>
    <cellStyle name="ÅëÈ­ [0]_¼ÕÀÍ¹Î´ö _핵심기술확보전략_해양" xfId="2178" xr:uid="{56E7B7B5-D9AE-4A30-AB35-AC26EE1FD8EF}"/>
    <cellStyle name="AeE­ [0]_¼OAI¹I´o _현대" xfId="2179" xr:uid="{CC1D9189-F024-41CC-9B26-22A29C91579C}"/>
    <cellStyle name="ÅëÈ­ [0]_¼ÕÀÍ¹Î´ö _현대" xfId="2180" xr:uid="{B8EF71F6-E389-458C-AA21-041360E62905}"/>
    <cellStyle name="AeE­ [0]_¼OAI¹I´o _현대중공업2005 14분기결산보고 050504" xfId="2181" xr:uid="{B2251C7E-5297-446D-AE54-502C5EF8F723}"/>
    <cellStyle name="ÅëÈ­ [0]_¼ÕÀÍ¹Î´ö _현대중공업2005 14분기결산보고 050504" xfId="2182" xr:uid="{07C4C03B-6A74-4B7C-B8AC-6D31A826B1BC}"/>
    <cellStyle name="AeE­ [0]_¼oAO " xfId="2183" xr:uid="{E4147AAC-0FCD-4FC7-9774-4CB64F4B3842}"/>
    <cellStyle name="ÅëÈ­ [0]_¼öÁÖ (2)_¼öÃâ " xfId="2184" xr:uid="{A84962EF-DD00-421C-BEA0-733C0DB0ADDC}"/>
    <cellStyle name="AeE­ [0]_¼oAO (2)_¼oAa  10" xfId="22249" xr:uid="{E7690442-26BF-476D-975D-62818E5339D7}"/>
    <cellStyle name="ÅëÈ­ [0]_¼öÁÖ (2)_¼öÃâ  10" xfId="22250" xr:uid="{DDC8166B-1BED-452E-92A3-F6A72BEFA996}"/>
    <cellStyle name="AeE­ [0]_¼oAO (2)_¼oAa  10 2" xfId="29618" xr:uid="{217E5C3D-7CE1-486E-882B-B98DF0EC9D11}"/>
    <cellStyle name="ÅëÈ­ [0]_¼öÁÖ (2)_¼öÃâ  10 2" xfId="29619" xr:uid="{9D1C1654-C22C-44B3-8838-F9613F3BBD80}"/>
    <cellStyle name="AeE­ [0]_¼oAO (2)_¼oAa  11" xfId="22251" xr:uid="{5C066496-ECE3-480F-8EF9-1E041BB68EA9}"/>
    <cellStyle name="ÅëÈ­ [0]_¼öÁÖ (2)_¼öÃâ  11" xfId="22252" xr:uid="{F21CD1F9-D1ED-45EA-BE9F-C5AE64184E4D}"/>
    <cellStyle name="AeE­ [0]_¼oAO (2)_¼oAa  11 2" xfId="29620" xr:uid="{6F16C0AD-AA4B-4716-ACF6-FF4C498FF350}"/>
    <cellStyle name="ÅëÈ­ [0]_¼öÁÖ (2)_¼öÃâ  11 2" xfId="29621" xr:uid="{57174A61-F011-472F-8A98-2016E3A2ACAA}"/>
    <cellStyle name="AeE­ [0]_¼oAO (2)_¼oAa  12" xfId="22253" xr:uid="{C18F7B20-2D8A-4B3D-B4C3-1FF909AB652A}"/>
    <cellStyle name="ÅëÈ­ [0]_¼öÁÖ (2)_¼öÃâ  12" xfId="22254" xr:uid="{2869DA19-3AFA-4AEB-A7C3-CE99A33D67A4}"/>
    <cellStyle name="AeE­ [0]_¼oAO (2)_¼oAa  12 2" xfId="29622" xr:uid="{3F5B4B0A-E2F4-464F-8F48-C4E647285377}"/>
    <cellStyle name="ÅëÈ­ [0]_¼öÁÖ (2)_¼öÃâ  12 2" xfId="29623" xr:uid="{9703CB27-08A3-4BF8-9ED4-A663361D6C2C}"/>
    <cellStyle name="AeE­ [0]_¼oAO (2)_¼oAa  13" xfId="22255" xr:uid="{45DC9071-016B-4E49-9D04-85B5E0EE4E45}"/>
    <cellStyle name="ÅëÈ­ [0]_¼öÁÖ (2)_¼öÃâ  13" xfId="22256" xr:uid="{F447B023-86AF-4E04-B079-4517D4F4E097}"/>
    <cellStyle name="AeE­ [0]_¼oAO (2)_¼oAa  13 2" xfId="29624" xr:uid="{3674FD7E-7066-4180-975E-99830FEA108E}"/>
    <cellStyle name="ÅëÈ­ [0]_¼öÁÖ (2)_¼öÃâ  13 2" xfId="29625" xr:uid="{7AF4B4EC-1BB2-41F9-9D50-653B75543BBA}"/>
    <cellStyle name="AeE­ [0]_¼oAO (2)_¼oAa  14" xfId="22257" xr:uid="{DE70B071-4A19-4C0E-A208-28C040E9E45E}"/>
    <cellStyle name="ÅëÈ­ [0]_¼öÁÖ (2)_¼öÃâ  14" xfId="22258" xr:uid="{8E649067-9864-4AA9-B75B-93C37CCE0508}"/>
    <cellStyle name="AeE­ [0]_¼oAO (2)_¼oAa  14 2" xfId="29626" xr:uid="{495BC86D-B0D7-415A-9D9D-C3161CC56288}"/>
    <cellStyle name="ÅëÈ­ [0]_¼öÁÖ (2)_¼öÃâ  14 2" xfId="29627" xr:uid="{B7074709-809A-4B97-86E8-0D3E5079D04C}"/>
    <cellStyle name="AeE­ [0]_¼oAO (2)_¼oAa  15" xfId="22259" xr:uid="{5EDAB4C8-2F15-4433-9F4F-65A64FFC4C65}"/>
    <cellStyle name="ÅëÈ­ [0]_¼öÁÖ (2)_¼öÃâ  15" xfId="22260" xr:uid="{737A14CB-DEF8-4E76-B0C1-1E8D91F414F2}"/>
    <cellStyle name="AeE­ [0]_¼oAO (2)_¼oAa  15 2" xfId="29628" xr:uid="{93DC0258-F21B-40BA-8C86-7B022B5FDF7D}"/>
    <cellStyle name="ÅëÈ­ [0]_¼öÁÖ (2)_¼öÃâ  15 2" xfId="29629" xr:uid="{C4727E6F-2CE7-4CDC-8CFC-E5B0C53525BD}"/>
    <cellStyle name="AeE­ [0]_¼oAO (2)_¼oAa  16" xfId="22261" xr:uid="{AC1A2156-A90C-4CF3-BB22-8B43A83219EA}"/>
    <cellStyle name="ÅëÈ­ [0]_¼öÁÖ (2)_¼öÃâ  16" xfId="22262" xr:uid="{63631F0A-C638-4785-867F-CB3D55B0535E}"/>
    <cellStyle name="AeE­ [0]_¼oAO (2)_¼oAa  16 2" xfId="29630" xr:uid="{98CCB17E-938C-42DD-A923-A464B26390F0}"/>
    <cellStyle name="ÅëÈ­ [0]_¼öÁÖ (2)_¼öÃâ  16 2" xfId="29631" xr:uid="{4513A6B2-021A-4BA8-A16F-C0508F8CD836}"/>
    <cellStyle name="AeE­ [0]_¼oAO (2)_¼oAa  17" xfId="22263" xr:uid="{1BB082C6-BC6F-41D9-BBAB-065D38143ED2}"/>
    <cellStyle name="ÅëÈ­ [0]_¼öÁÖ (2)_¼öÃâ  17" xfId="22264" xr:uid="{A740770A-F6A2-4E7F-BBC4-3C4CB345C07D}"/>
    <cellStyle name="AeE­ [0]_¼oAO (2)_¼oAa  17 2" xfId="29632" xr:uid="{7ADCD26F-6F7F-4ABD-AFF9-B3A12D254B78}"/>
    <cellStyle name="ÅëÈ­ [0]_¼öÁÖ (2)_¼öÃâ  17 2" xfId="29633" xr:uid="{7E57E1B2-CE57-4D3A-980D-79D52F13F08A}"/>
    <cellStyle name="AeE­ [0]_¼oAO (2)_¼oAa  18" xfId="22265" xr:uid="{43B152D4-843C-4CDF-A86C-93AF61521FB6}"/>
    <cellStyle name="ÅëÈ­ [0]_¼öÁÖ (2)_¼öÃâ  18" xfId="22266" xr:uid="{AAD85161-D9CF-46EC-869A-B1A289FEB35C}"/>
    <cellStyle name="AeE­ [0]_¼oAO (2)_¼oAa  18 2" xfId="29634" xr:uid="{BD0689A4-8F1F-4C0D-8552-5FDD479275A2}"/>
    <cellStyle name="ÅëÈ­ [0]_¼öÁÖ (2)_¼öÃâ  18 2" xfId="29635" xr:uid="{159FA3C2-9CBC-4761-82DD-A2FFC308C926}"/>
    <cellStyle name="AeE­ [0]_¼oAO (2)_¼oAa  19" xfId="22267" xr:uid="{3D61C7D9-389B-4D01-9E71-B8B96B9EEBB0}"/>
    <cellStyle name="ÅëÈ­ [0]_¼öÁÖ (2)_¼öÃâ  19" xfId="22268" xr:uid="{FDD3963B-30AF-489C-8AE1-4B8AE508FC19}"/>
    <cellStyle name="AeE­ [0]_¼oAO (2)_¼oAa  19 2" xfId="29636" xr:uid="{D3B2EEE0-CC6F-4BCA-9D31-7D066C6204ED}"/>
    <cellStyle name="ÅëÈ­ [0]_¼öÁÖ (2)_¼öÃâ  19 2" xfId="29637" xr:uid="{CF0508A7-B87E-4771-9110-A1213AD13F8D}"/>
    <cellStyle name="AeE­ [0]_¼oAO (2)_¼oAa  2" xfId="22269" xr:uid="{EAB5F488-D91A-4DEE-AD9D-4EF1BE83A539}"/>
    <cellStyle name="ÅëÈ­ [0]_¼öÁÖ (2)_¼öÃâ  2" xfId="22270" xr:uid="{67F3690A-0DEF-4A56-98F5-FCEA5BD574A9}"/>
    <cellStyle name="AeE­ [0]_¼oAO (2)_¼oAa  2 2" xfId="29638" xr:uid="{476B2876-8FE9-48CC-9E6C-B0E1F8955CBA}"/>
    <cellStyle name="ÅëÈ­ [0]_¼öÁÖ (2)_¼öÃâ  20" xfId="22271" xr:uid="{8D4D876C-13D7-4950-AB8D-29930BE01E3E}"/>
    <cellStyle name="AeE­ [0]_¼oAO (2)_¼oAa  20 2" xfId="29639" xr:uid="{42EBAC6F-5BAF-43FE-A76C-DEBB3478A872}"/>
    <cellStyle name="ÅëÈ­ [0]_¼öÁÖ (2)_¼öÃâ  20 2" xfId="29640" xr:uid="{192BDD4B-1CDB-41B7-9B4F-AD49B5A1A3FA}"/>
    <cellStyle name="AeE­ [0]_¼oAO (2)_¼oAa  21" xfId="22272" xr:uid="{416CEAC8-6B2B-46B8-B33D-4C75E6CD11F9}"/>
    <cellStyle name="ÅëÈ­ [0]_¼öÁÖ (2)_¼öÃâ  21" xfId="22273" xr:uid="{41E735EF-6E8D-49EF-BF0F-24D1F8F713A2}"/>
    <cellStyle name="AeE­ [0]_¼oAO (2)_¼oAa  21 2" xfId="29641" xr:uid="{2953D727-7AB5-4D7F-AA9B-1E6C8382FFF8}"/>
    <cellStyle name="ÅëÈ­ [0]_¼öÁÖ (2)_¼öÃâ  21 2" xfId="29642" xr:uid="{5F212541-F514-402E-803E-7821E5D90244}"/>
    <cellStyle name="AeE­ [0]_¼oAO (2)_¼oAa  22" xfId="22274" xr:uid="{27989E5B-DCC1-4AF9-8669-12331C115150}"/>
    <cellStyle name="ÅëÈ­ [0]_¼öÁÖ (2)_¼öÃâ  22" xfId="22275" xr:uid="{76753685-55B2-4032-8FC7-ADB0153CE845}"/>
    <cellStyle name="AeE­ [0]_¼oAO (2)_¼oAa  22 2" xfId="29643" xr:uid="{FA9DB15E-7908-4B36-9A1C-CDC53B01EE16}"/>
    <cellStyle name="ÅëÈ­ [0]_¼öÁÖ (2)_¼öÃâ  22 2" xfId="29644" xr:uid="{5B137911-CCA6-4D6E-9E98-8F1593998B7C}"/>
    <cellStyle name="AeE­ [0]_¼oAO (2)_¼oAa  23" xfId="22276" xr:uid="{9515747C-C880-4C54-AE5F-87C58F74A6D0}"/>
    <cellStyle name="ÅëÈ­ [0]_¼öÁÖ (2)_¼öÃâ  23" xfId="22277" xr:uid="{951628BE-9392-490E-AD6C-76589500C965}"/>
    <cellStyle name="AeE­ [0]_¼oAO (2)_¼oAa  23 2" xfId="29645" xr:uid="{3F23110B-8972-4690-90F7-262C43B3E269}"/>
    <cellStyle name="ÅëÈ­ [0]_¼öÁÖ (2)_¼öÃâ  23 2" xfId="29646" xr:uid="{17D0D5AD-E38C-4D58-A3F5-B6F1BA3A493F}"/>
    <cellStyle name="AeE­ [0]_¼oAO (2)_¼oAa  24" xfId="22278" xr:uid="{C6D72272-83AF-4B1A-A52E-D850FC806710}"/>
    <cellStyle name="ÅëÈ­ [0]_¼öÁÖ (2)_¼öÃâ  24" xfId="22279" xr:uid="{6BFF0AFE-3F50-4117-86A1-5BFDF4B62BA1}"/>
    <cellStyle name="AeE­ [0]_¼oAO (2)_¼oAa  24 2" xfId="29647" xr:uid="{00FCD146-7BFD-4EDE-986F-A2E2B359EE03}"/>
    <cellStyle name="ÅëÈ­ [0]_¼öÁÖ (2)_¼öÃâ  24 2" xfId="29648" xr:uid="{C5D399C2-8019-4301-BD52-E669529CE218}"/>
    <cellStyle name="AeE­ [0]_¼oAO (2)_¼oAa  25" xfId="22280" xr:uid="{DAE2B374-4D96-45F0-9A97-1F08ED395FD8}"/>
    <cellStyle name="ÅëÈ­ [0]_¼öÁÖ (2)_¼öÃâ  25" xfId="22281" xr:uid="{08D52278-85C7-411C-A08E-45A68C6AABE2}"/>
    <cellStyle name="AeE­ [0]_¼oAO (2)_¼oAa  25 2" xfId="29649" xr:uid="{5018FAF5-C6AE-4C06-8CA7-70DD74E37F7E}"/>
    <cellStyle name="ÅëÈ­ [0]_¼öÁÖ (2)_¼öÃâ  26" xfId="22282" xr:uid="{53798360-EC1C-481D-ADA5-94BBD96D4B55}"/>
    <cellStyle name="AeE­ [0]_¼oAO (2)_¼oAa  26 2" xfId="29650" xr:uid="{A680BAA0-60DC-4E07-B2A6-294C43D4CA73}"/>
    <cellStyle name="ÅëÈ­ [0]_¼öÁÖ (2)_¼öÃâ  27" xfId="22283" xr:uid="{B845BCF3-27F1-439D-A721-43C9759AB785}"/>
    <cellStyle name="AeE­ [0]_¼oAO (2)_¼oAa  27 2" xfId="29651" xr:uid="{0F5FCDE7-B006-4EB0-A37C-6D363E4AADF0}"/>
    <cellStyle name="ÅëÈ­ [0]_¼öÁÖ (2)_¼öÃâ  28" xfId="22284" xr:uid="{623C01ED-8865-4AE7-815D-390747576E3E}"/>
    <cellStyle name="AeE­ [0]_¼oAO (2)_¼oAa  28 2" xfId="29652" xr:uid="{0F959B10-3BF5-4CAF-B866-619A3B925BAC}"/>
    <cellStyle name="ÅëÈ­ [0]_¼öÁÖ (2)_¼öÃâ  29" xfId="22285" xr:uid="{2AE8F5AC-909D-414A-AF5D-1284B16B755C}"/>
    <cellStyle name="AeE­ [0]_¼oAO (2)_¼oAa  29 2" xfId="29653" xr:uid="{E6605282-F993-4BB0-B6EB-F41278CBD6C8}"/>
    <cellStyle name="ÅëÈ­ [0]_¼öÁÖ (2)_¼öÃâ  3" xfId="22286" xr:uid="{985ADA5E-0D7D-4D3C-A220-022C2CD8F480}"/>
    <cellStyle name="AeE­ [0]_¼oAO (2)_¼oAa  3 2" xfId="29654" xr:uid="{6E831DEF-C1F9-4BE0-9257-4F10B93A58DC}"/>
    <cellStyle name="ÅëÈ­ [0]_¼öÁÖ (2)_¼öÃâ  3 2" xfId="29655" xr:uid="{95E75F40-E614-4003-B6E2-8210798DC13B}"/>
    <cellStyle name="AeE­ [0]_¼oAO (2)_¼oAa  30" xfId="22287" xr:uid="{B2E5925E-9589-41A8-9588-D252A4EFCBA0}"/>
    <cellStyle name="ÅëÈ­ [0]_¼öÁÖ (2)_¼öÃâ  30" xfId="22288" xr:uid="{15858E79-DC1E-4A74-9CE7-334300255897}"/>
    <cellStyle name="AeE­ [0]_¼oAO (2)_¼oAa  30 2" xfId="29656" xr:uid="{911661F9-FFF1-4E00-8E79-D6604EC0EB6F}"/>
    <cellStyle name="ÅëÈ­ [0]_¼öÁÖ (2)_¼öÃâ  31" xfId="22289" xr:uid="{9C379D75-C3C6-4D8A-BC62-6625B309E820}"/>
    <cellStyle name="AeE­ [0]_¼oAO (2)_¼oAa  31 2" xfId="29657" xr:uid="{4E7400E3-C9AA-47A4-96C3-DF75C8B315B5}"/>
    <cellStyle name="ÅëÈ­ [0]_¼öÁÖ (2)_¼öÃâ  32" xfId="22290" xr:uid="{831A4E4B-79BB-4956-81B1-9943621CE0B7}"/>
    <cellStyle name="AeE­ [0]_¼oAO (2)_¼oAa  32 2" xfId="29658" xr:uid="{05F89A32-FFCE-49E6-A0D9-840D99876D08}"/>
    <cellStyle name="ÅëÈ­ [0]_¼öÁÖ (2)_¼öÃâ  33" xfId="22291" xr:uid="{BECA3E4B-B7C0-4B6E-B4C6-7EC1BC21472D}"/>
    <cellStyle name="AeE­ [0]_¼oAO (2)_¼oAa  33 2" xfId="29659" xr:uid="{055915BF-36F4-402E-9098-4647E046AA88}"/>
    <cellStyle name="ÅëÈ­ [0]_¼öÁÖ (2)_¼öÃâ  34" xfId="22292" xr:uid="{2E22882B-F05F-4B24-9853-AD373C752A2C}"/>
    <cellStyle name="AeE­ [0]_¼oAO (2)_¼oAa  34 2" xfId="29660" xr:uid="{65001B5B-AA28-4D6E-BF03-3185C34584B0}"/>
    <cellStyle name="ÅëÈ­ [0]_¼öÁÖ (2)_¼öÃâ  35" xfId="22293" xr:uid="{56F99EC1-C4B9-4AE5-9CC8-33DB13E424D2}"/>
    <cellStyle name="AeE­ [0]_¼oAO (2)_¼oAa  35 2" xfId="29661" xr:uid="{E223CC06-D6B2-4E96-B98C-AFB00F0179EB}"/>
    <cellStyle name="ÅëÈ­ [0]_¼öÁÖ (2)_¼öÃâ  36" xfId="22294" xr:uid="{355832D5-129C-41B5-ADF5-169D5F790128}"/>
    <cellStyle name="AeE­ [0]_¼oAO (2)_¼oAa  36 2" xfId="29662" xr:uid="{7FC4857B-0D80-4D37-A82A-F02D08D03829}"/>
    <cellStyle name="ÅëÈ­ [0]_¼öÁÖ (2)_¼öÃâ  37" xfId="29663" xr:uid="{838D46B8-7BC5-4274-BF7B-DD54BF2F97CB}"/>
    <cellStyle name="AeE­ [0]_¼oAO (2)_¼oAa  4" xfId="22295" xr:uid="{7BD49D1B-AB90-45B7-A00C-FCBD038E131E}"/>
    <cellStyle name="ÅëÈ­ [0]_¼öÁÖ (2)_¼öÃâ  4" xfId="22296" xr:uid="{67D0F75D-B260-45AC-BDBC-94B19FC667BE}"/>
    <cellStyle name="AeE­ [0]_¼oAO (2)_¼oAa  4 2" xfId="29664" xr:uid="{56812EA2-A254-4565-859A-8334E42BCEC7}"/>
    <cellStyle name="ÅëÈ­ [0]_¼öÁÖ (2)_¼öÃâ  4 2" xfId="29665" xr:uid="{F2693FF4-45CC-4A3C-9D87-F0AA8DF52A5C}"/>
    <cellStyle name="AeE­ [0]_¼oAO (2)_¼oAa  5" xfId="22297" xr:uid="{FB31688B-D494-4DD2-8BF2-A6FD3CBD6F7E}"/>
    <cellStyle name="ÅëÈ­ [0]_¼öÁÖ (2)_¼öÃâ  5" xfId="22298" xr:uid="{4444F4D1-B33D-4044-AB65-42A6DFAC7D5F}"/>
    <cellStyle name="AeE­ [0]_¼oAO (2)_¼oAa  5 2" xfId="29666" xr:uid="{F4BAC8FC-4FE7-4EE4-A242-95295622DDDE}"/>
    <cellStyle name="ÅëÈ­ [0]_¼öÁÖ (2)_¼öÃâ  5 2" xfId="29667" xr:uid="{A112EE23-790A-4942-99EE-B058BEB6A5A5}"/>
    <cellStyle name="AeE­ [0]_¼oAO (2)_¼oAa  6" xfId="22299" xr:uid="{FC08700E-EC08-4376-BF12-F0A6BBCC81E1}"/>
    <cellStyle name="ÅëÈ­ [0]_¼öÁÖ (2)_¼öÃâ  6" xfId="22300" xr:uid="{822EEE12-F09D-4AC5-A08E-7FEA24C3E7A9}"/>
    <cellStyle name="AeE­ [0]_¼oAO (2)_¼oAa  6 2" xfId="29668" xr:uid="{011C8A4E-57AD-4B6F-9DBA-425A5FE43F08}"/>
    <cellStyle name="ÅëÈ­ [0]_¼öÁÖ (2)_¼öÃâ  6 2" xfId="29669" xr:uid="{E8110A84-6860-44B8-887F-8D77343CAF71}"/>
    <cellStyle name="AeE­ [0]_¼oAO (2)_¼oAa  7" xfId="22301" xr:uid="{4D372B65-2F9C-468C-A7CA-083235204106}"/>
    <cellStyle name="ÅëÈ­ [0]_¼öÁÖ (2)_¼öÃâ  7" xfId="22302" xr:uid="{543BF58E-2E93-4B4A-94EB-6009F76FA02C}"/>
    <cellStyle name="AeE­ [0]_¼oAO (2)_¼oAa  7 2" xfId="29670" xr:uid="{19DE7526-BC7A-4D86-87FF-1EC1873ED34F}"/>
    <cellStyle name="ÅëÈ­ [0]_¼öÁÖ (2)_¼öÃâ  7 2" xfId="29671" xr:uid="{919E8BF6-C7C7-4809-B376-64606568462D}"/>
    <cellStyle name="AeE­ [0]_¼oAO (2)_¼oAa  8" xfId="22303" xr:uid="{A34A1773-250E-49EB-AD52-CF701EA94AB3}"/>
    <cellStyle name="ÅëÈ­ [0]_¼öÁÖ (2)_¼öÃâ  8" xfId="22304" xr:uid="{E138653E-4251-4EE2-B05C-D3C457D5F4C6}"/>
    <cellStyle name="AeE­ [0]_¼oAO (2)_¼oAa  8 2" xfId="29672" xr:uid="{E91F649E-E525-471C-9185-24333259AA17}"/>
    <cellStyle name="ÅëÈ­ [0]_¼öÁÖ (2)_¼öÃâ  8 2" xfId="29673" xr:uid="{7C30B172-FA2B-4210-8E74-960A303D0A42}"/>
    <cellStyle name="AeE­ [0]_¼oAO (2)_¼oAa  9" xfId="22305" xr:uid="{5CEAB37A-D9CC-4964-AABF-11BC7BF0227B}"/>
    <cellStyle name="ÅëÈ­ [0]_¼öÁÖ (2)_¼öÃâ  9" xfId="22306" xr:uid="{C9726E61-FEE0-4397-B351-B0C7B9754AA0}"/>
    <cellStyle name="AeE­ [0]_¼oAO (2)_¼oAa  9 2" xfId="29674" xr:uid="{AA069033-962F-44A5-A9A3-C54C370B911C}"/>
    <cellStyle name="ÅëÈ­ [0]_¼öÁÖ (2)_¼öÃâ  9 2" xfId="29675" xr:uid="{83BE5D68-D4D8-4812-A6A0-B28A0EB17DD5}"/>
    <cellStyle name="AeE­ [0]_¼oAO_¼oAa " xfId="2185" xr:uid="{9522D447-E663-4F03-9199-50181C0F10A3}"/>
    <cellStyle name="ÅëÈ­ [0]_¼öÁÖ_¼öÃâ " xfId="2186" xr:uid="{6599F0CB-7353-404B-AC55-A671A4B2F2F5}"/>
    <cellStyle name="AeE­ [0]_¼oAO_¼oAa  10" xfId="22307" xr:uid="{DD7B3110-763F-4616-845D-541577399E6E}"/>
    <cellStyle name="ÅëÈ­ [0]_¼öÁÖ_¼öÃâ  10" xfId="22308" xr:uid="{2EF416A1-3C85-40DA-A788-5BFC99BB8E35}"/>
    <cellStyle name="AeE­ [0]_¼oAO_¼oAa  10 2" xfId="29676" xr:uid="{3A88B6FF-89A7-4B76-9A23-CDFCDD52D8F4}"/>
    <cellStyle name="ÅëÈ­ [0]_¼öÁÖ_¼öÃâ  10 2" xfId="29677" xr:uid="{1EA6F379-39F4-43A2-A00C-C7966C2E881D}"/>
    <cellStyle name="AeE­ [0]_¼oAO_¼oAa  11" xfId="22309" xr:uid="{5B87764E-29B8-4E20-BC24-A518FEF960D1}"/>
    <cellStyle name="ÅëÈ­ [0]_¼öÁÖ_¼öÃâ  11" xfId="22310" xr:uid="{900F1D11-6319-4FE6-B39B-4DA047C655ED}"/>
    <cellStyle name="AeE­ [0]_¼oAO_¼oAa  11 2" xfId="29678" xr:uid="{E25F91C3-65E8-41A1-B463-966798C7A652}"/>
    <cellStyle name="ÅëÈ­ [0]_¼öÁÖ_¼öÃâ  11 2" xfId="29679" xr:uid="{F1244E5A-1507-43AA-8AE1-082DD67FFA4D}"/>
    <cellStyle name="AeE­ [0]_¼oAO_¼oAa  12" xfId="22311" xr:uid="{70E222C8-355E-4A01-9FFD-E2ED1950D558}"/>
    <cellStyle name="ÅëÈ­ [0]_¼öÁÖ_¼öÃâ  12" xfId="22312" xr:uid="{EBA81D0C-D08F-4BF9-ADB0-38C91E0C5CE2}"/>
    <cellStyle name="AeE­ [0]_¼oAO_¼oAa  12 2" xfId="29680" xr:uid="{6C3F1BBE-360C-4230-A6AF-8F5D4110B7E4}"/>
    <cellStyle name="ÅëÈ­ [0]_¼öÁÖ_¼öÃâ  12 2" xfId="29681" xr:uid="{4CCF1CCB-2F3F-4043-9053-547B79295B91}"/>
    <cellStyle name="AeE­ [0]_¼oAO_¼oAa  13" xfId="22313" xr:uid="{4B36DCE2-17DB-4803-9143-3385CDB5E4DD}"/>
    <cellStyle name="ÅëÈ­ [0]_¼öÁÖ_¼öÃâ  13" xfId="22314" xr:uid="{0911D78B-7228-418F-8ED6-FF909C20BE09}"/>
    <cellStyle name="AeE­ [0]_¼oAO_¼oAa  13 2" xfId="29682" xr:uid="{8526B152-8348-4132-BD5C-403705DDE8F3}"/>
    <cellStyle name="ÅëÈ­ [0]_¼öÁÖ_¼öÃâ  13 2" xfId="29683" xr:uid="{0B80F7AA-DBBF-47DA-AC11-AFA1B707DBD8}"/>
    <cellStyle name="AeE­ [0]_¼oAO_¼oAa  14" xfId="22315" xr:uid="{AE9ABD2B-E694-4537-9058-1059F3F45891}"/>
    <cellStyle name="ÅëÈ­ [0]_¼öÁÖ_¼öÃâ  14" xfId="22316" xr:uid="{A8A0B8E1-E46B-42C1-87CE-64E65168AAA4}"/>
    <cellStyle name="AeE­ [0]_¼oAO_¼oAa  14 2" xfId="29684" xr:uid="{0CBC79B0-4143-4114-939E-9338CB901749}"/>
    <cellStyle name="ÅëÈ­ [0]_¼öÁÖ_¼öÃâ  14 2" xfId="29685" xr:uid="{727D6460-91E1-4A11-9B96-B0DC4842A6D5}"/>
    <cellStyle name="AeE­ [0]_¼oAO_¼oAa  15" xfId="22317" xr:uid="{F70F7988-E56D-44EE-A9AD-733ECA1D3E38}"/>
    <cellStyle name="ÅëÈ­ [0]_¼öÁÖ_¼öÃâ  15" xfId="22318" xr:uid="{21B745DE-9DF6-4B8D-8D2D-9298250FCDD8}"/>
    <cellStyle name="AeE­ [0]_¼oAO_¼oAa  15 2" xfId="29686" xr:uid="{B90EA227-15AC-47CD-B78C-416D0E5F2521}"/>
    <cellStyle name="ÅëÈ­ [0]_¼öÁÖ_¼öÃâ  15 2" xfId="29687" xr:uid="{3A1E805D-DAEA-47C3-972E-AC768A2A100E}"/>
    <cellStyle name="AeE­ [0]_¼oAO_¼oAa  16" xfId="22319" xr:uid="{7453F051-A9FF-447C-8448-673A3875BA34}"/>
    <cellStyle name="ÅëÈ­ [0]_¼öÁÖ_¼öÃâ  16" xfId="22320" xr:uid="{16B5F4D5-7DB5-4ACF-9147-0510821E19EA}"/>
    <cellStyle name="AeE­ [0]_¼oAO_¼oAa  16 2" xfId="29688" xr:uid="{51EF6386-D99B-4D1E-970A-4C8610892465}"/>
    <cellStyle name="ÅëÈ­ [0]_¼öÁÖ_¼öÃâ  16 2" xfId="29689" xr:uid="{7A1AB627-A7F4-4906-B788-3ECD6EE01683}"/>
    <cellStyle name="AeE­ [0]_¼oAO_¼oAa  17" xfId="22321" xr:uid="{50EB39E5-1C49-421D-BA0C-A47E38F427EB}"/>
    <cellStyle name="ÅëÈ­ [0]_¼öÁÖ_¼öÃâ  17" xfId="22322" xr:uid="{77BD6AF0-2173-4E47-9032-06EDBAEAF3D6}"/>
    <cellStyle name="AeE­ [0]_¼oAO_¼oAa  17 2" xfId="29690" xr:uid="{7D40FE8B-FA76-4B8C-AC02-335660910D49}"/>
    <cellStyle name="ÅëÈ­ [0]_¼öÁÖ_¼öÃâ  17 2" xfId="29691" xr:uid="{C4178B86-3E3C-4A2E-82B4-2E7A8E450D42}"/>
    <cellStyle name="AeE­ [0]_¼oAO_¼oAa  18" xfId="22323" xr:uid="{AF446616-035B-422B-AA36-59D9F7E711F6}"/>
    <cellStyle name="ÅëÈ­ [0]_¼öÁÖ_¼öÃâ  18" xfId="22324" xr:uid="{2C240089-F368-4DD7-9EA2-9580AFBF0DBD}"/>
    <cellStyle name="AeE­ [0]_¼oAO_¼oAa  18 2" xfId="29692" xr:uid="{2786F4A8-19C5-45D4-A7CF-64FE1EADDF2C}"/>
    <cellStyle name="ÅëÈ­ [0]_¼öÁÖ_¼öÃâ  18 2" xfId="29693" xr:uid="{E000015D-2C7C-4B53-97D6-C7D10CD5B1E8}"/>
    <cellStyle name="AeE­ [0]_¼oAO_¼oAa  19" xfId="22325" xr:uid="{91101AA2-1449-406D-A88E-B22E73C1A412}"/>
    <cellStyle name="ÅëÈ­ [0]_¼öÁÖ_¼öÃâ  19" xfId="22326" xr:uid="{5E020DB2-96F5-4434-AE23-938D1B8EE929}"/>
    <cellStyle name="AeE­ [0]_¼oAO_¼oAa  19 2" xfId="29694" xr:uid="{CAD41EAD-3B9A-46F9-A4B8-7F4698BF7A29}"/>
    <cellStyle name="ÅëÈ­ [0]_¼öÁÖ_¼öÃâ  19 2" xfId="29695" xr:uid="{E820E0CC-C853-4A3B-B772-46F66BE78377}"/>
    <cellStyle name="AeE­ [0]_¼oAO_¼oAa  2" xfId="22327" xr:uid="{7E37652E-37AC-4F95-98AB-A73A7A9FEA69}"/>
    <cellStyle name="ÅëÈ­ [0]_¼öÁÖ_¼öÃâ  2" xfId="22328" xr:uid="{A6B085CD-1225-4268-9C70-F8F59C1D9B35}"/>
    <cellStyle name="AeE­ [0]_¼oAO_¼oAa  2 2" xfId="29696" xr:uid="{F2E409A4-C933-4996-86F3-4149F20BDD2C}"/>
    <cellStyle name="ÅëÈ­ [0]_¼öÁÖ_¼öÃâ  20" xfId="22329" xr:uid="{9F4D0406-01FB-43AF-B57E-CCAD3372EFD8}"/>
    <cellStyle name="AeE­ [0]_¼oAO_¼oAa  20 2" xfId="29697" xr:uid="{A6D72EC5-51A5-4D3E-AE73-2345442FCD2E}"/>
    <cellStyle name="ÅëÈ­ [0]_¼öÁÖ_¼öÃâ  20 2" xfId="29698" xr:uid="{9E347A41-413A-4F91-945C-F56C23342000}"/>
    <cellStyle name="AeE­ [0]_¼oAO_¼oAa  21" xfId="22330" xr:uid="{12DAE904-698A-4009-8663-429A5FD85D6B}"/>
    <cellStyle name="ÅëÈ­ [0]_¼öÁÖ_¼öÃâ  21" xfId="22331" xr:uid="{8893903A-8F88-434C-9CE6-305C9147EFCB}"/>
    <cellStyle name="AeE­ [0]_¼oAO_¼oAa  21 2" xfId="29699" xr:uid="{16D29563-69A1-401F-9D88-229D503A0430}"/>
    <cellStyle name="ÅëÈ­ [0]_¼öÁÖ_¼öÃâ  21 2" xfId="29700" xr:uid="{98A2491D-9867-41FC-97D3-B6CF8781D193}"/>
    <cellStyle name="AeE­ [0]_¼oAO_¼oAa  22" xfId="22332" xr:uid="{30C9E621-1000-4608-A08C-86693562CD2B}"/>
    <cellStyle name="ÅëÈ­ [0]_¼öÁÖ_¼öÃâ  22" xfId="22333" xr:uid="{D8077818-CA58-44BC-B42E-8F2F67FED7C2}"/>
    <cellStyle name="AeE­ [0]_¼oAO_¼oAa  22 2" xfId="29701" xr:uid="{922002E3-A738-4A3A-8E67-6538A9108BF9}"/>
    <cellStyle name="ÅëÈ­ [0]_¼öÁÖ_¼öÃâ  22 2" xfId="29702" xr:uid="{61422B6C-BEB5-4ECE-9D40-53EB568C290F}"/>
    <cellStyle name="AeE­ [0]_¼oAO_¼oAa  23" xfId="22334" xr:uid="{14D95F35-2062-41FA-BD21-44F6694DCE48}"/>
    <cellStyle name="ÅëÈ­ [0]_¼öÁÖ_¼öÃâ  23" xfId="22335" xr:uid="{F01E6967-500E-426C-B52E-E6059B05B46D}"/>
    <cellStyle name="AeE­ [0]_¼oAO_¼oAa  23 2" xfId="29703" xr:uid="{1BBF25BC-CE8E-4043-9251-32ACC28ECEA3}"/>
    <cellStyle name="ÅëÈ­ [0]_¼öÁÖ_¼öÃâ  23 2" xfId="29704" xr:uid="{2C49909A-69DA-4013-9DDF-6D3AC41C91F0}"/>
    <cellStyle name="AeE­ [0]_¼oAO_¼oAa  24" xfId="22336" xr:uid="{59736864-B02A-4834-B7AB-E4836F5548F6}"/>
    <cellStyle name="ÅëÈ­ [0]_¼öÁÖ_¼öÃâ  24" xfId="22337" xr:uid="{EE20BFE2-2FD6-4952-8D1C-85A656CD4F0A}"/>
    <cellStyle name="AeE­ [0]_¼oAO_¼oAa  24 2" xfId="29705" xr:uid="{3A4E5687-43D0-4C4E-B066-13E849C9D9FA}"/>
    <cellStyle name="ÅëÈ­ [0]_¼öÁÖ_¼öÃâ  24 2" xfId="29706" xr:uid="{02E3D0AC-EECB-4DDF-92B5-A1AE4AAE596F}"/>
    <cellStyle name="AeE­ [0]_¼oAO_¼oAa  25" xfId="22338" xr:uid="{2CDE222B-3440-4C34-9D1D-6A4879AFE7AE}"/>
    <cellStyle name="ÅëÈ­ [0]_¼öÁÖ_¼öÃâ  25" xfId="22339" xr:uid="{ECEF2E63-0DD5-4D35-AF21-B46DAEB6DA24}"/>
    <cellStyle name="AeE­ [0]_¼oAO_¼oAa  25 2" xfId="29707" xr:uid="{0C330833-DABA-4168-8D09-32725F977538}"/>
    <cellStyle name="ÅëÈ­ [0]_¼öÁÖ_¼öÃâ  26" xfId="22340" xr:uid="{4199BFFA-48D3-48E1-9D92-60646D38FB19}"/>
    <cellStyle name="AeE­ [0]_¼oAO_¼oAa  26 2" xfId="29708" xr:uid="{A7BA30EA-84F5-459A-9450-44BD9E31CB04}"/>
    <cellStyle name="ÅëÈ­ [0]_¼öÁÖ_¼öÃâ  27" xfId="22341" xr:uid="{63282831-7A2E-4519-9DD3-ADE88ABEDE7E}"/>
    <cellStyle name="AeE­ [0]_¼oAO_¼oAa  27 2" xfId="29709" xr:uid="{66CB2138-3124-4D13-87D7-B216A76E845F}"/>
    <cellStyle name="ÅëÈ­ [0]_¼öÁÖ_¼öÃâ  28" xfId="22342" xr:uid="{CB1B36E3-68E9-410C-B511-4BB8E20D7E5D}"/>
    <cellStyle name="AeE­ [0]_¼oAO_¼oAa  28 2" xfId="29710" xr:uid="{24792A76-363B-4317-80A9-A9ABFF4E6DD6}"/>
    <cellStyle name="ÅëÈ­ [0]_¼öÁÖ_¼öÃâ  29" xfId="22343" xr:uid="{78AA553F-D29E-4BE4-B40B-13F821551BCC}"/>
    <cellStyle name="AeE­ [0]_¼oAO_¼oAa  29 2" xfId="29711" xr:uid="{08BBF1C8-48EF-471D-A4C3-8C2FC54089A1}"/>
    <cellStyle name="ÅëÈ­ [0]_¼öÁÖ_¼öÃâ  3" xfId="22344" xr:uid="{2D7E55A5-D5AE-4952-A35F-CE6E9AA8AA69}"/>
    <cellStyle name="AeE­ [0]_¼oAO_¼oAa  3 2" xfId="29712" xr:uid="{CFC88D02-9854-47EE-BD61-83D32826651B}"/>
    <cellStyle name="ÅëÈ­ [0]_¼öÁÖ_¼öÃâ  3 2" xfId="29713" xr:uid="{089B1192-37FA-40F1-8DB1-C603F97BABF1}"/>
    <cellStyle name="AeE­ [0]_¼oAO_¼oAa  30" xfId="22345" xr:uid="{2E7BA6A4-C6EE-4B07-8C8E-EE0A8A1BFC50}"/>
    <cellStyle name="ÅëÈ­ [0]_¼öÁÖ_¼öÃâ  30" xfId="22346" xr:uid="{B77018C5-FE9A-4136-B7CF-5C2A219347CC}"/>
    <cellStyle name="AeE­ [0]_¼oAO_¼oAa  30 2" xfId="29714" xr:uid="{D82E3A1E-846F-4FDB-BFB1-0C76605AB0F5}"/>
    <cellStyle name="ÅëÈ­ [0]_¼öÁÖ_¼öÃâ  31" xfId="22347" xr:uid="{B369530F-5F59-47DC-A1AF-A8E4B7A04898}"/>
    <cellStyle name="AeE­ [0]_¼oAO_¼oAa  31 2" xfId="29715" xr:uid="{C7590D71-EA45-442A-B169-3024634B5FFF}"/>
    <cellStyle name="ÅëÈ­ [0]_¼öÁÖ_¼öÃâ  32" xfId="22348" xr:uid="{4BE4A698-5A79-47E3-8BCA-8E32D64CA461}"/>
    <cellStyle name="AeE­ [0]_¼oAO_¼oAa  32 2" xfId="29716" xr:uid="{902BA159-0841-443B-9C8C-126120CD7FC9}"/>
    <cellStyle name="ÅëÈ­ [0]_¼öÁÖ_¼öÃâ  33" xfId="22349" xr:uid="{F902BAD6-9505-4079-A254-42EA2E6F6A91}"/>
    <cellStyle name="AeE­ [0]_¼oAO_¼oAa  33 2" xfId="29717" xr:uid="{13A7DB6F-08C3-4F67-92B8-CB8D5D310D66}"/>
    <cellStyle name="ÅëÈ­ [0]_¼öÁÖ_¼öÃâ  34" xfId="22350" xr:uid="{15987C57-3C23-4A93-9200-C788AC407731}"/>
    <cellStyle name="AeE­ [0]_¼oAO_¼oAa  34 2" xfId="29718" xr:uid="{9410A5C6-6FE0-49F1-991A-393E7E2DDE9F}"/>
    <cellStyle name="ÅëÈ­ [0]_¼öÁÖ_¼öÃâ  35" xfId="22351" xr:uid="{4D6C6236-FD4F-4E0A-97BB-6FACA74126A8}"/>
    <cellStyle name="AeE­ [0]_¼oAO_¼oAa  35 2" xfId="29719" xr:uid="{DD6749B8-FBB7-4D57-97D3-89A50B2933A9}"/>
    <cellStyle name="ÅëÈ­ [0]_¼öÁÖ_¼öÃâ  36" xfId="22352" xr:uid="{B655FE1A-AEBC-4471-A3D8-595D9A06CEA1}"/>
    <cellStyle name="AeE­ [0]_¼oAO_¼oAa  36 2" xfId="29720" xr:uid="{F033D07B-EC7E-428D-A4E4-DA0B775FA465}"/>
    <cellStyle name="ÅëÈ­ [0]_¼öÁÖ_¼öÃâ  37" xfId="29721" xr:uid="{46D5B950-C94E-4FA0-B02D-44641B17E797}"/>
    <cellStyle name="AeE­ [0]_¼oAO_¼oAa  4" xfId="22353" xr:uid="{36F6974F-C6A6-49B6-9962-A2271FE22908}"/>
    <cellStyle name="ÅëÈ­ [0]_¼öÁÖ_¼öÃâ  4" xfId="22354" xr:uid="{A9E4B6B6-5DD2-43C3-82C2-57280E90AD73}"/>
    <cellStyle name="AeE­ [0]_¼oAO_¼oAa  4 2" xfId="29722" xr:uid="{A887AFBD-4281-43B5-854E-1A6E206FACCA}"/>
    <cellStyle name="ÅëÈ­ [0]_¼öÁÖ_¼öÃâ  4 2" xfId="29723" xr:uid="{15397A39-0FC0-48BA-943C-82F97268782C}"/>
    <cellStyle name="AeE­ [0]_¼oAO_¼oAa  5" xfId="22355" xr:uid="{0BC4B558-C59C-4D50-BC2C-1D8EF6161EC3}"/>
    <cellStyle name="ÅëÈ­ [0]_¼öÁÖ_¼öÃâ  5" xfId="22356" xr:uid="{444BCCD1-E980-4F65-8BCF-FD9B9CA6EF69}"/>
    <cellStyle name="AeE­ [0]_¼oAO_¼oAa  5 2" xfId="29724" xr:uid="{5A8BD0A8-497F-4EB4-AA1D-02F0EA176E5B}"/>
    <cellStyle name="ÅëÈ­ [0]_¼öÁÖ_¼öÃâ  5 2" xfId="29725" xr:uid="{8C052C3C-349A-43CF-B79D-3A1C3E692E3E}"/>
    <cellStyle name="AeE­ [0]_¼oAO_¼oAa  6" xfId="22357" xr:uid="{A9ACE36A-33F5-45E5-B148-AEA825CB1D19}"/>
    <cellStyle name="ÅëÈ­ [0]_¼öÁÖ_¼öÃâ  6" xfId="22358" xr:uid="{97E38DAB-5B6F-4157-9D93-03FB1A6F4CED}"/>
    <cellStyle name="AeE­ [0]_¼oAO_¼oAa  6 2" xfId="29726" xr:uid="{8CC66409-90AE-4D8A-BCB1-F1843C091FDB}"/>
    <cellStyle name="ÅëÈ­ [0]_¼öÁÖ_¼öÃâ  6 2" xfId="29727" xr:uid="{7CB0061B-DFEF-474D-BA01-D901A96FEC13}"/>
    <cellStyle name="AeE­ [0]_¼oAO_¼oAa  7" xfId="22359" xr:uid="{EF4EAFC7-8D32-434C-9128-F08DBB738E63}"/>
    <cellStyle name="ÅëÈ­ [0]_¼öÁÖ_¼öÃâ  7" xfId="22360" xr:uid="{36E8A4A5-1A30-449B-BEE3-B5E352CF2A83}"/>
    <cellStyle name="AeE­ [0]_¼oAO_¼oAa  7 2" xfId="29728" xr:uid="{7623ACAE-59E0-4536-96EF-9687BCFC8D8A}"/>
    <cellStyle name="ÅëÈ­ [0]_¼öÁÖ_¼öÃâ  7 2" xfId="29729" xr:uid="{7CD96CCC-7FAB-485C-B8C0-59D195F97FEC}"/>
    <cellStyle name="AeE­ [0]_¼oAO_¼oAa  8" xfId="22361" xr:uid="{DE70812E-BB25-40E6-A251-C13173F718C2}"/>
    <cellStyle name="ÅëÈ­ [0]_¼öÁÖ_¼öÃâ  8" xfId="22362" xr:uid="{D5A78373-1080-4B79-9A79-5259CB371C6A}"/>
    <cellStyle name="AeE­ [0]_¼oAO_¼oAa  8 2" xfId="29730" xr:uid="{D7692101-AE48-41FA-A7E6-E02926E1C66C}"/>
    <cellStyle name="ÅëÈ­ [0]_¼öÁÖ_¼öÃâ  8 2" xfId="29731" xr:uid="{9C336D14-E225-40A7-8E87-D325FDA6BC80}"/>
    <cellStyle name="AeE­ [0]_¼oAO_¼oAa  9" xfId="22363" xr:uid="{D0D594D8-40EC-4BAB-91F7-A2A2F4ED2B9A}"/>
    <cellStyle name="ÅëÈ­ [0]_¼öÁÖ_¼öÃâ  9" xfId="22364" xr:uid="{27686F74-D6AB-41F1-9374-8B39B60AF0A0}"/>
    <cellStyle name="AeE­ [0]_¼oAO_¼oAa  9 2" xfId="29732" xr:uid="{A4EA529B-32CC-42CB-9DD9-67DC2889628E}"/>
    <cellStyle name="ÅëÈ­ [0]_¼öÁÖ_¼öÃâ  9 2" xfId="29733" xr:uid="{1FB2C7A2-78D8-46D7-A785-859E2F001184}"/>
    <cellStyle name="AeE­ [0]_¹I¼oA¤±C" xfId="2187" xr:uid="{F49FDC44-BD97-4B1F-BA47-C79547A239F8}"/>
    <cellStyle name="ÅëÈ­ [0]_2¿ù¸ÅÃâ " xfId="2188" xr:uid="{9DE152F4-0178-47F0-83AE-9FB5545456D8}"/>
    <cellStyle name="AeE­ [0]_3ÆA °³AI " xfId="2189" xr:uid="{9C272FB7-9FE4-4D4E-8DFE-89E780CD3947}"/>
    <cellStyle name="ÅëÈ­ [0]_Â÷ÀÔ±Ý " xfId="2190" xr:uid="{86C419F9-4274-4CDE-A6CF-4C62D4E4BED0}"/>
    <cellStyle name="AeE­ [0]_A÷AO±Y _04변압기생산투자" xfId="2191" xr:uid="{BA082FB7-ABCD-4686-8C4F-5E7B353265EA}"/>
    <cellStyle name="ÅëÈ­ [0]_Â÷ÀÔ±Ý _04변압기생산투자" xfId="2192" xr:uid="{0DABD45A-0890-4424-9AE0-5988A450C606}"/>
    <cellStyle name="AeE­ [0]_A÷AO±Y _2. 삼호중공업 경영현황(04실적05계획 cyh)" xfId="2193" xr:uid="{A66F8098-9502-4E1F-B370-C21F1D6D74B5}"/>
    <cellStyle name="ÅëÈ­ [0]_Â÷ÀÔ±Ý _2. 삼호중공업 경영현황(04실적05계획 cyh)" xfId="2194" xr:uid="{80B5C1C7-6BD2-40FC-8BDD-CD5BEA160610}"/>
    <cellStyle name="AeE­ [0]_A÷AO±Y _3. 미포조선 경영현황(04실적05계획 cyh)" xfId="2195" xr:uid="{E4B77077-70A0-4026-B361-972057C4A74D}"/>
    <cellStyle name="ÅëÈ­ [0]_Â÷ÀÔ±Ý _3. 미포조선 경영현황(04실적05계획 cyh)" xfId="2196" xr:uid="{79D60EF9-529E-461D-A328-163609940082}"/>
    <cellStyle name="AeE­ [0]_A÷AO±Y _44분기 재무제표보고(04.02.15)" xfId="2197" xr:uid="{566F33CD-A60C-4D6B-B097-68F6C4B535EE}"/>
    <cellStyle name="ÅëÈ­ [0]_Â÷ÀÔ±Ý _44분기 재무제표보고(04.02.15)" xfId="2198" xr:uid="{BED793BB-5276-48C5-9700-56E9A4FC9A3D}"/>
    <cellStyle name="AeE­ [0]_A÷AO±Y _5월보고벨" xfId="2199" xr:uid="{A1935676-6013-4BA5-AA6D-C559C621D543}"/>
    <cellStyle name="ÅëÈ­ [0]_Â÷ÀÔ±Ý _5월보고벨" xfId="2200" xr:uid="{E52E90F7-2774-4D8B-87E0-E1D993D93156}"/>
    <cellStyle name="AeE­ [0]_A÷AO±Y _5월보고상" xfId="2201" xr:uid="{47473F08-11B8-4A41-88D0-56F848DEA0C1}"/>
    <cellStyle name="ÅëÈ­ [0]_Â÷ÀÔ±Ý _5월보고상" xfId="2202" xr:uid="{86EAE943-95A5-46E1-BD06-951F5BD25A32}"/>
    <cellStyle name="AeE­ [0]_A÷AO±Y _5월보고시" xfId="2203" xr:uid="{3B9CBE4A-A786-4EB8-B0A4-2443851768F3}"/>
    <cellStyle name="ÅëÈ­ [0]_Â÷ÀÔ±Ý _5월보고시" xfId="2204" xr:uid="{AEF521A6-1A5D-40D5-AB04-B33C97682787}"/>
    <cellStyle name="AeE­ [0]_A÷AO±Y _SPACE활용" xfId="2205" xr:uid="{C16871FB-01AA-4994-97AB-2EABF727368C}"/>
    <cellStyle name="ÅëÈ­ [0]_Â÷ÀÔ±Ý _SPACE활용" xfId="2206" xr:uid="{5A807B1A-F857-476C-A225-0D004F168B53}"/>
    <cellStyle name="AeE­ [0]_A÷AO±Y _계획22" xfId="2207" xr:uid="{BC650C5D-304F-4DE2-ACF8-CAC2D5273E30}"/>
    <cellStyle name="ÅëÈ­ [0]_Â÷ÀÔ±Ý _계획22" xfId="2208" xr:uid="{FEDAA51C-A065-4800-97DD-E31DA6F104DC}"/>
    <cellStyle name="AeE­ [0]_A÷AO±Y _계획22_5월보고벨" xfId="2209" xr:uid="{CECA2813-8950-4C67-A04A-CC34ACB44F74}"/>
    <cellStyle name="ÅëÈ­ [0]_Â÷ÀÔ±Ý _계획22_5월보고벨" xfId="2210" xr:uid="{59B78F9B-5FC7-4CFC-9DBF-4FF43D547E04}"/>
    <cellStyle name="AeE­ [0]_A÷AO±Y _계획22_5월보고상" xfId="2211" xr:uid="{A2DD42C1-5BD1-4EDC-BD86-29F34ED71794}"/>
    <cellStyle name="ÅëÈ­ [0]_Â÷ÀÔ±Ý _계획22_5월보고상" xfId="2212" xr:uid="{CFF27D2D-3737-4DD7-A1A3-8BB264A50DA7}"/>
    <cellStyle name="AeE­ [0]_A÷AO±Y _계획22_5월보고시" xfId="2213" xr:uid="{DEBD9B1E-22EE-4EA1-8272-EDD917F3314C}"/>
    <cellStyle name="ÅëÈ­ [0]_Â÷ÀÔ±Ý _계획22_5월보고시" xfId="2214" xr:uid="{5ECB8D77-88A4-4170-A1B0-D90E160C6576}"/>
    <cellStyle name="AeE­ [0]_A÷AO±Y _계획22_SPACE활용" xfId="2215" xr:uid="{9E98FDFF-F170-498E-A7B8-DE0A89F73BD0}"/>
    <cellStyle name="ÅëÈ­ [0]_Â÷ÀÔ±Ý _계획22_SPACE활용" xfId="2216" xr:uid="{38A76622-DE08-465D-9371-AE8109CB1A07}"/>
    <cellStyle name="AeE­ [0]_A÷AO±Y _계획22_공문별첨 1,2. 장기발전전략수립지침 (06.08.07)" xfId="2217" xr:uid="{C2D926BA-201F-4151-B10C-FA13B5C887DF}"/>
    <cellStyle name="ÅëÈ­ [0]_Â÷ÀÔ±Ý _계획22_공문별첨 1,2. 장기발전전략수립지침 (06.08.07)" xfId="2218" xr:uid="{6E72D88D-3B8A-4B46-BBB1-F5F8D5439223}"/>
    <cellStyle name="AeE­ [0]_A÷AO±Y _계획22_배전반" xfId="2219" xr:uid="{CFB678E2-2342-4984-A6C1-25A573F59989}"/>
    <cellStyle name="ÅëÈ­ [0]_Â÷ÀÔ±Ý _계획22_배전반" xfId="2220" xr:uid="{8B580951-2C31-4414-8DCD-FE1224C1A250}"/>
    <cellStyle name="AeE­ [0]_A÷AO±Y _계획22_상주법인회의자료" xfId="2221" xr:uid="{AD5F2718-CD4A-4286-A5B2-DAF266A2F5BB}"/>
    <cellStyle name="ÅëÈ­ [0]_Â÷ÀÔ±Ý _계획22_상주법인회의자료" xfId="2222" xr:uid="{D9072E0B-25B8-4E64-972D-5EE1EEE6883A}"/>
    <cellStyle name="AeE­ [0]_A÷AO±Y _계획22_수주분석(MTX)0829" xfId="2223" xr:uid="{B83FE61F-6037-4D75-848F-B3581A3C1C9B}"/>
    <cellStyle name="ÅëÈ­ [0]_Â÷ÀÔ±Ý _계획22_수주분석(MTX)0829" xfId="2224" xr:uid="{288130D4-62FB-4537-BFE4-362975251F0A}"/>
    <cellStyle name="AeE­ [0]_A÷AO±Y _계획22_연간매출추정" xfId="2225" xr:uid="{537A89BA-4580-4D15-A448-CD4493C18081}"/>
    <cellStyle name="ÅëÈ­ [0]_Â÷ÀÔ±Ý _계획22_연간매출추정" xfId="2226" xr:uid="{C5A472B8-9298-4C0D-9A5C-DBCACC2430DA}"/>
    <cellStyle name="AeE­ [0]_A÷AO±Y _계획22_장기 비전 및 경영목표 (06.06.30)" xfId="2227" xr:uid="{FC4E0E9B-A39D-4F99-8D32-DCA0E347A92C}"/>
    <cellStyle name="ÅëÈ­ [0]_Â÷ÀÔ±Ý _계획22_장기 비전 및 경영목표 (06.06.30)" xfId="2228" xr:uid="{4F5CC261-42EF-4A7B-A27E-BBDF38F408FC}"/>
    <cellStyle name="AeE­ [0]_A÷AO±Y _계획22_장기발전전략수립지침(전전_2006.08.24)" xfId="2229" xr:uid="{F338B4A0-BEE3-4DF0-9CC1-4CD56828121D}"/>
    <cellStyle name="ÅëÈ­ [0]_Â÷ÀÔ±Ý _계획22_장기발전전략수립지침(전전_2006.08.24)" xfId="2230" xr:uid="{A75EDA38-1D90-47EC-BF42-5A5FD701610F}"/>
    <cellStyle name="AeE­ [0]_A÷AO±Y _계획22_전력전자부_전략수립(2006.10.27)___r10(최종)" xfId="2231" xr:uid="{9ABD1E9D-9B33-4F8F-8D23-07C0228C6772}"/>
    <cellStyle name="ÅëÈ­ [0]_Â÷ÀÔ±Ý _계획22_전력전자부_전략수립(2006.10.27)___r10(최종)" xfId="2232" xr:uid="{B4582D5A-F30C-4669-B4AB-7C9BAC524799}"/>
    <cellStyle name="AeE­ [0]_A÷AO±Y _계획22_전력전자부_전략수립(2006.10.27)___r10(최종) 2" xfId="31191" xr:uid="{FC57A8EA-9A6D-4748-B477-D1E716A5B69D}"/>
    <cellStyle name="ÅëÈ­ [0]_Â÷ÀÔ±Ý _계획22_전력전자부_전략수립(2006.10.27)___r10(최종) 2" xfId="31192" xr:uid="{4F8E1B7A-59CB-4989-9481-B9798459E683}"/>
    <cellStyle name="AeE­ [0]_A÷AO±Y _계획22_전력전자부_전략수립(2006.10.27)___r10(최종) 3" xfId="31282" xr:uid="{441391FC-CCC4-456F-8802-22CEC9CE50AD}"/>
    <cellStyle name="ÅëÈ­ [0]_Â÷ÀÔ±Ý _계획22_전력전자부_전략수립(2006.10.27)___r10(최종) 3" xfId="31281" xr:uid="{38DCD6E0-963F-49A4-A184-556584DC717D}"/>
    <cellStyle name="AeE­ [0]_A÷AO±Y _계획22_전력전자부_전략수립(2006.10.27)___r10(최종) 4" xfId="31336" xr:uid="{F6EDAE16-41EC-44C7-ACF5-677B7D3EA2D2}"/>
    <cellStyle name="ÅëÈ­ [0]_Â÷ÀÔ±Ý _계획22_전력전자부_전략수립(2006.10.27)___r10(최종) 4" xfId="31337" xr:uid="{183D7CC8-2795-47CE-B1C7-B0140E208C63}"/>
    <cellStyle name="AeE­ [0]_A÷AO±Y _계획22_전력전자부_전략수립(2006.10.27)___r10(최종) 5" xfId="31554" xr:uid="{6D801D15-3441-4AE1-84F3-22E915781EBB}"/>
    <cellStyle name="ÅëÈ­ [0]_Â÷ÀÔ±Ý _계획22_전력전자부_전략수립(2006.10.27)___r10(최종) 5" xfId="31555" xr:uid="{C76692D3-0FBA-481C-B09A-972D4A41816F}"/>
    <cellStyle name="AeE­ [0]_A÷AO±Y _계획22_총괄자료" xfId="2233" xr:uid="{274ED5BC-1539-4517-907D-13B115508427}"/>
    <cellStyle name="ÅëÈ­ [0]_Â÷ÀÔ±Ý _계획22_총괄자료" xfId="2234" xr:uid="{F776B3E2-B2F8-4C0A-B650-8EE149A462CD}"/>
    <cellStyle name="AeE­ [0]_A÷AO±Y _공문별첨 1,2. 장기발전전략수립지침 (06.08.07)" xfId="2235" xr:uid="{EFDCE8F4-74E7-48DC-8CC5-39B86551E3AD}"/>
    <cellStyle name="ÅëÈ­ [0]_Â÷ÀÔ±Ý _공문별첨 1,2. 장기발전전략수립지침 (06.08.07)" xfId="2236" xr:uid="{11173A9B-897C-4246-8921-BAF18A8948B9}"/>
    <cellStyle name="AeE­ [0]_A÷AO±Y _법인총괄표(34분기)" xfId="2237" xr:uid="{0FDFC04A-0B39-41CC-B91A-B1FBD9C3DB7B}"/>
    <cellStyle name="ÅëÈ­ [0]_Â÷ÀÔ±Ý _상주법인회의자료" xfId="2238" xr:uid="{C31BE7DC-A23D-4DC6-8688-CDFA5E8F1488}"/>
    <cellStyle name="AeE­ [0]_A÷AO±Y _수주분석(MTX)0829" xfId="2239" xr:uid="{DD6EA4EF-0D57-4C84-92C1-396B0337B845}"/>
    <cellStyle name="ÅëÈ­ [0]_Â÷ÀÔ±Ý _수주분석(MTX)0829" xfId="2240" xr:uid="{6C25363B-A94A-4FF7-9836-4C2D52CC588C}"/>
    <cellStyle name="AeE­ [0]_A÷AO±Y _실적01(2안)" xfId="2241" xr:uid="{D42A206B-2B1E-43C2-BD9E-BD4EAFB3C23A}"/>
    <cellStyle name="ÅëÈ­ [0]_Â÷ÀÔ±Ý _실적01(2안)" xfId="2242" xr:uid="{EB0F99F9-B972-42AE-ABED-164DCBA1C010}"/>
    <cellStyle name="AeE­ [0]_A÷AO±Y _실적01(2안) 10" xfId="22365" xr:uid="{40DD4FF1-30EE-492B-860D-C5065DF7FE0E}"/>
    <cellStyle name="ÅëÈ­ [0]_Â÷ÀÔ±Ý _실적01(2안) 10" xfId="22366" xr:uid="{2AC68D01-4A33-4BB8-BD1C-2F6C0453DB7F}"/>
    <cellStyle name="AeE­ [0]_A÷AO±Y _실적01(2안) 11" xfId="22367" xr:uid="{69CEABAD-D6D0-4413-BFBF-8DD112375EDE}"/>
    <cellStyle name="ÅëÈ­ [0]_Â÷ÀÔ±Ý _실적01(2안) 11" xfId="22368" xr:uid="{48EA87C6-D72E-4DB0-9356-4F660AED9CD3}"/>
    <cellStyle name="AeE­ [0]_A÷AO±Y _실적01(2안) 12" xfId="22369" xr:uid="{AFEB2D22-D436-4CE5-8506-A477600D468E}"/>
    <cellStyle name="ÅëÈ­ [0]_Â÷ÀÔ±Ý _실적01(2안) 12" xfId="22370" xr:uid="{677C7ECB-3AC1-40BA-B942-CBA1D56A5AC1}"/>
    <cellStyle name="AeE­ [0]_A÷AO±Y _실적01(2안) 13" xfId="22371" xr:uid="{3EF2C663-5D1B-43A4-AA83-85EB455C88A9}"/>
    <cellStyle name="ÅëÈ­ [0]_Â÷ÀÔ±Ý _실적01(2안) 13" xfId="22372" xr:uid="{663531C9-F844-4851-9343-632661343B6A}"/>
    <cellStyle name="AeE­ [0]_A÷AO±Y _실적01(2안) 14" xfId="22373" xr:uid="{7C4D2F1C-3D91-4A43-90FC-06EE3D3C375E}"/>
    <cellStyle name="ÅëÈ­ [0]_Â÷ÀÔ±Ý _실적01(2안) 14" xfId="22374" xr:uid="{400D455C-17C0-46E7-936E-7E26D70877BC}"/>
    <cellStyle name="AeE­ [0]_A÷AO±Y _실적01(2안) 14 2" xfId="29734" xr:uid="{D059447A-D505-4C8C-BB22-E662F00E9467}"/>
    <cellStyle name="ÅëÈ­ [0]_Â÷ÀÔ±Ý _실적01(2안) 14 2" xfId="29735" xr:uid="{54D7ED79-E499-42A2-B1BB-7978A5A6EA58}"/>
    <cellStyle name="AeE­ [0]_A÷AO±Y _실적01(2안) 15" xfId="22375" xr:uid="{6AECE86B-B4EF-49C7-BDDF-1829C7338869}"/>
    <cellStyle name="ÅëÈ­ [0]_Â÷ÀÔ±Ý _실적01(2안) 15" xfId="22376" xr:uid="{9AF50FFC-A4FB-45B2-A0DF-18F59C0C2260}"/>
    <cellStyle name="AeE­ [0]_A÷AO±Y _실적01(2안) 15 2" xfId="29736" xr:uid="{DB0ADF26-99EE-4070-B7DC-BBCD7F38654D}"/>
    <cellStyle name="ÅëÈ­ [0]_Â÷ÀÔ±Ý _실적01(2안) 15 2" xfId="29737" xr:uid="{A4891640-F28E-45BC-ADAA-E5039AD53935}"/>
    <cellStyle name="AeE­ [0]_A÷AO±Y _실적01(2안) 16" xfId="22377" xr:uid="{1CBF9C60-1E0C-46C0-91E4-8934A64BEFAB}"/>
    <cellStyle name="ÅëÈ­ [0]_Â÷ÀÔ±Ý _실적01(2안) 16" xfId="22378" xr:uid="{8EE38D13-2CB7-4A2B-8420-D691252FEACD}"/>
    <cellStyle name="AeE­ [0]_A÷AO±Y _실적01(2안) 16 2" xfId="29738" xr:uid="{0532432D-8F57-40A1-AF15-4B57C9A1CD57}"/>
    <cellStyle name="ÅëÈ­ [0]_Â÷ÀÔ±Ý _실적01(2안) 16 2" xfId="29739" xr:uid="{B2ED3581-092F-46AE-B6E0-970669C35F7B}"/>
    <cellStyle name="AeE­ [0]_A÷AO±Y _실적01(2안) 17" xfId="22379" xr:uid="{B0EADEB9-2621-47B3-90CE-742978BB28A2}"/>
    <cellStyle name="ÅëÈ­ [0]_Â÷ÀÔ±Ý _실적01(2안) 17" xfId="22380" xr:uid="{3D9885CE-C491-4598-9590-26B7BAC2E2F5}"/>
    <cellStyle name="AeE­ [0]_A÷AO±Y _실적01(2안) 17 2" xfId="29740" xr:uid="{E674C614-0B70-4EA3-B329-09808BC75A46}"/>
    <cellStyle name="ÅëÈ­ [0]_Â÷ÀÔ±Ý _실적01(2안) 17 2" xfId="29741" xr:uid="{1C9997FA-5F61-42A6-B964-F8B9B0970B22}"/>
    <cellStyle name="AeE­ [0]_A÷AO±Y _실적01(2안) 18" xfId="22381" xr:uid="{0A0F72F9-7C6D-4A20-991E-6D31E0E96255}"/>
    <cellStyle name="ÅëÈ­ [0]_Â÷ÀÔ±Ý _실적01(2안) 18" xfId="22382" xr:uid="{46EC310B-D2E2-42DD-B6AA-85D6DDA4568B}"/>
    <cellStyle name="AeE­ [0]_A÷AO±Y _실적01(2안) 18 2" xfId="29742" xr:uid="{6C110C70-F86C-4464-8032-56D227553B3E}"/>
    <cellStyle name="ÅëÈ­ [0]_Â÷ÀÔ±Ý _실적01(2안) 18 2" xfId="29743" xr:uid="{43F2A274-4327-4D5C-AFF0-1EA8F39850D1}"/>
    <cellStyle name="AeE­ [0]_A÷AO±Y _실적01(2안) 19" xfId="22383" xr:uid="{7442F4DA-BFB2-487E-8E69-CEB884D6BE10}"/>
    <cellStyle name="ÅëÈ­ [0]_Â÷ÀÔ±Ý _실적01(2안) 19" xfId="22384" xr:uid="{8AD0CE92-C97F-4D6E-8874-BD6A5987FC9E}"/>
    <cellStyle name="AeE­ [0]_A÷AO±Y _실적01(2안) 19 2" xfId="29744" xr:uid="{2072E188-9CD4-4D51-BB2B-657A2C14B375}"/>
    <cellStyle name="ÅëÈ­ [0]_Â÷ÀÔ±Ý _실적01(2안) 19 2" xfId="29745" xr:uid="{0ECEDF3D-4B72-4501-BC41-A213E97C810D}"/>
    <cellStyle name="AeE­ [0]_A÷AO±Y _실적01(2안) 2" xfId="2243" xr:uid="{E9552017-010C-4955-8AA5-B83936D2D7A0}"/>
    <cellStyle name="ÅëÈ­ [0]_Â÷ÀÔ±Ý _실적01(2안) 2" xfId="2244" xr:uid="{0E50F0F7-AA7B-452A-81DC-02E70952C76D}"/>
    <cellStyle name="AeE­ [0]_A÷AO±Y _실적01(2안) 2 2" xfId="22385" xr:uid="{E38AE447-CF6E-4124-BA2E-5F8EA9D65846}"/>
    <cellStyle name="ÅëÈ­ [0]_Â÷ÀÔ±Ý _실적01(2안) 2 2" xfId="22386" xr:uid="{0C12577E-7DE7-47DB-8FDD-1765F94B4D27}"/>
    <cellStyle name="AeE­ [0]_A÷AO±Y _실적01(2안) 2 2 2" xfId="29746" xr:uid="{23F171CA-6258-41E1-B8B8-8296E80252DC}"/>
    <cellStyle name="ÅëÈ­ [0]_Â÷ÀÔ±Ý _실적01(2안) 2 2 2" xfId="29747" xr:uid="{9F1FFCFA-71DD-46A5-B95B-EFEFC55DD031}"/>
    <cellStyle name="AeE­ [0]_A÷AO±Y _실적01(2안) 2 3" xfId="22387" xr:uid="{E17F9EBB-76FE-44C9-B9C4-4D3D1A44ED41}"/>
    <cellStyle name="ÅëÈ­ [0]_Â÷ÀÔ±Ý _실적01(2안) 2 3" xfId="22388" xr:uid="{1F7D5BAE-72E0-4EAF-AE52-6DFAE39804A9}"/>
    <cellStyle name="AeE­ [0]_A÷AO±Y _실적01(2안) 2 3 2" xfId="29748" xr:uid="{47A09DAB-7639-495F-9F79-89880EDC29CE}"/>
    <cellStyle name="ÅëÈ­ [0]_Â÷ÀÔ±Ý _실적01(2안) 2 3 2" xfId="29749" xr:uid="{40B9DD47-B32C-4602-8C57-21273EA6870D}"/>
    <cellStyle name="AeE­ [0]_A÷AO±Y _실적01(2안) 2 4" xfId="22389" xr:uid="{48990FD7-2637-4F60-8B22-3DACD212484F}"/>
    <cellStyle name="ÅëÈ­ [0]_Â÷ÀÔ±Ý _실적01(2안) 2 4" xfId="22390" xr:uid="{27F21260-7A84-4187-A3AC-8AE320FB2ED1}"/>
    <cellStyle name="AeE­ [0]_A÷AO±Y _실적01(2안) 2 4 2" xfId="29750" xr:uid="{DB9FC25F-E14F-4615-9028-2E7D362F2811}"/>
    <cellStyle name="ÅëÈ­ [0]_Â÷ÀÔ±Ý _실적01(2안) 2 4 2" xfId="29751" xr:uid="{EEE25B1C-23E8-4730-B6D8-0706408CC3A8}"/>
    <cellStyle name="AeE­ [0]_A÷AO±Y _실적01(2안) 20" xfId="22391" xr:uid="{C82E189E-DB8F-4D2D-9130-B8DEC3D74387}"/>
    <cellStyle name="ÅëÈ­ [0]_Â÷ÀÔ±Ý _실적01(2안) 20" xfId="22392" xr:uid="{F608E277-E7CF-452B-AA63-E9FC8C9F3D23}"/>
    <cellStyle name="AeE­ [0]_A÷AO±Y _실적01(2안) 20 2" xfId="29752" xr:uid="{D0B9FD5F-F1F1-4866-B53C-E99D8D9821F4}"/>
    <cellStyle name="ÅëÈ­ [0]_Â÷ÀÔ±Ý _실적01(2안) 20 2" xfId="29753" xr:uid="{C8C9E6C4-8EB0-4993-8621-FCB1D3C38D80}"/>
    <cellStyle name="AeE­ [0]_A÷AO±Y _실적01(2안) 21" xfId="22393" xr:uid="{19F1FF8E-4801-4792-9A80-E5E43C25122B}"/>
    <cellStyle name="ÅëÈ­ [0]_Â÷ÀÔ±Ý _실적01(2안) 21" xfId="22394" xr:uid="{3348862E-8A9E-4192-8FCD-8328365617FA}"/>
    <cellStyle name="AeE­ [0]_A÷AO±Y _실적01(2안) 21 2" xfId="29754" xr:uid="{81984875-1366-490D-AAB1-707FB37EF4F9}"/>
    <cellStyle name="ÅëÈ­ [0]_Â÷ÀÔ±Ý _실적01(2안) 21 2" xfId="29755" xr:uid="{60E3359F-C1F1-4BC2-AD0F-6357D4C35013}"/>
    <cellStyle name="AeE­ [0]_A÷AO±Y _실적01(2안) 22" xfId="22395" xr:uid="{0BF3AF8D-C3FB-4F68-919B-0624261AA154}"/>
    <cellStyle name="ÅëÈ­ [0]_Â÷ÀÔ±Ý _실적01(2안) 22" xfId="22396" xr:uid="{A422A29C-F025-4DB2-B8C7-A5DF416170A5}"/>
    <cellStyle name="AeE­ [0]_A÷AO±Y _실적01(2안) 22 2" xfId="29756" xr:uid="{A38D4E16-C26B-43E4-BB5A-499FB2200E8F}"/>
    <cellStyle name="ÅëÈ­ [0]_Â÷ÀÔ±Ý _실적01(2안) 22 2" xfId="29757" xr:uid="{24A612D1-15A6-4581-A0AE-5A0E86E5E2E2}"/>
    <cellStyle name="AeE­ [0]_A÷AO±Y _실적01(2안) 23" xfId="22397" xr:uid="{6AE99358-8304-4691-B7E5-64A7C9B1572C}"/>
    <cellStyle name="ÅëÈ­ [0]_Â÷ÀÔ±Ý _실적01(2안) 23" xfId="22398" xr:uid="{5732F948-B41D-4A20-B51E-CE6FF0B92699}"/>
    <cellStyle name="AeE­ [0]_A÷AO±Y _실적01(2안) 23 2" xfId="29758" xr:uid="{4A4A872D-7C17-42C3-AB8E-717B44691F9D}"/>
    <cellStyle name="ÅëÈ­ [0]_Â÷ÀÔ±Ý _실적01(2안) 23 2" xfId="29759" xr:uid="{FA58E5A9-F26E-4929-AD05-FC958583E1AB}"/>
    <cellStyle name="AeE­ [0]_A÷AO±Y _실적01(2안) 24" xfId="22399" xr:uid="{CBBA918C-D8E8-4E7D-9349-9E97D61FDEA2}"/>
    <cellStyle name="ÅëÈ­ [0]_Â÷ÀÔ±Ý _실적01(2안) 24" xfId="22400" xr:uid="{0327B94C-00E7-46C8-80A5-89609769B018}"/>
    <cellStyle name="AeE­ [0]_A÷AO±Y _실적01(2안) 24 2" xfId="29760" xr:uid="{F1E7E1E3-7C81-42A2-BC7E-6C61C7F82E94}"/>
    <cellStyle name="ÅëÈ­ [0]_Â÷ÀÔ±Ý _실적01(2안) 24 2" xfId="29761" xr:uid="{C634E439-27B6-4290-9212-37D33E2FD087}"/>
    <cellStyle name="AeE­ [0]_A÷AO±Y _실적01(2안) 25" xfId="22401" xr:uid="{965192FA-01C8-4C7D-98DD-2C58C98C8513}"/>
    <cellStyle name="ÅëÈ­ [0]_Â÷ÀÔ±Ý _실적01(2안) 25" xfId="22402" xr:uid="{CC81C092-B93B-47BE-8018-C7635F2A5CD5}"/>
    <cellStyle name="AeE­ [0]_A÷AO±Y _실적01(2안) 25 2" xfId="29762" xr:uid="{C299026B-63B9-4FB3-92B2-6B1148701E26}"/>
    <cellStyle name="ÅëÈ­ [0]_Â÷ÀÔ±Ý _실적01(2안) 25 2" xfId="29763" xr:uid="{9767F938-2C10-40A7-AA57-6D3DFAE983DF}"/>
    <cellStyle name="AeE­ [0]_A÷AO±Y _실적01(2안) 26" xfId="31193" xr:uid="{B881028A-76FF-4AE6-8455-33CE55410125}"/>
    <cellStyle name="ÅëÈ­ [0]_Â÷ÀÔ±Ý _실적01(2안) 26" xfId="31194" xr:uid="{B23F3BC3-8966-44B8-8405-EB273489AAFA}"/>
    <cellStyle name="AeE­ [0]_A÷AO±Y _실적01(2안) 27" xfId="31280" xr:uid="{7C94DAF6-B102-4D19-9E7E-18FA8A9CE433}"/>
    <cellStyle name="ÅëÈ­ [0]_Â÷ÀÔ±Ý _실적01(2안) 27" xfId="31279" xr:uid="{BF05AD97-956C-4041-A3E2-11793E55C0CB}"/>
    <cellStyle name="AeE­ [0]_A÷AO±Y _실적01(2안) 28" xfId="31338" xr:uid="{D84D729F-5BC2-443B-863D-BE55A0A31F04}"/>
    <cellStyle name="ÅëÈ­ [0]_Â÷ÀÔ±Ý _실적01(2안) 28" xfId="31339" xr:uid="{0C4565D8-A691-46B3-A183-4D8A392422C6}"/>
    <cellStyle name="AeE­ [0]_A÷AO±Y _실적01(2안) 29" xfId="31556" xr:uid="{AA62C380-D54D-4346-8FA6-5861E3A4F1D4}"/>
    <cellStyle name="ÅëÈ­ [0]_Â÷ÀÔ±Ý _실적01(2안) 29" xfId="31557" xr:uid="{2E2F2370-660B-490C-9B43-45D765F058DA}"/>
    <cellStyle name="AeE­ [0]_A÷AO±Y _실적01(2안) 3" xfId="2245" xr:uid="{72CCF7F2-7DF3-4C22-87AD-4B8071A9F635}"/>
    <cellStyle name="ÅëÈ­ [0]_Â÷ÀÔ±Ý _실적01(2안) 3" xfId="2246" xr:uid="{3695188F-AE19-4547-B6E1-EE8BC9C9CBBF}"/>
    <cellStyle name="AeE­ [0]_A÷AO±Y _실적01(2안) 3 2" xfId="22403" xr:uid="{CBDA616C-4CAA-44E9-B89A-182800A66BE4}"/>
    <cellStyle name="ÅëÈ­ [0]_Â÷ÀÔ±Ý _실적01(2안) 3 2" xfId="22404" xr:uid="{F1ABAA27-27DE-4C34-B4F5-AB2B70BEFBE7}"/>
    <cellStyle name="AeE­ [0]_A÷AO±Y _실적01(2안) 3 2 2" xfId="29764" xr:uid="{9DE6C642-E5BF-4F84-88AE-FE3AC77C5FD7}"/>
    <cellStyle name="ÅëÈ­ [0]_Â÷ÀÔ±Ý _실적01(2안) 3 2 2" xfId="29765" xr:uid="{C53B7223-CE1E-41A0-979A-D3BA74DD4693}"/>
    <cellStyle name="AeE­ [0]_A÷AO±Y _실적01(2안) 3 3" xfId="22405" xr:uid="{C8ED5766-7E25-4A63-A614-70311F0AADAD}"/>
    <cellStyle name="ÅëÈ­ [0]_Â÷ÀÔ±Ý _실적01(2안) 3 3" xfId="22406" xr:uid="{53D37E03-E95A-46F3-9181-69EEB161A727}"/>
    <cellStyle name="AeE­ [0]_A÷AO±Y _실적01(2안) 3 3 2" xfId="29766" xr:uid="{9D583625-00F6-4382-86FD-16CC4A498191}"/>
    <cellStyle name="ÅëÈ­ [0]_Â÷ÀÔ±Ý _실적01(2안) 3 3 2" xfId="29767" xr:uid="{8E9414D9-0F4E-4601-ABB3-B62E716021C9}"/>
    <cellStyle name="AeE­ [0]_A÷AO±Y _실적01(2안) 3 4" xfId="22407" xr:uid="{076BAF02-5DAE-4A8D-AC5A-1614613BB9D2}"/>
    <cellStyle name="ÅëÈ­ [0]_Â÷ÀÔ±Ý _실적01(2안) 3 4" xfId="22408" xr:uid="{FFC77F75-C81D-4681-B939-23D416DB768B}"/>
    <cellStyle name="AeE­ [0]_A÷AO±Y _실적01(2안) 3 4 2" xfId="29768" xr:uid="{4E53A77E-2BEB-48A5-88F4-EED4C75AAE56}"/>
    <cellStyle name="ÅëÈ­ [0]_Â÷ÀÔ±Ý _실적01(2안) 3 4 2" xfId="29769" xr:uid="{A2DB2FFB-767C-437C-B11A-8EFD84A623B9}"/>
    <cellStyle name="AeE­ [0]_A÷AO±Y _실적01(2안) 4" xfId="2247" xr:uid="{50C4C1CB-963E-4690-A60A-C4E2893F70AF}"/>
    <cellStyle name="ÅëÈ­ [0]_Â÷ÀÔ±Ý _실적01(2안) 4" xfId="2248" xr:uid="{876864B5-545B-408A-B288-249A77AC973B}"/>
    <cellStyle name="AeE­ [0]_A÷AO±Y _실적01(2안) 4 2" xfId="22409" xr:uid="{B1E08A42-7C37-4EF0-9BEB-AD822E086FE0}"/>
    <cellStyle name="ÅëÈ­ [0]_Â÷ÀÔ±Ý _실적01(2안) 4 2" xfId="22410" xr:uid="{45D64751-C973-499B-8B59-F2163979CD86}"/>
    <cellStyle name="AeE­ [0]_A÷AO±Y _실적01(2안) 4 2 2" xfId="29770" xr:uid="{95900EE9-B627-4D2F-89D6-5E2E29968715}"/>
    <cellStyle name="ÅëÈ­ [0]_Â÷ÀÔ±Ý _실적01(2안) 4 2 2" xfId="29771" xr:uid="{A932078D-2637-4F91-98CF-412ADE877A96}"/>
    <cellStyle name="AeE­ [0]_A÷AO±Y _실적01(2안) 4 3" xfId="22411" xr:uid="{42922A0E-6933-4EFE-B5CD-D0F78EBF6ED7}"/>
    <cellStyle name="ÅëÈ­ [0]_Â÷ÀÔ±Ý _실적01(2안) 4 3" xfId="22412" xr:uid="{233CEA79-2BA0-444E-BAE1-2B52F109714B}"/>
    <cellStyle name="AeE­ [0]_A÷AO±Y _실적01(2안) 4 3 2" xfId="29772" xr:uid="{65687C29-9444-412D-82B8-5275D533D2F6}"/>
    <cellStyle name="ÅëÈ­ [0]_Â÷ÀÔ±Ý _실적01(2안) 4 3 2" xfId="29773" xr:uid="{7F9E6628-A4D6-4F5D-9C95-6DD26F978AD8}"/>
    <cellStyle name="AeE­ [0]_A÷AO±Y _실적01(2안) 4 4" xfId="22413" xr:uid="{DF8BE6D1-FE94-4C27-B608-98463370F03A}"/>
    <cellStyle name="ÅëÈ­ [0]_Â÷ÀÔ±Ý _실적01(2안) 4 4" xfId="22414" xr:uid="{98BD2604-AED6-40F7-8E25-6DB93B99D5ED}"/>
    <cellStyle name="AeE­ [0]_A÷AO±Y _실적01(2안) 4 4 2" xfId="29774" xr:uid="{7B11D6DB-9EF4-4519-8BD2-9D8F28738472}"/>
    <cellStyle name="ÅëÈ­ [0]_Â÷ÀÔ±Ý _실적01(2안) 4 4 2" xfId="29775" xr:uid="{EE63D996-82BF-4211-8F11-DBC7E4B12FB0}"/>
    <cellStyle name="AeE­ [0]_A÷AO±Y _실적01(2안) 5" xfId="2249" xr:uid="{8E36C926-6EA3-4AD9-9261-16BC710742AE}"/>
    <cellStyle name="ÅëÈ­ [0]_Â÷ÀÔ±Ý _실적01(2안) 5" xfId="2250" xr:uid="{6744583C-EE6D-42E0-84A5-904C76933086}"/>
    <cellStyle name="AeE­ [0]_A÷AO±Y _실적01(2안) 5 2" xfId="22415" xr:uid="{FC278D3B-08BE-4ED6-844B-4337DA715348}"/>
    <cellStyle name="ÅëÈ­ [0]_Â÷ÀÔ±Ý _실적01(2안) 5 2" xfId="22416" xr:uid="{7175FE7B-49B5-4341-9278-54954C0A73FD}"/>
    <cellStyle name="AeE­ [0]_A÷AO±Y _실적01(2안) 5 2 2" xfId="29776" xr:uid="{DC2030F2-F963-4575-B35E-19BF69177DE7}"/>
    <cellStyle name="ÅëÈ­ [0]_Â÷ÀÔ±Ý _실적01(2안) 5 2 2" xfId="29777" xr:uid="{39BD4FC2-193D-4B26-AA68-42EF1B1F3C3F}"/>
    <cellStyle name="AeE­ [0]_A÷AO±Y _실적01(2안) 5 3" xfId="22417" xr:uid="{CBF48E5A-371B-46BB-9AB7-B16EE7F992E6}"/>
    <cellStyle name="ÅëÈ­ [0]_Â÷ÀÔ±Ý _실적01(2안) 5 3" xfId="22418" xr:uid="{9EDB6F4F-8E19-4376-97B5-FA4AABCDE5CC}"/>
    <cellStyle name="AeE­ [0]_A÷AO±Y _실적01(2안) 5 3 2" xfId="29778" xr:uid="{F2CD077A-78F5-4295-8826-99DD22D8D33B}"/>
    <cellStyle name="ÅëÈ­ [0]_Â÷ÀÔ±Ý _실적01(2안) 5 3 2" xfId="29779" xr:uid="{F1D7F29C-55CD-47CC-A5E2-A7204C8E2770}"/>
    <cellStyle name="AeE­ [0]_A÷AO±Y _실적01(2안) 5 4" xfId="22419" xr:uid="{B4751368-3A68-4CE9-973E-8E320005FA04}"/>
    <cellStyle name="ÅëÈ­ [0]_Â÷ÀÔ±Ý _실적01(2안) 5 4" xfId="22420" xr:uid="{0E1511D1-7FA4-42D3-B044-3D412BFD8B8D}"/>
    <cellStyle name="AeE­ [0]_A÷AO±Y _실적01(2안) 5 4 2" xfId="29780" xr:uid="{9B37340D-F63F-45AB-9927-8C3FF7BBAE40}"/>
    <cellStyle name="ÅëÈ­ [0]_Â÷ÀÔ±Ý _실적01(2안) 5 4 2" xfId="29781" xr:uid="{F9E0280F-97FC-4B48-BA28-599268278D95}"/>
    <cellStyle name="AeE­ [0]_A÷AO±Y _실적01(2안) 6" xfId="2251" xr:uid="{7C6A7116-3B78-4BFB-9D31-C33648645938}"/>
    <cellStyle name="ÅëÈ­ [0]_Â÷ÀÔ±Ý _실적01(2안) 6" xfId="2252" xr:uid="{D3A3F317-AA0F-4155-ABBF-EE07B3400CFC}"/>
    <cellStyle name="AeE­ [0]_A÷AO±Y _실적01(2안) 6 2" xfId="22421" xr:uid="{3F8D3735-4A70-4E1C-ACBD-4324732A9A99}"/>
    <cellStyle name="ÅëÈ­ [0]_Â÷ÀÔ±Ý _실적01(2안) 6 2" xfId="22422" xr:uid="{743BADDB-0C45-406E-A114-E8E2F98D9505}"/>
    <cellStyle name="AeE­ [0]_A÷AO±Y _실적01(2안) 6 2 2" xfId="29782" xr:uid="{A49DA9EF-F853-47BE-9BBC-303F00D54B31}"/>
    <cellStyle name="ÅëÈ­ [0]_Â÷ÀÔ±Ý _실적01(2안) 6 2 2" xfId="29783" xr:uid="{D3E11E24-F49B-4BAC-86B5-7FF9A976AEDD}"/>
    <cellStyle name="AeE­ [0]_A÷AO±Y _실적01(2안) 6 3" xfId="22423" xr:uid="{4BD05A08-2034-460E-A687-A47164995262}"/>
    <cellStyle name="ÅëÈ­ [0]_Â÷ÀÔ±Ý _실적01(2안) 6 3" xfId="22424" xr:uid="{E48F5EC8-F835-4C25-B8AF-3D365E152623}"/>
    <cellStyle name="AeE­ [0]_A÷AO±Y _실적01(2안) 6 3 2" xfId="29784" xr:uid="{4A510AB9-2441-44BC-86F7-41F1BC20D283}"/>
    <cellStyle name="ÅëÈ­ [0]_Â÷ÀÔ±Ý _실적01(2안) 6 3 2" xfId="29785" xr:uid="{2D8A6057-4A9A-4734-ABCB-C6926EB06569}"/>
    <cellStyle name="AeE­ [0]_A÷AO±Y _실적01(2안) 6 4" xfId="22425" xr:uid="{0D91831D-6366-4CF6-8D0A-A4B2592F2251}"/>
    <cellStyle name="ÅëÈ­ [0]_Â÷ÀÔ±Ý _실적01(2안) 6 4" xfId="22426" xr:uid="{3971704F-FC91-4C9A-B63B-040BE150C249}"/>
    <cellStyle name="AeE­ [0]_A÷AO±Y _실적01(2안) 6 4 2" xfId="29786" xr:uid="{A999A752-1D73-493D-9FBD-67DC79CC9401}"/>
    <cellStyle name="ÅëÈ­ [0]_Â÷ÀÔ±Ý _실적01(2안) 6 4 2" xfId="29787" xr:uid="{2D5BC759-3E7E-4571-BEE4-6EEA08CA2294}"/>
    <cellStyle name="AeE­ [0]_A÷AO±Y _실적01(2안) 7" xfId="22427" xr:uid="{C20FCED5-AA8F-4161-BFF8-7562504D5682}"/>
    <cellStyle name="ÅëÈ­ [0]_Â÷ÀÔ±Ý _실적01(2안) 7" xfId="22428" xr:uid="{F313CD5B-45CD-49A8-92D2-87D30FFDB983}"/>
    <cellStyle name="AeE­ [0]_A÷AO±Y _실적01(2안) 8" xfId="22429" xr:uid="{35832718-D955-4871-B806-CD68592C2E23}"/>
    <cellStyle name="ÅëÈ­ [0]_Â÷ÀÔ±Ý _실적01(2안) 8" xfId="22430" xr:uid="{E434903E-89A6-4C44-BD2B-FAA8E120B9E0}"/>
    <cellStyle name="AeE­ [0]_A÷AO±Y _실적01(2안) 9" xfId="22431" xr:uid="{EA429DBD-D130-48F3-8C75-F6BEB6AB730F}"/>
    <cellStyle name="ÅëÈ­ [0]_Â÷ÀÔ±Ý _실적01(2안) 9" xfId="22432" xr:uid="{5683B56D-236C-4F05-8A0E-3D9B5E411833}"/>
    <cellStyle name="AeE­ [0]_A÷AO±Y _실적01(2안)_04 상반기 현대상선 현황041101 CYH" xfId="2253" xr:uid="{B964A0F5-5001-4381-8849-0CC70459C3F4}"/>
    <cellStyle name="ÅëÈ­ [0]_Â÷ÀÔ±Ý _실적01(2안)_04 상반기 현대상선 현황041101 CYH" xfId="2254" xr:uid="{4F446727-0FA5-407D-9D0A-3E00CDAF3E23}"/>
    <cellStyle name="AeE­ [0]_A÷AO±Y _실적01(2안)_12월 재무실적" xfId="2255" xr:uid="{6D65C5D1-4AB5-4947-A4BE-FBFF878967EF}"/>
    <cellStyle name="ÅëÈ­ [0]_Â÷ÀÔ±Ý _실적01(2안)_12월 재무실적" xfId="2256" xr:uid="{9B4F4B91-7158-407A-A991-8FD595A0D3B4}"/>
    <cellStyle name="AeE­ [0]_A÷AO±Y _실적01(2안)_요약(HHI)양식" xfId="2257" xr:uid="{80A492FE-8743-452B-A510-8B945595E846}"/>
    <cellStyle name="ÅëÈ­ [0]_Â÷ÀÔ±Ý _실적01(2안)_요약(HHI)양식" xfId="2258" xr:uid="{5B304AFF-6044-4E9D-A2CC-778A4F9D90DE}"/>
    <cellStyle name="AeE­ [0]_A÷AO±Y _실적01(2안)_표지 050711 sks" xfId="2259" xr:uid="{F1B02A3D-8321-4949-9F15-3FC3A51595DA}"/>
    <cellStyle name="ÅëÈ­ [0]_Â÷ÀÔ±Ý _실적01(2안)_표지 050711 sks" xfId="2260" xr:uid="{7D0EB3E4-A374-45BD-9E04-535209161BC5}"/>
    <cellStyle name="AeE­ [0]_A÷AO±Y _장기 비전 및 경영목표 (06.06.30)" xfId="2261" xr:uid="{38B257E6-5D0F-43E7-BF4A-FDAC2BA21366}"/>
    <cellStyle name="ÅëÈ­ [0]_Â÷ÀÔ±Ý _장기 비전 및 경영목표 (06.06.30)" xfId="2262" xr:uid="{8FF4C7EA-52C1-4C9A-A06F-80C036364095}"/>
    <cellStyle name="AeE­ [0]_A÷AO±Y _장기발전전략수립지침(전전_2006.08.24)" xfId="2263" xr:uid="{325CE75B-EAEF-4D85-B0F2-EE9A6111826C}"/>
    <cellStyle name="ÅëÈ­ [0]_Â÷ÀÔ±Ý _장기발전전략수립지침(전전_2006.08.24)" xfId="2264" xr:uid="{CD29EE33-72EB-476A-9710-AF32EA7DB6BB}"/>
    <cellStyle name="AeE­ [0]_A÷AO±Y _표지 050711 sks" xfId="2265" xr:uid="{F6598BB2-6A12-4A35-98C8-62E485CB4BC2}"/>
    <cellStyle name="ÅëÈ­ [0]_Â÷ÀÔ±Ý _표지 050711 sks" xfId="2266" xr:uid="{A5EE516C-513A-476F-B512-5A9FEED8CC77}"/>
    <cellStyle name="AeE­ [0]_A÷AO±Y _현대" xfId="2267" xr:uid="{4AC0172D-8178-499B-A0D9-23664CDA07F4}"/>
    <cellStyle name="ÅëÈ­ [0]_Â÷ÀÔ±Ý _현대" xfId="2268" xr:uid="{499A583B-3AB4-48D3-8648-CC94D40CFE20}"/>
    <cellStyle name="AeE­ [0]_A÷AO±Y _현대중공업2005 14분기결산보고 050504" xfId="2269" xr:uid="{DBA829A8-0FC4-4B23-B940-2013C0BC867A}"/>
    <cellStyle name="ÅëÈ­ [0]_Â÷ÀÔ±Ý _현대중공업2005 14분기결산보고 050504" xfId="2270" xr:uid="{BDC51318-72B9-4B01-AADC-7D7BFB5AFDFE}"/>
    <cellStyle name="AeE­ [0]_A÷AO±Y ±¸A¶ " xfId="2271" xr:uid="{383047C4-EBA0-4454-ACAA-A5611CB20C07}"/>
    <cellStyle name="ÅëÈ­ [0]_Â÷ÀÔ±Ý ±¸Á¶ " xfId="2272" xr:uid="{15C8AFC8-996C-4ECA-824E-0964101B17DF}"/>
    <cellStyle name="AeE­ [0]_A÷AO±Y ±¸A¶  10" xfId="22433" xr:uid="{C273B758-A7A7-4E4E-A7AE-B0E0A8963E6E}"/>
    <cellStyle name="ÅëÈ­ [0]_Â÷ÀÔ±Ý ±¸Á¶  10" xfId="22434" xr:uid="{9D9FDE7F-571C-4AFF-AE50-C5A85DF58C2B}"/>
    <cellStyle name="AeE­ [0]_A÷AO±Y ±¸A¶  10 2" xfId="29788" xr:uid="{1C67D5A4-3292-4C03-B4F6-F02303423AF6}"/>
    <cellStyle name="ÅëÈ­ [0]_Â÷ÀÔ±Ý ±¸Á¶  10 2" xfId="29789" xr:uid="{44584DA3-BED0-482F-8566-08FAB89A7BA6}"/>
    <cellStyle name="AeE­ [0]_A÷AO±Y ±¸A¶  11" xfId="22435" xr:uid="{9D98772F-910A-4FDF-8970-41B1A4BD50B3}"/>
    <cellStyle name="ÅëÈ­ [0]_Â÷ÀÔ±Ý ±¸Á¶  11" xfId="22436" xr:uid="{B21BC2FF-9B16-4171-97AC-A50CFC71EE9B}"/>
    <cellStyle name="AeE­ [0]_A÷AO±Y ±¸A¶  11 2" xfId="29790" xr:uid="{DC2AC902-96E2-444A-961E-D407C5963EB6}"/>
    <cellStyle name="ÅëÈ­ [0]_Â÷ÀÔ±Ý ±¸Á¶  11 2" xfId="29791" xr:uid="{52A361E0-B887-4E42-BC8B-6B6488924DC4}"/>
    <cellStyle name="AeE­ [0]_A÷AO±Y ±¸A¶  12" xfId="22437" xr:uid="{F0602E55-AEA5-4EC6-853C-B7EC9365F704}"/>
    <cellStyle name="ÅëÈ­ [0]_Â÷ÀÔ±Ý ±¸Á¶  12" xfId="22438" xr:uid="{013F815A-E21F-4515-BB06-BA8B9200E0CB}"/>
    <cellStyle name="AeE­ [0]_A÷AO±Y ±¸A¶  12 2" xfId="29792" xr:uid="{8187B8A2-167D-42EA-8135-D1675E81CEFC}"/>
    <cellStyle name="ÅëÈ­ [0]_Â÷ÀÔ±Ý ±¸Á¶  12 2" xfId="29793" xr:uid="{15FE576F-BFEC-4BAD-9824-37B34CBE776A}"/>
    <cellStyle name="AeE­ [0]_A÷AO±Y ±¸A¶  13" xfId="22439" xr:uid="{BAE4E070-C8FC-4990-AF3E-CB48E6370EF9}"/>
    <cellStyle name="ÅëÈ­ [0]_Â÷ÀÔ±Ý ±¸Á¶  13" xfId="22440" xr:uid="{E175BF16-54F0-40F9-B4CB-EA7B4AD8714D}"/>
    <cellStyle name="AeE­ [0]_A÷AO±Y ±¸A¶  13 2" xfId="29794" xr:uid="{89742048-C12D-4552-AF2C-576B86D91070}"/>
    <cellStyle name="ÅëÈ­ [0]_Â÷ÀÔ±Ý ±¸Á¶  13 2" xfId="29795" xr:uid="{7FF75F21-40FA-4961-9834-52D15244232D}"/>
    <cellStyle name="AeE­ [0]_A÷AO±Y ±¸A¶  14" xfId="22441" xr:uid="{09E777ED-D5A0-48BE-B2FE-32DC998C39A5}"/>
    <cellStyle name="ÅëÈ­ [0]_Â÷ÀÔ±Ý ±¸Á¶  14" xfId="22442" xr:uid="{986E7B53-2BF3-4B98-A019-DC7998430EBF}"/>
    <cellStyle name="AeE­ [0]_A÷AO±Y ±¸A¶  14 2" xfId="29796" xr:uid="{23776F6F-7D4F-40FF-8F57-66F49FFB5625}"/>
    <cellStyle name="ÅëÈ­ [0]_Â÷ÀÔ±Ý ±¸Á¶  14 2" xfId="29797" xr:uid="{64C8039F-71DA-4EEA-874A-BE8F0558FE7B}"/>
    <cellStyle name="AeE­ [0]_A÷AO±Y ±¸A¶  15" xfId="22443" xr:uid="{F5550C02-AE2F-4D74-B6F1-897ED82646ED}"/>
    <cellStyle name="ÅëÈ­ [0]_Â÷ÀÔ±Ý ±¸Á¶  15" xfId="22444" xr:uid="{3D673710-F478-4CA8-B9BF-68D08FABB8F2}"/>
    <cellStyle name="AeE­ [0]_A÷AO±Y ±¸A¶  15 2" xfId="29798" xr:uid="{92CB0FDB-A6DC-438A-A4DB-697D6A534BE2}"/>
    <cellStyle name="ÅëÈ­ [0]_Â÷ÀÔ±Ý ±¸Á¶  15 2" xfId="29799" xr:uid="{FEBB8E7E-4F88-4D03-9395-D7160A29A6C1}"/>
    <cellStyle name="AeE­ [0]_A÷AO±Y ±¸A¶  16" xfId="22445" xr:uid="{9F90E173-CEDC-4E19-86B8-B8F79B2516B0}"/>
    <cellStyle name="ÅëÈ­ [0]_Â÷ÀÔ±Ý ±¸Á¶  16" xfId="22446" xr:uid="{F4468689-F0A7-4FCE-8E5E-3C85B3FE857F}"/>
    <cellStyle name="AeE­ [0]_A÷AO±Y ±¸A¶  16 2" xfId="29800" xr:uid="{84FD2D1B-4DC0-4FA9-AFFD-3FC17AC136B8}"/>
    <cellStyle name="ÅëÈ­ [0]_Â÷ÀÔ±Ý ±¸Á¶  16 2" xfId="29801" xr:uid="{2159EFF1-B7A7-4C86-AC50-A71BC3DA5AC0}"/>
    <cellStyle name="AeE­ [0]_A÷AO±Y ±¸A¶  17" xfId="22447" xr:uid="{6F12B9FD-9BC2-47E2-8A4E-6190333310BC}"/>
    <cellStyle name="ÅëÈ­ [0]_Â÷ÀÔ±Ý ±¸Á¶  17" xfId="22448" xr:uid="{D95A7262-E288-4032-9E5D-E73895E4C90C}"/>
    <cellStyle name="AeE­ [0]_A÷AO±Y ±¸A¶  17 2" xfId="29802" xr:uid="{1C347216-C241-435D-BEAD-FA9ACC5F8AC7}"/>
    <cellStyle name="ÅëÈ­ [0]_Â÷ÀÔ±Ý ±¸Á¶  17 2" xfId="29803" xr:uid="{D0C03EB1-06EB-4F8B-8EF8-4EEFF8B34D8B}"/>
    <cellStyle name="AeE­ [0]_A÷AO±Y ±¸A¶  18" xfId="22449" xr:uid="{10D15287-541E-465C-83BE-B9BC16F7C2EE}"/>
    <cellStyle name="ÅëÈ­ [0]_Â÷ÀÔ±Ý ±¸Á¶  18" xfId="22450" xr:uid="{497C5603-2842-4F88-9CEA-80407D0C1A4A}"/>
    <cellStyle name="AeE­ [0]_A÷AO±Y ±¸A¶  18 2" xfId="29804" xr:uid="{4F61BADA-5A82-41FE-8CC3-65ECB85F25F8}"/>
    <cellStyle name="ÅëÈ­ [0]_Â÷ÀÔ±Ý ±¸Á¶  18 2" xfId="29805" xr:uid="{34D36D91-8E19-4774-82FE-549231EB6A9E}"/>
    <cellStyle name="AeE­ [0]_A÷AO±Y ±¸A¶  19" xfId="22451" xr:uid="{7955F0BE-5C56-4EE3-A886-72F65DE12110}"/>
    <cellStyle name="ÅëÈ­ [0]_Â÷ÀÔ±Ý ±¸Á¶  19" xfId="22452" xr:uid="{3BA50CCF-FF77-4DAF-A4F1-4AEEEAD693A5}"/>
    <cellStyle name="AeE­ [0]_A÷AO±Y ±¸A¶  19 2" xfId="29806" xr:uid="{9D38F229-4E12-4911-9485-52056E443091}"/>
    <cellStyle name="ÅëÈ­ [0]_Â÷ÀÔ±Ý ±¸Á¶  19 2" xfId="29807" xr:uid="{C785483D-0D8C-4F7A-B40D-39A7658A2CF7}"/>
    <cellStyle name="AeE­ [0]_A÷AO±Y ±¸A¶  2" xfId="22453" xr:uid="{B5F1B2E1-70F8-4CF6-9FCB-8FD59CAB1D62}"/>
    <cellStyle name="ÅëÈ­ [0]_Â÷ÀÔ±Ý ±¸Á¶  2" xfId="22454" xr:uid="{C6CF765C-95F8-4FEA-871F-EF862D98DD95}"/>
    <cellStyle name="AeE­ [0]_A÷AO±Y ±¸A¶  2 2" xfId="29808" xr:uid="{1990B3E1-3791-49BC-A21B-4DC2FD8F616D}"/>
    <cellStyle name="ÅëÈ­ [0]_Â÷ÀÔ±Ý ±¸Á¶  20" xfId="22455" xr:uid="{20A19A1B-D5AB-443F-AAD6-97B415DCCFE5}"/>
    <cellStyle name="AeE­ [0]_A÷AO±Y ±¸A¶  20 2" xfId="29809" xr:uid="{AC57CCAF-E44A-4F50-87B3-811F175B3AFD}"/>
    <cellStyle name="ÅëÈ­ [0]_Â÷ÀÔ±Ý ±¸Á¶  20 2" xfId="29810" xr:uid="{4C166CCB-C64F-4354-BE45-FEDF089F1826}"/>
    <cellStyle name="AeE­ [0]_A÷AO±Y ±¸A¶  21" xfId="22456" xr:uid="{2A53AA60-B0AB-40B2-A72F-16F384FD5065}"/>
    <cellStyle name="ÅëÈ­ [0]_Â÷ÀÔ±Ý ±¸Á¶  21" xfId="22457" xr:uid="{A8275788-E600-4A6B-8F51-4415D0B318B6}"/>
    <cellStyle name="AeE­ [0]_A÷AO±Y ±¸A¶  21 2" xfId="29811" xr:uid="{4D00AA1D-DFC6-4553-8EE4-914B90B30E57}"/>
    <cellStyle name="ÅëÈ­ [0]_Â÷ÀÔ±Ý ±¸Á¶  21 2" xfId="29812" xr:uid="{C745180E-B955-4BA5-B8C6-CF5C6AC19F1D}"/>
    <cellStyle name="AeE­ [0]_A÷AO±Y ±¸A¶  22" xfId="22458" xr:uid="{D4B12273-7B61-4B4B-B7D3-8D5DDFECD6B7}"/>
    <cellStyle name="ÅëÈ­ [0]_Â÷ÀÔ±Ý ±¸Á¶  22" xfId="22459" xr:uid="{EF123C5C-8107-41A0-B09C-3FAC3CA73220}"/>
    <cellStyle name="AeE­ [0]_A÷AO±Y ±¸A¶  22 2" xfId="29813" xr:uid="{62EB8599-7994-45B7-82CC-D56231715042}"/>
    <cellStyle name="ÅëÈ­ [0]_Â÷ÀÔ±Ý ±¸Á¶  22 2" xfId="29814" xr:uid="{A729629D-22CB-4390-B760-28C096D819E3}"/>
    <cellStyle name="AeE­ [0]_A÷AO±Y ±¸A¶  23" xfId="22460" xr:uid="{359E3468-A8C0-450E-B50C-C027D183849D}"/>
    <cellStyle name="ÅëÈ­ [0]_Â÷ÀÔ±Ý ±¸Á¶  23" xfId="22461" xr:uid="{8CD14780-BCDD-4097-842B-4A7415C9A3C0}"/>
    <cellStyle name="AeE­ [0]_A÷AO±Y ±¸A¶  23 2" xfId="29815" xr:uid="{36D6599A-EFAB-4528-A87E-5EE2F3559EA3}"/>
    <cellStyle name="ÅëÈ­ [0]_Â÷ÀÔ±Ý ±¸Á¶  23 2" xfId="29816" xr:uid="{EAEB2835-2F08-4112-90A5-6B298E03B1B6}"/>
    <cellStyle name="AeE­ [0]_A÷AO±Y ±¸A¶  24" xfId="22462" xr:uid="{05C2AA4D-90FF-4104-9844-3B9E8FEB3877}"/>
    <cellStyle name="ÅëÈ­ [0]_Â÷ÀÔ±Ý ±¸Á¶  24" xfId="22463" xr:uid="{4BED8ACD-7355-4E9F-AC22-072BF267D463}"/>
    <cellStyle name="AeE­ [0]_A÷AO±Y ±¸A¶  24 2" xfId="29817" xr:uid="{5171BC6C-B82B-4B81-B339-AD84E4C38E29}"/>
    <cellStyle name="ÅëÈ­ [0]_Â÷ÀÔ±Ý ±¸Á¶  24 2" xfId="29818" xr:uid="{D9D11C98-076B-4181-8469-6414322A0382}"/>
    <cellStyle name="AeE­ [0]_A÷AO±Y ±¸A¶  25" xfId="22464" xr:uid="{753A81D0-6CFE-4AD1-B6DD-9967103D0A7D}"/>
    <cellStyle name="ÅëÈ­ [0]_Â÷ÀÔ±Ý ±¸Á¶  25" xfId="22465" xr:uid="{0B615116-0ECA-46DB-A3CF-D561E5975B45}"/>
    <cellStyle name="AeE­ [0]_A÷AO±Y ±¸A¶  25 2" xfId="29819" xr:uid="{C4E2C418-705B-4050-91E7-95914A55A608}"/>
    <cellStyle name="ÅëÈ­ [0]_Â÷ÀÔ±Ý ±¸Á¶  26" xfId="22466" xr:uid="{D9A542C8-666C-4583-B103-E5BD64B805A3}"/>
    <cellStyle name="AeE­ [0]_A÷AO±Y ±¸A¶  26 2" xfId="29820" xr:uid="{72EF9D6D-ACE7-450A-9D3F-5C59C86A5C36}"/>
    <cellStyle name="ÅëÈ­ [0]_Â÷ÀÔ±Ý ±¸Á¶  27" xfId="22467" xr:uid="{8EAFE517-2F99-4FF2-966C-ABE54D6D4C95}"/>
    <cellStyle name="AeE­ [0]_A÷AO±Y ±¸A¶  27 2" xfId="29821" xr:uid="{7D3E409B-B22A-4C33-BA16-4B4155F99876}"/>
    <cellStyle name="ÅëÈ­ [0]_Â÷ÀÔ±Ý ±¸Á¶  28" xfId="22468" xr:uid="{A5B55CEF-656A-4055-852C-0F06780CFD4E}"/>
    <cellStyle name="AeE­ [0]_A÷AO±Y ±¸A¶  28 2" xfId="29822" xr:uid="{640B30DA-2791-4ADC-9691-6A9D5F11C7C1}"/>
    <cellStyle name="ÅëÈ­ [0]_Â÷ÀÔ±Ý ±¸Á¶  29" xfId="22469" xr:uid="{3A3E0F5D-FA33-4001-BF90-D254A1C33A12}"/>
    <cellStyle name="AeE­ [0]_A÷AO±Y ±¸A¶  29 2" xfId="29823" xr:uid="{60899DC8-B2E9-4F8E-8684-48AF80F0E155}"/>
    <cellStyle name="ÅëÈ­ [0]_Â÷ÀÔ±Ý ±¸Á¶  3" xfId="22470" xr:uid="{653FD1A4-3642-4257-BC00-43099BD016F5}"/>
    <cellStyle name="AeE­ [0]_A÷AO±Y ±¸A¶  3 2" xfId="29824" xr:uid="{4E897F40-71A9-48E7-84F7-BF5D4EB0BE72}"/>
    <cellStyle name="ÅëÈ­ [0]_Â÷ÀÔ±Ý ±¸Á¶  3 2" xfId="29825" xr:uid="{A093EA3B-188C-42DA-90B7-D4113012E562}"/>
    <cellStyle name="AeE­ [0]_A÷AO±Y ±¸A¶  30" xfId="22471" xr:uid="{7F028069-3134-4291-8299-4337A16D273B}"/>
    <cellStyle name="ÅëÈ­ [0]_Â÷ÀÔ±Ý ±¸Á¶  30" xfId="22472" xr:uid="{95685508-1FFF-4790-AD82-15CBBDAC073E}"/>
    <cellStyle name="AeE­ [0]_A÷AO±Y ±¸A¶  30 2" xfId="29826" xr:uid="{6A03C4F6-BB75-499A-A7F3-F42069790889}"/>
    <cellStyle name="ÅëÈ­ [0]_Â÷ÀÔ±Ý ±¸Á¶  31" xfId="22473" xr:uid="{68D21448-A158-4324-92A7-27D1B92240AC}"/>
    <cellStyle name="AeE­ [0]_A÷AO±Y ±¸A¶  31 2" xfId="29827" xr:uid="{7D8639FB-0C6B-4069-A7ED-D1F76A2851E7}"/>
    <cellStyle name="ÅëÈ­ [0]_Â÷ÀÔ±Ý ±¸Á¶  32" xfId="22474" xr:uid="{1ADBE865-6829-4C8F-AA93-42E9986A9291}"/>
    <cellStyle name="AeE­ [0]_A÷AO±Y ±¸A¶  32 2" xfId="29828" xr:uid="{03784E16-53F9-4AAC-AEC0-20487CBDC807}"/>
    <cellStyle name="ÅëÈ­ [0]_Â÷ÀÔ±Ý ±¸Á¶  33" xfId="22475" xr:uid="{74C341EF-9F5C-4B50-B49A-6FB87336AFF5}"/>
    <cellStyle name="AeE­ [0]_A÷AO±Y ±¸A¶  33 2" xfId="29829" xr:uid="{8FE83DD1-1878-44D5-8D12-A1E0716C4E7F}"/>
    <cellStyle name="ÅëÈ­ [0]_Â÷ÀÔ±Ý ±¸Á¶  34" xfId="22476" xr:uid="{3FB419BF-076F-4279-8611-9A9CDEC3C81E}"/>
    <cellStyle name="AeE­ [0]_A÷AO±Y ±¸A¶  34 2" xfId="29830" xr:uid="{C127EF3F-3942-4B2C-A625-376BAF75F8B0}"/>
    <cellStyle name="ÅëÈ­ [0]_Â÷ÀÔ±Ý ±¸Á¶  35" xfId="22477" xr:uid="{C21241DC-537F-4471-A1A9-1EE3B75E604E}"/>
    <cellStyle name="AeE­ [0]_A÷AO±Y ±¸A¶  35 2" xfId="29831" xr:uid="{883E18F1-D8D9-4D19-8352-90A6D7A206B5}"/>
    <cellStyle name="ÅëÈ­ [0]_Â÷ÀÔ±Ý ±¸Á¶  36" xfId="22478" xr:uid="{80B15CB5-21C7-401F-8985-318085D8A10D}"/>
    <cellStyle name="AeE­ [0]_A÷AO±Y ±¸A¶  36 2" xfId="29832" xr:uid="{F4B596AD-DE57-4FEB-9A0E-225360DBBCE0}"/>
    <cellStyle name="ÅëÈ­ [0]_Â÷ÀÔ±Ý ±¸Á¶  37" xfId="29833" xr:uid="{A988CC0D-BF25-4599-BBAC-F23E35CCFAD2}"/>
    <cellStyle name="AeE­ [0]_A÷AO±Y ±¸A¶  4" xfId="22479" xr:uid="{633092FA-8618-421F-BCF2-A63D50B6059C}"/>
    <cellStyle name="ÅëÈ­ [0]_Â÷ÀÔ±Ý ±¸Á¶  4" xfId="22480" xr:uid="{4DD46362-BB75-45E1-B13A-73327EDCF856}"/>
    <cellStyle name="AeE­ [0]_A÷AO±Y ±¸A¶  4 2" xfId="29834" xr:uid="{43C11A0D-AE23-4D76-9D7A-B445C1A913A3}"/>
    <cellStyle name="ÅëÈ­ [0]_Â÷ÀÔ±Ý ±¸Á¶  4 2" xfId="29835" xr:uid="{586C8C66-0031-403C-A02B-3AC89A64626B}"/>
    <cellStyle name="AeE­ [0]_A÷AO±Y ±¸A¶  5" xfId="22481" xr:uid="{C1B21C82-0121-4F9C-A25F-FF59C0BF42FE}"/>
    <cellStyle name="ÅëÈ­ [0]_Â÷ÀÔ±Ý ±¸Á¶  5" xfId="22482" xr:uid="{A3468C3A-AC8B-40FA-ABEA-FE43415E7C84}"/>
    <cellStyle name="AeE­ [0]_A÷AO±Y ±¸A¶  5 2" xfId="29836" xr:uid="{EC12217A-AD21-4FE4-9FDD-D14300703D11}"/>
    <cellStyle name="ÅëÈ­ [0]_Â÷ÀÔ±Ý ±¸Á¶  5 2" xfId="29837" xr:uid="{09E9BD70-3BE8-4831-9366-1D0F5CDED4F6}"/>
    <cellStyle name="AeE­ [0]_A÷AO±Y ±¸A¶  6" xfId="22483" xr:uid="{7A6A8F21-084D-4FA1-B13B-F82BAE4BEC83}"/>
    <cellStyle name="ÅëÈ­ [0]_Â÷ÀÔ±Ý ±¸Á¶  6" xfId="22484" xr:uid="{63DF31A6-A7CE-41F8-AA71-57B6A0494897}"/>
    <cellStyle name="AeE­ [0]_A÷AO±Y ±¸A¶  6 2" xfId="29838" xr:uid="{441CDEF7-BC30-4B65-B750-317ADC1B5DC5}"/>
    <cellStyle name="ÅëÈ­ [0]_Â÷ÀÔ±Ý ±¸Á¶  6 2" xfId="29839" xr:uid="{1FD58B38-7C71-41DA-B0BC-AD718D1FC430}"/>
    <cellStyle name="AeE­ [0]_A÷AO±Y ±¸A¶  7" xfId="22485" xr:uid="{86A09BA2-A525-494E-B5BC-686195EDEBD2}"/>
    <cellStyle name="ÅëÈ­ [0]_Â÷ÀÔ±Ý ±¸Á¶  7" xfId="22486" xr:uid="{A4F8ECA0-77B1-4D4C-AE2D-94CCD4723289}"/>
    <cellStyle name="AeE­ [0]_A÷AO±Y ±¸A¶  7 2" xfId="29840" xr:uid="{48FDE181-FFBF-4677-B6E9-75D6FBE78747}"/>
    <cellStyle name="ÅëÈ­ [0]_Â÷ÀÔ±Ý ±¸Á¶  7 2" xfId="29841" xr:uid="{2F82FBB7-AD61-4603-A158-D1BBCEA09EF3}"/>
    <cellStyle name="AeE­ [0]_A÷AO±Y ±¸A¶  8" xfId="22487" xr:uid="{B19DAB8E-261A-48A3-9F37-1393BEA3CE07}"/>
    <cellStyle name="ÅëÈ­ [0]_Â÷ÀÔ±Ý ±¸Á¶  8" xfId="22488" xr:uid="{2E6D4D10-A92E-4275-A057-BA079BAFFACD}"/>
    <cellStyle name="AeE­ [0]_A÷AO±Y ±¸A¶  8 2" xfId="29842" xr:uid="{BBC6327A-8635-4A9A-8F8E-38C2599BECA5}"/>
    <cellStyle name="ÅëÈ­ [0]_Â÷ÀÔ±Ý ±¸Á¶  8 2" xfId="29843" xr:uid="{764C2392-DB8F-43D2-B05E-233145AAAE83}"/>
    <cellStyle name="AeE­ [0]_A÷AO±Y ±¸A¶  9" xfId="22489" xr:uid="{1C20FEC0-D8F5-48BA-B383-EA06E9ACFB05}"/>
    <cellStyle name="ÅëÈ­ [0]_Â÷ÀÔ±Ý ±¸Á¶  9" xfId="22490" xr:uid="{F8A49594-31A3-4453-B327-20482A60DC61}"/>
    <cellStyle name="AeE­ [0]_A÷AO±Y ±¸A¶  9 2" xfId="29844" xr:uid="{2A90C3FE-515C-4362-9945-940F22AD67CD}"/>
    <cellStyle name="ÅëÈ­ [0]_Â÷ÀÔ±Ý ±¸Á¶  9 2" xfId="29845" xr:uid="{5636E691-1058-4E22-BFD2-AAE196E0A6F4}"/>
    <cellStyle name="AeE­ [0]_A÷AO±Y ±¸A¶ _(분석-수정-수주보완)2003-2005년신제품수주분석3" xfId="2273" xr:uid="{A4E7776D-331A-4C45-8A13-62C189405D0E}"/>
    <cellStyle name="ÅëÈ­ [0]_Â÷ÀÔ±Ý ±¸Á¶ _(분석-수정-수주보완)2003-2005년신제품수주분석3" xfId="2274" xr:uid="{E12D2A47-B753-44C0-8099-2DE120844AA5}"/>
    <cellStyle name="AeE­ [0]_A÷AO±Y ±¸A¶ _04변압기생산투자" xfId="2275" xr:uid="{5ED6DBFD-E421-44AD-8D69-C187F25E27E9}"/>
    <cellStyle name="ÅëÈ­ [0]_Â÷ÀÔ±Ý ±¸Á¶ _04변압기생산투자" xfId="2276" xr:uid="{E04817FD-19B2-4F34-A4EA-D39A79BA9C8A}"/>
    <cellStyle name="AeE­ [0]_A÷AO±Y ±¸A¶ _07년 시설투자 사업계획(안재한)" xfId="2277" xr:uid="{FDD5029E-7D7B-4D48-9D11-692EE55DCBCB}"/>
    <cellStyle name="ÅëÈ­ [0]_Â÷ÀÔ±Ý ±¸Á¶ _07년 시설투자 사업계획(안재한)" xfId="2278" xr:uid="{BFC8EB00-5D5D-4D13-91CD-83FA470A111B}"/>
    <cellStyle name="AeE­ [0]_A÷AO±Y ±¸A¶ _1 2006년사업계획작성기준및 양식(R.0)" xfId="2279" xr:uid="{EED6A983-87FC-44C5-B830-AA3D339D69D1}"/>
    <cellStyle name="ÅëÈ­ [0]_Â÷ÀÔ±Ý ±¸Á¶ _1 2006년사업계획작성기준및 양식(R.0)" xfId="2280" xr:uid="{AA99D231-5892-4E5B-8CA7-776F0E274FCA}"/>
    <cellStyle name="AeE­ [0]_A÷AO±Y ±¸A¶ _1)사업목표(수정)" xfId="2281" xr:uid="{876FBE35-57EA-4564-8122-47E75089435B}"/>
    <cellStyle name="ÅëÈ­ [0]_Â÷ÀÔ±Ý ±¸Á¶ _1)사업목표(수정)" xfId="2282" xr:uid="{04783454-E556-4FBD-BB51-810834AA97A2}"/>
    <cellStyle name="AeE­ [0]_A÷AO±Y ±¸A¶ _1)중장기사업목표_B4(수정)" xfId="2283" xr:uid="{F6998F84-3F9B-44CF-BDEB-CE012F42C1CD}"/>
    <cellStyle name="ÅëÈ­ [0]_Â÷ÀÔ±Ý ±¸Á¶ _1)중장기사업목표_B4(수정)" xfId="2284" xr:uid="{91E3BF4B-F16D-44CB-A7F7-C09A304DCA93}"/>
    <cellStyle name="AeE­ [0]_A÷AO±Y ±¸A¶ _20051021_06년확정물량통보R.0" xfId="2285" xr:uid="{A24B8E71-7DC4-4FD3-9C75-E9F50D77023E}"/>
    <cellStyle name="ÅëÈ­ [0]_Â÷ÀÔ±Ý ±¸Á¶ _20051021_06년확정물량통보R.0" xfId="2286" xr:uid="{5B0CC391-F64D-459F-856A-04E012357071}"/>
    <cellStyle name="AeE­ [0]_A÷AO±Y ±¸A¶ _2007년사업계획작성초안(고생송부)" xfId="2287" xr:uid="{535F07F4-6DE0-4F97-A5FC-1B3A17801802}"/>
    <cellStyle name="ÅëÈ­ [0]_Â÷ÀÔ±Ý ±¸Á¶ _2007년사업계획작성초안(고생송부)" xfId="2288" xr:uid="{BEFC3C5C-7903-41D6-B730-86759EFB661C}"/>
    <cellStyle name="AeE­ [0]_A÷AO±Y ±¸A¶ _20080929_인버터VOC현황및개선방안_품질1" xfId="2289" xr:uid="{8C8CE7B1-0BAB-44E0-A08A-11D6807178D6}"/>
    <cellStyle name="ÅëÈ­ [0]_Â÷ÀÔ±Ý ±¸Á¶ _20080929_인버터VOC현황및개선방안_품질1" xfId="2290" xr:uid="{60C88856-1D45-4F63-85EF-2EA90E06DA95}"/>
    <cellStyle name="AeE­ [0]_A÷AO±Y ±¸A¶ _20080930_인버터VOC 년도별 추이_품질" xfId="2291" xr:uid="{20AFEB14-65B6-4F05-A61A-C30520894B43}"/>
    <cellStyle name="ÅëÈ­ [0]_Â÷ÀÔ±Ý ±¸Á¶ _20080930_인버터VOC 년도별 추이_품질" xfId="2292" xr:uid="{F998BCA0-B20D-4576-966E-D099AF30B657}"/>
    <cellStyle name="AeE­ [0]_A÷AO±Y ±¸A¶ _2008년_VOC 세부실천계획_r01(B4)_중저압차단기" xfId="2293" xr:uid="{F691A9BB-F29D-48EC-8268-D8EE73B424AA}"/>
    <cellStyle name="ÅëÈ­ [0]_Â÷ÀÔ±Ý ±¸Á¶ _2008년_VOC 세부실천계획_r01(B4)_중저압차단기" xfId="2294" xr:uid="{BDA326AC-ACB7-4422-8A61-B106420915FC}"/>
    <cellStyle name="AeE­ [0]_A÷AO±Y ±¸A¶ _2008년도 변압기부문 기술개발과제 현황(2차심의)" xfId="2295" xr:uid="{1F196FB9-0A84-45B3-B077-81A307581A71}"/>
    <cellStyle name="ÅëÈ­ [0]_Â÷ÀÔ±Ý ±¸Á¶ _2008년도 변압기부문 기술개발과제 현황(2차심의)" xfId="2296" xr:uid="{9D928B69-4541-47B9-9C96-1D79F85398A0}"/>
    <cellStyle name="AeE­ [0]_A÷AO±Y ±¸A¶ _24통관" xfId="2297" xr:uid="{B5061DB2-4D42-4E87-8A8B-DD649F08243E}"/>
    <cellStyle name="ÅëÈ­ [0]_Â÷ÀÔ±Ý ±¸Á¶ _3. 미포조선 경영현황(04실적05계획 cyh)" xfId="2298" xr:uid="{196F7F48-D912-4840-9FD8-FBDC80BB575E}"/>
    <cellStyle name="AeE­ [0]_A÷AO±Y ±¸A¶ _5월보고상" xfId="2299" xr:uid="{00DAFA1A-6800-4EB1-AC87-EA7316AB510D}"/>
    <cellStyle name="ÅëÈ­ [0]_Â÷ÀÔ±Ý ±¸Á¶ _5월보고상" xfId="2300" xr:uid="{DE5FC6DB-CE6A-4AF7-AEBC-435B20058887}"/>
    <cellStyle name="AeE­ [0]_A÷AO±Y ±¸A¶ _5월보고상 10" xfId="22491" xr:uid="{3401D464-6B5C-43A1-A4D8-ED1563643C37}"/>
    <cellStyle name="ÅëÈ­ [0]_Â÷ÀÔ±Ý ±¸Á¶ _5월보고상 10" xfId="22492" xr:uid="{F8D68D0E-443A-4EDD-BED6-92F396FAB40B}"/>
    <cellStyle name="AeE­ [0]_A÷AO±Y ±¸A¶ _5월보고상 10 2" xfId="29846" xr:uid="{31875DAE-6C15-4A62-A7A0-DE4FFBE16281}"/>
    <cellStyle name="ÅëÈ­ [0]_Â÷ÀÔ±Ý ±¸Á¶ _5월보고상 10 2" xfId="29847" xr:uid="{5880E12E-5756-4527-92EB-19432A9CA37D}"/>
    <cellStyle name="AeE­ [0]_A÷AO±Y ±¸A¶ _5월보고상 11" xfId="22493" xr:uid="{3D696C95-AFBE-4705-8A02-4D78ADF014C2}"/>
    <cellStyle name="ÅëÈ­ [0]_Â÷ÀÔ±Ý ±¸Á¶ _5월보고상 11" xfId="22494" xr:uid="{CC38875D-A9AE-4A29-BAFD-62A5AAAE20E0}"/>
    <cellStyle name="AeE­ [0]_A÷AO±Y ±¸A¶ _5월보고상 11 2" xfId="29848" xr:uid="{E4641838-BCFA-4388-951A-5ACC96C430BC}"/>
    <cellStyle name="ÅëÈ­ [0]_Â÷ÀÔ±Ý ±¸Á¶ _5월보고상 11 2" xfId="29849" xr:uid="{0ADCAE90-DE6E-47D5-9F65-6B499216DC7F}"/>
    <cellStyle name="AeE­ [0]_A÷AO±Y ±¸A¶ _5월보고상 12" xfId="22495" xr:uid="{EBEE13E2-FCD3-4C6D-8CBF-15BA961897EC}"/>
    <cellStyle name="ÅëÈ­ [0]_Â÷ÀÔ±Ý ±¸Á¶ _5월보고상 12" xfId="22496" xr:uid="{8798DAD2-A36F-4248-B7F3-5B4DA042F3A6}"/>
    <cellStyle name="AeE­ [0]_A÷AO±Y ±¸A¶ _5월보고상 12 2" xfId="29850" xr:uid="{BEAB6BCA-BF51-4034-8B58-5AE95CFB6A7E}"/>
    <cellStyle name="ÅëÈ­ [0]_Â÷ÀÔ±Ý ±¸Á¶ _5월보고상 12 2" xfId="29851" xr:uid="{6813F14D-77A1-461D-A51A-A344C59D1CB7}"/>
    <cellStyle name="AeE­ [0]_A÷AO±Y ±¸A¶ _5월보고상 13" xfId="22497" xr:uid="{BD7FEA64-9B5E-4673-8866-A814EE21577C}"/>
    <cellStyle name="ÅëÈ­ [0]_Â÷ÀÔ±Ý ±¸Á¶ _5월보고상 13" xfId="22498" xr:uid="{A3458F88-8837-4ED1-8BFF-5C8587DC88BF}"/>
    <cellStyle name="AeE­ [0]_A÷AO±Y ±¸A¶ _5월보고상 13 2" xfId="29852" xr:uid="{FBA02887-86DF-47AF-9962-93574492FE31}"/>
    <cellStyle name="ÅëÈ­ [0]_Â÷ÀÔ±Ý ±¸Á¶ _5월보고상 13 2" xfId="29853" xr:uid="{0B5E821B-A2C6-4B36-8A28-D4F7B50CEACF}"/>
    <cellStyle name="AeE­ [0]_A÷AO±Y ±¸A¶ _5월보고상 14" xfId="22499" xr:uid="{6EE72414-FD6A-41C5-953D-D25BE748E466}"/>
    <cellStyle name="ÅëÈ­ [0]_Â÷ÀÔ±Ý ±¸Á¶ _5월보고상 14" xfId="22500" xr:uid="{F6942474-6486-4668-9638-C690B98C2997}"/>
    <cellStyle name="AeE­ [0]_A÷AO±Y ±¸A¶ _5월보고상 14 2" xfId="29854" xr:uid="{8974FC39-D4A3-4D05-BF02-308958E99120}"/>
    <cellStyle name="ÅëÈ­ [0]_Â÷ÀÔ±Ý ±¸Á¶ _5월보고상 14 2" xfId="29855" xr:uid="{DBD0420D-0EB4-4D4C-A30C-B2EE9012377F}"/>
    <cellStyle name="AeE­ [0]_A÷AO±Y ±¸A¶ _5월보고상 15" xfId="22501" xr:uid="{27C56551-B4CD-4A15-A8CA-4155DF3BC939}"/>
    <cellStyle name="ÅëÈ­ [0]_Â÷ÀÔ±Ý ±¸Á¶ _5월보고상 15" xfId="22502" xr:uid="{CAE4EF6F-C0CB-4676-9E6D-CE9344B44E42}"/>
    <cellStyle name="AeE­ [0]_A÷AO±Y ±¸A¶ _5월보고상 15 2" xfId="29856" xr:uid="{C2CEB6BA-929E-4F01-B4D4-CA943980FCD3}"/>
    <cellStyle name="ÅëÈ­ [0]_Â÷ÀÔ±Ý ±¸Á¶ _5월보고상 15 2" xfId="29857" xr:uid="{BCDD0C35-6016-4B8C-8595-E8969F43205C}"/>
    <cellStyle name="AeE­ [0]_A÷AO±Y ±¸A¶ _5월보고상 16" xfId="22503" xr:uid="{80A2391C-1183-497C-BD8A-36519B523C30}"/>
    <cellStyle name="ÅëÈ­ [0]_Â÷ÀÔ±Ý ±¸Á¶ _5월보고상 16" xfId="22504" xr:uid="{272B2A0B-BAFE-4AAB-B0AF-1A70350D84BA}"/>
    <cellStyle name="AeE­ [0]_A÷AO±Y ±¸A¶ _5월보고상 16 2" xfId="29858" xr:uid="{9179038F-3E0F-4567-A266-08E846372C19}"/>
    <cellStyle name="ÅëÈ­ [0]_Â÷ÀÔ±Ý ±¸Á¶ _5월보고상 16 2" xfId="29859" xr:uid="{8B8EFEF6-F78F-4EB6-9CE4-798DED936DE3}"/>
    <cellStyle name="AeE­ [0]_A÷AO±Y ±¸A¶ _5월보고상 17" xfId="22505" xr:uid="{6C347C1E-4ACB-4D6E-9055-C555961064D4}"/>
    <cellStyle name="ÅëÈ­ [0]_Â÷ÀÔ±Ý ±¸Á¶ _5월보고상 17" xfId="22506" xr:uid="{287B70E0-AE3E-4723-8C95-19C0ED88872E}"/>
    <cellStyle name="AeE­ [0]_A÷AO±Y ±¸A¶ _5월보고상 17 2" xfId="29860" xr:uid="{F98DDF56-123D-496A-95F8-048930E7AFAE}"/>
    <cellStyle name="ÅëÈ­ [0]_Â÷ÀÔ±Ý ±¸Á¶ _5월보고상 17 2" xfId="29861" xr:uid="{FED995E4-8C6D-4D1F-AAF6-B3900B4DF914}"/>
    <cellStyle name="AeE­ [0]_A÷AO±Y ±¸A¶ _5월보고상 18" xfId="22507" xr:uid="{C51574FD-3A6E-476A-ADC8-01EA90C02C6D}"/>
    <cellStyle name="ÅëÈ­ [0]_Â÷ÀÔ±Ý ±¸Á¶ _5월보고상 18" xfId="22508" xr:uid="{C04D2379-0281-4497-934D-6A69BE197EF3}"/>
    <cellStyle name="AeE­ [0]_A÷AO±Y ±¸A¶ _5월보고상 18 2" xfId="29862" xr:uid="{5D310123-6672-4BCB-96C2-3D4F3A28A321}"/>
    <cellStyle name="ÅëÈ­ [0]_Â÷ÀÔ±Ý ±¸Á¶ _5월보고상 18 2" xfId="29863" xr:uid="{F839F718-9DAE-42B3-BADD-03C1FB42553B}"/>
    <cellStyle name="AeE­ [0]_A÷AO±Y ±¸A¶ _5월보고상 19" xfId="22509" xr:uid="{F4C170F3-076A-40B4-A0AC-C0903D4983F7}"/>
    <cellStyle name="ÅëÈ­ [0]_Â÷ÀÔ±Ý ±¸Á¶ _5월보고상 19" xfId="22510" xr:uid="{6C8D7FE4-27DC-4F6D-9323-21E1867A8425}"/>
    <cellStyle name="AeE­ [0]_A÷AO±Y ±¸A¶ _5월보고상 19 2" xfId="29864" xr:uid="{AB31CD51-7AC7-429B-8829-1CB15D0965D8}"/>
    <cellStyle name="ÅëÈ­ [0]_Â÷ÀÔ±Ý ±¸Á¶ _5월보고상 19 2" xfId="29865" xr:uid="{1A3BE9DA-FE9F-4305-BEB0-6ED7E94FFE3C}"/>
    <cellStyle name="AeE­ [0]_A÷AO±Y ±¸A¶ _5월보고상 2" xfId="22511" xr:uid="{9E69EA44-70FC-44F4-A93A-97A06F53F49A}"/>
    <cellStyle name="ÅëÈ­ [0]_Â÷ÀÔ±Ý ±¸Á¶ _5월보고상 2" xfId="22512" xr:uid="{FF4DE66D-00B0-4AB0-A57A-4B2108E5DC7F}"/>
    <cellStyle name="AeE­ [0]_A÷AO±Y ±¸A¶ _5월보고상 2 2" xfId="29866" xr:uid="{45185623-11F7-48C9-A0DE-57AEB278AA94}"/>
    <cellStyle name="ÅëÈ­ [0]_Â÷ÀÔ±Ý ±¸Á¶ _5월보고상 20" xfId="22513" xr:uid="{25E99485-E117-43D4-84E3-CED78492ACC9}"/>
    <cellStyle name="AeE­ [0]_A÷AO±Y ±¸A¶ _5월보고상 20 2" xfId="29867" xr:uid="{9420D106-F3E3-4756-B279-89F11E2CF7EC}"/>
    <cellStyle name="ÅëÈ­ [0]_Â÷ÀÔ±Ý ±¸Á¶ _5월보고상 20 2" xfId="29868" xr:uid="{AA73A638-6E5D-430D-B653-5ED948FDD1CD}"/>
    <cellStyle name="AeE­ [0]_A÷AO±Y ±¸A¶ _5월보고상 21" xfId="22514" xr:uid="{094A31A5-BF2C-4A5E-890C-EB771683920F}"/>
    <cellStyle name="ÅëÈ­ [0]_Â÷ÀÔ±Ý ±¸Á¶ _5월보고상 21" xfId="22515" xr:uid="{251DFD8E-CA0B-4CAF-B037-12C69AF17981}"/>
    <cellStyle name="AeE­ [0]_A÷AO±Y ±¸A¶ _5월보고상 21 2" xfId="29869" xr:uid="{D2CA3ABA-2E45-41B5-AF66-911F8BF9A8DD}"/>
    <cellStyle name="ÅëÈ­ [0]_Â÷ÀÔ±Ý ±¸Á¶ _5월보고상 21 2" xfId="29870" xr:uid="{6DDD2AE8-2586-454C-A8BC-342C98EFE87E}"/>
    <cellStyle name="AeE­ [0]_A÷AO±Y ±¸A¶ _5월보고상 22" xfId="22516" xr:uid="{AFB2A7D5-509E-49D2-8B47-FA37BB620591}"/>
    <cellStyle name="ÅëÈ­ [0]_Â÷ÀÔ±Ý ±¸Á¶ _5월보고상 22" xfId="22517" xr:uid="{F7F45EFE-677B-41E2-BE69-2D6FE6B72EF6}"/>
    <cellStyle name="AeE­ [0]_A÷AO±Y ±¸A¶ _5월보고상 22 2" xfId="29871" xr:uid="{B6223A19-6516-4FDF-AB48-8840639E747D}"/>
    <cellStyle name="ÅëÈ­ [0]_Â÷ÀÔ±Ý ±¸Á¶ _5월보고상 22 2" xfId="29872" xr:uid="{E7F49A30-A92E-448F-8EF6-28DAC1C26A95}"/>
    <cellStyle name="AeE­ [0]_A÷AO±Y ±¸A¶ _5월보고상 23" xfId="22518" xr:uid="{775D90E7-DCCF-41BC-A13C-D4DA835C2725}"/>
    <cellStyle name="ÅëÈ­ [0]_Â÷ÀÔ±Ý ±¸Á¶ _5월보고상 23" xfId="22519" xr:uid="{A522247E-E009-42F6-BE3C-FB14C6E8043B}"/>
    <cellStyle name="AeE­ [0]_A÷AO±Y ±¸A¶ _5월보고상 23 2" xfId="29873" xr:uid="{3DA76059-035F-4E35-B1DC-5CC4204FEDC9}"/>
    <cellStyle name="ÅëÈ­ [0]_Â÷ÀÔ±Ý ±¸Á¶ _5월보고상 23 2" xfId="29874" xr:uid="{A1CA4A91-8D03-484F-B4A8-C17806D94E16}"/>
    <cellStyle name="AeE­ [0]_A÷AO±Y ±¸A¶ _5월보고상 24" xfId="22520" xr:uid="{4FBC9448-FDC5-4242-AAD8-8ED93A686F18}"/>
    <cellStyle name="ÅëÈ­ [0]_Â÷ÀÔ±Ý ±¸Á¶ _5월보고상 24" xfId="22521" xr:uid="{E6E6D5C3-7EF4-4BDD-A7D5-4043F7DFB431}"/>
    <cellStyle name="AeE­ [0]_A÷AO±Y ±¸A¶ _5월보고상 24 2" xfId="29875" xr:uid="{256FC1D1-11D8-4A23-9FB6-1B93EBA1116C}"/>
    <cellStyle name="ÅëÈ­ [0]_Â÷ÀÔ±Ý ±¸Á¶ _5월보고상 24 2" xfId="29876" xr:uid="{2004067B-0E3A-493C-B049-8040CAC239F8}"/>
    <cellStyle name="AeE­ [0]_A÷AO±Y ±¸A¶ _5월보고상 25" xfId="22522" xr:uid="{8FC252A5-A0D7-4EAF-9E13-36710B899E4B}"/>
    <cellStyle name="ÅëÈ­ [0]_Â÷ÀÔ±Ý ±¸Á¶ _5월보고상 25" xfId="22523" xr:uid="{1A4E9E6A-253C-434A-8492-8E5ACF11457F}"/>
    <cellStyle name="AeE­ [0]_A÷AO±Y ±¸A¶ _5월보고상 25 2" xfId="29877" xr:uid="{DA4F6224-8CA8-4298-8380-4D7BEEE2C970}"/>
    <cellStyle name="ÅëÈ­ [0]_Â÷ÀÔ±Ý ±¸Á¶ _5월보고상 26" xfId="22524" xr:uid="{EABC2774-C611-4F10-8854-186B989F1510}"/>
    <cellStyle name="AeE­ [0]_A÷AO±Y ±¸A¶ _5월보고상 26 2" xfId="29878" xr:uid="{ADD81BB8-A167-4871-956D-F4FD5BAD663A}"/>
    <cellStyle name="ÅëÈ­ [0]_Â÷ÀÔ±Ý ±¸Á¶ _5월보고상 27" xfId="22525" xr:uid="{3D459926-C4F1-4EAD-8B8F-3B3D06B1EC3B}"/>
    <cellStyle name="AeE­ [0]_A÷AO±Y ±¸A¶ _5월보고상 27 2" xfId="29879" xr:uid="{8CB5D512-3054-4976-AD72-752A1F706474}"/>
    <cellStyle name="ÅëÈ­ [0]_Â÷ÀÔ±Ý ±¸Á¶ _5월보고상 28" xfId="22526" xr:uid="{C8D31652-75B9-4D26-B17C-1B9C89510939}"/>
    <cellStyle name="AeE­ [0]_A÷AO±Y ±¸A¶ _5월보고상 28 2" xfId="29880" xr:uid="{25750015-7F00-4AE6-BD84-728326A84A86}"/>
    <cellStyle name="ÅëÈ­ [0]_Â÷ÀÔ±Ý ±¸Á¶ _5월보고상 29" xfId="22527" xr:uid="{99326B54-76BF-40DC-988C-55E3467D5E58}"/>
    <cellStyle name="AeE­ [0]_A÷AO±Y ±¸A¶ _5월보고상 29 2" xfId="29881" xr:uid="{9107E185-794E-4468-9C9E-5447F0D6C3D5}"/>
    <cellStyle name="ÅëÈ­ [0]_Â÷ÀÔ±Ý ±¸Á¶ _5월보고상 3" xfId="22528" xr:uid="{3AAB30BA-A89F-43FD-9DB3-C8E3EF010CC0}"/>
    <cellStyle name="AeE­ [0]_A÷AO±Y ±¸A¶ _5월보고상 3 2" xfId="29882" xr:uid="{7D79207D-868E-4814-80D8-652B3A79926F}"/>
    <cellStyle name="ÅëÈ­ [0]_Â÷ÀÔ±Ý ±¸Á¶ _5월보고상 3 2" xfId="29883" xr:uid="{A98F5F00-564F-4A0F-AAF2-49E7AC25214B}"/>
    <cellStyle name="AeE­ [0]_A÷AO±Y ±¸A¶ _5월보고상 30" xfId="22529" xr:uid="{BF3E418A-7D17-4247-83FF-108F4B8E0750}"/>
    <cellStyle name="ÅëÈ­ [0]_Â÷ÀÔ±Ý ±¸Á¶ _5월보고상 30" xfId="22530" xr:uid="{B9040303-2D11-4495-BC1D-89670F5051A6}"/>
    <cellStyle name="AeE­ [0]_A÷AO±Y ±¸A¶ _5월보고상 30 2" xfId="29884" xr:uid="{00AD42B4-0A1F-4D32-B0FA-56F63D579E63}"/>
    <cellStyle name="ÅëÈ­ [0]_Â÷ÀÔ±Ý ±¸Á¶ _5월보고상 31" xfId="22531" xr:uid="{4B0B34F6-FCB3-4112-B261-C93F389A4A82}"/>
    <cellStyle name="AeE­ [0]_A÷AO±Y ±¸A¶ _5월보고상 31 2" xfId="29885" xr:uid="{8AA4DE2A-5D58-4F94-862D-BA512EE52EEC}"/>
    <cellStyle name="ÅëÈ­ [0]_Â÷ÀÔ±Ý ±¸Á¶ _5월보고상 32" xfId="22532" xr:uid="{A05E52A2-D9F6-4786-9B2E-D4A935C7576B}"/>
    <cellStyle name="AeE­ [0]_A÷AO±Y ±¸A¶ _5월보고상 32 2" xfId="29886" xr:uid="{EBFACA9A-C04D-445B-A35B-49B2A4CA7DFF}"/>
    <cellStyle name="ÅëÈ­ [0]_Â÷ÀÔ±Ý ±¸Á¶ _5월보고상 33" xfId="22533" xr:uid="{F9D062C7-9E5F-4BAC-A758-99845C55671E}"/>
    <cellStyle name="AeE­ [0]_A÷AO±Y ±¸A¶ _5월보고상 33 2" xfId="29887" xr:uid="{A6DCF3FF-4EC2-45C9-B190-3B29BE2738D0}"/>
    <cellStyle name="ÅëÈ­ [0]_Â÷ÀÔ±Ý ±¸Á¶ _5월보고상 34" xfId="22534" xr:uid="{24786975-6871-49B2-BCF3-F00DBC3EBBBF}"/>
    <cellStyle name="AeE­ [0]_A÷AO±Y ±¸A¶ _5월보고상 34 2" xfId="29888" xr:uid="{C953C183-D2B7-4848-ACC2-787FDFC84899}"/>
    <cellStyle name="ÅëÈ­ [0]_Â÷ÀÔ±Ý ±¸Á¶ _5월보고상 35" xfId="22535" xr:uid="{0B94B7E6-C07A-4558-A2EC-1608BF64B760}"/>
    <cellStyle name="AeE­ [0]_A÷AO±Y ±¸A¶ _5월보고상 35 2" xfId="29889" xr:uid="{436C8A64-D637-45E1-83FB-5886E4B2410A}"/>
    <cellStyle name="ÅëÈ­ [0]_Â÷ÀÔ±Ý ±¸Á¶ _5월보고상 36" xfId="22536" xr:uid="{8944881F-1E13-4059-AED6-052FE2733BCF}"/>
    <cellStyle name="AeE­ [0]_A÷AO±Y ±¸A¶ _5월보고상 36 2" xfId="29890" xr:uid="{8A2715D9-4499-4164-AC85-02679E936D2E}"/>
    <cellStyle name="ÅëÈ­ [0]_Â÷ÀÔ±Ý ±¸Á¶ _5월보고상 37" xfId="29891" xr:uid="{43FC3752-D435-429A-A8E6-1B45F3D6CC22}"/>
    <cellStyle name="AeE­ [0]_A÷AO±Y ±¸A¶ _5월보고상 4" xfId="22537" xr:uid="{3020C0BB-4C1D-43D1-B720-F3DAED6A1997}"/>
    <cellStyle name="ÅëÈ­ [0]_Â÷ÀÔ±Ý ±¸Á¶ _5월보고상 4" xfId="22538" xr:uid="{94ADB6CE-9625-42DD-941A-7703A172A613}"/>
    <cellStyle name="AeE­ [0]_A÷AO±Y ±¸A¶ _5월보고상 4 2" xfId="29892" xr:uid="{DA01BB1B-84CF-4C35-AC76-2E064C971F6A}"/>
    <cellStyle name="ÅëÈ­ [0]_Â÷ÀÔ±Ý ±¸Á¶ _5월보고상 4 2" xfId="29893" xr:uid="{6E6D1852-AB7D-4F8C-A560-23649BA3F524}"/>
    <cellStyle name="AeE­ [0]_A÷AO±Y ±¸A¶ _5월보고상 5" xfId="22539" xr:uid="{EFB70641-B72C-4172-BF90-08E6068849CA}"/>
    <cellStyle name="ÅëÈ­ [0]_Â÷ÀÔ±Ý ±¸Á¶ _5월보고상 5" xfId="22540" xr:uid="{A9AFE79D-A996-4094-BE75-60BA703FCFB7}"/>
    <cellStyle name="AeE­ [0]_A÷AO±Y ±¸A¶ _5월보고상 5 2" xfId="29894" xr:uid="{D7E9B85B-4828-4C3C-9395-AE5A197A10CC}"/>
    <cellStyle name="ÅëÈ­ [0]_Â÷ÀÔ±Ý ±¸Á¶ _5월보고상 5 2" xfId="29895" xr:uid="{DDA431BA-247E-4589-BD76-1CE524B24CCC}"/>
    <cellStyle name="AeE­ [0]_A÷AO±Y ±¸A¶ _5월보고상 6" xfId="22541" xr:uid="{1343F93A-1A3A-48D9-A4F4-523D795273DF}"/>
    <cellStyle name="ÅëÈ­ [0]_Â÷ÀÔ±Ý ±¸Á¶ _5월보고상 6" xfId="22542" xr:uid="{DC897970-142D-4FBE-840C-CBC8687C8963}"/>
    <cellStyle name="AeE­ [0]_A÷AO±Y ±¸A¶ _5월보고상 6 2" xfId="29896" xr:uid="{1586950A-3D2D-4427-BF25-CFDEFAB62BF2}"/>
    <cellStyle name="ÅëÈ­ [0]_Â÷ÀÔ±Ý ±¸Á¶ _5월보고상 6 2" xfId="29897" xr:uid="{2586C073-E1F9-4692-A556-3D71E02BB216}"/>
    <cellStyle name="AeE­ [0]_A÷AO±Y ±¸A¶ _5월보고상 7" xfId="22543" xr:uid="{08B7767C-FC6A-4566-A537-C246E9DFDFCA}"/>
    <cellStyle name="ÅëÈ­ [0]_Â÷ÀÔ±Ý ±¸Á¶ _5월보고상 7" xfId="22544" xr:uid="{570FCFC4-93F8-4EEB-9CA5-5B21A68F730F}"/>
    <cellStyle name="AeE­ [0]_A÷AO±Y ±¸A¶ _5월보고상 7 2" xfId="29898" xr:uid="{2729873D-4523-4430-80C3-7324F6BD9A32}"/>
    <cellStyle name="ÅëÈ­ [0]_Â÷ÀÔ±Ý ±¸Á¶ _5월보고상 7 2" xfId="29899" xr:uid="{1BB82598-D1DB-4EB8-90AA-570A477C8A5D}"/>
    <cellStyle name="AeE­ [0]_A÷AO±Y ±¸A¶ _5월보고상 8" xfId="22545" xr:uid="{5A0D8004-5FB0-4BAB-B946-11098F1C2560}"/>
    <cellStyle name="ÅëÈ­ [0]_Â÷ÀÔ±Ý ±¸Á¶ _5월보고상 8" xfId="22546" xr:uid="{F237064C-6158-4EF8-852C-CAB99BFD2CCE}"/>
    <cellStyle name="AeE­ [0]_A÷AO±Y ±¸A¶ _5월보고상 8 2" xfId="29900" xr:uid="{2839FD89-7F1B-4975-997D-C037A75E24C6}"/>
    <cellStyle name="ÅëÈ­ [0]_Â÷ÀÔ±Ý ±¸Á¶ _5월보고상 8 2" xfId="29901" xr:uid="{AA7270FF-8BF9-4816-A445-FAE785D35BC9}"/>
    <cellStyle name="AeE­ [0]_A÷AO±Y ±¸A¶ _5월보고상 9" xfId="22547" xr:uid="{0FD71851-AC4D-4A68-8DC9-4E6E8CA29CA4}"/>
    <cellStyle name="ÅëÈ­ [0]_Â÷ÀÔ±Ý ±¸Á¶ _5월보고상 9" xfId="22548" xr:uid="{873C149E-C883-4491-95E4-18ABCFA2BEE2}"/>
    <cellStyle name="AeE­ [0]_A÷AO±Y ±¸A¶ _5월보고상 9 2" xfId="29902" xr:uid="{B4D28A0D-70EF-4E27-8E28-3DD3CD369CA9}"/>
    <cellStyle name="ÅëÈ­ [0]_Â÷ÀÔ±Ý ±¸Á¶ _5월보고상 9 2" xfId="29903" xr:uid="{40613EDC-76FD-4CAD-9F75-F708135358CA}"/>
    <cellStyle name="AeE­ [0]_A÷AO±Y ±¸A¶ _5월보고시" xfId="2301" xr:uid="{A21AA0EB-6F02-4CFB-BF66-1229ED28771B}"/>
    <cellStyle name="ÅëÈ­ [0]_Â÷ÀÔ±Ý ±¸Á¶ _5월보고시" xfId="2302" xr:uid="{88A903C2-9E5B-48CE-BAC9-D1D11EAC04F0}"/>
    <cellStyle name="AeE­ [0]_A÷AO±Y ±¸A¶ _5월보고시 10" xfId="22549" xr:uid="{CE848852-565E-42B4-B8D2-77DB2F52C7DE}"/>
    <cellStyle name="ÅëÈ­ [0]_Â÷ÀÔ±Ý ±¸Á¶ _5월보고시 10" xfId="22550" xr:uid="{B93072DD-F94A-4D5C-AC5F-3354AED8F1BF}"/>
    <cellStyle name="AeE­ [0]_A÷AO±Y ±¸A¶ _5월보고시 10 2" xfId="29904" xr:uid="{BDEA11CF-CEFD-478D-939C-DA64FBA8A725}"/>
    <cellStyle name="ÅëÈ­ [0]_Â÷ÀÔ±Ý ±¸Á¶ _5월보고시 10 2" xfId="29905" xr:uid="{B7DA3C7F-C7BA-4901-91C9-B7A9EAFAD3C5}"/>
    <cellStyle name="AeE­ [0]_A÷AO±Y ±¸A¶ _5월보고시 11" xfId="22551" xr:uid="{47CACE94-97CC-449E-9BBD-33CD7504435D}"/>
    <cellStyle name="ÅëÈ­ [0]_Â÷ÀÔ±Ý ±¸Á¶ _5월보고시 11" xfId="22552" xr:uid="{EB6CCA3E-D10C-4CD5-863B-BF60B35CBDE4}"/>
    <cellStyle name="AeE­ [0]_A÷AO±Y ±¸A¶ _5월보고시 11 2" xfId="29906" xr:uid="{C845E512-62DF-4A08-9B33-409615655D20}"/>
    <cellStyle name="ÅëÈ­ [0]_Â÷ÀÔ±Ý ±¸Á¶ _5월보고시 11 2" xfId="29907" xr:uid="{C6AA9335-9E08-4936-819F-D50221DDF6A5}"/>
    <cellStyle name="AeE­ [0]_A÷AO±Y ±¸A¶ _5월보고시 12" xfId="22553" xr:uid="{D935268B-256B-4E88-885D-99F48FE1E9B0}"/>
    <cellStyle name="ÅëÈ­ [0]_Â÷ÀÔ±Ý ±¸Á¶ _5월보고시 12" xfId="22554" xr:uid="{FE109DEB-6776-4E58-9656-B1CE50A986FB}"/>
    <cellStyle name="AeE­ [0]_A÷AO±Y ±¸A¶ _5월보고시 12 2" xfId="29908" xr:uid="{5C69DD75-BB47-404D-8D13-3309D47ED62C}"/>
    <cellStyle name="ÅëÈ­ [0]_Â÷ÀÔ±Ý ±¸Á¶ _5월보고시 12 2" xfId="29909" xr:uid="{204E5749-6026-4A20-A4AA-23B6D62C237F}"/>
    <cellStyle name="AeE­ [0]_A÷AO±Y ±¸A¶ _5월보고시 13" xfId="22555" xr:uid="{B102BAA0-7441-4335-BD1F-8FD995763598}"/>
    <cellStyle name="ÅëÈ­ [0]_Â÷ÀÔ±Ý ±¸Á¶ _5월보고시 13" xfId="22556" xr:uid="{46939B2A-CEFC-48AD-BCC0-3EA886FE3951}"/>
    <cellStyle name="AeE­ [0]_A÷AO±Y ±¸A¶ _5월보고시 13 2" xfId="29910" xr:uid="{3E13B7AA-D8B1-461F-B776-01A2E227BEAE}"/>
    <cellStyle name="ÅëÈ­ [0]_Â÷ÀÔ±Ý ±¸Á¶ _5월보고시 13 2" xfId="29911" xr:uid="{4D4F7CC1-A407-49A2-B69E-45031BA84EF6}"/>
    <cellStyle name="AeE­ [0]_A÷AO±Y ±¸A¶ _5월보고시 14" xfId="22557" xr:uid="{115E236E-1C49-435B-88EE-1BF78831B778}"/>
    <cellStyle name="ÅëÈ­ [0]_Â÷ÀÔ±Ý ±¸Á¶ _5월보고시 14" xfId="22558" xr:uid="{D4FBCBD9-5CFD-47BE-B23A-523601222D8C}"/>
    <cellStyle name="AeE­ [0]_A÷AO±Y ±¸A¶ _5월보고시 14 2" xfId="29912" xr:uid="{316F9AB3-629C-4856-B482-ACF51904D926}"/>
    <cellStyle name="ÅëÈ­ [0]_Â÷ÀÔ±Ý ±¸Á¶ _5월보고시 14 2" xfId="29913" xr:uid="{63240043-E5BE-4DB8-882F-757B336DB7E5}"/>
    <cellStyle name="AeE­ [0]_A÷AO±Y ±¸A¶ _5월보고시 15" xfId="22559" xr:uid="{98C978C6-1756-45F6-BB33-F27230693D1A}"/>
    <cellStyle name="ÅëÈ­ [0]_Â÷ÀÔ±Ý ±¸Á¶ _5월보고시 15" xfId="22560" xr:uid="{FDC7B3C1-EC94-4E18-88D0-ECC253B27E13}"/>
    <cellStyle name="AeE­ [0]_A÷AO±Y ±¸A¶ _5월보고시 15 2" xfId="29914" xr:uid="{83CF8651-A18A-4215-B173-7D9955D980CA}"/>
    <cellStyle name="ÅëÈ­ [0]_Â÷ÀÔ±Ý ±¸Á¶ _5월보고시 15 2" xfId="29915" xr:uid="{C24F5BE6-36F1-4A75-8195-6726942197F6}"/>
    <cellStyle name="AeE­ [0]_A÷AO±Y ±¸A¶ _5월보고시 16" xfId="22561" xr:uid="{E65872A2-7428-4B7D-8B16-782BFA909E37}"/>
    <cellStyle name="ÅëÈ­ [0]_Â÷ÀÔ±Ý ±¸Á¶ _5월보고시 16" xfId="22562" xr:uid="{C4F49504-21CF-44C9-B3B6-9C128C2A5602}"/>
    <cellStyle name="AeE­ [0]_A÷AO±Y ±¸A¶ _5월보고시 16 2" xfId="29916" xr:uid="{3EF909FA-A96B-4F48-A125-594CDD769F58}"/>
    <cellStyle name="ÅëÈ­ [0]_Â÷ÀÔ±Ý ±¸Á¶ _5월보고시 16 2" xfId="29917" xr:uid="{3C114CCF-EF9F-4151-AA7F-BB20C34B44DA}"/>
    <cellStyle name="AeE­ [0]_A÷AO±Y ±¸A¶ _5월보고시 17" xfId="22563" xr:uid="{883EDAB4-33DA-40BB-B56D-9C507B51F42B}"/>
    <cellStyle name="ÅëÈ­ [0]_Â÷ÀÔ±Ý ±¸Á¶ _5월보고시 17" xfId="22564" xr:uid="{77D6BD22-A4CC-4360-8631-7ADA7D6CA3E4}"/>
    <cellStyle name="AeE­ [0]_A÷AO±Y ±¸A¶ _5월보고시 17 2" xfId="29918" xr:uid="{627B0FD0-C094-4B8C-9EDB-CF1ACEF5FAF0}"/>
    <cellStyle name="ÅëÈ­ [0]_Â÷ÀÔ±Ý ±¸Á¶ _5월보고시 17 2" xfId="29919" xr:uid="{79EE9962-718F-4FFA-AB7F-7F4493BDE0EE}"/>
    <cellStyle name="AeE­ [0]_A÷AO±Y ±¸A¶ _5월보고시 18" xfId="22565" xr:uid="{60378E56-15BF-4A4A-A191-4A9A65E97D5A}"/>
    <cellStyle name="ÅëÈ­ [0]_Â÷ÀÔ±Ý ±¸Á¶ _5월보고시 18" xfId="22566" xr:uid="{F339B026-04FA-4B7A-A813-342FC0A23443}"/>
    <cellStyle name="AeE­ [0]_A÷AO±Y ±¸A¶ _5월보고시 18 2" xfId="29920" xr:uid="{B15EF339-89D3-4E71-8F8B-0B44D36CDB96}"/>
    <cellStyle name="ÅëÈ­ [0]_Â÷ÀÔ±Ý ±¸Á¶ _5월보고시 18 2" xfId="29921" xr:uid="{B17F08F5-B931-4B0C-8803-E048302306D0}"/>
    <cellStyle name="AeE­ [0]_A÷AO±Y ±¸A¶ _5월보고시 19" xfId="22567" xr:uid="{D74E0DCC-83B3-4C07-AA8C-869F1C59B6B2}"/>
    <cellStyle name="ÅëÈ­ [0]_Â÷ÀÔ±Ý ±¸Á¶ _5월보고시 19" xfId="22568" xr:uid="{9B7B432D-62EF-4D98-B25D-A596CF0FF6FA}"/>
    <cellStyle name="AeE­ [0]_A÷AO±Y ±¸A¶ _5월보고시 19 2" xfId="29922" xr:uid="{E5F72D29-DE03-4A1D-8C13-9C33FFFD25FA}"/>
    <cellStyle name="ÅëÈ­ [0]_Â÷ÀÔ±Ý ±¸Á¶ _5월보고시 19 2" xfId="29923" xr:uid="{A1FA9D5C-D268-4D5A-8DDB-396BA7DB7321}"/>
    <cellStyle name="AeE­ [0]_A÷AO±Y ±¸A¶ _5월보고시 2" xfId="22569" xr:uid="{03F7D291-D9AF-48BF-9C78-584C49583D3C}"/>
    <cellStyle name="ÅëÈ­ [0]_Â÷ÀÔ±Ý ±¸Á¶ _5월보고시 2" xfId="22570" xr:uid="{FC134F6B-53AC-487C-9CF3-F696A69309AE}"/>
    <cellStyle name="AeE­ [0]_A÷AO±Y ±¸A¶ _5월보고시 2 2" xfId="29924" xr:uid="{F6D2D26B-5EFD-4EE6-89DA-B0CCBCC64F8A}"/>
    <cellStyle name="ÅëÈ­ [0]_Â÷ÀÔ±Ý ±¸Á¶ _5월보고시 20" xfId="22571" xr:uid="{465B22D9-39A5-4D34-AADE-A6A68D74C9B0}"/>
    <cellStyle name="AeE­ [0]_A÷AO±Y ±¸A¶ _5월보고시 20 2" xfId="29925" xr:uid="{070F11B3-057C-483B-A248-2FD948ECD63C}"/>
    <cellStyle name="ÅëÈ­ [0]_Â÷ÀÔ±Ý ±¸Á¶ _5월보고시 20 2" xfId="29926" xr:uid="{94033DF8-DCAE-4826-9AB9-E846773F12B4}"/>
    <cellStyle name="AeE­ [0]_A÷AO±Y ±¸A¶ _5월보고시 21" xfId="22572" xr:uid="{862B8114-96FF-400D-9D1E-6441DCA2A60B}"/>
    <cellStyle name="ÅëÈ­ [0]_Â÷ÀÔ±Ý ±¸Á¶ _5월보고시 21" xfId="22573" xr:uid="{7BC73415-31C2-46C8-A8CB-18C9986D314B}"/>
    <cellStyle name="AeE­ [0]_A÷AO±Y ±¸A¶ _5월보고시 21 2" xfId="29927" xr:uid="{98D99D96-10F5-4080-A06D-D43E4B370256}"/>
    <cellStyle name="ÅëÈ­ [0]_Â÷ÀÔ±Ý ±¸Á¶ _5월보고시 21 2" xfId="29928" xr:uid="{7C8960BD-F536-434B-96E9-07A4EFB7034E}"/>
    <cellStyle name="AeE­ [0]_A÷AO±Y ±¸A¶ _5월보고시 22" xfId="22574" xr:uid="{438D7486-F607-477F-96EA-9479359595F5}"/>
    <cellStyle name="ÅëÈ­ [0]_Â÷ÀÔ±Ý ±¸Á¶ _5월보고시 22" xfId="22575" xr:uid="{A65FEBC4-A141-49DF-A567-47F473C1201C}"/>
    <cellStyle name="AeE­ [0]_A÷AO±Y ±¸A¶ _5월보고시 22 2" xfId="29929" xr:uid="{41D5A297-524E-4592-8203-8BFE95E5A9DC}"/>
    <cellStyle name="ÅëÈ­ [0]_Â÷ÀÔ±Ý ±¸Á¶ _5월보고시 22 2" xfId="29930" xr:uid="{97671A66-1919-4E63-82DF-81F7C5AFEE80}"/>
    <cellStyle name="AeE­ [0]_A÷AO±Y ±¸A¶ _5월보고시 23" xfId="22576" xr:uid="{197CFD27-F299-4EE3-9DC7-5F8ECBA6D1A2}"/>
    <cellStyle name="ÅëÈ­ [0]_Â÷ÀÔ±Ý ±¸Á¶ _5월보고시 23" xfId="22577" xr:uid="{FBEC8B1A-9C63-4938-9761-34F847CA65E6}"/>
    <cellStyle name="AeE­ [0]_A÷AO±Y ±¸A¶ _5월보고시 23 2" xfId="29931" xr:uid="{CB8A7D70-A09D-4A8B-A72C-86DACDC00E34}"/>
    <cellStyle name="ÅëÈ­ [0]_Â÷ÀÔ±Ý ±¸Á¶ _5월보고시 23 2" xfId="29932" xr:uid="{941EF284-010C-4825-A9F5-3048E4C46F35}"/>
    <cellStyle name="AeE­ [0]_A÷AO±Y ±¸A¶ _5월보고시 24" xfId="22578" xr:uid="{9B4C0DDD-E7FD-4572-B2E7-726745A5B87B}"/>
    <cellStyle name="ÅëÈ­ [0]_Â÷ÀÔ±Ý ±¸Á¶ _5월보고시 24" xfId="22579" xr:uid="{6D9328AC-A175-4E2D-A08C-F88AC815177C}"/>
    <cellStyle name="AeE­ [0]_A÷AO±Y ±¸A¶ _5월보고시 24 2" xfId="29933" xr:uid="{53C3286F-47DC-4BA3-82F8-B3610743A6D3}"/>
    <cellStyle name="ÅëÈ­ [0]_Â÷ÀÔ±Ý ±¸Á¶ _5월보고시 24 2" xfId="29934" xr:uid="{81534A9A-E3FF-47CD-A652-7A5C132380F2}"/>
    <cellStyle name="AeE­ [0]_A÷AO±Y ±¸A¶ _5월보고시 25" xfId="22580" xr:uid="{810446BC-ADEB-4140-8B63-9CB0F70DD08C}"/>
    <cellStyle name="ÅëÈ­ [0]_Â÷ÀÔ±Ý ±¸Á¶ _5월보고시 25" xfId="22581" xr:uid="{8FE93BAC-DEAF-4602-A0DE-19D3A406D7ED}"/>
    <cellStyle name="AeE­ [0]_A÷AO±Y ±¸A¶ _5월보고시 25 2" xfId="29935" xr:uid="{CA6F6F63-731D-41E7-8D51-99EAE18BD19D}"/>
    <cellStyle name="ÅëÈ­ [0]_Â÷ÀÔ±Ý ±¸Á¶ _5월보고시 26" xfId="22582" xr:uid="{708D3B79-8FC0-40FA-9379-68F976544775}"/>
    <cellStyle name="AeE­ [0]_A÷AO±Y ±¸A¶ _5월보고시 26 2" xfId="29936" xr:uid="{DFAF1622-D75B-4DAA-8265-0780058F1F99}"/>
    <cellStyle name="ÅëÈ­ [0]_Â÷ÀÔ±Ý ±¸Á¶ _5월보고시 27" xfId="22583" xr:uid="{FFEA35CB-0458-49C0-AB30-A874E2F0066D}"/>
    <cellStyle name="AeE­ [0]_A÷AO±Y ±¸A¶ _5월보고시 27 2" xfId="29937" xr:uid="{B0951850-95D4-4DF0-A41B-7A77DEC938D2}"/>
    <cellStyle name="ÅëÈ­ [0]_Â÷ÀÔ±Ý ±¸Á¶ _5월보고시 28" xfId="22584" xr:uid="{49E9C85E-546D-4C45-A141-70835081C06B}"/>
    <cellStyle name="AeE­ [0]_A÷AO±Y ±¸A¶ _5월보고시 28 2" xfId="29938" xr:uid="{B73E7165-B5AE-4720-82A8-DE58BE7FDBC1}"/>
    <cellStyle name="ÅëÈ­ [0]_Â÷ÀÔ±Ý ±¸Á¶ _5월보고시 29" xfId="22585" xr:uid="{116749FC-B407-42F4-AA70-9A6FF4D6E300}"/>
    <cellStyle name="AeE­ [0]_A÷AO±Y ±¸A¶ _5월보고시 29 2" xfId="29939" xr:uid="{72458CBB-5B2A-4ECB-AE9D-DF5DA1C5F742}"/>
    <cellStyle name="ÅëÈ­ [0]_Â÷ÀÔ±Ý ±¸Á¶ _5월보고시 3" xfId="22586" xr:uid="{EAE67D61-EBFD-4167-8FB9-C86D2396F3BD}"/>
    <cellStyle name="AeE­ [0]_A÷AO±Y ±¸A¶ _5월보고시 3 2" xfId="29940" xr:uid="{DD16F416-7B86-4061-9CD9-4B696CBD3B9D}"/>
    <cellStyle name="ÅëÈ­ [0]_Â÷ÀÔ±Ý ±¸Á¶ _5월보고시 3 2" xfId="29941" xr:uid="{376C0158-1882-4E4E-BA90-0BEEC8F55010}"/>
    <cellStyle name="AeE­ [0]_A÷AO±Y ±¸A¶ _5월보고시 30" xfId="22587" xr:uid="{8559B9DD-4BC6-462C-8C93-8430A2FA1B49}"/>
    <cellStyle name="ÅëÈ­ [0]_Â÷ÀÔ±Ý ±¸Á¶ _5월보고시 30" xfId="22588" xr:uid="{F9590B37-2741-4C19-A80E-C07A00C34A78}"/>
    <cellStyle name="AeE­ [0]_A÷AO±Y ±¸A¶ _5월보고시 30 2" xfId="29942" xr:uid="{E9D83FA2-67FC-411A-86F9-E2854EAB6A57}"/>
    <cellStyle name="ÅëÈ­ [0]_Â÷ÀÔ±Ý ±¸Á¶ _5월보고시 31" xfId="22589" xr:uid="{DB720741-29DB-4015-A0E5-1F7061F0BA28}"/>
    <cellStyle name="AeE­ [0]_A÷AO±Y ±¸A¶ _5월보고시 31 2" xfId="29943" xr:uid="{2074B7AE-C6DF-4489-BEFE-B36C3A232346}"/>
    <cellStyle name="ÅëÈ­ [0]_Â÷ÀÔ±Ý ±¸Á¶ _5월보고시 32" xfId="22590" xr:uid="{9F32B359-6382-479A-86C4-2CD95A64BC8B}"/>
    <cellStyle name="AeE­ [0]_A÷AO±Y ±¸A¶ _5월보고시 32 2" xfId="29944" xr:uid="{B1B4477D-CE20-4769-AA22-A65B0C76ECA4}"/>
    <cellStyle name="ÅëÈ­ [0]_Â÷ÀÔ±Ý ±¸Á¶ _5월보고시 33" xfId="22591" xr:uid="{2276D302-F74D-481A-8534-F7C0D00319A7}"/>
    <cellStyle name="AeE­ [0]_A÷AO±Y ±¸A¶ _5월보고시 33 2" xfId="29945" xr:uid="{7FAAEAC2-0556-4990-B84F-CE8E1A85D4F6}"/>
    <cellStyle name="ÅëÈ­ [0]_Â÷ÀÔ±Ý ±¸Á¶ _5월보고시 34" xfId="22592" xr:uid="{D5A13D7F-CB5A-4B5D-A117-75CC13C52057}"/>
    <cellStyle name="AeE­ [0]_A÷AO±Y ±¸A¶ _5월보고시 34 2" xfId="29946" xr:uid="{5007B41A-F71C-4D3A-BCCB-2F26297B8259}"/>
    <cellStyle name="ÅëÈ­ [0]_Â÷ÀÔ±Ý ±¸Á¶ _5월보고시 35" xfId="22593" xr:uid="{C4602EBF-DF94-4B99-BF43-A27A0A4E28E2}"/>
    <cellStyle name="AeE­ [0]_A÷AO±Y ±¸A¶ _5월보고시 35 2" xfId="29947" xr:uid="{444C67EE-DE0C-46B2-9F73-9031F6B93B8F}"/>
    <cellStyle name="ÅëÈ­ [0]_Â÷ÀÔ±Ý ±¸Á¶ _5월보고시 36" xfId="22594" xr:uid="{4217BBF6-6E7A-4459-A719-D4F7BBCA47B2}"/>
    <cellStyle name="AeE­ [0]_A÷AO±Y ±¸A¶ _5월보고시 36 2" xfId="29948" xr:uid="{A071196C-845A-4A7F-AC76-5A5BA2F96AE3}"/>
    <cellStyle name="ÅëÈ­ [0]_Â÷ÀÔ±Ý ±¸Á¶ _5월보고시 37" xfId="29949" xr:uid="{903C1533-3676-4698-9F9A-9E2FA8F95B0D}"/>
    <cellStyle name="AeE­ [0]_A÷AO±Y ±¸A¶ _5월보고시 4" xfId="22595" xr:uid="{4A4E3213-1985-4477-AAE5-84C60A877DB5}"/>
    <cellStyle name="ÅëÈ­ [0]_Â÷ÀÔ±Ý ±¸Á¶ _5월보고시 4" xfId="22596" xr:uid="{A48B7F5C-F15C-4C34-8BFF-E85187DF6FAE}"/>
    <cellStyle name="AeE­ [0]_A÷AO±Y ±¸A¶ _5월보고시 4 2" xfId="29950" xr:uid="{99143887-91B8-46E9-A5BA-D227E9F35EDD}"/>
    <cellStyle name="ÅëÈ­ [0]_Â÷ÀÔ±Ý ±¸Á¶ _5월보고시 4 2" xfId="29951" xr:uid="{DBB9FA89-82EF-41B3-A6D1-5F346FF6BE09}"/>
    <cellStyle name="AeE­ [0]_A÷AO±Y ±¸A¶ _5월보고시 5" xfId="22597" xr:uid="{D435DC80-5EE2-4357-AE3D-554A877C92EE}"/>
    <cellStyle name="ÅëÈ­ [0]_Â÷ÀÔ±Ý ±¸Á¶ _5월보고시 5" xfId="22598" xr:uid="{A6B6CD2D-66EF-44A9-A0FF-07596D27B3AB}"/>
    <cellStyle name="AeE­ [0]_A÷AO±Y ±¸A¶ _5월보고시 5 2" xfId="29952" xr:uid="{EC0BE352-C3DA-4BD9-AEF5-AD0766EDC95E}"/>
    <cellStyle name="ÅëÈ­ [0]_Â÷ÀÔ±Ý ±¸Á¶ _5월보고시 5 2" xfId="29953" xr:uid="{6E20DD2D-ACE4-496C-91BC-A10DB1E9C91C}"/>
    <cellStyle name="AeE­ [0]_A÷AO±Y ±¸A¶ _5월보고시 6" xfId="22599" xr:uid="{8DA1EF0C-0C45-4C64-AA70-B2E57A1FCFF4}"/>
    <cellStyle name="ÅëÈ­ [0]_Â÷ÀÔ±Ý ±¸Á¶ _5월보고시 6" xfId="22600" xr:uid="{AEEFD263-DF1C-4C42-B866-3AF42BC82AE5}"/>
    <cellStyle name="AeE­ [0]_A÷AO±Y ±¸A¶ _5월보고시 6 2" xfId="29954" xr:uid="{08377E79-B5A8-4E47-AA9C-7F1680D86F4A}"/>
    <cellStyle name="ÅëÈ­ [0]_Â÷ÀÔ±Ý ±¸Á¶ _5월보고시 6 2" xfId="29955" xr:uid="{F56FFCCC-5C4E-4D7D-B7A6-22E10197C2A8}"/>
    <cellStyle name="AeE­ [0]_A÷AO±Y ±¸A¶ _5월보고시 7" xfId="22601" xr:uid="{B37E3064-D3A9-4B6C-971C-C7009C63B6BB}"/>
    <cellStyle name="ÅëÈ­ [0]_Â÷ÀÔ±Ý ±¸Á¶ _5월보고시 7" xfId="22602" xr:uid="{795000F8-3931-434B-92A7-EB681EE2FF56}"/>
    <cellStyle name="AeE­ [0]_A÷AO±Y ±¸A¶ _5월보고시 7 2" xfId="29956" xr:uid="{82915939-890C-45D7-B4BC-FB4CEFEEB81B}"/>
    <cellStyle name="ÅëÈ­ [0]_Â÷ÀÔ±Ý ±¸Á¶ _5월보고시 7 2" xfId="29957" xr:uid="{A5252E79-1FB1-44AA-9AA4-340DB8948CD7}"/>
    <cellStyle name="AeE­ [0]_A÷AO±Y ±¸A¶ _5월보고시 8" xfId="22603" xr:uid="{43CC9D76-FA1C-4318-9E4A-01A68717EC04}"/>
    <cellStyle name="ÅëÈ­ [0]_Â÷ÀÔ±Ý ±¸Á¶ _5월보고시 8" xfId="22604" xr:uid="{6B664F1A-DB9F-400C-9134-001AAF87087E}"/>
    <cellStyle name="AeE­ [0]_A÷AO±Y ±¸A¶ _5월보고시 8 2" xfId="29958" xr:uid="{01846072-12BC-4F68-BEFC-2E6D47946C66}"/>
    <cellStyle name="ÅëÈ­ [0]_Â÷ÀÔ±Ý ±¸Á¶ _5월보고시 8 2" xfId="29959" xr:uid="{DB214EF9-E153-419F-83BD-C59C40BC9D6D}"/>
    <cellStyle name="AeE­ [0]_A÷AO±Y ±¸A¶ _5월보고시 9" xfId="22605" xr:uid="{0F040CA9-0480-4C24-80ED-4C82CFA554EE}"/>
    <cellStyle name="ÅëÈ­ [0]_Â÷ÀÔ±Ý ±¸Á¶ _5월보고시 9" xfId="22606" xr:uid="{0BFAFB10-8135-43C4-954D-FE0130984305}"/>
    <cellStyle name="AeE­ [0]_A÷AO±Y ±¸A¶ _5월보고시 9 2" xfId="29960" xr:uid="{ED52124D-2D6B-4D2B-A0BD-83EE1535388D}"/>
    <cellStyle name="ÅëÈ­ [0]_Â÷ÀÔ±Ý ±¸Á¶ _5월보고시 9 2" xfId="29961" xr:uid="{4424A19D-1343-4809-A89C-048489463088}"/>
    <cellStyle name="AeE­ [0]_A÷AO±Y ±¸A¶ _globalleader(1)" xfId="2303" xr:uid="{033DB6B7-C259-49DC-8123-75FC29E6E9DC}"/>
    <cellStyle name="ÅëÈ­ [0]_Â÷ÀÔ±Ý ±¸Á¶ _globalleader(1)" xfId="2304" xr:uid="{65061994-4167-4EAA-A641-2821D859736B}"/>
    <cellStyle name="AeE­ [0]_A÷AO±Y ±¸A¶ _SJN보고자료(5월)1" xfId="2305" xr:uid="{2D9AA399-89F2-4989-A2E0-0532C3CE1674}"/>
    <cellStyle name="ÅëÈ­ [0]_Â÷ÀÔ±Ý ±¸Á¶ _SPACE활용" xfId="2306" xr:uid="{81133726-1E53-4D14-84B2-47A6C7A8F027}"/>
    <cellStyle name="AeE­ [0]_A÷AO±Y ±¸A¶ _공문별첨 1,2. 장기발전전략수립지침 (06.08.07)" xfId="2307" xr:uid="{42EA943A-D593-4144-B2BD-14BE89BEF91B}"/>
    <cellStyle name="ÅëÈ­ [0]_Â÷ÀÔ±Ý ±¸Á¶ _공문별첨 1,2. 장기발전전략수립지침 (06.08.07)" xfId="2308" xr:uid="{29B588E8-BA5F-455C-8FBB-1CB10DECE952}"/>
    <cellStyle name="AeE­ [0]_A÷AO±Y ±¸A¶ _매출확정" xfId="2309" xr:uid="{BBAFBAC9-A3DB-41D8-A570-5C885A0E7571}"/>
    <cellStyle name="ÅëÈ­ [0]_Â÷ÀÔ±Ý ±¸Á¶ _배전반" xfId="2310" xr:uid="{FB72D00A-5173-46B2-9978-7499C9F359FF}"/>
    <cellStyle name="AeE­ [0]_A÷AO±Y ±¸A¶ _부문총괄_공사부3" xfId="2311" xr:uid="{36E23EF6-BA77-4B7F-8CCF-6FB7F3E0FCA5}"/>
    <cellStyle name="ÅëÈ­ [0]_Â÷ÀÔ±Ý ±¸Á¶ _부문총괄_공사부3" xfId="2312" xr:uid="{EA47FE54-0953-43E4-B616-DE3DA938F945}"/>
    <cellStyle name="AeE­ [0]_A÷AO±Y ±¸A¶ _수주분석(MTX)0829" xfId="2313" xr:uid="{5E263AEC-5AA3-45AB-B366-F201C36EA48F}"/>
    <cellStyle name="ÅëÈ­ [0]_Â÷ÀÔ±Ý ±¸Á¶ _수주분석(MTX)0829" xfId="2314" xr:uid="{8FAE1585-FFD4-445A-A60F-9FB85DB0774F}"/>
    <cellStyle name="AeE­ [0]_A÷AO±Y ±¸A¶ _연간매출추정" xfId="2315" xr:uid="{0A861013-C5A4-4537-8566-01D7C6909757}"/>
    <cellStyle name="ÅëÈ­ [0]_Â÷ÀÔ±Ý ±¸Á¶ _연간매출추정" xfId="2316" xr:uid="{C13F1814-F32B-46AE-9406-57DACBCFE66B}"/>
    <cellStyle name="AeE­ [0]_A÷AO±Y ±¸A¶ _장기 비전 및 경영목표 (06.06.30)" xfId="2317" xr:uid="{892F21EC-83CF-46F3-8C01-F6FCB2BD6775}"/>
    <cellStyle name="ÅëÈ­ [0]_Â÷ÀÔ±Ý ±¸Á¶ _장기 비전 및 경영목표 (06.06.30)" xfId="2318" xr:uid="{C42765C5-518A-4B30-B41A-D2E7D0701248}"/>
    <cellStyle name="AeE­ [0]_A÷AO±Y ±¸A¶ _장기발전전략수립지침(전전_2006.08.24)" xfId="2319" xr:uid="{7B24656C-5140-44F9-939F-A2EB4D7B60F1}"/>
    <cellStyle name="ÅëÈ­ [0]_Â÷ÀÔ±Ý ±¸Á¶ _장기발전전략수립지침(전전_2006.08.24)" xfId="2320" xr:uid="{40BB4DBB-FC6A-4436-A87E-41917D02BB5A}"/>
    <cellStyle name="AeE­ [0]_A÷AO±Y ±¸A¶ _전력전자부_전략수립(2006.10.27)___r10(최종)" xfId="2321" xr:uid="{456EF3AF-B502-4632-9E3A-B1309416327F}"/>
    <cellStyle name="ÅëÈ­ [0]_Â÷ÀÔ±Ý ±¸Á¶ _전력전자부_전략수립(2006.10.27)___r10(최종)" xfId="2322" xr:uid="{1E2F6CFB-1599-40E7-AF3A-2BB30F7D1598}"/>
    <cellStyle name="AeE­ [0]_A÷AO±Y ±¸A¶ _총괄자료" xfId="2323" xr:uid="{4473C20E-3704-41C9-9AFA-65991F107A8C}"/>
    <cellStyle name="ÅëÈ­ [0]_Â÷ÀÔ±Ý ±¸Á¶ _총괄자료" xfId="2324" xr:uid="{7A78FD39-EFFB-4289-B545-08E01A22C8C3}"/>
    <cellStyle name="AeE­ [0]_A÷AO±Y ±¸A¶ _핵심기술확보전략_해양" xfId="2325" xr:uid="{1AE0C76C-BD03-4521-87A4-D60AE947A60C}"/>
    <cellStyle name="ÅëÈ­ [0]_Â÷ÀÔ±Ý ±¸Á¶ _핵심기술확보전략_해양" xfId="2326" xr:uid="{DB830950-B376-43DB-B0C0-C8A4E3DB74B9}"/>
    <cellStyle name="AeE­ [0]_A¶´Þ°eE¹ " xfId="2327" xr:uid="{7FA59569-A4E6-487C-805B-374E45EDB8C0}"/>
    <cellStyle name="ÅëÈ­ [0]_Á¶´Þ°èÈ¹ " xfId="2328" xr:uid="{1C74B20D-D3BF-4FD1-A78A-1C5AF310E7F8}"/>
    <cellStyle name="AeE­ [0]_A¶´Þ°eE¹  10" xfId="22607" xr:uid="{6C78E80C-024D-4345-A2C9-9B2948247177}"/>
    <cellStyle name="ÅëÈ­ [0]_Á¶´Þ°èÈ¹  10" xfId="22608" xr:uid="{8784098C-A978-4ECE-910F-C506A558795A}"/>
    <cellStyle name="AeE­ [0]_A¶´Þ°eE¹  10 2" xfId="29962" xr:uid="{A1317647-E635-41E4-A98A-CD8ADEE77931}"/>
    <cellStyle name="ÅëÈ­ [0]_Á¶´Þ°èÈ¹  10 2" xfId="29963" xr:uid="{32F840C7-FDB6-437E-817C-D416AE22FC16}"/>
    <cellStyle name="AeE­ [0]_A¶´Þ°eE¹  11" xfId="22609" xr:uid="{90188C38-CCDA-43DA-8021-79D559C80FE6}"/>
    <cellStyle name="ÅëÈ­ [0]_Á¶´Þ°èÈ¹  11" xfId="22610" xr:uid="{F6DB4FB4-2A32-4C07-87E0-732D7834FDCA}"/>
    <cellStyle name="AeE­ [0]_A¶´Þ°eE¹  11 2" xfId="29964" xr:uid="{D9822C90-EB3E-40B9-88FF-ECFBA43D26A2}"/>
    <cellStyle name="ÅëÈ­ [0]_Á¶´Þ°èÈ¹  11 2" xfId="29965" xr:uid="{D09BD6A3-CE54-4F9B-9A0F-3AECEB0B2F30}"/>
    <cellStyle name="AeE­ [0]_A¶´Þ°eE¹  12" xfId="22611" xr:uid="{E64E7C19-3494-4B7F-B61F-3C4BDAE38237}"/>
    <cellStyle name="ÅëÈ­ [0]_Á¶´Þ°èÈ¹  12" xfId="22612" xr:uid="{733D61BB-2DE3-418A-A067-4E6E75C1CBCA}"/>
    <cellStyle name="AeE­ [0]_A¶´Þ°eE¹  12 2" xfId="29966" xr:uid="{49E285D4-B632-4FB8-95FC-1EB582A45D30}"/>
    <cellStyle name="ÅëÈ­ [0]_Á¶´Þ°èÈ¹  12 2" xfId="29967" xr:uid="{2BC155E4-B034-4111-AFCD-629FFDF047DE}"/>
    <cellStyle name="AeE­ [0]_A¶´Þ°eE¹  13" xfId="22613" xr:uid="{EFD1C297-EE41-47F6-A25D-0A228E07BAB0}"/>
    <cellStyle name="ÅëÈ­ [0]_Á¶´Þ°èÈ¹  13" xfId="22614" xr:uid="{EA2DC5BC-F5C4-44E3-A7A0-F11209404FB2}"/>
    <cellStyle name="AeE­ [0]_A¶´Þ°eE¹  13 2" xfId="29968" xr:uid="{BDE310E1-294A-4DFC-82E9-EC72E564C3AF}"/>
    <cellStyle name="ÅëÈ­ [0]_Á¶´Þ°èÈ¹  13 2" xfId="29969" xr:uid="{7A0A6BBC-AC4B-42A7-9AB0-02CCA9E06176}"/>
    <cellStyle name="AeE­ [0]_A¶´Þ°eE¹  14" xfId="22615" xr:uid="{C7FB2AA1-0E33-4D69-9392-928CD6A16BDB}"/>
    <cellStyle name="ÅëÈ­ [0]_Á¶´Þ°èÈ¹  14" xfId="22616" xr:uid="{AB37BC5B-759E-4693-A283-3B85759DF287}"/>
    <cellStyle name="AeE­ [0]_A¶´Þ°eE¹  14 2" xfId="29970" xr:uid="{2B9A9EA6-DB55-4356-B105-4F3086206147}"/>
    <cellStyle name="ÅëÈ­ [0]_Á¶´Þ°èÈ¹  14 2" xfId="29971" xr:uid="{BCC44D1D-9692-4F5C-B698-C8508ACA7790}"/>
    <cellStyle name="AeE­ [0]_A¶´Þ°eE¹  15" xfId="22617" xr:uid="{E2E509B3-3A57-4CC9-A050-CBD1F3286E84}"/>
    <cellStyle name="ÅëÈ­ [0]_Á¶´Þ°èÈ¹  15" xfId="22618" xr:uid="{66D215AD-5A83-4E2B-9E50-8DA74DC09FC1}"/>
    <cellStyle name="AeE­ [0]_A¶´Þ°eE¹  15 2" xfId="29972" xr:uid="{1CF9E016-18E0-410A-BCBC-09EEB5163FD8}"/>
    <cellStyle name="ÅëÈ­ [0]_Á¶´Þ°èÈ¹  15 2" xfId="29973" xr:uid="{556DD573-71A6-44CA-A944-3998B453C4D9}"/>
    <cellStyle name="AeE­ [0]_A¶´Þ°eE¹  16" xfId="22619" xr:uid="{1ABC6483-7A54-4BAC-8F65-AF5A88A47785}"/>
    <cellStyle name="ÅëÈ­ [0]_Á¶´Þ°èÈ¹  16" xfId="22620" xr:uid="{292D9882-0AD1-45FC-B5DC-35EDA2128313}"/>
    <cellStyle name="AeE­ [0]_A¶´Þ°eE¹  16 2" xfId="29974" xr:uid="{10B8F911-E47B-4086-8A6A-C7A055873875}"/>
    <cellStyle name="ÅëÈ­ [0]_Á¶´Þ°èÈ¹  16 2" xfId="29975" xr:uid="{8E09E028-DADE-46B0-A741-4262D3CF2167}"/>
    <cellStyle name="AeE­ [0]_A¶´Þ°eE¹  17" xfId="22621" xr:uid="{F108F024-090F-4EAB-91D2-648942773419}"/>
    <cellStyle name="ÅëÈ­ [0]_Á¶´Þ°èÈ¹  17" xfId="22622" xr:uid="{6B4EBC1D-2214-4F07-998A-D45274E5A514}"/>
    <cellStyle name="AeE­ [0]_A¶´Þ°eE¹  17 2" xfId="29976" xr:uid="{9177C927-3B5F-4133-9051-3E9A244CD61F}"/>
    <cellStyle name="ÅëÈ­ [0]_Á¶´Þ°èÈ¹  17 2" xfId="29977" xr:uid="{F674C0C6-6EBD-47BD-B127-6590AABDA962}"/>
    <cellStyle name="AeE­ [0]_A¶´Þ°eE¹  18" xfId="22623" xr:uid="{14A8C441-51D1-4261-9279-7E5E259C0260}"/>
    <cellStyle name="ÅëÈ­ [0]_Á¶´Þ°èÈ¹  18" xfId="22624" xr:uid="{53D1EA61-5CBB-48AC-8806-20F07631CC72}"/>
    <cellStyle name="AeE­ [0]_A¶´Þ°eE¹  18 2" xfId="29978" xr:uid="{3F14972C-00D6-4EB7-AB43-C39217FD530E}"/>
    <cellStyle name="ÅëÈ­ [0]_Á¶´Þ°èÈ¹  18 2" xfId="29979" xr:uid="{D872FFDC-4ED3-4782-B01C-28047FBAC749}"/>
    <cellStyle name="AeE­ [0]_A¶´Þ°eE¹  19" xfId="22625" xr:uid="{410D96D5-B59F-421D-97F3-C38F6EC918E3}"/>
    <cellStyle name="ÅëÈ­ [0]_Á¶´Þ°èÈ¹  19" xfId="22626" xr:uid="{9C57C96E-423F-4D37-A29F-3678B62911DE}"/>
    <cellStyle name="AeE­ [0]_A¶´Þ°eE¹  19 2" xfId="29980" xr:uid="{BDDA768C-3063-4E5C-927D-5619729B2C2B}"/>
    <cellStyle name="ÅëÈ­ [0]_Á¶´Þ°èÈ¹  19 2" xfId="29981" xr:uid="{97B8AD68-808D-4BC2-855B-B7A720D8B491}"/>
    <cellStyle name="AeE­ [0]_A¶´Þ°eE¹  2" xfId="22627" xr:uid="{F7C9D33C-F010-4016-84A5-983A8672ED75}"/>
    <cellStyle name="ÅëÈ­ [0]_Á¶´Þ°èÈ¹  2" xfId="22628" xr:uid="{030E20C2-422F-4E91-BF79-06199B4A944E}"/>
    <cellStyle name="AeE­ [0]_A¶´Þ°eE¹  2 2" xfId="29982" xr:uid="{6433F3DD-22F4-460A-98B7-C688DF78F862}"/>
    <cellStyle name="ÅëÈ­ [0]_Á¶´Þ°èÈ¹  20" xfId="22629" xr:uid="{56650B69-CD44-4459-A17E-4F2D675DC587}"/>
    <cellStyle name="AeE­ [0]_A¶´Þ°eE¹  20 2" xfId="29983" xr:uid="{004FA57E-E820-403D-85D8-BDDE045C6BB2}"/>
    <cellStyle name="ÅëÈ­ [0]_Á¶´Þ°èÈ¹  20 2" xfId="29984" xr:uid="{9B08B8B9-5321-4B0F-B07C-C34E4A23E306}"/>
    <cellStyle name="AeE­ [0]_A¶´Þ°eE¹  21" xfId="22630" xr:uid="{E58906C4-0B08-4DE0-AD45-8C7EC82E9336}"/>
    <cellStyle name="ÅëÈ­ [0]_Á¶´Þ°èÈ¹  21" xfId="22631" xr:uid="{2893667B-058E-418D-930A-12455BE626FD}"/>
    <cellStyle name="AeE­ [0]_A¶´Þ°eE¹  21 2" xfId="29985" xr:uid="{23027D78-7573-4101-9E50-ECD493716011}"/>
    <cellStyle name="ÅëÈ­ [0]_Á¶´Þ°èÈ¹  21 2" xfId="29986" xr:uid="{B76E0DD2-2B49-406E-B2C8-B9CD587340BC}"/>
    <cellStyle name="AeE­ [0]_A¶´Þ°eE¹  22" xfId="22632" xr:uid="{164B9501-28A7-42DB-A9A6-E8A94F1B4A02}"/>
    <cellStyle name="ÅëÈ­ [0]_Á¶´Þ°èÈ¹  22" xfId="22633" xr:uid="{147EBB3B-70F3-49F1-9900-E205D8331547}"/>
    <cellStyle name="AeE­ [0]_A¶´Þ°eE¹  22 2" xfId="29987" xr:uid="{0C2D89A6-A94A-402E-A96B-02D429B11F47}"/>
    <cellStyle name="ÅëÈ­ [0]_Á¶´Þ°èÈ¹  22 2" xfId="29988" xr:uid="{DC8BD788-1E2B-41C3-92E5-878DFD730FAD}"/>
    <cellStyle name="AeE­ [0]_A¶´Þ°eE¹  23" xfId="22634" xr:uid="{B5DEFE6E-2E93-4AB2-8174-B77589A895FD}"/>
    <cellStyle name="ÅëÈ­ [0]_Á¶´Þ°èÈ¹  23" xfId="22635" xr:uid="{16920923-3C28-4C22-A957-B75FBDB4D28F}"/>
    <cellStyle name="AeE­ [0]_A¶´Þ°eE¹  23 2" xfId="29989" xr:uid="{E4D45873-524E-4469-9B60-36F3A1695E8B}"/>
    <cellStyle name="ÅëÈ­ [0]_Á¶´Þ°èÈ¹  23 2" xfId="29990" xr:uid="{FDF65F64-F4A6-4FAB-9B86-2E04317E1611}"/>
    <cellStyle name="AeE­ [0]_A¶´Þ°eE¹  24" xfId="22636" xr:uid="{15E7C84E-52F5-4237-9341-2ACE982434A3}"/>
    <cellStyle name="ÅëÈ­ [0]_Á¶´Þ°èÈ¹  24" xfId="22637" xr:uid="{865D6C25-C90A-4973-9306-40ABB3140A97}"/>
    <cellStyle name="AeE­ [0]_A¶´Þ°eE¹  24 2" xfId="29991" xr:uid="{C1FE3B07-306D-4CE7-9467-0D7B36488412}"/>
    <cellStyle name="ÅëÈ­ [0]_Á¶´Þ°èÈ¹  24 2" xfId="29992" xr:uid="{41020181-286C-4FC3-9B40-7FC344913F9A}"/>
    <cellStyle name="AeE­ [0]_A¶´Þ°eE¹  25" xfId="22638" xr:uid="{B96DE098-28BE-4054-A002-55FB5A49F7FF}"/>
    <cellStyle name="ÅëÈ­ [0]_Á¶´Þ°èÈ¹  25" xfId="22639" xr:uid="{D5643AEE-64E6-4FD9-857C-74F9D19D5ECC}"/>
    <cellStyle name="AeE­ [0]_A¶´Þ°eE¹  25 2" xfId="29993" xr:uid="{21421117-4E2E-452D-80EF-2961566BEBA0}"/>
    <cellStyle name="ÅëÈ­ [0]_Á¶´Þ°èÈ¹  26" xfId="22640" xr:uid="{E8D0F895-9618-4FBE-A4B1-A35419AF82A2}"/>
    <cellStyle name="AeE­ [0]_A¶´Þ°eE¹  26 2" xfId="29994" xr:uid="{D81075FC-2AA1-4AAC-B92A-276C788D89AE}"/>
    <cellStyle name="ÅëÈ­ [0]_Á¶´Þ°èÈ¹  27" xfId="22641" xr:uid="{00A07DD3-965D-4150-8D81-8D336989E76C}"/>
    <cellStyle name="AeE­ [0]_A¶´Þ°eE¹  27 2" xfId="29995" xr:uid="{BBEAF3D3-0B76-4132-A0C9-7A96632D1F21}"/>
    <cellStyle name="ÅëÈ­ [0]_Á¶´Þ°èÈ¹  28" xfId="22642" xr:uid="{979FEFAC-DC43-45E9-8808-8050184896AD}"/>
    <cellStyle name="AeE­ [0]_A¶´Þ°eE¹  28 2" xfId="29996" xr:uid="{004A573A-7D98-4CC9-A339-1025656DA2F6}"/>
    <cellStyle name="ÅëÈ­ [0]_Á¶´Þ°èÈ¹  29" xfId="22643" xr:uid="{BCB251AC-DD09-4081-8EFD-9754449A21E2}"/>
    <cellStyle name="AeE­ [0]_A¶´Þ°eE¹  29 2" xfId="29997" xr:uid="{9BEA0ADF-1448-496D-8E78-17ADCDB03603}"/>
    <cellStyle name="ÅëÈ­ [0]_Á¶´Þ°èÈ¹  3" xfId="22644" xr:uid="{43D7E7AF-4724-4B6C-A0A0-D963E0EE53FF}"/>
    <cellStyle name="AeE­ [0]_A¶´Þ°eE¹  3 2" xfId="29998" xr:uid="{28E65A94-1594-4E82-AD2B-A907653E6BB2}"/>
    <cellStyle name="ÅëÈ­ [0]_Á¶´Þ°èÈ¹  3 2" xfId="29999" xr:uid="{1C826B92-362F-4934-9AE7-6495EA6942B6}"/>
    <cellStyle name="AeE­ [0]_A¶´Þ°eE¹  30" xfId="22645" xr:uid="{506666A6-972E-4EFA-B85D-11D36C9F01AD}"/>
    <cellStyle name="ÅëÈ­ [0]_Á¶´Þ°èÈ¹  30" xfId="22646" xr:uid="{8153D883-AD24-4832-8D8A-DC9E82904FF9}"/>
    <cellStyle name="AeE­ [0]_A¶´Þ°eE¹  30 2" xfId="30000" xr:uid="{0D291CFD-28DE-4A38-A794-30AF058E1C8A}"/>
    <cellStyle name="ÅëÈ­ [0]_Á¶´Þ°èÈ¹  31" xfId="22647" xr:uid="{D45F1103-0DA0-47CC-8040-E342F108010F}"/>
    <cellStyle name="AeE­ [0]_A¶´Þ°eE¹  31 2" xfId="30001" xr:uid="{99645771-5EF4-4BD3-B1C2-CA06F6EB5491}"/>
    <cellStyle name="ÅëÈ­ [0]_Á¶´Þ°èÈ¹  32" xfId="22648" xr:uid="{AFC2EC15-E889-4FEC-9D1B-A4678BF9873A}"/>
    <cellStyle name="AeE­ [0]_A¶´Þ°eE¹  32 2" xfId="30002" xr:uid="{70707E95-8E00-46F7-9A3C-30B802D69160}"/>
    <cellStyle name="ÅëÈ­ [0]_Á¶´Þ°èÈ¹  33" xfId="22649" xr:uid="{846BCAD5-66D3-4D16-9580-7CA5B2624858}"/>
    <cellStyle name="AeE­ [0]_A¶´Þ°eE¹  33 2" xfId="30003" xr:uid="{C747D526-5890-4377-97E6-C5FF731AF62B}"/>
    <cellStyle name="ÅëÈ­ [0]_Á¶´Þ°èÈ¹  34" xfId="22650" xr:uid="{8FCAC477-2F68-4B9E-A1F4-11F283ADE10A}"/>
    <cellStyle name="AeE­ [0]_A¶´Þ°eE¹  34 2" xfId="30004" xr:uid="{A77CD4AD-945D-44FC-8F1F-F7D35F229153}"/>
    <cellStyle name="ÅëÈ­ [0]_Á¶´Þ°èÈ¹  35" xfId="22651" xr:uid="{9E8655F2-9D75-4B8F-A2C0-9AE41313855C}"/>
    <cellStyle name="AeE­ [0]_A¶´Þ°eE¹  35 2" xfId="30005" xr:uid="{89CD5722-36FA-43C0-B2BA-3CD0B239B1F3}"/>
    <cellStyle name="ÅëÈ­ [0]_Á¶´Þ°èÈ¹  36" xfId="22652" xr:uid="{BE0E7119-1FC9-4C9F-8DAA-1159706C9258}"/>
    <cellStyle name="AeE­ [0]_A¶´Þ°eE¹  36 2" xfId="30006" xr:uid="{095A2DBF-9575-4F62-8EA8-FEE344A921EC}"/>
    <cellStyle name="ÅëÈ­ [0]_Á¶´Þ°èÈ¹  37" xfId="30007" xr:uid="{831C0DCE-E710-43E3-8E88-166676A7D3B4}"/>
    <cellStyle name="AeE­ [0]_A¶´Þ°eE¹  4" xfId="22653" xr:uid="{DDBA3B39-17FA-4301-ADCC-0D6B615DA6E9}"/>
    <cellStyle name="ÅëÈ­ [0]_Á¶´Þ°èÈ¹  4" xfId="22654" xr:uid="{A5AE7143-D30E-4557-BED7-76336A350569}"/>
    <cellStyle name="AeE­ [0]_A¶´Þ°eE¹  4 2" xfId="30008" xr:uid="{47124265-33A0-44EF-B778-F9B767CCA964}"/>
    <cellStyle name="ÅëÈ­ [0]_Á¶´Þ°èÈ¹  4 2" xfId="30009" xr:uid="{DB2C6710-99FD-4400-ACBB-2FB5FD2CB75A}"/>
    <cellStyle name="AeE­ [0]_A¶´Þ°eE¹  5" xfId="22655" xr:uid="{5810FFC2-6D7C-411D-BAF6-12DC48DD079A}"/>
    <cellStyle name="ÅëÈ­ [0]_Á¶´Þ°èÈ¹  5" xfId="22656" xr:uid="{D3F700B9-235A-4144-B8CF-2946E874F395}"/>
    <cellStyle name="AeE­ [0]_A¶´Þ°eE¹  5 2" xfId="30010" xr:uid="{BD2E1C70-C7D0-4DFD-8613-C7834AC44691}"/>
    <cellStyle name="ÅëÈ­ [0]_Á¶´Þ°èÈ¹  5 2" xfId="30011" xr:uid="{006B5EE6-6ADC-4904-AB9F-D47AAB844D14}"/>
    <cellStyle name="AeE­ [0]_A¶´Þ°eE¹  6" xfId="22657" xr:uid="{26334DC7-EC92-4673-80C3-1480B12A5DB9}"/>
    <cellStyle name="ÅëÈ­ [0]_Á¶´Þ°èÈ¹  6" xfId="22658" xr:uid="{9DE497D0-AA31-44F5-A6E1-B18F4E56E7B5}"/>
    <cellStyle name="AeE­ [0]_A¶´Þ°eE¹  6 2" xfId="30012" xr:uid="{A01D705F-0F3D-42A1-A0D4-BAF7BF749A3F}"/>
    <cellStyle name="ÅëÈ­ [0]_Á¶´Þ°èÈ¹  6 2" xfId="30013" xr:uid="{BF529E97-142E-4D7D-B82C-EB982632DC5F}"/>
    <cellStyle name="AeE­ [0]_A¶´Þ°eE¹  7" xfId="22659" xr:uid="{9CBEC1BF-4F3E-44BE-A953-7F3AAB4269F6}"/>
    <cellStyle name="ÅëÈ­ [0]_Á¶´Þ°èÈ¹  7" xfId="22660" xr:uid="{F6A9322A-6AD5-4C7A-817F-D1667707D69B}"/>
    <cellStyle name="AeE­ [0]_A¶´Þ°eE¹  7 2" xfId="30014" xr:uid="{B0F92697-0067-48B2-8F9D-8F869984154E}"/>
    <cellStyle name="ÅëÈ­ [0]_Á¶´Þ°èÈ¹  7 2" xfId="30015" xr:uid="{25B39EF2-0325-4EDC-B400-1438A234BC5F}"/>
    <cellStyle name="AeE­ [0]_A¶´Þ°eE¹  8" xfId="22661" xr:uid="{5F77CBEC-3570-4783-A84A-2725C586178F}"/>
    <cellStyle name="ÅëÈ­ [0]_Á¶´Þ°èÈ¹  8" xfId="22662" xr:uid="{22906408-6525-4A3A-A47E-66D6ADA9E6D5}"/>
    <cellStyle name="AeE­ [0]_A¶´Þ°eE¹  8 2" xfId="30016" xr:uid="{41EBAEB2-3440-45F0-B73D-97F2C3BBCFED}"/>
    <cellStyle name="ÅëÈ­ [0]_Á¶´Þ°èÈ¹  8 2" xfId="30017" xr:uid="{73503927-4BC9-4C07-A47D-8E596DBD66F3}"/>
    <cellStyle name="AeE­ [0]_A¶´Þ°eE¹  9" xfId="22663" xr:uid="{D2D52A2E-7E7C-4369-8572-19B78A331211}"/>
    <cellStyle name="ÅëÈ­ [0]_Á¶´Þ°èÈ¹  9" xfId="22664" xr:uid="{97DC1004-5EAF-4A2A-BFEC-321BA6373BD9}"/>
    <cellStyle name="AeE­ [0]_A¶´Þ°eE¹  9 2" xfId="30018" xr:uid="{D3DC18D0-1479-46A7-BFB9-4E3FB32F5DA2}"/>
    <cellStyle name="ÅëÈ­ [0]_Á¶´Þ°èÈ¹  9 2" xfId="30019" xr:uid="{9B170A08-4F93-4F2E-881F-0AEBF98C9CC9}"/>
    <cellStyle name="AeE­ [0]_A¶´Þ°eE¹ _04변압기생산투자" xfId="2329" xr:uid="{A92B6287-3581-4487-A040-43EE2680B07C}"/>
    <cellStyle name="ÅëÈ­ [0]_Á¶´Þ°èÈ¹ _04변압기생산투자" xfId="2330" xr:uid="{7CC0C0B6-36D4-4081-BCAD-6C4D9CE24F4F}"/>
    <cellStyle name="AeE­ [0]_A¶´Þ°eE¹ _20080929_인버터VOC현황및개선방안_품질1" xfId="2331" xr:uid="{30677DF1-E4AF-463C-80A5-6E45242028CA}"/>
    <cellStyle name="ÅëÈ­ [0]_Á¶´Þ°èÈ¹ _20080929_인버터VOC현황및개선방안_품질1" xfId="2332" xr:uid="{08981827-E013-44EA-AA76-A7B015F0CCE0}"/>
    <cellStyle name="AeE­ [0]_A¶´Þ°eE¹ _20080930_인버터VOC 년도별 추이_품질" xfId="2333" xr:uid="{8AAFA731-5DCF-4E93-8574-FF2D21F7C02E}"/>
    <cellStyle name="ÅëÈ­ [0]_Á¶´Þ°èÈ¹ _20080930_인버터VOC 년도별 추이_품질" xfId="2334" xr:uid="{B45712F5-8841-47E4-9533-388C92D0F695}"/>
    <cellStyle name="AeE­ [0]_A¶´Þ°eE¹ _2008년_VOC 세부실천계획_r01(B4)_중저압차단기" xfId="2335" xr:uid="{AE031753-5247-4CEA-A7CD-B2D9B8DCAF20}"/>
    <cellStyle name="ÅëÈ­ [0]_Á¶´Þ°èÈ¹ _2008년_VOC 세부실천계획_r01(B4)_중저압차단기" xfId="2336" xr:uid="{4EA15C2C-840F-4812-8AA0-1F17B362720D}"/>
    <cellStyle name="AeE­ [0]_A¶´Þ°eE¹ _24통관" xfId="2337" xr:uid="{662721A5-7D65-49CB-A6E8-CB9AE699B968}"/>
    <cellStyle name="ÅëÈ­ [0]_Á¶´Þ°èÈ¹ _25-080331_소형인버터부하적용현황표080331r2" xfId="2338" xr:uid="{E205847E-F819-4653-BC25-FA0A437C3AAF}"/>
    <cellStyle name="AeE­ [0]_A¶´Þ°eE¹ _5월보고상" xfId="2339" xr:uid="{59441B56-42BA-4EC0-B3B9-8A46AF5FA577}"/>
    <cellStyle name="ÅëÈ­ [0]_Á¶´Þ°èÈ¹ _5월보고상" xfId="2340" xr:uid="{DFA10140-DCF3-410D-A9DE-EB8870C4BA64}"/>
    <cellStyle name="AeE­ [0]_A¶´Þ°eE¹ _5월보고상 10" xfId="22665" xr:uid="{FCD8B631-A082-493E-B93C-F5CD87449B32}"/>
    <cellStyle name="ÅëÈ­ [0]_Á¶´Þ°èÈ¹ _5월보고상 10" xfId="22666" xr:uid="{E11DFA0A-B2A7-439A-9228-FBABE8C2BE76}"/>
    <cellStyle name="AeE­ [0]_A¶´Þ°eE¹ _5월보고상 10 2" xfId="30020" xr:uid="{712D8A06-4584-40BF-A6A4-13F61B7CF64E}"/>
    <cellStyle name="ÅëÈ­ [0]_Á¶´Þ°èÈ¹ _5월보고상 10 2" xfId="30021" xr:uid="{03582791-4A75-45E3-9EC0-9485E093B116}"/>
    <cellStyle name="AeE­ [0]_A¶´Þ°eE¹ _5월보고상 11" xfId="22667" xr:uid="{3E43F1FB-E892-4DDA-BE07-867FC118EE74}"/>
    <cellStyle name="ÅëÈ­ [0]_Á¶´Þ°èÈ¹ _5월보고상 11" xfId="22668" xr:uid="{0515694A-FBFD-4C45-9F02-908655FDEC06}"/>
    <cellStyle name="AeE­ [0]_A¶´Þ°eE¹ _5월보고상 11 2" xfId="30022" xr:uid="{BCB270BD-D187-48C7-AF57-E822B2E8F9EA}"/>
    <cellStyle name="ÅëÈ­ [0]_Á¶´Þ°èÈ¹ _5월보고상 11 2" xfId="30023" xr:uid="{C014AF81-1228-4483-918D-9E32E64E86F3}"/>
    <cellStyle name="AeE­ [0]_A¶´Þ°eE¹ _5월보고상 12" xfId="22669" xr:uid="{2005BF49-92B2-4704-A062-630E450FCDAB}"/>
    <cellStyle name="ÅëÈ­ [0]_Á¶´Þ°èÈ¹ _5월보고상 12" xfId="22670" xr:uid="{4449CC84-1AC9-42DA-B6F0-F909AB69493C}"/>
    <cellStyle name="AeE­ [0]_A¶´Þ°eE¹ _5월보고상 12 2" xfId="30024" xr:uid="{8CE30C98-9B7B-4047-BD6E-5474B6A0C775}"/>
    <cellStyle name="ÅëÈ­ [0]_Á¶´Þ°èÈ¹ _5월보고상 12 2" xfId="30025" xr:uid="{4BDE5FE4-8DC7-4EE3-93F0-BF8F6428D284}"/>
    <cellStyle name="AeE­ [0]_A¶´Þ°eE¹ _5월보고상 13" xfId="22671" xr:uid="{908E771A-0F72-40DA-A401-6C55E6D9B870}"/>
    <cellStyle name="ÅëÈ­ [0]_Á¶´Þ°èÈ¹ _5월보고상 13" xfId="22672" xr:uid="{66B0666A-22FA-4F92-9BA5-6BABDD5315DA}"/>
    <cellStyle name="AeE­ [0]_A¶´Þ°eE¹ _5월보고상 13 2" xfId="30026" xr:uid="{4959F020-022F-41E7-B8D9-5E719D5356DC}"/>
    <cellStyle name="ÅëÈ­ [0]_Á¶´Þ°èÈ¹ _5월보고상 13 2" xfId="30027" xr:uid="{B6AFC632-AE6C-43C7-B23F-6B95C0D63E32}"/>
    <cellStyle name="AeE­ [0]_A¶´Þ°eE¹ _5월보고상 14" xfId="22673" xr:uid="{CAE54EF1-16C2-4CB3-AC0A-5592E0719010}"/>
    <cellStyle name="ÅëÈ­ [0]_Á¶´Þ°èÈ¹ _5월보고상 14" xfId="22674" xr:uid="{33770141-0F00-4BA4-8D2A-A2C8F479A6A9}"/>
    <cellStyle name="AeE­ [0]_A¶´Þ°eE¹ _5월보고상 14 2" xfId="30028" xr:uid="{4F1C452E-49F7-411C-A50A-107919AC320F}"/>
    <cellStyle name="ÅëÈ­ [0]_Á¶´Þ°èÈ¹ _5월보고상 14 2" xfId="30029" xr:uid="{F96B3681-A82D-484D-B0E8-86F47CB4C9D7}"/>
    <cellStyle name="AeE­ [0]_A¶´Þ°eE¹ _5월보고상 15" xfId="22675" xr:uid="{81926E37-6171-41F2-8B2C-0CEFF81644F3}"/>
    <cellStyle name="ÅëÈ­ [0]_Á¶´Þ°èÈ¹ _5월보고상 15" xfId="22676" xr:uid="{4024A66C-DB9F-480B-86D6-F1F984C4ED98}"/>
    <cellStyle name="AeE­ [0]_A¶´Þ°eE¹ _5월보고상 15 2" xfId="30030" xr:uid="{C716764B-B52B-4F3C-9C03-DEAF12D68012}"/>
    <cellStyle name="ÅëÈ­ [0]_Á¶´Þ°èÈ¹ _5월보고상 15 2" xfId="30031" xr:uid="{3CE9049D-AF71-4549-8D18-F4DE8C70DDB5}"/>
    <cellStyle name="AeE­ [0]_A¶´Þ°eE¹ _5월보고상 16" xfId="22677" xr:uid="{CE9F6ABF-D669-4D7C-AB0C-E47BC23500F5}"/>
    <cellStyle name="ÅëÈ­ [0]_Á¶´Þ°èÈ¹ _5월보고상 16" xfId="22678" xr:uid="{8F438D35-8EA5-49EA-B138-D51DD1FF4291}"/>
    <cellStyle name="AeE­ [0]_A¶´Þ°eE¹ _5월보고상 16 2" xfId="30032" xr:uid="{ACD397A5-6814-4C1A-81A8-5E7A9AB10F0E}"/>
    <cellStyle name="ÅëÈ­ [0]_Á¶´Þ°èÈ¹ _5월보고상 16 2" xfId="30033" xr:uid="{948C6BAC-490C-43ED-AAA4-A2AD068A094A}"/>
    <cellStyle name="AeE­ [0]_A¶´Þ°eE¹ _5월보고상 17" xfId="22679" xr:uid="{69CBC5F5-1171-4898-9934-CC7A7938C23E}"/>
    <cellStyle name="ÅëÈ­ [0]_Á¶´Þ°èÈ¹ _5월보고상 17" xfId="22680" xr:uid="{FE55D07E-EEAA-45A9-9686-5A96C732AFB9}"/>
    <cellStyle name="AeE­ [0]_A¶´Þ°eE¹ _5월보고상 17 2" xfId="30034" xr:uid="{1C20A83D-5FD2-482D-AD61-7982255C1F4A}"/>
    <cellStyle name="ÅëÈ­ [0]_Á¶´Þ°èÈ¹ _5월보고상 17 2" xfId="30035" xr:uid="{EFC1950F-0E56-44C0-A763-D9EA0DE91FF5}"/>
    <cellStyle name="AeE­ [0]_A¶´Þ°eE¹ _5월보고상 18" xfId="22681" xr:uid="{61565DAC-292D-4263-AE33-88DEE93EA27E}"/>
    <cellStyle name="ÅëÈ­ [0]_Á¶´Þ°èÈ¹ _5월보고상 18" xfId="22682" xr:uid="{C7299C26-9C13-40F6-A487-44199B28BF3F}"/>
    <cellStyle name="AeE­ [0]_A¶´Þ°eE¹ _5월보고상 18 2" xfId="30036" xr:uid="{1AA29880-EB47-466B-B645-E83587059E68}"/>
    <cellStyle name="ÅëÈ­ [0]_Á¶´Þ°èÈ¹ _5월보고상 18 2" xfId="30037" xr:uid="{A7A0A1D4-1C92-4ACE-B17B-808A8102EDC5}"/>
    <cellStyle name="AeE­ [0]_A¶´Þ°eE¹ _5월보고상 19" xfId="22683" xr:uid="{387AF591-5669-422F-AF78-9C9D5E05FF3C}"/>
    <cellStyle name="ÅëÈ­ [0]_Á¶´Þ°èÈ¹ _5월보고상 19" xfId="22684" xr:uid="{31F64AF4-2F35-44ED-A8C5-51B6C18D36AB}"/>
    <cellStyle name="AeE­ [0]_A¶´Þ°eE¹ _5월보고상 19 2" xfId="30038" xr:uid="{F9CFAA1C-5F09-4C45-A9A3-352372F88A36}"/>
    <cellStyle name="ÅëÈ­ [0]_Á¶´Þ°èÈ¹ _5월보고상 19 2" xfId="30039" xr:uid="{720BCC03-8C5B-4577-8A49-185A7FFD24CB}"/>
    <cellStyle name="AeE­ [0]_A¶´Þ°eE¹ _5월보고상 2" xfId="22685" xr:uid="{5A157D2D-BF67-4CE5-9981-0DB58BE76935}"/>
    <cellStyle name="ÅëÈ­ [0]_Á¶´Þ°èÈ¹ _5월보고상 2" xfId="22686" xr:uid="{061FD4A1-D65B-4E92-B0D8-B465094965D9}"/>
    <cellStyle name="AeE­ [0]_A¶´Þ°eE¹ _5월보고상 2 2" xfId="30040" xr:uid="{6E57A13A-D037-481E-801A-56AC2A38ABE4}"/>
    <cellStyle name="ÅëÈ­ [0]_Á¶´Þ°èÈ¹ _5월보고상 20" xfId="22687" xr:uid="{773450E8-0B43-418B-AACD-EB98462997F9}"/>
    <cellStyle name="AeE­ [0]_A¶´Þ°eE¹ _5월보고상 20 2" xfId="30041" xr:uid="{DA840B92-3649-44A9-8582-85CED8C6D777}"/>
    <cellStyle name="ÅëÈ­ [0]_Á¶´Þ°èÈ¹ _5월보고상 20 2" xfId="30042" xr:uid="{DC660A8B-48D4-4331-9F42-31562CE9A47D}"/>
    <cellStyle name="AeE­ [0]_A¶´Þ°eE¹ _5월보고상 21" xfId="22688" xr:uid="{C8E1B004-228E-4CAF-84D1-04C3B4F601AD}"/>
    <cellStyle name="ÅëÈ­ [0]_Á¶´Þ°èÈ¹ _5월보고상 21" xfId="22689" xr:uid="{63D80061-EE3A-4E59-B171-BF90447D693E}"/>
    <cellStyle name="AeE­ [0]_A¶´Þ°eE¹ _5월보고상 21 2" xfId="30043" xr:uid="{3134740B-D1A0-4807-8D77-317A756E23BA}"/>
    <cellStyle name="ÅëÈ­ [0]_Á¶´Þ°èÈ¹ _5월보고상 21 2" xfId="30044" xr:uid="{625FCF5F-AD5A-4522-856C-FFE7A5BB6EA7}"/>
    <cellStyle name="AeE­ [0]_A¶´Þ°eE¹ _5월보고상 22" xfId="22690" xr:uid="{19887C1F-4430-4E50-B91B-AA342004530B}"/>
    <cellStyle name="ÅëÈ­ [0]_Á¶´Þ°èÈ¹ _5월보고상 22" xfId="22691" xr:uid="{BF2F154E-1AAC-4CC1-8E51-E171619DDA92}"/>
    <cellStyle name="AeE­ [0]_A¶´Þ°eE¹ _5월보고상 22 2" xfId="30045" xr:uid="{8F4DBDDA-2BC9-4F71-867D-1179C075E8BE}"/>
    <cellStyle name="ÅëÈ­ [0]_Á¶´Þ°èÈ¹ _5월보고상 22 2" xfId="30046" xr:uid="{238EAA89-EA7E-4F19-A58E-A0C08EB8EFB6}"/>
    <cellStyle name="AeE­ [0]_A¶´Þ°eE¹ _5월보고상 23" xfId="22692" xr:uid="{05332BAA-5039-4C92-839E-336C25D707F8}"/>
    <cellStyle name="ÅëÈ­ [0]_Á¶´Þ°èÈ¹ _5월보고상 23" xfId="22693" xr:uid="{2DEE7C16-EE65-4E7D-92D9-8CC6E083D9FB}"/>
    <cellStyle name="AeE­ [0]_A¶´Þ°eE¹ _5월보고상 23 2" xfId="30047" xr:uid="{43722570-A9F9-4656-9419-5E90BC89EDA0}"/>
    <cellStyle name="ÅëÈ­ [0]_Á¶´Þ°èÈ¹ _5월보고상 23 2" xfId="30048" xr:uid="{3138D8F6-E70A-43D5-A64D-A707312A3C2D}"/>
    <cellStyle name="AeE­ [0]_A¶´Þ°eE¹ _5월보고상 24" xfId="22694" xr:uid="{A8184D0A-D098-4E38-BB3F-05C6C025BB86}"/>
    <cellStyle name="ÅëÈ­ [0]_Á¶´Þ°èÈ¹ _5월보고상 24" xfId="22695" xr:uid="{B625E74C-8EB4-4414-8BD0-A39FC3253518}"/>
    <cellStyle name="AeE­ [0]_A¶´Þ°eE¹ _5월보고상 24 2" xfId="30049" xr:uid="{03BF9F25-418D-454F-A199-0460536DD20D}"/>
    <cellStyle name="ÅëÈ­ [0]_Á¶´Þ°èÈ¹ _5월보고상 24 2" xfId="30050" xr:uid="{4F6BBAB2-7329-43AD-A0F8-D9A8B60EFA85}"/>
    <cellStyle name="AeE­ [0]_A¶´Þ°eE¹ _5월보고상 25" xfId="22696" xr:uid="{3CE40DD9-1903-47C1-82CF-18B72C9A4D2B}"/>
    <cellStyle name="ÅëÈ­ [0]_Á¶´Þ°èÈ¹ _5월보고상 25" xfId="22697" xr:uid="{13FD9509-8BAA-4971-AB98-BBA1A49FC634}"/>
    <cellStyle name="AeE­ [0]_A¶´Þ°eE¹ _5월보고상 25 2" xfId="30051" xr:uid="{4AE44631-45AA-47C4-952C-0BD1B32B1AA9}"/>
    <cellStyle name="ÅëÈ­ [0]_Á¶´Þ°èÈ¹ _5월보고상 26" xfId="22698" xr:uid="{D2B27D60-0BFA-4E44-9811-DF866DF1DA2D}"/>
    <cellStyle name="AeE­ [0]_A¶´Þ°eE¹ _5월보고상 26 2" xfId="30052" xr:uid="{8C1D5FC1-7F38-43F1-8ACF-5A98A1C4448B}"/>
    <cellStyle name="ÅëÈ­ [0]_Á¶´Þ°èÈ¹ _5월보고상 27" xfId="22699" xr:uid="{7B44728D-C76A-4161-8D3E-CA808A83FA35}"/>
    <cellStyle name="AeE­ [0]_A¶´Þ°eE¹ _5월보고상 27 2" xfId="30053" xr:uid="{0398B820-52C7-4872-B0EA-5AF058FDEC32}"/>
    <cellStyle name="ÅëÈ­ [0]_Á¶´Þ°èÈ¹ _5월보고상 28" xfId="22700" xr:uid="{F1E65C44-72AE-47C2-ACEC-FE2CBE1570E7}"/>
    <cellStyle name="AeE­ [0]_A¶´Þ°eE¹ _5월보고상 28 2" xfId="30054" xr:uid="{958579D7-D014-46A8-88A7-81146B88E8B7}"/>
    <cellStyle name="ÅëÈ­ [0]_Á¶´Þ°èÈ¹ _5월보고상 29" xfId="22701" xr:uid="{4DFD9AF4-90F2-4207-B390-6814F351EBC0}"/>
    <cellStyle name="AeE­ [0]_A¶´Þ°eE¹ _5월보고상 29 2" xfId="30055" xr:uid="{FCB51D76-D954-4650-A227-0D99BA1CED72}"/>
    <cellStyle name="ÅëÈ­ [0]_Á¶´Þ°èÈ¹ _5월보고상 3" xfId="22702" xr:uid="{07ECFCEA-C2D5-4B7E-B061-438D0312A8E4}"/>
    <cellStyle name="AeE­ [0]_A¶´Þ°eE¹ _5월보고상 3 2" xfId="30056" xr:uid="{AFD92281-FD6D-4C07-8C15-87B5F67C438E}"/>
    <cellStyle name="ÅëÈ­ [0]_Á¶´Þ°èÈ¹ _5월보고상 3 2" xfId="30057" xr:uid="{060D137D-78D7-4BA4-B91C-F5BB87394D15}"/>
    <cellStyle name="AeE­ [0]_A¶´Þ°eE¹ _5월보고상 30" xfId="22703" xr:uid="{FD0BD598-8979-4D37-B966-880E5EF05B2E}"/>
    <cellStyle name="ÅëÈ­ [0]_Á¶´Þ°èÈ¹ _5월보고상 30" xfId="22704" xr:uid="{FD0E4E6A-140A-43B3-B2AD-7AE5D59A7DEC}"/>
    <cellStyle name="AeE­ [0]_A¶´Þ°eE¹ _5월보고상 30 2" xfId="30058" xr:uid="{2464FAF3-2CBD-470A-96A5-42EBC18C291F}"/>
    <cellStyle name="ÅëÈ­ [0]_Á¶´Þ°èÈ¹ _5월보고상 31" xfId="22705" xr:uid="{6CCC6092-A64A-49B8-9A8A-FD5465198D9D}"/>
    <cellStyle name="AeE­ [0]_A¶´Þ°eE¹ _5월보고상 31 2" xfId="30059" xr:uid="{FAE4B0FC-CC5E-478C-8789-B04236F81767}"/>
    <cellStyle name="ÅëÈ­ [0]_Á¶´Þ°èÈ¹ _5월보고상 32" xfId="22706" xr:uid="{C97FD2B6-59D2-4B0D-8712-CFE06C5DAC3A}"/>
    <cellStyle name="AeE­ [0]_A¶´Þ°eE¹ _5월보고상 32 2" xfId="30060" xr:uid="{7248EF1F-2DB7-4805-B1F0-CF3245E38848}"/>
    <cellStyle name="ÅëÈ­ [0]_Á¶´Þ°èÈ¹ _5월보고상 33" xfId="22707" xr:uid="{A07A2427-4D6A-4C61-89A1-920ECF28EA5F}"/>
    <cellStyle name="AeE­ [0]_A¶´Þ°eE¹ _5월보고상 33 2" xfId="30061" xr:uid="{F879106F-C624-4D4B-849B-5EB08FBCA09F}"/>
    <cellStyle name="ÅëÈ­ [0]_Á¶´Þ°èÈ¹ _5월보고상 34" xfId="22708" xr:uid="{AD47059A-424E-4D1D-90A3-953B883EEB3E}"/>
    <cellStyle name="AeE­ [0]_A¶´Þ°eE¹ _5월보고상 34 2" xfId="30062" xr:uid="{24F91B56-EC62-469B-90F5-82A20CAC6C00}"/>
    <cellStyle name="ÅëÈ­ [0]_Á¶´Þ°èÈ¹ _5월보고상 35" xfId="22709" xr:uid="{21A2CC10-83B1-45E2-8ECD-ABD73262058B}"/>
    <cellStyle name="AeE­ [0]_A¶´Þ°eE¹ _5월보고상 35 2" xfId="30063" xr:uid="{FD8769D5-1960-4AB9-8F9F-D620F3DD64DC}"/>
    <cellStyle name="ÅëÈ­ [0]_Á¶´Þ°èÈ¹ _5월보고상 36" xfId="22710" xr:uid="{4E3DE8EC-E904-41E6-8092-3F28647A6C1D}"/>
    <cellStyle name="AeE­ [0]_A¶´Þ°eE¹ _5월보고상 36 2" xfId="30064" xr:uid="{0660449A-74F9-4CD7-99BB-F484B984AF25}"/>
    <cellStyle name="ÅëÈ­ [0]_Á¶´Þ°èÈ¹ _5월보고상 37" xfId="30065" xr:uid="{415D9029-D3F3-4B9B-A8D4-0433EBCF2F0C}"/>
    <cellStyle name="AeE­ [0]_A¶´Þ°eE¹ _5월보고상 4" xfId="22711" xr:uid="{36BBC074-1691-4D78-AC67-816580F3F0B5}"/>
    <cellStyle name="ÅëÈ­ [0]_Á¶´Þ°èÈ¹ _5월보고상 4" xfId="22712" xr:uid="{8DB3FE4B-E362-4D8D-BA7C-0322814A33C1}"/>
    <cellStyle name="AeE­ [0]_A¶´Þ°eE¹ _5월보고상 4 2" xfId="30066" xr:uid="{82919BD2-E699-4E8C-A952-03750E2947D7}"/>
    <cellStyle name="ÅëÈ­ [0]_Á¶´Þ°èÈ¹ _5월보고상 4 2" xfId="30067" xr:uid="{46BB2056-F709-4E38-9358-E923DAE888DD}"/>
    <cellStyle name="AeE­ [0]_A¶´Þ°eE¹ _5월보고상 5" xfId="22713" xr:uid="{2710DC2D-B2FA-4B0D-A0BD-9FBF60E1B9A4}"/>
    <cellStyle name="ÅëÈ­ [0]_Á¶´Þ°èÈ¹ _5월보고상 5" xfId="22714" xr:uid="{DFE9A6E8-FE5E-41B7-8916-1CE11B1D3C4B}"/>
    <cellStyle name="AeE­ [0]_A¶´Þ°eE¹ _5월보고상 5 2" xfId="30068" xr:uid="{C44BA727-716C-471A-BC7E-FC815F16EC98}"/>
    <cellStyle name="ÅëÈ­ [0]_Á¶´Þ°èÈ¹ _5월보고상 5 2" xfId="30069" xr:uid="{798192BE-1B02-4BB9-8BC8-87B9F5E619BD}"/>
    <cellStyle name="AeE­ [0]_A¶´Þ°eE¹ _5월보고상 6" xfId="22715" xr:uid="{739DB908-0B0B-4026-835E-E92594A4169C}"/>
    <cellStyle name="ÅëÈ­ [0]_Á¶´Þ°èÈ¹ _5월보고상 6" xfId="22716" xr:uid="{10CBFF69-205D-4D0F-AB9B-757F2DBFC84E}"/>
    <cellStyle name="AeE­ [0]_A¶´Þ°eE¹ _5월보고상 6 2" xfId="30070" xr:uid="{9CBFA11C-38D9-4296-B1BF-6D5E35F1AD7A}"/>
    <cellStyle name="ÅëÈ­ [0]_Á¶´Þ°èÈ¹ _5월보고상 6 2" xfId="30071" xr:uid="{167541AD-9331-40AF-9659-E0ADFAC3771E}"/>
    <cellStyle name="AeE­ [0]_A¶´Þ°eE¹ _5월보고상 7" xfId="22717" xr:uid="{72F1D301-1715-4E3C-BC97-98B9DED43413}"/>
    <cellStyle name="ÅëÈ­ [0]_Á¶´Þ°èÈ¹ _5월보고상 7" xfId="22718" xr:uid="{1594419A-1210-4A67-B9E7-9208B8F79654}"/>
    <cellStyle name="AeE­ [0]_A¶´Þ°eE¹ _5월보고상 7 2" xfId="30072" xr:uid="{1F0971FC-5373-4CF9-8A4E-F99B7F36BD82}"/>
    <cellStyle name="ÅëÈ­ [0]_Á¶´Þ°èÈ¹ _5월보고상 7 2" xfId="30073" xr:uid="{4230C909-4D77-47FE-8959-D110C39E2FCE}"/>
    <cellStyle name="AeE­ [0]_A¶´Þ°eE¹ _5월보고상 8" xfId="22719" xr:uid="{6153BF1F-316D-470E-9B42-95C146467FBA}"/>
    <cellStyle name="ÅëÈ­ [0]_Á¶´Þ°èÈ¹ _5월보고상 8" xfId="22720" xr:uid="{C55335BC-A1E9-418D-AD5D-C9CD7DAF5807}"/>
    <cellStyle name="AeE­ [0]_A¶´Þ°eE¹ _5월보고상 8 2" xfId="30074" xr:uid="{249F151B-4A8D-439B-A1A8-8481763CC077}"/>
    <cellStyle name="ÅëÈ­ [0]_Á¶´Þ°èÈ¹ _5월보고상 8 2" xfId="30075" xr:uid="{83B245C9-B488-497E-AF9A-88315130A285}"/>
    <cellStyle name="AeE­ [0]_A¶´Þ°eE¹ _5월보고상 9" xfId="22721" xr:uid="{3DF6C474-51FE-486A-AD58-7FB80F9DFDFF}"/>
    <cellStyle name="ÅëÈ­ [0]_Á¶´Þ°èÈ¹ _5월보고상 9" xfId="22722" xr:uid="{9399E2D5-1AA2-4860-8B6B-E64BCA2B770B}"/>
    <cellStyle name="AeE­ [0]_A¶´Þ°eE¹ _5월보고상 9 2" xfId="30076" xr:uid="{6BB433C2-C72E-4BD1-B5EE-68F9D965B227}"/>
    <cellStyle name="ÅëÈ­ [0]_Á¶´Þ°èÈ¹ _5월보고상 9 2" xfId="30077" xr:uid="{B8DD3622-C7D2-450F-A313-AAF7FD800887}"/>
    <cellStyle name="AeE­ [0]_A¶´Þ°eE¹ _5월보고시" xfId="2341" xr:uid="{96C2091F-B9F7-4CB0-8DB6-5D40C1CBD8C7}"/>
    <cellStyle name="ÅëÈ­ [0]_Á¶´Þ°èÈ¹ _5월보고시" xfId="2342" xr:uid="{084A36F2-E8D7-4EAD-838A-2BF1AA9BFC78}"/>
    <cellStyle name="AeE­ [0]_A¶´Þ°eE¹ _5월보고시 10" xfId="22723" xr:uid="{C1C8C780-07E0-4FFF-9605-0F25E016D239}"/>
    <cellStyle name="ÅëÈ­ [0]_Á¶´Þ°èÈ¹ _5월보고시 10" xfId="22724" xr:uid="{E2E4E54F-4FB6-4E02-9DB8-F95984F4015F}"/>
    <cellStyle name="AeE­ [0]_A¶´Þ°eE¹ _5월보고시 10 2" xfId="30078" xr:uid="{8A2B35E8-20EC-4B88-ADC5-D5A993705B18}"/>
    <cellStyle name="ÅëÈ­ [0]_Á¶´Þ°èÈ¹ _5월보고시 10 2" xfId="30079" xr:uid="{B385BF83-9055-4F7B-8150-2226C79B41EC}"/>
    <cellStyle name="AeE­ [0]_A¶´Þ°eE¹ _5월보고시 11" xfId="22725" xr:uid="{224A25A8-CA22-4F18-959A-B1A4A2D3D3D8}"/>
    <cellStyle name="ÅëÈ­ [0]_Á¶´Þ°èÈ¹ _5월보고시 11" xfId="22726" xr:uid="{2C998930-F2A5-4DAC-880A-B235BF6D2FA0}"/>
    <cellStyle name="AeE­ [0]_A¶´Þ°eE¹ _5월보고시 11 2" xfId="30080" xr:uid="{DB5C2778-EA6E-4771-BC5C-1BF6E1EFE7D7}"/>
    <cellStyle name="ÅëÈ­ [0]_Á¶´Þ°èÈ¹ _5월보고시 11 2" xfId="30081" xr:uid="{5A9338B6-E11A-4F70-A82A-FA60C8BFCD9F}"/>
    <cellStyle name="AeE­ [0]_A¶´Þ°eE¹ _5월보고시 12" xfId="22727" xr:uid="{4FF2A572-12BD-4615-B88D-BEECD46763A8}"/>
    <cellStyle name="ÅëÈ­ [0]_Á¶´Þ°èÈ¹ _5월보고시 12" xfId="22728" xr:uid="{7660C039-636C-47F8-8894-86CEF2D4AD6A}"/>
    <cellStyle name="AeE­ [0]_A¶´Þ°eE¹ _5월보고시 12 2" xfId="30082" xr:uid="{16DCFD58-8C2E-442B-A9D3-51BEAD641CE8}"/>
    <cellStyle name="ÅëÈ­ [0]_Á¶´Þ°èÈ¹ _5월보고시 12 2" xfId="30083" xr:uid="{0C7DFE62-4915-4C05-93B6-C2D7B6988AE1}"/>
    <cellStyle name="AeE­ [0]_A¶´Þ°eE¹ _5월보고시 13" xfId="22729" xr:uid="{C7A763A2-88D0-4D9D-B760-A9CD55EBF876}"/>
    <cellStyle name="ÅëÈ­ [0]_Á¶´Þ°èÈ¹ _5월보고시 13" xfId="22730" xr:uid="{C608F3E3-AD97-45B2-A4F8-E22736768691}"/>
    <cellStyle name="AeE­ [0]_A¶´Þ°eE¹ _5월보고시 13 2" xfId="30084" xr:uid="{39A8F80B-A3F7-4130-A68B-B47FEC904770}"/>
    <cellStyle name="ÅëÈ­ [0]_Á¶´Þ°èÈ¹ _5월보고시 13 2" xfId="30085" xr:uid="{78751EB0-21D4-48FC-914F-65BA35036F58}"/>
    <cellStyle name="AeE­ [0]_A¶´Þ°eE¹ _5월보고시 14" xfId="22731" xr:uid="{0B33BEF0-A074-418B-9459-CF08CF5B02D7}"/>
    <cellStyle name="ÅëÈ­ [0]_Á¶´Þ°èÈ¹ _5월보고시 14" xfId="22732" xr:uid="{CC90333C-915E-459B-AD1D-070564EEC187}"/>
    <cellStyle name="AeE­ [0]_A¶´Þ°eE¹ _5월보고시 14 2" xfId="30086" xr:uid="{A149DBAF-BE78-4AEA-887D-E8D2DE05DA5C}"/>
    <cellStyle name="ÅëÈ­ [0]_Á¶´Þ°èÈ¹ _5월보고시 14 2" xfId="30087" xr:uid="{D3F15EF1-F5F3-43DF-9B39-DE3042FDA79E}"/>
    <cellStyle name="AeE­ [0]_A¶´Þ°eE¹ _5월보고시 15" xfId="22733" xr:uid="{88A40D8C-BC39-4121-B927-EF5B44152C8B}"/>
    <cellStyle name="ÅëÈ­ [0]_Á¶´Þ°èÈ¹ _5월보고시 15" xfId="22734" xr:uid="{880F1E70-729B-4DAB-A928-54AFA25DD6FF}"/>
    <cellStyle name="AeE­ [0]_A¶´Þ°eE¹ _5월보고시 15 2" xfId="30088" xr:uid="{388F2D47-B5C9-4B63-9E03-09679110A1FC}"/>
    <cellStyle name="ÅëÈ­ [0]_Á¶´Þ°èÈ¹ _5월보고시 15 2" xfId="30089" xr:uid="{A23B1F1D-4335-4CBE-9651-17EFFB81F811}"/>
    <cellStyle name="AeE­ [0]_A¶´Þ°eE¹ _5월보고시 16" xfId="22735" xr:uid="{E9542F2C-85B5-4DF2-8B42-09867F0CAF8F}"/>
    <cellStyle name="ÅëÈ­ [0]_Á¶´Þ°èÈ¹ _5월보고시 16" xfId="22736" xr:uid="{C4367FA9-B952-42E9-A39C-5A3B89E23397}"/>
    <cellStyle name="AeE­ [0]_A¶´Þ°eE¹ _5월보고시 16 2" xfId="30090" xr:uid="{83E15127-6DA1-453F-9D4C-AD6DE5900D7E}"/>
    <cellStyle name="ÅëÈ­ [0]_Á¶´Þ°èÈ¹ _5월보고시 16 2" xfId="30091" xr:uid="{C75EC273-22E3-4D1C-9787-6C71785EEDF5}"/>
    <cellStyle name="AeE­ [0]_A¶´Þ°eE¹ _5월보고시 17" xfId="22737" xr:uid="{CE39E037-6F8F-4D0D-A136-695C427C616A}"/>
    <cellStyle name="ÅëÈ­ [0]_Á¶´Þ°èÈ¹ _5월보고시 17" xfId="22738" xr:uid="{DE36D0C6-F375-44E6-859F-D4A4A062875C}"/>
    <cellStyle name="AeE­ [0]_A¶´Þ°eE¹ _5월보고시 17 2" xfId="30092" xr:uid="{D51B390A-F2E9-4094-90B9-613FD51A2813}"/>
    <cellStyle name="ÅëÈ­ [0]_Á¶´Þ°èÈ¹ _5월보고시 17 2" xfId="30093" xr:uid="{98AEB6A4-EDEB-42C6-82C3-36970B3946A0}"/>
    <cellStyle name="AeE­ [0]_A¶´Þ°eE¹ _5월보고시 18" xfId="22739" xr:uid="{462FE82E-CA0F-4F69-B525-84239A1A9B19}"/>
    <cellStyle name="ÅëÈ­ [0]_Á¶´Þ°èÈ¹ _5월보고시 18" xfId="22740" xr:uid="{DC136890-09BE-4FD4-89D3-1C4A3F257F85}"/>
    <cellStyle name="AeE­ [0]_A¶´Þ°eE¹ _5월보고시 18 2" xfId="30094" xr:uid="{F95CD28D-CC97-439F-913B-8D7926B2E261}"/>
    <cellStyle name="ÅëÈ­ [0]_Á¶´Þ°èÈ¹ _5월보고시 18 2" xfId="30095" xr:uid="{0EA547BF-7423-4924-8183-AB34A9C54D28}"/>
    <cellStyle name="AeE­ [0]_A¶´Þ°eE¹ _5월보고시 19" xfId="22741" xr:uid="{8CB5E801-41E6-4B6F-AF51-DF9BE8812C1A}"/>
    <cellStyle name="ÅëÈ­ [0]_Á¶´Þ°èÈ¹ _5월보고시 19" xfId="22742" xr:uid="{C1F79B86-6FF5-46E8-95A9-D07E1C01BE99}"/>
    <cellStyle name="AeE­ [0]_A¶´Þ°eE¹ _5월보고시 19 2" xfId="30096" xr:uid="{5D47A9D0-F263-49A4-80DD-A5189067E81F}"/>
    <cellStyle name="ÅëÈ­ [0]_Á¶´Þ°èÈ¹ _5월보고시 19 2" xfId="30097" xr:uid="{9B15DAF5-FDAB-435A-914B-60DAF932665B}"/>
    <cellStyle name="AeE­ [0]_A¶´Þ°eE¹ _5월보고시 2" xfId="22743" xr:uid="{B7708ED6-B54C-47B0-B662-E2F7EC6DA28A}"/>
    <cellStyle name="ÅëÈ­ [0]_Á¶´Þ°èÈ¹ _5월보고시 2" xfId="22744" xr:uid="{18DEFEF7-D997-42C1-B45D-DE443669CEAD}"/>
    <cellStyle name="AeE­ [0]_A¶´Þ°eE¹ _5월보고시 2 2" xfId="30098" xr:uid="{9831CA0C-376A-4C2A-8650-05E66BF55854}"/>
    <cellStyle name="ÅëÈ­ [0]_Á¶´Þ°èÈ¹ _5월보고시 20" xfId="22745" xr:uid="{AE6B1A8C-1085-4093-BDC9-499E29755B24}"/>
    <cellStyle name="AeE­ [0]_A¶´Þ°eE¹ _5월보고시 20 2" xfId="30099" xr:uid="{908D5FA2-56E1-4FC8-8333-0524ED4983BF}"/>
    <cellStyle name="ÅëÈ­ [0]_Á¶´Þ°èÈ¹ _5월보고시 20 2" xfId="30100" xr:uid="{2CEADDB0-63E2-456C-A635-DBF68F3A3F07}"/>
    <cellStyle name="AeE­ [0]_A¶´Þ°eE¹ _5월보고시 21" xfId="22746" xr:uid="{C692C56D-24C6-41D5-84A7-329078314A86}"/>
    <cellStyle name="ÅëÈ­ [0]_Á¶´Þ°èÈ¹ _5월보고시 21" xfId="22747" xr:uid="{60DB286F-34DA-43BD-AE2E-D3D9D6A55120}"/>
    <cellStyle name="AeE­ [0]_A¶´Þ°eE¹ _5월보고시 21 2" xfId="30101" xr:uid="{6E016436-343C-429C-B39B-35D95C425559}"/>
    <cellStyle name="ÅëÈ­ [0]_Á¶´Þ°èÈ¹ _5월보고시 21 2" xfId="30102" xr:uid="{6D84212B-DEA4-4B8C-9EFA-3A34F4409760}"/>
    <cellStyle name="AeE­ [0]_A¶´Þ°eE¹ _5월보고시 22" xfId="22748" xr:uid="{8F97F467-B78D-4DBC-8216-0488825DC1C1}"/>
    <cellStyle name="ÅëÈ­ [0]_Á¶´Þ°èÈ¹ _5월보고시 22" xfId="22749" xr:uid="{EC563A1C-913B-46AC-8DA8-04E87B545420}"/>
    <cellStyle name="AeE­ [0]_A¶´Þ°eE¹ _5월보고시 22 2" xfId="30103" xr:uid="{AC502953-9E34-4190-AB35-1379EBDEF709}"/>
    <cellStyle name="ÅëÈ­ [0]_Á¶´Þ°èÈ¹ _5월보고시 22 2" xfId="30104" xr:uid="{609897D5-F3DA-4F53-B77F-5CD5F4F60EF2}"/>
    <cellStyle name="AeE­ [0]_A¶´Þ°eE¹ _5월보고시 23" xfId="22750" xr:uid="{551A6763-C317-4A2D-B931-FAAAC5517231}"/>
    <cellStyle name="ÅëÈ­ [0]_Á¶´Þ°èÈ¹ _5월보고시 23" xfId="22751" xr:uid="{D2CCA330-9D22-40A7-BF8A-DCFD1B564C39}"/>
    <cellStyle name="AeE­ [0]_A¶´Þ°eE¹ _5월보고시 23 2" xfId="30105" xr:uid="{82FC2373-E8C9-4F0E-8166-7AFDCEF7A8E1}"/>
    <cellStyle name="ÅëÈ­ [0]_Á¶´Þ°èÈ¹ _5월보고시 23 2" xfId="30106" xr:uid="{293874A2-7E23-4F6A-9D3F-5F5DBCCE892C}"/>
    <cellStyle name="AeE­ [0]_A¶´Þ°eE¹ _5월보고시 24" xfId="22752" xr:uid="{BDC23E1C-C071-4EFB-8C7D-66A0373533EF}"/>
    <cellStyle name="ÅëÈ­ [0]_Á¶´Þ°èÈ¹ _5월보고시 24" xfId="22753" xr:uid="{6110B5B4-BBC0-4761-9832-0D4D5A45F030}"/>
    <cellStyle name="AeE­ [0]_A¶´Þ°eE¹ _5월보고시 24 2" xfId="30107" xr:uid="{92989220-FFE1-463F-8EF2-FA9FD2047A51}"/>
    <cellStyle name="ÅëÈ­ [0]_Á¶´Þ°èÈ¹ _5월보고시 24 2" xfId="30108" xr:uid="{B41D0E80-FBCA-43D3-8C43-C5643472A62F}"/>
    <cellStyle name="AeE­ [0]_A¶´Þ°eE¹ _5월보고시 25" xfId="22754" xr:uid="{54ABDB00-8962-4F8A-B749-74D2BDCBF186}"/>
    <cellStyle name="ÅëÈ­ [0]_Á¶´Þ°èÈ¹ _5월보고시 25" xfId="22755" xr:uid="{AAE3ACC4-FC7E-4A4C-A41D-3AAEEADC3902}"/>
    <cellStyle name="AeE­ [0]_A¶´Þ°eE¹ _5월보고시 25 2" xfId="30109" xr:uid="{750F8943-B842-46B4-9800-0C9591BD53FE}"/>
    <cellStyle name="ÅëÈ­ [0]_Á¶´Þ°èÈ¹ _5월보고시 26" xfId="22756" xr:uid="{BA1F0615-5779-4A37-A1D9-B97DF4F65ECA}"/>
    <cellStyle name="AeE­ [0]_A¶´Þ°eE¹ _5월보고시 26 2" xfId="30110" xr:uid="{AF8E8283-45F7-4F4F-B126-87D96D996CFD}"/>
    <cellStyle name="ÅëÈ­ [0]_Á¶´Þ°èÈ¹ _5월보고시 27" xfId="22757" xr:uid="{12CB2DD5-2CA8-4CC0-A268-44A66A5F2930}"/>
    <cellStyle name="AeE­ [0]_A¶´Þ°eE¹ _5월보고시 27 2" xfId="30111" xr:uid="{A204BD6C-97DA-4B08-92A6-86FEEB8C7FB0}"/>
    <cellStyle name="ÅëÈ­ [0]_Á¶´Þ°èÈ¹ _5월보고시 28" xfId="22758" xr:uid="{9D3D7ABC-F308-4F91-9294-54836B74DC1E}"/>
    <cellStyle name="AeE­ [0]_A¶´Þ°eE¹ _5월보고시 28 2" xfId="30112" xr:uid="{0D63FBD4-C916-472D-B9F0-8A0116B5B7F1}"/>
    <cellStyle name="ÅëÈ­ [0]_Á¶´Þ°èÈ¹ _5월보고시 29" xfId="22759" xr:uid="{FFA24165-DA4B-4AE0-A144-912CADE8EDE5}"/>
    <cellStyle name="AeE­ [0]_A¶´Þ°eE¹ _5월보고시 29 2" xfId="30113" xr:uid="{D7FEA3F9-1108-4AAC-B580-3739B8794BB4}"/>
    <cellStyle name="ÅëÈ­ [0]_Á¶´Þ°èÈ¹ _5월보고시 3" xfId="22760" xr:uid="{3CB5253A-EA6A-4530-B8CA-1C6C05948510}"/>
    <cellStyle name="AeE­ [0]_A¶´Þ°eE¹ _5월보고시 3 2" xfId="30114" xr:uid="{51CF4368-9B7E-4465-BD38-949CFCBDC3AB}"/>
    <cellStyle name="ÅëÈ­ [0]_Á¶´Þ°èÈ¹ _5월보고시 3 2" xfId="30115" xr:uid="{A3EE80C0-519D-4C68-92E7-287202A0CF46}"/>
    <cellStyle name="AeE­ [0]_A¶´Þ°eE¹ _5월보고시 30" xfId="22761" xr:uid="{B84F5EC9-737B-4713-A1F2-1432B8F16504}"/>
    <cellStyle name="ÅëÈ­ [0]_Á¶´Þ°èÈ¹ _5월보고시 30" xfId="22762" xr:uid="{59375D7C-4946-4BE1-9479-10AB1D02AB3B}"/>
    <cellStyle name="AeE­ [0]_A¶´Þ°eE¹ _5월보고시 30 2" xfId="30116" xr:uid="{F1BC62A8-42A0-409F-A8B2-7D8A60C2A337}"/>
    <cellStyle name="ÅëÈ­ [0]_Á¶´Þ°èÈ¹ _5월보고시 31" xfId="22763" xr:uid="{52146E86-C8D2-4CF2-9CCC-751E88A8A346}"/>
    <cellStyle name="AeE­ [0]_A¶´Þ°eE¹ _5월보고시 31 2" xfId="30117" xr:uid="{A7A66FD0-41DB-4423-8CA9-3503ECC1297F}"/>
    <cellStyle name="ÅëÈ­ [0]_Á¶´Þ°èÈ¹ _5월보고시 32" xfId="22764" xr:uid="{135DBA9D-8BD3-4729-806C-D17D202AB330}"/>
    <cellStyle name="AeE­ [0]_A¶´Þ°eE¹ _5월보고시 32 2" xfId="30118" xr:uid="{18919273-429D-47BC-B02C-3CEB7CF3FFB1}"/>
    <cellStyle name="ÅëÈ­ [0]_Á¶´Þ°èÈ¹ _5월보고시 33" xfId="22765" xr:uid="{E7AB2555-E333-4D93-BE1A-4FFCDC677CCB}"/>
    <cellStyle name="AeE­ [0]_A¶´Þ°eE¹ _5월보고시 33 2" xfId="30119" xr:uid="{ACAA61C2-EAEB-4CB6-91E9-1C313396BE6C}"/>
    <cellStyle name="ÅëÈ­ [0]_Á¶´Þ°èÈ¹ _5월보고시 34" xfId="22766" xr:uid="{0E758CF9-3790-4391-850E-1505AAE8DBE0}"/>
    <cellStyle name="AeE­ [0]_A¶´Þ°eE¹ _5월보고시 34 2" xfId="30120" xr:uid="{85FD3C54-9DF5-4B2E-AF96-7866BA6DFC4A}"/>
    <cellStyle name="ÅëÈ­ [0]_Á¶´Þ°èÈ¹ _5월보고시 35" xfId="22767" xr:uid="{976C01AB-76A2-4741-B893-EDC3FAC5EEAE}"/>
    <cellStyle name="AeE­ [0]_A¶´Þ°eE¹ _5월보고시 35 2" xfId="30121" xr:uid="{06E99EF9-D199-4661-968F-D69EEF471AD3}"/>
    <cellStyle name="ÅëÈ­ [0]_Á¶´Þ°èÈ¹ _5월보고시 36" xfId="22768" xr:uid="{408E3A80-F10E-409A-B477-45AD22B6DA11}"/>
    <cellStyle name="AeE­ [0]_A¶´Þ°eE¹ _5월보고시 36 2" xfId="30122" xr:uid="{F852D321-816A-46FB-8B1F-9AEC5F155C79}"/>
    <cellStyle name="ÅëÈ­ [0]_Á¶´Þ°èÈ¹ _5월보고시 37" xfId="30123" xr:uid="{6206C6F5-C6CC-48B2-8541-01F7CD29D3E8}"/>
    <cellStyle name="AeE­ [0]_A¶´Þ°eE¹ _5월보고시 4" xfId="22769" xr:uid="{32692D08-0790-4D87-B9AA-F2810DE15141}"/>
    <cellStyle name="ÅëÈ­ [0]_Á¶´Þ°èÈ¹ _5월보고시 4" xfId="22770" xr:uid="{DF6CA6AD-C669-4AC7-913D-70664812F154}"/>
    <cellStyle name="AeE­ [0]_A¶´Þ°eE¹ _5월보고시 4 2" xfId="30124" xr:uid="{ABB28B74-D3F0-410B-AB16-572E667169EF}"/>
    <cellStyle name="ÅëÈ­ [0]_Á¶´Þ°èÈ¹ _5월보고시 4 2" xfId="30125" xr:uid="{8337E7D8-8F1B-4FF3-B97D-F934FF71C21E}"/>
    <cellStyle name="AeE­ [0]_A¶´Þ°eE¹ _5월보고시 5" xfId="22771" xr:uid="{4B39D25C-1DC5-4784-AA23-381C50840A05}"/>
    <cellStyle name="ÅëÈ­ [0]_Á¶´Þ°èÈ¹ _5월보고시 5" xfId="22772" xr:uid="{07556935-F0C3-4839-B8C2-7488693B0E01}"/>
    <cellStyle name="AeE­ [0]_A¶´Þ°eE¹ _5월보고시 5 2" xfId="30126" xr:uid="{55FC5E7E-5A94-4087-BA26-231720206E37}"/>
    <cellStyle name="ÅëÈ­ [0]_Á¶´Þ°èÈ¹ _5월보고시 5 2" xfId="30127" xr:uid="{3C574A10-D81E-48B8-B82F-A51A45B3458E}"/>
    <cellStyle name="AeE­ [0]_A¶´Þ°eE¹ _5월보고시 6" xfId="22773" xr:uid="{C2886EA2-23DE-4C0E-BD62-10DBDAC9F0B7}"/>
    <cellStyle name="ÅëÈ­ [0]_Á¶´Þ°èÈ¹ _5월보고시 6" xfId="22774" xr:uid="{25449247-39DA-4352-8A6D-AD01B85054CE}"/>
    <cellStyle name="AeE­ [0]_A¶´Þ°eE¹ _5월보고시 6 2" xfId="30128" xr:uid="{409E5E7D-5EA2-41D8-B944-CBB3CD5780D9}"/>
    <cellStyle name="ÅëÈ­ [0]_Á¶´Þ°èÈ¹ _5월보고시 6 2" xfId="30129" xr:uid="{2ADC563B-71DB-4713-BF33-4574B4318F2F}"/>
    <cellStyle name="AeE­ [0]_A¶´Þ°eE¹ _5월보고시 7" xfId="22775" xr:uid="{DDEB44E0-D306-41CE-A250-0AAF2D8447F6}"/>
    <cellStyle name="ÅëÈ­ [0]_Á¶´Þ°èÈ¹ _5월보고시 7" xfId="22776" xr:uid="{C4808987-AF2F-4A48-BC59-3E83319693A2}"/>
    <cellStyle name="AeE­ [0]_A¶´Þ°eE¹ _5월보고시 7 2" xfId="30130" xr:uid="{7836052D-FE0A-4E8F-B661-95ED6F50E113}"/>
    <cellStyle name="ÅëÈ­ [0]_Á¶´Þ°èÈ¹ _5월보고시 7 2" xfId="30131" xr:uid="{18406A6B-CD6A-4E16-B84B-1291BA457660}"/>
    <cellStyle name="AeE­ [0]_A¶´Þ°eE¹ _5월보고시 8" xfId="22777" xr:uid="{1DD9BB48-5D1C-4C30-9EFC-4891144EE143}"/>
    <cellStyle name="ÅëÈ­ [0]_Á¶´Þ°èÈ¹ _5월보고시 8" xfId="22778" xr:uid="{58A4D87A-4025-4EF1-881E-AB49EC851CA2}"/>
    <cellStyle name="AeE­ [0]_A¶´Þ°eE¹ _5월보고시 8 2" xfId="30132" xr:uid="{F16F7265-87E1-486C-9DC2-491E4EDDAAA3}"/>
    <cellStyle name="ÅëÈ­ [0]_Á¶´Þ°èÈ¹ _5월보고시 8 2" xfId="30133" xr:uid="{732BE905-16E2-485D-9521-ADE94B94EB42}"/>
    <cellStyle name="AeE­ [0]_A¶´Þ°eE¹ _5월보고시 9" xfId="22779" xr:uid="{76D82967-B12D-421A-8D5B-6AABF48D4D31}"/>
    <cellStyle name="ÅëÈ­ [0]_Á¶´Þ°èÈ¹ _5월보고시 9" xfId="22780" xr:uid="{2D49143E-FEEE-4B74-8908-0E47263C855F}"/>
    <cellStyle name="AeE­ [0]_A¶´Þ°eE¹ _5월보고시 9 2" xfId="30134" xr:uid="{9AF0FB22-1725-40C6-900D-F391FC92FE6A}"/>
    <cellStyle name="ÅëÈ­ [0]_Á¶´Þ°èÈ¹ _5월보고시 9 2" xfId="30135" xr:uid="{D79E13A9-5437-428E-ACD1-ACFD1E71E4A2}"/>
    <cellStyle name="AeE­ [0]_A¶´Þ°eE¹ _globalleader(1)" xfId="2343" xr:uid="{296C68D2-021F-475C-AAC8-DA618E8C5D7C}"/>
    <cellStyle name="ÅëÈ­ [0]_Á¶´Þ°èÈ¹ _globalleader(1)" xfId="2344" xr:uid="{76895B90-39B3-4425-AFDA-B0BD7B5D715E}"/>
    <cellStyle name="AeE­ [0]_A¶´Þ°eE¹ _SJN보고자료(5월)1" xfId="2345" xr:uid="{0CE10219-2CED-49FB-9C25-D3125331FCF0}"/>
    <cellStyle name="ÅëÈ­ [0]_Á¶´Þ°èÈ¹ _SPACE활용" xfId="2346" xr:uid="{ED42700C-DD84-404D-B7FE-1B9703C673BA}"/>
    <cellStyle name="AeE­ [0]_A¶´Þ°eE¹ _공문별첨 1,2. 장기발전전략수립지침 (06.08.07)" xfId="2347" xr:uid="{39145875-99C5-4442-985A-CA896BCCDB7F}"/>
    <cellStyle name="ÅëÈ­ [0]_Á¶´Þ°èÈ¹ _공문별첨 1,2. 장기발전전략수립지침 (06.08.07)" xfId="2348" xr:uid="{421D3ADF-37B3-4635-89A4-2189E0874C61}"/>
    <cellStyle name="AeE­ [0]_A¶´Þ°eE¹ _매출0214" xfId="2349" xr:uid="{ED811856-2C73-4578-9E74-6CA30187FECB}"/>
    <cellStyle name="ÅëÈ­ [0]_Á¶´Þ°èÈ¹ _배전반" xfId="2350" xr:uid="{BC7E93DD-9C11-40A5-89EF-45B2ED3DD745}"/>
    <cellStyle name="AeE­ [0]_A¶´Þ°eE¹ _수주분석(MTX)0829" xfId="2351" xr:uid="{E24CA3D7-BCC8-40FA-A547-B670DB136A1F}"/>
    <cellStyle name="ÅëÈ­ [0]_Á¶´Þ°èÈ¹ _수주분석(MTX)0829" xfId="2352" xr:uid="{55F8ADA3-5E41-41BF-984B-7A7DA2FF9E0E}"/>
    <cellStyle name="AeE­ [0]_A¶´Þ°eE¹ _장기 비전 및 경영목표 (06.06.30)" xfId="2353" xr:uid="{FBB201AC-89BC-4E60-A466-0C7C43461089}"/>
    <cellStyle name="ÅëÈ­ [0]_Á¶´Þ°èÈ¹ _장기 비전 및 경영목표 (06.06.30)" xfId="2354" xr:uid="{3B9669D3-4274-4DEB-A3BD-022E304698A4}"/>
    <cellStyle name="AeE­ [0]_A¶´Þ°eE¹ _장기발전전략수립지침(전전_2006.08.24)" xfId="2355" xr:uid="{6E793003-453E-4DEC-AF6B-2F5EC1B3BA2F}"/>
    <cellStyle name="ÅëÈ­ [0]_Á¶´Þ°èÈ¹ _장기발전전략수립지침(전전_2006.08.24)" xfId="2356" xr:uid="{9D315AA2-0DD1-461C-999F-C1B316153C66}"/>
    <cellStyle name="AeE­ [0]_ÆAC￥Ao_°eE¹3 " xfId="2357" xr:uid="{A862C9A3-7136-4F10-BF7C-9CDEA0D4BE88}"/>
    <cellStyle name="ÅëÈ­ [0]_ÆÀÇ¥Áö_°èÈ¹3 " xfId="2358" xr:uid="{F79F4766-70D3-457E-9BE6-AF1A37E03B7E}"/>
    <cellStyle name="AeE­ [0]_ÆAC￥Ao_°eE¹3  10" xfId="22781" xr:uid="{860C8582-9B52-45C2-B55B-9C91F399965E}"/>
    <cellStyle name="ÅëÈ­ [0]_ÆÀÇ¥Áö_°èÈ¹3  10" xfId="22782" xr:uid="{C86F9BB4-D64D-4CE3-AA74-7F3E35847869}"/>
    <cellStyle name="AeE­ [0]_ÆAC￥Ao_°eE¹3  10 2" xfId="30136" xr:uid="{9069D1CA-1156-45B4-9AD5-37F2CB3BC050}"/>
    <cellStyle name="ÅëÈ­ [0]_ÆÀÇ¥Áö_°èÈ¹3  10 2" xfId="30137" xr:uid="{4BA0FA96-82BB-4B31-8183-C6BD8CA12953}"/>
    <cellStyle name="AeE­ [0]_ÆAC￥Ao_°eE¹3  11" xfId="22783" xr:uid="{47D0EB18-0CCA-414B-A18A-95FD85BA215D}"/>
    <cellStyle name="ÅëÈ­ [0]_ÆÀÇ¥Áö_°èÈ¹3  11" xfId="22784" xr:uid="{A04587FC-2FE6-49BD-9CAA-29446B931166}"/>
    <cellStyle name="AeE­ [0]_ÆAC￥Ao_°eE¹3  11 2" xfId="30138" xr:uid="{75EE764E-1791-4987-A374-EE5D98058A53}"/>
    <cellStyle name="ÅëÈ­ [0]_ÆÀÇ¥Áö_°èÈ¹3  11 2" xfId="30139" xr:uid="{E9C81175-6657-4400-92DC-5EC10BDCBE1F}"/>
    <cellStyle name="AeE­ [0]_ÆAC￥Ao_°eE¹3  12" xfId="22785" xr:uid="{4F742E77-9010-4DE6-8F3C-84857036DEDB}"/>
    <cellStyle name="ÅëÈ­ [0]_ÆÀÇ¥Áö_°èÈ¹3  12" xfId="22786" xr:uid="{B44CE44F-364B-40AD-81AD-4E29D73ABA79}"/>
    <cellStyle name="AeE­ [0]_ÆAC￥Ao_°eE¹3  12 2" xfId="30140" xr:uid="{2E89813D-E7C8-4C82-B0EE-E1C98160C266}"/>
    <cellStyle name="ÅëÈ­ [0]_ÆÀÇ¥Áö_°èÈ¹3  12 2" xfId="30141" xr:uid="{F8BA428A-9135-4A68-BB3D-80E0051CDFFC}"/>
    <cellStyle name="AeE­ [0]_ÆAC￥Ao_°eE¹3  13" xfId="22787" xr:uid="{67DBBDB9-756F-45B1-AF23-BAC7E5446171}"/>
    <cellStyle name="ÅëÈ­ [0]_ÆÀÇ¥Áö_°èÈ¹3  13" xfId="22788" xr:uid="{41FD2893-5BB0-42C6-8FE9-3B7B3294112D}"/>
    <cellStyle name="AeE­ [0]_ÆAC￥Ao_°eE¹3  13 2" xfId="30142" xr:uid="{474EB8C7-645A-48CD-839C-17FDA98BE8BE}"/>
    <cellStyle name="ÅëÈ­ [0]_ÆÀÇ¥Áö_°èÈ¹3  13 2" xfId="30143" xr:uid="{BF8E62DF-AC5A-404E-90A7-E68DFF843731}"/>
    <cellStyle name="AeE­ [0]_ÆAC￥Ao_°eE¹3  14" xfId="22789" xr:uid="{AF32747D-47A6-4B48-89E5-24170871933E}"/>
    <cellStyle name="ÅëÈ­ [0]_ÆÀÇ¥Áö_°èÈ¹3  14" xfId="22790" xr:uid="{A57C659B-732D-4903-B825-2BB249716471}"/>
    <cellStyle name="AeE­ [0]_ÆAC￥Ao_°eE¹3  14 2" xfId="30144" xr:uid="{5AA40C26-414B-4310-A4E8-ADD5A92FE968}"/>
    <cellStyle name="ÅëÈ­ [0]_ÆÀÇ¥Áö_°èÈ¹3  14 2" xfId="30145" xr:uid="{D3CD8C78-59B0-49F3-892C-DEB667BF13A4}"/>
    <cellStyle name="AeE­ [0]_ÆAC￥Ao_°eE¹3  15" xfId="22791" xr:uid="{CA17D740-F768-4681-947A-7620B97CBB03}"/>
    <cellStyle name="ÅëÈ­ [0]_ÆÀÇ¥Áö_°èÈ¹3  15" xfId="22792" xr:uid="{B786A4C4-748C-45F5-B699-88319434D339}"/>
    <cellStyle name="AeE­ [0]_ÆAC￥Ao_°eE¹3  15 2" xfId="30146" xr:uid="{F88DBED9-C1D3-4ECA-B95F-52A828239289}"/>
    <cellStyle name="ÅëÈ­ [0]_ÆÀÇ¥Áö_°èÈ¹3  15 2" xfId="30147" xr:uid="{0CE33B01-391B-4F31-984C-C4D8CD3FD72A}"/>
    <cellStyle name="AeE­ [0]_ÆAC￥Ao_°eE¹3  16" xfId="22793" xr:uid="{A3DCACD8-B628-4BE7-8D30-FFFAB16D658C}"/>
    <cellStyle name="ÅëÈ­ [0]_ÆÀÇ¥Áö_°èÈ¹3  16" xfId="22794" xr:uid="{D9AAEA39-A2FE-4AC9-8D4C-BE12A8EEF5D2}"/>
    <cellStyle name="AeE­ [0]_ÆAC￥Ao_°eE¹3  16 2" xfId="30148" xr:uid="{CDB49562-A758-4287-8D3E-5C8BF6AD2A3B}"/>
    <cellStyle name="ÅëÈ­ [0]_ÆÀÇ¥Áö_°èÈ¹3  16 2" xfId="30149" xr:uid="{40A43E9C-DF21-473F-B4A9-1693EB5EE68D}"/>
    <cellStyle name="AeE­ [0]_ÆAC￥Ao_°eE¹3  17" xfId="22795" xr:uid="{65BD37C4-9AE0-4230-9319-3DE5C6636D2D}"/>
    <cellStyle name="ÅëÈ­ [0]_ÆÀÇ¥Áö_°èÈ¹3  17" xfId="22796" xr:uid="{0A23FFCB-F919-491C-AC6F-30B05BD652A4}"/>
    <cellStyle name="AeE­ [0]_ÆAC￥Ao_°eE¹3  17 2" xfId="30150" xr:uid="{C133E8E8-E839-4CE7-9442-9E98B56CDFFA}"/>
    <cellStyle name="ÅëÈ­ [0]_ÆÀÇ¥Áö_°èÈ¹3  17 2" xfId="30151" xr:uid="{541C8D2B-28F2-4BEE-9351-207FDCF9E0DA}"/>
    <cellStyle name="AeE­ [0]_ÆAC￥Ao_°eE¹3  18" xfId="22797" xr:uid="{11D88823-BE56-4D00-8AF2-AF8A8F36B22A}"/>
    <cellStyle name="ÅëÈ­ [0]_ÆÀÇ¥Áö_°èÈ¹3  18" xfId="22798" xr:uid="{C8F00314-06E8-4A07-A9BD-E68A209CB37F}"/>
    <cellStyle name="AeE­ [0]_ÆAC￥Ao_°eE¹3  18 2" xfId="30152" xr:uid="{7D9DA49A-2434-4462-BFF7-4D8A38C5AB34}"/>
    <cellStyle name="ÅëÈ­ [0]_ÆÀÇ¥Áö_°èÈ¹3  18 2" xfId="30153" xr:uid="{4C1A1CE5-8CB4-44B2-981F-B9AA05DBC5C4}"/>
    <cellStyle name="AeE­ [0]_ÆAC￥Ao_°eE¹3  19" xfId="22799" xr:uid="{81C8FBCF-152D-42FC-8478-C0DA2B372C60}"/>
    <cellStyle name="ÅëÈ­ [0]_ÆÀÇ¥Áö_°èÈ¹3  19" xfId="22800" xr:uid="{CEED0E0C-C5DB-4895-B3C1-66418D28ED66}"/>
    <cellStyle name="AeE­ [0]_ÆAC￥Ao_°eE¹3  19 2" xfId="30154" xr:uid="{9A27893B-2967-45D5-8111-710EE25D8B80}"/>
    <cellStyle name="ÅëÈ­ [0]_ÆÀÇ¥Áö_°èÈ¹3  19 2" xfId="30155" xr:uid="{8F1F1B00-31F9-4126-B5EC-856758E56683}"/>
    <cellStyle name="AeE­ [0]_ÆAC￥Ao_°eE¹3  2" xfId="22801" xr:uid="{31D6E5D6-5F66-4935-808B-C870A12B3474}"/>
    <cellStyle name="ÅëÈ­ [0]_ÆÀÇ¥Áö_°èÈ¹3  2" xfId="22802" xr:uid="{2E33779D-1297-4BE8-93DB-A74A6A30B5D2}"/>
    <cellStyle name="AeE­ [0]_ÆAC￥Ao_°eE¹3  2 2" xfId="30156" xr:uid="{F8860B2F-C9D8-40B7-8E7A-6536EB86E38D}"/>
    <cellStyle name="ÅëÈ­ [0]_ÆÀÇ¥Áö_°èÈ¹3  20" xfId="22803" xr:uid="{3CDF89A6-C2F0-4193-B946-4B926B37A62C}"/>
    <cellStyle name="AeE­ [0]_ÆAC￥Ao_°eE¹3  20 2" xfId="30157" xr:uid="{BD340D7B-9AB7-433A-A666-3395F5D44009}"/>
    <cellStyle name="ÅëÈ­ [0]_ÆÀÇ¥Áö_°èÈ¹3  20 2" xfId="30158" xr:uid="{92B8F2D2-14A3-41AC-929F-01BC48D2ACAE}"/>
    <cellStyle name="AeE­ [0]_ÆAC￥Ao_°eE¹3  21" xfId="22804" xr:uid="{C398D178-021A-4E18-B6BF-4F73217F45B4}"/>
    <cellStyle name="ÅëÈ­ [0]_ÆÀÇ¥Áö_°èÈ¹3  21" xfId="22805" xr:uid="{204E2929-D967-48B6-8798-BAC90F360215}"/>
    <cellStyle name="AeE­ [0]_ÆAC￥Ao_°eE¹3  21 2" xfId="30159" xr:uid="{60959387-B9E0-4140-A91F-DE50A96A5FEA}"/>
    <cellStyle name="ÅëÈ­ [0]_ÆÀÇ¥Áö_°èÈ¹3  21 2" xfId="30160" xr:uid="{5993766C-FDDD-4A06-AB26-38A9AA143F90}"/>
    <cellStyle name="AeE­ [0]_ÆAC￥Ao_°eE¹3  22" xfId="22806" xr:uid="{71BDE3D5-B5CD-4712-B236-C447CAF24FFF}"/>
    <cellStyle name="ÅëÈ­ [0]_ÆÀÇ¥Áö_°èÈ¹3  22" xfId="22807" xr:uid="{14CF2CC8-7538-4616-AAEA-94FC94B14D78}"/>
    <cellStyle name="AeE­ [0]_ÆAC￥Ao_°eE¹3  22 2" xfId="30161" xr:uid="{448DBB52-1A7D-446A-A20D-37AEAC0F831D}"/>
    <cellStyle name="ÅëÈ­ [0]_ÆÀÇ¥Áö_°èÈ¹3  22 2" xfId="30162" xr:uid="{483E4CAC-8EE5-4B56-A366-4D245294AA78}"/>
    <cellStyle name="AeE­ [0]_ÆAC￥Ao_°eE¹3  23" xfId="22808" xr:uid="{25078F1C-4CDA-49A5-8C78-DF1A22900AFC}"/>
    <cellStyle name="ÅëÈ­ [0]_ÆÀÇ¥Áö_°èÈ¹3  23" xfId="22809" xr:uid="{C8F9F74F-A069-431E-8091-8398DE43A348}"/>
    <cellStyle name="AeE­ [0]_ÆAC￥Ao_°eE¹3  23 2" xfId="30163" xr:uid="{16E1C249-9FFC-47A4-9B90-FF932043D76E}"/>
    <cellStyle name="ÅëÈ­ [0]_ÆÀÇ¥Áö_°èÈ¹3  23 2" xfId="30164" xr:uid="{E6F0EFEB-5B82-495A-AED8-5877A18881BA}"/>
    <cellStyle name="AeE­ [0]_ÆAC￥Ao_°eE¹3  24" xfId="22810" xr:uid="{2003C668-6429-4EC1-9890-EF5C32B1DD1F}"/>
    <cellStyle name="ÅëÈ­ [0]_ÆÀÇ¥Áö_°èÈ¹3  24" xfId="22811" xr:uid="{C68F5A4C-C2A4-4C21-8CB4-74ADD0F6E152}"/>
    <cellStyle name="AeE­ [0]_ÆAC￥Ao_°eE¹3  24 2" xfId="30165" xr:uid="{D8863A7D-0236-4080-9FE0-F964CE80A2B7}"/>
    <cellStyle name="ÅëÈ­ [0]_ÆÀÇ¥Áö_°èÈ¹3  24 2" xfId="30166" xr:uid="{69FAF867-A23A-412F-860B-3161E1E9688D}"/>
    <cellStyle name="AeE­ [0]_ÆAC￥Ao_°eE¹3  25" xfId="22812" xr:uid="{ECF725A5-7643-48A3-869D-73DA5B230FB2}"/>
    <cellStyle name="ÅëÈ­ [0]_ÆÀÇ¥Áö_°èÈ¹3  25" xfId="22813" xr:uid="{EB60F45A-DCDF-453D-9F44-96D5840EA094}"/>
    <cellStyle name="AeE­ [0]_ÆAC￥Ao_°eE¹3  25 2" xfId="30167" xr:uid="{0EB7887D-9D2F-4066-9277-7282BCB6F95D}"/>
    <cellStyle name="ÅëÈ­ [0]_ÆÀÇ¥Áö_°èÈ¹3  26" xfId="22814" xr:uid="{4E4D2C94-00F3-4DA9-A0D2-728D035DD6C0}"/>
    <cellStyle name="AeE­ [0]_ÆAC￥Ao_°eE¹3  26 2" xfId="30168" xr:uid="{95F54107-985E-4ADD-8374-4314CEC539FB}"/>
    <cellStyle name="ÅëÈ­ [0]_ÆÀÇ¥Áö_°èÈ¹3  27" xfId="22815" xr:uid="{96031182-6E63-4842-B8C0-EEEE1FAA741B}"/>
    <cellStyle name="AeE­ [0]_ÆAC￥Ao_°eE¹3  27 2" xfId="30169" xr:uid="{FC42712B-A33A-4083-8BEB-AEE713C3002A}"/>
    <cellStyle name="ÅëÈ­ [0]_ÆÀÇ¥Áö_°èÈ¹3  28" xfId="22816" xr:uid="{FF13D6C8-369B-45D9-935A-82154EF9605C}"/>
    <cellStyle name="AeE­ [0]_ÆAC￥Ao_°eE¹3  28 2" xfId="30170" xr:uid="{E2229E28-497C-47CD-9E8F-EE568D2B2BED}"/>
    <cellStyle name="ÅëÈ­ [0]_ÆÀÇ¥Áö_°èÈ¹3  29" xfId="22817" xr:uid="{4DED826F-EA7B-4900-9F69-B76221963623}"/>
    <cellStyle name="AeE­ [0]_ÆAC￥Ao_°eE¹3  29 2" xfId="30171" xr:uid="{4BB6B61C-D39F-4F4E-B9CF-83A2B28F2A56}"/>
    <cellStyle name="ÅëÈ­ [0]_ÆÀÇ¥Áö_°èÈ¹3  3" xfId="22818" xr:uid="{CAE8A65B-E6A8-4129-B897-5C437B9C3CE8}"/>
    <cellStyle name="AeE­ [0]_ÆAC￥Ao_°eE¹3  3 2" xfId="30172" xr:uid="{6F49EA86-BB7A-45C4-ACBA-BFB4B74A31A6}"/>
    <cellStyle name="ÅëÈ­ [0]_ÆÀÇ¥Áö_°èÈ¹3  3 2" xfId="30173" xr:uid="{6E901AEE-FCE6-46FA-8A8F-3777AC1D8599}"/>
    <cellStyle name="AeE­ [0]_ÆAC￥Ao_°eE¹3  30" xfId="22819" xr:uid="{AADCAE1C-BA65-41AA-99C4-6CD2CB595E09}"/>
    <cellStyle name="ÅëÈ­ [0]_ÆÀÇ¥Áö_°èÈ¹3  30" xfId="22820" xr:uid="{2A35A9B1-A794-4135-B6EC-18501F0C4086}"/>
    <cellStyle name="AeE­ [0]_ÆAC￥Ao_°eE¹3  30 2" xfId="30174" xr:uid="{9F3E06B3-50DB-4005-A9C1-9BC71DE504BF}"/>
    <cellStyle name="ÅëÈ­ [0]_ÆÀÇ¥Áö_°èÈ¹3  31" xfId="22821" xr:uid="{28DE6FF8-B143-43AB-AE72-13EA1E982A9C}"/>
    <cellStyle name="AeE­ [0]_ÆAC￥Ao_°eE¹3  31 2" xfId="30175" xr:uid="{2AD050BB-DC0C-43FF-9010-8BDCB61EB72B}"/>
    <cellStyle name="ÅëÈ­ [0]_ÆÀÇ¥Áö_°èÈ¹3  32" xfId="22822" xr:uid="{74855625-191D-4D72-A5CE-CCE725545C57}"/>
    <cellStyle name="AeE­ [0]_ÆAC￥Ao_°eE¹3  32 2" xfId="30176" xr:uid="{AD16B2EC-7712-49DE-8927-F20453B88061}"/>
    <cellStyle name="ÅëÈ­ [0]_ÆÀÇ¥Áö_°èÈ¹3  33" xfId="22823" xr:uid="{53846188-AAC2-4B9D-A806-C39C32D4625A}"/>
    <cellStyle name="AeE­ [0]_ÆAC￥Ao_°eE¹3  33 2" xfId="30177" xr:uid="{417AF24E-58EA-4E18-BE62-AF47F19E3C14}"/>
    <cellStyle name="ÅëÈ­ [0]_ÆÀÇ¥Áö_°èÈ¹3  34" xfId="22824" xr:uid="{3D873500-F7CB-4D0E-80E7-F5597E16CC2D}"/>
    <cellStyle name="AeE­ [0]_ÆAC￥Ao_°eE¹3  34 2" xfId="30178" xr:uid="{9D37A3E4-56DB-48E9-9445-BA9937066A04}"/>
    <cellStyle name="ÅëÈ­ [0]_ÆÀÇ¥Áö_°èÈ¹3  35" xfId="22825" xr:uid="{54276210-C49F-456D-AA77-EAD93E7E553E}"/>
    <cellStyle name="AeE­ [0]_ÆAC￥Ao_°eE¹3  35 2" xfId="30179" xr:uid="{49A8FA42-0C8A-4D25-BD85-2C9604DFEB88}"/>
    <cellStyle name="ÅëÈ­ [0]_ÆÀÇ¥Áö_°èÈ¹3  36" xfId="22826" xr:uid="{410D3CF3-2ACC-4450-9F7F-C24701332622}"/>
    <cellStyle name="AeE­ [0]_ÆAC￥Ao_°eE¹3  36 2" xfId="30180" xr:uid="{25359C8D-EFB3-45D5-911E-641FF251DAB6}"/>
    <cellStyle name="ÅëÈ­ [0]_ÆÀÇ¥Áö_°èÈ¹3  37" xfId="30181" xr:uid="{D0BF6630-5432-4890-92E6-9CC3A86E4F0C}"/>
    <cellStyle name="AeE­ [0]_ÆAC￥Ao_°eE¹3  4" xfId="22827" xr:uid="{B173A696-363F-4520-8148-6D878400C601}"/>
    <cellStyle name="ÅëÈ­ [0]_ÆÀÇ¥Áö_°èÈ¹3  4" xfId="22828" xr:uid="{84CE74C9-DD1E-4788-A4A3-B7815A89F9BA}"/>
    <cellStyle name="AeE­ [0]_ÆAC￥Ao_°eE¹3  4 2" xfId="30182" xr:uid="{B53A8898-4F04-4FFB-95F6-2A198FB46AFC}"/>
    <cellStyle name="ÅëÈ­ [0]_ÆÀÇ¥Áö_°èÈ¹3  4 2" xfId="30183" xr:uid="{BE8B4B6E-74B5-4909-8F80-8D63B4070100}"/>
    <cellStyle name="AeE­ [0]_ÆAC￥Ao_°eE¹3  5" xfId="22829" xr:uid="{34A9EBCC-EAD3-45D7-9505-A7751924AAA1}"/>
    <cellStyle name="ÅëÈ­ [0]_ÆÀÇ¥Áö_°èÈ¹3  5" xfId="22830" xr:uid="{8730989C-0E79-4880-B757-55C0C58D54B0}"/>
    <cellStyle name="AeE­ [0]_ÆAC￥Ao_°eE¹3  5 2" xfId="30184" xr:uid="{03BCFACE-62C5-4862-8F3C-0256B5772FFC}"/>
    <cellStyle name="ÅëÈ­ [0]_ÆÀÇ¥Áö_°èÈ¹3  5 2" xfId="30185" xr:uid="{F1343AEF-3993-4438-99D2-77335474287D}"/>
    <cellStyle name="AeE­ [0]_ÆAC￥Ao_°eE¹3  6" xfId="22831" xr:uid="{D9268EB2-7F63-4AB3-A17A-19F5B409BAEA}"/>
    <cellStyle name="ÅëÈ­ [0]_ÆÀÇ¥Áö_°èÈ¹3  6" xfId="22832" xr:uid="{7DC3A607-6C32-42B3-A9C5-4B43D7CE7F69}"/>
    <cellStyle name="AeE­ [0]_ÆAC￥Ao_°eE¹3  6 2" xfId="30186" xr:uid="{A949568C-6B70-4AF5-A82D-6A1A6E8FD26A}"/>
    <cellStyle name="ÅëÈ­ [0]_ÆÀÇ¥Áö_°èÈ¹3  6 2" xfId="30187" xr:uid="{E6D37BC0-9295-4953-A1CA-10213FDF464F}"/>
    <cellStyle name="AeE­ [0]_ÆAC￥Ao_°eE¹3  7" xfId="22833" xr:uid="{4058CD9D-AE87-4E6B-960E-DACCC79BBE68}"/>
    <cellStyle name="ÅëÈ­ [0]_ÆÀÇ¥Áö_°èÈ¹3  7" xfId="22834" xr:uid="{DE623D0E-357A-4E4A-9646-5E79A6002655}"/>
    <cellStyle name="AeE­ [0]_ÆAC￥Ao_°eE¹3  7 2" xfId="30188" xr:uid="{A8806C41-BCF8-499A-9644-7F7CFC8F27C0}"/>
    <cellStyle name="ÅëÈ­ [0]_ÆÀÇ¥Áö_°èÈ¹3  7 2" xfId="30189" xr:uid="{2EE40576-EC7F-4D4B-BDD2-5A66EAAA2D83}"/>
    <cellStyle name="AeE­ [0]_ÆAC￥Ao_°eE¹3  8" xfId="22835" xr:uid="{8DE6CC71-8787-4686-821D-DEF39112D9C9}"/>
    <cellStyle name="ÅëÈ­ [0]_ÆÀÇ¥Áö_°èÈ¹3  8" xfId="22836" xr:uid="{6231E564-9D12-4860-A4C8-B64CCD30969D}"/>
    <cellStyle name="AeE­ [0]_ÆAC￥Ao_°eE¹3  8 2" xfId="30190" xr:uid="{4F06155B-085E-4B92-9929-A511C5AEFB23}"/>
    <cellStyle name="ÅëÈ­ [0]_ÆÀÇ¥Áö_°èÈ¹3  8 2" xfId="30191" xr:uid="{8579B0C6-BF8E-44E3-8625-0ABF1258497A}"/>
    <cellStyle name="AeE­ [0]_ÆAC￥Ao_°eE¹3  9" xfId="22837" xr:uid="{2F16D3C3-3480-447A-BF2E-957DDB96BD78}"/>
    <cellStyle name="ÅëÈ­ [0]_ÆÀÇ¥Áö_°èÈ¹3  9" xfId="22838" xr:uid="{9943DA09-A5F6-4D99-A3CA-BA85F1F99958}"/>
    <cellStyle name="AeE­ [0]_ÆAC￥Ao_°eE¹3  9 2" xfId="30192" xr:uid="{D8AF64CC-DAA9-4464-8CCB-E2F2F60F7C3B}"/>
    <cellStyle name="ÅëÈ­ [0]_ÆÀÇ¥Áö_°èÈ¹3  9 2" xfId="30193" xr:uid="{396ECD0D-34CE-4C6C-942A-D5E901DD5116}"/>
    <cellStyle name="AeE­ [0]_ÆAC￥Ao_°eE¹3 _04변압기생산투자" xfId="2359" xr:uid="{297514AF-DBDC-45D9-80D5-B8A816D7DD6A}"/>
    <cellStyle name="ÅëÈ­ [0]_ÆÀÇ¥Áö_°èÈ¹3 _04변압기생산투자" xfId="2360" xr:uid="{EA561189-0D5D-40C2-958D-08A891F00A86}"/>
    <cellStyle name="AeE­ [0]_ÆAC￥Ao_°eE¹3 _20080929_인버터VOC현황및개선방안_품질1" xfId="2361" xr:uid="{B614C1DA-C713-40A3-85DF-D7410B6CB8DD}"/>
    <cellStyle name="ÅëÈ­ [0]_ÆÀÇ¥Áö_°èÈ¹3 _20080929_인버터VOC현황및개선방안_품질1" xfId="2362" xr:uid="{5530B2CE-F26E-46E9-A6B0-46424D1FE0F1}"/>
    <cellStyle name="AeE­ [0]_ÆAC￥Ao_°eE¹3 _20080930_인버터VOC 년도별 추이_품질" xfId="2363" xr:uid="{C78707A7-91FE-4A95-B3C1-01DD9F061A5F}"/>
    <cellStyle name="ÅëÈ­ [0]_ÆÀÇ¥Áö_°èÈ¹3 _20080930_인버터VOC 년도별 추이_품질" xfId="2364" xr:uid="{19277567-876A-40ED-878B-6C3F1E26B19D}"/>
    <cellStyle name="AeE­ [0]_ÆAC￥Ao_°eE¹3 _2008년_VOC 세부실천계획_r01(B4)_중저압차단기" xfId="2365" xr:uid="{AD11749F-C711-48E9-A0E5-627C57260570}"/>
    <cellStyle name="ÅëÈ­ [0]_ÆÀÇ¥Áö_°èÈ¹3 _2008년_VOC 세부실천계획_r01(B4)_중저압차단기" xfId="2366" xr:uid="{D8116CC7-0AE9-46CB-907F-13B02109C1F2}"/>
    <cellStyle name="AeE­ [0]_ÆAC￥Ao_°eE¹3 _24통관" xfId="2367" xr:uid="{5006629D-3044-4F2D-BECE-FB5C6F4B096A}"/>
    <cellStyle name="ÅëÈ­ [0]_ÆÀÇ¥Áö_°èÈ¹3 _25-080331_소형인버터부하적용현황표080331r2" xfId="2368" xr:uid="{8ABF4208-4B30-4782-96E1-82A8142D68CB}"/>
    <cellStyle name="AeE­ [0]_ÆAC￥Ao_°eE¹3 _5월보고상" xfId="2369" xr:uid="{04262817-E7F5-4DED-9461-E70CA11E643E}"/>
    <cellStyle name="ÅëÈ­ [0]_ÆÀÇ¥Áö_°èÈ¹3 _5월보고상" xfId="2370" xr:uid="{084A13BD-FE27-45BC-B748-4918A973AA8E}"/>
    <cellStyle name="AeE­ [0]_ÆAC￥Ao_°eE¹3 _5월보고상 10" xfId="22839" xr:uid="{7C2D8E98-F90A-4454-95B9-1E9269134C56}"/>
    <cellStyle name="ÅëÈ­ [0]_ÆÀÇ¥Áö_°èÈ¹3 _5월보고상 10" xfId="22840" xr:uid="{73D414CB-5159-4A83-A542-1DF0ADCF6DF3}"/>
    <cellStyle name="AeE­ [0]_ÆAC￥Ao_°eE¹3 _5월보고상 10 2" xfId="30194" xr:uid="{297F8D7E-1BFC-4715-BD70-464E3DDBF81A}"/>
    <cellStyle name="ÅëÈ­ [0]_ÆÀÇ¥Áö_°èÈ¹3 _5월보고상 10 2" xfId="30195" xr:uid="{835BC19D-AE80-42C9-9E55-1BAE007E40F0}"/>
    <cellStyle name="AeE­ [0]_ÆAC￥Ao_°eE¹3 _5월보고상 11" xfId="22841" xr:uid="{466C3F47-2BFF-4D3A-B34F-1633E23A6129}"/>
    <cellStyle name="ÅëÈ­ [0]_ÆÀÇ¥Áö_°èÈ¹3 _5월보고상 11" xfId="22842" xr:uid="{C042D849-F2F4-4D2B-90DF-2B093A99DCC6}"/>
    <cellStyle name="AeE­ [0]_ÆAC￥Ao_°eE¹3 _5월보고상 11 2" xfId="30196" xr:uid="{D2EC0AB5-009D-4F2E-8641-3D23C053BAFB}"/>
    <cellStyle name="ÅëÈ­ [0]_ÆÀÇ¥Áö_°èÈ¹3 _5월보고상 11 2" xfId="30197" xr:uid="{25209359-4EAE-43AD-9A65-56A3BC9B57C8}"/>
    <cellStyle name="AeE­ [0]_ÆAC￥Ao_°eE¹3 _5월보고상 12" xfId="22843" xr:uid="{BFBC52A5-099A-4C31-B80C-3A37A4EF5119}"/>
    <cellStyle name="ÅëÈ­ [0]_ÆÀÇ¥Áö_°èÈ¹3 _5월보고상 12" xfId="22844" xr:uid="{98B18559-47C5-43C4-9247-3BCB9D5F47EE}"/>
    <cellStyle name="AeE­ [0]_ÆAC￥Ao_°eE¹3 _5월보고상 12 2" xfId="30198" xr:uid="{16ACC286-6B9E-4112-BBA3-3BB64776BC78}"/>
    <cellStyle name="ÅëÈ­ [0]_ÆÀÇ¥Áö_°èÈ¹3 _5월보고상 12 2" xfId="30199" xr:uid="{A0901BF6-D047-4C33-A653-25BCCEBD7618}"/>
    <cellStyle name="AeE­ [0]_ÆAC￥Ao_°eE¹3 _5월보고상 13" xfId="22845" xr:uid="{81E5D04A-1556-4D0C-8846-2D6B892B3E69}"/>
    <cellStyle name="ÅëÈ­ [0]_ÆÀÇ¥Áö_°èÈ¹3 _5월보고상 13" xfId="22846" xr:uid="{473557EA-42C8-4F45-A08E-B2E38700045B}"/>
    <cellStyle name="AeE­ [0]_ÆAC￥Ao_°eE¹3 _5월보고상 13 2" xfId="30200" xr:uid="{F57B1025-5051-44B3-BE99-1AD9C398FD0B}"/>
    <cellStyle name="ÅëÈ­ [0]_ÆÀÇ¥Áö_°èÈ¹3 _5월보고상 13 2" xfId="30201" xr:uid="{3973F2F1-3BE0-47D8-9550-C999CCE25C4F}"/>
    <cellStyle name="AeE­ [0]_ÆAC￥Ao_°eE¹3 _5월보고상 14" xfId="22847" xr:uid="{5E3A6AA8-8031-4BCF-9883-B3D1B185450E}"/>
    <cellStyle name="ÅëÈ­ [0]_ÆÀÇ¥Áö_°èÈ¹3 _5월보고상 14" xfId="22848" xr:uid="{9962919A-7E82-4384-8399-A21C91C36D23}"/>
    <cellStyle name="AeE­ [0]_ÆAC￥Ao_°eE¹3 _5월보고상 14 2" xfId="30202" xr:uid="{D20DA1D1-193C-49E8-AC50-E17C497513FA}"/>
    <cellStyle name="ÅëÈ­ [0]_ÆÀÇ¥Áö_°èÈ¹3 _5월보고상 14 2" xfId="30203" xr:uid="{B3399409-5434-4212-B44C-CE158E91F2D0}"/>
    <cellStyle name="AeE­ [0]_ÆAC￥Ao_°eE¹3 _5월보고상 15" xfId="22849" xr:uid="{9016D262-B2DB-4B39-9E5E-A10A5BF3ED09}"/>
    <cellStyle name="ÅëÈ­ [0]_ÆÀÇ¥Áö_°èÈ¹3 _5월보고상 15" xfId="22850" xr:uid="{EC24886A-AEA2-45EF-BADF-33915497445D}"/>
    <cellStyle name="AeE­ [0]_ÆAC￥Ao_°eE¹3 _5월보고상 15 2" xfId="30204" xr:uid="{D8A0052D-E193-4A23-A23B-6FAA7206D950}"/>
    <cellStyle name="ÅëÈ­ [0]_ÆÀÇ¥Áö_°èÈ¹3 _5월보고상 15 2" xfId="30205" xr:uid="{77533058-4BBD-4E48-A618-0D32B1503AE9}"/>
    <cellStyle name="AeE­ [0]_ÆAC￥Ao_°eE¹3 _5월보고상 16" xfId="22851" xr:uid="{88CFB4E5-E699-47C7-93A2-0FBF13ED307F}"/>
    <cellStyle name="ÅëÈ­ [0]_ÆÀÇ¥Áö_°èÈ¹3 _5월보고상 16" xfId="22852" xr:uid="{93E22A4E-BF37-4AB4-98E4-2A611F48F035}"/>
    <cellStyle name="AeE­ [0]_ÆAC￥Ao_°eE¹3 _5월보고상 16 2" xfId="30206" xr:uid="{90DC3E8A-B92A-47EF-84B2-563488C038E1}"/>
    <cellStyle name="ÅëÈ­ [0]_ÆÀÇ¥Áö_°èÈ¹3 _5월보고상 16 2" xfId="30207" xr:uid="{B4FBA675-5CB2-4E4E-822B-B56F1F4E79E0}"/>
    <cellStyle name="AeE­ [0]_ÆAC￥Ao_°eE¹3 _5월보고상 17" xfId="22853" xr:uid="{8999845A-81EE-4446-B497-251B179CF654}"/>
    <cellStyle name="ÅëÈ­ [0]_ÆÀÇ¥Áö_°èÈ¹3 _5월보고상 17" xfId="22854" xr:uid="{0D3029D2-FF7C-4AA1-99BA-796ABD92108C}"/>
    <cellStyle name="AeE­ [0]_ÆAC￥Ao_°eE¹3 _5월보고상 17 2" xfId="30208" xr:uid="{919A21C2-F5DD-4E24-9128-C9D37ED2A24D}"/>
    <cellStyle name="ÅëÈ­ [0]_ÆÀÇ¥Áö_°èÈ¹3 _5월보고상 17 2" xfId="30209" xr:uid="{A018340E-6EC9-4FB5-880B-ADE84E0B9C28}"/>
    <cellStyle name="AeE­ [0]_ÆAC￥Ao_°eE¹3 _5월보고상 18" xfId="22855" xr:uid="{2F1AE348-19DB-4CAB-B471-0F2381B80A72}"/>
    <cellStyle name="ÅëÈ­ [0]_ÆÀÇ¥Áö_°èÈ¹3 _5월보고상 18" xfId="22856" xr:uid="{E3F22A63-318D-4DFF-BCC2-6460516CB703}"/>
    <cellStyle name="AeE­ [0]_ÆAC￥Ao_°eE¹3 _5월보고상 18 2" xfId="30210" xr:uid="{7C3F3018-259C-4678-A1D2-8579DB47850F}"/>
    <cellStyle name="ÅëÈ­ [0]_ÆÀÇ¥Áö_°èÈ¹3 _5월보고상 18 2" xfId="30211" xr:uid="{4405898C-183B-490C-BD06-6FC4C76E8AE7}"/>
    <cellStyle name="AeE­ [0]_ÆAC￥Ao_°eE¹3 _5월보고상 19" xfId="22857" xr:uid="{3215960B-97D2-4A27-BAF4-79377EAB0D9A}"/>
    <cellStyle name="ÅëÈ­ [0]_ÆÀÇ¥Áö_°èÈ¹3 _5월보고상 19" xfId="22858" xr:uid="{548BE679-560C-43AF-9EA6-B4AEA007A05F}"/>
    <cellStyle name="AeE­ [0]_ÆAC￥Ao_°eE¹3 _5월보고상 19 2" xfId="30212" xr:uid="{8AC3529F-99AB-42AA-B2DD-24D281E1A872}"/>
    <cellStyle name="ÅëÈ­ [0]_ÆÀÇ¥Áö_°èÈ¹3 _5월보고상 19 2" xfId="30213" xr:uid="{92091535-2F2C-4A67-AFCF-A2F36D478D0F}"/>
    <cellStyle name="AeE­ [0]_ÆAC￥Ao_°eE¹3 _5월보고상 2" xfId="22859" xr:uid="{CAB8A8A9-11C2-4486-8C91-99CB75042999}"/>
    <cellStyle name="ÅëÈ­ [0]_ÆÀÇ¥Áö_°èÈ¹3 _5월보고상 2" xfId="22860" xr:uid="{0EA8B70A-2D1E-4E49-998B-5C7B91D898A8}"/>
    <cellStyle name="AeE­ [0]_ÆAC￥Ao_°eE¹3 _5월보고상 2 2" xfId="30214" xr:uid="{95B7573F-33D4-47DD-9041-D09BD7268F76}"/>
    <cellStyle name="ÅëÈ­ [0]_ÆÀÇ¥Áö_°èÈ¹3 _5월보고상 20" xfId="22861" xr:uid="{B3A94F9B-CDB0-443D-B380-D2D7271E8644}"/>
    <cellStyle name="AeE­ [0]_ÆAC￥Ao_°eE¹3 _5월보고상 20 2" xfId="30215" xr:uid="{976CA70F-53FB-4BAE-9837-0CA60D9CF906}"/>
    <cellStyle name="ÅëÈ­ [0]_ÆÀÇ¥Áö_°èÈ¹3 _5월보고상 20 2" xfId="30216" xr:uid="{9480FB9A-2F7C-4C96-872F-BA127869D2A6}"/>
    <cellStyle name="AeE­ [0]_ÆAC￥Ao_°eE¹3 _5월보고상 21" xfId="22862" xr:uid="{F5A3B3F4-0832-4C1B-906B-476076A082AD}"/>
    <cellStyle name="ÅëÈ­ [0]_ÆÀÇ¥Áö_°èÈ¹3 _5월보고상 21" xfId="22863" xr:uid="{39B1755E-965E-4922-9BCE-A13F69972470}"/>
    <cellStyle name="AeE­ [0]_ÆAC￥Ao_°eE¹3 _5월보고상 21 2" xfId="30217" xr:uid="{3FAA8914-0258-494A-84A1-51B671E530A8}"/>
    <cellStyle name="ÅëÈ­ [0]_ÆÀÇ¥Áö_°èÈ¹3 _5월보고상 21 2" xfId="30218" xr:uid="{048BEB84-84D9-45CB-ADC0-5BE88D7B9764}"/>
    <cellStyle name="AeE­ [0]_ÆAC￥Ao_°eE¹3 _5월보고상 22" xfId="22864" xr:uid="{6EEEC894-6BBB-4947-A9F6-60A5DFDB031F}"/>
    <cellStyle name="ÅëÈ­ [0]_ÆÀÇ¥Áö_°èÈ¹3 _5월보고상 22" xfId="22865" xr:uid="{2451DA45-262F-45E3-8C7E-F5245D45EC47}"/>
    <cellStyle name="AeE­ [0]_ÆAC￥Ao_°eE¹3 _5월보고상 22 2" xfId="30219" xr:uid="{7B57912C-5326-4FB0-87A4-78A9CE0B52C9}"/>
    <cellStyle name="ÅëÈ­ [0]_ÆÀÇ¥Áö_°èÈ¹3 _5월보고상 22 2" xfId="30220" xr:uid="{3229149F-C7BB-4998-A18C-984BC6926D0C}"/>
    <cellStyle name="AeE­ [0]_ÆAC￥Ao_°eE¹3 _5월보고상 23" xfId="22866" xr:uid="{43B9EDA1-8F9F-43A0-BF2B-64571630E373}"/>
    <cellStyle name="ÅëÈ­ [0]_ÆÀÇ¥Áö_°èÈ¹3 _5월보고상 23" xfId="22867" xr:uid="{905A819A-21C9-42C8-8033-190177A23C36}"/>
    <cellStyle name="AeE­ [0]_ÆAC￥Ao_°eE¹3 _5월보고상 23 2" xfId="30221" xr:uid="{E0161C98-E0CC-4036-A6AD-B21CFEA4042A}"/>
    <cellStyle name="ÅëÈ­ [0]_ÆÀÇ¥Áö_°èÈ¹3 _5월보고상 23 2" xfId="30222" xr:uid="{CC9D107A-1B62-41D6-8270-34966B345A38}"/>
    <cellStyle name="AeE­ [0]_ÆAC￥Ao_°eE¹3 _5월보고상 24" xfId="22868" xr:uid="{6AE65A2D-C1E9-4C22-9CC4-01ACDC7E14AD}"/>
    <cellStyle name="ÅëÈ­ [0]_ÆÀÇ¥Áö_°èÈ¹3 _5월보고상 24" xfId="22869" xr:uid="{F6A1DFF9-1B70-40F7-B8B0-7C06789FF7A6}"/>
    <cellStyle name="AeE­ [0]_ÆAC￥Ao_°eE¹3 _5월보고상 24 2" xfId="30223" xr:uid="{BFFAADD3-5C39-4024-8EDC-65FB7E24C8B5}"/>
    <cellStyle name="ÅëÈ­ [0]_ÆÀÇ¥Áö_°èÈ¹3 _5월보고상 24 2" xfId="30224" xr:uid="{BB4FCF21-D8E4-49BC-986E-93C4856A15AF}"/>
    <cellStyle name="AeE­ [0]_ÆAC￥Ao_°eE¹3 _5월보고상 25" xfId="22870" xr:uid="{8028AB93-BAEB-4700-8267-C2CC07E146A8}"/>
    <cellStyle name="ÅëÈ­ [0]_ÆÀÇ¥Áö_°èÈ¹3 _5월보고상 25" xfId="22871" xr:uid="{2D5B983A-FBB4-44D8-8248-5CDFFE960622}"/>
    <cellStyle name="AeE­ [0]_ÆAC￥Ao_°eE¹3 _5월보고상 25 2" xfId="30225" xr:uid="{B6CF6E86-9E3D-49A3-955A-F0E25ED58C7F}"/>
    <cellStyle name="ÅëÈ­ [0]_ÆÀÇ¥Áö_°èÈ¹3 _5월보고상 26" xfId="22872" xr:uid="{2DC5081C-8703-4603-ADF6-5B34120048A8}"/>
    <cellStyle name="AeE­ [0]_ÆAC￥Ao_°eE¹3 _5월보고상 26 2" xfId="30226" xr:uid="{C9D43363-4AE9-4188-929B-D6F1C0FC59EE}"/>
    <cellStyle name="ÅëÈ­ [0]_ÆÀÇ¥Áö_°èÈ¹3 _5월보고상 27" xfId="22873" xr:uid="{CB4F6E8F-87A9-4CDB-8208-8B1BB76272CF}"/>
    <cellStyle name="AeE­ [0]_ÆAC￥Ao_°eE¹3 _5월보고상 27 2" xfId="30227" xr:uid="{D931B7E1-EC28-4F1F-99BE-8D88B9C39FB2}"/>
    <cellStyle name="ÅëÈ­ [0]_ÆÀÇ¥Áö_°èÈ¹3 _5월보고상 28" xfId="22874" xr:uid="{5A0B9903-5A1A-4FFB-9081-548601A44C91}"/>
    <cellStyle name="AeE­ [0]_ÆAC￥Ao_°eE¹3 _5월보고상 28 2" xfId="30228" xr:uid="{BE7265EF-0BFD-438A-8D50-532DCA700520}"/>
    <cellStyle name="ÅëÈ­ [0]_ÆÀÇ¥Áö_°èÈ¹3 _5월보고상 29" xfId="22875" xr:uid="{C0E6DE80-C0EC-4086-BA5D-CCD19080B5EB}"/>
    <cellStyle name="AeE­ [0]_ÆAC￥Ao_°eE¹3 _5월보고상 29 2" xfId="30229" xr:uid="{F61D32AD-27BD-4987-82A1-229263CF6D48}"/>
    <cellStyle name="ÅëÈ­ [0]_ÆÀÇ¥Áö_°èÈ¹3 _5월보고상 3" xfId="22876" xr:uid="{2F55EBAE-FB11-4A13-AE05-8F3940750066}"/>
    <cellStyle name="AeE­ [0]_ÆAC￥Ao_°eE¹3 _5월보고상 3 2" xfId="30230" xr:uid="{B7520942-4231-463C-9B1B-448FB61CC5E1}"/>
    <cellStyle name="ÅëÈ­ [0]_ÆÀÇ¥Áö_°èÈ¹3 _5월보고상 3 2" xfId="30231" xr:uid="{A7E7B7FD-570D-4163-8A7E-76AA7AA662A5}"/>
    <cellStyle name="AeE­ [0]_ÆAC￥Ao_°eE¹3 _5월보고상 30" xfId="22877" xr:uid="{0BDF7831-46D8-457E-8877-553ABD8ED928}"/>
    <cellStyle name="ÅëÈ­ [0]_ÆÀÇ¥Áö_°èÈ¹3 _5월보고상 30" xfId="22878" xr:uid="{E3F470C6-D4DC-4C30-A7A0-88DBFFB513EE}"/>
    <cellStyle name="AeE­ [0]_ÆAC￥Ao_°eE¹3 _5월보고상 30 2" xfId="30232" xr:uid="{A8A5BF55-45F0-4647-9614-D153924879D8}"/>
    <cellStyle name="ÅëÈ­ [0]_ÆÀÇ¥Áö_°èÈ¹3 _5월보고상 31" xfId="22879" xr:uid="{1C59A604-EC76-49D4-A0CF-BBEE30EEB647}"/>
    <cellStyle name="AeE­ [0]_ÆAC￥Ao_°eE¹3 _5월보고상 31 2" xfId="30233" xr:uid="{F8D6AF1B-D8BE-4F70-803C-F51207FBA0B4}"/>
    <cellStyle name="ÅëÈ­ [0]_ÆÀÇ¥Áö_°èÈ¹3 _5월보고상 32" xfId="22880" xr:uid="{A5AFF58F-D355-4E22-B7E0-CB4B29775C19}"/>
    <cellStyle name="AeE­ [0]_ÆAC￥Ao_°eE¹3 _5월보고상 32 2" xfId="30234" xr:uid="{9AE173B6-E98F-4948-93DD-53D0E1FDA517}"/>
    <cellStyle name="ÅëÈ­ [0]_ÆÀÇ¥Áö_°èÈ¹3 _5월보고상 33" xfId="22881" xr:uid="{4EAB7EEC-7811-4CB3-B46D-B77635307243}"/>
    <cellStyle name="AeE­ [0]_ÆAC￥Ao_°eE¹3 _5월보고상 33 2" xfId="30235" xr:uid="{9DA7AC03-8D14-4A12-991B-102D74BF2A21}"/>
    <cellStyle name="ÅëÈ­ [0]_ÆÀÇ¥Áö_°èÈ¹3 _5월보고상 34" xfId="22882" xr:uid="{B6C94677-85BB-4582-9157-AC1B8D379326}"/>
    <cellStyle name="AeE­ [0]_ÆAC￥Ao_°eE¹3 _5월보고상 34 2" xfId="30236" xr:uid="{85B18239-0FF7-4B0E-B235-796A6F6E2A60}"/>
    <cellStyle name="ÅëÈ­ [0]_ÆÀÇ¥Áö_°èÈ¹3 _5월보고상 35" xfId="22883" xr:uid="{CAEAA0A7-3A42-4830-B680-5BCFE16D2249}"/>
    <cellStyle name="AeE­ [0]_ÆAC￥Ao_°eE¹3 _5월보고상 35 2" xfId="30237" xr:uid="{1544C299-6C97-4D98-91B7-507A1758DC6D}"/>
    <cellStyle name="ÅëÈ­ [0]_ÆÀÇ¥Áö_°èÈ¹3 _5월보고상 36" xfId="22884" xr:uid="{E28F50CD-2CDA-48EF-80F8-87C33C576A30}"/>
    <cellStyle name="AeE­ [0]_ÆAC￥Ao_°eE¹3 _5월보고상 36 2" xfId="30238" xr:uid="{77A2043B-C5BC-4CCD-853A-11D3B7193842}"/>
    <cellStyle name="ÅëÈ­ [0]_ÆÀÇ¥Áö_°èÈ¹3 _5월보고상 37" xfId="30239" xr:uid="{7BAA205F-1A25-40CA-9C1C-91C37DB5D2EB}"/>
    <cellStyle name="AeE­ [0]_ÆAC￥Ao_°eE¹3 _5월보고상 4" xfId="22885" xr:uid="{68731F87-9377-4030-94CD-C9C833F23AB5}"/>
    <cellStyle name="ÅëÈ­ [0]_ÆÀÇ¥Áö_°èÈ¹3 _5월보고상 4" xfId="22886" xr:uid="{B4B7C76E-241A-4899-ACDE-FE7A19679D9D}"/>
    <cellStyle name="AeE­ [0]_ÆAC￥Ao_°eE¹3 _5월보고상 4 2" xfId="30240" xr:uid="{8FB57D02-8089-4585-8361-ECA134A6C70F}"/>
    <cellStyle name="ÅëÈ­ [0]_ÆÀÇ¥Áö_°èÈ¹3 _5월보고상 4 2" xfId="30241" xr:uid="{6AD243F3-D53E-4242-BA0C-A61BA654C96A}"/>
    <cellStyle name="AeE­ [0]_ÆAC￥Ao_°eE¹3 _5월보고상 5" xfId="22887" xr:uid="{D9C391DB-DDC9-4156-8B0B-9CCD5C124196}"/>
    <cellStyle name="ÅëÈ­ [0]_ÆÀÇ¥Áö_°èÈ¹3 _5월보고상 5" xfId="22888" xr:uid="{EFA1242F-675F-4737-B470-AE80B520AD28}"/>
    <cellStyle name="AeE­ [0]_ÆAC￥Ao_°eE¹3 _5월보고상 5 2" xfId="30242" xr:uid="{A2FCA3D9-0558-49C0-A19C-DF3606E137C8}"/>
    <cellStyle name="ÅëÈ­ [0]_ÆÀÇ¥Áö_°èÈ¹3 _5월보고상 5 2" xfId="30243" xr:uid="{DCE4039A-88A4-4642-A82C-90FC94840380}"/>
    <cellStyle name="AeE­ [0]_ÆAC￥Ao_°eE¹3 _5월보고상 6" xfId="22889" xr:uid="{E307748F-3F4C-4F21-A910-DF14F8A343F2}"/>
    <cellStyle name="ÅëÈ­ [0]_ÆÀÇ¥Áö_°èÈ¹3 _5월보고상 6" xfId="22890" xr:uid="{5D9AA37B-FC55-4A1A-9B11-7A851AC78614}"/>
    <cellStyle name="AeE­ [0]_ÆAC￥Ao_°eE¹3 _5월보고상 6 2" xfId="30244" xr:uid="{B76D2FD3-9B96-4F0D-A514-A0F804E0BFDE}"/>
    <cellStyle name="ÅëÈ­ [0]_ÆÀÇ¥Áö_°èÈ¹3 _5월보고상 6 2" xfId="30245" xr:uid="{EF5635D1-270F-40D2-8062-EC69BC5079BB}"/>
    <cellStyle name="AeE­ [0]_ÆAC￥Ao_°eE¹3 _5월보고상 7" xfId="22891" xr:uid="{98FE2EA2-1073-4BE2-A88D-97768CB80FC3}"/>
    <cellStyle name="ÅëÈ­ [0]_ÆÀÇ¥Áö_°èÈ¹3 _5월보고상 7" xfId="22892" xr:uid="{3F88902D-D127-49A5-9A0A-6D7E28894EAD}"/>
    <cellStyle name="AeE­ [0]_ÆAC￥Ao_°eE¹3 _5월보고상 7 2" xfId="30246" xr:uid="{C284EF80-31EC-4987-9466-629A2DA5AA23}"/>
    <cellStyle name="ÅëÈ­ [0]_ÆÀÇ¥Áö_°èÈ¹3 _5월보고상 7 2" xfId="30247" xr:uid="{11E56153-595A-41E5-9972-777BD50AA304}"/>
    <cellStyle name="AeE­ [0]_ÆAC￥Ao_°eE¹3 _5월보고상 8" xfId="22893" xr:uid="{04E5BD4C-2FE7-4849-990C-C881E5F298AC}"/>
    <cellStyle name="ÅëÈ­ [0]_ÆÀÇ¥Áö_°èÈ¹3 _5월보고상 8" xfId="22894" xr:uid="{16D53B15-9BB3-42DE-8FB5-107ADAAA3D8F}"/>
    <cellStyle name="AeE­ [0]_ÆAC￥Ao_°eE¹3 _5월보고상 8 2" xfId="30248" xr:uid="{08F989F0-77B3-4B8F-AC04-785E9CEA7881}"/>
    <cellStyle name="ÅëÈ­ [0]_ÆÀÇ¥Áö_°èÈ¹3 _5월보고상 8 2" xfId="30249" xr:uid="{80547942-CA6D-47B0-A5F0-B70FD11BF8EC}"/>
    <cellStyle name="AeE­ [0]_ÆAC￥Ao_°eE¹3 _5월보고상 9" xfId="22895" xr:uid="{215E3AF9-D985-471D-8E20-F81394DF5A2D}"/>
    <cellStyle name="ÅëÈ­ [0]_ÆÀÇ¥Áö_°èÈ¹3 _5월보고상 9" xfId="22896" xr:uid="{09ABB4BC-0BDF-45F0-920D-0B5DF1318A08}"/>
    <cellStyle name="AeE­ [0]_ÆAC￥Ao_°eE¹3 _5월보고상 9 2" xfId="30250" xr:uid="{3F5EE0F9-0D62-4C50-9946-D8B3F4140504}"/>
    <cellStyle name="ÅëÈ­ [0]_ÆÀÇ¥Áö_°èÈ¹3 _5월보고상 9 2" xfId="30251" xr:uid="{1B38E2F6-4BF3-4336-BCF8-616481A0E1ED}"/>
    <cellStyle name="AeE­ [0]_ÆAC￥Ao_°eE¹3 _5월보고시" xfId="2371" xr:uid="{88CF97B6-6C8E-489A-9F1E-A32BCA1D81AA}"/>
    <cellStyle name="ÅëÈ­ [0]_ÆÀÇ¥Áö_°èÈ¹3 _5월보고시" xfId="2372" xr:uid="{4BD046BF-6EA7-48BC-B394-856C8EC8DDD0}"/>
    <cellStyle name="AeE­ [0]_ÆAC￥Ao_°eE¹3 _5월보고시 10" xfId="22897" xr:uid="{4DA3F15C-3D93-40AB-B572-A240D64626F1}"/>
    <cellStyle name="ÅëÈ­ [0]_ÆÀÇ¥Áö_°èÈ¹3 _5월보고시 10" xfId="22898" xr:uid="{D492F7DE-0813-4B45-A31C-33559D2F1D18}"/>
    <cellStyle name="AeE­ [0]_ÆAC￥Ao_°eE¹3 _5월보고시 10 2" xfId="30252" xr:uid="{6D6AE223-0AF2-45E9-A4BD-DCC753469287}"/>
    <cellStyle name="ÅëÈ­ [0]_ÆÀÇ¥Áö_°èÈ¹3 _5월보고시 10 2" xfId="30253" xr:uid="{3CDFF87F-734F-4E61-A07F-9EA96B40A857}"/>
    <cellStyle name="AeE­ [0]_ÆAC￥Ao_°eE¹3 _5월보고시 11" xfId="22899" xr:uid="{EF2309BE-36AB-4169-96D5-268D38ECD922}"/>
    <cellStyle name="ÅëÈ­ [0]_ÆÀÇ¥Áö_°èÈ¹3 _5월보고시 11" xfId="22900" xr:uid="{66C6E928-ACD3-4A09-9247-DA67114556A8}"/>
    <cellStyle name="AeE­ [0]_ÆAC￥Ao_°eE¹3 _5월보고시 11 2" xfId="30254" xr:uid="{B80B7B9A-26E1-448F-B7D2-AF59C37BBFF4}"/>
    <cellStyle name="ÅëÈ­ [0]_ÆÀÇ¥Áö_°èÈ¹3 _5월보고시 11 2" xfId="30255" xr:uid="{AF7F9AAC-330D-48A7-AAF2-05E0A0D4283A}"/>
    <cellStyle name="AeE­ [0]_ÆAC￥Ao_°eE¹3 _5월보고시 12" xfId="22901" xr:uid="{49EC6716-6558-42BA-A350-DA59908C1C79}"/>
    <cellStyle name="ÅëÈ­ [0]_ÆÀÇ¥Áö_°èÈ¹3 _5월보고시 12" xfId="22902" xr:uid="{973A4FCB-C224-448B-90A8-FDE1DC06280A}"/>
    <cellStyle name="AeE­ [0]_ÆAC￥Ao_°eE¹3 _5월보고시 12 2" xfId="30256" xr:uid="{4505A203-F067-4929-B340-0D8F4F2C9D68}"/>
    <cellStyle name="ÅëÈ­ [0]_ÆÀÇ¥Áö_°èÈ¹3 _5월보고시 12 2" xfId="30257" xr:uid="{9F6BB63C-1102-4AB5-A77E-2BF887E4BA85}"/>
    <cellStyle name="AeE­ [0]_ÆAC￥Ao_°eE¹3 _5월보고시 13" xfId="22903" xr:uid="{7DEB75F7-BBAA-4872-A4A7-EB610FD377FF}"/>
    <cellStyle name="ÅëÈ­ [0]_ÆÀÇ¥Áö_°èÈ¹3 _5월보고시 13" xfId="22904" xr:uid="{8A7D31BF-8927-4713-9F5E-B6C37F1BABCC}"/>
    <cellStyle name="AeE­ [0]_ÆAC￥Ao_°eE¹3 _5월보고시 13 2" xfId="30258" xr:uid="{C15E1701-0B87-47B3-86BE-6A3B070D43C5}"/>
    <cellStyle name="ÅëÈ­ [0]_ÆÀÇ¥Áö_°èÈ¹3 _5월보고시 13 2" xfId="30259" xr:uid="{58B8B42E-3BA3-4864-886E-20ED192C1EFC}"/>
    <cellStyle name="AeE­ [0]_ÆAC￥Ao_°eE¹3 _5월보고시 14" xfId="22905" xr:uid="{C79829A2-D66B-4FFC-8A4D-94E431F292AA}"/>
    <cellStyle name="ÅëÈ­ [0]_ÆÀÇ¥Áö_°èÈ¹3 _5월보고시 14" xfId="22906" xr:uid="{7E375D2A-5146-4D89-8477-D7D1BA66C24B}"/>
    <cellStyle name="AeE­ [0]_ÆAC￥Ao_°eE¹3 _5월보고시 14 2" xfId="30260" xr:uid="{0F600176-2CD3-4923-B1A0-BB7164F6FF83}"/>
    <cellStyle name="ÅëÈ­ [0]_ÆÀÇ¥Áö_°èÈ¹3 _5월보고시 14 2" xfId="30261" xr:uid="{325F304D-78C3-4BD1-AEB9-D92B874BFBB7}"/>
    <cellStyle name="AeE­ [0]_ÆAC￥Ao_°eE¹3 _5월보고시 15" xfId="22907" xr:uid="{1FAADD60-1D80-40B9-A19D-FED3A44D3AD8}"/>
    <cellStyle name="ÅëÈ­ [0]_ÆÀÇ¥Áö_°èÈ¹3 _5월보고시 15" xfId="22908" xr:uid="{FCBB965E-396E-408E-A6AC-954329F11AB7}"/>
    <cellStyle name="AeE­ [0]_ÆAC￥Ao_°eE¹3 _5월보고시 15 2" xfId="30262" xr:uid="{54AC32C7-29A2-438F-A568-3A010DB8C62C}"/>
    <cellStyle name="ÅëÈ­ [0]_ÆÀÇ¥Áö_°èÈ¹3 _5월보고시 15 2" xfId="30263" xr:uid="{38C49D5A-8277-48CA-BF1C-07CC431E3FB3}"/>
    <cellStyle name="AeE­ [0]_ÆAC￥Ao_°eE¹3 _5월보고시 16" xfId="22909" xr:uid="{354E8412-2948-4749-8B66-EC52264AF2BE}"/>
    <cellStyle name="ÅëÈ­ [0]_ÆÀÇ¥Áö_°èÈ¹3 _5월보고시 16" xfId="22910" xr:uid="{EED39C72-2C52-4012-AF5C-D99C434EF050}"/>
    <cellStyle name="AeE­ [0]_ÆAC￥Ao_°eE¹3 _5월보고시 16 2" xfId="30264" xr:uid="{EC3C61B5-EEA6-4234-B6AD-48DE9D70B562}"/>
    <cellStyle name="ÅëÈ­ [0]_ÆÀÇ¥Áö_°èÈ¹3 _5월보고시 16 2" xfId="30265" xr:uid="{514BBB37-1D62-4695-A621-D5F392C461C6}"/>
    <cellStyle name="AeE­ [0]_ÆAC￥Ao_°eE¹3 _5월보고시 17" xfId="22911" xr:uid="{34AD2C5E-26F4-4250-A2A3-AFC39E2525F4}"/>
    <cellStyle name="ÅëÈ­ [0]_ÆÀÇ¥Áö_°èÈ¹3 _5월보고시 17" xfId="22912" xr:uid="{296FCDF5-458E-4C8B-AF68-DA9C18987018}"/>
    <cellStyle name="AeE­ [0]_ÆAC￥Ao_°eE¹3 _5월보고시 17 2" xfId="30266" xr:uid="{631434AD-4B04-45F0-A7D2-FD0322E4C5F7}"/>
    <cellStyle name="ÅëÈ­ [0]_ÆÀÇ¥Áö_°èÈ¹3 _5월보고시 17 2" xfId="30267" xr:uid="{E0F1D6B7-5DA8-48E5-86E9-54509C07E184}"/>
    <cellStyle name="AeE­ [0]_ÆAC￥Ao_°eE¹3 _5월보고시 18" xfId="22913" xr:uid="{FABB4216-3E1E-404E-9901-5226F9899D7D}"/>
    <cellStyle name="ÅëÈ­ [0]_ÆÀÇ¥Áö_°èÈ¹3 _5월보고시 18" xfId="22914" xr:uid="{E2BDF5B4-3CAF-49FD-9F7C-89863FD115AC}"/>
    <cellStyle name="AeE­ [0]_ÆAC￥Ao_°eE¹3 _5월보고시 18 2" xfId="30268" xr:uid="{A789B748-5342-4F49-B44B-4D70089A4E54}"/>
    <cellStyle name="ÅëÈ­ [0]_ÆÀÇ¥Áö_°èÈ¹3 _5월보고시 18 2" xfId="30269" xr:uid="{B540DBC4-ED9B-4FEE-926C-73A736EDCC37}"/>
    <cellStyle name="AeE­ [0]_ÆAC￥Ao_°eE¹3 _5월보고시 19" xfId="22915" xr:uid="{FC90022B-7D38-4607-9925-2412F482F003}"/>
    <cellStyle name="ÅëÈ­ [0]_ÆÀÇ¥Áö_°èÈ¹3 _5월보고시 19" xfId="22916" xr:uid="{AB2BAC16-D0BF-45D1-8720-2891FE3CEF94}"/>
    <cellStyle name="AeE­ [0]_ÆAC￥Ao_°eE¹3 _5월보고시 19 2" xfId="30270" xr:uid="{477AB9AF-D402-416C-9000-FC02648B511D}"/>
    <cellStyle name="ÅëÈ­ [0]_ÆÀÇ¥Áö_°èÈ¹3 _5월보고시 19 2" xfId="30271" xr:uid="{AD8DC3AE-97AF-4D66-AE90-C1C5EDCBE1B7}"/>
    <cellStyle name="AeE­ [0]_ÆAC￥Ao_°eE¹3 _5월보고시 2" xfId="22917" xr:uid="{9D284650-F6C6-4A5A-B1FC-633BAD2D6690}"/>
    <cellStyle name="ÅëÈ­ [0]_ÆÀÇ¥Áö_°èÈ¹3 _5월보고시 2" xfId="22918" xr:uid="{E21213A3-259E-42DF-8D55-094A5004F33F}"/>
    <cellStyle name="AeE­ [0]_ÆAC￥Ao_°eE¹3 _5월보고시 2 2" xfId="30272" xr:uid="{79B2D140-22A3-4C15-A4B5-9F895B9E9718}"/>
    <cellStyle name="ÅëÈ­ [0]_ÆÀÇ¥Áö_°èÈ¹3 _5월보고시 20" xfId="22919" xr:uid="{285E73DA-2E86-460A-B931-1946F14F965A}"/>
    <cellStyle name="AeE­ [0]_ÆAC￥Ao_°eE¹3 _5월보고시 20 2" xfId="30273" xr:uid="{711C0063-9D3D-4665-9C7D-25C5E191C36F}"/>
    <cellStyle name="ÅëÈ­ [0]_ÆÀÇ¥Áö_°èÈ¹3 _5월보고시 20 2" xfId="30274" xr:uid="{AF410CFA-5EE1-46A1-883B-C82BCD787D9F}"/>
    <cellStyle name="AeE­ [0]_ÆAC￥Ao_°eE¹3 _5월보고시 21" xfId="22920" xr:uid="{5A544B0D-7F0F-4696-B349-97A7BCBA80B0}"/>
    <cellStyle name="ÅëÈ­ [0]_ÆÀÇ¥Áö_°èÈ¹3 _5월보고시 21" xfId="22921" xr:uid="{17672CCC-10E2-4C76-B319-0EADF4AC3915}"/>
    <cellStyle name="AeE­ [0]_ÆAC￥Ao_°eE¹3 _5월보고시 21 2" xfId="30275" xr:uid="{5E38260A-7D0B-4782-A1CB-23D82B13A2FB}"/>
    <cellStyle name="ÅëÈ­ [0]_ÆÀÇ¥Áö_°èÈ¹3 _5월보고시 21 2" xfId="30276" xr:uid="{3151DC61-E237-4F7E-AFE4-0D7511D73A49}"/>
    <cellStyle name="AeE­ [0]_ÆAC￥Ao_°eE¹3 _5월보고시 22" xfId="22922" xr:uid="{04154124-085A-4479-8DE1-E65ABC75A083}"/>
    <cellStyle name="ÅëÈ­ [0]_ÆÀÇ¥Áö_°èÈ¹3 _5월보고시 22" xfId="22923" xr:uid="{B493925E-1DBE-407C-A40A-698614B1673A}"/>
    <cellStyle name="AeE­ [0]_ÆAC￥Ao_°eE¹3 _5월보고시 22 2" xfId="30277" xr:uid="{7F929129-C960-4099-9257-4BA96468AA28}"/>
    <cellStyle name="ÅëÈ­ [0]_ÆÀÇ¥Áö_°èÈ¹3 _5월보고시 22 2" xfId="30278" xr:uid="{D0039B54-B21A-461E-89CE-36E96AD81A24}"/>
    <cellStyle name="AeE­ [0]_ÆAC￥Ao_°eE¹3 _5월보고시 23" xfId="22924" xr:uid="{3980FFDF-B142-4EB0-8D5A-A0DB68F7C1E2}"/>
    <cellStyle name="ÅëÈ­ [0]_ÆÀÇ¥Áö_°èÈ¹3 _5월보고시 23" xfId="22925" xr:uid="{DDEF0AB4-807E-4625-8245-829A2A4F5CC4}"/>
    <cellStyle name="AeE­ [0]_ÆAC￥Ao_°eE¹3 _5월보고시 23 2" xfId="30279" xr:uid="{A79D3955-02A8-4762-A8F7-81D9D48E05BD}"/>
    <cellStyle name="ÅëÈ­ [0]_ÆÀÇ¥Áö_°èÈ¹3 _5월보고시 23 2" xfId="30280" xr:uid="{18DD923F-6F52-47D3-9EBE-CA424BBEAE57}"/>
    <cellStyle name="AeE­ [0]_ÆAC￥Ao_°eE¹3 _5월보고시 24" xfId="22926" xr:uid="{7A4EAD90-4843-4CAD-8317-79AB5B985561}"/>
    <cellStyle name="ÅëÈ­ [0]_ÆÀÇ¥Áö_°èÈ¹3 _5월보고시 24" xfId="22927" xr:uid="{390E5BDD-1955-4553-9B8B-B17E8BFF3894}"/>
    <cellStyle name="AeE­ [0]_ÆAC￥Ao_°eE¹3 _5월보고시 24 2" xfId="30281" xr:uid="{700A86C8-552A-4614-A49A-25146A3DB3FC}"/>
    <cellStyle name="ÅëÈ­ [0]_ÆÀÇ¥Áö_°èÈ¹3 _5월보고시 24 2" xfId="30282" xr:uid="{15779968-88FB-41AD-B077-4C24010B165E}"/>
    <cellStyle name="AeE­ [0]_ÆAC￥Ao_°eE¹3 _5월보고시 25" xfId="22928" xr:uid="{8C865DDF-ECED-4763-9A49-0DE3EDD6A1C1}"/>
    <cellStyle name="ÅëÈ­ [0]_ÆÀÇ¥Áö_°èÈ¹3 _5월보고시 25" xfId="22929" xr:uid="{25441590-F107-4BB9-8D51-E53A91952153}"/>
    <cellStyle name="AeE­ [0]_ÆAC￥Ao_°eE¹3 _5월보고시 25 2" xfId="30283" xr:uid="{3683419B-FBBD-401B-BC3A-26A7C7D72A89}"/>
    <cellStyle name="ÅëÈ­ [0]_ÆÀÇ¥Áö_°èÈ¹3 _5월보고시 26" xfId="22930" xr:uid="{1B67B2BA-A06C-4547-A3F4-A22715757135}"/>
    <cellStyle name="AeE­ [0]_ÆAC￥Ao_°eE¹3 _5월보고시 26 2" xfId="30284" xr:uid="{13789E4A-1246-4A06-9744-2F235052751F}"/>
    <cellStyle name="ÅëÈ­ [0]_ÆÀÇ¥Áö_°èÈ¹3 _5월보고시 27" xfId="22931" xr:uid="{95A246FB-EA27-4DDB-A44E-9487CAE65264}"/>
    <cellStyle name="AeE­ [0]_ÆAC￥Ao_°eE¹3 _5월보고시 27 2" xfId="30285" xr:uid="{4C2CFA37-59C1-47DB-B0D1-8ADD3E6B6A4E}"/>
    <cellStyle name="ÅëÈ­ [0]_ÆÀÇ¥Áö_°èÈ¹3 _5월보고시 28" xfId="22932" xr:uid="{91A051F9-8DF2-440A-A754-6C50B417E071}"/>
    <cellStyle name="AeE­ [0]_ÆAC￥Ao_°eE¹3 _5월보고시 28 2" xfId="30286" xr:uid="{D3DBA8CD-EF96-431B-9C9C-80E25E7FD307}"/>
    <cellStyle name="ÅëÈ­ [0]_ÆÀÇ¥Áö_°èÈ¹3 _5월보고시 29" xfId="22933" xr:uid="{D29D94DB-0859-4C4B-A240-FE988E54782C}"/>
    <cellStyle name="AeE­ [0]_ÆAC￥Ao_°eE¹3 _5월보고시 29 2" xfId="30287" xr:uid="{C51F9909-2F9C-4A08-99AE-8BA2D314C00E}"/>
    <cellStyle name="ÅëÈ­ [0]_ÆÀÇ¥Áö_°èÈ¹3 _5월보고시 3" xfId="22934" xr:uid="{5FB170FD-DFD7-4A4F-990D-EAD5E778587C}"/>
    <cellStyle name="AeE­ [0]_ÆAC￥Ao_°eE¹3 _5월보고시 3 2" xfId="30288" xr:uid="{2C5536D4-B159-4E66-BEF7-F3B5647FEC44}"/>
    <cellStyle name="ÅëÈ­ [0]_ÆÀÇ¥Áö_°èÈ¹3 _5월보고시 3 2" xfId="30289" xr:uid="{C707174F-08E2-4F70-AC4F-B0AFFAC771E0}"/>
    <cellStyle name="AeE­ [0]_ÆAC￥Ao_°eE¹3 _5월보고시 30" xfId="22935" xr:uid="{76032082-A791-4DE5-96CD-C5025012BF20}"/>
    <cellStyle name="ÅëÈ­ [0]_ÆÀÇ¥Áö_°èÈ¹3 _5월보고시 30" xfId="22936" xr:uid="{C62E0DD2-EA40-42C4-BDD3-DB626FC416AE}"/>
    <cellStyle name="AeE­ [0]_ÆAC￥Ao_°eE¹3 _5월보고시 30 2" xfId="30290" xr:uid="{1A5E983C-4F56-4EE9-8ED3-AC975C3DF863}"/>
    <cellStyle name="ÅëÈ­ [0]_ÆÀÇ¥Áö_°èÈ¹3 _5월보고시 31" xfId="22937" xr:uid="{A0EC3514-0243-436D-85DA-ACD730F14D9D}"/>
    <cellStyle name="AeE­ [0]_ÆAC￥Ao_°eE¹3 _5월보고시 31 2" xfId="30291" xr:uid="{C349D6DB-CAA7-4506-A03F-12AAA68E4EC3}"/>
    <cellStyle name="ÅëÈ­ [0]_ÆÀÇ¥Áö_°èÈ¹3 _5월보고시 32" xfId="22938" xr:uid="{BD1D5683-5B7C-41A2-91E2-335ABAA84CEC}"/>
    <cellStyle name="AeE­ [0]_ÆAC￥Ao_°eE¹3 _5월보고시 32 2" xfId="30292" xr:uid="{46CFAA05-8C1C-49BD-83E1-CDF5BE74B879}"/>
    <cellStyle name="ÅëÈ­ [0]_ÆÀÇ¥Áö_°èÈ¹3 _5월보고시 33" xfId="22939" xr:uid="{F3A2C9B7-37A1-44A0-9AFA-FB6E3B72C4EB}"/>
    <cellStyle name="AeE­ [0]_ÆAC￥Ao_°eE¹3 _5월보고시 33 2" xfId="30293" xr:uid="{B3DE6305-B5D4-4D0E-90BB-7DCF94682FE4}"/>
    <cellStyle name="ÅëÈ­ [0]_ÆÀÇ¥Áö_°èÈ¹3 _5월보고시 34" xfId="22940" xr:uid="{75EFF0A5-3314-4EC6-90C2-65B1D95D3077}"/>
    <cellStyle name="AeE­ [0]_ÆAC￥Ao_°eE¹3 _5월보고시 34 2" xfId="30294" xr:uid="{6C1E3736-4182-44ED-A76C-35D684CBA72E}"/>
    <cellStyle name="ÅëÈ­ [0]_ÆÀÇ¥Áö_°èÈ¹3 _5월보고시 35" xfId="22941" xr:uid="{D0DC57DF-22BA-42DA-9EA5-7385CC117D35}"/>
    <cellStyle name="AeE­ [0]_ÆAC￥Ao_°eE¹3 _5월보고시 35 2" xfId="30295" xr:uid="{A44316A2-2302-497B-8B0B-0B89CFCF53E8}"/>
    <cellStyle name="ÅëÈ­ [0]_ÆÀÇ¥Áö_°èÈ¹3 _5월보고시 36" xfId="22942" xr:uid="{9127DC2A-0425-4253-98FD-97CF20B55A4F}"/>
    <cellStyle name="AeE­ [0]_ÆAC￥Ao_°eE¹3 _5월보고시 36 2" xfId="30296" xr:uid="{3924ED98-94B8-4D37-9111-5E66376A469F}"/>
    <cellStyle name="ÅëÈ­ [0]_ÆÀÇ¥Áö_°èÈ¹3 _5월보고시 37" xfId="30297" xr:uid="{13BB35EA-462E-4B4D-8708-A6C6EFF5DC36}"/>
    <cellStyle name="AeE­ [0]_ÆAC￥Ao_°eE¹3 _5월보고시 4" xfId="22943" xr:uid="{343DD29C-C09D-43A8-A464-97AABBCF0EEA}"/>
    <cellStyle name="ÅëÈ­ [0]_ÆÀÇ¥Áö_°èÈ¹3 _5월보고시 4" xfId="22944" xr:uid="{CFBEBD1D-318F-46C5-B47F-29E262A2F362}"/>
    <cellStyle name="AeE­ [0]_ÆAC￥Ao_°eE¹3 _5월보고시 4 2" xfId="30298" xr:uid="{85EF67B5-BF07-483D-BFE8-830C64F788C7}"/>
    <cellStyle name="ÅëÈ­ [0]_ÆÀÇ¥Áö_°èÈ¹3 _5월보고시 4 2" xfId="30299" xr:uid="{9DDB7843-B871-46FD-A1CE-A3285FE5062E}"/>
    <cellStyle name="AeE­ [0]_ÆAC￥Ao_°eE¹3 _5월보고시 5" xfId="22945" xr:uid="{AFD18AF7-4305-4A76-A91D-D325E203655D}"/>
    <cellStyle name="ÅëÈ­ [0]_ÆÀÇ¥Áö_°èÈ¹3 _5월보고시 5" xfId="22946" xr:uid="{7982B567-F1DD-4A47-8F60-2BE48AAE741B}"/>
    <cellStyle name="AeE­ [0]_ÆAC￥Ao_°eE¹3 _5월보고시 5 2" xfId="30300" xr:uid="{33D46931-FEBD-4F4B-9100-9D2C319FE96D}"/>
    <cellStyle name="ÅëÈ­ [0]_ÆÀÇ¥Áö_°èÈ¹3 _5월보고시 5 2" xfId="30301" xr:uid="{195B0C0B-5D90-4B73-A5A8-30BF2877AD2A}"/>
    <cellStyle name="AeE­ [0]_ÆAC￥Ao_°eE¹3 _5월보고시 6" xfId="22947" xr:uid="{235FF628-B03E-4A3E-A21F-EA00F3C2491D}"/>
    <cellStyle name="ÅëÈ­ [0]_ÆÀÇ¥Áö_°èÈ¹3 _5월보고시 6" xfId="22948" xr:uid="{A651662F-C512-4FF8-B253-404EAE4A4C9E}"/>
    <cellStyle name="AeE­ [0]_ÆAC￥Ao_°eE¹3 _5월보고시 6 2" xfId="30302" xr:uid="{A4E5FC30-ED90-4352-8642-D2D21F320F20}"/>
    <cellStyle name="ÅëÈ­ [0]_ÆÀÇ¥Áö_°èÈ¹3 _5월보고시 6 2" xfId="30303" xr:uid="{5F988B91-810E-4385-A3F3-9B3BEC92B96D}"/>
    <cellStyle name="AeE­ [0]_ÆAC￥Ao_°eE¹3 _5월보고시 7" xfId="22949" xr:uid="{FE50FE06-F196-4306-9AE6-C1AE66F42BEE}"/>
    <cellStyle name="ÅëÈ­ [0]_ÆÀÇ¥Áö_°èÈ¹3 _5월보고시 7" xfId="22950" xr:uid="{2FF09B5B-D0C5-4555-8D70-8231B06BEAC9}"/>
    <cellStyle name="AeE­ [0]_ÆAC￥Ao_°eE¹3 _5월보고시 7 2" xfId="30304" xr:uid="{A700863E-9F3E-4532-A9A9-F582234E6199}"/>
    <cellStyle name="ÅëÈ­ [0]_ÆÀÇ¥Áö_°èÈ¹3 _5월보고시 7 2" xfId="30305" xr:uid="{184A122A-AB92-4893-80D1-50EDB745CCBF}"/>
    <cellStyle name="AeE­ [0]_ÆAC￥Ao_°eE¹3 _5월보고시 8" xfId="22951" xr:uid="{ECCF3D1E-4B68-4999-B5C3-A8C14F43176F}"/>
    <cellStyle name="ÅëÈ­ [0]_ÆÀÇ¥Áö_°èÈ¹3 _5월보고시 8" xfId="22952" xr:uid="{B6571257-4791-42F8-BB84-AB5FEE97EA39}"/>
    <cellStyle name="AeE­ [0]_ÆAC￥Ao_°eE¹3 _5월보고시 8 2" xfId="30306" xr:uid="{B8FAAC9A-A415-4732-9AFF-4613564046B8}"/>
    <cellStyle name="ÅëÈ­ [0]_ÆÀÇ¥Áö_°èÈ¹3 _5월보고시 8 2" xfId="30307" xr:uid="{D7A3618F-3A96-4E74-BC3C-883335009070}"/>
    <cellStyle name="AeE­ [0]_ÆAC￥Ao_°eE¹3 _5월보고시 9" xfId="22953" xr:uid="{D4F3C7CD-DF3D-4A67-A6B5-7683CCF18D42}"/>
    <cellStyle name="ÅëÈ­ [0]_ÆÀÇ¥Áö_°èÈ¹3 _5월보고시 9" xfId="22954" xr:uid="{D32D2AE3-F282-4E98-912B-DF628477DB74}"/>
    <cellStyle name="AeE­ [0]_ÆAC￥Ao_°eE¹3 _5월보고시 9 2" xfId="30308" xr:uid="{ECF68A3A-F08D-4F06-ACF0-D441F4162B65}"/>
    <cellStyle name="ÅëÈ­ [0]_ÆÀÇ¥Áö_°èÈ¹3 _5월보고시 9 2" xfId="30309" xr:uid="{BFA98DE6-9462-4CEA-BC25-BA2AB1F8F1BE}"/>
    <cellStyle name="AeE­ [0]_ÆAC￥Ao_°eE¹3 _globalleader(1)" xfId="2373" xr:uid="{8B12B32B-FB16-42F8-9B54-6EB71042F2C3}"/>
    <cellStyle name="ÅëÈ­ [0]_ÆÀÇ¥Áö_°èÈ¹3 _globalleader(1)" xfId="2374" xr:uid="{BE0C6713-B2A5-4E22-8E3B-4F6FC154B6CC}"/>
    <cellStyle name="AeE­ [0]_ÆAC￥Ao_°eE¹3 _SJN보고자료(5월)1" xfId="2375" xr:uid="{EE2A20EE-6E47-4528-B564-119A96238403}"/>
    <cellStyle name="ÅëÈ­ [0]_ÆÀÇ¥Áö_°èÈ¹3 _SPACE활용" xfId="2376" xr:uid="{4BACDB97-D70C-4426-9643-B18BD7CA8E46}"/>
    <cellStyle name="AeE­ [0]_ÆAC￥Ao_°eE¹3 _공문별첨 1,2. 장기발전전략수립지침 (06.08.07)" xfId="2377" xr:uid="{ED4759F0-E74E-497F-9FE9-3A5610B78E55}"/>
    <cellStyle name="ÅëÈ­ [0]_ÆÀÇ¥Áö_°èÈ¹3 _공문별첨 1,2. 장기발전전략수립지침 (06.08.07)" xfId="2378" xr:uid="{7914597E-09B7-4016-8258-BBC86C9BDA46}"/>
    <cellStyle name="AeE­ [0]_ÆAC￥Ao_°eE¹3 _매출0214" xfId="2379" xr:uid="{79E2A289-8457-437C-9CEB-649C5C85FB19}"/>
    <cellStyle name="ÅëÈ­ [0]_ÆÀÇ¥Áö_°èÈ¹3 _배전반" xfId="2380" xr:uid="{FFF16705-BC1E-4E76-A22A-DC10D952E7B4}"/>
    <cellStyle name="AeE­ [0]_ÆAC￥Ao_°eE¹3 _수주분석(MTX)0829" xfId="2381" xr:uid="{5FCC4488-4186-4773-A975-C7A53197FAC2}"/>
    <cellStyle name="ÅëÈ­ [0]_ÆÀÇ¥Áö_°èÈ¹3 _수주분석(MTX)0829" xfId="2382" xr:uid="{6DC9753C-9F97-42FB-9BBF-5E0B5F938AF2}"/>
    <cellStyle name="AeE­ [0]_ÆAC￥Ao_°eE¹3 _장기 비전 및 경영목표 (06.06.30)" xfId="2383" xr:uid="{8382FBEA-10BA-4C0B-A6D3-753DA34CD684}"/>
    <cellStyle name="ÅëÈ­ [0]_ÆÀÇ¥Áö_°èÈ¹3 _장기 비전 및 경영목표 (06.06.30)" xfId="2384" xr:uid="{E657A023-AEF9-480E-AC7E-B609F7917AF9}"/>
    <cellStyle name="AeE­ [0]_ÆAC￥Ao_°eE¹3 _장기발전전략수립지침(전전_2006.08.24)" xfId="2385" xr:uid="{445006B5-993F-46F4-8B11-9F49ADBF52FF}"/>
    <cellStyle name="ÅëÈ­ [0]_ÆÀÇ¥Áö_°èÈ¹3 _장기발전전략수립지침(전전_2006.08.24)" xfId="2386" xr:uid="{25578AA8-0A2B-47B0-9572-F681DA869796}"/>
    <cellStyle name="AeE­ [0]_AI·A]_¼oAa " xfId="2387" xr:uid="{2D8E10D0-A71A-48D6-A3C7-ECD6CE7E402D}"/>
    <cellStyle name="ÅëÈ­ [0]_ÀÎ·Â]_¼öÃâ " xfId="2388" xr:uid="{CC3FFD7D-03D4-42FD-8197-D3A2A93F0EB3}"/>
    <cellStyle name="AeE­ [0]_AI·A]_¼oAa  10" xfId="22955" xr:uid="{1A6F65B1-2B4B-499A-AB14-376D0CBBDE5F}"/>
    <cellStyle name="ÅëÈ­ [0]_ÀÎ·Â]_¼öÃâ  10" xfId="22956" xr:uid="{D36BF827-68EB-4A78-9714-155FE6FE3A80}"/>
    <cellStyle name="AeE­ [0]_AI·A]_¼oAa  10 2" xfId="30310" xr:uid="{3CD641F2-6DED-447C-A3A3-70EE89E38EBC}"/>
    <cellStyle name="ÅëÈ­ [0]_ÀÎ·Â]_¼öÃâ  10 2" xfId="30311" xr:uid="{FA61537D-C33A-467E-AD78-45ED6E2E37F7}"/>
    <cellStyle name="AeE­ [0]_AI·A]_¼oAa  11" xfId="22957" xr:uid="{5621BBEE-E15E-4410-A60B-58E03A92D102}"/>
    <cellStyle name="ÅëÈ­ [0]_ÀÎ·Â]_¼öÃâ  11" xfId="22958" xr:uid="{7F168E14-BA89-4089-9726-7A03789425D8}"/>
    <cellStyle name="AeE­ [0]_AI·A]_¼oAa  11 2" xfId="30312" xr:uid="{911116A9-1DAB-49F0-A0BF-B3A1C092AF62}"/>
    <cellStyle name="ÅëÈ­ [0]_ÀÎ·Â]_¼öÃâ  11 2" xfId="30313" xr:uid="{FB7EE603-68E3-43B5-8C75-2D2B10107CCB}"/>
    <cellStyle name="AeE­ [0]_AI·A]_¼oAa  12" xfId="22959" xr:uid="{131960A2-16C2-40D1-991C-F1FB6B6BC2F7}"/>
    <cellStyle name="ÅëÈ­ [0]_ÀÎ·Â]_¼öÃâ  12" xfId="22960" xr:uid="{90040DC7-90A8-4F38-B773-34D68961D913}"/>
    <cellStyle name="AeE­ [0]_AI·A]_¼oAa  12 2" xfId="30314" xr:uid="{840385F0-E2EC-4C8C-8223-834873496ECD}"/>
    <cellStyle name="ÅëÈ­ [0]_ÀÎ·Â]_¼öÃâ  12 2" xfId="30315" xr:uid="{AEA8CA1F-3536-462D-8DCA-3C3084BD1A9B}"/>
    <cellStyle name="AeE­ [0]_AI·A]_¼oAa  13" xfId="22961" xr:uid="{A301D0A7-D1B0-4196-986B-24E9A5CDC194}"/>
    <cellStyle name="ÅëÈ­ [0]_ÀÎ·Â]_¼öÃâ  13" xfId="22962" xr:uid="{14C87DEF-40D7-4EF9-A56B-AE4C5534B1CD}"/>
    <cellStyle name="AeE­ [0]_AI·A]_¼oAa  13 2" xfId="30316" xr:uid="{C6EBF659-327E-4016-805A-8ECAE825CC8F}"/>
    <cellStyle name="ÅëÈ­ [0]_ÀÎ·Â]_¼öÃâ  13 2" xfId="30317" xr:uid="{2E62312F-30CB-4834-9507-04AF5FF62E94}"/>
    <cellStyle name="AeE­ [0]_AI·A]_¼oAa  14" xfId="22963" xr:uid="{5FC6DE86-8F77-4794-A9C9-10007AAC698E}"/>
    <cellStyle name="ÅëÈ­ [0]_ÀÎ·Â]_¼öÃâ  14" xfId="22964" xr:uid="{E16A6CB2-002C-43A5-824C-4FDAFE4EF9D2}"/>
    <cellStyle name="AeE­ [0]_AI·A]_¼oAa  14 2" xfId="30318" xr:uid="{079D2B58-31D4-4553-8F6E-83379D76A8A5}"/>
    <cellStyle name="ÅëÈ­ [0]_ÀÎ·Â]_¼öÃâ  14 2" xfId="30319" xr:uid="{7F06E7B6-E3B6-46A0-B3E9-105BC00D0747}"/>
    <cellStyle name="AeE­ [0]_AI·A]_¼oAa  15" xfId="22965" xr:uid="{E1923CB3-1351-4026-B774-C9CE9F34F4F5}"/>
    <cellStyle name="ÅëÈ­ [0]_ÀÎ·Â]_¼öÃâ  15" xfId="22966" xr:uid="{16CF4932-E054-456D-B08F-F2BF4106457F}"/>
    <cellStyle name="AeE­ [0]_AI·A]_¼oAa  15 2" xfId="30320" xr:uid="{15D41755-D863-45DB-BE83-84BCCBA31E79}"/>
    <cellStyle name="ÅëÈ­ [0]_ÀÎ·Â]_¼öÃâ  15 2" xfId="30321" xr:uid="{331A73BD-A152-4DAB-8540-35C2859BBCD6}"/>
    <cellStyle name="AeE­ [0]_AI·A]_¼oAa  16" xfId="22967" xr:uid="{A4DD024C-19D5-477A-A1BF-BE2D30BBCF10}"/>
    <cellStyle name="ÅëÈ­ [0]_ÀÎ·Â]_¼öÃâ  16" xfId="22968" xr:uid="{B9A54857-45E5-48E7-AEC1-FF05D41C8F10}"/>
    <cellStyle name="AeE­ [0]_AI·A]_¼oAa  16 2" xfId="30322" xr:uid="{BCC76937-9828-4018-91EC-F97951589C2D}"/>
    <cellStyle name="ÅëÈ­ [0]_ÀÎ·Â]_¼öÃâ  16 2" xfId="30323" xr:uid="{BF800FAE-3BA5-4488-9134-85CA19C560EB}"/>
    <cellStyle name="AeE­ [0]_AI·A]_¼oAa  17" xfId="22969" xr:uid="{4E52CB74-1E2B-469F-8ABF-5B787E52E371}"/>
    <cellStyle name="ÅëÈ­ [0]_ÀÎ·Â]_¼öÃâ  17" xfId="22970" xr:uid="{E0581B6F-70FD-4DC1-B349-E14C98113A1C}"/>
    <cellStyle name="AeE­ [0]_AI·A]_¼oAa  17 2" xfId="30324" xr:uid="{C50DF17C-EAA4-4224-87BE-1FF7C39CDEBB}"/>
    <cellStyle name="ÅëÈ­ [0]_ÀÎ·Â]_¼öÃâ  17 2" xfId="30325" xr:uid="{96CE57AD-53B5-43E1-9326-A4F843442B86}"/>
    <cellStyle name="AeE­ [0]_AI·A]_¼oAa  18" xfId="22971" xr:uid="{B215CEF9-2FAE-4661-BF7C-E7CF6124B2FF}"/>
    <cellStyle name="ÅëÈ­ [0]_ÀÎ·Â]_¼öÃâ  18" xfId="22972" xr:uid="{7C4DCB4C-AB3E-4B0C-AB52-9BECD3A63933}"/>
    <cellStyle name="AeE­ [0]_AI·A]_¼oAa  18 2" xfId="30326" xr:uid="{A276F737-5AE7-4E40-9E9D-9144F8F38318}"/>
    <cellStyle name="ÅëÈ­ [0]_ÀÎ·Â]_¼öÃâ  18 2" xfId="30327" xr:uid="{CCC3382E-4273-4A7F-9D75-7EB589DE5B10}"/>
    <cellStyle name="AeE­ [0]_AI·A]_¼oAa  19" xfId="22973" xr:uid="{C62032F0-4C0A-4914-A25D-2F9B33696076}"/>
    <cellStyle name="ÅëÈ­ [0]_ÀÎ·Â]_¼öÃâ  19" xfId="22974" xr:uid="{4C09D7E2-F53B-4085-B35E-AB5A8A6C13A6}"/>
    <cellStyle name="AeE­ [0]_AI·A]_¼oAa  19 2" xfId="30328" xr:uid="{AF89B8ED-00C2-47AE-96EE-13F69808C586}"/>
    <cellStyle name="ÅëÈ­ [0]_ÀÎ·Â]_¼öÃâ  19 2" xfId="30329" xr:uid="{D668843F-9451-43D1-9BC3-2D379EE2767E}"/>
    <cellStyle name="AeE­ [0]_AI·A]_¼oAa  2" xfId="22975" xr:uid="{4B574F63-89BD-47F5-9FD0-AB75FDA03B71}"/>
    <cellStyle name="ÅëÈ­ [0]_ÀÎ·Â]_¼öÃâ  2" xfId="22976" xr:uid="{ABF09A4E-1D37-40B4-A24B-98CEAC5D36C7}"/>
    <cellStyle name="AeE­ [0]_AI·A]_¼oAa  2 2" xfId="30330" xr:uid="{E2982B11-33FA-434D-898C-BFB7278569D8}"/>
    <cellStyle name="ÅëÈ­ [0]_ÀÎ·Â]_¼öÃâ  20" xfId="22977" xr:uid="{FA5609D2-8C95-4812-9E6F-EC3DE9B48B55}"/>
    <cellStyle name="AeE­ [0]_AI·A]_¼oAa  20 2" xfId="30331" xr:uid="{112A897C-3473-4C2E-BF76-21DE2B835EC5}"/>
    <cellStyle name="ÅëÈ­ [0]_ÀÎ·Â]_¼öÃâ  20 2" xfId="30332" xr:uid="{6FA8F250-C6C9-49ED-AD11-7FC2FBFB4132}"/>
    <cellStyle name="AeE­ [0]_AI·A]_¼oAa  21" xfId="22978" xr:uid="{11E17956-F4B8-48F6-A4D0-10437E7B71C9}"/>
    <cellStyle name="ÅëÈ­ [0]_ÀÎ·Â]_¼öÃâ  21" xfId="22979" xr:uid="{99A3C5D3-2AB9-43CB-986B-38E5847A3A4D}"/>
    <cellStyle name="AeE­ [0]_AI·A]_¼oAa  21 2" xfId="30333" xr:uid="{1BAF102E-DD94-42F8-B860-F2E4BC7FC5F6}"/>
    <cellStyle name="ÅëÈ­ [0]_ÀÎ·Â]_¼öÃâ  21 2" xfId="30334" xr:uid="{6B9180FC-6476-4A78-ADCE-F59CABDCDD09}"/>
    <cellStyle name="AeE­ [0]_AI·A]_¼oAa  22" xfId="22980" xr:uid="{7495A335-EBC6-4C8A-AB0D-96E78B67F023}"/>
    <cellStyle name="ÅëÈ­ [0]_ÀÎ·Â]_¼öÃâ  22" xfId="22981" xr:uid="{53285EC2-0431-4476-A4C3-1709DD547634}"/>
    <cellStyle name="AeE­ [0]_AI·A]_¼oAa  22 2" xfId="30335" xr:uid="{54510C0A-A181-4052-A1DF-B48C6AF636DB}"/>
    <cellStyle name="ÅëÈ­ [0]_ÀÎ·Â]_¼öÃâ  22 2" xfId="30336" xr:uid="{AFBFFD27-A5E8-4057-A214-1694DB0E2A5A}"/>
    <cellStyle name="AeE­ [0]_AI·A]_¼oAa  23" xfId="22982" xr:uid="{B12B5575-3ADD-401D-BCA8-2A040831AB7B}"/>
    <cellStyle name="ÅëÈ­ [0]_ÀÎ·Â]_¼öÃâ  23" xfId="22983" xr:uid="{2B5D0451-1BF9-406D-B0EF-1BF7DE95A1D5}"/>
    <cellStyle name="AeE­ [0]_AI·A]_¼oAa  23 2" xfId="30337" xr:uid="{8A943D26-902A-4FCB-86E9-09E6A35D01BB}"/>
    <cellStyle name="ÅëÈ­ [0]_ÀÎ·Â]_¼öÃâ  23 2" xfId="30338" xr:uid="{4DF0AE5F-4B76-4349-8627-C703FE4F3D59}"/>
    <cellStyle name="AeE­ [0]_AI·A]_¼oAa  24" xfId="22984" xr:uid="{3BA534DD-F3AE-4744-8612-2E32F04F0A72}"/>
    <cellStyle name="ÅëÈ­ [0]_ÀÎ·Â]_¼öÃâ  24" xfId="22985" xr:uid="{4C2241A0-9468-4C3A-B409-2E67D9758205}"/>
    <cellStyle name="AeE­ [0]_AI·A]_¼oAa  24 2" xfId="30339" xr:uid="{2E5846BF-B72A-45B9-BC68-B1C83BEEA33D}"/>
    <cellStyle name="ÅëÈ­ [0]_ÀÎ·Â]_¼öÃâ  24 2" xfId="30340" xr:uid="{F6692CBD-652E-43C9-8691-42B0F9823B24}"/>
    <cellStyle name="AeE­ [0]_AI·A]_¼oAa  25" xfId="22986" xr:uid="{76A20599-7A17-481F-8838-C8D74D1D5FF9}"/>
    <cellStyle name="ÅëÈ­ [0]_ÀÎ·Â]_¼öÃâ  25" xfId="22987" xr:uid="{CDB9D848-E657-4D3C-B6F1-9FAAAC79EB59}"/>
    <cellStyle name="AeE­ [0]_AI·A]_¼oAa  25 2" xfId="30341" xr:uid="{8EB98037-6FB6-4F87-A8E0-F8380AE24FD7}"/>
    <cellStyle name="ÅëÈ­ [0]_ÀÎ·Â]_¼öÃâ  26" xfId="22988" xr:uid="{5B4300C3-53D3-4EDA-80D3-8F4897F3EDE2}"/>
    <cellStyle name="AeE­ [0]_AI·A]_¼oAa  26 2" xfId="30342" xr:uid="{69A49576-0781-4810-A82E-6E951E426A8F}"/>
    <cellStyle name="ÅëÈ­ [0]_ÀÎ·Â]_¼öÃâ  27" xfId="22989" xr:uid="{5B09A3BC-7FC0-4CAE-927B-A76D50A3EF89}"/>
    <cellStyle name="AeE­ [0]_AI·A]_¼oAa  27 2" xfId="30343" xr:uid="{BDC82597-85AF-45EB-A558-D6427B61CCFA}"/>
    <cellStyle name="ÅëÈ­ [0]_ÀÎ·Â]_¼öÃâ  28" xfId="22990" xr:uid="{7DDE32EC-B6CB-4AC0-A260-72BD73FD530C}"/>
    <cellStyle name="AeE­ [0]_AI·A]_¼oAa  28 2" xfId="30344" xr:uid="{6AAE0340-A7E8-4F63-BAA0-A1CC4732ACA0}"/>
    <cellStyle name="ÅëÈ­ [0]_ÀÎ·Â]_¼öÃâ  29" xfId="22991" xr:uid="{1B876962-27F3-46D2-A080-A6A01E492C25}"/>
    <cellStyle name="AeE­ [0]_AI·A]_¼oAa  29 2" xfId="30345" xr:uid="{B3B01244-D9A6-485C-BADD-93F4D6A63EF0}"/>
    <cellStyle name="ÅëÈ­ [0]_ÀÎ·Â]_¼öÃâ  3" xfId="22992" xr:uid="{C3B0BBC9-CE05-4E2A-800E-A24AC05395BD}"/>
    <cellStyle name="AeE­ [0]_AI·A]_¼oAa  3 2" xfId="30346" xr:uid="{E382EAD9-3B88-44DC-A01C-E8DF77D1EDD0}"/>
    <cellStyle name="ÅëÈ­ [0]_ÀÎ·Â]_¼öÃâ  3 2" xfId="30347" xr:uid="{9EDB45DD-31B9-4474-A389-BFF28E0EEE66}"/>
    <cellStyle name="AeE­ [0]_AI·A]_¼oAa  30" xfId="22993" xr:uid="{E755EAA8-2095-41E8-BEFB-F537F5707E85}"/>
    <cellStyle name="ÅëÈ­ [0]_ÀÎ·Â]_¼öÃâ  30" xfId="22994" xr:uid="{E11513AA-19BD-4260-9E51-CBE8B53225D8}"/>
    <cellStyle name="AeE­ [0]_AI·A]_¼oAa  30 2" xfId="30348" xr:uid="{63A0DB43-A8DE-488F-921C-92C249F603DC}"/>
    <cellStyle name="ÅëÈ­ [0]_ÀÎ·Â]_¼öÃâ  31" xfId="22995" xr:uid="{996E41E8-46C6-4109-A759-897A6B822756}"/>
    <cellStyle name="AeE­ [0]_AI·A]_¼oAa  31 2" xfId="30349" xr:uid="{AA4A5A05-A6A4-474A-982C-176B3FDF82FC}"/>
    <cellStyle name="ÅëÈ­ [0]_ÀÎ·Â]_¼öÃâ  32" xfId="22996" xr:uid="{57D6680C-6C75-476F-94B5-2E27CE022295}"/>
    <cellStyle name="AeE­ [0]_AI·A]_¼oAa  32 2" xfId="30350" xr:uid="{69A60B27-FD0A-428E-9369-AE4FD93007E7}"/>
    <cellStyle name="ÅëÈ­ [0]_ÀÎ·Â]_¼öÃâ  33" xfId="22997" xr:uid="{C5961673-C39B-4D2C-880B-C508FEA8D370}"/>
    <cellStyle name="AeE­ [0]_AI·A]_¼oAa  33 2" xfId="30351" xr:uid="{41C35780-638C-4665-8CAF-2349E7CA2269}"/>
    <cellStyle name="ÅëÈ­ [0]_ÀÎ·Â]_¼öÃâ  34" xfId="22998" xr:uid="{F3CD97E1-1A0A-4449-BF1C-560B7DDE61F4}"/>
    <cellStyle name="AeE­ [0]_AI·A]_¼oAa  34 2" xfId="30352" xr:uid="{C71DA69B-1DDD-4109-A6F9-1CB92FF99ADF}"/>
    <cellStyle name="ÅëÈ­ [0]_ÀÎ·Â]_¼öÃâ  35" xfId="22999" xr:uid="{8387748C-553A-4C95-A23F-3738CE8BE343}"/>
    <cellStyle name="AeE­ [0]_AI·A]_¼oAa  35 2" xfId="30353" xr:uid="{BCF2217A-4535-41E7-AD39-3428E758AC44}"/>
    <cellStyle name="ÅëÈ­ [0]_ÀÎ·Â]_¼öÃâ  36" xfId="23000" xr:uid="{E4B1C9EA-9041-412D-9DD0-844F08CC8096}"/>
    <cellStyle name="AeE­ [0]_AI·A]_¼oAa  36 2" xfId="30354" xr:uid="{2A0D6AA7-31A2-4654-B17D-888914C90996}"/>
    <cellStyle name="ÅëÈ­ [0]_ÀÎ·Â]_¼öÃâ  37" xfId="30355" xr:uid="{94769827-F23D-4C16-B2AE-08FA995EC8DC}"/>
    <cellStyle name="AeE­ [0]_AI·A]_¼oAa  4" xfId="23001" xr:uid="{EDD2F972-EB36-4D48-BC99-8676F3A1F6E4}"/>
    <cellStyle name="ÅëÈ­ [0]_ÀÎ·Â]_¼öÃâ  4" xfId="23002" xr:uid="{DE9E7CC6-7330-4DDF-A977-9BDC933710B3}"/>
    <cellStyle name="AeE­ [0]_AI·A]_¼oAa  4 2" xfId="30356" xr:uid="{862377AF-83FE-4185-8751-18ACAFAFB3B5}"/>
    <cellStyle name="ÅëÈ­ [0]_ÀÎ·Â]_¼öÃâ  4 2" xfId="30357" xr:uid="{F804EA47-8ADE-4CAF-A09D-C192E6BDEF1B}"/>
    <cellStyle name="AeE­ [0]_AI·A]_¼oAa  5" xfId="23003" xr:uid="{34822B5E-61C9-44BC-98B5-925E2EB63F40}"/>
    <cellStyle name="ÅëÈ­ [0]_ÀÎ·Â]_¼öÃâ  5" xfId="23004" xr:uid="{0988045D-9F13-481D-B18C-EA03757B43B3}"/>
    <cellStyle name="AeE­ [0]_AI·A]_¼oAa  5 2" xfId="30358" xr:uid="{BD7ABF06-5626-4FD1-BB29-71C6E3FF353F}"/>
    <cellStyle name="ÅëÈ­ [0]_ÀÎ·Â]_¼öÃâ  5 2" xfId="30359" xr:uid="{3D6E1406-D9B6-423B-92BE-EAE49EF34873}"/>
    <cellStyle name="AeE­ [0]_AI·A]_¼oAa  6" xfId="23005" xr:uid="{F707DDBF-1F17-4987-B83B-7E9A17097FB5}"/>
    <cellStyle name="ÅëÈ­ [0]_ÀÎ·Â]_¼öÃâ  6" xfId="23006" xr:uid="{F8014845-1741-47F8-A2E8-ED066D92B206}"/>
    <cellStyle name="AeE­ [0]_AI·A]_¼oAa  6 2" xfId="30360" xr:uid="{8F75CAA8-302F-4CD7-942E-5EC80FF65DE9}"/>
    <cellStyle name="ÅëÈ­ [0]_ÀÎ·Â]_¼öÃâ  6 2" xfId="30361" xr:uid="{543C46BB-DFC2-4FD7-BA39-55BF5C9D84E2}"/>
    <cellStyle name="AeE­ [0]_AI·A]_¼oAa  7" xfId="23007" xr:uid="{ECDF3563-2026-44A3-BF4E-8E9D5AB4C9C9}"/>
    <cellStyle name="ÅëÈ­ [0]_ÀÎ·Â]_¼öÃâ  7" xfId="23008" xr:uid="{C350B131-679F-486D-83C5-7201543CE089}"/>
    <cellStyle name="AeE­ [0]_AI·A]_¼oAa  7 2" xfId="30362" xr:uid="{46EC5F70-413F-4BF8-B1FC-E547BBD3D2F4}"/>
    <cellStyle name="ÅëÈ­ [0]_ÀÎ·Â]_¼öÃâ  7 2" xfId="30363" xr:uid="{395C1E4D-7CDA-446F-BBB7-D33B3ADD4E89}"/>
    <cellStyle name="AeE­ [0]_AI·A]_¼oAa  8" xfId="23009" xr:uid="{013E9EC3-6A79-4EE7-884E-E259BA874566}"/>
    <cellStyle name="ÅëÈ­ [0]_ÀÎ·Â]_¼öÃâ  8" xfId="23010" xr:uid="{820D8E91-6A30-454D-B177-8D80E51BCB9C}"/>
    <cellStyle name="AeE­ [0]_AI·A]_¼oAa  8 2" xfId="30364" xr:uid="{19CE08E5-F984-48EC-92D7-9F9230291B5F}"/>
    <cellStyle name="ÅëÈ­ [0]_ÀÎ·Â]_¼öÃâ  8 2" xfId="30365" xr:uid="{07AEBB1F-C26A-4E76-87F6-C6BD5A83AA1D}"/>
    <cellStyle name="AeE­ [0]_AI·A]_¼oAa  9" xfId="23011" xr:uid="{412721F1-5B2A-4EC7-AFE6-83FC137630C2}"/>
    <cellStyle name="ÅëÈ­ [0]_ÀÎ·Â]_¼öÃâ  9" xfId="23012" xr:uid="{97E2BB82-46AF-4187-A99F-226066004ACA}"/>
    <cellStyle name="AeE­ [0]_AI·A]_¼oAa  9 2" xfId="30366" xr:uid="{82AF01B9-0408-4FCD-812E-C3F6EF7F8F25}"/>
    <cellStyle name="ÅëÈ­ [0]_ÀÎ·Â]_¼öÃâ  9 2" xfId="30367" xr:uid="{32F01F6B-2F57-4C83-8B5B-6C485B82E354}"/>
    <cellStyle name="AeE­ [0]_AMT " xfId="2389" xr:uid="{5A0E8A3C-5B10-4200-9274-6EBDA1AF0670}"/>
    <cellStyle name="ÅëÈ­ [0]_AMT " xfId="2390" xr:uid="{FB484C7B-930B-4777-9C18-873AFFE14B8C}"/>
    <cellStyle name="AeE­ [0]_AMT  10" xfId="23013" xr:uid="{D1E84CD9-6498-46F4-8E8A-4E242CB4FCC4}"/>
    <cellStyle name="ÅëÈ­ [0]_AMT  10" xfId="23014" xr:uid="{EF9EE640-A64D-483C-A526-267789DAFC4D}"/>
    <cellStyle name="AeE­ [0]_AMT  10 2" xfId="30368" xr:uid="{B164D27E-2253-4F26-958B-942E088BEA96}"/>
    <cellStyle name="ÅëÈ­ [0]_AMT  10 2" xfId="30369" xr:uid="{29B86EF4-2BFC-4F26-97FB-6CDB7B73399D}"/>
    <cellStyle name="AeE­ [0]_AMT  11" xfId="23015" xr:uid="{D47AC871-31D2-48A7-936A-CE34FCF765E0}"/>
    <cellStyle name="ÅëÈ­ [0]_AMT  11" xfId="23016" xr:uid="{94EAA719-5E98-4440-9E90-1032DBAD3483}"/>
    <cellStyle name="AeE­ [0]_AMT  11 2" xfId="30370" xr:uid="{20B0D5FA-0ABB-4C10-9F53-FCBAC3F4105C}"/>
    <cellStyle name="ÅëÈ­ [0]_AMT  11 2" xfId="30371" xr:uid="{0D5CF063-8ECC-46AC-A8F0-3F8AB4A625A2}"/>
    <cellStyle name="AeE­ [0]_AMT  12" xfId="23017" xr:uid="{66653BDA-00EC-4740-938B-063BAC3EBAD1}"/>
    <cellStyle name="ÅëÈ­ [0]_AMT  12" xfId="23018" xr:uid="{4F12658A-49DD-48C0-B6F7-5E180764B4E9}"/>
    <cellStyle name="AeE­ [0]_AMT  12 2" xfId="30372" xr:uid="{716E84E6-88CD-4033-938C-6944A41A2FC9}"/>
    <cellStyle name="ÅëÈ­ [0]_AMT  12 2" xfId="30373" xr:uid="{A383FD85-91D5-4122-9BDD-85573F025D67}"/>
    <cellStyle name="AeE­ [0]_AMT  13" xfId="23019" xr:uid="{C18C758B-579F-46DD-89C2-2E6A18683A0C}"/>
    <cellStyle name="ÅëÈ­ [0]_AMT  13" xfId="23020" xr:uid="{E25E5213-B516-4D6A-A6DB-3F74C06D88EF}"/>
    <cellStyle name="AeE­ [0]_AMT  13 2" xfId="30374" xr:uid="{28D2082E-5D11-4F4E-A30B-CBCEB30BCB73}"/>
    <cellStyle name="ÅëÈ­ [0]_AMT  13 2" xfId="30375" xr:uid="{7F21B1D3-2F35-4765-9140-8031925FB55D}"/>
    <cellStyle name="AeE­ [0]_AMT  14" xfId="23021" xr:uid="{7AFC7477-808D-4B74-B552-1F7F733941E5}"/>
    <cellStyle name="ÅëÈ­ [0]_AMT  14" xfId="23022" xr:uid="{5AD2D65F-AD78-4454-88DC-BAF59A3AFDC4}"/>
    <cellStyle name="AeE­ [0]_AMT  14 2" xfId="30376" xr:uid="{955B8671-26C7-4CAC-AC82-B4D2556F10AB}"/>
    <cellStyle name="ÅëÈ­ [0]_AMT  14 2" xfId="30377" xr:uid="{BD4DF354-7BAC-4155-A36B-75842948BB4F}"/>
    <cellStyle name="AeE­ [0]_AMT  15" xfId="23023" xr:uid="{2B582572-D2EF-479C-88E0-2A039FF6523D}"/>
    <cellStyle name="ÅëÈ­ [0]_AMT  15" xfId="23024" xr:uid="{5CB498AE-D2BF-4DE4-90D5-B01DC19C8A8B}"/>
    <cellStyle name="AeE­ [0]_AMT  15 2" xfId="30378" xr:uid="{24CBD2D0-3DD6-42AD-B9E2-15BB3D7476D6}"/>
    <cellStyle name="ÅëÈ­ [0]_AMT  15 2" xfId="30379" xr:uid="{5257858F-D8CC-45A4-A7B6-EF281D57E2E4}"/>
    <cellStyle name="AeE­ [0]_AMT  16" xfId="23025" xr:uid="{22A8C73B-F51D-40CA-B2A1-592906B9A4F5}"/>
    <cellStyle name="ÅëÈ­ [0]_AMT  16" xfId="23026" xr:uid="{1261ACFC-2E6B-4BA1-A275-D179145BE8B3}"/>
    <cellStyle name="AeE­ [0]_AMT  16 2" xfId="30380" xr:uid="{A1BCB5DC-1E6D-4954-8D39-FAD5563910FF}"/>
    <cellStyle name="ÅëÈ­ [0]_AMT  16 2" xfId="30381" xr:uid="{468BC029-5B45-4771-845F-5E300C687FE6}"/>
    <cellStyle name="AeE­ [0]_AMT  17" xfId="23027" xr:uid="{80D8E268-120A-472A-8CA0-28978D53D5E2}"/>
    <cellStyle name="ÅëÈ­ [0]_AMT  17" xfId="23028" xr:uid="{283F1C64-63C8-4034-8B18-9B3BF4BB8BA5}"/>
    <cellStyle name="AeE­ [0]_AMT  17 2" xfId="30382" xr:uid="{52D9BDEA-FBD7-4795-8672-2C365AED0895}"/>
    <cellStyle name="ÅëÈ­ [0]_AMT  17 2" xfId="30383" xr:uid="{1639339B-8F78-4443-A6B4-2E961B7B1055}"/>
    <cellStyle name="AeE­ [0]_AMT  18" xfId="23029" xr:uid="{919CF2B5-36E1-401C-90A8-68C799EB9A07}"/>
    <cellStyle name="ÅëÈ­ [0]_AMT  18" xfId="23030" xr:uid="{26CAB733-5696-49CD-8809-F65A950B26BB}"/>
    <cellStyle name="AeE­ [0]_AMT  18 2" xfId="30384" xr:uid="{2E6F1BFA-A314-41A8-978B-911D5F143EF8}"/>
    <cellStyle name="ÅëÈ­ [0]_AMT  18 2" xfId="30385" xr:uid="{2ADDE0FA-CDEF-4770-AAD3-D82FE3D699E5}"/>
    <cellStyle name="AeE­ [0]_AMT  19" xfId="23031" xr:uid="{FD10DACF-BF79-4B4B-B06E-3D8CCC08CFE3}"/>
    <cellStyle name="ÅëÈ­ [0]_AMT  19" xfId="23032" xr:uid="{D3B7E818-DCB6-4152-BAEE-26FA8C8FCF9B}"/>
    <cellStyle name="AeE­ [0]_AMT  19 2" xfId="30386" xr:uid="{301A9B21-62ED-459B-8614-08A4B31BADDE}"/>
    <cellStyle name="ÅëÈ­ [0]_AMT  19 2" xfId="30387" xr:uid="{F341B009-151C-40AC-BC80-4FE22AA406D5}"/>
    <cellStyle name="AeE­ [0]_AMT  2" xfId="23033" xr:uid="{A452C28D-6DE4-4420-BAD7-9363FF7E0E9D}"/>
    <cellStyle name="ÅëÈ­ [0]_AMT  2" xfId="23034" xr:uid="{5FD0B984-ECB3-4ADC-8982-28DE858FA057}"/>
    <cellStyle name="AeE­ [0]_AMT  2 2" xfId="30388" xr:uid="{BC41195B-CAF2-4161-B592-B0558B0FD82C}"/>
    <cellStyle name="ÅëÈ­ [0]_AMT  20" xfId="23035" xr:uid="{1AEEFAFE-C548-43D6-904C-16C6E52C7371}"/>
    <cellStyle name="AeE­ [0]_AMT  20 2" xfId="30389" xr:uid="{458A6A31-CC8F-496F-9220-E7977FF10D58}"/>
    <cellStyle name="ÅëÈ­ [0]_AMT  20 2" xfId="30390" xr:uid="{A62B86B9-CE59-4506-8544-ABD399DEA0F3}"/>
    <cellStyle name="AeE­ [0]_AMT  21" xfId="23036" xr:uid="{2AC2D435-3572-4826-9ED1-B2B9EA2FDE8B}"/>
    <cellStyle name="ÅëÈ­ [0]_AMT  21" xfId="23037" xr:uid="{0557E105-84FB-4B6F-8F4E-12046556B9F1}"/>
    <cellStyle name="AeE­ [0]_AMT  21 2" xfId="30391" xr:uid="{2CDADBD1-9702-42E4-9F51-8735397977DA}"/>
    <cellStyle name="ÅëÈ­ [0]_AMT  21 2" xfId="30392" xr:uid="{9C244A96-D27C-4CE3-9716-0809662B8595}"/>
    <cellStyle name="AeE­ [0]_AMT  22" xfId="23038" xr:uid="{85311027-AE42-4A3A-BC54-86ED2445E506}"/>
    <cellStyle name="ÅëÈ­ [0]_AMT  22" xfId="23039" xr:uid="{D5F02A29-F1DE-453A-A14E-851A9F34E037}"/>
    <cellStyle name="AeE­ [0]_AMT  22 2" xfId="30393" xr:uid="{56F2CDEB-4F1E-45B7-9400-1858DA006858}"/>
    <cellStyle name="ÅëÈ­ [0]_AMT  22 2" xfId="30394" xr:uid="{E02855F5-5789-40C4-BE04-9A8DF77D36F6}"/>
    <cellStyle name="AeE­ [0]_AMT  23" xfId="23040" xr:uid="{E71D2F7C-8748-4CBF-BE0F-CCB165A28BE6}"/>
    <cellStyle name="ÅëÈ­ [0]_AMT  23" xfId="23041" xr:uid="{0B323C9F-1880-4819-9C38-14CA0DD24627}"/>
    <cellStyle name="AeE­ [0]_AMT  23 2" xfId="30395" xr:uid="{B842B398-2373-400F-9E17-B11A2CFAECD4}"/>
    <cellStyle name="ÅëÈ­ [0]_AMT  23 2" xfId="30396" xr:uid="{DACE2B5D-E63B-4915-BF0A-03111B18428B}"/>
    <cellStyle name="AeE­ [0]_AMT  24" xfId="23042" xr:uid="{B4CD233B-3760-4790-ADBF-1BF1D90A9543}"/>
    <cellStyle name="ÅëÈ­ [0]_AMT  24" xfId="23043" xr:uid="{5ECB5DD5-D9C9-4829-B519-AA96000F8D27}"/>
    <cellStyle name="AeE­ [0]_AMT  24 2" xfId="30397" xr:uid="{43AF5DD4-9ABD-4852-90E0-CE863F3A71E5}"/>
    <cellStyle name="ÅëÈ­ [0]_AMT  24 2" xfId="30398" xr:uid="{698065EE-6DDB-4781-89AD-E487ECD2E9E8}"/>
    <cellStyle name="AeE­ [0]_AMT  25" xfId="23044" xr:uid="{934458B3-5DA6-4133-88F7-3C24719F08A2}"/>
    <cellStyle name="ÅëÈ­ [0]_AMT  25" xfId="23045" xr:uid="{90F6D968-6DD7-4EBA-BC5F-C55595352084}"/>
    <cellStyle name="AeE­ [0]_AMT  25 2" xfId="30399" xr:uid="{47C2B53F-005B-432E-9D08-8714E6F45BF7}"/>
    <cellStyle name="ÅëÈ­ [0]_AMT  26" xfId="23046" xr:uid="{62EEE3C7-A2BA-486B-9D36-03FEF28FCCB7}"/>
    <cellStyle name="AeE­ [0]_AMT  26 2" xfId="30400" xr:uid="{6489A095-8526-49ED-ABD5-787673D25549}"/>
    <cellStyle name="ÅëÈ­ [0]_AMT  27" xfId="23047" xr:uid="{EEDAF42F-68DC-4F9F-B336-0937E75ED7C4}"/>
    <cellStyle name="AeE­ [0]_AMT  27 2" xfId="30401" xr:uid="{5D29051A-6C32-4998-A826-01E53B87D972}"/>
    <cellStyle name="ÅëÈ­ [0]_AMT  28" xfId="23048" xr:uid="{06C0107B-E22B-45FF-912C-C756FD08001C}"/>
    <cellStyle name="AeE­ [0]_AMT  28 2" xfId="30402" xr:uid="{ECCFFEAB-9F8E-4C4D-9284-53CF02A57CA7}"/>
    <cellStyle name="ÅëÈ­ [0]_AMT  29" xfId="23049" xr:uid="{33C3AC21-0BBE-41B9-8539-A788C5A5F292}"/>
    <cellStyle name="AeE­ [0]_AMT  29 2" xfId="30403" xr:uid="{AA0282D8-C5DA-417A-969C-282348EEAB08}"/>
    <cellStyle name="ÅëÈ­ [0]_AMT  3" xfId="23050" xr:uid="{1D4426F5-0AC6-4097-9D25-3E757A5D144D}"/>
    <cellStyle name="AeE­ [0]_AMT  3 2" xfId="30404" xr:uid="{F1C367B6-C697-4A03-BB9C-CFF49D841C86}"/>
    <cellStyle name="ÅëÈ­ [0]_AMT  3 2" xfId="30405" xr:uid="{23E25B1C-0DAF-4B8D-A61E-3186FE794CB3}"/>
    <cellStyle name="AeE­ [0]_AMT  30" xfId="23051" xr:uid="{121D8A58-AFD6-4B30-9B49-B75F8644469D}"/>
    <cellStyle name="ÅëÈ­ [0]_AMT  30" xfId="23052" xr:uid="{68F6C823-795C-4324-AE13-C2C276739B3B}"/>
    <cellStyle name="AeE­ [0]_AMT  30 2" xfId="30406" xr:uid="{A2D1BEB5-996C-461B-BA3B-A31D0D9A7B72}"/>
    <cellStyle name="ÅëÈ­ [0]_AMT  31" xfId="23053" xr:uid="{BC638403-A86B-4DAF-BD9C-52C2370503C5}"/>
    <cellStyle name="AeE­ [0]_AMT  31 2" xfId="30407" xr:uid="{71006561-3F9D-4160-9C48-0CB36A5EB0FD}"/>
    <cellStyle name="ÅëÈ­ [0]_AMT  32" xfId="23054" xr:uid="{9DCE19A5-6B03-4848-A547-105D76B01755}"/>
    <cellStyle name="AeE­ [0]_AMT  32 2" xfId="30408" xr:uid="{5BC41888-45FA-404D-8DEC-28F9177D4DED}"/>
    <cellStyle name="ÅëÈ­ [0]_AMT  33" xfId="23055" xr:uid="{7E053EA8-8F1C-4335-B41C-7E3EF110EE7A}"/>
    <cellStyle name="AeE­ [0]_AMT  33 2" xfId="30409" xr:uid="{297780AC-1605-4865-BBB3-D15FB80279E9}"/>
    <cellStyle name="ÅëÈ­ [0]_AMT  34" xfId="23056" xr:uid="{E2F6CFE5-A4A2-4743-8594-64ED47944AFC}"/>
    <cellStyle name="AeE­ [0]_AMT  34 2" xfId="30410" xr:uid="{55D09254-D719-4B80-B7B2-7A4C4DE4E45A}"/>
    <cellStyle name="ÅëÈ­ [0]_AMT  35" xfId="23057" xr:uid="{30A3E3C1-FEB5-41C2-9BAE-2E192A2C3882}"/>
    <cellStyle name="AeE­ [0]_AMT  35 2" xfId="30411" xr:uid="{134B00D4-A1B2-4945-A4AD-D0F9975372A2}"/>
    <cellStyle name="ÅëÈ­ [0]_AMT  36" xfId="23058" xr:uid="{DA975F66-3807-4447-94EB-8FD57F8EB616}"/>
    <cellStyle name="AeE­ [0]_AMT  36 2" xfId="30412" xr:uid="{BEDCC468-3091-475F-B2D4-34C4B850B514}"/>
    <cellStyle name="ÅëÈ­ [0]_AMT  37" xfId="30413" xr:uid="{A76B234E-358F-4F36-94CC-FF041CF3FD1C}"/>
    <cellStyle name="AeE­ [0]_AMT  4" xfId="23059" xr:uid="{5820E907-8D6E-47C1-BD15-D1DA9C28EC68}"/>
    <cellStyle name="ÅëÈ­ [0]_AMT  4" xfId="23060" xr:uid="{793369B3-F8C1-48E1-897A-7323026D141E}"/>
    <cellStyle name="AeE­ [0]_AMT  4 2" xfId="30414" xr:uid="{ABC15124-9935-4F5B-83C4-6950CB618180}"/>
    <cellStyle name="ÅëÈ­ [0]_AMT  4 2" xfId="30415" xr:uid="{C64AD145-3F6C-4A76-A9A4-8773C2129B21}"/>
    <cellStyle name="AeE­ [0]_AMT  5" xfId="23061" xr:uid="{6FFB80D4-0002-4D26-B261-A0F544465E38}"/>
    <cellStyle name="ÅëÈ­ [0]_AMT  5" xfId="23062" xr:uid="{3E785AEA-11C5-4DF6-863C-636FBC971B85}"/>
    <cellStyle name="AeE­ [0]_AMT  5 2" xfId="30416" xr:uid="{40E410DB-F85B-4725-8CA0-3BA10FAE91EB}"/>
    <cellStyle name="ÅëÈ­ [0]_AMT  5 2" xfId="30417" xr:uid="{700F05F0-7185-4113-8C8A-40FE125B19B1}"/>
    <cellStyle name="AeE­ [0]_AMT  6" xfId="23063" xr:uid="{D42FEB85-4F88-45F4-A386-72943DB8F967}"/>
    <cellStyle name="ÅëÈ­ [0]_AMT  6" xfId="23064" xr:uid="{EFBCDEEF-3B3F-4EE5-8402-B37894A21400}"/>
    <cellStyle name="AeE­ [0]_AMT  6 2" xfId="30418" xr:uid="{A0384C57-0067-45E6-B40C-0E386E755D19}"/>
    <cellStyle name="ÅëÈ­ [0]_AMT  6 2" xfId="30419" xr:uid="{02B8BDE1-83E6-4ED8-AA24-94FC03124C18}"/>
    <cellStyle name="AeE­ [0]_AMT  7" xfId="23065" xr:uid="{7F2818BD-BDAB-459C-8539-1867D0CE279E}"/>
    <cellStyle name="ÅëÈ­ [0]_AMT  7" xfId="23066" xr:uid="{4D1CFDA7-0C06-40D7-9B87-04CE321BA107}"/>
    <cellStyle name="AeE­ [0]_AMT  7 2" xfId="30420" xr:uid="{89ED019B-5DA8-490D-8317-9CF203B3744C}"/>
    <cellStyle name="ÅëÈ­ [0]_AMT  7 2" xfId="30421" xr:uid="{E3CC82D0-9DC9-49A6-A605-8C16593D9CA5}"/>
    <cellStyle name="AeE­ [0]_AMT  8" xfId="23067" xr:uid="{8F2FBB46-8A53-4F34-A9E1-FA437B438818}"/>
    <cellStyle name="ÅëÈ­ [0]_AMT  8" xfId="23068" xr:uid="{AD433CCD-C442-442D-8591-03C568BD8637}"/>
    <cellStyle name="AeE­ [0]_AMT  8 2" xfId="30422" xr:uid="{A643DFD8-4A22-4E5A-BEB8-5E601D154238}"/>
    <cellStyle name="ÅëÈ­ [0]_AMT  8 2" xfId="30423" xr:uid="{68A52E9E-4F94-49ED-B335-A6C1B3BF91E4}"/>
    <cellStyle name="AeE­ [0]_AMT  9" xfId="23069" xr:uid="{A9DA885A-CBA3-4EFE-A5F2-516CD2A0D8BE}"/>
    <cellStyle name="ÅëÈ­ [0]_AMT  9" xfId="23070" xr:uid="{EAAC55A2-B6B8-413D-9BD5-827C7F21C976}"/>
    <cellStyle name="AeE­ [0]_AMT  9 2" xfId="30424" xr:uid="{1FD7D986-2005-4D27-8AF3-C840772D90E4}"/>
    <cellStyle name="ÅëÈ­ [0]_AMT  9 2" xfId="30425" xr:uid="{5ACE2613-3F34-4370-AF9E-557F60D5C3B2}"/>
    <cellStyle name="AeE­ [0]_AMT _¹≪¿ª10¿u " xfId="2391" xr:uid="{F9AB807B-8029-4D78-9DAB-DBC97CA660F4}"/>
    <cellStyle name="ÅëÈ­ [0]_AMT _ÃµÈ£3¿ù " xfId="2392" xr:uid="{C54BB21A-6582-47DB-AE7C-7883C1DB99D9}"/>
    <cellStyle name="AeE­ [0]_AMT _AμE￡3¿u " xfId="2393" xr:uid="{D837876E-53D1-49B8-B8F8-3758CD54FD64}"/>
    <cellStyle name="ÅëÈ­ [0]_ÃÑ¿ø°¡" xfId="2394" xr:uid="{239FDDED-0241-4E5C-9EB4-F1F159567E7E}"/>
    <cellStyle name="AeE­ [0]_Au·≪°uA|º°ºn¿eAß°¡³≫¿ª_¼oAa " xfId="2395" xr:uid="{1C60476F-7DD6-462E-A346-326F6F665F11}"/>
    <cellStyle name="ÅëÈ­ [0]_Çö´ë¾÷¹«ÃßÁø " xfId="2396" xr:uid="{7FC1FD22-EDB6-4397-A83A-53B046909952}"/>
    <cellStyle name="AeE­ [0]_Co´e¾÷¹≪AßAø " xfId="2397" xr:uid="{DA3509A6-6B04-4C22-A338-9988E31571C4}"/>
    <cellStyle name="ÅëÈ­ [0]_INQUIRY ¿µ¾÷ÃßÁø " xfId="2398" xr:uid="{84E6A305-AF92-493D-A889-33C1554C1E96}"/>
    <cellStyle name="AeE­ [0]_INQUIRY ¿μ¾÷AßAø " xfId="2399" xr:uid="{0BA695AA-2E9C-4D5F-8066-837EE9BB3616}"/>
    <cellStyle name="ÅëÈ­ [0]_laroux" xfId="2400" xr:uid="{3B461B44-E7DB-421D-8A7B-954563E9E451}"/>
    <cellStyle name="AeE­ [0]_PERSONAL_1" xfId="2401" xr:uid="{DAD34310-AAC0-4E74-91F9-85DB280CB367}"/>
    <cellStyle name="ÅëÈ­ [0]_PERSONAL_1" xfId="2402" xr:uid="{4E717141-1D95-4BD2-AA25-73214CF10433}"/>
    <cellStyle name="AeE­ [0]_Sheet2" xfId="2403" xr:uid="{0E1B80A4-76E7-4A5B-BAAB-88B8216F4258}"/>
    <cellStyle name="ÅëÈ­ [0]_Sheet2" xfId="2404" xr:uid="{9208A284-D0DA-45AC-AE26-F1B8553FDED2}"/>
    <cellStyle name="AeE­ [0]_Sheet2 2" xfId="30426" xr:uid="{65CB0184-3401-465E-9833-032F373BD6C2}"/>
    <cellStyle name="ÅëÈ­_  Á¾  ÇÕ  " xfId="2405" xr:uid="{CACA42F8-11D3-43A7-9C50-8C7177790154}"/>
    <cellStyle name="AeE­_ ´e    Cu " xfId="2406" xr:uid="{D5316E62-8B60-4B30-BD23-D158593C0A94}"/>
    <cellStyle name="ÅëÈ­_ ºñ¸ñº° ¿ùº°±â¼ú " xfId="2407" xr:uid="{A63B95B8-DBE2-4E16-BB2D-BF471E080FB1}"/>
    <cellStyle name="AeE­_ ºn¸nº° ¿uº°±a¼u  10" xfId="23071" xr:uid="{DB84D6CF-AD70-42BC-A791-65A10C8441B0}"/>
    <cellStyle name="ÅëÈ­_ ºñ¸ñº° ¿ùº°±â¼ú  10" xfId="23072" xr:uid="{7E12C7F3-8D46-4072-82EA-7F21C7C68C3A}"/>
    <cellStyle name="AeE­_ ºn¸nº° ¿uº°±a¼u  10 2" xfId="30427" xr:uid="{7BEF7634-DFDC-4972-B046-C0ABA6D864B6}"/>
    <cellStyle name="ÅëÈ­_ ºñ¸ñº° ¿ùº°±â¼ú  10 2" xfId="30428" xr:uid="{E889399A-0802-4EAB-8A29-5574F01B5A2C}"/>
    <cellStyle name="AeE­_ ºn¸nº° ¿uº°±a¼u  11" xfId="23073" xr:uid="{C309311B-808C-4EFA-B636-FEFE72E654F2}"/>
    <cellStyle name="ÅëÈ­_ ºñ¸ñº° ¿ùº°±â¼ú  11" xfId="23074" xr:uid="{D66A2302-2B3C-4ECA-8315-CCACC28CF64C}"/>
    <cellStyle name="AeE­_ ºn¸nº° ¿uº°±a¼u  11 2" xfId="30429" xr:uid="{24FB122C-360B-4EAA-8FBC-AB8FACE15DFC}"/>
    <cellStyle name="ÅëÈ­_ ºñ¸ñº° ¿ùº°±â¼ú  11 2" xfId="30430" xr:uid="{CF993C2A-24E7-4BA3-9EFC-B58479F43FBC}"/>
    <cellStyle name="AeE­_ ºn¸nº° ¿uº°±a¼u  12" xfId="23075" xr:uid="{43BF9913-A74C-4C2B-AF88-7B6182DA5360}"/>
    <cellStyle name="ÅëÈ­_ ºñ¸ñº° ¿ùº°±â¼ú  12" xfId="23076" xr:uid="{A1CA33DD-E1D4-4C63-A587-7F243329F035}"/>
    <cellStyle name="AeE­_ ºn¸nº° ¿uº°±a¼u  12 2" xfId="30431" xr:uid="{06DC97C4-C0AD-41BA-B597-D047EB6C8F92}"/>
    <cellStyle name="ÅëÈ­_ ºñ¸ñº° ¿ùº°±â¼ú  12 2" xfId="30432" xr:uid="{EE575D65-8A64-4E51-9566-8DAF2F333335}"/>
    <cellStyle name="AeE­_ ºn¸nº° ¿uº°±a¼u  13" xfId="23077" xr:uid="{FD04AD8F-4CD5-483D-92C2-7C2CF70063D7}"/>
    <cellStyle name="ÅëÈ­_ ºñ¸ñº° ¿ùº°±â¼ú  13" xfId="23078" xr:uid="{874FD8BE-F03A-4711-97E0-9E333EAAA921}"/>
    <cellStyle name="AeE­_ ºn¸nº° ¿uº°±a¼u  13 2" xfId="30433" xr:uid="{7B89B992-7EAC-434F-99FD-7613B4C1A7F7}"/>
    <cellStyle name="ÅëÈ­_ ºñ¸ñº° ¿ùº°±â¼ú  13 2" xfId="30434" xr:uid="{D52C909B-649F-4F1C-8B9E-797E78A017E5}"/>
    <cellStyle name="AeE­_ ºn¸nº° ¿uº°±a¼u  14" xfId="23079" xr:uid="{88051D7A-AFDC-475F-AE5F-60BA14BF2F3E}"/>
    <cellStyle name="ÅëÈ­_ ºñ¸ñº° ¿ùº°±â¼ú  14" xfId="23080" xr:uid="{399CCD36-BADE-401F-BD6F-6D4700A91B44}"/>
    <cellStyle name="AeE­_ ºn¸nº° ¿uº°±a¼u  14 2" xfId="30435" xr:uid="{D91A690E-A7EA-4DC1-94D6-D3344BCE15C6}"/>
    <cellStyle name="ÅëÈ­_ ºñ¸ñº° ¿ùº°±â¼ú  14 2" xfId="30436" xr:uid="{7A4101B8-005A-4B74-ABB4-4F3DF842A5DF}"/>
    <cellStyle name="AeE­_ ºn¸nº° ¿uº°±a¼u  15" xfId="23081" xr:uid="{3A17B31B-27D8-48CB-96D4-668617AFB0AB}"/>
    <cellStyle name="ÅëÈ­_ ºñ¸ñº° ¿ùº°±â¼ú  15" xfId="23082" xr:uid="{F14744FC-02A3-408B-BCB4-BCDB02D2565F}"/>
    <cellStyle name="AeE­_ ºn¸nº° ¿uº°±a¼u  15 2" xfId="30437" xr:uid="{03AFC454-86A8-4F57-958D-DD653AF82539}"/>
    <cellStyle name="ÅëÈ­_ ºñ¸ñº° ¿ùº°±â¼ú  15 2" xfId="30438" xr:uid="{87C32BE9-5364-4BE6-A76A-FF337FEFD26E}"/>
    <cellStyle name="AeE­_ ºn¸nº° ¿uº°±a¼u  16" xfId="23083" xr:uid="{7548C8DF-B518-4780-B0B2-6CCDFD1C93DD}"/>
    <cellStyle name="ÅëÈ­_ ºñ¸ñº° ¿ùº°±â¼ú  16" xfId="23084" xr:uid="{AC1E5612-DEE5-406F-8646-23F95C74A0A5}"/>
    <cellStyle name="AeE­_ ºn¸nº° ¿uº°±a¼u  16 2" xfId="30439" xr:uid="{05F9DE12-1267-438E-9E66-A27729098C68}"/>
    <cellStyle name="ÅëÈ­_ ºñ¸ñº° ¿ùº°±â¼ú  16 2" xfId="30440" xr:uid="{F911E7AB-9DE2-46D8-AC61-A612BFB6A0E0}"/>
    <cellStyle name="AeE­_ ºn¸nº° ¿uº°±a¼u  17" xfId="23085" xr:uid="{B39174D5-8CFD-4974-95DB-D51C72F2ED0F}"/>
    <cellStyle name="ÅëÈ­_ ºñ¸ñº° ¿ùº°±â¼ú  17" xfId="23086" xr:uid="{E525C072-1653-477E-86CD-104D6177FB59}"/>
    <cellStyle name="AeE­_ ºn¸nº° ¿uº°±a¼u  17 2" xfId="30441" xr:uid="{BD76F508-A203-4770-9C34-23AEBAFB1C8A}"/>
    <cellStyle name="ÅëÈ­_ ºñ¸ñº° ¿ùº°±â¼ú  17 2" xfId="30442" xr:uid="{932C1190-D15C-4752-8060-164BA8874BFA}"/>
    <cellStyle name="AeE­_ ºn¸nº° ¿uº°±a¼u  18" xfId="23087" xr:uid="{2548E33F-A564-4DEB-923F-0A289598302D}"/>
    <cellStyle name="ÅëÈ­_ ºñ¸ñº° ¿ùº°±â¼ú  18" xfId="23088" xr:uid="{22152592-651E-4CFE-A960-9C95E2AEDE77}"/>
    <cellStyle name="AeE­_ ºn¸nº° ¿uº°±a¼u  18 2" xfId="30443" xr:uid="{DACE9FC7-4106-427B-81E0-A3DA6B229DC9}"/>
    <cellStyle name="ÅëÈ­_ ºñ¸ñº° ¿ùº°±â¼ú  18 2" xfId="30444" xr:uid="{048618E9-B2AA-499C-AA8E-E2E30CF0AB82}"/>
    <cellStyle name="AeE­_ ºn¸nº° ¿uº°±a¼u  19" xfId="23089" xr:uid="{56EF84EB-BA31-4338-8D1C-8E4F355A3D6E}"/>
    <cellStyle name="ÅëÈ­_ ºñ¸ñº° ¿ùº°±â¼ú  19" xfId="23090" xr:uid="{33BA53BC-B4B7-495D-A230-AC32201B73F7}"/>
    <cellStyle name="AeE­_ ºn¸nº° ¿uº°±a¼u  19 2" xfId="30445" xr:uid="{4173826E-5130-4EA1-B3E8-3259A9685306}"/>
    <cellStyle name="ÅëÈ­_ ºñ¸ñº° ¿ùº°±â¼ú  19 2" xfId="30446" xr:uid="{21595DCF-DC13-4D9B-AB4B-4F0F13D1BC38}"/>
    <cellStyle name="AeE­_ ºn¸nº° ¿uº°±a¼u  2" xfId="23091" xr:uid="{A5BCC37B-1BCD-4A54-ACFD-45C617C9B947}"/>
    <cellStyle name="ÅëÈ­_ ºñ¸ñº° ¿ùº°±â¼ú  2" xfId="23092" xr:uid="{48E9439D-959B-461F-8F54-62A0AABE2DDD}"/>
    <cellStyle name="AeE­_ ºn¸nº° ¿uº°±a¼u  2 2" xfId="30447" xr:uid="{57D3D9F9-C51E-4F48-89A9-61A019B3739E}"/>
    <cellStyle name="ÅëÈ­_ ºñ¸ñº° ¿ùº°±â¼ú  20" xfId="23093" xr:uid="{363144CC-F48E-4686-821E-5F996C8D4B02}"/>
    <cellStyle name="AeE­_ ºn¸nº° ¿uº°±a¼u  20 2" xfId="30448" xr:uid="{647BEC72-7585-4095-8DE9-101123EF1E69}"/>
    <cellStyle name="ÅëÈ­_ ºñ¸ñº° ¿ùº°±â¼ú  20 2" xfId="30449" xr:uid="{54921D54-7A0F-445F-BD23-C22A6EA385C3}"/>
    <cellStyle name="AeE­_ ºn¸nº° ¿uº°±a¼u  21" xfId="23094" xr:uid="{54D6D6E1-D6F5-44A6-997C-DE1694DD076B}"/>
    <cellStyle name="ÅëÈ­_ ºñ¸ñº° ¿ùº°±â¼ú  21" xfId="23095" xr:uid="{3C040008-6C3C-41A9-A2BF-655936559D0B}"/>
    <cellStyle name="AeE­_ ºn¸nº° ¿uº°±a¼u  21 2" xfId="30450" xr:uid="{79691E3F-B0BE-410E-B8EF-3AF69A857FF3}"/>
    <cellStyle name="ÅëÈ­_ ºñ¸ñº° ¿ùº°±â¼ú  21 2" xfId="30451" xr:uid="{FB1AEA55-80C9-4F77-8804-EA2A15295AC6}"/>
    <cellStyle name="AeE­_ ºn¸nº° ¿uº°±a¼u  22" xfId="23096" xr:uid="{C480E6F9-A23C-4F6B-98FE-59BF2828189C}"/>
    <cellStyle name="ÅëÈ­_ ºñ¸ñº° ¿ùº°±â¼ú  22" xfId="23097" xr:uid="{20CAAFAF-AA66-4BC6-AA10-984EA20D1787}"/>
    <cellStyle name="AeE­_ ºn¸nº° ¿uº°±a¼u  22 2" xfId="30452" xr:uid="{B980CC7E-A3BF-4204-BFAC-D13A833D1332}"/>
    <cellStyle name="ÅëÈ­_ ºñ¸ñº° ¿ùº°±â¼ú  22 2" xfId="30453" xr:uid="{A73B22B8-CC18-4C89-B7E3-598466F4BCF9}"/>
    <cellStyle name="AeE­_ ºn¸nº° ¿uº°±a¼u  23" xfId="23098" xr:uid="{71D98FED-F92D-4746-9ED0-2B03D33C7CC7}"/>
    <cellStyle name="ÅëÈ­_ ºñ¸ñº° ¿ùº°±â¼ú  23" xfId="23099" xr:uid="{4EE9E522-D043-4EF7-9AC2-C0C902CDAEF5}"/>
    <cellStyle name="AeE­_ ºn¸nº° ¿uº°±a¼u  23 2" xfId="30454" xr:uid="{BCC36055-8013-47AE-AE4F-F43F8C4187C3}"/>
    <cellStyle name="ÅëÈ­_ ºñ¸ñº° ¿ùº°±â¼ú  23 2" xfId="30455" xr:uid="{60C0EFB9-AFF6-45F2-9771-18E8C7CF8436}"/>
    <cellStyle name="AeE­_ ºn¸nº° ¿uº°±a¼u  24" xfId="23100" xr:uid="{A9D932FD-22AE-4A0D-B640-E5A2A173E882}"/>
    <cellStyle name="ÅëÈ­_ ºñ¸ñº° ¿ùº°±â¼ú  24" xfId="23101" xr:uid="{184298F9-D3C7-44BD-8357-03344E05B37B}"/>
    <cellStyle name="AeE­_ ºn¸nº° ¿uº°±a¼u  24 2" xfId="30456" xr:uid="{D382827C-344F-43B9-B862-63A81371AAAF}"/>
    <cellStyle name="ÅëÈ­_ ºñ¸ñº° ¿ùº°±â¼ú  24 2" xfId="30457" xr:uid="{050E24E8-4516-487E-9CB7-D56A3C95D1C8}"/>
    <cellStyle name="AeE­_ ºn¸nº° ¿uº°±a¼u  25" xfId="23102" xr:uid="{941E086B-648B-4601-870F-97BB6B2DB405}"/>
    <cellStyle name="ÅëÈ­_ ºñ¸ñº° ¿ùº°±â¼ú  25" xfId="23103" xr:uid="{20DECA4C-5C22-437C-B51F-F97CFAF273AE}"/>
    <cellStyle name="AeE­_ ºn¸nº° ¿uº°±a¼u  25 2" xfId="30458" xr:uid="{08213480-EC75-439D-9A7B-7E02BF3BB960}"/>
    <cellStyle name="ÅëÈ­_ ºñ¸ñº° ¿ùº°±â¼ú  26" xfId="23104" xr:uid="{47E01D93-EE4D-4A6F-A316-6FD2CA0567CE}"/>
    <cellStyle name="AeE­_ ºn¸nº° ¿uº°±a¼u  26 2" xfId="30459" xr:uid="{E64454BC-0551-4942-8668-F13577B76592}"/>
    <cellStyle name="ÅëÈ­_ ºñ¸ñº° ¿ùº°±â¼ú  27" xfId="23105" xr:uid="{C78C8285-1194-4243-B53D-4B6363CEF007}"/>
    <cellStyle name="AeE­_ ºn¸nº° ¿uº°±a¼u  27 2" xfId="30460" xr:uid="{DA0DA9A2-958B-4DFD-B6AD-4C56A02EA061}"/>
    <cellStyle name="ÅëÈ­_ ºñ¸ñº° ¿ùº°±â¼ú  28" xfId="23106" xr:uid="{4F853C32-22E0-4B14-9E6C-A1ED22A54557}"/>
    <cellStyle name="AeE­_ ºn¸nº° ¿uº°±a¼u  28 2" xfId="30461" xr:uid="{5D0230DE-2A35-4193-9B7F-EADC455F6D61}"/>
    <cellStyle name="ÅëÈ­_ ºñ¸ñº° ¿ùº°±â¼ú  29" xfId="23107" xr:uid="{874A68CE-9B3F-45D3-ABDF-0B46F8D9050A}"/>
    <cellStyle name="AeE­_ ºn¸nº° ¿uº°±a¼u  29 2" xfId="30462" xr:uid="{6442E271-7D3A-4951-BE1F-28D83E5578C4}"/>
    <cellStyle name="ÅëÈ­_ ºñ¸ñº° ¿ùº°±â¼ú  3" xfId="23108" xr:uid="{9524D7C1-F74B-4FB8-BBCF-43D6E64C65AE}"/>
    <cellStyle name="AeE­_ ºn¸nº° ¿uº°±a¼u  3 2" xfId="30463" xr:uid="{F17917DA-2A10-4806-BA1E-AC9AEE3CF6CA}"/>
    <cellStyle name="ÅëÈ­_ ºñ¸ñº° ¿ùº°±â¼ú  3 2" xfId="30464" xr:uid="{DF9735F7-6D87-4147-9A3D-74862862EE1C}"/>
    <cellStyle name="AeE­_ ºn¸nº° ¿uº°±a¼u  30" xfId="23109" xr:uid="{BAF63C6A-ECA7-4D1A-97FE-63AE5FA67315}"/>
    <cellStyle name="ÅëÈ­_ ºñ¸ñº° ¿ùº°±â¼ú  30" xfId="23110" xr:uid="{BD95C32A-B860-4741-99D6-D7C9E8CF9B7D}"/>
    <cellStyle name="AeE­_ ºn¸nº° ¿uº°±a¼u  30 2" xfId="30465" xr:uid="{D3A2F260-3129-4E80-89B2-25C7DE1D8C83}"/>
    <cellStyle name="ÅëÈ­_ ºñ¸ñº° ¿ùº°±â¼ú  31" xfId="23111" xr:uid="{955B5B60-6D88-4E6C-A1BC-B1FF16C3D16F}"/>
    <cellStyle name="AeE­_ ºn¸nº° ¿uº°±a¼u  31 2" xfId="30466" xr:uid="{8D388515-143E-44D2-A796-8075C042777F}"/>
    <cellStyle name="ÅëÈ­_ ºñ¸ñº° ¿ùº°±â¼ú  32" xfId="23112" xr:uid="{5F1F871D-130D-4CBB-9FD9-BE5007FB7936}"/>
    <cellStyle name="AeE­_ ºn¸nº° ¿uº°±a¼u  32 2" xfId="30467" xr:uid="{C927F4C8-8EEB-480D-BA40-1EECF3F1A252}"/>
    <cellStyle name="ÅëÈ­_ ºñ¸ñº° ¿ùº°±â¼ú  33" xfId="23113" xr:uid="{CC2157DB-D44A-4732-BBB6-851DE3DD7F21}"/>
    <cellStyle name="AeE­_ ºn¸nº° ¿uº°±a¼u  33 2" xfId="30468" xr:uid="{270F45EC-59D8-4A99-8D5E-0823D0A4C191}"/>
    <cellStyle name="ÅëÈ­_ ºñ¸ñº° ¿ùº°±â¼ú  34" xfId="23114" xr:uid="{9051F033-8792-4878-95DA-EDEA43B5027D}"/>
    <cellStyle name="AeE­_ ºn¸nº° ¿uº°±a¼u  34 2" xfId="30469" xr:uid="{EE39FFC9-540A-43D1-B667-D0CC8269B286}"/>
    <cellStyle name="ÅëÈ­_ ºñ¸ñº° ¿ùº°±â¼ú  35" xfId="23115" xr:uid="{669CE8BE-000E-4E2D-AD93-555E863B241B}"/>
    <cellStyle name="AeE­_ ºn¸nº° ¿uº°±a¼u  35 2" xfId="30470" xr:uid="{1A5F3811-3CA9-48D9-8E79-2D3B0C651D45}"/>
    <cellStyle name="ÅëÈ­_ ºñ¸ñº° ¿ùº°±â¼ú  36" xfId="23116" xr:uid="{5E176969-4355-45BC-92A0-7E03A10D2E2F}"/>
    <cellStyle name="AeE­_ ºn¸nº° ¿uº°±a¼u  36 2" xfId="30471" xr:uid="{B7615254-3D41-4143-BF3B-1192FE366D5A}"/>
    <cellStyle name="ÅëÈ­_ ºñ¸ñº° ¿ùº°±â¼ú  37" xfId="30472" xr:uid="{B9612279-1F17-4F06-9024-A9A72B455CA9}"/>
    <cellStyle name="AeE­_ ºn¸nº° ¿uº°±a¼u  4" xfId="23117" xr:uid="{0F3AFCA3-A81B-445C-83C8-9BDAF49BB161}"/>
    <cellStyle name="ÅëÈ­_ ºñ¸ñº° ¿ùº°±â¼ú  4" xfId="23118" xr:uid="{E19F7B26-EE30-49F5-907F-A781130201FC}"/>
    <cellStyle name="AeE­_ ºn¸nº° ¿uº°±a¼u  4 2" xfId="30473" xr:uid="{3B492518-18E8-4A27-AB81-5A6224CE9EFC}"/>
    <cellStyle name="ÅëÈ­_ ºñ¸ñº° ¿ùº°±â¼ú  4 2" xfId="30474" xr:uid="{8A9FE336-DAD4-49EA-9D6C-8DC06F5FA84B}"/>
    <cellStyle name="AeE­_ ºn¸nº° ¿uº°±a¼u  5" xfId="23119" xr:uid="{A1F323A3-E4C2-4E17-AD8F-44EFDD84473D}"/>
    <cellStyle name="ÅëÈ­_ ºñ¸ñº° ¿ùº°±â¼ú  5" xfId="23120" xr:uid="{99E5890B-252D-492E-95CB-F3D56118F3A8}"/>
    <cellStyle name="AeE­_ ºn¸nº° ¿uº°±a¼u  5 2" xfId="30475" xr:uid="{C5C7057B-7997-4DD7-BC92-2646913066D2}"/>
    <cellStyle name="ÅëÈ­_ ºñ¸ñº° ¿ùº°±â¼ú  5 2" xfId="30476" xr:uid="{376D53B9-DDCE-4786-9FCB-38090C6F83C7}"/>
    <cellStyle name="AeE­_ ºn¸nº° ¿uº°±a¼u  6" xfId="23121" xr:uid="{3565F1A3-2A99-491D-A6B9-5062DA39194C}"/>
    <cellStyle name="ÅëÈ­_ ºñ¸ñº° ¿ùº°±â¼ú  6" xfId="23122" xr:uid="{BC715C8F-D725-45A8-9CFC-31D7DB636978}"/>
    <cellStyle name="AeE­_ ºn¸nº° ¿uº°±a¼u  6 2" xfId="30477" xr:uid="{16BC96B9-9A85-4D43-B729-0998974397D5}"/>
    <cellStyle name="ÅëÈ­_ ºñ¸ñº° ¿ùº°±â¼ú  6 2" xfId="30478" xr:uid="{EEBBD8C2-F0A1-46B8-9319-A04863B1A0EE}"/>
    <cellStyle name="AeE­_ ºn¸nº° ¿uº°±a¼u  7" xfId="23123" xr:uid="{E4EEDA07-D9DB-4E41-8F67-8CD8397AEDE9}"/>
    <cellStyle name="ÅëÈ­_ ºñ¸ñº° ¿ùº°±â¼ú  7" xfId="23124" xr:uid="{90F52354-AF74-4D5B-AB31-53C68256A4C2}"/>
    <cellStyle name="AeE­_ ºn¸nº° ¿uº°±a¼u  7 2" xfId="30479" xr:uid="{90108FD4-D42C-49E6-9107-D4FCBD7D9DFC}"/>
    <cellStyle name="ÅëÈ­_ ºñ¸ñº° ¿ùº°±â¼ú  7 2" xfId="30480" xr:uid="{BA5BEC09-2DFD-4363-9D18-1929E0F49008}"/>
    <cellStyle name="AeE­_ ºn¸nº° ¿uº°±a¼u  8" xfId="23125" xr:uid="{F514D6AB-F4AE-46CA-B5CB-5D39E77FD0A0}"/>
    <cellStyle name="ÅëÈ­_ ºñ¸ñº° ¿ùº°±â¼ú  8" xfId="23126" xr:uid="{C7E752D5-7A4F-4679-8DB1-32CA4217774E}"/>
    <cellStyle name="AeE­_ ºn¸nº° ¿uº°±a¼u  8 2" xfId="30481" xr:uid="{5780CD5F-7A21-4A57-9C81-CDA70CDA660F}"/>
    <cellStyle name="ÅëÈ­_ ºñ¸ñº° ¿ùº°±â¼ú  8 2" xfId="30482" xr:uid="{51906A1F-7686-42D7-9C10-CA6CBBA67FD9}"/>
    <cellStyle name="AeE­_ ºn¸nº° ¿uº°±a¼u  9" xfId="23127" xr:uid="{68A1D6B1-D811-4002-9346-9824174BFC00}"/>
    <cellStyle name="ÅëÈ­_ ºñ¸ñº° ¿ùº°±â¼ú  9" xfId="23128" xr:uid="{621A4545-C80B-4D4E-964F-8814F32DC981}"/>
    <cellStyle name="AeE­_ ºn¸nº° ¿uº°±a¼u  9 2" xfId="30483" xr:uid="{A67F4299-5723-4DD1-B638-3343917AE843}"/>
    <cellStyle name="ÅëÈ­_ ºñ¸ñº° ¿ùº°±â¼ú  9 2" xfId="30484" xr:uid="{8C5B167A-329B-4288-BF1F-548F06E656F0}"/>
    <cellStyle name="AeE­_´e¿UCN¹R°ø¹R " xfId="2408" xr:uid="{B61C001C-8D14-4D8F-82D8-4917532F0452}"/>
    <cellStyle name="ÅëÈ­_´ëÃÑ°ýÇ¥ " xfId="2409" xr:uid="{65A860B1-CB00-45F9-96B0-5E3C4C69FD10}"/>
    <cellStyle name="AeE­_¸AAa¸AAa¿ø°¡ _0201실적" xfId="2410" xr:uid="{19C49FB7-8750-4251-8D29-53FB5AF4B2F7}"/>
    <cellStyle name="ÅëÈ­_¸ÅÃâ¸ÅÃâ¿ø°¡ _04변압기생산투자" xfId="2411" xr:uid="{BB92E342-7B5F-48AC-ADBC-CC69EAE89B31}"/>
    <cellStyle name="AeE­_¸AAa¸AAa¿ø°¡ _3월실적" xfId="2412" xr:uid="{DA43E689-8E33-4128-B2A0-A2B5184C35CC}"/>
    <cellStyle name="ÅëÈ­_¸ÅÃâ¸ÅÃâ¿ø°¡ _44분기 재무제표보고(04.02.15)" xfId="2413" xr:uid="{FA482D2C-7AF8-4E07-8990-F2B1790FB14B}"/>
    <cellStyle name="AeE­_¸AAa¸AAa¿ø°¡ _매출0214" xfId="2414" xr:uid="{CA24BD4E-9A72-45DA-90BF-80E8D86A6CD3}"/>
    <cellStyle name="ÅëÈ­_¸ÅÃâ¸ÅÃâ¿ø°¡ _배전반" xfId="2415" xr:uid="{37852229-FE89-48FD-B78D-E9CA559B3268}"/>
    <cellStyle name="AeE­_¸AAa¸AAa¿ø°¡ _실적34" xfId="2416" xr:uid="{BEE2833A-64A4-49B7-AE26-9EDBC62152DE}"/>
    <cellStyle name="ÅëÈ­_¸ÅÃâ¸ÅÃâ¿ø°¡ _전력전자부_전략수립(2006.10.27)___r10(최종)" xfId="2417" xr:uid="{3F548308-CF06-44FA-A853-D22F0C640DFC}"/>
    <cellStyle name="AeE­_¸AAa¾×(3)" xfId="2418" xr:uid="{277B42CC-3CD6-4322-BA15-90E82894D163}"/>
    <cellStyle name="ÅëÈ­_¸ñÀûº° " xfId="2419" xr:uid="{369262E9-DB32-4909-A94D-7EADDB723E8F}"/>
    <cellStyle name="AeE­_¿­¸° INT" xfId="2420" xr:uid="{48F9E60D-3607-4112-B680-84D930FD0875}"/>
    <cellStyle name="ÅëÈ­_°èÈ¹3 " xfId="2421" xr:uid="{D763F8CD-64D3-4700-90C9-A247F834F313}"/>
    <cellStyle name="AeE­_°eE¹3 _24통관" xfId="2422" xr:uid="{6354F7B3-E2BA-4EE8-AFF4-205DCB98533C}"/>
    <cellStyle name="ÅëÈ­_°èÈ¹3 _3. 미포조선 경영현황(04실적05계획 cyh)" xfId="2423" xr:uid="{DD1C728D-B376-4B1C-B5ED-2B3931DDFC20}"/>
    <cellStyle name="AeE­_°eE¹3 _매출확정" xfId="2424" xr:uid="{9D4E608A-438F-43CF-91D6-D2EEDF14718F}"/>
    <cellStyle name="ÅëÈ­_°èÈ¹3 _배전반" xfId="2425" xr:uid="{4A2A1AFD-A5B5-4C05-A83C-0FCB92E31928}"/>
    <cellStyle name="AeE­_°ø≫cºn¿¹≫e¼­ " xfId="2426" xr:uid="{816827E0-6032-479B-B859-C40A5028BE17}"/>
    <cellStyle name="ÅëÈ­_¼öÅ¹°èÈ¹ " xfId="2427" xr:uid="{82ED5BF1-0B29-43DD-8BA2-19F6BF10880E}"/>
    <cellStyle name="AeE­_¼oA¹°eE¹  10" xfId="23129" xr:uid="{EFC0526E-A5DD-469B-BC56-FAD8022BAC7C}"/>
    <cellStyle name="ÅëÈ­_¼öÅ¹°èÈ¹  10" xfId="23130" xr:uid="{A1B1A87D-DA1F-4A26-95B6-07FB689FD9E6}"/>
    <cellStyle name="AeE­_¼oA¹°eE¹  10 2" xfId="30485" xr:uid="{52916762-1164-42FE-BF02-E8457AFDFE34}"/>
    <cellStyle name="ÅëÈ­_¼öÅ¹°èÈ¹  10 2" xfId="30486" xr:uid="{FFA628E6-D915-4180-80BD-34CBB658B275}"/>
    <cellStyle name="AeE­_¼oA¹°eE¹  11" xfId="23131" xr:uid="{922DBEDD-569F-4908-972C-53E66BE3A34A}"/>
    <cellStyle name="ÅëÈ­_¼öÅ¹°èÈ¹  11" xfId="23132" xr:uid="{4C2826CC-868E-4186-905F-914F2CDD6885}"/>
    <cellStyle name="AeE­_¼oA¹°eE¹  11 2" xfId="30487" xr:uid="{5616EA29-CB00-4F5E-9BC8-E5717DEBB781}"/>
    <cellStyle name="ÅëÈ­_¼öÅ¹°èÈ¹  11 2" xfId="30488" xr:uid="{A1FCCD1F-CBE6-47D6-99E2-A3F37908876D}"/>
    <cellStyle name="AeE­_¼oA¹°eE¹  12" xfId="23133" xr:uid="{81397B4F-A2DF-4FD9-AFCC-10D04B333030}"/>
    <cellStyle name="ÅëÈ­_¼öÅ¹°èÈ¹  12" xfId="23134" xr:uid="{999FEEEE-ECE1-4062-9385-AB73CA050F97}"/>
    <cellStyle name="AeE­_¼oA¹°eE¹  12 2" xfId="30489" xr:uid="{F4E0EA5B-6B3E-4D0F-8181-1480C66F6D1A}"/>
    <cellStyle name="ÅëÈ­_¼öÅ¹°èÈ¹  12 2" xfId="30490" xr:uid="{752671C1-2FE9-402C-9D51-D7DAF85C5E25}"/>
    <cellStyle name="AeE­_¼oA¹°eE¹  13" xfId="23135" xr:uid="{7C1B6CD9-9E70-4023-B85D-9CBA6391B9B9}"/>
    <cellStyle name="ÅëÈ­_¼öÅ¹°èÈ¹  13" xfId="23136" xr:uid="{6A4D921C-A486-41EB-8F03-0B065AE07DB8}"/>
    <cellStyle name="AeE­_¼oA¹°eE¹  13 2" xfId="30491" xr:uid="{9CEAA66A-9880-4559-A3C4-F47A63EB3940}"/>
    <cellStyle name="ÅëÈ­_¼öÅ¹°èÈ¹  13 2" xfId="30492" xr:uid="{F74B468E-1B01-4726-8FCE-FE2CC59C131B}"/>
    <cellStyle name="AeE­_¼oA¹°eE¹  14" xfId="23137" xr:uid="{1092F218-357D-4DDB-8A58-A816E1655952}"/>
    <cellStyle name="ÅëÈ­_¼öÅ¹°èÈ¹  14" xfId="23138" xr:uid="{CAA2272A-FB0C-405E-BB55-31E61B45AB97}"/>
    <cellStyle name="AeE­_¼oA¹°eE¹  14 2" xfId="30493" xr:uid="{049D5C1B-959F-4D8A-9DCC-19ADC0A35225}"/>
    <cellStyle name="ÅëÈ­_¼öÅ¹°èÈ¹  14 2" xfId="30494" xr:uid="{173304BA-682C-49F9-BD89-BA173C9931BC}"/>
    <cellStyle name="AeE­_¼oA¹°eE¹  15" xfId="23139" xr:uid="{877FA716-B8F3-49AD-B0EB-E61B81A51E90}"/>
    <cellStyle name="ÅëÈ­_¼öÅ¹°èÈ¹  15" xfId="23140" xr:uid="{DFDC76D6-1EB2-4C3C-925C-5A546FE5CE13}"/>
    <cellStyle name="AeE­_¼oA¹°eE¹  15 2" xfId="30495" xr:uid="{601E2580-CEA4-41FC-A51F-B3F6BB8B6D7E}"/>
    <cellStyle name="ÅëÈ­_¼öÅ¹°èÈ¹  15 2" xfId="30496" xr:uid="{F2729BE2-EE8E-4B16-B517-0452D3F09EAE}"/>
    <cellStyle name="AeE­_¼oA¹°eE¹  16" xfId="23141" xr:uid="{B588AAB9-7427-49B4-A75E-48E6CD866272}"/>
    <cellStyle name="ÅëÈ­_¼öÅ¹°èÈ¹  16" xfId="23142" xr:uid="{5771642E-D9FC-4D80-B7CC-2DC3843251EC}"/>
    <cellStyle name="AeE­_¼oA¹°eE¹  16 2" xfId="30497" xr:uid="{12EAB579-967D-4E63-BD03-D949EFF1BDC9}"/>
    <cellStyle name="ÅëÈ­_¼öÅ¹°èÈ¹  16 2" xfId="30498" xr:uid="{1E31C6A7-202E-49C0-9D70-2B36E7BF3A9E}"/>
    <cellStyle name="AeE­_¼oA¹°eE¹  17" xfId="23143" xr:uid="{B489888A-6FAE-46D7-9004-E191EB4605E4}"/>
    <cellStyle name="ÅëÈ­_¼öÅ¹°èÈ¹  17" xfId="23144" xr:uid="{4823FB06-6E69-4F75-8BF0-8904D285254D}"/>
    <cellStyle name="AeE­_¼oA¹°eE¹  17 2" xfId="30499" xr:uid="{BE3AE371-540B-4A2A-9F60-1540E6249CF7}"/>
    <cellStyle name="ÅëÈ­_¼öÅ¹°èÈ¹  17 2" xfId="30500" xr:uid="{B0133370-9B25-4743-B3EE-8D608F87536A}"/>
    <cellStyle name="AeE­_¼oA¹°eE¹  18" xfId="23145" xr:uid="{BE67B11E-A464-41D6-BB95-B780151110E4}"/>
    <cellStyle name="ÅëÈ­_¼öÅ¹°èÈ¹  18" xfId="23146" xr:uid="{28AFF8AF-150D-4563-A1C0-876BA23B8469}"/>
    <cellStyle name="AeE­_¼oA¹°eE¹  18 2" xfId="30501" xr:uid="{90D2395E-4DB7-4DED-9C92-B46ED6464C06}"/>
    <cellStyle name="ÅëÈ­_¼öÅ¹°èÈ¹  18 2" xfId="30502" xr:uid="{4E037729-E1BC-4A43-B0B6-035D43FC996A}"/>
    <cellStyle name="AeE­_¼oA¹°eE¹  19" xfId="23147" xr:uid="{A12682E1-CFC2-46F8-BA5C-1D68119CDB75}"/>
    <cellStyle name="ÅëÈ­_¼öÅ¹°èÈ¹  19" xfId="23148" xr:uid="{35D23C0E-DD95-45D4-B7B7-6B1FA5E75116}"/>
    <cellStyle name="AeE­_¼oA¹°eE¹  19 2" xfId="30503" xr:uid="{AA60DA5D-38F2-4E64-AEE4-E198AF5827CE}"/>
    <cellStyle name="ÅëÈ­_¼öÅ¹°èÈ¹  19 2" xfId="30504" xr:uid="{55CF2B87-2A5B-4D7B-975B-2CEB06A76311}"/>
    <cellStyle name="AeE­_¼oA¹°eE¹  2" xfId="23149" xr:uid="{396C9B0A-058D-4FC5-81C6-41AB94B6EF4E}"/>
    <cellStyle name="ÅëÈ­_¼öÅ¹°èÈ¹  2" xfId="23150" xr:uid="{16F95BA4-C3A8-434C-BE63-3C7192A227C6}"/>
    <cellStyle name="AeE­_¼oA¹°eE¹  2 2" xfId="30505" xr:uid="{3EB202B0-BB1A-4DE9-A1B2-1ABF044EC2A6}"/>
    <cellStyle name="ÅëÈ­_¼öÅ¹°èÈ¹  20" xfId="23151" xr:uid="{E2A8B866-AD34-4184-8793-9DD67D6A797A}"/>
    <cellStyle name="AeE­_¼oA¹°eE¹  20 2" xfId="30506" xr:uid="{E5648C3D-0F89-41E1-A628-438ED1CCDD2B}"/>
    <cellStyle name="ÅëÈ­_¼öÅ¹°èÈ¹  20 2" xfId="30507" xr:uid="{F4905D54-0751-4538-98AF-405046207E3E}"/>
    <cellStyle name="AeE­_¼oA¹°eE¹  21" xfId="23152" xr:uid="{B89456E3-6AE8-45C9-830A-0B1B42F639DE}"/>
    <cellStyle name="ÅëÈ­_¼öÅ¹°èÈ¹  21" xfId="23153" xr:uid="{C3723013-A628-4552-84E8-3C6A6C12D2C8}"/>
    <cellStyle name="AeE­_¼oA¹°eE¹  21 2" xfId="30508" xr:uid="{2290A0C5-8EEE-4319-967A-CDE763B4CEC9}"/>
    <cellStyle name="ÅëÈ­_¼öÅ¹°èÈ¹  21 2" xfId="30509" xr:uid="{49BDBAFF-7F28-49BE-953E-5E6E3B0C1968}"/>
    <cellStyle name="AeE­_¼oA¹°eE¹  22" xfId="23154" xr:uid="{3316E08D-10B6-4C0B-879B-3B32E6715947}"/>
    <cellStyle name="ÅëÈ­_¼öÅ¹°èÈ¹  22" xfId="23155" xr:uid="{C88D4877-D0BE-4F59-88EE-CB921FECDF21}"/>
    <cellStyle name="AeE­_¼oA¹°eE¹  22 2" xfId="30510" xr:uid="{3D303006-8182-4CD7-B055-9F151B117D32}"/>
    <cellStyle name="ÅëÈ­_¼öÅ¹°èÈ¹  22 2" xfId="30511" xr:uid="{54C87160-175B-454E-94D6-485E57E5F8AC}"/>
    <cellStyle name="AeE­_¼oA¹°eE¹  23" xfId="23156" xr:uid="{73093E98-0A9D-4367-AE13-6410D2B1B79A}"/>
    <cellStyle name="ÅëÈ­_¼öÅ¹°èÈ¹  23" xfId="23157" xr:uid="{BCE274F6-9E8D-4AF2-B45D-890804DEF801}"/>
    <cellStyle name="AeE­_¼oA¹°eE¹  23 2" xfId="30512" xr:uid="{8B0F5CF5-7A73-4B64-8452-CA854D71DB16}"/>
    <cellStyle name="ÅëÈ­_¼öÅ¹°èÈ¹  23 2" xfId="30513" xr:uid="{BB600164-3905-46B1-A1BD-F37F6841E86F}"/>
    <cellStyle name="AeE­_¼oA¹°eE¹  24" xfId="23158" xr:uid="{F990DDCF-9920-4689-924F-F7E83D928EF1}"/>
    <cellStyle name="ÅëÈ­_¼öÅ¹°èÈ¹  24" xfId="23159" xr:uid="{433792CA-5C53-472C-AF7B-DA346FB7456B}"/>
    <cellStyle name="AeE­_¼oA¹°eE¹  24 2" xfId="30514" xr:uid="{3760C476-3DBC-4D70-8FE9-22F8CFB04D89}"/>
    <cellStyle name="ÅëÈ­_¼öÅ¹°èÈ¹  24 2" xfId="30515" xr:uid="{78E8C6B9-8FDB-496E-BB23-98980295B9A6}"/>
    <cellStyle name="AeE­_¼oA¹°eE¹  25" xfId="23160" xr:uid="{27A1D77C-E3A8-4A28-9352-E90D1D4F935C}"/>
    <cellStyle name="ÅëÈ­_¼öÅ¹°èÈ¹  25" xfId="23161" xr:uid="{5F111411-223D-4EB6-823E-0854C676F57D}"/>
    <cellStyle name="AeE­_¼oA¹°eE¹  25 2" xfId="30516" xr:uid="{3B1DBC54-74CC-449D-8662-4DA5167A79CC}"/>
    <cellStyle name="ÅëÈ­_¼öÅ¹°èÈ¹  26" xfId="23162" xr:uid="{9CBE1D65-D0F3-4A05-AB00-2A818F629FE0}"/>
    <cellStyle name="AeE­_¼oA¹°eE¹  26 2" xfId="30517" xr:uid="{D6641F82-9BE9-4FE8-96BD-208E86F4CD72}"/>
    <cellStyle name="ÅëÈ­_¼öÅ¹°èÈ¹  27" xfId="23163" xr:uid="{070AEEEB-5912-4961-93C0-D0083BE34915}"/>
    <cellStyle name="AeE­_¼oA¹°eE¹  27 2" xfId="30518" xr:uid="{A59E6D85-6D99-4097-B23E-85A2B5B3FD18}"/>
    <cellStyle name="ÅëÈ­_¼öÅ¹°èÈ¹  28" xfId="23164" xr:uid="{F4DAACE7-2AED-46E2-B0A2-4D6244FDE684}"/>
    <cellStyle name="AeE­_¼oA¹°eE¹  28 2" xfId="30519" xr:uid="{1ADD7E91-75BF-4D4D-9B7B-2F627FF39206}"/>
    <cellStyle name="ÅëÈ­_¼öÅ¹°èÈ¹  29" xfId="23165" xr:uid="{2B34374F-1E42-41CE-9F28-8904BABEAABC}"/>
    <cellStyle name="AeE­_¼oA¹°eE¹  29 2" xfId="30520" xr:uid="{6BB205FE-CCEC-41F3-A255-0E2C61376084}"/>
    <cellStyle name="ÅëÈ­_¼öÅ¹°èÈ¹  3" xfId="23166" xr:uid="{67DD1923-744F-4A50-846F-988744F1F547}"/>
    <cellStyle name="AeE­_¼oA¹°eE¹  3 2" xfId="30521" xr:uid="{2C6A3378-B6D6-4750-9946-94AF2B568C3D}"/>
    <cellStyle name="ÅëÈ­_¼öÅ¹°èÈ¹  3 2" xfId="30522" xr:uid="{243B0438-DF00-46D8-A460-E4DCDA915897}"/>
    <cellStyle name="AeE­_¼oA¹°eE¹  30" xfId="23167" xr:uid="{C1FDCFFE-7118-4AAB-999F-90FE57B14522}"/>
    <cellStyle name="ÅëÈ­_¼öÅ¹°èÈ¹  30" xfId="23168" xr:uid="{344FE79F-499B-4C72-A890-FC604DA92E6E}"/>
    <cellStyle name="AeE­_¼oA¹°eE¹  30 2" xfId="30523" xr:uid="{BC95D10A-7979-4D52-96C5-BD73AAA78268}"/>
    <cellStyle name="ÅëÈ­_¼öÅ¹°èÈ¹  31" xfId="23169" xr:uid="{BC92F213-D79F-4E5F-9478-0365D511768A}"/>
    <cellStyle name="AeE­_¼oA¹°eE¹  31 2" xfId="30524" xr:uid="{391DD560-DCCC-49C0-A41E-2A8BE6976345}"/>
    <cellStyle name="ÅëÈ­_¼öÅ¹°èÈ¹  32" xfId="23170" xr:uid="{830C515C-1E7A-49CE-845F-2998A3C3D9DF}"/>
    <cellStyle name="AeE­_¼oA¹°eE¹  32 2" xfId="30525" xr:uid="{8EE09EA4-3870-4C60-BD10-27E65C3DA46C}"/>
    <cellStyle name="ÅëÈ­_¼öÅ¹°èÈ¹  33" xfId="23171" xr:uid="{AEDC48C6-9883-449E-9B1C-757EF3AB36CC}"/>
    <cellStyle name="AeE­_¼oA¹°eE¹  33 2" xfId="30526" xr:uid="{E146865C-8944-4C2D-8238-B7CE086C40FB}"/>
    <cellStyle name="ÅëÈ­_¼öÅ¹°èÈ¹  34" xfId="23172" xr:uid="{F466B09B-BFEC-4827-92E1-0505D29BF37D}"/>
    <cellStyle name="AeE­_¼oA¹°eE¹  34 2" xfId="30527" xr:uid="{DCF58136-C5BD-4C8C-A611-01A83F804ED8}"/>
    <cellStyle name="ÅëÈ­_¼öÅ¹°èÈ¹  35" xfId="23173" xr:uid="{729BAD7A-5CD3-4C97-A4C9-9F18FAF1DA3A}"/>
    <cellStyle name="AeE­_¼oA¹°eE¹  35 2" xfId="30528" xr:uid="{511A470C-34E8-4489-9812-CFFF6245D4D8}"/>
    <cellStyle name="ÅëÈ­_¼öÅ¹°èÈ¹  36" xfId="23174" xr:uid="{EBF4D064-12AE-4217-9A82-936A09F3745E}"/>
    <cellStyle name="AeE­_¼oA¹°eE¹  36 2" xfId="30529" xr:uid="{C5A9761C-429E-4446-AF9C-39BB6FEDDA22}"/>
    <cellStyle name="ÅëÈ­_¼öÅ¹°èÈ¹  37" xfId="30530" xr:uid="{21BD73DD-4BB1-4549-A5D3-8389550D7A99}"/>
    <cellStyle name="AeE­_¼oA¹°eE¹  4" xfId="23175" xr:uid="{6CB65809-4D71-4F01-8F3C-96532074F5BA}"/>
    <cellStyle name="ÅëÈ­_¼öÅ¹°èÈ¹  4" xfId="23176" xr:uid="{BFA31A38-2B39-4989-8543-F0F909EA0DD6}"/>
    <cellStyle name="AeE­_¼oA¹°eE¹  4 2" xfId="30531" xr:uid="{1529D436-FDAA-4131-A1C8-1A1D7AD770EE}"/>
    <cellStyle name="ÅëÈ­_¼öÅ¹°èÈ¹  4 2" xfId="30532" xr:uid="{ED80C465-0F6E-420C-80A4-B36B549D2D31}"/>
    <cellStyle name="AeE­_¼oA¹°eE¹  5" xfId="23177" xr:uid="{C4FB2EAF-C86C-4CD3-9CC7-A649BA4EFEC9}"/>
    <cellStyle name="ÅëÈ­_¼öÅ¹°èÈ¹  5" xfId="23178" xr:uid="{EA7D4525-4CFE-491E-832E-534EEF95B792}"/>
    <cellStyle name="AeE­_¼oA¹°eE¹  5 2" xfId="30533" xr:uid="{7501E376-7619-4D13-9A7A-24530556885A}"/>
    <cellStyle name="ÅëÈ­_¼öÅ¹°èÈ¹  5 2" xfId="30534" xr:uid="{6EF062C2-8EE3-42E2-BDBE-26930A61F42C}"/>
    <cellStyle name="AeE­_¼oA¹°eE¹  6" xfId="23179" xr:uid="{BCC48BA6-260D-446B-8226-A6E702ABB288}"/>
    <cellStyle name="ÅëÈ­_¼öÅ¹°èÈ¹  6" xfId="23180" xr:uid="{B4170ECE-9D33-465C-AF13-724960DE3721}"/>
    <cellStyle name="AeE­_¼oA¹°eE¹  6 2" xfId="30535" xr:uid="{73531483-9958-4458-88D4-E57D8357F0C3}"/>
    <cellStyle name="ÅëÈ­_¼öÅ¹°èÈ¹  6 2" xfId="30536" xr:uid="{F58087FB-32C3-4386-B1D0-C96CA371DE46}"/>
    <cellStyle name="AeE­_¼oA¹°eE¹  7" xfId="23181" xr:uid="{1B8B8455-6C71-4A67-BABC-5C0F3BAED9B6}"/>
    <cellStyle name="ÅëÈ­_¼öÅ¹°èÈ¹  7" xfId="23182" xr:uid="{3C1049BB-509A-46CA-A396-C8774FED9EC7}"/>
    <cellStyle name="AeE­_¼oA¹°eE¹  7 2" xfId="30537" xr:uid="{EFBCF9EE-EA80-4737-9A0A-BA7C5EAC6F56}"/>
    <cellStyle name="ÅëÈ­_¼öÅ¹°èÈ¹  7 2" xfId="30538" xr:uid="{48927FF2-A32F-40CC-A11D-1DF43B8CC144}"/>
    <cellStyle name="AeE­_¼oA¹°eE¹  8" xfId="23183" xr:uid="{5AB683FE-2C95-42AA-99A8-8F15996B6E4B}"/>
    <cellStyle name="ÅëÈ­_¼öÅ¹°èÈ¹  8" xfId="23184" xr:uid="{8C7357EC-ACEA-41D1-99CE-43C7AAC3C09F}"/>
    <cellStyle name="AeE­_¼oA¹°eE¹  8 2" xfId="30539" xr:uid="{EB8DE6C8-0E22-4740-9065-A63E412DE4A6}"/>
    <cellStyle name="ÅëÈ­_¼öÅ¹°èÈ¹  8 2" xfId="30540" xr:uid="{27C034AD-5189-4A34-B48B-F25326126FD6}"/>
    <cellStyle name="AeE­_¼oA¹°eE¹  9" xfId="23185" xr:uid="{00AB994B-6E72-4166-B8B6-6D00E0D4F806}"/>
    <cellStyle name="ÅëÈ­_¼öÅ¹°èÈ¹  9" xfId="23186" xr:uid="{E0A51303-23C5-457E-BA46-0B7A7D297439}"/>
    <cellStyle name="AeE­_¼oA¹°eE¹  9 2" xfId="30541" xr:uid="{AE0BB1F1-B452-4048-B3A0-E5019777C033}"/>
    <cellStyle name="ÅëÈ­_¼öÅ¹°èÈ¹  9 2" xfId="30542" xr:uid="{F3E622E2-10CA-4824-A347-6FADD504A4D8}"/>
    <cellStyle name="AeE­_¼oAa½CAu " xfId="2428" xr:uid="{6C29FDB0-2887-4741-8674-57ED841E1D63}"/>
    <cellStyle name="ÅëÈ­_¼öÃâ½ÇÀû " xfId="2429" xr:uid="{4FFD3B88-0159-4AF3-A6BE-8A0E6477F6E5}"/>
    <cellStyle name="AeE­_¼oAa½CAu  10" xfId="23187" xr:uid="{8AAD7ACA-CAF9-44E9-A8C1-494426928220}"/>
    <cellStyle name="ÅëÈ­_¼öÃâ½ÇÀû  10" xfId="23188" xr:uid="{B7A5194A-E2DD-49D9-AA05-013CB7F8C7C1}"/>
    <cellStyle name="AeE­_¼oAa½CAu  10 2" xfId="30543" xr:uid="{81DC0EFD-8E4C-466F-BFD8-9CE1163331BE}"/>
    <cellStyle name="ÅëÈ­_¼öÃâ½ÇÀû  10 2" xfId="30544" xr:uid="{2AFDEC54-0ABC-4A56-B8D4-88146BFA85B0}"/>
    <cellStyle name="AeE­_¼oAa½CAu  11" xfId="23189" xr:uid="{0B1D4B32-0C48-402D-8E4F-F49570C2B827}"/>
    <cellStyle name="ÅëÈ­_¼öÃâ½ÇÀû  11" xfId="23190" xr:uid="{BF1101EF-945D-4CDD-9B69-2E5568D00BBA}"/>
    <cellStyle name="AeE­_¼oAa½CAu  11 2" xfId="30545" xr:uid="{A650290F-9FC7-483E-8D51-8E0BCE50C3BF}"/>
    <cellStyle name="ÅëÈ­_¼öÃâ½ÇÀû  11 2" xfId="30546" xr:uid="{E2489AD0-DC7E-4BE2-9E1B-ABFA15DE9E6D}"/>
    <cellStyle name="AeE­_¼oAa½CAu  12" xfId="23191" xr:uid="{642DDF36-6935-40A1-B132-50672FC2FD41}"/>
    <cellStyle name="ÅëÈ­_¼öÃâ½ÇÀû  12" xfId="23192" xr:uid="{BF35C4F4-5AC0-4D60-BB7F-E18BC5C084E5}"/>
    <cellStyle name="AeE­_¼oAa½CAu  12 2" xfId="30547" xr:uid="{27DDCB4F-2CDA-4D2E-BFAA-84F671713D4B}"/>
    <cellStyle name="ÅëÈ­_¼öÃâ½ÇÀû  12 2" xfId="30548" xr:uid="{89CFF474-3A6E-4836-B144-B851A6B2C2F5}"/>
    <cellStyle name="AeE­_¼oAa½CAu  13" xfId="23193" xr:uid="{930455D6-E316-4933-A151-DCDFB5D4BAF0}"/>
    <cellStyle name="ÅëÈ­_¼öÃâ½ÇÀû  13" xfId="23194" xr:uid="{FF6ED7BD-781E-404B-B014-523B2AF4228B}"/>
    <cellStyle name="AeE­_¼oAa½CAu  13 2" xfId="30549" xr:uid="{6FDAA57B-4E7F-4B30-80FE-927FFF33B50C}"/>
    <cellStyle name="ÅëÈ­_¼öÃâ½ÇÀû  13 2" xfId="30550" xr:uid="{8C9D4E6B-475F-4200-84D4-2B5E0129CC6F}"/>
    <cellStyle name="AeE­_¼oAa½CAu  14" xfId="23195" xr:uid="{1B8B7EAF-504F-491E-B4BD-83D5E782CD20}"/>
    <cellStyle name="ÅëÈ­_¼öÃâ½ÇÀû  14" xfId="23196" xr:uid="{645C5C4B-A29E-41E7-8063-CD59AB7B0AB8}"/>
    <cellStyle name="AeE­_¼oAa½CAu  14 2" xfId="30551" xr:uid="{86741F6E-78DF-4EE0-99C1-8D2849FF7304}"/>
    <cellStyle name="ÅëÈ­_¼öÃâ½ÇÀû  14 2" xfId="30552" xr:uid="{E1618352-D139-462C-88EB-19453790E78B}"/>
    <cellStyle name="AeE­_¼oAa½CAu  15" xfId="23197" xr:uid="{37BD4CDF-B91E-4020-A4A1-3E285E9CA57A}"/>
    <cellStyle name="ÅëÈ­_¼öÃâ½ÇÀû  15" xfId="23198" xr:uid="{31151D4F-3E25-452D-B588-081D276678F4}"/>
    <cellStyle name="AeE­_¼oAa½CAu  15 2" xfId="30553" xr:uid="{07EDA4B9-E9A5-4D2F-AD5C-CFA6612DDA01}"/>
    <cellStyle name="ÅëÈ­_¼öÃâ½ÇÀû  15 2" xfId="30554" xr:uid="{73E4F1F7-8D24-47AE-8126-79DE3C8297E8}"/>
    <cellStyle name="AeE­_¼oAa½CAu  16" xfId="23199" xr:uid="{EC02EE8A-1E85-4F8B-9E82-84FBC569D88F}"/>
    <cellStyle name="ÅëÈ­_¼öÃâ½ÇÀû  16" xfId="23200" xr:uid="{282D5A88-E0B1-486D-A733-CCA5C41352C9}"/>
    <cellStyle name="AeE­_¼oAa½CAu  16 2" xfId="30555" xr:uid="{1B7F8307-AF3D-4885-8090-FF6C5F68C5B8}"/>
    <cellStyle name="ÅëÈ­_¼öÃâ½ÇÀû  16 2" xfId="30556" xr:uid="{04ABC9A7-C545-4C00-A6F6-4125240C622E}"/>
    <cellStyle name="AeE­_¼oAa½CAu  17" xfId="23201" xr:uid="{023AC410-1AA5-4B47-9BA1-216E2CAA04EB}"/>
    <cellStyle name="ÅëÈ­_¼öÃâ½ÇÀû  17" xfId="23202" xr:uid="{1241D000-2D23-47E3-994D-5A21955CB3AE}"/>
    <cellStyle name="AeE­_¼oAa½CAu  17 2" xfId="30557" xr:uid="{6E509E51-9BDE-4928-9D24-1232C552EB93}"/>
    <cellStyle name="ÅëÈ­_¼öÃâ½ÇÀû  17 2" xfId="30558" xr:uid="{1EE3E2B1-B9D7-4515-9FEA-AC169E109E5E}"/>
    <cellStyle name="AeE­_¼oAa½CAu  18" xfId="23203" xr:uid="{94EFCA4B-5563-4556-9563-3A7E4F2D383F}"/>
    <cellStyle name="ÅëÈ­_¼öÃâ½ÇÀû  18" xfId="23204" xr:uid="{14279C3D-611B-4B32-9B40-5C6FEC74594C}"/>
    <cellStyle name="AeE­_¼oAa½CAu  18 2" xfId="30559" xr:uid="{6CA4D83A-0343-4E3F-894F-EF72EB961480}"/>
    <cellStyle name="ÅëÈ­_¼öÃâ½ÇÀû  18 2" xfId="30560" xr:uid="{C4472B4D-E484-4D10-B67F-AAF4AAB08D2C}"/>
    <cellStyle name="AeE­_¼oAa½CAu  19" xfId="23205" xr:uid="{B97F8FC5-2E1A-449D-819B-046A33D5F8BC}"/>
    <cellStyle name="ÅëÈ­_¼öÃâ½ÇÀû  19" xfId="23206" xr:uid="{80CDB0B8-E4D9-476E-8CA1-EF6CE7901354}"/>
    <cellStyle name="AeE­_¼oAa½CAu  19 2" xfId="30561" xr:uid="{361E3366-0C78-4D07-88E7-4494A65FA045}"/>
    <cellStyle name="ÅëÈ­_¼öÃâ½ÇÀû  19 2" xfId="30562" xr:uid="{48D9262D-469F-4C98-B25A-8F629981AFF9}"/>
    <cellStyle name="AeE­_¼oAa½CAu  2" xfId="23207" xr:uid="{767CB8D4-8BE6-46D0-BF49-B586DA492674}"/>
    <cellStyle name="ÅëÈ­_¼öÃâ½ÇÀû  2" xfId="23208" xr:uid="{E492D364-20B5-424B-BCE7-E28C23A3EB0C}"/>
    <cellStyle name="AeE­_¼oAa½CAu  2 2" xfId="30563" xr:uid="{69A4D64D-B10E-402F-9119-39A61462D494}"/>
    <cellStyle name="ÅëÈ­_¼öÃâ½ÇÀû  20" xfId="23209" xr:uid="{8B483660-F507-4AA4-BBA7-DBDB73A73CBD}"/>
    <cellStyle name="AeE­_¼oAa½CAu  20 2" xfId="30564" xr:uid="{450B40DD-2EEE-4055-AF0A-6D2BC14C3CE3}"/>
    <cellStyle name="ÅëÈ­_¼öÃâ½ÇÀû  20 2" xfId="30565" xr:uid="{075AA8FB-098F-4954-A7B0-86A790AD14FF}"/>
    <cellStyle name="AeE­_¼oAa½CAu  21" xfId="23210" xr:uid="{3B5F3FE4-D301-4444-97D4-289DD3801A66}"/>
    <cellStyle name="ÅëÈ­_¼öÃâ½ÇÀû  21" xfId="23211" xr:uid="{FE32836B-76F6-4671-9066-5484D5AEC2BB}"/>
    <cellStyle name="AeE­_¼oAa½CAu  21 2" xfId="30566" xr:uid="{6E01F5B0-74FD-4FE8-94F6-88E5871CB298}"/>
    <cellStyle name="ÅëÈ­_¼öÃâ½ÇÀû  21 2" xfId="30567" xr:uid="{95F629BA-DF73-4E21-8F9C-8697735863DF}"/>
    <cellStyle name="AeE­_¼oAa½CAu  22" xfId="23212" xr:uid="{694537F2-7849-4447-8067-916F8F89B6E5}"/>
    <cellStyle name="ÅëÈ­_¼öÃâ½ÇÀû  22" xfId="23213" xr:uid="{B4696ACE-6990-4F3A-A048-E10FDBB3943F}"/>
    <cellStyle name="AeE­_¼oAa½CAu  22 2" xfId="30568" xr:uid="{16897628-BBA2-49D5-BF90-CFB56D21592F}"/>
    <cellStyle name="ÅëÈ­_¼öÃâ½ÇÀû  22 2" xfId="30569" xr:uid="{597FBF61-00D8-4846-A08A-9DDBCA0F7361}"/>
    <cellStyle name="AeE­_¼oAa½CAu  23" xfId="23214" xr:uid="{CC81D7E8-2A3C-423D-939F-6140509701C7}"/>
    <cellStyle name="ÅëÈ­_¼öÃâ½ÇÀû  23" xfId="23215" xr:uid="{24DA228F-46BF-490D-85D5-0D4050C4D932}"/>
    <cellStyle name="AeE­_¼oAa½CAu  23 2" xfId="30570" xr:uid="{4C9F6D10-42B2-4E1F-AC06-46FBDE334BE3}"/>
    <cellStyle name="ÅëÈ­_¼öÃâ½ÇÀû  23 2" xfId="30571" xr:uid="{40D9BE58-CBB2-4E66-9DEA-394570D13959}"/>
    <cellStyle name="AeE­_¼oAa½CAu  24" xfId="23216" xr:uid="{B6AE86E0-1EC9-4B50-9C06-7AAFF895D42E}"/>
    <cellStyle name="ÅëÈ­_¼öÃâ½ÇÀû  24" xfId="23217" xr:uid="{94180245-41BB-4565-B50E-8E1D10E530B1}"/>
    <cellStyle name="AeE­_¼oAa½CAu  24 2" xfId="30572" xr:uid="{AEB5EB2A-3A6C-4E01-9EF1-6A72ED4664D5}"/>
    <cellStyle name="ÅëÈ­_¼öÃâ½ÇÀû  24 2" xfId="30573" xr:uid="{196C7339-DCB3-4BBE-A317-CB93CD2B07F8}"/>
    <cellStyle name="AeE­_¼oAa½CAu  25" xfId="23218" xr:uid="{12C5C910-6CA4-4339-90E0-496310FF52E5}"/>
    <cellStyle name="ÅëÈ­_¼öÃâ½ÇÀû  25" xfId="23219" xr:uid="{42936655-9A4B-4F7D-A7BE-3E71CB77744E}"/>
    <cellStyle name="AeE­_¼oAa½CAu  25 2" xfId="30574" xr:uid="{0D339BA3-F698-4481-8EE7-BB806DB94EB2}"/>
    <cellStyle name="ÅëÈ­_¼öÃâ½ÇÀû  26" xfId="23220" xr:uid="{210CAA6E-871F-435F-9D23-99B5B9772113}"/>
    <cellStyle name="AeE­_¼oAa½CAu  26 2" xfId="30575" xr:uid="{317BA34E-DA67-4628-9845-E88E98C69F3C}"/>
    <cellStyle name="ÅëÈ­_¼öÃâ½ÇÀû  27" xfId="23221" xr:uid="{477D80CC-3FCE-4F84-BF35-A8A4764BAB6D}"/>
    <cellStyle name="AeE­_¼oAa½CAu  27 2" xfId="30576" xr:uid="{3287E1A6-3408-47EE-B3C3-D2EFC3128E54}"/>
    <cellStyle name="ÅëÈ­_¼öÃâ½ÇÀû  28" xfId="23222" xr:uid="{0C7B6616-97DE-4F77-89E2-1582E35A3899}"/>
    <cellStyle name="AeE­_¼oAa½CAu  28 2" xfId="30577" xr:uid="{F6A3046F-6E7C-4A58-8F13-51F04B51E672}"/>
    <cellStyle name="ÅëÈ­_¼öÃâ½ÇÀû  29" xfId="23223" xr:uid="{30085375-CCD3-4E5C-8AF6-EA98A0CD2644}"/>
    <cellStyle name="AeE­_¼oAa½CAu  29 2" xfId="30578" xr:uid="{53259BF7-458E-4FB9-9FA3-60699364ACEB}"/>
    <cellStyle name="ÅëÈ­_¼öÃâ½ÇÀû  3" xfId="23224" xr:uid="{0427D46A-5E17-46A3-A0CC-5674E38519CB}"/>
    <cellStyle name="AeE­_¼oAa½CAu  3 2" xfId="30579" xr:uid="{7C4A8820-E6FC-48CD-A39E-E83DF3838A80}"/>
    <cellStyle name="ÅëÈ­_¼öÃâ½ÇÀû  3 2" xfId="30580" xr:uid="{3D615B69-6615-4CBF-9ED7-9AB14BC8027E}"/>
    <cellStyle name="AeE­_¼oAa½CAu  30" xfId="23225" xr:uid="{C0A33C27-7847-4ECB-A400-7A06D0C9E57B}"/>
    <cellStyle name="ÅëÈ­_¼öÃâ½ÇÀû  30" xfId="23226" xr:uid="{B9B048C1-E510-4DBF-8005-E34847EBAC16}"/>
    <cellStyle name="AeE­_¼oAa½CAu  30 2" xfId="30581" xr:uid="{C626A396-2A3E-43CC-B9B5-CEF331A0B768}"/>
    <cellStyle name="ÅëÈ­_¼öÃâ½ÇÀû  31" xfId="23227" xr:uid="{AA5461B4-71A4-4EBA-BB4D-7D97FDFE15CB}"/>
    <cellStyle name="AeE­_¼oAa½CAu  31 2" xfId="30582" xr:uid="{93A9D338-599B-4183-AE58-26D77F346CC6}"/>
    <cellStyle name="ÅëÈ­_¼öÃâ½ÇÀû  32" xfId="23228" xr:uid="{238BA2BC-DC4E-4AFD-B982-F9CBECDC7C33}"/>
    <cellStyle name="AeE­_¼oAa½CAu  32 2" xfId="30583" xr:uid="{E54AB80B-CF3C-4FF0-A2F2-449E232D34F3}"/>
    <cellStyle name="ÅëÈ­_¼öÃâ½ÇÀû  33" xfId="23229" xr:uid="{018D90E0-A1D4-4B3C-9DD1-9D8C114B51E3}"/>
    <cellStyle name="AeE­_¼oAa½CAu  33 2" xfId="30584" xr:uid="{2620CC76-2888-4CE6-BFDF-DA93BED90134}"/>
    <cellStyle name="ÅëÈ­_¼öÃâ½ÇÀû  34" xfId="23230" xr:uid="{AB85D5B1-C5AC-4687-9D80-1EC33D798CD9}"/>
    <cellStyle name="AeE­_¼oAa½CAu  34 2" xfId="30585" xr:uid="{B5D4830D-FA8F-453D-B6D1-0912763B17AE}"/>
    <cellStyle name="ÅëÈ­_¼öÃâ½ÇÀû  35" xfId="23231" xr:uid="{04FFD23B-2AA5-4E4B-A9F5-C15E1C9207D7}"/>
    <cellStyle name="AeE­_¼oAa½CAu  35 2" xfId="30586" xr:uid="{75C80FB7-CE37-41AD-B50B-9BA72B271C6B}"/>
    <cellStyle name="ÅëÈ­_¼öÃâ½ÇÀû  36" xfId="23232" xr:uid="{D681EF6F-FD9E-4A3D-AC17-5792376D687D}"/>
    <cellStyle name="AeE­_¼oAa½CAu  36 2" xfId="30587" xr:uid="{78911602-E776-4D7C-A788-9D7D164A074F}"/>
    <cellStyle name="ÅëÈ­_¼öÃâ½ÇÀû  37" xfId="30588" xr:uid="{F4ADF4B4-06E6-48FC-B5A7-107FE4D425C1}"/>
    <cellStyle name="AeE­_¼oAa½CAu  4" xfId="23233" xr:uid="{2E8FD136-C656-455E-A5FD-DDB33582466E}"/>
    <cellStyle name="ÅëÈ­_¼öÃâ½ÇÀû  4" xfId="23234" xr:uid="{CBCA6F91-4939-4BAA-A5BD-1FDD0EB47E89}"/>
    <cellStyle name="AeE­_¼oAa½CAu  4 2" xfId="30589" xr:uid="{DEFAB574-6967-4CEC-B40E-61AF9146999D}"/>
    <cellStyle name="ÅëÈ­_¼öÃâ½ÇÀû  4 2" xfId="30590" xr:uid="{41B215F7-2E25-4419-8D61-3BC497027FE4}"/>
    <cellStyle name="AeE­_¼oAa½CAu  5" xfId="23235" xr:uid="{EFEB4C7C-06CD-4452-901E-B4246A2CCC65}"/>
    <cellStyle name="ÅëÈ­_¼öÃâ½ÇÀû  5" xfId="23236" xr:uid="{E057A0BD-CE5A-4605-BCBC-5BEB2D69BC06}"/>
    <cellStyle name="AeE­_¼oAa½CAu  5 2" xfId="30591" xr:uid="{2D27FA98-3064-4246-8D43-4FCA5A62AA03}"/>
    <cellStyle name="ÅëÈ­_¼öÃâ½ÇÀû  5 2" xfId="30592" xr:uid="{8BC2BE31-4CB9-4C4A-B5EE-32E95E9A0AC6}"/>
    <cellStyle name="AeE­_¼oAa½CAu  6" xfId="23237" xr:uid="{2F58FA4E-FAFE-4B50-9400-61949663FE31}"/>
    <cellStyle name="ÅëÈ­_¼öÃâ½ÇÀû  6" xfId="23238" xr:uid="{B3E95830-61E5-447C-976A-6448AE25F443}"/>
    <cellStyle name="AeE­_¼oAa½CAu  6 2" xfId="30593" xr:uid="{54340C66-ACA9-4ED7-89EC-D2C2946AB377}"/>
    <cellStyle name="ÅëÈ­_¼öÃâ½ÇÀû  6 2" xfId="30594" xr:uid="{358C93D0-4AFF-46B3-9CA6-A00FE8E88F9D}"/>
    <cellStyle name="AeE­_¼oAa½CAu  7" xfId="23239" xr:uid="{B2234A64-C0AB-48AD-9ECA-56D123BECBFD}"/>
    <cellStyle name="ÅëÈ­_¼öÃâ½ÇÀû  7" xfId="23240" xr:uid="{C0BEFB34-B21A-4B01-867D-46965BF5806C}"/>
    <cellStyle name="AeE­_¼oAa½CAu  7 2" xfId="30595" xr:uid="{CBDD3793-612E-446F-9A2D-346C9FB1871C}"/>
    <cellStyle name="ÅëÈ­_¼öÃâ½ÇÀû  7 2" xfId="30596" xr:uid="{A24B692F-2428-423A-81B3-8C0210B1F4BE}"/>
    <cellStyle name="AeE­_¼oAa½CAu  8" xfId="23241" xr:uid="{CD5EE433-4888-40A2-81DE-00E3BE4AB0DA}"/>
    <cellStyle name="ÅëÈ­_¼öÃâ½ÇÀû  8" xfId="23242" xr:uid="{0E5F71AD-193F-45B9-A7A4-7009A4F3B6A7}"/>
    <cellStyle name="AeE­_¼oAa½CAu  8 2" xfId="30597" xr:uid="{D2FDC669-7AFF-49D4-863E-00D283AC58DB}"/>
    <cellStyle name="ÅëÈ­_¼öÃâ½ÇÀû  8 2" xfId="30598" xr:uid="{B6E2B3A2-B037-4D01-A85E-150FECB749E7}"/>
    <cellStyle name="AeE­_¼oAa½CAu  9" xfId="23243" xr:uid="{3B29B27E-DD0E-497A-8DBE-3E86C9739F57}"/>
    <cellStyle name="ÅëÈ­_¼öÃâ½ÇÀû  9" xfId="23244" xr:uid="{460ECFC5-3E59-4B5A-BBDB-183C935DF9A1}"/>
    <cellStyle name="AeE­_¼oAa½CAu  9 2" xfId="30599" xr:uid="{A7ADD23E-8BC9-454A-900B-710EF277E5FF}"/>
    <cellStyle name="ÅëÈ­_¼öÃâ½ÇÀû  9 2" xfId="30600" xr:uid="{00AC8C11-FF5B-48E2-B675-3A21881E30C8}"/>
    <cellStyle name="AeE­_¼oAa½CAu _(분석-수정-수주보완)2003-2005년신제품수주분석3" xfId="2430" xr:uid="{45EEB050-C456-4894-BED5-A0DAB98318E1}"/>
    <cellStyle name="ÅëÈ­_¼öÃâ½ÇÀû _(분석-수정-수주보완)2003-2005년신제품수주분석3" xfId="2431" xr:uid="{7F3491A4-758E-435A-96A8-2858C4AA7A97}"/>
    <cellStyle name="AeE­_¼oAa½CAu _04변압기생산투자" xfId="2432" xr:uid="{D5AD727F-C87C-4615-9D2D-C3BA10E14F9E}"/>
    <cellStyle name="ÅëÈ­_¼öÃâ½ÇÀû _04변압기생산투자" xfId="2433" xr:uid="{D5E4FAD0-1E77-4954-8F6B-5FCBD29EC16A}"/>
    <cellStyle name="AeE­_¼oAa½CAu _07년 시설투자 사업계획(안재한)" xfId="2434" xr:uid="{D3D08C6B-3F3F-4EAC-B6F5-556F29F18797}"/>
    <cellStyle name="ÅëÈ­_¼öÃâ½ÇÀû _07년 시설투자 사업계획(안재한)" xfId="2435" xr:uid="{C6DE4DB8-746D-4381-BB44-A31D00280430}"/>
    <cellStyle name="AeE­_¼oAa½CAu _1 2006년사업계획작성기준및 양식(R.0)" xfId="2436" xr:uid="{FF4AAD89-2595-4C90-B531-6BA818D65DA1}"/>
    <cellStyle name="ÅëÈ­_¼öÃâ½ÇÀû _1 2006년사업계획작성기준및 양식(R.0)" xfId="2437" xr:uid="{8FA07581-1358-4FE6-AB09-2BE9D5E464A4}"/>
    <cellStyle name="AeE­_¼oAa½CAu _1)사업목표(수정)" xfId="2438" xr:uid="{2515C57F-1272-4CEF-83C7-3086EB02441F}"/>
    <cellStyle name="ÅëÈ­_¼öÃâ½ÇÀû _1)사업목표(수정)" xfId="2439" xr:uid="{01D5F34B-9831-4A99-816D-B2B487118513}"/>
    <cellStyle name="AeE­_¼oAa½CAu _1)중장기사업목표_B4(수정)" xfId="2440" xr:uid="{234DF20D-7DD8-4E16-AA0D-854DAABD0540}"/>
    <cellStyle name="ÅëÈ­_¼öÃâ½ÇÀû _1)중장기사업목표_B4(수정)" xfId="2441" xr:uid="{50E1DFDA-FE95-4CD5-8B9B-201FE737DD64}"/>
    <cellStyle name="AeE­_¼oAa½CAu _¹≪¿ª10¿u " xfId="2442" xr:uid="{EBB45B3E-C392-49AE-94E9-5B1984F3AFE2}"/>
    <cellStyle name="ÅëÈ­_¼öÃâ½ÇÀû _12월 사업실적" xfId="2443" xr:uid="{F0A98DD9-C368-40E5-AA9E-0187FEA24F8E}"/>
    <cellStyle name="AeE­_¼oAa½CAu _2007년사업계획작성초안(고생송부)" xfId="2444" xr:uid="{DC5DD6F8-CB31-4493-BC33-4FA51F0AC2DF}"/>
    <cellStyle name="ÅëÈ­_¼öÃâ½ÇÀû _2007년사업계획작성초안(고생송부)" xfId="2445" xr:uid="{94B4C335-D5A9-41D8-A386-2DD9655EF7B3}"/>
    <cellStyle name="AeE­_¼oAa½CAu _20080929_인버터VOC현황및개선방안_품질1" xfId="2446" xr:uid="{9869FFBF-75D9-449B-BACE-95E510A683ED}"/>
    <cellStyle name="ÅëÈ­_¼öÃâ½ÇÀû _20080929_인버터VOC현황및개선방안_품질1" xfId="2447" xr:uid="{0D56853A-8D53-4E91-86E6-DF634A8ABC64}"/>
    <cellStyle name="AeE­_¼oAa½CAu _20080930_인버터VOC 년도별 추이_품질" xfId="2448" xr:uid="{146E4FDC-824D-4D46-9E7D-703BD4A35DCC}"/>
    <cellStyle name="ÅëÈ­_¼öÃâ½ÇÀû _20080930_인버터VOC 년도별 추이_품질" xfId="2449" xr:uid="{EA5FEC7B-586F-4056-8B25-7E3D25C92BF6}"/>
    <cellStyle name="AeE­_¼oAa½CAu _2008년_VOC 세부실천계획_r01(B4)_중저압차단기" xfId="2450" xr:uid="{280FF4B6-6076-4712-9A8A-E90CD78BB1F5}"/>
    <cellStyle name="ÅëÈ­_¼öÃâ½ÇÀû _2008년_VOC 세부실천계획_r01(B4)_중저압차단기" xfId="2451" xr:uid="{22491EBB-317F-4FD5-BC38-205ECBCCC707}"/>
    <cellStyle name="AeE­_¼oAa½CAu _5월보고상" xfId="2452" xr:uid="{1041C721-17CB-410A-B369-4FEF327F5EAB}"/>
    <cellStyle name="ÅëÈ­_¼öÃâ½ÇÀû _5월보고상" xfId="2453" xr:uid="{770E66F2-6ACE-4A06-8354-7659F3C3A5A7}"/>
    <cellStyle name="AeE­_¼oAa½CAu _5월보고상 10" xfId="23245" xr:uid="{CA6EBB9B-C0D7-4B47-A09F-11159912ED90}"/>
    <cellStyle name="ÅëÈ­_¼öÃâ½ÇÀû _5월보고상 10" xfId="23246" xr:uid="{5E903DE2-5107-47CA-AB61-2312E6C9956B}"/>
    <cellStyle name="AeE­_¼oAa½CAu _5월보고상 10 2" xfId="30601" xr:uid="{C2ECBE48-BA0C-40C1-9B1E-813182FE00DF}"/>
    <cellStyle name="ÅëÈ­_¼öÃâ½ÇÀû _5월보고상 10 2" xfId="30602" xr:uid="{A4AC0054-F697-47F1-930D-A434316D7927}"/>
    <cellStyle name="AeE­_¼oAa½CAu _5월보고상 11" xfId="23247" xr:uid="{B163E400-16A8-4650-BCD9-5C937F243946}"/>
    <cellStyle name="ÅëÈ­_¼öÃâ½ÇÀû _5월보고상 11" xfId="23248" xr:uid="{EE7ED674-24D7-4AC5-8BC6-15ECC0DA2506}"/>
    <cellStyle name="AeE­_¼oAa½CAu _5월보고상 11 2" xfId="30603" xr:uid="{1CEE21F0-98C4-4676-AE3F-03593B46BD0B}"/>
    <cellStyle name="ÅëÈ­_¼öÃâ½ÇÀû _5월보고상 11 2" xfId="30604" xr:uid="{60F2FA5F-5E00-458F-96DD-342DFB6B576A}"/>
    <cellStyle name="AeE­_¼oAa½CAu _5월보고상 12" xfId="23249" xr:uid="{392F4148-3577-4120-9C90-BBE2F8F73AAB}"/>
    <cellStyle name="ÅëÈ­_¼öÃâ½ÇÀû _5월보고상 12" xfId="23250" xr:uid="{27403D29-48E9-4C3D-8809-822010D5C9E8}"/>
    <cellStyle name="AeE­_¼oAa½CAu _5월보고상 12 2" xfId="30605" xr:uid="{E0D62C56-3B94-4C85-A249-ED8F6DB87CAE}"/>
    <cellStyle name="ÅëÈ­_¼öÃâ½ÇÀû _5월보고상 12 2" xfId="30606" xr:uid="{28C9C196-3B9D-40B4-A26E-1B44D12DEC77}"/>
    <cellStyle name="AeE­_¼oAa½CAu _5월보고상 13" xfId="23251" xr:uid="{EF76D81A-D3C7-4752-B720-B38537EACAE9}"/>
    <cellStyle name="ÅëÈ­_¼öÃâ½ÇÀû _5월보고상 13" xfId="23252" xr:uid="{BA0666A7-A773-48C0-BD99-3200AC265341}"/>
    <cellStyle name="AeE­_¼oAa½CAu _5월보고상 13 2" xfId="30607" xr:uid="{A38992AA-2BB4-46D8-8789-41C0B564151B}"/>
    <cellStyle name="ÅëÈ­_¼öÃâ½ÇÀû _5월보고상 13 2" xfId="30608" xr:uid="{20903DBF-9F38-4DBB-929D-F7BCF145F441}"/>
    <cellStyle name="AeE­_¼oAa½CAu _5월보고상 14" xfId="23253" xr:uid="{C383099F-D144-495F-91B6-72A3CEC8B7D9}"/>
    <cellStyle name="ÅëÈ­_¼öÃâ½ÇÀû _5월보고상 14" xfId="23254" xr:uid="{91B4E736-0E1D-496A-895C-F7AA92CB66AE}"/>
    <cellStyle name="AeE­_¼oAa½CAu _5월보고상 14 2" xfId="30609" xr:uid="{BFB1D206-02CA-4F95-BEFC-00DB9FD6D9CC}"/>
    <cellStyle name="ÅëÈ­_¼öÃâ½ÇÀû _5월보고상 14 2" xfId="30610" xr:uid="{7521CBB0-49C3-450F-AE56-79CD54F68887}"/>
    <cellStyle name="AeE­_¼oAa½CAu _5월보고상 15" xfId="23255" xr:uid="{830699B5-2148-4A31-8558-6FB79A0BFC62}"/>
    <cellStyle name="ÅëÈ­_¼öÃâ½ÇÀû _5월보고상 15" xfId="23256" xr:uid="{3AC3E020-47E3-4A87-A8E5-E0580788DFA0}"/>
    <cellStyle name="AeE­_¼oAa½CAu _5월보고상 15 2" xfId="30611" xr:uid="{84AF4161-A2F1-4F43-8A9C-611977962B23}"/>
    <cellStyle name="ÅëÈ­_¼öÃâ½ÇÀû _5월보고상 15 2" xfId="30612" xr:uid="{3C38CDC9-5966-40AA-8991-E1B1E8EA39A9}"/>
    <cellStyle name="AeE­_¼oAa½CAu _5월보고상 16" xfId="23257" xr:uid="{9F8CE6B9-CB06-4034-8A91-34FDF7307FAB}"/>
    <cellStyle name="ÅëÈ­_¼öÃâ½ÇÀû _5월보고상 16" xfId="23258" xr:uid="{B95BD4A7-B147-4F3D-902B-EDB685061B1B}"/>
    <cellStyle name="AeE­_¼oAa½CAu _5월보고상 16 2" xfId="30613" xr:uid="{99F86B44-6C7F-4BBA-B9E8-CA0CDB90248C}"/>
    <cellStyle name="ÅëÈ­_¼öÃâ½ÇÀû _5월보고상 16 2" xfId="30614" xr:uid="{16B3D313-7AC8-4842-BA95-C6016FF15D9C}"/>
    <cellStyle name="AeE­_¼oAa½CAu _5월보고상 17" xfId="23259" xr:uid="{A805FA00-1EE7-4683-9053-B58C9D4081DD}"/>
    <cellStyle name="ÅëÈ­_¼öÃâ½ÇÀû _5월보고상 17" xfId="23260" xr:uid="{FC2596DF-F945-4677-A210-D5092B7D99AE}"/>
    <cellStyle name="AeE­_¼oAa½CAu _5월보고상 17 2" xfId="30615" xr:uid="{AFAE20B0-5EE8-4549-9AD6-AB72548645BB}"/>
    <cellStyle name="ÅëÈ­_¼öÃâ½ÇÀû _5월보고상 17 2" xfId="30616" xr:uid="{2548DD4C-0FF3-4CFC-92A5-8D951DC5581A}"/>
    <cellStyle name="AeE­_¼oAa½CAu _5월보고상 18" xfId="23261" xr:uid="{59DA67AF-6B80-4B90-A2C7-F1B0D9077BF4}"/>
    <cellStyle name="ÅëÈ­_¼öÃâ½ÇÀû _5월보고상 18" xfId="23262" xr:uid="{687D175E-F7A1-42FE-8FE7-E421D6111B26}"/>
    <cellStyle name="AeE­_¼oAa½CAu _5월보고상 18 2" xfId="30617" xr:uid="{051B9082-8CAA-49C2-A9A9-7AE9068FEA8D}"/>
    <cellStyle name="ÅëÈ­_¼öÃâ½ÇÀû _5월보고상 18 2" xfId="30618" xr:uid="{D95D398E-7323-4D6D-AE89-8AE82EE62FD6}"/>
    <cellStyle name="AeE­_¼oAa½CAu _5월보고상 19" xfId="23263" xr:uid="{9F936CB4-E292-42A7-82AB-33255E6505B2}"/>
    <cellStyle name="ÅëÈ­_¼öÃâ½ÇÀû _5월보고상 19" xfId="23264" xr:uid="{39DA9073-97FF-497E-8AD2-FC30B450B5B4}"/>
    <cellStyle name="AeE­_¼oAa½CAu _5월보고상 19 2" xfId="30619" xr:uid="{4F7B7F7D-5D37-46FE-8455-3441F97F26A8}"/>
    <cellStyle name="ÅëÈ­_¼öÃâ½ÇÀû _5월보고상 19 2" xfId="30620" xr:uid="{2E93574D-CCC3-4C33-863A-811E0F82A340}"/>
    <cellStyle name="AeE­_¼oAa½CAu _5월보고상 2" xfId="23265" xr:uid="{E49F4ACC-83DC-479F-981E-D1120F8722F4}"/>
    <cellStyle name="ÅëÈ­_¼öÃâ½ÇÀû _5월보고상 2" xfId="23266" xr:uid="{6C294004-BA89-477C-B852-3F9A7B86DF14}"/>
    <cellStyle name="AeE­_¼oAa½CAu _5월보고상 2 2" xfId="30621" xr:uid="{47D865CF-198C-4F17-BFA1-902188355881}"/>
    <cellStyle name="ÅëÈ­_¼öÃâ½ÇÀû _5월보고상 20" xfId="23267" xr:uid="{E2247388-3B2C-4499-9285-83812E1E947C}"/>
    <cellStyle name="AeE­_¼oAa½CAu _5월보고상 20 2" xfId="30622" xr:uid="{ADC93D79-277E-483F-AF07-B651F0F28FAA}"/>
    <cellStyle name="ÅëÈ­_¼öÃâ½ÇÀû _5월보고상 20 2" xfId="30623" xr:uid="{15FD7848-03B5-44FC-9A1C-5BDA96E90ED2}"/>
    <cellStyle name="AeE­_¼oAa½CAu _5월보고상 21" xfId="23268" xr:uid="{607B77EB-7E2C-445E-AAAC-70AEF5A801AF}"/>
    <cellStyle name="ÅëÈ­_¼öÃâ½ÇÀû _5월보고상 21" xfId="23269" xr:uid="{37D98354-7C66-4D3F-809C-F372DB96D203}"/>
    <cellStyle name="AeE­_¼oAa½CAu _5월보고상 21 2" xfId="30624" xr:uid="{99C19218-8A45-4D3F-9ED5-AAB3D46B4DA6}"/>
    <cellStyle name="ÅëÈ­_¼öÃâ½ÇÀû _5월보고상 21 2" xfId="30625" xr:uid="{5DA30A55-A81F-43F3-BDF2-339F873B2D45}"/>
    <cellStyle name="AeE­_¼oAa½CAu _5월보고상 22" xfId="23270" xr:uid="{5500DF5C-15D8-48D0-AF81-3617A0075E76}"/>
    <cellStyle name="ÅëÈ­_¼öÃâ½ÇÀû _5월보고상 22" xfId="23271" xr:uid="{CA0CF01E-7036-4809-91CD-1CD6FD148DA4}"/>
    <cellStyle name="AeE­_¼oAa½CAu _5월보고상 22 2" xfId="30626" xr:uid="{1D2606E2-F125-4733-87DB-7AD4E23A6B56}"/>
    <cellStyle name="ÅëÈ­_¼öÃâ½ÇÀû _5월보고상 22 2" xfId="30627" xr:uid="{A37A030B-2F3A-44DB-AF47-F7AE10E50573}"/>
    <cellStyle name="AeE­_¼oAa½CAu _5월보고상 23" xfId="23272" xr:uid="{2160D920-EB0E-41AF-B8C2-B0C7F58E4D52}"/>
    <cellStyle name="ÅëÈ­_¼öÃâ½ÇÀû _5월보고상 23" xfId="23273" xr:uid="{C365C810-D81E-4ADE-B07C-C5F088788910}"/>
    <cellStyle name="AeE­_¼oAa½CAu _5월보고상 23 2" xfId="30628" xr:uid="{0DA07B85-9528-40F6-AD3A-475313012DB6}"/>
    <cellStyle name="ÅëÈ­_¼öÃâ½ÇÀû _5월보고상 23 2" xfId="30629" xr:uid="{BDAF5449-F39E-4E95-B079-9675E08B4C94}"/>
    <cellStyle name="AeE­_¼oAa½CAu _5월보고상 24" xfId="23274" xr:uid="{75E678DB-9A31-4F1B-AD7F-0B9684D49ECD}"/>
    <cellStyle name="ÅëÈ­_¼öÃâ½ÇÀû _5월보고상 24" xfId="23275" xr:uid="{56B44D3A-3E0E-49A6-8D6B-CE7CBE2D1A3F}"/>
    <cellStyle name="AeE­_¼oAa½CAu _5월보고상 24 2" xfId="30630" xr:uid="{CC8B41CF-0A42-4C3A-A061-472CFAC48D92}"/>
    <cellStyle name="ÅëÈ­_¼öÃâ½ÇÀû _5월보고상 24 2" xfId="30631" xr:uid="{EE2ED336-0D53-45D3-A5A8-111CB72F18A0}"/>
    <cellStyle name="AeE­_¼oAa½CAu _5월보고상 25" xfId="23276" xr:uid="{8ECA84FF-AF15-449E-AC9C-15B7F11BA9F0}"/>
    <cellStyle name="ÅëÈ­_¼öÃâ½ÇÀû _5월보고상 25" xfId="23277" xr:uid="{F2A2DA84-80D5-4C9C-81F1-22F29A7F158A}"/>
    <cellStyle name="AeE­_¼oAa½CAu _5월보고상 25 2" xfId="30632" xr:uid="{5D5B9739-F2AD-4851-9486-F4E0AA02091D}"/>
    <cellStyle name="ÅëÈ­_¼öÃâ½ÇÀû _5월보고상 26" xfId="23278" xr:uid="{30CCA32C-8A1B-4ABB-9108-50CA6230E2C9}"/>
    <cellStyle name="AeE­_¼oAa½CAu _5월보고상 26 2" xfId="30633" xr:uid="{7F5891CC-AFE8-4696-BED0-D94BD30C41B0}"/>
    <cellStyle name="ÅëÈ­_¼öÃâ½ÇÀû _5월보고상 27" xfId="23279" xr:uid="{2BA6286F-637C-41DE-9244-55DC2FB84AD3}"/>
    <cellStyle name="AeE­_¼oAa½CAu _5월보고상 27 2" xfId="30634" xr:uid="{F72EA4DC-C5F9-42CA-BA7B-638BDCA1601B}"/>
    <cellStyle name="ÅëÈ­_¼öÃâ½ÇÀû _5월보고상 28" xfId="23280" xr:uid="{3903D643-8990-4762-B60F-81B78BB26016}"/>
    <cellStyle name="AeE­_¼oAa½CAu _5월보고상 28 2" xfId="30635" xr:uid="{1DE7FB05-94B3-49E1-9FA7-EB704D0580A1}"/>
    <cellStyle name="ÅëÈ­_¼öÃâ½ÇÀû _5월보고상 29" xfId="23281" xr:uid="{0A84A710-FAEA-40F9-8B04-AB51DB92B2EF}"/>
    <cellStyle name="AeE­_¼oAa½CAu _5월보고상 29 2" xfId="30636" xr:uid="{70B21CCC-1396-4391-AD6B-56B7B61BB8FE}"/>
    <cellStyle name="ÅëÈ­_¼öÃâ½ÇÀû _5월보고상 3" xfId="23282" xr:uid="{AF716B7C-44C7-40AD-BE58-5A45E594B290}"/>
    <cellStyle name="AeE­_¼oAa½CAu _5월보고상 3 2" xfId="30637" xr:uid="{ECA1EF97-DDBB-4123-93F5-7E73C8C57FCA}"/>
    <cellStyle name="ÅëÈ­_¼öÃâ½ÇÀû _5월보고상 3 2" xfId="30638" xr:uid="{9E2D2D0C-46A0-4A11-B9F1-E6763375F61B}"/>
    <cellStyle name="AeE­_¼oAa½CAu _5월보고상 30" xfId="23283" xr:uid="{7C20879A-CAC7-4396-8192-CCB2C23916EE}"/>
    <cellStyle name="ÅëÈ­_¼öÃâ½ÇÀû _5월보고상 30" xfId="23284" xr:uid="{17C22750-F514-4A4C-938F-372CD34E897D}"/>
    <cellStyle name="AeE­_¼oAa½CAu _5월보고상 30 2" xfId="30639" xr:uid="{CA54CE05-B321-4726-B1B3-2BB1F3174A72}"/>
    <cellStyle name="ÅëÈ­_¼öÃâ½ÇÀû _5월보고상 31" xfId="23285" xr:uid="{BD02C2AD-60C4-4C6A-8BBE-C9110BFDBD44}"/>
    <cellStyle name="AeE­_¼oAa½CAu _5월보고상 31 2" xfId="30640" xr:uid="{59E719C2-156F-4774-9172-07C38C52BE82}"/>
    <cellStyle name="ÅëÈ­_¼öÃâ½ÇÀû _5월보고상 32" xfId="23286" xr:uid="{A5CEECBD-6477-48FE-8178-C81E83B77160}"/>
    <cellStyle name="AeE­_¼oAa½CAu _5월보고상 32 2" xfId="30641" xr:uid="{86C1BC98-5418-46C7-AB60-1988CB820C2A}"/>
    <cellStyle name="ÅëÈ­_¼öÃâ½ÇÀû _5월보고상 33" xfId="23287" xr:uid="{6665E2F6-2BAB-40EE-BE8E-334618308E7F}"/>
    <cellStyle name="AeE­_¼oAa½CAu _5월보고상 33 2" xfId="30642" xr:uid="{FCB6D352-0459-469B-8A36-404FB755B3DA}"/>
    <cellStyle name="ÅëÈ­_¼öÃâ½ÇÀû _5월보고상 34" xfId="23288" xr:uid="{5F74CC23-D416-466B-AA39-9F96EA4F2D0D}"/>
    <cellStyle name="AeE­_¼oAa½CAu _5월보고상 34 2" xfId="30643" xr:uid="{E1FD89B1-C415-44F7-9631-EDD056AE736F}"/>
    <cellStyle name="ÅëÈ­_¼öÃâ½ÇÀû _5월보고상 35" xfId="23289" xr:uid="{8F5ED78F-1D1A-4B38-ADED-C9536B669C05}"/>
    <cellStyle name="AeE­_¼oAa½CAu _5월보고상 35 2" xfId="30644" xr:uid="{E2B319D2-7A69-445E-991B-4097FECEF58D}"/>
    <cellStyle name="ÅëÈ­_¼öÃâ½ÇÀû _5월보고상 36" xfId="23290" xr:uid="{6E47D035-2DA4-4A19-8AEA-CB11F86BA61F}"/>
    <cellStyle name="AeE­_¼oAa½CAu _5월보고상 36 2" xfId="30645" xr:uid="{B464894B-53D4-4C57-89F7-1D2C5F48955A}"/>
    <cellStyle name="ÅëÈ­_¼öÃâ½ÇÀû _5월보고상 37" xfId="30646" xr:uid="{9EEA9258-E732-4F21-B0C7-DE3C81054D25}"/>
    <cellStyle name="AeE­_¼oAa½CAu _5월보고상 4" xfId="23291" xr:uid="{4813416C-4684-4503-81FD-FEA41DDC2B83}"/>
    <cellStyle name="ÅëÈ­_¼öÃâ½ÇÀû _5월보고상 4" xfId="23292" xr:uid="{B277F962-48EF-48BF-94BF-C30C72DF1E00}"/>
    <cellStyle name="AeE­_¼oAa½CAu _5월보고상 4 2" xfId="30647" xr:uid="{45D14DFA-A3AE-46A1-8A8A-D83CCEB35ECE}"/>
    <cellStyle name="ÅëÈ­_¼öÃâ½ÇÀû _5월보고상 4 2" xfId="30648" xr:uid="{F6F5B44D-8A86-44AA-ADD8-299E4EBBD80A}"/>
    <cellStyle name="AeE­_¼oAa½CAu _5월보고상 5" xfId="23293" xr:uid="{37D7F56A-7E0A-40BD-9A6E-38300A6B91B0}"/>
    <cellStyle name="ÅëÈ­_¼öÃâ½ÇÀû _5월보고상 5" xfId="23294" xr:uid="{61ECB29D-10BC-46EF-B041-2121C396A467}"/>
    <cellStyle name="AeE­_¼oAa½CAu _5월보고상 5 2" xfId="30649" xr:uid="{8D11FAB1-DFC6-4BD7-AA2E-61DBE57C1A33}"/>
    <cellStyle name="ÅëÈ­_¼öÃâ½ÇÀû _5월보고상 5 2" xfId="30650" xr:uid="{EBECE844-DBAD-4A73-A88E-A7674C5E7717}"/>
    <cellStyle name="AeE­_¼oAa½CAu _5월보고상 6" xfId="23295" xr:uid="{DA923C7D-1677-420E-8E67-17FB79EB4BEE}"/>
    <cellStyle name="ÅëÈ­_¼öÃâ½ÇÀû _5월보고상 6" xfId="23296" xr:uid="{5A0A5ACB-9AAC-4719-9717-69E440CBF43E}"/>
    <cellStyle name="AeE­_¼oAa½CAu _5월보고상 6 2" xfId="30651" xr:uid="{EF5ED221-D532-4A65-BBC0-BCE912C9CC69}"/>
    <cellStyle name="ÅëÈ­_¼öÃâ½ÇÀû _5월보고상 6 2" xfId="30652" xr:uid="{9FCA2469-00A2-453D-BC3D-E25A259DB1FB}"/>
    <cellStyle name="AeE­_¼oAa½CAu _5월보고상 7" xfId="23297" xr:uid="{6B5693CC-5B81-4690-9AD4-523C33410697}"/>
    <cellStyle name="ÅëÈ­_¼öÃâ½ÇÀû _5월보고상 7" xfId="23298" xr:uid="{94FB89C7-10BA-459E-848A-E614BDC375E6}"/>
    <cellStyle name="AeE­_¼oAa½CAu _5월보고상 7 2" xfId="30653" xr:uid="{92BB93C1-2732-44C2-A7B1-E4E45B1F7AE2}"/>
    <cellStyle name="ÅëÈ­_¼öÃâ½ÇÀû _5월보고상 7 2" xfId="30654" xr:uid="{3217B931-78B8-487E-AEFC-DEB70B050658}"/>
    <cellStyle name="AeE­_¼oAa½CAu _5월보고상 8" xfId="23299" xr:uid="{BA19B5F6-FD4E-43E4-9FF8-C5E50B59E945}"/>
    <cellStyle name="ÅëÈ­_¼öÃâ½ÇÀû _5월보고상 8" xfId="23300" xr:uid="{8458F246-3F80-4631-9BBD-74951EDA7FA7}"/>
    <cellStyle name="AeE­_¼oAa½CAu _5월보고상 8 2" xfId="30655" xr:uid="{499F82E4-341B-449F-8B3D-C4409BE3617F}"/>
    <cellStyle name="ÅëÈ­_¼öÃâ½ÇÀû _5월보고상 8 2" xfId="30656" xr:uid="{BDA683AB-FAF7-494A-A132-563E8B1AB504}"/>
    <cellStyle name="AeE­_¼oAa½CAu _5월보고상 9" xfId="23301" xr:uid="{6865518F-EC5B-441A-B128-C8CB6230DEF7}"/>
    <cellStyle name="ÅëÈ­_¼öÃâ½ÇÀû _5월보고상 9" xfId="23302" xr:uid="{A9851E94-DD3D-46CC-A583-E3314422FA77}"/>
    <cellStyle name="AeE­_¼oAa½CAu _5월보고상 9 2" xfId="30657" xr:uid="{1194241D-CA1B-45CE-A5E1-058AF47FB8F7}"/>
    <cellStyle name="ÅëÈ­_¼öÃâ½ÇÀû _5월보고상 9 2" xfId="30658" xr:uid="{41403A83-0F66-48E7-86B2-87D1BD91CF8C}"/>
    <cellStyle name="AeE­_¼oAa½CAu _5월보고시" xfId="2454" xr:uid="{6C5043E5-1471-4581-8F15-AA59215E0497}"/>
    <cellStyle name="ÅëÈ­_¼öÃâ½ÇÀû _5월보고시" xfId="2455" xr:uid="{B6A04A66-ABB6-4265-90D6-E295D1D8EA5C}"/>
    <cellStyle name="AeE­_¼oAa½CAu _5월보고시 10" xfId="23303" xr:uid="{55FE5769-D00F-4C29-8DEC-D2832DC21B19}"/>
    <cellStyle name="ÅëÈ­_¼öÃâ½ÇÀû _5월보고시 10" xfId="23304" xr:uid="{E487E267-6DA4-4882-B199-F96373FC62BA}"/>
    <cellStyle name="AeE­_¼oAa½CAu _5월보고시 10 2" xfId="30659" xr:uid="{7CB80947-CFBE-4991-B7E4-008EEBD9DDB9}"/>
    <cellStyle name="ÅëÈ­_¼öÃâ½ÇÀû _5월보고시 10 2" xfId="30660" xr:uid="{ADB0BBA6-95AB-4B4C-A616-A882E650D204}"/>
    <cellStyle name="AeE­_¼oAa½CAu _5월보고시 11" xfId="23305" xr:uid="{0AE2E6E4-12AA-474A-B092-564F03ADF985}"/>
    <cellStyle name="ÅëÈ­_¼öÃâ½ÇÀû _5월보고시 11" xfId="23306" xr:uid="{768AFDE0-00E5-4E25-909A-ADCEE2E6E801}"/>
    <cellStyle name="AeE­_¼oAa½CAu _5월보고시 11 2" xfId="30661" xr:uid="{CB7BFD5C-CF56-450C-A70D-2E16C1278C49}"/>
    <cellStyle name="ÅëÈ­_¼öÃâ½ÇÀû _5월보고시 11 2" xfId="30662" xr:uid="{5F3EA371-8CF3-437C-BD05-44D00FB918BA}"/>
    <cellStyle name="AeE­_¼oAa½CAu _5월보고시 12" xfId="23307" xr:uid="{F61A1B11-E1C3-4DF2-A4E8-F821EA0EB472}"/>
    <cellStyle name="ÅëÈ­_¼öÃâ½ÇÀû _5월보고시 12" xfId="23308" xr:uid="{7782F6A6-DAE7-4EE3-9173-A557A8D93AC8}"/>
    <cellStyle name="AeE­_¼oAa½CAu _5월보고시 12 2" xfId="30663" xr:uid="{F7FCBE65-E34C-4D21-ACF4-E75C3461A59A}"/>
    <cellStyle name="ÅëÈ­_¼öÃâ½ÇÀû _5월보고시 12 2" xfId="30664" xr:uid="{FBAA37F1-4F28-4616-9BC7-C375DF489411}"/>
    <cellStyle name="AeE­_¼oAa½CAu _5월보고시 13" xfId="23309" xr:uid="{F2F61EBE-B980-47E7-AE97-CC4219131A2E}"/>
    <cellStyle name="ÅëÈ­_¼öÃâ½ÇÀû _5월보고시 13" xfId="23310" xr:uid="{B75E8F28-BDDE-4C1B-A11C-7F35CD427132}"/>
    <cellStyle name="AeE­_¼oAa½CAu _5월보고시 13 2" xfId="30665" xr:uid="{699799AF-66D0-4A1C-A292-FFAD44409D52}"/>
    <cellStyle name="ÅëÈ­_¼öÃâ½ÇÀû _5월보고시 13 2" xfId="30666" xr:uid="{8BCB9A1B-3828-4E2B-84EF-46A34545FE9D}"/>
    <cellStyle name="AeE­_¼oAa½CAu _5월보고시 14" xfId="23311" xr:uid="{BE902CBA-A65D-4B6C-94DF-BABADDE55635}"/>
    <cellStyle name="ÅëÈ­_¼öÃâ½ÇÀû _5월보고시 14" xfId="23312" xr:uid="{0625E5A3-8E48-4FC5-A6B1-DE502CC6BA16}"/>
    <cellStyle name="AeE­_¼oAa½CAu _5월보고시 14 2" xfId="30667" xr:uid="{F9694003-6866-4D24-BEC4-513FC0205002}"/>
    <cellStyle name="ÅëÈ­_¼öÃâ½ÇÀû _5월보고시 14 2" xfId="30668" xr:uid="{4B91613C-6C5C-490C-B7E3-D7861C77C263}"/>
    <cellStyle name="AeE­_¼oAa½CAu _5월보고시 15" xfId="23313" xr:uid="{521CE995-2E52-49D4-97AE-813609789359}"/>
    <cellStyle name="ÅëÈ­_¼öÃâ½ÇÀû _5월보고시 15" xfId="23314" xr:uid="{9622E453-40F3-44EF-AF9A-05A62BEC16C1}"/>
    <cellStyle name="AeE­_¼oAa½CAu _5월보고시 15 2" xfId="30669" xr:uid="{9556A993-97AD-4395-BA9E-69F8764F1032}"/>
    <cellStyle name="ÅëÈ­_¼öÃâ½ÇÀû _5월보고시 15 2" xfId="30670" xr:uid="{9D1BF252-0E1C-49B3-9738-5291EC1C2850}"/>
    <cellStyle name="AeE­_¼oAa½CAu _5월보고시 16" xfId="23315" xr:uid="{75BE7EC2-C562-4515-B0F7-511C75A211AC}"/>
    <cellStyle name="ÅëÈ­_¼öÃâ½ÇÀû _5월보고시 16" xfId="23316" xr:uid="{E7CA48DE-1B78-4D49-87DB-BDC8F28D585C}"/>
    <cellStyle name="AeE­_¼oAa½CAu _5월보고시 16 2" xfId="30671" xr:uid="{6546B222-F1D4-4BAB-9BE1-23CD69E3BB79}"/>
    <cellStyle name="ÅëÈ­_¼öÃâ½ÇÀû _5월보고시 16 2" xfId="30672" xr:uid="{4DEB4EDF-9AB0-4412-AE88-DAE6F73579E3}"/>
    <cellStyle name="AeE­_¼oAa½CAu _5월보고시 17" xfId="23317" xr:uid="{045AE13D-2356-4FB2-B529-CB7231A72AAC}"/>
    <cellStyle name="ÅëÈ­_¼öÃâ½ÇÀû _5월보고시 17" xfId="23318" xr:uid="{733C67FB-A019-4C2D-9575-416C0BE4BB35}"/>
    <cellStyle name="AeE­_¼oAa½CAu _5월보고시 17 2" xfId="30673" xr:uid="{362FCF06-D118-4FE7-A2B9-872CFAA9D699}"/>
    <cellStyle name="ÅëÈ­_¼öÃâ½ÇÀû _5월보고시 17 2" xfId="30674" xr:uid="{3DF1A771-5456-4344-8E89-DE556ADED0EC}"/>
    <cellStyle name="AeE­_¼oAa½CAu _5월보고시 18" xfId="23319" xr:uid="{D68B51FF-E12A-471E-A152-02065AEC7B59}"/>
    <cellStyle name="ÅëÈ­_¼öÃâ½ÇÀû _5월보고시 18" xfId="23320" xr:uid="{5DB64C77-4F0E-4647-85AF-F4C1ECDC3199}"/>
    <cellStyle name="AeE­_¼oAa½CAu _5월보고시 18 2" xfId="30675" xr:uid="{0E0405B9-4AB7-4278-9AC4-1751DFE33544}"/>
    <cellStyle name="ÅëÈ­_¼öÃâ½ÇÀû _5월보고시 18 2" xfId="30676" xr:uid="{6D851DEB-3594-4882-B5FB-A7FD48CBFB37}"/>
    <cellStyle name="AeE­_¼oAa½CAu _5월보고시 19" xfId="23321" xr:uid="{CA1B993C-642F-4EC8-BC0D-F700705B893B}"/>
    <cellStyle name="ÅëÈ­_¼öÃâ½ÇÀû _5월보고시 19" xfId="23322" xr:uid="{358F9D20-A615-4E35-86EF-BFE57CC41F74}"/>
    <cellStyle name="AeE­_¼oAa½CAu _5월보고시 19 2" xfId="30677" xr:uid="{0B866B1C-2897-4A7F-8BDE-BDD4A9D1E89B}"/>
    <cellStyle name="ÅëÈ­_¼öÃâ½ÇÀû _5월보고시 19 2" xfId="30678" xr:uid="{A86C95B4-1563-4008-A3BB-DDD5810C277B}"/>
    <cellStyle name="AeE­_¼oAa½CAu _5월보고시 2" xfId="23323" xr:uid="{CA718324-3C26-4630-B1A8-63DB0010F5E3}"/>
    <cellStyle name="ÅëÈ­_¼öÃâ½ÇÀû _5월보고시 2" xfId="23324" xr:uid="{CF949995-6086-4D80-A029-FA734F95501A}"/>
    <cellStyle name="AeE­_¼oAa½CAu _5월보고시 2 2" xfId="30679" xr:uid="{33108B62-C13C-4146-B3D7-32341727CA8F}"/>
    <cellStyle name="ÅëÈ­_¼öÃâ½ÇÀû _5월보고시 20" xfId="23325" xr:uid="{1A52F308-82ED-4642-8C93-14FAA050FF18}"/>
    <cellStyle name="AeE­_¼oAa½CAu _5월보고시 20 2" xfId="30680" xr:uid="{A26EFCEA-30D6-409A-82A5-16D14DC892B7}"/>
    <cellStyle name="ÅëÈ­_¼öÃâ½ÇÀû _5월보고시 20 2" xfId="30681" xr:uid="{C2BA0A3B-7DB2-4297-A1FA-990EE89FB9E9}"/>
    <cellStyle name="AeE­_¼oAa½CAu _5월보고시 21" xfId="23326" xr:uid="{581B81F6-770B-42EB-A9F6-E2246BAAD7F1}"/>
    <cellStyle name="ÅëÈ­_¼öÃâ½ÇÀû _5월보고시 21" xfId="23327" xr:uid="{3BF1428F-197C-4B97-9023-E3184792636D}"/>
    <cellStyle name="AeE­_¼oAa½CAu _5월보고시 21 2" xfId="30682" xr:uid="{48C54A9E-5834-4E66-97D8-8B8082859D63}"/>
    <cellStyle name="ÅëÈ­_¼öÃâ½ÇÀû _5월보고시 21 2" xfId="30683" xr:uid="{3C732AF4-B9CC-4BBB-96BF-DD763B00A9D8}"/>
    <cellStyle name="AeE­_¼oAa½CAu _5월보고시 22" xfId="23328" xr:uid="{BB4EC799-B32C-49AA-839F-2E1BF9A245EA}"/>
    <cellStyle name="ÅëÈ­_¼öÃâ½ÇÀû _5월보고시 22" xfId="23329" xr:uid="{54502971-2992-4223-8EE8-7BC31A54EF9C}"/>
    <cellStyle name="AeE­_¼oAa½CAu _5월보고시 22 2" xfId="30684" xr:uid="{9AF3D606-BAAD-428E-92C7-9CF6F8C20A28}"/>
    <cellStyle name="ÅëÈ­_¼öÃâ½ÇÀû _5월보고시 22 2" xfId="30685" xr:uid="{FB0D30B4-98F9-4B12-A4E8-BA19C4767BB9}"/>
    <cellStyle name="AeE­_¼oAa½CAu _5월보고시 23" xfId="23330" xr:uid="{4CD25E95-4938-4852-8509-2963CCB73F85}"/>
    <cellStyle name="ÅëÈ­_¼öÃâ½ÇÀû _5월보고시 23" xfId="23331" xr:uid="{203EFFC8-817D-4D36-9310-120231587CB0}"/>
    <cellStyle name="AeE­_¼oAa½CAu _5월보고시 23 2" xfId="30686" xr:uid="{E5E19DBA-4EF5-4179-B70C-949ECFA57CC4}"/>
    <cellStyle name="ÅëÈ­_¼öÃâ½ÇÀû _5월보고시 23 2" xfId="30687" xr:uid="{D4CB7A57-C70B-4948-A7BD-6B83934EC652}"/>
    <cellStyle name="AeE­_¼oAa½CAu _5월보고시 24" xfId="23332" xr:uid="{CD2A86E5-593E-444F-A33E-65D9F2F10C19}"/>
    <cellStyle name="ÅëÈ­_¼öÃâ½ÇÀû _5월보고시 24" xfId="23333" xr:uid="{A5C80389-0D95-4D20-921A-124636BBE642}"/>
    <cellStyle name="AeE­_¼oAa½CAu _5월보고시 24 2" xfId="30688" xr:uid="{3D0D806C-987F-43DD-923F-372149729401}"/>
    <cellStyle name="ÅëÈ­_¼öÃâ½ÇÀû _5월보고시 24 2" xfId="30689" xr:uid="{02FF09A4-492D-43EF-AB40-A69FDB6E28F7}"/>
    <cellStyle name="AeE­_¼oAa½CAu _5월보고시 25" xfId="23334" xr:uid="{1A59E2B5-FA55-4308-8521-B216FCDD1060}"/>
    <cellStyle name="ÅëÈ­_¼öÃâ½ÇÀû _5월보고시 25" xfId="23335" xr:uid="{5FE612FA-FF3F-4E04-B07E-3A3EE310578C}"/>
    <cellStyle name="AeE­_¼oAa½CAu _5월보고시 25 2" xfId="30690" xr:uid="{FF289194-16A3-43A8-BF27-B91C5344886B}"/>
    <cellStyle name="ÅëÈ­_¼öÃâ½ÇÀû _5월보고시 26" xfId="23336" xr:uid="{44943591-52C1-489D-AAC4-E7EB33F5CE54}"/>
    <cellStyle name="AeE­_¼oAa½CAu _5월보고시 26 2" xfId="30691" xr:uid="{F2F9E68D-6BF1-4409-9F67-29A6FF8A81CC}"/>
    <cellStyle name="ÅëÈ­_¼öÃâ½ÇÀû _5월보고시 27" xfId="23337" xr:uid="{4C0310F6-3E3B-40FE-9161-431B4E58D682}"/>
    <cellStyle name="AeE­_¼oAa½CAu _5월보고시 27 2" xfId="30692" xr:uid="{709B704D-9234-4900-9EE4-A25BDBCA4745}"/>
    <cellStyle name="ÅëÈ­_¼öÃâ½ÇÀû _5월보고시 28" xfId="23338" xr:uid="{305556BD-79E0-4721-A0F0-3A7571824EFC}"/>
    <cellStyle name="AeE­_¼oAa½CAu _5월보고시 28 2" xfId="30693" xr:uid="{4D86673A-03DA-4B8D-A828-9F1AF3275734}"/>
    <cellStyle name="ÅëÈ­_¼öÃâ½ÇÀû _5월보고시 29" xfId="23339" xr:uid="{BCBA2083-186C-440F-A240-5E3984CBE2F6}"/>
    <cellStyle name="AeE­_¼oAa½CAu _5월보고시 29 2" xfId="30694" xr:uid="{AA5A8577-E2A3-4BB9-92CA-172CF4E40947}"/>
    <cellStyle name="ÅëÈ­_¼öÃâ½ÇÀû _5월보고시 3" xfId="23340" xr:uid="{40D90BDF-5B39-4C68-A018-2DBBCB564451}"/>
    <cellStyle name="AeE­_¼oAa½CAu _5월보고시 3 2" xfId="30695" xr:uid="{A36A3943-5410-4F74-9097-B47A59487751}"/>
    <cellStyle name="ÅëÈ­_¼öÃâ½ÇÀû _5월보고시 3 2" xfId="30696" xr:uid="{FCA814A4-D756-415C-9840-F84CDEB61B2F}"/>
    <cellStyle name="AeE­_¼oAa½CAu _5월보고시 30" xfId="23341" xr:uid="{461EE444-8566-440D-8C28-D61CEA20B623}"/>
    <cellStyle name="ÅëÈ­_¼öÃâ½ÇÀû _5월보고시 30" xfId="23342" xr:uid="{26996333-6D37-47BA-B1E3-F9ED535777DA}"/>
    <cellStyle name="AeE­_¼oAa½CAu _5월보고시 30 2" xfId="30697" xr:uid="{937B5D87-2FEF-47BF-B7D4-E0A884FAEEC2}"/>
    <cellStyle name="ÅëÈ­_¼öÃâ½ÇÀû _5월보고시 31" xfId="23343" xr:uid="{1513DE37-04BF-4F3F-A0A2-B9A9D2D1F831}"/>
    <cellStyle name="AeE­_¼oAa½CAu _5월보고시 31 2" xfId="30698" xr:uid="{AD61DAD8-C6A4-4ED7-B2E7-CF31087BF0D8}"/>
    <cellStyle name="ÅëÈ­_¼öÃâ½ÇÀû _5월보고시 32" xfId="23344" xr:uid="{6B3FB8AE-63A0-446E-BFA1-FDC19DA97729}"/>
    <cellStyle name="AeE­_¼oAa½CAu _5월보고시 32 2" xfId="30699" xr:uid="{C5A2C706-F470-4178-867D-A96F0AA51D1E}"/>
    <cellStyle name="ÅëÈ­_¼öÃâ½ÇÀû _5월보고시 33" xfId="23345" xr:uid="{F979FD57-FDE7-4EE1-BE4F-FF64FED62520}"/>
    <cellStyle name="AeE­_¼oAa½CAu _5월보고시 33 2" xfId="30700" xr:uid="{7A02ADC7-4712-4726-9059-25763FE3DE69}"/>
    <cellStyle name="ÅëÈ­_¼öÃâ½ÇÀû _5월보고시 34" xfId="23346" xr:uid="{5F6E46BD-0147-435A-86F9-DB8B72249148}"/>
    <cellStyle name="AeE­_¼oAa½CAu _5월보고시 34 2" xfId="30701" xr:uid="{F8BA8A8C-EFD7-4CB1-9F2F-78262D6ADE6A}"/>
    <cellStyle name="ÅëÈ­_¼öÃâ½ÇÀû _5월보고시 35" xfId="23347" xr:uid="{3339FB9D-B811-4A5C-BAC5-33B6F6B61A63}"/>
    <cellStyle name="AeE­_¼oAa½CAu _5월보고시 35 2" xfId="30702" xr:uid="{56E909EC-E87D-49C0-B06F-DD184692FBA8}"/>
    <cellStyle name="ÅëÈ­_¼öÃâ½ÇÀû _5월보고시 36" xfId="23348" xr:uid="{8EC1FDA6-D330-49B5-8B71-D44133B64AD2}"/>
    <cellStyle name="AeE­_¼oAa½CAu _5월보고시 36 2" xfId="30703" xr:uid="{ADCA9B05-042A-42AE-83B1-858641FDB0D1}"/>
    <cellStyle name="ÅëÈ­_¼öÃâ½ÇÀû _5월보고시 37" xfId="30704" xr:uid="{2497255F-3E0F-44CF-A958-D14F3F74491A}"/>
    <cellStyle name="AeE­_¼oAa½CAu _5월보고시 4" xfId="23349" xr:uid="{70DF5608-B87A-4504-89D2-976FC7BAC720}"/>
    <cellStyle name="ÅëÈ­_¼öÃâ½ÇÀû _5월보고시 4" xfId="23350" xr:uid="{B205DB73-B336-4895-9D37-73B9F4919D3B}"/>
    <cellStyle name="AeE­_¼oAa½CAu _5월보고시 4 2" xfId="30705" xr:uid="{E3518461-2667-4685-AF7B-412CD38E6CE4}"/>
    <cellStyle name="ÅëÈ­_¼öÃâ½ÇÀû _5월보고시 4 2" xfId="30706" xr:uid="{D7F21643-49FC-406F-A35E-7515BD09476C}"/>
    <cellStyle name="AeE­_¼oAa½CAu _5월보고시 5" xfId="23351" xr:uid="{70491D4C-37AA-48C9-B2CB-88B7061BD5C7}"/>
    <cellStyle name="ÅëÈ­_¼öÃâ½ÇÀû _5월보고시 5" xfId="23352" xr:uid="{C43411D4-EAC0-4DAB-9D7B-41CE70E23865}"/>
    <cellStyle name="AeE­_¼oAa½CAu _5월보고시 5 2" xfId="30707" xr:uid="{EFB2B563-83C2-4DA9-9C93-8219B6A23337}"/>
    <cellStyle name="ÅëÈ­_¼öÃâ½ÇÀû _5월보고시 5 2" xfId="30708" xr:uid="{DACE054C-138B-4F9B-9B0E-1057F6943621}"/>
    <cellStyle name="AeE­_¼oAa½CAu _5월보고시 6" xfId="23353" xr:uid="{3042BAAD-3AC7-4B92-801A-40D91C87A511}"/>
    <cellStyle name="ÅëÈ­_¼öÃâ½ÇÀû _5월보고시 6" xfId="23354" xr:uid="{BAFF9E54-8DAE-4B1C-9CF6-236327844822}"/>
    <cellStyle name="AeE­_¼oAa½CAu _5월보고시 6 2" xfId="30709" xr:uid="{BEDD0BFB-EB3B-4877-930C-65125C7F5AB1}"/>
    <cellStyle name="ÅëÈ­_¼öÃâ½ÇÀû _5월보고시 6 2" xfId="30710" xr:uid="{BCEBF7E6-58ED-4B3D-82CE-C8BC02636DE9}"/>
    <cellStyle name="AeE­_¼oAa½CAu _5월보고시 7" xfId="23355" xr:uid="{DB9680D6-00D4-46DA-991E-811BA67AC497}"/>
    <cellStyle name="ÅëÈ­_¼öÃâ½ÇÀû _5월보고시 7" xfId="23356" xr:uid="{7D4D42D1-5E72-48A6-B2D0-F265221319D7}"/>
    <cellStyle name="AeE­_¼oAa½CAu _5월보고시 7 2" xfId="30711" xr:uid="{3C2A4B82-1939-4508-A44F-51186530FD83}"/>
    <cellStyle name="ÅëÈ­_¼öÃâ½ÇÀû _5월보고시 7 2" xfId="30712" xr:uid="{7FFBD333-028D-4707-9C09-E335F333B9B7}"/>
    <cellStyle name="AeE­_¼oAa½CAu _5월보고시 8" xfId="23357" xr:uid="{A8D486D0-163D-46F4-8FE2-946443B9BF7F}"/>
    <cellStyle name="ÅëÈ­_¼öÃâ½ÇÀû _5월보고시 8" xfId="23358" xr:uid="{9127FC8C-0909-496D-9837-8958BC346C68}"/>
    <cellStyle name="AeE­_¼oAa½CAu _5월보고시 8 2" xfId="30713" xr:uid="{AA5D9D21-5649-4BC6-947C-32BD0E06D04A}"/>
    <cellStyle name="ÅëÈ­_¼öÃâ½ÇÀû _5월보고시 8 2" xfId="30714" xr:uid="{B1BB95A6-CE8E-4FD9-93E5-6F0755FB020D}"/>
    <cellStyle name="AeE­_¼oAa½CAu _5월보고시 9" xfId="23359" xr:uid="{69153839-DC8D-47F8-8EF9-6F9772B6E97A}"/>
    <cellStyle name="ÅëÈ­_¼öÃâ½ÇÀû _5월보고시 9" xfId="23360" xr:uid="{9A937B58-FF1C-477C-8369-77F1D4B9DAEB}"/>
    <cellStyle name="AeE­_¼oAa½CAu _5월보고시 9 2" xfId="30715" xr:uid="{3565BF5B-1A0D-492B-9228-733EFF92DE97}"/>
    <cellStyle name="ÅëÈ­_¼öÃâ½ÇÀû _5월보고시 9 2" xfId="30716" xr:uid="{D88C9EC0-69B9-483F-8E61-55B0C43AC784}"/>
    <cellStyle name="AeE­_¼oAa½CAu _Co´e¾÷¹≪AßAø " xfId="2456" xr:uid="{04BDB905-A526-4D8C-9F75-8167C4AEA3FA}"/>
    <cellStyle name="ÅëÈ­_¼öÃâ½ÇÀû _globalleader(1)" xfId="2457" xr:uid="{09D69746-F651-4A28-B3FE-AD1753727CA2}"/>
    <cellStyle name="AeE­_¼oAa½CAu _공문별첨 1,2. 장기발전전략수립지침 (06.08.07)" xfId="2458" xr:uid="{9752E885-A44A-4405-B255-6ADDA563A723}"/>
    <cellStyle name="ÅëÈ­_¼öÃâ½ÇÀû _공문별첨 1,2. 장기발전전략수립지침 (06.08.07)" xfId="2459" xr:uid="{D65709CB-DAC3-4E15-A756-AE9E4DA7C4C6}"/>
    <cellStyle name="AeE­_¼oAa½CAu _기술&amp;시설" xfId="2460" xr:uid="{C089526D-45E2-44C3-846B-13516FC28CC9}"/>
    <cellStyle name="ÅëÈ­_¼öÃâ½ÇÀû _배전반" xfId="2461" xr:uid="{1E981B08-08F9-46CE-AD5A-C11550778F60}"/>
    <cellStyle name="AeE­_¼oAa½CAu _법인총괄표(34분기)" xfId="2462" xr:uid="{5B82A3C1-CC2B-4085-BB84-5127175DB0DC}"/>
    <cellStyle name="ÅëÈ­_¼öÃâ½ÇÀû _부문총괄_공사부3" xfId="2463" xr:uid="{55AE917E-15D0-4BF6-A18D-EF957CA5D8E5}"/>
    <cellStyle name="AeE­_¼oAa½CAu _상주법인회의자료" xfId="2464" xr:uid="{5CE36CD0-FCB4-4B01-82F5-A6162A645FEC}"/>
    <cellStyle name="ÅëÈ­_¼öÃâ½ÇÀû _상주법인회의자료" xfId="2465" xr:uid="{0BE0755D-E469-4C92-9695-4F0B678421FC}"/>
    <cellStyle name="AeE­_¼oAa½CAu _수주분석(MTX)0829" xfId="2466" xr:uid="{A2522D50-F705-4B19-AFA0-CB8BD7FDB98B}"/>
    <cellStyle name="ÅëÈ­_¼öÃâ½ÇÀû _수주분석(MTX)0829" xfId="2467" xr:uid="{3FF81ADA-8A5D-4C03-8090-BB969A4B8BC0}"/>
    <cellStyle name="AeE­_¼oAa½CAu _실적01(2안)" xfId="2468" xr:uid="{9875B028-C1E9-4E5E-92B3-4683DB956B2F}"/>
    <cellStyle name="ÅëÈ­_¼öÃâ½ÇÀû _실적01(2안)" xfId="2469" xr:uid="{D299E9A2-E77A-4F2B-8BBC-10F6257CCF17}"/>
    <cellStyle name="AeE­_¼oAa½CAu _연간매출추정" xfId="2470" xr:uid="{73DDBDDF-D805-4624-B2CC-8C6832AF78D5}"/>
    <cellStyle name="ÅëÈ­_¼öÃâ½ÇÀû _연간매출추정" xfId="2471" xr:uid="{0BC3F7F5-BCDF-4A24-BF31-0458C4CD3F67}"/>
    <cellStyle name="AeE­_¼oAa½CAu _장기 비전 및 경영목표 (06.06.30)" xfId="2472" xr:uid="{87105CED-EE72-4639-A063-9FA88FFAB397}"/>
    <cellStyle name="ÅëÈ­_¼öÃâ½ÇÀû _장기 비전 및 경영목표 (06.06.30)" xfId="2473" xr:uid="{0D137D75-F5C6-4EEB-933B-AD07AB2F5D94}"/>
    <cellStyle name="AeE­_¼oAa½CAu _장기발전전략수립지침(전전_2006.08.24)" xfId="2474" xr:uid="{39F42B8B-E064-4220-8531-704FA42F24C2}"/>
    <cellStyle name="ÅëÈ­_¼öÃâ½ÇÀû _장기발전전략수립지침(전전_2006.08.24)" xfId="2475" xr:uid="{6BA395F4-BE0D-48D6-8940-8EE879480B93}"/>
    <cellStyle name="AeE­_¼oAa½CAu _전력전자부_전략수립(2006.10.27)___r10(최종)" xfId="2476" xr:uid="{9F2496F2-F0C1-4CB0-A8B6-27F9C4598C7B}"/>
    <cellStyle name="ÅëÈ­_¼öÃâ½ÇÀû _전력전자부_전략수립(2006.10.27)___r10(최종)" xfId="2477" xr:uid="{34FE96DB-4026-4947-9D36-452DDB38C551}"/>
    <cellStyle name="AeE­_¼oAa½CAu _총괄자료" xfId="2478" xr:uid="{3E893F02-492F-4F3C-90DE-F786D3875BBD}"/>
    <cellStyle name="ÅëÈ­_¼öÃâ½ÇÀû _총괄자료" xfId="2479" xr:uid="{82C73FBD-814D-400A-A6AB-2E6A9FA40FDC}"/>
    <cellStyle name="AeE­_¼oAa½CAu _핵심기술확보전략_해양" xfId="2480" xr:uid="{D4C7FDEC-D09B-4E3D-8C56-97B7BA165F43}"/>
    <cellStyle name="ÅëÈ­_¼öÃâ½ÇÀû _핵심기술확보전략_해양" xfId="2481" xr:uid="{B08AB4AB-ECE9-406F-8D32-FCA156A528D3}"/>
    <cellStyle name="AeE­_¼oAI¼º  2" xfId="23361" xr:uid="{3F26E517-3D61-48AD-B6BD-54A1CE967DAD}"/>
    <cellStyle name="ÅëÈ­_2¿ù¸ÅÃâ " xfId="2482" xr:uid="{9C5E175A-316C-4E17-8B18-015D3570785E}"/>
    <cellStyle name="AeE­_3ÆA °³AI " xfId="2483" xr:uid="{AEB8F251-9C25-4B1B-868D-3EE48B2B878B}"/>
    <cellStyle name="ÅëÈ­_Â÷ÀÔ±Ý " xfId="2484" xr:uid="{5C44BBCC-4AEA-40CD-A2AC-F9916E97619D}"/>
    <cellStyle name="AeE­_A÷AO±Y _04변압기생산투자" xfId="2485" xr:uid="{E7229290-A3C7-4596-A49C-115B4233CB6B}"/>
    <cellStyle name="ÅëÈ­_Â÷ÀÔ±Ý _04변압기생산투자" xfId="2486" xr:uid="{5729A235-8AAD-4513-8D1B-AD64B4C7BA4B}"/>
    <cellStyle name="AeE­_A÷AO±Y _2. 삼호중공업 경영현황(04실적05계획 cyh)" xfId="2487" xr:uid="{4FE6605F-07FB-43BF-A2D3-4C4CEE7EE7B2}"/>
    <cellStyle name="ÅëÈ­_Â÷ÀÔ±Ý _2. 삼호중공업 경영현황(04실적05계획 cyh)" xfId="2488" xr:uid="{6CE5E1B0-2EAA-42C0-B7DB-8E8A632D768F}"/>
    <cellStyle name="AeE­_A÷AO±Y _3. 미포조선 경영현황(04실적05계획 cyh)" xfId="2489" xr:uid="{11AF9AA9-1A55-4224-A589-D440B7F2935D}"/>
    <cellStyle name="ÅëÈ­_Â÷ÀÔ±Ý _3. 미포조선 경영현황(04실적05계획 cyh)" xfId="2490" xr:uid="{3D076BAE-5C65-4A0D-8A99-889BC15CED4A}"/>
    <cellStyle name="AeE­_A÷AO±Y _44분기 재무제표보고(04.02.15)" xfId="2491" xr:uid="{93EA5CFB-418D-4D35-AE10-B9F65D185C57}"/>
    <cellStyle name="ÅëÈ­_Â÷ÀÔ±Ý _44분기 재무제표보고(04.02.15)" xfId="2492" xr:uid="{9C8FE15C-CF1C-4B11-BC44-FE08FCCCA73A}"/>
    <cellStyle name="AeE­_A÷AO±Y _5월보고벨" xfId="2493" xr:uid="{B81241ED-154C-435B-B30D-FE58607BB598}"/>
    <cellStyle name="ÅëÈ­_Â÷ÀÔ±Ý _5월보고벨" xfId="2494" xr:uid="{A8BFAC0B-20A6-4557-8367-AFB95F95837B}"/>
    <cellStyle name="AeE­_A÷AO±Y _5월보고상" xfId="2495" xr:uid="{AFDE7000-EF55-42E4-884C-6E316B372EF6}"/>
    <cellStyle name="ÅëÈ­_Â÷ÀÔ±Ý _5월보고상" xfId="2496" xr:uid="{7DD84F96-9F53-4587-838A-895C9F902928}"/>
    <cellStyle name="AeE­_A÷AO±Y _5월보고시" xfId="2497" xr:uid="{34B450E4-4026-4AE6-B433-4D6800C8E04A}"/>
    <cellStyle name="ÅëÈ­_Â÷ÀÔ±Ý _5월보고시" xfId="2498" xr:uid="{7CD51C64-DB27-473C-B687-BCCFAFE12F54}"/>
    <cellStyle name="AeE­_A÷AO±Y _SPACE활용" xfId="2499" xr:uid="{352F73B1-FE90-48C3-AF7B-8CA3D554DB43}"/>
    <cellStyle name="ÅëÈ­_Â÷ÀÔ±Ý _SPACE활용" xfId="2500" xr:uid="{926FF744-09FA-4FBB-9E5C-F16B648E5C51}"/>
    <cellStyle name="AeE­_A÷AO±Y _계획22" xfId="2501" xr:uid="{3F6E5D4D-C0E6-4485-8F07-7DCB79B2CCEC}"/>
    <cellStyle name="ÅëÈ­_Â÷ÀÔ±Ý _계획22" xfId="2502" xr:uid="{891BA5C4-0CDC-4B0C-992A-DCA0CAD59E95}"/>
    <cellStyle name="AeE­_A÷AO±Y _계획22_1 2006년사업계획작성기준및 양식(R.0)" xfId="2503" xr:uid="{A5A37891-7931-4953-8A7C-C4B4B45EF94C}"/>
    <cellStyle name="ÅëÈ­_Â÷ÀÔ±Ý _계획22_1 2006년사업계획작성기준및 양식(R.0)" xfId="2504" xr:uid="{9B9E10AC-7347-47F3-9974-7B91835B0CAB}"/>
    <cellStyle name="AeE­_A÷AO±Y _계획22_1.총괄표" xfId="2505" xr:uid="{C79CCA94-CBB8-4D37-A638-62088DC894B7}"/>
    <cellStyle name="ÅëÈ­_Â÷ÀÔ±Ý _계획22_1.총괄표" xfId="2506" xr:uid="{10A6F514-C684-4112-9451-501813199E35}"/>
    <cellStyle name="AeE­_A÷AO±Y _계획22_20051027 2006년 물량예산(124억)_R1" xfId="2507" xr:uid="{E1A22EE5-E5AB-4A70-82A0-8BD71173602E}"/>
    <cellStyle name="ÅëÈ­_Â÷ÀÔ±Ý _계획22_20051027 2006년 물량예산(124억)_R1" xfId="2508" xr:uid="{5C278370-7983-48BF-8A48-CB2B7487E0D7}"/>
    <cellStyle name="AeE­_A÷AO±Y _계획22_20051028_월별프로젝트수주현황" xfId="2509" xr:uid="{B0176740-5E50-43C7-883C-42FB70A4FD24}"/>
    <cellStyle name="ÅëÈ­_Â÷ÀÔ±Ý _계획22_20051028_월별프로젝트수주현황" xfId="2510" xr:uid="{869A0127-9F8C-4E29-BA17-6368E5E28EE2}"/>
    <cellStyle name="AeE­_A÷AO±Y _계획22_2007년_사업계획(최종)보고자료" xfId="2511" xr:uid="{7B0A4857-2929-46B1-8861-93C831022F4C}"/>
    <cellStyle name="ÅëÈ­_Â÷ÀÔ±Ý _계획22_2007년_사업계획(최종)보고자료" xfId="2512" xr:uid="{C7D66249-1B0D-4154-9BF5-496B35E696CF}"/>
    <cellStyle name="AeE­_A÷AO±Y _계획22_5월보고벨" xfId="2513" xr:uid="{5E01AFF8-972F-4B0C-8708-BEEB5DBC1972}"/>
    <cellStyle name="ÅëÈ­_Â÷ÀÔ±Ý _계획22_5월보고벨" xfId="2514" xr:uid="{8A9A1085-52E3-43F3-AF27-2F90FB3BF7C0}"/>
    <cellStyle name="AeE­_A÷AO±Y _계획22_5월보고상" xfId="2515" xr:uid="{F6F88676-7F87-4ECC-ABF2-B324599A4A80}"/>
    <cellStyle name="ÅëÈ­_Â÷ÀÔ±Ý _계획22_5월보고상" xfId="2516" xr:uid="{C22730B0-BEB7-4301-A2B4-DD60BA6E0A16}"/>
    <cellStyle name="AeE­_A÷AO±Y _계획22_5월보고시" xfId="2517" xr:uid="{246ECC08-0674-4C32-9184-467A266A9A57}"/>
    <cellStyle name="ÅëÈ­_Â÷ÀÔ±Ý _계획22_5월보고시" xfId="2518" xr:uid="{88C99324-C415-48DD-B864-64FF4E756A19}"/>
    <cellStyle name="AeE­_A÷AO±Y _계획22_Global Leader 04년도(20040609-최종R4-1)" xfId="2519" xr:uid="{EDD5C830-19D4-4C0D-9656-8794CF819527}"/>
    <cellStyle name="ÅëÈ­_Â÷ÀÔ±Ý _계획22_Global Leader 04년도(20040609-최종R4-1)" xfId="2520" xr:uid="{3509E84F-7DF1-45BE-88A1-DFD5ABBDDAF0}"/>
    <cellStyle name="AeE­_A÷AO±Y _계획22_SPACE활용" xfId="2521" xr:uid="{61C24D84-60B0-4BE6-9CC7-5219A8021929}"/>
    <cellStyle name="ÅëÈ­_Â÷ÀÔ±Ý _계획22_SPACE활용" xfId="2522" xr:uid="{9763136D-9C82-4FAA-B67D-57AA035B28A7}"/>
    <cellStyle name="AeE­_A÷AO±Y _계획22_공문별첨 1,2. 장기발전전략수립지침 (06.08.07)" xfId="2523" xr:uid="{FC5F08DF-B46E-48A8-8310-FDD268E92598}"/>
    <cellStyle name="ÅëÈ­_Â÷ÀÔ±Ý _계획22_공문별첨 1,2. 장기발전전략수립지침 (06.08.07)" xfId="2524" xr:uid="{DA0876E0-E1C2-41F2-B95F-75C1A68FCED1}"/>
    <cellStyle name="AeE­_A÷AO±Y _계획22_배전반" xfId="2525" xr:uid="{70726C6C-18AC-4F6E-9734-5C30E6A7150D}"/>
    <cellStyle name="ÅëÈ­_Â÷ÀÔ±Ý _계획22_배전반" xfId="2526" xr:uid="{C86D0B01-A6C4-459B-9AB6-4A733F0D8EA4}"/>
    <cellStyle name="AeE­_A÷AO±Y _계획22_부문총괄_공사부3" xfId="2527" xr:uid="{70CB8A95-2DC2-4E57-B9A5-6C9EC1BA2D87}"/>
    <cellStyle name="ÅëÈ­_Â÷ÀÔ±Ý _계획22_부문총괄_공사부3" xfId="2528" xr:uid="{3D4F7C8A-C033-4662-BD04-741D1987B569}"/>
    <cellStyle name="AeE­_A÷AO±Y _계획22_상주법인회의자료" xfId="2529" xr:uid="{7B131E93-DBED-4FDC-AE1E-FDEC35272835}"/>
    <cellStyle name="ÅëÈ­_Â÷ÀÔ±Ý _계획22_상주법인회의자료" xfId="2530" xr:uid="{55CC8ABA-9B2A-4905-AC92-04E8EF208BF4}"/>
    <cellStyle name="AeE­_A÷AO±Y _계획22_수주분석(MTX)0829" xfId="2531" xr:uid="{C67A0370-C570-475E-BE4F-6E4B5FBF42AE}"/>
    <cellStyle name="ÅëÈ­_Â÷ÀÔ±Ý _계획22_수주분석(MTX)0829" xfId="2532" xr:uid="{65A42ED5-AB9F-4802-8A47-80589088D347}"/>
    <cellStyle name="AeE­_A÷AO±Y _계획22_연간매출추정" xfId="2533" xr:uid="{5FCD0D4D-4B5D-4C06-9031-AF6D7D35CF75}"/>
    <cellStyle name="ÅëÈ­_Â÷ÀÔ±Ý _계획22_연간매출추정" xfId="2534" xr:uid="{5E1482EE-3F8E-4E67-BDF9-6CAEA470B456}"/>
    <cellStyle name="AeE­_A÷AO±Y _계획22_장기 비전 및 경영목표 (06.06.30)" xfId="2535" xr:uid="{88D767FE-BCD0-4C1E-A6A5-802354976B54}"/>
    <cellStyle name="ÅëÈ­_Â÷ÀÔ±Ý _계획22_장기 비전 및 경영목표 (06.06.30)" xfId="2536" xr:uid="{F5F8D02F-84E2-4373-8382-E8F2511A4521}"/>
    <cellStyle name="AeE­_A÷AO±Y _계획22_장기발전전략수립지침(전전_2006.08.24)" xfId="2537" xr:uid="{F1A91855-5F17-4501-9138-496AA7676718}"/>
    <cellStyle name="ÅëÈ­_Â÷ÀÔ±Ý _계획22_장기발전전략수립지침(전전_2006.08.24)" xfId="2538" xr:uid="{4888E3BF-FEA5-4979-8E8A-ADA91D07DAAE}"/>
    <cellStyle name="AeE­_A÷AO±Y _계획22_전력영업_work shop 자료(R.1통합)" xfId="2539" xr:uid="{A1592908-FDCF-46DA-AAEB-C796F50493EC}"/>
    <cellStyle name="ÅëÈ­_Â÷ÀÔ±Ý _계획22_전력영업_work shop 자료(R.1통합)" xfId="2540" xr:uid="{84A4DCB2-C861-40AA-A196-662B07021D24}"/>
    <cellStyle name="AeE­_A÷AO±Y _계획22_전력전자부_전략수립(2006.10.27)___r10(최종)" xfId="2541" xr:uid="{A5606A73-E411-4BED-BCD1-29C5B138B623}"/>
    <cellStyle name="ÅëÈ­_Â÷ÀÔ±Ý _계획22_전력전자부_전략수립(2006.10.27)___r10(최종)" xfId="2542" xr:uid="{D5436613-7FE9-4EC0-8CF0-F157558091FA}"/>
    <cellStyle name="AeE­_A÷AO±Y _계획22_전력전자부_전략수립(2006.10.27)___r10(최종) 2" xfId="31195" xr:uid="{76C455DB-8761-48B0-AE0F-8940A88C4330}"/>
    <cellStyle name="ÅëÈ­_Â÷ÀÔ±Ý _계획22_전력전자부_전략수립(2006.10.27)___r10(최종) 2" xfId="31196" xr:uid="{9C736C3E-6796-42C4-A4CD-027936F49B43}"/>
    <cellStyle name="AeE­_A÷AO±Y _계획22_전력전자부_전략수립(2006.10.27)___r10(최종) 3" xfId="31278" xr:uid="{5DD2805F-1A52-407B-914A-89A55E0B2489}"/>
    <cellStyle name="ÅëÈ­_Â÷ÀÔ±Ý _계획22_전력전자부_전략수립(2006.10.27)___r10(최종) 3" xfId="31277" xr:uid="{B9A46B39-A9F9-4370-A6C3-0D04B39CE81A}"/>
    <cellStyle name="AeE­_A÷AO±Y _계획22_전력전자부_전략수립(2006.10.27)___r10(최종) 4" xfId="31340" xr:uid="{1FD5BF30-0634-4959-AD8A-5D0C4281D987}"/>
    <cellStyle name="ÅëÈ­_Â÷ÀÔ±Ý _계획22_전력전자부_전략수립(2006.10.27)___r10(최종) 4" xfId="31341" xr:uid="{AF2FEAD1-4551-48E4-BBF6-554B25D4146D}"/>
    <cellStyle name="AeE­_A÷AO±Y _계획22_전력전자부_전략수립(2006.10.27)___r10(최종) 5" xfId="31558" xr:uid="{8BA930DA-E25D-48C9-A5E3-8D4941947E71}"/>
    <cellStyle name="ÅëÈ­_Â÷ÀÔ±Ý _계획22_전력전자부_전략수립(2006.10.27)___r10(최종) 5" xfId="31559" xr:uid="{0097AD3A-9541-4314-8226-DFF3AD9DBC0F}"/>
    <cellStyle name="AeE­_A÷AO±Y _계획22_총괄자료" xfId="2543" xr:uid="{5F11D046-B7CD-4F3D-BA58-0C653DEF5D26}"/>
    <cellStyle name="ÅëÈ­_Â÷ÀÔ±Ý _계획22_총괄자료" xfId="2544" xr:uid="{3201D5B1-A3A0-4281-A855-E78DE1967D79}"/>
    <cellStyle name="AeE­_A÷AO±Y _계획22_해외1부_고압차단기 워크샵양식1102" xfId="2545" xr:uid="{64DD912D-E513-4E6F-89BA-E5147EC666CA}"/>
    <cellStyle name="ÅëÈ­_Â÷ÀÔ±Ý _계획22_해외1부_고압차단기 워크샵양식1102" xfId="2546" xr:uid="{303F2FFC-5028-4391-A734-75CEA2E84CAE}"/>
    <cellStyle name="AeE­_A÷AO±Y _공문별첨 1,2. 장기발전전략수립지침 (06.08.07)" xfId="2547" xr:uid="{EF603CD7-9D79-420C-8100-FD6A5EDBF7F0}"/>
    <cellStyle name="ÅëÈ­_Â÷ÀÔ±Ý _공문별첨 1,2. 장기발전전략수립지침 (06.08.07)" xfId="2548" xr:uid="{C8C48AEF-ADAA-4649-A969-C348ED50A88D}"/>
    <cellStyle name="AeE­_A÷AO±Y _법인총괄표(34분기)" xfId="2549" xr:uid="{5E8B1BDC-C78D-456C-9AC6-607E84794E48}"/>
    <cellStyle name="ÅëÈ­_Â÷ÀÔ±Ý _상주법인회의자료" xfId="2550" xr:uid="{5CC39FAE-2111-4B04-B109-0F5EF7581A9F}"/>
    <cellStyle name="AeE­_A÷AO±Y _수주분석(MTX)0829" xfId="2551" xr:uid="{07F1E5BA-C944-4B45-8319-8574EB182656}"/>
    <cellStyle name="ÅëÈ­_Â÷ÀÔ±Ý _수주분석(MTX)0829" xfId="2552" xr:uid="{4443D985-B9D6-40A3-AE29-16F640D23EC4}"/>
    <cellStyle name="AeE­_A÷AO±Y _실적01(2안)" xfId="2553" xr:uid="{C174A25E-2DD6-4A49-81E3-80316D3E1C69}"/>
    <cellStyle name="ÅëÈ­_Â÷ÀÔ±Ý _실적01(2안)" xfId="2554" xr:uid="{1F24E5C8-74E1-4B23-AA52-700D6F1B0487}"/>
    <cellStyle name="AeE­_A÷AO±Y _실적01(2안)_5월보고벨" xfId="2555" xr:uid="{8A56D6A7-0729-4728-BB12-3F46586E2725}"/>
    <cellStyle name="ÅëÈ­_Â÷ÀÔ±Ý _실적01(2안)_5월보고벨" xfId="2556" xr:uid="{83401F66-C1EE-41DE-9BEF-6165DD2F38D8}"/>
    <cellStyle name="AeE­_A÷AO±Y _실적01(2안)_5월보고벨 10" xfId="23362" xr:uid="{AC9C756B-E514-4466-B453-842BECB771E7}"/>
    <cellStyle name="ÅëÈ­_Â÷ÀÔ±Ý _실적01(2안)_5월보고벨 10" xfId="23363" xr:uid="{D4DE36AA-2893-4CEF-8191-027FE8A6B70D}"/>
    <cellStyle name="AeE­_A÷AO±Y _실적01(2안)_5월보고벨 11" xfId="23364" xr:uid="{C8456B1F-CB37-42BB-9051-141C923E071E}"/>
    <cellStyle name="ÅëÈ­_Â÷ÀÔ±Ý _실적01(2안)_5월보고벨 11" xfId="23365" xr:uid="{059B57A7-BBE8-4AF8-98A5-6F0D0EE27AA6}"/>
    <cellStyle name="AeE­_A÷AO±Y _실적01(2안)_5월보고벨 12" xfId="23366" xr:uid="{753ABEDF-1E5B-4980-9609-063B235AE450}"/>
    <cellStyle name="ÅëÈ­_Â÷ÀÔ±Ý _실적01(2안)_5월보고벨 12" xfId="23367" xr:uid="{E5DE19D9-5ADE-40A2-9619-9FB4182BFB3E}"/>
    <cellStyle name="AeE­_A÷AO±Y _실적01(2안)_5월보고벨 13" xfId="23368" xr:uid="{8D67DF8D-2C84-4986-A764-E19CA1C782ED}"/>
    <cellStyle name="ÅëÈ­_Â÷ÀÔ±Ý _실적01(2안)_5월보고벨 13" xfId="23369" xr:uid="{23E33270-16A0-407A-9F8B-8823F5B2905A}"/>
    <cellStyle name="AeE­_A÷AO±Y _실적01(2안)_5월보고벨 14" xfId="23370" xr:uid="{A85FF51F-C4D7-4E77-8ECA-6643E169AE7A}"/>
    <cellStyle name="ÅëÈ­_Â÷ÀÔ±Ý _실적01(2안)_5월보고벨 14" xfId="23371" xr:uid="{DE10D978-485E-42C9-AF28-B7CC95520602}"/>
    <cellStyle name="AeE­_A÷AO±Y _실적01(2안)_5월보고벨 14 2" xfId="30717" xr:uid="{FE4B038A-8838-4800-8FF3-21BE4E8D6535}"/>
    <cellStyle name="ÅëÈ­_Â÷ÀÔ±Ý _실적01(2안)_5월보고벨 14 2" xfId="30718" xr:uid="{339FC4B5-AE08-431C-8966-8636E0887AE3}"/>
    <cellStyle name="AeE­_A÷AO±Y _실적01(2안)_5월보고벨 15" xfId="23372" xr:uid="{97A887AA-92D6-490D-BE30-B0CF042F827B}"/>
    <cellStyle name="ÅëÈ­_Â÷ÀÔ±Ý _실적01(2안)_5월보고벨 15" xfId="23373" xr:uid="{188445B9-4DFD-443B-AFC2-6F72A2276507}"/>
    <cellStyle name="AeE­_A÷AO±Y _실적01(2안)_5월보고벨 15 2" xfId="30719" xr:uid="{EDE7A602-20F2-4A9D-9C9B-49FA3742C623}"/>
    <cellStyle name="ÅëÈ­_Â÷ÀÔ±Ý _실적01(2안)_5월보고벨 15 2" xfId="30720" xr:uid="{E5C61FF3-0E59-4A3B-876E-C5186B06AEFA}"/>
    <cellStyle name="AeE­_A÷AO±Y _실적01(2안)_5월보고벨 16" xfId="23374" xr:uid="{5A5516AE-3D4C-4E64-8EDA-0DF9D8931418}"/>
    <cellStyle name="ÅëÈ­_Â÷ÀÔ±Ý _실적01(2안)_5월보고벨 16" xfId="23375" xr:uid="{E69F50F4-DB55-40A3-82C2-B77DA24A48FB}"/>
    <cellStyle name="AeE­_A÷AO±Y _실적01(2안)_5월보고벨 16 2" xfId="30721" xr:uid="{9F788B5B-D4B1-4F4E-A6B6-53E18088ED3D}"/>
    <cellStyle name="ÅëÈ­_Â÷ÀÔ±Ý _실적01(2안)_5월보고벨 16 2" xfId="30722" xr:uid="{6E7512B9-F3C8-4BA6-9761-2AF1674690B2}"/>
    <cellStyle name="AeE­_A÷AO±Y _실적01(2안)_5월보고벨 17" xfId="23376" xr:uid="{F658C705-6DDF-4291-8AF4-8545A19D5C6F}"/>
    <cellStyle name="ÅëÈ­_Â÷ÀÔ±Ý _실적01(2안)_5월보고벨 17" xfId="23377" xr:uid="{09EB892F-D6A1-4CE1-93C9-506CB416ED90}"/>
    <cellStyle name="AeE­_A÷AO±Y _실적01(2안)_5월보고벨 17 2" xfId="30723" xr:uid="{9BB722AA-5935-4B90-964E-8FF5311DB6B8}"/>
    <cellStyle name="ÅëÈ­_Â÷ÀÔ±Ý _실적01(2안)_5월보고벨 17 2" xfId="30724" xr:uid="{845A5F77-CCF1-4DB1-9524-8732A90E86CE}"/>
    <cellStyle name="AeE­_A÷AO±Y _실적01(2안)_5월보고벨 18" xfId="23378" xr:uid="{E2DCB0E3-F37B-401C-8CB1-BDA03CDFB096}"/>
    <cellStyle name="ÅëÈ­_Â÷ÀÔ±Ý _실적01(2안)_5월보고벨 18" xfId="23379" xr:uid="{FFD53988-5966-4C1A-BEF8-452605C1C4A1}"/>
    <cellStyle name="AeE­_A÷AO±Y _실적01(2안)_5월보고벨 18 2" xfId="30725" xr:uid="{40F411C8-CC6A-467B-8CDF-31E3006C9D7D}"/>
    <cellStyle name="ÅëÈ­_Â÷ÀÔ±Ý _실적01(2안)_5월보고벨 18 2" xfId="30726" xr:uid="{D92381C1-33B0-492D-A48B-F7436254DAAB}"/>
    <cellStyle name="AeE­_A÷AO±Y _실적01(2안)_5월보고벨 19" xfId="23380" xr:uid="{2472D570-4C6A-4A7B-AE7B-F26E43E72051}"/>
    <cellStyle name="ÅëÈ­_Â÷ÀÔ±Ý _실적01(2안)_5월보고벨 19" xfId="23381" xr:uid="{5328867F-3882-4B42-9AB4-39F888FD8647}"/>
    <cellStyle name="AeE­_A÷AO±Y _실적01(2안)_5월보고벨 19 2" xfId="30727" xr:uid="{08D5BCE9-E6A8-41B3-999A-15C8B857AF7B}"/>
    <cellStyle name="ÅëÈ­_Â÷ÀÔ±Ý _실적01(2안)_5월보고벨 19 2" xfId="30728" xr:uid="{664A47B2-6856-44E9-BBE3-157C0101DDDF}"/>
    <cellStyle name="AeE­_A÷AO±Y _실적01(2안)_5월보고벨 2" xfId="2557" xr:uid="{3E877AF8-3065-4744-A11F-996CD4F6E8D5}"/>
    <cellStyle name="ÅëÈ­_Â÷ÀÔ±Ý _실적01(2안)_5월보고벨 2" xfId="2558" xr:uid="{13179D20-BEC1-445F-AEF3-38C06A6E3C49}"/>
    <cellStyle name="AeE­_A÷AO±Y _실적01(2안)_5월보고벨 2 2" xfId="23382" xr:uid="{BFB17D4A-0012-49CF-B64F-7D899C63DCE7}"/>
    <cellStyle name="ÅëÈ­_Â÷ÀÔ±Ý _실적01(2안)_5월보고벨 2 2" xfId="23383" xr:uid="{CFE28F4E-7DB0-46F6-A124-FC63AD0A1C5B}"/>
    <cellStyle name="AeE­_A÷AO±Y _실적01(2안)_5월보고벨 2 2 2" xfId="30729" xr:uid="{85AFD7E5-ABC4-4EC4-9162-13D6391F06ED}"/>
    <cellStyle name="ÅëÈ­_Â÷ÀÔ±Ý _실적01(2안)_5월보고벨 2 2 2" xfId="30730" xr:uid="{431F6C0B-764E-4C43-ABAE-C87FBAA814AE}"/>
    <cellStyle name="AeE­_A÷AO±Y _실적01(2안)_5월보고벨 2 3" xfId="23384" xr:uid="{9557825E-A212-4765-A6DD-42AEBCB0DF62}"/>
    <cellStyle name="ÅëÈ­_Â÷ÀÔ±Ý _실적01(2안)_5월보고벨 2 3" xfId="23385" xr:uid="{54BE2F79-9A22-48C1-A8F8-1CA8CE4002D1}"/>
    <cellStyle name="AeE­_A÷AO±Y _실적01(2안)_5월보고벨 2 3 2" xfId="30731" xr:uid="{4F2EC27C-C345-47CF-97F2-B668902556B3}"/>
    <cellStyle name="ÅëÈ­_Â÷ÀÔ±Ý _실적01(2안)_5월보고벨 2 3 2" xfId="30732" xr:uid="{0C1538C0-A28F-4DA9-8ADB-BA78D5FF7AC5}"/>
    <cellStyle name="AeE­_A÷AO±Y _실적01(2안)_5월보고벨 2 4" xfId="23386" xr:uid="{98FBE78A-F0CC-4B4A-8467-EBB35BB013D1}"/>
    <cellStyle name="ÅëÈ­_Â÷ÀÔ±Ý _실적01(2안)_5월보고벨 2 4" xfId="23387" xr:uid="{A4547801-383B-48F5-9BF0-A17A6EF2A744}"/>
    <cellStyle name="AeE­_A÷AO±Y _실적01(2안)_5월보고벨 2 4 2" xfId="30733" xr:uid="{227A7433-392C-42C6-BD21-33A33795EBAE}"/>
    <cellStyle name="ÅëÈ­_Â÷ÀÔ±Ý _실적01(2안)_5월보고벨 2 4 2" xfId="30734" xr:uid="{DEF5623F-B942-41A0-805B-A66FAB27F49C}"/>
    <cellStyle name="AeE­_A÷AO±Y _실적01(2안)_5월보고벨 20" xfId="23388" xr:uid="{A7F23148-7102-4ADA-9D72-16328CA29067}"/>
    <cellStyle name="ÅëÈ­_Â÷ÀÔ±Ý _실적01(2안)_5월보고벨 20" xfId="23389" xr:uid="{710BC4FA-7223-431D-BE00-BFF6452AB6D7}"/>
    <cellStyle name="AeE­_A÷AO±Y _실적01(2안)_5월보고벨 20 2" xfId="30735" xr:uid="{44E5327F-B272-4379-A768-EA28E9C3D06C}"/>
    <cellStyle name="ÅëÈ­_Â÷ÀÔ±Ý _실적01(2안)_5월보고벨 20 2" xfId="30736" xr:uid="{AB19FA32-D0A9-41A6-AC3B-DF7C0D5CD991}"/>
    <cellStyle name="AeE­_A÷AO±Y _실적01(2안)_5월보고벨 21" xfId="23390" xr:uid="{2BCC8250-A7F1-4F8B-A126-32A5CD49612A}"/>
    <cellStyle name="ÅëÈ­_Â÷ÀÔ±Ý _실적01(2안)_5월보고벨 21" xfId="23391" xr:uid="{61967952-8ABA-466C-A23E-FAF7AB9B8695}"/>
    <cellStyle name="AeE­_A÷AO±Y _실적01(2안)_5월보고벨 21 2" xfId="30737" xr:uid="{E6650CAF-6CC3-464F-B140-79778D4D3724}"/>
    <cellStyle name="ÅëÈ­_Â÷ÀÔ±Ý _실적01(2안)_5월보고벨 21 2" xfId="30738" xr:uid="{63D1316C-AC6D-4088-9DF2-8386506F929F}"/>
    <cellStyle name="AeE­_A÷AO±Y _실적01(2안)_5월보고벨 22" xfId="23392" xr:uid="{92B3141C-BC06-47B4-B46E-B222B993EE6A}"/>
    <cellStyle name="ÅëÈ­_Â÷ÀÔ±Ý _실적01(2안)_5월보고벨 22" xfId="23393" xr:uid="{D74200B0-E371-4FA4-BADD-F4A735885C91}"/>
    <cellStyle name="AeE­_A÷AO±Y _실적01(2안)_5월보고벨 22 2" xfId="30739" xr:uid="{04907382-B802-4537-9D2D-BECD8757C187}"/>
    <cellStyle name="ÅëÈ­_Â÷ÀÔ±Ý _실적01(2안)_5월보고벨 22 2" xfId="30740" xr:uid="{1DDEE09C-4A10-40E7-BBCA-2C3DDB03C615}"/>
    <cellStyle name="AeE­_A÷AO±Y _실적01(2안)_5월보고벨 23" xfId="23394" xr:uid="{B0A7EC4A-FD99-42D4-BE36-EBA80D6F4ABE}"/>
    <cellStyle name="ÅëÈ­_Â÷ÀÔ±Ý _실적01(2안)_5월보고벨 23" xfId="23395" xr:uid="{96BC87C6-5A5B-4BFA-A081-C8959999A4B3}"/>
    <cellStyle name="AeE­_A÷AO±Y _실적01(2안)_5월보고벨 23 2" xfId="30741" xr:uid="{C84FAB9F-E132-4DD3-9759-DFFEAFD74DC6}"/>
    <cellStyle name="ÅëÈ­_Â÷ÀÔ±Ý _실적01(2안)_5월보고벨 23 2" xfId="30742" xr:uid="{01545F60-7F88-40E9-8FD4-A83DF769C194}"/>
    <cellStyle name="AeE­_A÷AO±Y _실적01(2안)_5월보고벨 24" xfId="23396" xr:uid="{E1B50BFC-55A1-4AE7-A25C-1FA5FC4785EA}"/>
    <cellStyle name="ÅëÈ­_Â÷ÀÔ±Ý _실적01(2안)_5월보고벨 24" xfId="23397" xr:uid="{4AE968CB-6179-4D22-8CF4-9EC258902735}"/>
    <cellStyle name="AeE­_A÷AO±Y _실적01(2안)_5월보고벨 24 2" xfId="30743" xr:uid="{16E4BF3F-C36A-42DB-8719-474E2FB025C9}"/>
    <cellStyle name="ÅëÈ­_Â÷ÀÔ±Ý _실적01(2안)_5월보고벨 24 2" xfId="30744" xr:uid="{20B2795A-E34F-443D-8287-57005F0BDF44}"/>
    <cellStyle name="AeE­_A÷AO±Y _실적01(2안)_5월보고벨 25" xfId="23398" xr:uid="{D7BBD202-AA37-443E-85B6-1A3EC05AC67D}"/>
    <cellStyle name="ÅëÈ­_Â÷ÀÔ±Ý _실적01(2안)_5월보고벨 25" xfId="23399" xr:uid="{CACF1F0C-EF58-4C4D-8E09-54C36D6F6BF3}"/>
    <cellStyle name="AeE­_A÷AO±Y _실적01(2안)_5월보고벨 25 2" xfId="30745" xr:uid="{5D071768-1887-4FE3-B863-F2A816ECF57B}"/>
    <cellStyle name="ÅëÈ­_Â÷ÀÔ±Ý _실적01(2안)_5월보고벨 25 2" xfId="30746" xr:uid="{BBC408A7-335C-4E78-BC26-EF5856ED6697}"/>
    <cellStyle name="AeE­_A÷AO±Y _실적01(2안)_5월보고벨 26" xfId="31197" xr:uid="{2ECE1B14-E187-48EE-AA96-99E9E45DAA44}"/>
    <cellStyle name="ÅëÈ­_Â÷ÀÔ±Ý _실적01(2안)_5월보고벨 26" xfId="31198" xr:uid="{25542CCB-96C1-4F0B-A376-581D0E0D7F42}"/>
    <cellStyle name="AeE­_A÷AO±Y _실적01(2안)_5월보고벨 27" xfId="31276" xr:uid="{E81766AD-3E7B-45BA-987A-A37D56C3BD83}"/>
    <cellStyle name="ÅëÈ­_Â÷ÀÔ±Ý _실적01(2안)_5월보고벨 27" xfId="31275" xr:uid="{9EAFECF0-373D-4FA2-A6AA-801A2E00C030}"/>
    <cellStyle name="AeE­_A÷AO±Y _실적01(2안)_5월보고벨 28" xfId="31342" xr:uid="{F81398BB-05FF-4284-B369-086A1A678F16}"/>
    <cellStyle name="ÅëÈ­_Â÷ÀÔ±Ý _실적01(2안)_5월보고벨 28" xfId="31343" xr:uid="{9E28F77B-DE69-4D5B-B9E3-439B9CB3B9BB}"/>
    <cellStyle name="AeE­_A÷AO±Y _실적01(2안)_5월보고벨 29" xfId="31560" xr:uid="{55E9CD99-C0A4-46B0-8A06-3F728150945F}"/>
    <cellStyle name="ÅëÈ­_Â÷ÀÔ±Ý _실적01(2안)_5월보고벨 29" xfId="31561" xr:uid="{18D765FA-B1D6-463C-9E0D-E52823FFCE6B}"/>
    <cellStyle name="AeE­_A÷AO±Y _실적01(2안)_5월보고벨 3" xfId="2559" xr:uid="{DD3045B2-B05B-4A8F-AF79-C8A8F024F129}"/>
    <cellStyle name="ÅëÈ­_Â÷ÀÔ±Ý _실적01(2안)_5월보고벨 3" xfId="2560" xr:uid="{2BC3B96D-62F6-4176-BEDF-7A82069ED14F}"/>
    <cellStyle name="AeE­_A÷AO±Y _실적01(2안)_5월보고벨 3 2" xfId="23400" xr:uid="{722FCF1B-2032-4BAE-85F0-337AB4AAEABF}"/>
    <cellStyle name="ÅëÈ­_Â÷ÀÔ±Ý _실적01(2안)_5월보고벨 3 2" xfId="23401" xr:uid="{06C6FACB-4D08-4E74-B9C3-1FACAF4D48D2}"/>
    <cellStyle name="AeE­_A÷AO±Y _실적01(2안)_5월보고벨 3 2 2" xfId="30747" xr:uid="{72D99E31-4BE4-4E60-8087-C7B30286745F}"/>
    <cellStyle name="ÅëÈ­_Â÷ÀÔ±Ý _실적01(2안)_5월보고벨 3 2 2" xfId="30748" xr:uid="{DCB78D9D-7BD5-4299-AD15-12E41B50EF81}"/>
    <cellStyle name="AeE­_A÷AO±Y _실적01(2안)_5월보고벨 3 3" xfId="23402" xr:uid="{6856AD45-CC31-4CDF-A70F-395F42ECE1C3}"/>
    <cellStyle name="ÅëÈ­_Â÷ÀÔ±Ý _실적01(2안)_5월보고벨 3 3" xfId="23403" xr:uid="{B98D53C2-6DF5-494B-AC7A-4C7112352D9B}"/>
    <cellStyle name="AeE­_A÷AO±Y _실적01(2안)_5월보고벨 3 3 2" xfId="30749" xr:uid="{C16F7885-81C8-488A-B367-C90C3FD324EA}"/>
    <cellStyle name="ÅëÈ­_Â÷ÀÔ±Ý _실적01(2안)_5월보고벨 3 3 2" xfId="30750" xr:uid="{7CA0CF9E-08AF-421F-9533-598549D8E7EB}"/>
    <cellStyle name="AeE­_A÷AO±Y _실적01(2안)_5월보고벨 3 4" xfId="23404" xr:uid="{E7F7B8DC-5252-4A0D-962E-F7F2E87524F0}"/>
    <cellStyle name="ÅëÈ­_Â÷ÀÔ±Ý _실적01(2안)_5월보고벨 3 4" xfId="23405" xr:uid="{D0AFAEE0-CC6B-4E0A-B3F8-529736484056}"/>
    <cellStyle name="AeE­_A÷AO±Y _실적01(2안)_5월보고벨 3 4 2" xfId="30751" xr:uid="{20A40CE3-9787-48A9-9D35-42CE648DED0C}"/>
    <cellStyle name="ÅëÈ­_Â÷ÀÔ±Ý _실적01(2안)_5월보고벨 3 4 2" xfId="30752" xr:uid="{9EC5D194-11F1-4B97-AF7F-57995DE4B57C}"/>
    <cellStyle name="AeE­_A÷AO±Y _실적01(2안)_5월보고벨 4" xfId="2561" xr:uid="{F86A03CC-0CF6-4EE7-B294-B61428A8AC3A}"/>
    <cellStyle name="ÅëÈ­_Â÷ÀÔ±Ý _실적01(2안)_5월보고벨 4" xfId="2562" xr:uid="{25F48ACC-DFED-4E79-B870-7B51F7E3C5AF}"/>
    <cellStyle name="AeE­_A÷AO±Y _실적01(2안)_5월보고벨 4 2" xfId="23406" xr:uid="{8FDD179C-C285-4F7B-BAD7-F6EBC0A233F2}"/>
    <cellStyle name="ÅëÈ­_Â÷ÀÔ±Ý _실적01(2안)_5월보고벨 4 2" xfId="23407" xr:uid="{5046CE76-4D4C-4285-840F-4CDD5ED00717}"/>
    <cellStyle name="AeE­_A÷AO±Y _실적01(2안)_5월보고벨 4 2 2" xfId="30753" xr:uid="{236027BE-DD7D-463D-947A-1576ECB073C5}"/>
    <cellStyle name="ÅëÈ­_Â÷ÀÔ±Ý _실적01(2안)_5월보고벨 4 2 2" xfId="30754" xr:uid="{D980C4B5-681B-4C69-ABBC-E8FC196CC3B0}"/>
    <cellStyle name="AeE­_A÷AO±Y _실적01(2안)_5월보고벨 4 3" xfId="23408" xr:uid="{12FAC0FB-59DA-429E-A969-9023F3D99CF2}"/>
    <cellStyle name="ÅëÈ­_Â÷ÀÔ±Ý _실적01(2안)_5월보고벨 4 3" xfId="23409" xr:uid="{5B3FCA30-3738-4070-943A-BD89340A33C2}"/>
    <cellStyle name="AeE­_A÷AO±Y _실적01(2안)_5월보고벨 4 3 2" xfId="30755" xr:uid="{5C044722-4AE6-4C51-97F0-894F8671EB60}"/>
    <cellStyle name="ÅëÈ­_Â÷ÀÔ±Ý _실적01(2안)_5월보고벨 4 3 2" xfId="30756" xr:uid="{E88B6CAE-F008-4E2F-BC7E-182010B68EA5}"/>
    <cellStyle name="AeE­_A÷AO±Y _실적01(2안)_5월보고벨 4 4" xfId="23410" xr:uid="{3B7B9463-EFA5-428D-B300-A946080FFA74}"/>
    <cellStyle name="ÅëÈ­_Â÷ÀÔ±Ý _실적01(2안)_5월보고벨 4 4" xfId="23411" xr:uid="{17D8FB2F-5971-434B-9B62-2A718843C782}"/>
    <cellStyle name="AeE­_A÷AO±Y _실적01(2안)_5월보고벨 4 4 2" xfId="30757" xr:uid="{D67DB6C8-C87E-4A06-A2FD-97DD3248A650}"/>
    <cellStyle name="ÅëÈ­_Â÷ÀÔ±Ý _실적01(2안)_5월보고벨 4 4 2" xfId="30758" xr:uid="{511BA6EF-46CB-4DCA-BC33-C7A4E24E2656}"/>
    <cellStyle name="AeE­_A÷AO±Y _실적01(2안)_5월보고벨 5" xfId="2563" xr:uid="{F5E6E551-FC59-4D25-9DBF-837533AFD36C}"/>
    <cellStyle name="ÅëÈ­_Â÷ÀÔ±Ý _실적01(2안)_5월보고벨 5" xfId="2564" xr:uid="{D6CEF776-212E-40C3-A802-3F6860C9503E}"/>
    <cellStyle name="AeE­_A÷AO±Y _실적01(2안)_5월보고벨 5 2" xfId="23412" xr:uid="{2DBC1322-C3AF-4C25-9DE2-A1DA0A84C9AE}"/>
    <cellStyle name="ÅëÈ­_Â÷ÀÔ±Ý _실적01(2안)_5월보고벨 5 2" xfId="23413" xr:uid="{B677738B-6783-4245-8A79-F3F08A3AC42F}"/>
    <cellStyle name="AeE­_A÷AO±Y _실적01(2안)_5월보고벨 5 2 2" xfId="30759" xr:uid="{F57D2651-01E0-4BCC-A25B-F39119303058}"/>
    <cellStyle name="ÅëÈ­_Â÷ÀÔ±Ý _실적01(2안)_5월보고벨 5 2 2" xfId="30760" xr:uid="{4B3F0F20-C1BF-4724-86EF-BA596F66A888}"/>
    <cellStyle name="AeE­_A÷AO±Y _실적01(2안)_5월보고벨 5 3" xfId="23414" xr:uid="{BB729F50-953D-47C5-9241-973B43B5DF06}"/>
    <cellStyle name="ÅëÈ­_Â÷ÀÔ±Ý _실적01(2안)_5월보고벨 5 3" xfId="23415" xr:uid="{2EDFE415-43F2-44B1-9129-914429116E8A}"/>
    <cellStyle name="AeE­_A÷AO±Y _실적01(2안)_5월보고벨 5 3 2" xfId="30761" xr:uid="{AAEE6A3C-3C26-4DE0-A54A-94358F9DC01B}"/>
    <cellStyle name="ÅëÈ­_Â÷ÀÔ±Ý _실적01(2안)_5월보고벨 5 3 2" xfId="30762" xr:uid="{0AFF5911-A9DC-491A-8530-6E0DF83E8861}"/>
    <cellStyle name="AeE­_A÷AO±Y _실적01(2안)_5월보고벨 5 4" xfId="23416" xr:uid="{471D5178-0B12-49BF-9E26-D6CE6B424DB4}"/>
    <cellStyle name="ÅëÈ­_Â÷ÀÔ±Ý _실적01(2안)_5월보고벨 5 4" xfId="23417" xr:uid="{B84A6A12-49F2-4E05-BC5B-1375D4E5D165}"/>
    <cellStyle name="AeE­_A÷AO±Y _실적01(2안)_5월보고벨 5 4 2" xfId="30763" xr:uid="{DFCEA6DC-4290-4DEF-ACF4-865E28288B25}"/>
    <cellStyle name="ÅëÈ­_Â÷ÀÔ±Ý _실적01(2안)_5월보고벨 5 4 2" xfId="30764" xr:uid="{9A6420E3-DF8F-4DBC-86BA-15EDA62D5492}"/>
    <cellStyle name="AeE­_A÷AO±Y _실적01(2안)_5월보고벨 6" xfId="2565" xr:uid="{9FFC7F52-FFCE-4773-B71A-E5834E73AFD6}"/>
    <cellStyle name="ÅëÈ­_Â÷ÀÔ±Ý _실적01(2안)_5월보고벨 6" xfId="2566" xr:uid="{F40475CD-AA95-4CEA-93A8-688AD8C1DA1A}"/>
    <cellStyle name="AeE­_A÷AO±Y _실적01(2안)_5월보고벨 6 2" xfId="23418" xr:uid="{394D1E0B-4525-44ED-A8AC-34133B08F90E}"/>
    <cellStyle name="ÅëÈ­_Â÷ÀÔ±Ý _실적01(2안)_5월보고벨 6 2" xfId="23419" xr:uid="{1B03C513-B0B5-430C-A340-847CEA86966F}"/>
    <cellStyle name="AeE­_A÷AO±Y _실적01(2안)_5월보고벨 6 2 2" xfId="30765" xr:uid="{90E2B0D4-A653-4AAA-925D-9E7CF50DF6C0}"/>
    <cellStyle name="ÅëÈ­_Â÷ÀÔ±Ý _실적01(2안)_5월보고벨 6 2 2" xfId="30766" xr:uid="{C56AEA13-8FC2-440B-8DF2-C6DD2B3CF57D}"/>
    <cellStyle name="AeE­_A÷AO±Y _실적01(2안)_5월보고벨 6 3" xfId="23420" xr:uid="{A781910A-22B9-4A15-8D3E-02EE6D51ACE3}"/>
    <cellStyle name="ÅëÈ­_Â÷ÀÔ±Ý _실적01(2안)_5월보고벨 6 3" xfId="23421" xr:uid="{0829F701-5A34-4C64-A638-DC8DDA4295CE}"/>
    <cellStyle name="AeE­_A÷AO±Y _실적01(2안)_5월보고벨 6 3 2" xfId="30767" xr:uid="{971F54E2-155F-4A0E-B95A-28A52173E2A4}"/>
    <cellStyle name="ÅëÈ­_Â÷ÀÔ±Ý _실적01(2안)_5월보고벨 6 3 2" xfId="30768" xr:uid="{5A548A38-D190-4A96-94CD-A9998BDDF264}"/>
    <cellStyle name="AeE­_A÷AO±Y _실적01(2안)_5월보고벨 6 4" xfId="23422" xr:uid="{188E9FDB-F03B-418C-9530-09F377A80D9B}"/>
    <cellStyle name="ÅëÈ­_Â÷ÀÔ±Ý _실적01(2안)_5월보고벨 6 4" xfId="23423" xr:uid="{A5E7FFBA-01FE-45B8-B339-74511524CE04}"/>
    <cellStyle name="AeE­_A÷AO±Y _실적01(2안)_5월보고벨 6 4 2" xfId="30769" xr:uid="{8FC5D0FF-274E-4EFA-9D73-01E7F1545A9E}"/>
    <cellStyle name="ÅëÈ­_Â÷ÀÔ±Ý _실적01(2안)_5월보고벨 6 4 2" xfId="30770" xr:uid="{12B4F6FF-C1AD-4AED-ABA0-636310835129}"/>
    <cellStyle name="AeE­_A÷AO±Y _실적01(2안)_5월보고벨 7" xfId="23424" xr:uid="{DDFF3C36-2E85-4867-BC98-95EA96811AEF}"/>
    <cellStyle name="ÅëÈ­_Â÷ÀÔ±Ý _실적01(2안)_5월보고벨 7" xfId="23425" xr:uid="{BB82B101-9B4A-4B60-8B6A-E9C0A94659E4}"/>
    <cellStyle name="AeE­_A÷AO±Y _실적01(2안)_5월보고벨 8" xfId="23426" xr:uid="{7B5A6DA3-933C-4CAE-9D7A-1031AD52D442}"/>
    <cellStyle name="ÅëÈ­_Â÷ÀÔ±Ý _실적01(2안)_5월보고벨 8" xfId="23427" xr:uid="{C9014F5B-7329-4CC4-989D-8088A899690D}"/>
    <cellStyle name="AeE­_A÷AO±Y _실적01(2안)_5월보고벨 9" xfId="23428" xr:uid="{D3A6A3D5-DCCC-497D-9AF0-C643C0D9801A}"/>
    <cellStyle name="ÅëÈ­_Â÷ÀÔ±Ý _실적01(2안)_5월보고벨 9" xfId="23429" xr:uid="{0CAAA93A-EDE1-4F87-B9A4-43FFF16B48BC}"/>
    <cellStyle name="AeE­_A÷AO±Y _실적01(2안)_5월보고상" xfId="2567" xr:uid="{FC69118F-546F-438F-8DD2-94B3A9729AA8}"/>
    <cellStyle name="ÅëÈ­_Â÷ÀÔ±Ý _실적01(2안)_5월보고상" xfId="2568" xr:uid="{A14223A5-92BE-4590-ABB1-1EB30651EC1D}"/>
    <cellStyle name="AeE­_A÷AO±Y _실적01(2안)_5월보고상 10" xfId="23430" xr:uid="{6E1A877C-EB08-4797-A092-C8DFD718D386}"/>
    <cellStyle name="ÅëÈ­_Â÷ÀÔ±Ý _실적01(2안)_5월보고상 10" xfId="23431" xr:uid="{99A3841C-EC91-4206-8F33-6D2916476C19}"/>
    <cellStyle name="AeE­_A÷AO±Y _실적01(2안)_5월보고상 11" xfId="23432" xr:uid="{B37CCA35-41BD-402B-BA8A-3599544F3C57}"/>
    <cellStyle name="ÅëÈ­_Â÷ÀÔ±Ý _실적01(2안)_5월보고상 11" xfId="23433" xr:uid="{2F24CC5E-EFD5-4189-BDD3-C69DA344CF66}"/>
    <cellStyle name="AeE­_A÷AO±Y _실적01(2안)_5월보고상 12" xfId="23434" xr:uid="{66D38219-E2AB-4F9B-B6F9-D62AB773BC21}"/>
    <cellStyle name="ÅëÈ­_Â÷ÀÔ±Ý _실적01(2안)_5월보고상 12" xfId="23435" xr:uid="{791ECD5B-8401-42D1-849D-2B87D29A45E5}"/>
    <cellStyle name="AeE­_A÷AO±Y _실적01(2안)_5월보고상 13" xfId="23436" xr:uid="{FE52A99D-8034-4902-A512-4FF5E9C935B3}"/>
    <cellStyle name="ÅëÈ­_Â÷ÀÔ±Ý _실적01(2안)_5월보고상 13" xfId="23437" xr:uid="{9DCA541C-925B-42A9-8017-37EEC566B49E}"/>
    <cellStyle name="AeE­_A÷AO±Y _실적01(2안)_5월보고상 14" xfId="23438" xr:uid="{E8496D88-BBAD-4764-AAE2-3A5127CB3FAB}"/>
    <cellStyle name="ÅëÈ­_Â÷ÀÔ±Ý _실적01(2안)_5월보고상 14" xfId="23439" xr:uid="{BC0D3893-0C6D-4154-93FF-73C53A6C8D48}"/>
    <cellStyle name="AeE­_A÷AO±Y _실적01(2안)_5월보고상 14 2" xfId="30771" xr:uid="{F4AD386D-9FBA-47DF-8386-7C13D5F35E47}"/>
    <cellStyle name="ÅëÈ­_Â÷ÀÔ±Ý _실적01(2안)_5월보고상 14 2" xfId="30772" xr:uid="{56433CE4-FFFA-453E-8B10-64A533E4A11B}"/>
    <cellStyle name="AeE­_A÷AO±Y _실적01(2안)_5월보고상 15" xfId="23440" xr:uid="{23460E02-B068-4DB7-BFB0-D8FE399F5628}"/>
    <cellStyle name="ÅëÈ­_Â÷ÀÔ±Ý _실적01(2안)_5월보고상 15" xfId="23441" xr:uid="{A919C989-3D30-4E86-B7D9-2A260AD55A0A}"/>
    <cellStyle name="AeE­_A÷AO±Y _실적01(2안)_5월보고상 15 2" xfId="30773" xr:uid="{A63E5D01-2BFE-4419-9EA7-EE861CFC8483}"/>
    <cellStyle name="ÅëÈ­_Â÷ÀÔ±Ý _실적01(2안)_5월보고상 15 2" xfId="30774" xr:uid="{288459B0-376F-4CAF-9DA0-EB8149DBE9EF}"/>
    <cellStyle name="AeE­_A÷AO±Y _실적01(2안)_5월보고상 16" xfId="23442" xr:uid="{C7DCDBA7-827C-4483-A166-6D13E6636102}"/>
    <cellStyle name="ÅëÈ­_Â÷ÀÔ±Ý _실적01(2안)_5월보고상 16" xfId="23443" xr:uid="{B5B26EB1-DAA6-4853-94C0-F317D06FA080}"/>
    <cellStyle name="AeE­_A÷AO±Y _실적01(2안)_5월보고상 16 2" xfId="30775" xr:uid="{DECFD569-1074-46BD-92C0-142281CDCFDD}"/>
    <cellStyle name="ÅëÈ­_Â÷ÀÔ±Ý _실적01(2안)_5월보고상 16 2" xfId="30776" xr:uid="{FCEBB3C5-715F-458D-8F1D-8C7E59F1EB11}"/>
    <cellStyle name="AeE­_A÷AO±Y _실적01(2안)_5월보고상 17" xfId="23444" xr:uid="{A4FB480A-4B7A-4D18-82C5-88A911781589}"/>
    <cellStyle name="ÅëÈ­_Â÷ÀÔ±Ý _실적01(2안)_5월보고상 17" xfId="23445" xr:uid="{123AA542-45D3-45B8-B3AE-72551CEF5B0B}"/>
    <cellStyle name="AeE­_A÷AO±Y _실적01(2안)_5월보고상 17 2" xfId="30777" xr:uid="{11D3935E-E4B1-4C3F-BDAF-C867382CD55F}"/>
    <cellStyle name="ÅëÈ­_Â÷ÀÔ±Ý _실적01(2안)_5월보고상 17 2" xfId="30778" xr:uid="{94AAD771-2F9A-4EDB-82D1-B0E601B795D7}"/>
    <cellStyle name="AeE­_A÷AO±Y _실적01(2안)_5월보고상 18" xfId="23446" xr:uid="{BD976C36-5B42-4E69-864B-3F2CC79A3E04}"/>
    <cellStyle name="ÅëÈ­_Â÷ÀÔ±Ý _실적01(2안)_5월보고상 18" xfId="23447" xr:uid="{4313497A-BDA1-4DA1-A118-4311E05950D7}"/>
    <cellStyle name="AeE­_A÷AO±Y _실적01(2안)_5월보고상 18 2" xfId="30779" xr:uid="{D12C78AD-C9A6-44CB-97E0-FD74EDA7842A}"/>
    <cellStyle name="ÅëÈ­_Â÷ÀÔ±Ý _실적01(2안)_5월보고상 18 2" xfId="30780" xr:uid="{136351B7-305F-40B5-80D8-9B6555E20E9A}"/>
    <cellStyle name="AeE­_A÷AO±Y _실적01(2안)_5월보고상 19" xfId="23448" xr:uid="{213D6934-7C6B-4186-B4F4-1FD9C927E1D2}"/>
    <cellStyle name="ÅëÈ­_Â÷ÀÔ±Ý _실적01(2안)_5월보고상 19" xfId="23449" xr:uid="{D557B1A0-3CAB-43BF-834E-F526B8066B09}"/>
    <cellStyle name="AeE­_A÷AO±Y _실적01(2안)_5월보고상 19 2" xfId="30781" xr:uid="{E229AE2F-2558-458F-820E-DB9FC14E9CCD}"/>
    <cellStyle name="ÅëÈ­_Â÷ÀÔ±Ý _실적01(2안)_5월보고상 19 2" xfId="30782" xr:uid="{83EFC082-F7BA-422A-8BC1-2204A674AEA1}"/>
    <cellStyle name="AeE­_A÷AO±Y _실적01(2안)_5월보고상 2" xfId="2569" xr:uid="{B3892A1F-C6D8-4898-962C-D141B11DF895}"/>
    <cellStyle name="ÅëÈ­_Â÷ÀÔ±Ý _실적01(2안)_5월보고상 2" xfId="2570" xr:uid="{0AC32F88-BCB7-41E7-BA3E-A04B27DFA902}"/>
    <cellStyle name="AeE­_A÷AO±Y _실적01(2안)_5월보고상 2 2" xfId="23450" xr:uid="{FE0BCD89-3EBB-4B2D-A063-3C5EE355AD1F}"/>
    <cellStyle name="ÅëÈ­_Â÷ÀÔ±Ý _실적01(2안)_5월보고상 2 2" xfId="23451" xr:uid="{6199AB39-84EB-4DAA-8CBA-BD25410BC06A}"/>
    <cellStyle name="AeE­_A÷AO±Y _실적01(2안)_5월보고상 2 2 2" xfId="30783" xr:uid="{0659346B-B21C-4395-9D93-94B360538F24}"/>
    <cellStyle name="ÅëÈ­_Â÷ÀÔ±Ý _실적01(2안)_5월보고상 2 2 2" xfId="30784" xr:uid="{1AF03B7D-BDD1-4596-AF4B-0C2283C74FE6}"/>
    <cellStyle name="AeE­_A÷AO±Y _실적01(2안)_5월보고상 2 3" xfId="23452" xr:uid="{9F5DC230-0FD2-4D10-BDD3-F0039BC8932C}"/>
    <cellStyle name="ÅëÈ­_Â÷ÀÔ±Ý _실적01(2안)_5월보고상 2 3" xfId="23453" xr:uid="{2985CACC-F435-4D47-9562-AB34266777EA}"/>
    <cellStyle name="AeE­_A÷AO±Y _실적01(2안)_5월보고상 2 3 2" xfId="30785" xr:uid="{34046D37-94A0-4901-91D2-8FBA5C8FF995}"/>
    <cellStyle name="ÅëÈ­_Â÷ÀÔ±Ý _실적01(2안)_5월보고상 2 3 2" xfId="30786" xr:uid="{D7FA22F3-F426-46EF-ADF8-2440D49ED5CC}"/>
    <cellStyle name="AeE­_A÷AO±Y _실적01(2안)_5월보고상 2 4" xfId="23454" xr:uid="{A0BDD761-81F5-43B2-A84C-5CEC8C14679A}"/>
    <cellStyle name="ÅëÈ­_Â÷ÀÔ±Ý _실적01(2안)_5월보고상 2 4" xfId="23455" xr:uid="{F8242BE9-F425-4812-A196-02CC83A3EBDE}"/>
    <cellStyle name="AeE­_A÷AO±Y _실적01(2안)_5월보고상 2 4 2" xfId="30787" xr:uid="{9A44E2A4-8F22-495B-83E2-C81770AC7722}"/>
    <cellStyle name="ÅëÈ­_Â÷ÀÔ±Ý _실적01(2안)_5월보고상 2 4 2" xfId="30788" xr:uid="{5D3D8E19-B9EF-467B-A033-C5CD4F3A7862}"/>
    <cellStyle name="AeE­_A÷AO±Y _실적01(2안)_5월보고상 20" xfId="23456" xr:uid="{1A3FBFBB-18C3-4A1C-8F14-03B4DA36872E}"/>
    <cellStyle name="ÅëÈ­_Â÷ÀÔ±Ý _실적01(2안)_5월보고상 20" xfId="23457" xr:uid="{5803810B-3E43-4417-AE9A-7BD89D54AA5C}"/>
    <cellStyle name="AeE­_A÷AO±Y _실적01(2안)_5월보고상 20 2" xfId="30789" xr:uid="{A5F53E8E-E4E9-477D-9922-476397092C73}"/>
    <cellStyle name="ÅëÈ­_Â÷ÀÔ±Ý _실적01(2안)_5월보고상 20 2" xfId="30790" xr:uid="{A104E34C-5DAD-4F24-A35D-0452D6DC979E}"/>
    <cellStyle name="AeE­_A÷AO±Y _실적01(2안)_5월보고상 21" xfId="23458" xr:uid="{66452790-A2D5-476A-A9E9-051BAED411A8}"/>
    <cellStyle name="ÅëÈ­_Â÷ÀÔ±Ý _실적01(2안)_5월보고상 21" xfId="23459" xr:uid="{0EFE9EE3-D707-436E-9BDE-8C96DE215C4D}"/>
    <cellStyle name="AeE­_A÷AO±Y _실적01(2안)_5월보고상 21 2" xfId="30791" xr:uid="{4BC40C11-17D7-423E-B0DA-42034C7B5BA3}"/>
    <cellStyle name="ÅëÈ­_Â÷ÀÔ±Ý _실적01(2안)_5월보고상 21 2" xfId="30792" xr:uid="{D5D6B681-5F69-410A-8AC4-7C4D74B5BC5A}"/>
    <cellStyle name="AeE­_A÷AO±Y _실적01(2안)_5월보고상 22" xfId="23460" xr:uid="{730A9DFD-D7E1-4452-BA19-0F5071F80B0D}"/>
    <cellStyle name="ÅëÈ­_Â÷ÀÔ±Ý _실적01(2안)_5월보고상 22" xfId="23461" xr:uid="{F0777029-4ED0-425A-A3AE-91033EC7F25F}"/>
    <cellStyle name="AeE­_A÷AO±Y _실적01(2안)_5월보고상 22 2" xfId="30793" xr:uid="{E9F563CC-D77A-4629-ABD1-E8E2B1BF5B15}"/>
    <cellStyle name="ÅëÈ­_Â÷ÀÔ±Ý _실적01(2안)_5월보고상 22 2" xfId="30794" xr:uid="{423247C6-BB5D-4310-AF10-17EFBF86391F}"/>
    <cellStyle name="AeE­_A÷AO±Y _실적01(2안)_5월보고상 23" xfId="23462" xr:uid="{F454FBC5-B7AB-485F-B805-2C22A8FC504F}"/>
    <cellStyle name="ÅëÈ­_Â÷ÀÔ±Ý _실적01(2안)_5월보고상 23" xfId="23463" xr:uid="{9CE984B1-0C1C-4BD7-A768-EBFEB7758925}"/>
    <cellStyle name="AeE­_A÷AO±Y _실적01(2안)_5월보고상 23 2" xfId="30795" xr:uid="{0A0362BA-7BA9-46C3-A45C-634376F2EADA}"/>
    <cellStyle name="ÅëÈ­_Â÷ÀÔ±Ý _실적01(2안)_5월보고상 23 2" xfId="30796" xr:uid="{606D86F7-FFFD-4DA0-82AC-5C43212CC799}"/>
    <cellStyle name="AeE­_A÷AO±Y _실적01(2안)_5월보고상 24" xfId="23464" xr:uid="{0387CB03-9C54-4F70-A108-37BD3C870AD5}"/>
    <cellStyle name="ÅëÈ­_Â÷ÀÔ±Ý _실적01(2안)_5월보고상 24" xfId="23465" xr:uid="{797B3044-1433-4E8C-847B-9A743940E02A}"/>
    <cellStyle name="AeE­_A÷AO±Y _실적01(2안)_5월보고상 24 2" xfId="30797" xr:uid="{D6222A67-4B84-431F-80A7-E6481979EEFF}"/>
    <cellStyle name="ÅëÈ­_Â÷ÀÔ±Ý _실적01(2안)_5월보고상 24 2" xfId="30798" xr:uid="{FA951132-66B1-41A0-978B-45AAED1DCF0D}"/>
    <cellStyle name="AeE­_A÷AO±Y _실적01(2안)_5월보고상 25" xfId="23466" xr:uid="{2B766422-AC75-4EBE-9F8B-0C2B52D0AE15}"/>
    <cellStyle name="ÅëÈ­_Â÷ÀÔ±Ý _실적01(2안)_5월보고상 25" xfId="23467" xr:uid="{4CE75DD5-3785-4F9E-A20A-597256BF2C81}"/>
    <cellStyle name="AeE­_A÷AO±Y _실적01(2안)_5월보고상 25 2" xfId="30799" xr:uid="{10B5EFF3-4AB6-4FE0-B1DB-CFC5E93197F9}"/>
    <cellStyle name="ÅëÈ­_Â÷ÀÔ±Ý _실적01(2안)_5월보고상 25 2" xfId="30800" xr:uid="{075526DF-9F9C-494E-880A-2FFDB83F2EDD}"/>
    <cellStyle name="AeE­_A÷AO±Y _실적01(2안)_5월보고상 26" xfId="31199" xr:uid="{51836BCD-39CB-4C43-9ECF-E7A16646FE73}"/>
    <cellStyle name="ÅëÈ­_Â÷ÀÔ±Ý _실적01(2안)_5월보고상 26" xfId="31200" xr:uid="{1391567A-F3D2-4C17-AC9A-928840A6E772}"/>
    <cellStyle name="AeE­_A÷AO±Y _실적01(2안)_5월보고상 27" xfId="31274" xr:uid="{BDA6DF0F-4EB5-4B79-8B0E-28B63DBFE900}"/>
    <cellStyle name="ÅëÈ­_Â÷ÀÔ±Ý _실적01(2안)_5월보고상 27" xfId="31273" xr:uid="{90F991DE-4FF3-40A2-943E-F08314BCDC74}"/>
    <cellStyle name="AeE­_A÷AO±Y _실적01(2안)_5월보고상 28" xfId="31230" xr:uid="{2237F7D3-7F14-41FF-B436-F156521E3618}"/>
    <cellStyle name="ÅëÈ­_Â÷ÀÔ±Ý _실적01(2안)_5월보고상 28" xfId="31231" xr:uid="{AF260779-C1DB-44D8-8329-D833C3663766}"/>
    <cellStyle name="AeE­_A÷AO±Y _실적01(2안)_5월보고상 29" xfId="31562" xr:uid="{70501360-0A45-4C26-9650-089438C149F3}"/>
    <cellStyle name="ÅëÈ­_Â÷ÀÔ±Ý _실적01(2안)_5월보고상 29" xfId="31563" xr:uid="{4716CEA1-901E-4816-9568-9CB68F33FA14}"/>
    <cellStyle name="AeE­_A÷AO±Y _실적01(2안)_5월보고상 3" xfId="2571" xr:uid="{6857E018-7453-4946-A2F7-A0FE98DB332E}"/>
    <cellStyle name="ÅëÈ­_Â÷ÀÔ±Ý _실적01(2안)_5월보고상 3" xfId="2572" xr:uid="{6AD9E64A-302D-40FF-BF54-AD6250A2F428}"/>
    <cellStyle name="AeE­_A÷AO±Y _실적01(2안)_5월보고상 3 2" xfId="23468" xr:uid="{1CECD198-7931-4371-A62F-1AB947F26F8A}"/>
    <cellStyle name="ÅëÈ­_Â÷ÀÔ±Ý _실적01(2안)_5월보고상 3 2" xfId="23469" xr:uid="{8AC78CC6-91B2-4340-801C-3730A98897B5}"/>
    <cellStyle name="AeE­_A÷AO±Y _실적01(2안)_5월보고상 3 2 2" xfId="30801" xr:uid="{CF9C4E96-58C0-4ADD-86E4-C99AF55EAFA2}"/>
    <cellStyle name="ÅëÈ­_Â÷ÀÔ±Ý _실적01(2안)_5월보고상 3 2 2" xfId="30802" xr:uid="{53683F9C-6A65-4437-9D72-29C75689229E}"/>
    <cellStyle name="AeE­_A÷AO±Y _실적01(2안)_5월보고상 3 3" xfId="23470" xr:uid="{02FF160E-284C-4478-8CB9-9F330A76016E}"/>
    <cellStyle name="ÅëÈ­_Â÷ÀÔ±Ý _실적01(2안)_5월보고상 3 3" xfId="23471" xr:uid="{5557A1ED-D332-4710-B6AC-737DD41FFF35}"/>
    <cellStyle name="AeE­_A÷AO±Y _실적01(2안)_5월보고상 3 3 2" xfId="30803" xr:uid="{85D68BE4-D888-45AC-A975-C1816E3827E3}"/>
    <cellStyle name="ÅëÈ­_Â÷ÀÔ±Ý _실적01(2안)_5월보고상 3 3 2" xfId="30804" xr:uid="{AD8C3B8C-5C8A-4E25-A57F-BC73DEF0382E}"/>
    <cellStyle name="AeE­_A÷AO±Y _실적01(2안)_5월보고상 3 4" xfId="23472" xr:uid="{BF2D202F-94D6-4A68-82AE-BDDEA31CAC71}"/>
    <cellStyle name="ÅëÈ­_Â÷ÀÔ±Ý _실적01(2안)_5월보고상 3 4" xfId="23473" xr:uid="{971B3407-6F5E-4794-A590-B7EE056DF997}"/>
    <cellStyle name="AeE­_A÷AO±Y _실적01(2안)_5월보고상 3 4 2" xfId="30805" xr:uid="{08260C3B-55DD-49FD-8307-5D35705CF753}"/>
    <cellStyle name="ÅëÈ­_Â÷ÀÔ±Ý _실적01(2안)_5월보고상 3 4 2" xfId="30806" xr:uid="{4FF6234A-065F-4A31-9635-5CF1F8969DB6}"/>
    <cellStyle name="AeE­_A÷AO±Y _실적01(2안)_5월보고상 4" xfId="2573" xr:uid="{3A3021D1-0ED9-4727-B279-1425BAD49B98}"/>
    <cellStyle name="ÅëÈ­_Â÷ÀÔ±Ý _실적01(2안)_5월보고상 4" xfId="2574" xr:uid="{1237D7B6-3F38-4A1C-BA40-395D1F5E5521}"/>
    <cellStyle name="AeE­_A÷AO±Y _실적01(2안)_5월보고상 4 2" xfId="23474" xr:uid="{50E4C142-8E00-497D-9B07-10C78CCA8601}"/>
    <cellStyle name="ÅëÈ­_Â÷ÀÔ±Ý _실적01(2안)_5월보고상 4 2" xfId="23475" xr:uid="{0867CF59-2FCE-46C3-9AB8-CBFD2CAE829D}"/>
    <cellStyle name="AeE­_A÷AO±Y _실적01(2안)_5월보고상 4 2 2" xfId="30807" xr:uid="{56941949-5D09-49ED-9EB4-68408BD23550}"/>
    <cellStyle name="ÅëÈ­_Â÷ÀÔ±Ý _실적01(2안)_5월보고상 4 2 2" xfId="30808" xr:uid="{2F28B14D-EFC9-48B7-BBBC-5B7277B1F9AF}"/>
    <cellStyle name="AeE­_A÷AO±Y _실적01(2안)_5월보고상 4 3" xfId="23476" xr:uid="{62FD3AE2-203E-4255-B7BD-3E22CAD01EAA}"/>
    <cellStyle name="ÅëÈ­_Â÷ÀÔ±Ý _실적01(2안)_5월보고상 4 3" xfId="23477" xr:uid="{0639B752-8350-4F66-AF6D-D748D085DADE}"/>
    <cellStyle name="AeE­_A÷AO±Y _실적01(2안)_5월보고상 4 3 2" xfId="30809" xr:uid="{E3852E17-BF7A-4F3F-B0E7-431A497862F0}"/>
    <cellStyle name="ÅëÈ­_Â÷ÀÔ±Ý _실적01(2안)_5월보고상 4 3 2" xfId="30810" xr:uid="{F0438EBE-F6E6-4125-B511-CB424EA3A1AF}"/>
    <cellStyle name="AeE­_A÷AO±Y _실적01(2안)_5월보고상 4 4" xfId="23478" xr:uid="{4B5E768F-80A3-4577-910A-53338B1A2DFB}"/>
    <cellStyle name="ÅëÈ­_Â÷ÀÔ±Ý _실적01(2안)_5월보고상 4 4" xfId="23479" xr:uid="{9865D022-823B-4E45-B794-DDF903DD40E7}"/>
    <cellStyle name="AeE­_A÷AO±Y _실적01(2안)_5월보고상 4 4 2" xfId="30811" xr:uid="{34E271D3-53DE-4A0A-A578-95AFD52A4336}"/>
    <cellStyle name="ÅëÈ­_Â÷ÀÔ±Ý _실적01(2안)_5월보고상 4 4 2" xfId="30812" xr:uid="{A654DC91-837B-487F-AE59-384161B60B14}"/>
    <cellStyle name="AeE­_A÷AO±Y _실적01(2안)_5월보고상 5" xfId="2575" xr:uid="{D13B9A5D-987F-4F98-8B47-D5ECE97FDD78}"/>
    <cellStyle name="ÅëÈ­_Â÷ÀÔ±Ý _실적01(2안)_5월보고상 5" xfId="2576" xr:uid="{F9DFDD82-ACC6-435F-8505-1B868063011C}"/>
    <cellStyle name="AeE­_A÷AO±Y _실적01(2안)_5월보고상 5 2" xfId="23480" xr:uid="{D9E95C85-6A69-4C25-A49E-CA6E2F4D9B18}"/>
    <cellStyle name="ÅëÈ­_Â÷ÀÔ±Ý _실적01(2안)_5월보고상 5 2" xfId="23481" xr:uid="{11301EED-5CEF-4EB2-83ED-1C3D337E9DF5}"/>
    <cellStyle name="AeE­_A÷AO±Y _실적01(2안)_5월보고상 5 2 2" xfId="30813" xr:uid="{BEF9EBF3-A6B8-4AA6-9AE8-05310878D6E2}"/>
    <cellStyle name="ÅëÈ­_Â÷ÀÔ±Ý _실적01(2안)_5월보고상 5 2 2" xfId="30814" xr:uid="{B119D38B-FA84-42F0-A45A-3C341DBBCF5B}"/>
    <cellStyle name="AeE­_A÷AO±Y _실적01(2안)_5월보고상 5 3" xfId="23482" xr:uid="{B769AB9F-1DFD-4A33-AC35-15ABB74DF6D2}"/>
    <cellStyle name="ÅëÈ­_Â÷ÀÔ±Ý _실적01(2안)_5월보고상 5 3" xfId="23483" xr:uid="{FD12136E-D784-4F17-AF10-8B3AF71C8483}"/>
    <cellStyle name="AeE­_A÷AO±Y _실적01(2안)_5월보고상 5 3 2" xfId="30815" xr:uid="{055C2A75-73DF-4008-86CC-F93BDCAD0E19}"/>
    <cellStyle name="ÅëÈ­_Â÷ÀÔ±Ý _실적01(2안)_5월보고상 5 3 2" xfId="30816" xr:uid="{413EB0FB-A3B6-4BBC-BC12-6BA4994537EF}"/>
    <cellStyle name="AeE­_A÷AO±Y _실적01(2안)_5월보고상 5 4" xfId="23484" xr:uid="{617D68FA-2E9B-488C-AF54-B81D019A8A22}"/>
    <cellStyle name="ÅëÈ­_Â÷ÀÔ±Ý _실적01(2안)_5월보고상 5 4" xfId="23485" xr:uid="{409CEAAE-017F-44FB-A41E-79ED4C928F86}"/>
    <cellStyle name="AeE­_A÷AO±Y _실적01(2안)_5월보고상 5 4 2" xfId="30817" xr:uid="{DE440B1E-1182-4549-B26E-AC5AFD4EB072}"/>
    <cellStyle name="ÅëÈ­_Â÷ÀÔ±Ý _실적01(2안)_5월보고상 5 4 2" xfId="30818" xr:uid="{54DB4936-7E78-41E3-B3B2-8E9111686C0A}"/>
    <cellStyle name="AeE­_A÷AO±Y _실적01(2안)_5월보고상 6" xfId="2577" xr:uid="{59DE8F3D-A3AF-4CDB-AE72-E1F534920AEB}"/>
    <cellStyle name="ÅëÈ­_Â÷ÀÔ±Ý _실적01(2안)_5월보고상 6" xfId="2578" xr:uid="{AB0DC0AC-E118-4D6D-B60C-561BAF4B91DF}"/>
    <cellStyle name="AeE­_A÷AO±Y _실적01(2안)_5월보고상 6 2" xfId="23486" xr:uid="{6F6EFAE7-9DDF-4FC9-990C-270ADC005F2E}"/>
    <cellStyle name="ÅëÈ­_Â÷ÀÔ±Ý _실적01(2안)_5월보고상 6 2" xfId="23487" xr:uid="{AC0B97E1-48C5-4835-AB3D-22164BBC6F66}"/>
    <cellStyle name="AeE­_A÷AO±Y _실적01(2안)_5월보고상 6 2 2" xfId="30819" xr:uid="{C3D9A318-CDB1-48B4-B565-C3249E00AD0E}"/>
    <cellStyle name="ÅëÈ­_Â÷ÀÔ±Ý _실적01(2안)_5월보고상 6 2 2" xfId="30820" xr:uid="{61189945-C437-4459-88FE-B66BB1059247}"/>
    <cellStyle name="AeE­_A÷AO±Y _실적01(2안)_5월보고상 6 3" xfId="23488" xr:uid="{C9756C5A-AAEE-46C7-834C-C7669B5EFF2E}"/>
    <cellStyle name="ÅëÈ­_Â÷ÀÔ±Ý _실적01(2안)_5월보고상 6 3" xfId="23489" xr:uid="{AD79AC3F-9188-4114-93A0-4CD907FCACE4}"/>
    <cellStyle name="AeE­_A÷AO±Y _실적01(2안)_5월보고상 6 3 2" xfId="30821" xr:uid="{62251DB1-7217-4FFE-B4FB-D8A28223133D}"/>
    <cellStyle name="ÅëÈ­_Â÷ÀÔ±Ý _실적01(2안)_5월보고상 6 3 2" xfId="30822" xr:uid="{8F480D50-863F-4974-8CE8-34383C1BA7FC}"/>
    <cellStyle name="AeE­_A÷AO±Y _실적01(2안)_5월보고상 6 4" xfId="23490" xr:uid="{B21EEAB5-877D-47C4-A729-304BC6716DE3}"/>
    <cellStyle name="ÅëÈ­_Â÷ÀÔ±Ý _실적01(2안)_5월보고상 6 4" xfId="23491" xr:uid="{05E2E951-00B4-47E0-AE78-D1D22A2596AE}"/>
    <cellStyle name="AeE­_A÷AO±Y _실적01(2안)_5월보고상 6 4 2" xfId="30823" xr:uid="{EDF05923-7F10-423C-93AD-14A4471F1034}"/>
    <cellStyle name="ÅëÈ­_Â÷ÀÔ±Ý _실적01(2안)_5월보고상 6 4 2" xfId="30824" xr:uid="{3DB7C497-ADFA-4735-B16C-C30C3DEF1D48}"/>
    <cellStyle name="AeE­_A÷AO±Y _실적01(2안)_5월보고상 7" xfId="23492" xr:uid="{A3A621BE-37C8-417C-9D83-8E9C2D4559D6}"/>
    <cellStyle name="ÅëÈ­_Â÷ÀÔ±Ý _실적01(2안)_5월보고상 7" xfId="23493" xr:uid="{4F026B6C-7F5E-4061-88ED-E01927BF139D}"/>
    <cellStyle name="AeE­_A÷AO±Y _실적01(2안)_5월보고상 8" xfId="23494" xr:uid="{DFD2ADF6-4276-4CB2-97B5-6500A5942516}"/>
    <cellStyle name="ÅëÈ­_Â÷ÀÔ±Ý _실적01(2안)_5월보고상 8" xfId="23495" xr:uid="{80A835FE-8B60-4AD6-B2D7-54D0F2172B9E}"/>
    <cellStyle name="AeE­_A÷AO±Y _실적01(2안)_5월보고상 9" xfId="23496" xr:uid="{FF53BF60-E91C-4949-99B4-8C880D98B7B8}"/>
    <cellStyle name="ÅëÈ­_Â÷ÀÔ±Ý _실적01(2안)_5월보고상 9" xfId="23497" xr:uid="{90BCEDDF-782E-49DC-A04E-65737D85C9A6}"/>
    <cellStyle name="AeE­_A÷AO±Y _실적01(2안)_5월보고시" xfId="2579" xr:uid="{6AFF1B97-1162-481B-A378-0D987738540D}"/>
    <cellStyle name="ÅëÈ­_Â÷ÀÔ±Ý _실적01(2안)_5월보고시" xfId="2580" xr:uid="{C57992A4-0A88-4E6B-856F-0133510EE623}"/>
    <cellStyle name="AeE­_A÷AO±Y _실적01(2안)_5월보고시 10" xfId="23498" xr:uid="{A2A007BC-1A66-4AFF-BCF4-CE976D7D15B6}"/>
    <cellStyle name="ÅëÈ­_Â÷ÀÔ±Ý _실적01(2안)_5월보고시 10" xfId="23499" xr:uid="{A724FB3E-200B-4FB4-801B-BADC54D20990}"/>
    <cellStyle name="AeE­_A÷AO±Y _실적01(2안)_5월보고시 11" xfId="23500" xr:uid="{1A28EC35-6BAE-454F-A92F-DD16E55DC8BB}"/>
    <cellStyle name="ÅëÈ­_Â÷ÀÔ±Ý _실적01(2안)_5월보고시 11" xfId="23501" xr:uid="{ED582688-B5AB-4AC5-84D1-B511DFD920A8}"/>
    <cellStyle name="AeE­_A÷AO±Y _실적01(2안)_5월보고시 12" xfId="23502" xr:uid="{5E8C44EF-F6E9-4D0E-B956-E917261F70E2}"/>
    <cellStyle name="ÅëÈ­_Â÷ÀÔ±Ý _실적01(2안)_5월보고시 12" xfId="23503" xr:uid="{6A3FB97E-4465-4DE3-88A8-0C5949CD1FA9}"/>
    <cellStyle name="AeE­_A÷AO±Y _실적01(2안)_5월보고시 13" xfId="23504" xr:uid="{F2A04CFD-DF48-454C-AB19-3EAEE6C59B3F}"/>
    <cellStyle name="ÅëÈ­_Â÷ÀÔ±Ý _실적01(2안)_5월보고시 13" xfId="23505" xr:uid="{54376221-E834-4587-9FA8-FC0EC2CDB834}"/>
    <cellStyle name="AeE­_A÷AO±Y _실적01(2안)_5월보고시 14" xfId="23506" xr:uid="{221C638B-C762-405C-97D9-722A61C46A02}"/>
    <cellStyle name="ÅëÈ­_Â÷ÀÔ±Ý _실적01(2안)_5월보고시 14" xfId="23507" xr:uid="{567DB1B9-416B-4030-AE91-75D9BFD8E04E}"/>
    <cellStyle name="AeE­_A÷AO±Y _실적01(2안)_5월보고시 14 2" xfId="30825" xr:uid="{C22FBF91-5E24-4FBC-AE6B-95871B2B010B}"/>
    <cellStyle name="ÅëÈ­_Â÷ÀÔ±Ý _실적01(2안)_5월보고시 14 2" xfId="30826" xr:uid="{DDB39C04-C659-49C1-8A18-0172441AB04E}"/>
    <cellStyle name="AeE­_A÷AO±Y _실적01(2안)_5월보고시 15" xfId="23508" xr:uid="{F5F7B7FB-053E-4E6B-918D-2088B5D61893}"/>
    <cellStyle name="ÅëÈ­_Â÷ÀÔ±Ý _실적01(2안)_5월보고시 15" xfId="23509" xr:uid="{7EF4F3C2-B952-46AC-BAE5-660149D8236A}"/>
    <cellStyle name="AeE­_A÷AO±Y _실적01(2안)_5월보고시 15 2" xfId="30827" xr:uid="{E311D2D3-978F-454A-A780-3021E63A7002}"/>
    <cellStyle name="ÅëÈ­_Â÷ÀÔ±Ý _실적01(2안)_5월보고시 15 2" xfId="30828" xr:uid="{7C916F3E-5885-4E0F-8639-DD45D7B3D3C0}"/>
    <cellStyle name="AeE­_A÷AO±Y _실적01(2안)_5월보고시 16" xfId="23510" xr:uid="{8D6C0482-1F8C-4814-9A05-404908D44FB0}"/>
    <cellStyle name="ÅëÈ­_Â÷ÀÔ±Ý _실적01(2안)_5월보고시 16" xfId="23511" xr:uid="{327A7366-F204-48E6-B383-F76E1BB6908A}"/>
    <cellStyle name="AeE­_A÷AO±Y _실적01(2안)_5월보고시 16 2" xfId="30829" xr:uid="{431A373B-A96C-497B-AD0C-FE99331AB54B}"/>
    <cellStyle name="ÅëÈ­_Â÷ÀÔ±Ý _실적01(2안)_5월보고시 16 2" xfId="30830" xr:uid="{BCE51EBC-5D00-4FE8-BFFD-CC4304538548}"/>
    <cellStyle name="AeE­_A÷AO±Y _실적01(2안)_5월보고시 17" xfId="23512" xr:uid="{6B9F94D7-7DEC-4BD1-BF41-2C0B860FAFE1}"/>
    <cellStyle name="ÅëÈ­_Â÷ÀÔ±Ý _실적01(2안)_5월보고시 17" xfId="23513" xr:uid="{804F92D6-C002-4F21-9448-E8EF929C8BED}"/>
    <cellStyle name="AeE­_A÷AO±Y _실적01(2안)_5월보고시 17 2" xfId="30831" xr:uid="{F6D4E6F0-6460-43FC-8E35-76B9F4805CFD}"/>
    <cellStyle name="ÅëÈ­_Â÷ÀÔ±Ý _실적01(2안)_5월보고시 17 2" xfId="30832" xr:uid="{D9556098-E2FA-4274-9D46-CDF1C92B620A}"/>
    <cellStyle name="AeE­_A÷AO±Y _실적01(2안)_5월보고시 18" xfId="23514" xr:uid="{E5C2CF95-011D-46CB-AE8D-40E24871634C}"/>
    <cellStyle name="ÅëÈ­_Â÷ÀÔ±Ý _실적01(2안)_5월보고시 18" xfId="23515" xr:uid="{31A21CD6-4962-47F4-AE4E-1D8E38558FF6}"/>
    <cellStyle name="AeE­_A÷AO±Y _실적01(2안)_5월보고시 18 2" xfId="30833" xr:uid="{3ADF8E3C-3587-480D-8198-5E6F4ACF5870}"/>
    <cellStyle name="ÅëÈ­_Â÷ÀÔ±Ý _실적01(2안)_5월보고시 18 2" xfId="30834" xr:uid="{C90417C4-0C17-4B60-BA99-F87193961562}"/>
    <cellStyle name="AeE­_A÷AO±Y _실적01(2안)_5월보고시 19" xfId="23516" xr:uid="{B78EA892-1DF0-4CE4-8A2C-E47F57E3421C}"/>
    <cellStyle name="ÅëÈ­_Â÷ÀÔ±Ý _실적01(2안)_5월보고시 19" xfId="23517" xr:uid="{BB4DCA48-03CC-4083-B0FD-01BD989FE2C8}"/>
    <cellStyle name="AeE­_A÷AO±Y _실적01(2안)_5월보고시 19 2" xfId="30835" xr:uid="{5F04DABA-14D7-4160-BCBC-8E10FF62B05B}"/>
    <cellStyle name="ÅëÈ­_Â÷ÀÔ±Ý _실적01(2안)_5월보고시 19 2" xfId="30836" xr:uid="{735474C6-EE09-4CE5-BA97-A07E8E2E77CF}"/>
    <cellStyle name="AeE­_A÷AO±Y _실적01(2안)_5월보고시 2" xfId="2581" xr:uid="{A775383A-A4E0-4009-89DD-840C84A938FB}"/>
    <cellStyle name="ÅëÈ­_Â÷ÀÔ±Ý _실적01(2안)_5월보고시 2" xfId="2582" xr:uid="{70BA5627-7645-4ACF-B685-72B4DA23557F}"/>
    <cellStyle name="AeE­_A÷AO±Y _실적01(2안)_5월보고시 2 2" xfId="23518" xr:uid="{E82DE1BA-C38A-4E9D-8E4A-E47F39B54941}"/>
    <cellStyle name="ÅëÈ­_Â÷ÀÔ±Ý _실적01(2안)_5월보고시 2 2" xfId="23519" xr:uid="{45A2B257-BF84-4993-B9B0-03BD38564B23}"/>
    <cellStyle name="AeE­_A÷AO±Y _실적01(2안)_5월보고시 2 2 2" xfId="30837" xr:uid="{5EE38987-055E-47E1-BB37-DF713D95A1DE}"/>
    <cellStyle name="ÅëÈ­_Â÷ÀÔ±Ý _실적01(2안)_5월보고시 2 2 2" xfId="30838" xr:uid="{E811A8DE-FD8D-4096-ADD7-D143A4A0A17C}"/>
    <cellStyle name="AeE­_A÷AO±Y _실적01(2안)_5월보고시 2 3" xfId="23520" xr:uid="{83B97405-F638-43AD-8552-5B899A893AF7}"/>
    <cellStyle name="ÅëÈ­_Â÷ÀÔ±Ý _실적01(2안)_5월보고시 2 3" xfId="23521" xr:uid="{FB2A4C96-95DD-48BC-958E-E29FD10A62D6}"/>
    <cellStyle name="AeE­_A÷AO±Y _실적01(2안)_5월보고시 2 3 2" xfId="30839" xr:uid="{B2988886-2DF7-4E9F-B676-CF10922E2C70}"/>
    <cellStyle name="ÅëÈ­_Â÷ÀÔ±Ý _실적01(2안)_5월보고시 2 3 2" xfId="30840" xr:uid="{218C863B-2D98-433E-8052-90CE682603DB}"/>
    <cellStyle name="AeE­_A÷AO±Y _실적01(2안)_5월보고시 2 4" xfId="23522" xr:uid="{235F3218-F57E-458C-A705-33AE6902B4CD}"/>
    <cellStyle name="ÅëÈ­_Â÷ÀÔ±Ý _실적01(2안)_5월보고시 2 4" xfId="23523" xr:uid="{1808AABF-30F0-43D5-977A-EA3FC11B5B3D}"/>
    <cellStyle name="AeE­_A÷AO±Y _실적01(2안)_5월보고시 2 4 2" xfId="30841" xr:uid="{8492AFC4-8FE5-49BC-A7BB-654A2DF264E9}"/>
    <cellStyle name="ÅëÈ­_Â÷ÀÔ±Ý _실적01(2안)_5월보고시 2 4 2" xfId="30842" xr:uid="{A099D6D0-5021-4A29-8547-522D91AA3A8B}"/>
    <cellStyle name="AeE­_A÷AO±Y _실적01(2안)_5월보고시 20" xfId="23524" xr:uid="{A46CE1DE-E3CB-40D2-8DE7-752247AA13FB}"/>
    <cellStyle name="ÅëÈ­_Â÷ÀÔ±Ý _실적01(2안)_5월보고시 20" xfId="23525" xr:uid="{4454E4B5-4DA3-4EBA-9CC0-AC6BBC28DB46}"/>
    <cellStyle name="AeE­_A÷AO±Y _실적01(2안)_5월보고시 20 2" xfId="30843" xr:uid="{0631BDA6-4AFB-492E-B65A-1EA575F459AD}"/>
    <cellStyle name="ÅëÈ­_Â÷ÀÔ±Ý _실적01(2안)_5월보고시 20 2" xfId="30844" xr:uid="{71ED1243-4D2C-41E8-A56F-EE51A18E6C8C}"/>
    <cellStyle name="AeE­_A÷AO±Y _실적01(2안)_5월보고시 21" xfId="23526" xr:uid="{E17C6271-A1DD-4A03-A325-25F8CD9F7C21}"/>
    <cellStyle name="ÅëÈ­_Â÷ÀÔ±Ý _실적01(2안)_5월보고시 21" xfId="23527" xr:uid="{F5846E83-7F41-4DD9-99CD-583389EA622F}"/>
    <cellStyle name="AeE­_A÷AO±Y _실적01(2안)_5월보고시 21 2" xfId="30845" xr:uid="{8884C4C2-DE8E-4001-B229-BB0D4D84B63B}"/>
    <cellStyle name="ÅëÈ­_Â÷ÀÔ±Ý _실적01(2안)_5월보고시 21 2" xfId="30846" xr:uid="{326E2087-56FA-4CDE-8716-E2769825373C}"/>
    <cellStyle name="AeE­_A÷AO±Y _실적01(2안)_5월보고시 22" xfId="23528" xr:uid="{7AF77A69-6CF2-42FD-8E88-BE04DE0AB8ED}"/>
    <cellStyle name="ÅëÈ­_Â÷ÀÔ±Ý _실적01(2안)_5월보고시 22" xfId="23529" xr:uid="{D6D320C1-BB07-46CC-87A3-8DB01FCC7BFC}"/>
    <cellStyle name="AeE­_A÷AO±Y _실적01(2안)_5월보고시 22 2" xfId="30847" xr:uid="{473264AB-7A70-4330-9654-1AE8940E95C2}"/>
    <cellStyle name="ÅëÈ­_Â÷ÀÔ±Ý _실적01(2안)_5월보고시 22 2" xfId="30848" xr:uid="{E957D1D7-17F5-41F6-B137-3A6D438B7A3E}"/>
    <cellStyle name="AeE­_A÷AO±Y _실적01(2안)_5월보고시 23" xfId="23530" xr:uid="{163921EF-0A5F-49AE-A784-0A3674B3D42F}"/>
    <cellStyle name="ÅëÈ­_Â÷ÀÔ±Ý _실적01(2안)_5월보고시 23" xfId="23531" xr:uid="{0454CAA3-70C5-42A3-B443-479D234033E6}"/>
    <cellStyle name="AeE­_A÷AO±Y _실적01(2안)_5월보고시 23 2" xfId="30849" xr:uid="{1C0C79BC-5741-414D-842A-68E42ED68E6A}"/>
    <cellStyle name="ÅëÈ­_Â÷ÀÔ±Ý _실적01(2안)_5월보고시 23 2" xfId="30850" xr:uid="{999F7392-9460-4F1D-AA04-BE5FC63E632E}"/>
    <cellStyle name="AeE­_A÷AO±Y _실적01(2안)_5월보고시 24" xfId="23532" xr:uid="{FF771F48-2325-4049-A2FD-846999AD09D4}"/>
    <cellStyle name="ÅëÈ­_Â÷ÀÔ±Ý _실적01(2안)_5월보고시 24" xfId="23533" xr:uid="{2986085D-F685-4D52-BF34-C81AB01D920E}"/>
    <cellStyle name="AeE­_A÷AO±Y _실적01(2안)_5월보고시 24 2" xfId="30851" xr:uid="{D4E27B0B-1320-448C-86A4-6BAE5F271DFE}"/>
    <cellStyle name="ÅëÈ­_Â÷ÀÔ±Ý _실적01(2안)_5월보고시 24 2" xfId="30852" xr:uid="{D3D6CA34-8414-498F-940E-96CC85D74C21}"/>
    <cellStyle name="AeE­_A÷AO±Y _실적01(2안)_5월보고시 25" xfId="23534" xr:uid="{2282A6F7-ADF0-4E0A-B268-CEB77F0B1B72}"/>
    <cellStyle name="ÅëÈ­_Â÷ÀÔ±Ý _실적01(2안)_5월보고시 25" xfId="23535" xr:uid="{DE4329FD-20BC-41B5-A789-3049CC8141FF}"/>
    <cellStyle name="AeE­_A÷AO±Y _실적01(2안)_5월보고시 25 2" xfId="30853" xr:uid="{FA45DA01-7E68-473A-B793-AA4B1C2C7480}"/>
    <cellStyle name="ÅëÈ­_Â÷ÀÔ±Ý _실적01(2안)_5월보고시 25 2" xfId="30854" xr:uid="{E7156D37-6821-463C-8B5D-F12C90D1E1FC}"/>
    <cellStyle name="AeE­_A÷AO±Y _실적01(2안)_5월보고시 26" xfId="31201" xr:uid="{AFBFEEC7-8A47-4221-83DF-9CC0D8D7AE15}"/>
    <cellStyle name="ÅëÈ­_Â÷ÀÔ±Ý _실적01(2안)_5월보고시 26" xfId="31202" xr:uid="{EBF7DAAA-74E8-446C-9B0F-63B3A457164E}"/>
    <cellStyle name="AeE­_A÷AO±Y _실적01(2안)_5월보고시 27" xfId="31272" xr:uid="{9BDA2DB3-484F-41B4-A143-5F1C88055911}"/>
    <cellStyle name="ÅëÈ­_Â÷ÀÔ±Ý _실적01(2안)_5월보고시 27" xfId="31271" xr:uid="{61FF65B8-F593-43C1-B3E6-F384620569EE}"/>
    <cellStyle name="AeE­_A÷AO±Y _실적01(2안)_5월보고시 28" xfId="31344" xr:uid="{11947EF4-77C9-496F-93D5-DECC24B8B3AA}"/>
    <cellStyle name="ÅëÈ­_Â÷ÀÔ±Ý _실적01(2안)_5월보고시 28" xfId="31345" xr:uid="{BC859BFB-9C57-4F76-8D65-A6E79C1E0170}"/>
    <cellStyle name="AeE­_A÷AO±Y _실적01(2안)_5월보고시 29" xfId="31564" xr:uid="{9DC76D13-840C-4D9D-BFB7-F48792ADF89F}"/>
    <cellStyle name="ÅëÈ­_Â÷ÀÔ±Ý _실적01(2안)_5월보고시 29" xfId="31565" xr:uid="{6AC63D8D-5F9B-4F0A-8AF3-FB1532ED738A}"/>
    <cellStyle name="AeE­_A÷AO±Y _실적01(2안)_5월보고시 3" xfId="2583" xr:uid="{F00063BE-6911-4C85-BA79-EB8B04F4D67E}"/>
    <cellStyle name="ÅëÈ­_Â÷ÀÔ±Ý _실적01(2안)_5월보고시 3" xfId="2584" xr:uid="{2AA1A705-3057-4FB3-BEA9-3172FE44D04B}"/>
    <cellStyle name="AeE­_A÷AO±Y _실적01(2안)_5월보고시 3 2" xfId="23536" xr:uid="{E148871A-FC84-48A9-837D-995382A7A047}"/>
    <cellStyle name="ÅëÈ­_Â÷ÀÔ±Ý _실적01(2안)_5월보고시 3 2" xfId="23537" xr:uid="{6BFF482D-371A-43F6-829A-9CD68578CEAB}"/>
    <cellStyle name="AeE­_A÷AO±Y _실적01(2안)_5월보고시 3 2 2" xfId="30855" xr:uid="{E45FF959-D26E-4C35-ADD2-D954446C862F}"/>
    <cellStyle name="ÅëÈ­_Â÷ÀÔ±Ý _실적01(2안)_5월보고시 3 2 2" xfId="30856" xr:uid="{BDF34586-2127-4D8C-B33E-D53110EE40FA}"/>
    <cellStyle name="AeE­_A÷AO±Y _실적01(2안)_5월보고시 3 3" xfId="23538" xr:uid="{BB8C3208-7330-4772-A675-198C87C4E9A4}"/>
    <cellStyle name="ÅëÈ­_Â÷ÀÔ±Ý _실적01(2안)_5월보고시 3 3" xfId="23539" xr:uid="{19A7F0B2-C33E-4DEB-A663-788CE9EF9030}"/>
    <cellStyle name="AeE­_A÷AO±Y _실적01(2안)_5월보고시 3 3 2" xfId="30857" xr:uid="{58A1F1FB-EE4A-496D-B506-C576041FC894}"/>
    <cellStyle name="ÅëÈ­_Â÷ÀÔ±Ý _실적01(2안)_5월보고시 3 3 2" xfId="30858" xr:uid="{038FDA69-CF18-4F67-8EAC-63DED57328DD}"/>
    <cellStyle name="AeE­_A÷AO±Y _실적01(2안)_5월보고시 3 4" xfId="23540" xr:uid="{5B842663-141E-4D7A-9322-241266272F2D}"/>
    <cellStyle name="ÅëÈ­_Â÷ÀÔ±Ý _실적01(2안)_5월보고시 3 4" xfId="23541" xr:uid="{E754A0F3-6051-48AB-81D1-8128992A2D68}"/>
    <cellStyle name="AeE­_A÷AO±Y _실적01(2안)_5월보고시 3 4 2" xfId="30859" xr:uid="{6C726D12-CB95-449F-BDC4-78544994AEA7}"/>
    <cellStyle name="ÅëÈ­_Â÷ÀÔ±Ý _실적01(2안)_5월보고시 3 4 2" xfId="30860" xr:uid="{81029CDB-F25C-4EB0-9735-CB6A827DDC6A}"/>
    <cellStyle name="AeE­_A÷AO±Y _실적01(2안)_5월보고시 4" xfId="2585" xr:uid="{E0855A0C-9424-4419-86BB-4E46AD3E344C}"/>
    <cellStyle name="ÅëÈ­_Â÷ÀÔ±Ý _실적01(2안)_5월보고시 4" xfId="2586" xr:uid="{CAD551C8-2DA2-461C-9DC4-B26FA8587C5F}"/>
    <cellStyle name="AeE­_A÷AO±Y _실적01(2안)_5월보고시 4 2" xfId="23542" xr:uid="{0CDC8178-D961-48EE-8D6E-BB296F6BFB02}"/>
    <cellStyle name="ÅëÈ­_Â÷ÀÔ±Ý _실적01(2안)_5월보고시 4 2" xfId="23543" xr:uid="{6A488E10-DD64-4964-A312-138CCA8B4596}"/>
    <cellStyle name="AeE­_A÷AO±Y _실적01(2안)_5월보고시 4 2 2" xfId="30861" xr:uid="{0F83A1BA-0BD9-4958-AB5A-C90A6F9FAC70}"/>
    <cellStyle name="ÅëÈ­_Â÷ÀÔ±Ý _실적01(2안)_5월보고시 4 2 2" xfId="30862" xr:uid="{6514A5FB-2986-484C-B2AF-8AC76A38B576}"/>
    <cellStyle name="AeE­_A÷AO±Y _실적01(2안)_5월보고시 4 3" xfId="23544" xr:uid="{DBBA2C5C-8B40-424B-8691-37316AA3AA3B}"/>
    <cellStyle name="ÅëÈ­_Â÷ÀÔ±Ý _실적01(2안)_5월보고시 4 3" xfId="23545" xr:uid="{0EDD29B8-237B-4223-8A20-0FCB3FD8FA57}"/>
    <cellStyle name="AeE­_A÷AO±Y _실적01(2안)_5월보고시 4 3 2" xfId="30863" xr:uid="{AE8366F1-FFEF-4E6B-A4E8-A35A0D9B6120}"/>
    <cellStyle name="ÅëÈ­_Â÷ÀÔ±Ý _실적01(2안)_5월보고시 4 3 2" xfId="30864" xr:uid="{618FD434-8D1C-4BEB-B03F-DA0543B158ED}"/>
    <cellStyle name="AeE­_A÷AO±Y _실적01(2안)_5월보고시 4 4" xfId="23546" xr:uid="{6925AF92-EAF7-4088-9BFF-8D957E43BB45}"/>
    <cellStyle name="ÅëÈ­_Â÷ÀÔ±Ý _실적01(2안)_5월보고시 4 4" xfId="23547" xr:uid="{AFE97BCB-E7B8-4D20-AECF-3B6A5AE53DF6}"/>
    <cellStyle name="AeE­_A÷AO±Y _실적01(2안)_5월보고시 4 4 2" xfId="30865" xr:uid="{565998E0-AF60-4DE8-9120-72445DA9B07C}"/>
    <cellStyle name="ÅëÈ­_Â÷ÀÔ±Ý _실적01(2안)_5월보고시 4 4 2" xfId="30866" xr:uid="{D3B8A5D0-A0AE-4F40-8326-B2ACC74A8DEC}"/>
    <cellStyle name="AeE­_A÷AO±Y _실적01(2안)_5월보고시 5" xfId="2587" xr:uid="{DD88DC87-241C-4777-AAD6-F2ADE3A66586}"/>
    <cellStyle name="ÅëÈ­_Â÷ÀÔ±Ý _실적01(2안)_5월보고시 5" xfId="2588" xr:uid="{838A5837-F2D1-4978-B86C-B44393ECF995}"/>
    <cellStyle name="AeE­_A÷AO±Y _실적01(2안)_5월보고시 5 2" xfId="23548" xr:uid="{2414E951-36CF-4C8C-A645-1BBF892FE8D1}"/>
    <cellStyle name="ÅëÈ­_Â÷ÀÔ±Ý _실적01(2안)_5월보고시 5 2" xfId="23549" xr:uid="{F9A8B161-A4A4-4CA6-A784-C67B18DD5EC5}"/>
    <cellStyle name="AeE­_A÷AO±Y _실적01(2안)_5월보고시 5 2 2" xfId="30867" xr:uid="{73AF3A99-035E-459C-9672-B903E43D68E3}"/>
    <cellStyle name="ÅëÈ­_Â÷ÀÔ±Ý _실적01(2안)_5월보고시 5 2 2" xfId="30868" xr:uid="{F63ACC84-5B66-4435-891B-0F1AFB10CEBF}"/>
    <cellStyle name="AeE­_A÷AO±Y _실적01(2안)_5월보고시 5 3" xfId="23550" xr:uid="{0B9F475D-D83E-4531-8755-8DF670DDCC75}"/>
    <cellStyle name="ÅëÈ­_Â÷ÀÔ±Ý _실적01(2안)_5월보고시 5 3" xfId="23551" xr:uid="{63AC509C-0DE0-4A24-9B76-4DF253607403}"/>
    <cellStyle name="AeE­_A÷AO±Y _실적01(2안)_5월보고시 5 3 2" xfId="30869" xr:uid="{69A4DA4F-6EAD-400C-84B2-FB11013EFB13}"/>
    <cellStyle name="ÅëÈ­_Â÷ÀÔ±Ý _실적01(2안)_5월보고시 5 3 2" xfId="30870" xr:uid="{3D1F0680-8FE1-41F6-B430-11F8AA276410}"/>
    <cellStyle name="AeE­_A÷AO±Y _실적01(2안)_5월보고시 5 4" xfId="23552" xr:uid="{AAB24E57-710D-4932-BE90-B3A54DE5E7F5}"/>
    <cellStyle name="ÅëÈ­_Â÷ÀÔ±Ý _실적01(2안)_5월보고시 5 4" xfId="23553" xr:uid="{CCB1FC4E-4A69-42FB-83AE-A449C9DC05BF}"/>
    <cellStyle name="AeE­_A÷AO±Y _실적01(2안)_5월보고시 5 4 2" xfId="30871" xr:uid="{54C1C719-67BB-48B1-B28F-AEA9BBED59F4}"/>
    <cellStyle name="ÅëÈ­_Â÷ÀÔ±Ý _실적01(2안)_5월보고시 5 4 2" xfId="30872" xr:uid="{6C7E516F-1229-47B4-83DD-D27B52042B23}"/>
    <cellStyle name="AeE­_A÷AO±Y _실적01(2안)_5월보고시 6" xfId="2589" xr:uid="{0EED636B-19F1-4DAE-B9CD-267BF3D136FB}"/>
    <cellStyle name="ÅëÈ­_Â÷ÀÔ±Ý _실적01(2안)_5월보고시 6" xfId="2590" xr:uid="{00574DE9-0324-450F-A158-FBECD4F27024}"/>
    <cellStyle name="AeE­_A÷AO±Y _실적01(2안)_5월보고시 6 2" xfId="23554" xr:uid="{D20247E3-637C-47C5-8B70-C1051913C345}"/>
    <cellStyle name="ÅëÈ­_Â÷ÀÔ±Ý _실적01(2안)_5월보고시 6 2" xfId="23555" xr:uid="{330B2046-091E-4656-B0B9-941B4C101520}"/>
    <cellStyle name="AeE­_A÷AO±Y _실적01(2안)_5월보고시 6 2 2" xfId="30873" xr:uid="{67A9DF87-74CA-467D-A9DE-CBEB5EAAAFF6}"/>
    <cellStyle name="ÅëÈ­_Â÷ÀÔ±Ý _실적01(2안)_5월보고시 6 2 2" xfId="30874" xr:uid="{6E02079E-A04C-4EBC-8C85-3A5ECBAB4145}"/>
    <cellStyle name="AeE­_A÷AO±Y _실적01(2안)_5월보고시 6 3" xfId="23556" xr:uid="{256AEA5E-C664-4952-B83A-CEE80240D3F8}"/>
    <cellStyle name="ÅëÈ­_Â÷ÀÔ±Ý _실적01(2안)_5월보고시 6 3" xfId="23557" xr:uid="{F3F90304-8C22-459E-B4CE-3CF18292C028}"/>
    <cellStyle name="AeE­_A÷AO±Y _실적01(2안)_5월보고시 6 3 2" xfId="30875" xr:uid="{411546D5-C465-4B40-BABB-F602D68532A1}"/>
    <cellStyle name="ÅëÈ­_Â÷ÀÔ±Ý _실적01(2안)_5월보고시 6 3 2" xfId="30876" xr:uid="{D47608B7-F476-4C10-AD41-DA73A629FF40}"/>
    <cellStyle name="AeE­_A÷AO±Y _실적01(2안)_5월보고시 6 4" xfId="23558" xr:uid="{4707DAD1-A426-46EC-A586-11821D3816ED}"/>
    <cellStyle name="ÅëÈ­_Â÷ÀÔ±Ý _실적01(2안)_5월보고시 6 4" xfId="23559" xr:uid="{653D8889-9A13-4593-B14F-FA891C51F21C}"/>
    <cellStyle name="AeE­_A÷AO±Y _실적01(2안)_5월보고시 6 4 2" xfId="30877" xr:uid="{EFBC9C0E-0E73-4407-848E-2037D3905E53}"/>
    <cellStyle name="ÅëÈ­_Â÷ÀÔ±Ý _실적01(2안)_5월보고시 6 4 2" xfId="30878" xr:uid="{B00AFFCE-F2E5-4D47-95C1-164C87E4BC12}"/>
    <cellStyle name="AeE­_A÷AO±Y _실적01(2안)_5월보고시 7" xfId="23560" xr:uid="{AFAFD91E-B819-45B9-A331-018297EDA0A7}"/>
    <cellStyle name="ÅëÈ­_Â÷ÀÔ±Ý _실적01(2안)_5월보고시 7" xfId="23561" xr:uid="{9D33B9B1-8EAB-4330-AA0F-B24C07FB6256}"/>
    <cellStyle name="AeE­_A÷AO±Y _실적01(2안)_5월보고시 8" xfId="23562" xr:uid="{3772CACB-845F-42E5-A86E-52AE03A8E6BC}"/>
    <cellStyle name="ÅëÈ­_Â÷ÀÔ±Ý _실적01(2안)_5월보고시 8" xfId="23563" xr:uid="{1C5A8325-787D-4222-AB72-608955766931}"/>
    <cellStyle name="AeE­_A÷AO±Y _실적01(2안)_5월보고시 9" xfId="23564" xr:uid="{A5D9FEB3-46FE-4B13-91EB-122CF4D10505}"/>
    <cellStyle name="ÅëÈ­_Â÷ÀÔ±Ý _실적01(2안)_5월보고시 9" xfId="23565" xr:uid="{E02E3D28-9F8A-407D-A970-E5A08650E7EB}"/>
    <cellStyle name="AeE­_A÷AO±Y _실적01(2안)_SPACE활용" xfId="2591" xr:uid="{A4ACE70D-B1E2-4D8D-977B-770413D540AB}"/>
    <cellStyle name="ÅëÈ­_Â÷ÀÔ±Ý _실적01(2안)_SPACE활용" xfId="2592" xr:uid="{4D668E36-6D07-4648-AEB2-D406B8386393}"/>
    <cellStyle name="AeE­_A÷AO±Y _실적01(2안)_공문별첨 1,2. 장기발전전략수립지침 (06.08.07)" xfId="2593" xr:uid="{CBA9B588-A499-4FC6-B72B-7B98E8CB7AEC}"/>
    <cellStyle name="ÅëÈ­_Â÷ÀÔ±Ý _실적01(2안)_공문별첨 1,2. 장기발전전략수립지침 (06.08.07)" xfId="2594" xr:uid="{A6DB73EE-6FC2-4991-B493-9E996D61F78D}"/>
    <cellStyle name="AeE­_A÷AO±Y _실적01(2안)_배전반" xfId="2595" xr:uid="{89DC3A63-8068-443A-B658-0339413BAF5C}"/>
    <cellStyle name="ÅëÈ­_Â÷ÀÔ±Ý _실적01(2안)_배전반" xfId="2596" xr:uid="{710AB5F3-178E-4EE7-80A3-1748377F081A}"/>
    <cellStyle name="AeE­_A÷AO±Y _실적01(2안)_상주법인회의자료" xfId="2597" xr:uid="{24F8507D-1905-4993-A14A-795AC5A63DB6}"/>
    <cellStyle name="ÅëÈ­_Â÷ÀÔ±Ý _실적01(2안)_상주법인회의자료" xfId="2598" xr:uid="{C0011332-17A2-426E-B05B-342FD9154A0C}"/>
    <cellStyle name="AeE­_A÷AO±Y _실적01(2안)_상주법인회의자료 10" xfId="23566" xr:uid="{4CE300C7-0C18-4651-91AC-48F740405E79}"/>
    <cellStyle name="ÅëÈ­_Â÷ÀÔ±Ý _실적01(2안)_상주법인회의자료 10" xfId="23567" xr:uid="{342D18C6-8A95-493B-A7D1-52EAD0E78A90}"/>
    <cellStyle name="AeE­_A÷AO±Y _실적01(2안)_상주법인회의자료 11" xfId="23568" xr:uid="{9E92CD5E-ED98-49A3-9E61-419CB4627AE0}"/>
    <cellStyle name="ÅëÈ­_Â÷ÀÔ±Ý _실적01(2안)_상주법인회의자료 11" xfId="23569" xr:uid="{AFF6C373-0C03-43CD-A33B-64586E4F4494}"/>
    <cellStyle name="AeE­_A÷AO±Y _실적01(2안)_상주법인회의자료 12" xfId="23570" xr:uid="{7CD04A86-3D36-4418-92AF-650CAC2318E9}"/>
    <cellStyle name="ÅëÈ­_Â÷ÀÔ±Ý _실적01(2안)_상주법인회의자료 12" xfId="23571" xr:uid="{692433C8-5920-4EA8-BEA8-C0AAEAEF5D1F}"/>
    <cellStyle name="AeE­_A÷AO±Y _실적01(2안)_상주법인회의자료 13" xfId="23572" xr:uid="{54224CE6-2E99-40AC-8946-A7EBAD61B12C}"/>
    <cellStyle name="ÅëÈ­_Â÷ÀÔ±Ý _실적01(2안)_상주법인회의자료 13" xfId="23573" xr:uid="{8AE9560F-88C8-45E4-BA7A-83E1FFFDD3C9}"/>
    <cellStyle name="AeE­_A÷AO±Y _실적01(2안)_상주법인회의자료 14" xfId="23574" xr:uid="{CA1EBE15-0938-4ACC-A82E-8422EE8B2ABA}"/>
    <cellStyle name="ÅëÈ­_Â÷ÀÔ±Ý _실적01(2안)_상주법인회의자료 14" xfId="23575" xr:uid="{A033FB5C-3EAC-47AB-8F77-84A3AD1B28D8}"/>
    <cellStyle name="AeE­_A÷AO±Y _실적01(2안)_상주법인회의자료 14 2" xfId="30879" xr:uid="{3E2ADFC1-F2BC-4F02-934D-ADD07EB4D044}"/>
    <cellStyle name="ÅëÈ­_Â÷ÀÔ±Ý _실적01(2안)_상주법인회의자료 14 2" xfId="30880" xr:uid="{5B9125D1-779A-48F0-99B1-27A7ACBE2DC9}"/>
    <cellStyle name="AeE­_A÷AO±Y _실적01(2안)_상주법인회의자료 15" xfId="23576" xr:uid="{293F3376-C9FC-4B6A-B47D-3307A3D33B3D}"/>
    <cellStyle name="ÅëÈ­_Â÷ÀÔ±Ý _실적01(2안)_상주법인회의자료 15" xfId="23577" xr:uid="{5B6DAE12-AC67-4914-AADB-4D30FE454B11}"/>
    <cellStyle name="AeE­_A÷AO±Y _실적01(2안)_상주법인회의자료 15 2" xfId="30881" xr:uid="{BB796612-A3DF-482C-BF04-574660E07DE7}"/>
    <cellStyle name="ÅëÈ­_Â÷ÀÔ±Ý _실적01(2안)_상주법인회의자료 15 2" xfId="30882" xr:uid="{7C47609C-3A1D-427B-9002-03C647D55A91}"/>
    <cellStyle name="AeE­_A÷AO±Y _실적01(2안)_상주법인회의자료 16" xfId="23578" xr:uid="{A97CE3AA-F2E1-4120-A5F7-514802C2071E}"/>
    <cellStyle name="ÅëÈ­_Â÷ÀÔ±Ý _실적01(2안)_상주법인회의자료 16" xfId="23579" xr:uid="{70FD7B95-E341-4C35-908E-06E9DF64C038}"/>
    <cellStyle name="AeE­_A÷AO±Y _실적01(2안)_상주법인회의자료 16 2" xfId="30883" xr:uid="{BC5EABCA-491D-4586-B469-47BF18E5BB78}"/>
    <cellStyle name="ÅëÈ­_Â÷ÀÔ±Ý _실적01(2안)_상주법인회의자료 16 2" xfId="30884" xr:uid="{9FDB8A0B-BD93-4925-B639-504289CBBCB6}"/>
    <cellStyle name="AeE­_A÷AO±Y _실적01(2안)_상주법인회의자료 17" xfId="23580" xr:uid="{9BBAAC03-48AD-48F2-B61E-E4308679FC43}"/>
    <cellStyle name="ÅëÈ­_Â÷ÀÔ±Ý _실적01(2안)_상주법인회의자료 17" xfId="23581" xr:uid="{5EB09A2F-A62C-4CD6-AADC-6DA9037C0A76}"/>
    <cellStyle name="AeE­_A÷AO±Y _실적01(2안)_상주법인회의자료 17 2" xfId="30885" xr:uid="{73AFAB15-9EF1-48F5-A5C9-08955B73F3AD}"/>
    <cellStyle name="ÅëÈ­_Â÷ÀÔ±Ý _실적01(2안)_상주법인회의자료 17 2" xfId="30886" xr:uid="{4FA3F149-EB23-4759-AD7E-D3C43977860B}"/>
    <cellStyle name="AeE­_A÷AO±Y _실적01(2안)_상주법인회의자료 18" xfId="23582" xr:uid="{D8CB0DCE-87C7-40F1-A98A-108D58995B1F}"/>
    <cellStyle name="ÅëÈ­_Â÷ÀÔ±Ý _실적01(2안)_상주법인회의자료 18" xfId="23583" xr:uid="{4D962468-D230-44E8-8832-C92B26BFF261}"/>
    <cellStyle name="AeE­_A÷AO±Y _실적01(2안)_상주법인회의자료 18 2" xfId="30887" xr:uid="{20CB8DEE-BA82-4151-B949-3AAEEE925D4F}"/>
    <cellStyle name="ÅëÈ­_Â÷ÀÔ±Ý _실적01(2안)_상주법인회의자료 18 2" xfId="30888" xr:uid="{F7932D9C-A8CD-498C-B46C-F7D8978D4D58}"/>
    <cellStyle name="AeE­_A÷AO±Y _실적01(2안)_상주법인회의자료 19" xfId="23584" xr:uid="{B787A123-8BE9-4AFB-9049-7BBB2E43A742}"/>
    <cellStyle name="ÅëÈ­_Â÷ÀÔ±Ý _실적01(2안)_상주법인회의자료 19" xfId="23585" xr:uid="{BF696B44-4F60-4BA1-85A3-DFE4006CD38E}"/>
    <cellStyle name="AeE­_A÷AO±Y _실적01(2안)_상주법인회의자료 19 2" xfId="30889" xr:uid="{33828922-3276-4B70-A025-8C0B16B31554}"/>
    <cellStyle name="ÅëÈ­_Â÷ÀÔ±Ý _실적01(2안)_상주법인회의자료 19 2" xfId="30890" xr:uid="{5D1C9687-0BB8-4E85-92F9-1CFC84E00265}"/>
    <cellStyle name="AeE­_A÷AO±Y _실적01(2안)_상주법인회의자료 2" xfId="2599" xr:uid="{6574D23A-3A21-46AF-9484-9A5577B9C3EB}"/>
    <cellStyle name="ÅëÈ­_Â÷ÀÔ±Ý _실적01(2안)_상주법인회의자료 2" xfId="2600" xr:uid="{2E08AED3-A820-416A-8EFD-F6A3D0BFC9AE}"/>
    <cellStyle name="AeE­_A÷AO±Y _실적01(2안)_상주법인회의자료 2 2" xfId="23586" xr:uid="{392436FE-D829-4461-BC8F-CDDD2F037052}"/>
    <cellStyle name="ÅëÈ­_Â÷ÀÔ±Ý _실적01(2안)_상주법인회의자료 2 2" xfId="23587" xr:uid="{725E1478-28A6-4EF8-8731-03EFF9BE3241}"/>
    <cellStyle name="AeE­_A÷AO±Y _실적01(2안)_상주법인회의자료 2 2 2" xfId="30891" xr:uid="{A1D7AC8D-2928-48BB-9560-63A905442A04}"/>
    <cellStyle name="ÅëÈ­_Â÷ÀÔ±Ý _실적01(2안)_상주법인회의자료 2 2 2" xfId="30892" xr:uid="{23567F6B-9025-4976-BE04-4448D8140DEC}"/>
    <cellStyle name="AeE­_A÷AO±Y _실적01(2안)_상주법인회의자료 2 3" xfId="23588" xr:uid="{2ACBD7FE-3DCE-4D4A-9122-0E0826971A8B}"/>
    <cellStyle name="ÅëÈ­_Â÷ÀÔ±Ý _실적01(2안)_상주법인회의자료 2 3" xfId="23589" xr:uid="{15B19E25-ED0C-4EBB-A3DE-94C8CCD8D89C}"/>
    <cellStyle name="AeE­_A÷AO±Y _실적01(2안)_상주법인회의자료 2 3 2" xfId="30893" xr:uid="{7E36650D-15C9-476D-9409-542DFD62F8CA}"/>
    <cellStyle name="ÅëÈ­_Â÷ÀÔ±Ý _실적01(2안)_상주법인회의자료 2 3 2" xfId="30894" xr:uid="{C2A472A8-9207-4033-A427-1BD1C236E7A8}"/>
    <cellStyle name="AeE­_A÷AO±Y _실적01(2안)_상주법인회의자료 2 4" xfId="23590" xr:uid="{2C4D36A7-785C-4D80-A7F5-DE5F51279619}"/>
    <cellStyle name="ÅëÈ­_Â÷ÀÔ±Ý _실적01(2안)_상주법인회의자료 2 4" xfId="23591" xr:uid="{9A804F4F-5A73-4C0B-A7EE-F04261B14B3B}"/>
    <cellStyle name="AeE­_A÷AO±Y _실적01(2안)_상주법인회의자료 2 4 2" xfId="30895" xr:uid="{D801BEA8-CA98-40C8-9556-4841C8E443E3}"/>
    <cellStyle name="ÅëÈ­_Â÷ÀÔ±Ý _실적01(2안)_상주법인회의자료 2 4 2" xfId="30896" xr:uid="{48EA648A-9DDC-4C18-A27D-F1FC12E5C738}"/>
    <cellStyle name="AeE­_A÷AO±Y _실적01(2안)_상주법인회의자료 20" xfId="23592" xr:uid="{559FB15C-6327-445E-AF26-1C838B7F5507}"/>
    <cellStyle name="ÅëÈ­_Â÷ÀÔ±Ý _실적01(2안)_상주법인회의자료 20" xfId="23593" xr:uid="{A17D6F18-573D-4E8D-B9A5-B66E355CB753}"/>
    <cellStyle name="AeE­_A÷AO±Y _실적01(2안)_상주법인회의자료 20 2" xfId="30897" xr:uid="{B2259873-1015-4882-BBDF-973E84218A22}"/>
    <cellStyle name="ÅëÈ­_Â÷ÀÔ±Ý _실적01(2안)_상주법인회의자료 20 2" xfId="30898" xr:uid="{8E0CEACD-86F6-4A96-9D0A-0EC63A9E23F8}"/>
    <cellStyle name="AeE­_A÷AO±Y _실적01(2안)_상주법인회의자료 21" xfId="23594" xr:uid="{DDB1CAB8-DA1B-44D3-9156-D405139580EB}"/>
    <cellStyle name="ÅëÈ­_Â÷ÀÔ±Ý _실적01(2안)_상주법인회의자료 21" xfId="23595" xr:uid="{5CC00633-5382-4D43-92FB-156901F726B7}"/>
    <cellStyle name="AeE­_A÷AO±Y _실적01(2안)_상주법인회의자료 21 2" xfId="30899" xr:uid="{A8468EEA-2401-4656-A62B-C89C0AF80E8F}"/>
    <cellStyle name="ÅëÈ­_Â÷ÀÔ±Ý _실적01(2안)_상주법인회의자료 21 2" xfId="30900" xr:uid="{5D87DA17-17A4-4E08-BA66-2E41DD00B856}"/>
    <cellStyle name="AeE­_A÷AO±Y _실적01(2안)_상주법인회의자료 22" xfId="23596" xr:uid="{A15F4F3F-06FE-468C-A220-D61BBD65F061}"/>
    <cellStyle name="ÅëÈ­_Â÷ÀÔ±Ý _실적01(2안)_상주법인회의자료 22" xfId="23597" xr:uid="{F1681305-307F-46FB-AB19-C858B1274799}"/>
    <cellStyle name="AeE­_A÷AO±Y _실적01(2안)_상주법인회의자료 22 2" xfId="30901" xr:uid="{B0499DDE-E589-40EE-A720-167892BBE9EC}"/>
    <cellStyle name="ÅëÈ­_Â÷ÀÔ±Ý _실적01(2안)_상주법인회의자료 22 2" xfId="30902" xr:uid="{41985749-FD81-4B77-8DE4-85F20C62C77F}"/>
    <cellStyle name="AeE­_A÷AO±Y _실적01(2안)_상주법인회의자료 23" xfId="23598" xr:uid="{81AD99FE-D038-40FB-AAAA-F1B20F6A6DD0}"/>
    <cellStyle name="ÅëÈ­_Â÷ÀÔ±Ý _실적01(2안)_상주법인회의자료 23" xfId="23599" xr:uid="{8485DF6F-4B0D-47F5-8396-93F366150813}"/>
    <cellStyle name="AeE­_A÷AO±Y _실적01(2안)_상주법인회의자료 23 2" xfId="30903" xr:uid="{89B1698A-D5D3-4251-B763-EAA2D9E27D96}"/>
    <cellStyle name="ÅëÈ­_Â÷ÀÔ±Ý _실적01(2안)_상주법인회의자료 23 2" xfId="30904" xr:uid="{E86F47E8-C028-4A08-A9D2-3A3BD06FE12F}"/>
    <cellStyle name="AeE­_A÷AO±Y _실적01(2안)_상주법인회의자료 24" xfId="23600" xr:uid="{BDECA69E-61EE-416A-AE33-2CA0F6860CEB}"/>
    <cellStyle name="ÅëÈ­_Â÷ÀÔ±Ý _실적01(2안)_상주법인회의자료 24" xfId="23601" xr:uid="{1DFB811C-7F22-4C08-BAF0-171D68CE0C95}"/>
    <cellStyle name="AeE­_A÷AO±Y _실적01(2안)_상주법인회의자료 24 2" xfId="30905" xr:uid="{34BB50CD-7AC7-4B3A-8262-664CCF2AC396}"/>
    <cellStyle name="ÅëÈ­_Â÷ÀÔ±Ý _실적01(2안)_상주법인회의자료 24 2" xfId="30906" xr:uid="{2DBDEB39-07FA-4B73-B9F9-2CC09A31C645}"/>
    <cellStyle name="AeE­_A÷AO±Y _실적01(2안)_상주법인회의자료 25" xfId="23602" xr:uid="{FD1462F3-722B-4F3D-AAE1-39B50D2A268F}"/>
    <cellStyle name="ÅëÈ­_Â÷ÀÔ±Ý _실적01(2안)_상주법인회의자료 25" xfId="23603" xr:uid="{056A4129-804F-4FC1-9DC2-385E5FEBCFED}"/>
    <cellStyle name="AeE­_A÷AO±Y _실적01(2안)_상주법인회의자료 25 2" xfId="30907" xr:uid="{8790E6CD-D49D-4A19-84DE-B4A544B7F010}"/>
    <cellStyle name="ÅëÈ­_Â÷ÀÔ±Ý _실적01(2안)_상주법인회의자료 25 2" xfId="30908" xr:uid="{82B6BA37-B8C7-48B9-A3F5-E7C033B16BEC}"/>
    <cellStyle name="AeE­_A÷AO±Y _실적01(2안)_상주법인회의자료 26" xfId="31203" xr:uid="{95A99555-664E-458C-9294-69037130DE9B}"/>
    <cellStyle name="ÅëÈ­_Â÷ÀÔ±Ý _실적01(2안)_상주법인회의자료 26" xfId="31204" xr:uid="{8C48C64F-9332-4ECD-88FD-E4B3FD9FEE3A}"/>
    <cellStyle name="AeE­_A÷AO±Y _실적01(2안)_상주법인회의자료 27" xfId="31270" xr:uid="{71BAEF55-43AF-4076-9847-DFE8173A8D81}"/>
    <cellStyle name="ÅëÈ­_Â÷ÀÔ±Ý _실적01(2안)_상주법인회의자료 27" xfId="31269" xr:uid="{7FD7B831-267B-4F22-A540-0A1D6AEC689D}"/>
    <cellStyle name="AeE­_A÷AO±Y _실적01(2안)_상주법인회의자료 28" xfId="31346" xr:uid="{3C203869-F203-4F57-90E0-2A8C81EA805C}"/>
    <cellStyle name="ÅëÈ­_Â÷ÀÔ±Ý _실적01(2안)_상주법인회의자료 28" xfId="31347" xr:uid="{E3B3F2ED-19C8-45BB-ADC7-C4AB4FF5252F}"/>
    <cellStyle name="AeE­_A÷AO±Y _실적01(2안)_상주법인회의자료 29" xfId="31566" xr:uid="{0325046B-4D0B-4D15-B3C3-DF217966D364}"/>
    <cellStyle name="ÅëÈ­_Â÷ÀÔ±Ý _실적01(2안)_상주법인회의자료 29" xfId="31567" xr:uid="{545AAB10-782D-49A9-9B4E-006899AC0654}"/>
    <cellStyle name="AeE­_A÷AO±Y _실적01(2안)_상주법인회의자료 3" xfId="2601" xr:uid="{27E26C1C-2BC8-4540-BC30-30A06EAC949F}"/>
    <cellStyle name="ÅëÈ­_Â÷ÀÔ±Ý _실적01(2안)_상주법인회의자료 3" xfId="2602" xr:uid="{9CC1641D-61B4-442C-879F-BC55310AD750}"/>
    <cellStyle name="AeE­_A÷AO±Y _실적01(2안)_상주법인회의자료 3 2" xfId="23604" xr:uid="{4CE94EC0-DCA5-4A73-B92D-59C42FB93270}"/>
    <cellStyle name="ÅëÈ­_Â÷ÀÔ±Ý _실적01(2안)_상주법인회의자료 3 2" xfId="23605" xr:uid="{1108E3E0-B114-4164-BB69-06E6F2B0B42C}"/>
    <cellStyle name="AeE­_A÷AO±Y _실적01(2안)_상주법인회의자료 3 2 2" xfId="30909" xr:uid="{2B6F62EA-1A38-45AF-9CA9-BCD973126911}"/>
    <cellStyle name="ÅëÈ­_Â÷ÀÔ±Ý _실적01(2안)_상주법인회의자료 3 2 2" xfId="30910" xr:uid="{28B14816-2F40-4284-BA86-32FD71306D95}"/>
    <cellStyle name="AeE­_A÷AO±Y _실적01(2안)_상주법인회의자료 3 3" xfId="23606" xr:uid="{5B36D130-D27D-4AD4-8A5C-33E4CA19944A}"/>
    <cellStyle name="ÅëÈ­_Â÷ÀÔ±Ý _실적01(2안)_상주법인회의자료 3 3" xfId="23607" xr:uid="{C3BE2105-ABA4-44FC-912E-62F7E4E2F1EA}"/>
    <cellStyle name="AeE­_A÷AO±Y _실적01(2안)_상주법인회의자료 3 3 2" xfId="30911" xr:uid="{E02744E3-3F4A-4B39-8A83-C3BA959C7921}"/>
    <cellStyle name="ÅëÈ­_Â÷ÀÔ±Ý _실적01(2안)_상주법인회의자료 3 3 2" xfId="30912" xr:uid="{9BE61562-E4C1-465A-918C-877BC138577F}"/>
    <cellStyle name="AeE­_A÷AO±Y _실적01(2안)_상주법인회의자료 3 4" xfId="23608" xr:uid="{74C21366-68D4-4411-9F38-418699EBF36A}"/>
    <cellStyle name="ÅëÈ­_Â÷ÀÔ±Ý _실적01(2안)_상주법인회의자료 3 4" xfId="23609" xr:uid="{7CAC8A3B-D72E-4BF1-BD00-5B1D6D051E9E}"/>
    <cellStyle name="AeE­_A÷AO±Y _실적01(2안)_상주법인회의자료 3 4 2" xfId="30913" xr:uid="{89980CD6-70F8-4A5B-963D-800D13D983CE}"/>
    <cellStyle name="ÅëÈ­_Â÷ÀÔ±Ý _실적01(2안)_상주법인회의자료 3 4 2" xfId="30914" xr:uid="{79BB0AB8-9854-44FA-8142-22657E67EC8E}"/>
    <cellStyle name="AeE­_A÷AO±Y _실적01(2안)_상주법인회의자료 4" xfId="2603" xr:uid="{92F27DEE-DCD2-4120-A9C2-89557364CD02}"/>
    <cellStyle name="ÅëÈ­_Â÷ÀÔ±Ý _실적01(2안)_상주법인회의자료 4" xfId="2604" xr:uid="{6692B774-FC74-40C6-AFAC-912001A1CC5A}"/>
    <cellStyle name="AeE­_A÷AO±Y _실적01(2안)_상주법인회의자료 4 2" xfId="23610" xr:uid="{69A70452-B043-4FBF-96B7-6375F8D89B45}"/>
    <cellStyle name="ÅëÈ­_Â÷ÀÔ±Ý _실적01(2안)_상주법인회의자료 4 2" xfId="23611" xr:uid="{0ED7D32A-C9CD-4FE0-AFD4-9A01242A6B70}"/>
    <cellStyle name="AeE­_A÷AO±Y _실적01(2안)_상주법인회의자료 4 2 2" xfId="30915" xr:uid="{3F9576EB-C850-444F-80CA-DBC6F4178BAF}"/>
    <cellStyle name="ÅëÈ­_Â÷ÀÔ±Ý _실적01(2안)_상주법인회의자료 4 2 2" xfId="30916" xr:uid="{501776B6-FF8E-4B19-B854-A08F7F2DD4CC}"/>
    <cellStyle name="AeE­_A÷AO±Y _실적01(2안)_상주법인회의자료 4 3" xfId="23612" xr:uid="{F66F4EFD-AE4F-4CA1-AD45-DCF7A087A3BA}"/>
    <cellStyle name="ÅëÈ­_Â÷ÀÔ±Ý _실적01(2안)_상주법인회의자료 4 3" xfId="23613" xr:uid="{9DABD1D3-9C1F-4E71-82E6-4FEA2502FE40}"/>
    <cellStyle name="AeE­_A÷AO±Y _실적01(2안)_상주법인회의자료 4 3 2" xfId="30917" xr:uid="{1E7C49C2-E7BD-4CFD-9BD8-D74FD8A2BC25}"/>
    <cellStyle name="ÅëÈ­_Â÷ÀÔ±Ý _실적01(2안)_상주법인회의자료 4 3 2" xfId="30918" xr:uid="{62F14F34-504C-4232-96D8-031D38BEB147}"/>
    <cellStyle name="AeE­_A÷AO±Y _실적01(2안)_상주법인회의자료 4 4" xfId="23614" xr:uid="{8E3B151F-528B-4A67-91B1-4AA2FB2E94EB}"/>
    <cellStyle name="ÅëÈ­_Â÷ÀÔ±Ý _실적01(2안)_상주법인회의자료 4 4" xfId="23615" xr:uid="{3089CEA2-B98C-4AF8-9FEB-CF600B34A865}"/>
    <cellStyle name="AeE­_A÷AO±Y _실적01(2안)_상주법인회의자료 4 4 2" xfId="30919" xr:uid="{11716811-8972-4F86-A921-7663C881672E}"/>
    <cellStyle name="ÅëÈ­_Â÷ÀÔ±Ý _실적01(2안)_상주법인회의자료 4 4 2" xfId="30920" xr:uid="{40F3852B-F492-430E-B047-7511178623EC}"/>
    <cellStyle name="AeE­_A÷AO±Y _실적01(2안)_상주법인회의자료 5" xfId="2605" xr:uid="{D8F61681-3D76-4C15-AF95-E50C97472939}"/>
    <cellStyle name="ÅëÈ­_Â÷ÀÔ±Ý _실적01(2안)_상주법인회의자료 5" xfId="2606" xr:uid="{02D8D8CD-F1BB-4232-B925-A7246E615056}"/>
    <cellStyle name="AeE­_A÷AO±Y _실적01(2안)_상주법인회의자료 5 2" xfId="23616" xr:uid="{02CD6740-F09B-45B5-A710-783EC2680184}"/>
    <cellStyle name="ÅëÈ­_Â÷ÀÔ±Ý _실적01(2안)_상주법인회의자료 5 2" xfId="23617" xr:uid="{0435CF85-405D-4ABA-9EF7-B3B326120D8A}"/>
    <cellStyle name="AeE­_A÷AO±Y _실적01(2안)_상주법인회의자료 5 2 2" xfId="30921" xr:uid="{347FA75B-F2F0-4B21-A426-4CDFCEE33327}"/>
    <cellStyle name="ÅëÈ­_Â÷ÀÔ±Ý _실적01(2안)_상주법인회의자료 5 2 2" xfId="30922" xr:uid="{3EA62F67-22D8-4C99-A789-0BAA085501EB}"/>
    <cellStyle name="AeE­_A÷AO±Y _실적01(2안)_상주법인회의자료 5 3" xfId="23618" xr:uid="{6E9DA24C-6FBC-4738-9E53-E85627BC9094}"/>
    <cellStyle name="ÅëÈ­_Â÷ÀÔ±Ý _실적01(2안)_상주법인회의자료 5 3" xfId="23619" xr:uid="{AB1E7D48-8849-4F7F-B884-95EA5573BF92}"/>
    <cellStyle name="AeE­_A÷AO±Y _실적01(2안)_상주법인회의자료 5 3 2" xfId="30923" xr:uid="{7A1FAAC6-59BD-42D1-A227-28296E804CCC}"/>
    <cellStyle name="ÅëÈ­_Â÷ÀÔ±Ý _실적01(2안)_상주법인회의자료 5 3 2" xfId="30924" xr:uid="{37AC2C90-9A71-4BC4-B6F4-A0000482760B}"/>
    <cellStyle name="AeE­_A÷AO±Y _실적01(2안)_상주법인회의자료 5 4" xfId="23620" xr:uid="{154F5A13-CBE6-446C-B1A6-1E08413F462F}"/>
    <cellStyle name="ÅëÈ­_Â÷ÀÔ±Ý _실적01(2안)_상주법인회의자료 5 4" xfId="23621" xr:uid="{E3B70ACB-C34F-45C6-A0B3-DEB91978F79E}"/>
    <cellStyle name="AeE­_A÷AO±Y _실적01(2안)_상주법인회의자료 5 4 2" xfId="30925" xr:uid="{F560938C-9C51-47C0-924E-E63F5CB65A0F}"/>
    <cellStyle name="ÅëÈ­_Â÷ÀÔ±Ý _실적01(2안)_상주법인회의자료 5 4 2" xfId="30926" xr:uid="{79518A1E-F335-4793-917D-B854C885C70D}"/>
    <cellStyle name="AeE­_A÷AO±Y _실적01(2안)_상주법인회의자료 6" xfId="2607" xr:uid="{652C9CEF-504B-4DBD-A055-E7C5621FEB2D}"/>
    <cellStyle name="ÅëÈ­_Â÷ÀÔ±Ý _실적01(2안)_상주법인회의자료 6" xfId="2608" xr:uid="{CA19A928-E961-406A-91C9-4608ACF684B8}"/>
    <cellStyle name="AeE­_A÷AO±Y _실적01(2안)_상주법인회의자료 6 2" xfId="23622" xr:uid="{AD33ABB9-5E1C-4E37-A10F-0867001AEA9F}"/>
    <cellStyle name="ÅëÈ­_Â÷ÀÔ±Ý _실적01(2안)_상주법인회의자료 6 2" xfId="23623" xr:uid="{C8F13DB3-B944-4373-8EBE-A0AD24975E16}"/>
    <cellStyle name="AeE­_A÷AO±Y _실적01(2안)_상주법인회의자료 6 2 2" xfId="30927" xr:uid="{353D40FF-786C-4E5B-9DCA-CEEACCD0F85F}"/>
    <cellStyle name="ÅëÈ­_Â÷ÀÔ±Ý _실적01(2안)_상주법인회의자료 6 2 2" xfId="30928" xr:uid="{8F060EA7-90C9-4BA4-8966-3C3BC36C92C5}"/>
    <cellStyle name="AeE­_A÷AO±Y _실적01(2안)_상주법인회의자료 6 3" xfId="23624" xr:uid="{E2E26756-91DE-4952-AB3B-EE59BB311C0A}"/>
    <cellStyle name="ÅëÈ­_Â÷ÀÔ±Ý _실적01(2안)_상주법인회의자료 6 3" xfId="23625" xr:uid="{52D0AA19-B72A-427E-8E2A-ED5718ED292E}"/>
    <cellStyle name="AeE­_A÷AO±Y _실적01(2안)_상주법인회의자료 6 3 2" xfId="30929" xr:uid="{3EBDACEB-B71B-447A-8FEC-F3D4F860285E}"/>
    <cellStyle name="ÅëÈ­_Â÷ÀÔ±Ý _실적01(2안)_상주법인회의자료 6 3 2" xfId="30930" xr:uid="{663B8463-C4AE-4968-BBB5-52A6744A501B}"/>
    <cellStyle name="AeE­_A÷AO±Y _실적01(2안)_상주법인회의자료 6 4" xfId="23626" xr:uid="{911AABB4-7E64-4DCE-B0BF-BDD0B8729B35}"/>
    <cellStyle name="ÅëÈ­_Â÷ÀÔ±Ý _실적01(2안)_상주법인회의자료 6 4" xfId="23627" xr:uid="{F85284E9-02D1-417F-8EEA-9DB26F49D06D}"/>
    <cellStyle name="AeE­_A÷AO±Y _실적01(2안)_상주법인회의자료 6 4 2" xfId="30931" xr:uid="{74B758ED-4D7E-4BC4-8C3A-A6C0CDD8E53A}"/>
    <cellStyle name="ÅëÈ­_Â÷ÀÔ±Ý _실적01(2안)_상주법인회의자료 6 4 2" xfId="30932" xr:uid="{7495D23F-03C3-4567-B1A2-59FE5D82333C}"/>
    <cellStyle name="AeE­_A÷AO±Y _실적01(2안)_상주법인회의자료 7" xfId="23628" xr:uid="{337458D4-F838-46A9-92D1-9E727E835C54}"/>
    <cellStyle name="ÅëÈ­_Â÷ÀÔ±Ý _실적01(2안)_상주법인회의자료 7" xfId="23629" xr:uid="{927B39BD-C62C-4600-82FA-70155CA85562}"/>
    <cellStyle name="AeE­_A÷AO±Y _실적01(2안)_상주법인회의자료 8" xfId="23630" xr:uid="{05EFF0B5-59BB-4971-B53C-FAA449E96B12}"/>
    <cellStyle name="ÅëÈ­_Â÷ÀÔ±Ý _실적01(2안)_상주법인회의자료 8" xfId="23631" xr:uid="{97C4D42E-8BD7-44CB-BC9D-0DF6F6BE75B6}"/>
    <cellStyle name="AeE­_A÷AO±Y _실적01(2안)_상주법인회의자료 9" xfId="23632" xr:uid="{E0A42BB1-8259-49B1-BE05-547166CE3EBB}"/>
    <cellStyle name="ÅëÈ­_Â÷ÀÔ±Ý _실적01(2안)_상주법인회의자료 9" xfId="23633" xr:uid="{618FF374-22B0-4C17-B4CC-DFA64BD14FAF}"/>
    <cellStyle name="AeE­_A÷AO±Y _실적01(2안)_수주분석(MTX)0829" xfId="2609" xr:uid="{68B92869-4B94-4F39-A778-FD1C4F993B3B}"/>
    <cellStyle name="ÅëÈ­_Â÷ÀÔ±Ý _실적01(2안)_수주분석(MTX)0829" xfId="2610" xr:uid="{AFC3A1A6-6EFD-459B-A5C9-BB7FFB3F5584}"/>
    <cellStyle name="AeE­_A÷AO±Y _실적01(2안)_연간매출추정" xfId="2611" xr:uid="{B8A2E9D6-3778-4F2B-8ADF-CB7C063D6FFF}"/>
    <cellStyle name="ÅëÈ­_Â÷ÀÔ±Ý _실적01(2안)_연간매출추정" xfId="2612" xr:uid="{35D878C7-C41C-4DE5-A393-70C4E11F9DB0}"/>
    <cellStyle name="AeE­_A÷AO±Y _실적01(2안)_장기 비전 및 경영목표 (06.06.30)" xfId="2613" xr:uid="{57372DA8-60E5-4FD9-B288-CCCFEF3F9966}"/>
    <cellStyle name="ÅëÈ­_Â÷ÀÔ±Ý _실적01(2안)_장기 비전 및 경영목표 (06.06.30)" xfId="2614" xr:uid="{EE4B87A8-49D0-4B71-A897-58755AB8F1B9}"/>
    <cellStyle name="AeE­_A÷AO±Y _실적01(2안)_장기발전전략수립지침(전전_2006.08.24)" xfId="2615" xr:uid="{55CC622D-1DFE-4884-9CC9-360DEDD5049F}"/>
    <cellStyle name="ÅëÈ­_Â÷ÀÔ±Ý _실적01(2안)_장기발전전략수립지침(전전_2006.08.24)" xfId="2616" xr:uid="{6B6CC34A-D1F5-4DC5-AE9E-89D49752FE2B}"/>
    <cellStyle name="AeE­_A÷AO±Y _실적01(2안)_전력전자부_전략수립(2006.10.27)___r10(최종)" xfId="2617" xr:uid="{6545D749-3755-489D-B6D2-673A7D624297}"/>
    <cellStyle name="ÅëÈ­_Â÷ÀÔ±Ý _실적01(2안)_전력전자부_전략수립(2006.10.27)___r10(최종)" xfId="2618" xr:uid="{D4585103-3A87-4B7E-8441-22C5CE6F5AA8}"/>
    <cellStyle name="AeE­_A÷AO±Y _실적01(2안)_전력전자부_전략수립(2006.10.27)___r10(최종) 2" xfId="31205" xr:uid="{F4362C41-911F-4596-8294-3315216F7FFE}"/>
    <cellStyle name="ÅëÈ­_Â÷ÀÔ±Ý _실적01(2안)_전력전자부_전략수립(2006.10.27)___r10(최종) 2" xfId="31206" xr:uid="{352041CE-764E-48BD-81F7-0346E8BDE865}"/>
    <cellStyle name="AeE­_A÷AO±Y _실적01(2안)_전력전자부_전략수립(2006.10.27)___r10(최종) 3" xfId="31268" xr:uid="{7449F05D-9C9B-4C46-B8E2-20D18EB6330E}"/>
    <cellStyle name="ÅëÈ­_Â÷ÀÔ±Ý _실적01(2안)_전력전자부_전략수립(2006.10.27)___r10(최종) 3" xfId="31267" xr:uid="{1070A561-D9B3-4DE8-989A-519A53B3D31B}"/>
    <cellStyle name="AeE­_A÷AO±Y _실적01(2안)_전력전자부_전략수립(2006.10.27)___r10(최종) 4" xfId="31348" xr:uid="{9580980F-8344-437C-995F-4B949D8795BB}"/>
    <cellStyle name="ÅëÈ­_Â÷ÀÔ±Ý _실적01(2안)_전력전자부_전략수립(2006.10.27)___r10(최종) 4" xfId="31349" xr:uid="{973B5F36-5635-40B9-B252-E59574A5F6A0}"/>
    <cellStyle name="AeE­_A÷AO±Y _실적01(2안)_전력전자부_전략수립(2006.10.27)___r10(최종) 5" xfId="31568" xr:uid="{AE5AE7ED-868A-422D-8F7E-FACE9E4E163F}"/>
    <cellStyle name="ÅëÈ­_Â÷ÀÔ±Ý _실적01(2안)_전력전자부_전략수립(2006.10.27)___r10(최종) 5" xfId="31569" xr:uid="{9705521F-1A07-4C7B-A34A-D2CCE153663C}"/>
    <cellStyle name="AeE­_A÷AO±Y _실적01(2안)_총괄자료" xfId="2619" xr:uid="{E1898AB8-5AFD-4950-A226-AFBC66DAA715}"/>
    <cellStyle name="ÅëÈ­_Â÷ÀÔ±Ý _실적01(2안)_총괄자료" xfId="2620" xr:uid="{331FBFFB-68D9-4D7A-A632-B0F082B75B90}"/>
    <cellStyle name="AeE­_A÷AO±Y _장기 비전 및 경영목표 (06.06.30)" xfId="2621" xr:uid="{FBE6CB61-CBAC-4B3C-ACA7-89AFB9E2BD17}"/>
    <cellStyle name="ÅëÈ­_Â÷ÀÔ±Ý _장기 비전 및 경영목표 (06.06.30)" xfId="2622" xr:uid="{C834494D-28BE-4345-ACC5-A037C5CB7A02}"/>
    <cellStyle name="AeE­_A÷AO±Y _장기발전전략수립지침(전전_2006.08.24)" xfId="2623" xr:uid="{8473D921-AAB8-4B29-B9E9-DDF1A8EFFD59}"/>
    <cellStyle name="ÅëÈ­_Â÷ÀÔ±Ý _장기발전전략수립지침(전전_2006.08.24)" xfId="2624" xr:uid="{D8DCE756-01E4-4343-8EF1-8BB12243CE75}"/>
    <cellStyle name="AeE­_A÷AO±Y _표지 050711 sks" xfId="2625" xr:uid="{49A5D8B7-FF3B-4E10-BF9D-7BF07A27B2E3}"/>
    <cellStyle name="ÅëÈ­_Â÷ÀÔ±Ý _표지 050711 sks" xfId="2626" xr:uid="{599B53C3-3D64-4464-9D95-5AA15906B25E}"/>
    <cellStyle name="AeE­_A÷AO±Y _현대" xfId="2627" xr:uid="{829252E5-A0AC-4C3C-91E0-EFF2A64057D7}"/>
    <cellStyle name="ÅëÈ­_Â÷ÀÔ±Ý _현대" xfId="2628" xr:uid="{F1A3EE12-D758-41E5-9806-39CAA7C2B3AC}"/>
    <cellStyle name="AeE­_A÷AO±Y _현대중공업2005 14분기결산보고 050504" xfId="2629" xr:uid="{C9EFA999-6BBB-409B-A097-51379B7A41B8}"/>
    <cellStyle name="ÅëÈ­_Â÷ÀÔ±Ý _현대중공업2005 14분기결산보고 050504" xfId="2630" xr:uid="{40B7D494-29BA-4369-A0A5-596157CFE199}"/>
    <cellStyle name="AeE­_A÷AO±Y ±¸A¶ " xfId="2631" xr:uid="{C8ADE668-EFA5-459C-85A4-3B695A56FECA}"/>
    <cellStyle name="ÅëÈ­_Â÷ÀÔ±Ý ±¸Á¶ " xfId="2632" xr:uid="{3BE73414-39B6-4867-A4DB-E4260CECFCDD}"/>
    <cellStyle name="AeE­_A÷AO±Y ±¸A¶  10" xfId="23634" xr:uid="{DBFFD29B-9715-47F9-8E79-C6EF47E48083}"/>
    <cellStyle name="ÅëÈ­_Â÷ÀÔ±Ý ±¸Á¶  10" xfId="23635" xr:uid="{C839F630-C500-46AB-844A-4D9A5E10B711}"/>
    <cellStyle name="AeE­_A÷AO±Y ±¸A¶  10 2" xfId="30933" xr:uid="{2DD4C2A9-28D5-444E-8A0E-D64987163B91}"/>
    <cellStyle name="ÅëÈ­_Â÷ÀÔ±Ý ±¸Á¶  10 2" xfId="30934" xr:uid="{D2FACAF2-6639-42E8-BCFE-E33B684AD686}"/>
    <cellStyle name="AeE­_A÷AO±Y ±¸A¶  11" xfId="23636" xr:uid="{A2533AE5-7058-49AC-AFB3-1FB87C224EA9}"/>
    <cellStyle name="ÅëÈ­_Â÷ÀÔ±Ý ±¸Á¶  11" xfId="23637" xr:uid="{9C706207-2E50-44B3-B623-06DC28A96EB4}"/>
    <cellStyle name="AeE­_A÷AO±Y ±¸A¶  11 2" xfId="30935" xr:uid="{692FDA48-6BF1-493C-BACE-EAF9A91D392E}"/>
    <cellStyle name="ÅëÈ­_Â÷ÀÔ±Ý ±¸Á¶  11 2" xfId="30936" xr:uid="{C02E8439-68F8-419B-AB9C-A112CD10FE0E}"/>
    <cellStyle name="AeE­_A÷AO±Y ±¸A¶  12" xfId="23638" xr:uid="{3C92109F-BC67-4E99-AC6D-5A5FD9B2894F}"/>
    <cellStyle name="ÅëÈ­_Â÷ÀÔ±Ý ±¸Á¶  12" xfId="23639" xr:uid="{9EF183C0-EAA4-4D46-9A84-88EB507FD271}"/>
    <cellStyle name="AeE­_A÷AO±Y ±¸A¶  12 2" xfId="30937" xr:uid="{9B39959D-E54F-4F94-AC44-74D7E98FF8DC}"/>
    <cellStyle name="ÅëÈ­_Â÷ÀÔ±Ý ±¸Á¶  12 2" xfId="30938" xr:uid="{3219F2AE-9BFB-4FEB-9838-6A951B96D5F8}"/>
    <cellStyle name="AeE­_A÷AO±Y ±¸A¶  13" xfId="23640" xr:uid="{63ECA45F-5308-4E71-8BA3-7D2455FE9BD5}"/>
    <cellStyle name="ÅëÈ­_Â÷ÀÔ±Ý ±¸Á¶  13" xfId="23641" xr:uid="{576DF2C2-BD7D-46D9-B013-83E8B95A713C}"/>
    <cellStyle name="AeE­_A÷AO±Y ±¸A¶  13 2" xfId="30939" xr:uid="{5B78E1BF-FD81-4AD1-8C1C-498C38779152}"/>
    <cellStyle name="ÅëÈ­_Â÷ÀÔ±Ý ±¸Á¶  13 2" xfId="30940" xr:uid="{D79CD3FF-6E48-4E83-AD4D-5B0E8EF8CFD1}"/>
    <cellStyle name="AeE­_A÷AO±Y ±¸A¶  14" xfId="23642" xr:uid="{E88B5646-5E45-4447-9ECF-A59DF974539E}"/>
    <cellStyle name="ÅëÈ­_Â÷ÀÔ±Ý ±¸Á¶  14" xfId="23643" xr:uid="{DAEB7F20-3093-4F84-91B9-BED5E10CFABE}"/>
    <cellStyle name="AeE­_A÷AO±Y ±¸A¶  14 2" xfId="30941" xr:uid="{52A80F66-F649-48DB-A098-96B59C730937}"/>
    <cellStyle name="ÅëÈ­_Â÷ÀÔ±Ý ±¸Á¶  14 2" xfId="30942" xr:uid="{6C0B174C-0DB6-4E3D-B979-EDE0D1751DF5}"/>
    <cellStyle name="AeE­_A÷AO±Y ±¸A¶  15" xfId="23644" xr:uid="{ACE80201-CBCA-4688-82CC-C9C2F905DDFA}"/>
    <cellStyle name="ÅëÈ­_Â÷ÀÔ±Ý ±¸Á¶  15" xfId="23645" xr:uid="{FAA2FC00-5FAF-459C-9D95-699182218568}"/>
    <cellStyle name="AeE­_A÷AO±Y ±¸A¶  15 2" xfId="30943" xr:uid="{43ED6082-0499-4FD7-BCD8-B31A780E4EA3}"/>
    <cellStyle name="ÅëÈ­_Â÷ÀÔ±Ý ±¸Á¶  15 2" xfId="30944" xr:uid="{E1724E94-BF87-4C3A-AD09-A4B7132679D6}"/>
    <cellStyle name="AeE­_A÷AO±Y ±¸A¶  16" xfId="23646" xr:uid="{BB17888E-DEBD-4766-86D8-ED7B7D9E3435}"/>
    <cellStyle name="ÅëÈ­_Â÷ÀÔ±Ý ±¸Á¶  16" xfId="23647" xr:uid="{93673D82-038D-445A-B02B-6548293DE88F}"/>
    <cellStyle name="AeE­_A÷AO±Y ±¸A¶  16 2" xfId="30945" xr:uid="{0261F405-FC12-46D8-8BE8-CA978C1F7F49}"/>
    <cellStyle name="ÅëÈ­_Â÷ÀÔ±Ý ±¸Á¶  16 2" xfId="30946" xr:uid="{7A4E70E7-752C-431B-B40F-09D1553FBE61}"/>
    <cellStyle name="AeE­_A÷AO±Y ±¸A¶  17" xfId="23648" xr:uid="{F9EB151C-C1AE-4CB1-A747-5C6534263AC0}"/>
    <cellStyle name="ÅëÈ­_Â÷ÀÔ±Ý ±¸Á¶  17" xfId="23649" xr:uid="{A0639937-2670-4DA6-A02E-9093AA120DF4}"/>
    <cellStyle name="AeE­_A÷AO±Y ±¸A¶  17 2" xfId="30947" xr:uid="{B536B2CA-3313-41A2-93AB-7AFAD072518B}"/>
    <cellStyle name="ÅëÈ­_Â÷ÀÔ±Ý ±¸Á¶  17 2" xfId="30948" xr:uid="{614FA970-772F-4C8D-AEE8-293795AC13D5}"/>
    <cellStyle name="AeE­_A÷AO±Y ±¸A¶  18" xfId="23650" xr:uid="{02053ADA-BD2F-4C94-A927-0E607447B6F0}"/>
    <cellStyle name="ÅëÈ­_Â÷ÀÔ±Ý ±¸Á¶  18" xfId="23651" xr:uid="{24C60824-7CBC-4311-9AC9-0FB12D6B2017}"/>
    <cellStyle name="AeE­_A÷AO±Y ±¸A¶  18 2" xfId="30949" xr:uid="{95ECAB5A-7B41-420A-ADC3-F7B7B94AE875}"/>
    <cellStyle name="ÅëÈ­_Â÷ÀÔ±Ý ±¸Á¶  18 2" xfId="30950" xr:uid="{D5EF2A3E-F9DB-4818-B0FC-53909BF8D3A5}"/>
    <cellStyle name="AeE­_A÷AO±Y ±¸A¶  19" xfId="23652" xr:uid="{B22E362B-C0B8-41AC-9E43-8C11705C0AC5}"/>
    <cellStyle name="ÅëÈ­_Â÷ÀÔ±Ý ±¸Á¶  19" xfId="23653" xr:uid="{52C49C3F-2BB7-4AB4-8043-637678C87019}"/>
    <cellStyle name="AeE­_A÷AO±Y ±¸A¶  19 2" xfId="30951" xr:uid="{2BC66D44-8BBA-4B54-9C7D-8C7A15B8FB44}"/>
    <cellStyle name="ÅëÈ­_Â÷ÀÔ±Ý ±¸Á¶  19 2" xfId="30952" xr:uid="{2A5F8FE5-FB79-428A-8411-998EF8163931}"/>
    <cellStyle name="AeE­_A÷AO±Y ±¸A¶  2" xfId="23654" xr:uid="{7F5EFE6B-1C95-42BF-BDA0-8BBDFC5E5B64}"/>
    <cellStyle name="ÅëÈ­_Â÷ÀÔ±Ý ±¸Á¶  2" xfId="23655" xr:uid="{585A4CBF-43ED-4D53-942E-B4065037B4AD}"/>
    <cellStyle name="AeE­_A÷AO±Y ±¸A¶  2 2" xfId="30953" xr:uid="{CD4964A0-61BC-44D5-85C5-80CF38BE3810}"/>
    <cellStyle name="ÅëÈ­_Â÷ÀÔ±Ý ±¸Á¶  20" xfId="23656" xr:uid="{14BA1CB7-2CFD-446B-951B-044979ADDCF0}"/>
    <cellStyle name="AeE­_A÷AO±Y ±¸A¶  20 2" xfId="30954" xr:uid="{2643F99F-D279-406A-87D7-153C02EF8625}"/>
    <cellStyle name="ÅëÈ­_Â÷ÀÔ±Ý ±¸Á¶  20 2" xfId="30955" xr:uid="{78CD2E3A-12BA-436B-B267-3724B2B977F1}"/>
    <cellStyle name="AeE­_A÷AO±Y ±¸A¶  21" xfId="23657" xr:uid="{634564DD-E3D7-4D21-94B9-82B0728BB80E}"/>
    <cellStyle name="ÅëÈ­_Â÷ÀÔ±Ý ±¸Á¶  21" xfId="23658" xr:uid="{F2F42C58-4521-4790-9DD1-3547506E8813}"/>
    <cellStyle name="AeE­_A÷AO±Y ±¸A¶  21 2" xfId="30956" xr:uid="{64617AB5-61A8-4D91-85DD-C480C44461C1}"/>
    <cellStyle name="ÅëÈ­_Â÷ÀÔ±Ý ±¸Á¶  21 2" xfId="30957" xr:uid="{8D6C98F6-C5E4-4377-AB28-D85DF5591C72}"/>
    <cellStyle name="AeE­_A÷AO±Y ±¸A¶  22" xfId="23659" xr:uid="{15F673C1-805E-48F7-94D9-74A7B325866A}"/>
    <cellStyle name="ÅëÈ­_Â÷ÀÔ±Ý ±¸Á¶  22" xfId="23660" xr:uid="{50D1F084-79F4-4C4C-BA33-9BA35900078F}"/>
    <cellStyle name="AeE­_A÷AO±Y ±¸A¶  22 2" xfId="30958" xr:uid="{4B15B775-B32A-4E85-BFD6-29BEC7AEE3E9}"/>
    <cellStyle name="ÅëÈ­_Â÷ÀÔ±Ý ±¸Á¶  22 2" xfId="30959" xr:uid="{8855506C-DB4D-46BC-A626-C58BC95DC0A2}"/>
    <cellStyle name="AeE­_A÷AO±Y ±¸A¶  23" xfId="23661" xr:uid="{EAA4600F-18CA-442A-914A-3D997D028129}"/>
    <cellStyle name="ÅëÈ­_Â÷ÀÔ±Ý ±¸Á¶  23" xfId="23662" xr:uid="{EF2BB97C-1FF2-474A-8B56-31B9C03D42BA}"/>
    <cellStyle name="AeE­_A÷AO±Y ±¸A¶  23 2" xfId="30960" xr:uid="{0F27EE5A-F15D-4310-9BD8-51DF36C6EE5D}"/>
    <cellStyle name="ÅëÈ­_Â÷ÀÔ±Ý ±¸Á¶  23 2" xfId="30961" xr:uid="{17EE010F-FB6B-475B-B4F4-BF2175DB8E02}"/>
    <cellStyle name="AeE­_A÷AO±Y ±¸A¶  24" xfId="23663" xr:uid="{469DDC25-A8D0-458C-89D4-A5DF8CA1B710}"/>
    <cellStyle name="ÅëÈ­_Â÷ÀÔ±Ý ±¸Á¶  24" xfId="23664" xr:uid="{758EFADB-72A5-41E6-BD47-2ABC8BE76692}"/>
    <cellStyle name="AeE­_A÷AO±Y ±¸A¶  24 2" xfId="30962" xr:uid="{96F79808-8F65-4595-B0B9-A3B7F1A74476}"/>
    <cellStyle name="ÅëÈ­_Â÷ÀÔ±Ý ±¸Á¶  24 2" xfId="30963" xr:uid="{C100DC6C-22C4-4AFF-A9D4-4C2990DF2016}"/>
    <cellStyle name="AeE­_A÷AO±Y ±¸A¶  25" xfId="23665" xr:uid="{20E9CF30-45E9-4DF7-A0AA-1057E1F193EE}"/>
    <cellStyle name="ÅëÈ­_Â÷ÀÔ±Ý ±¸Á¶  25" xfId="23666" xr:uid="{3EE528B4-2185-4C14-8246-63E84D081BFD}"/>
    <cellStyle name="AeE­_A÷AO±Y ±¸A¶  25 2" xfId="30964" xr:uid="{52684FE0-BC97-4E9B-A94A-B520C00A25F9}"/>
    <cellStyle name="ÅëÈ­_Â÷ÀÔ±Ý ±¸Á¶  26" xfId="23667" xr:uid="{9E52B253-2941-48D7-8AFA-DFA21DAD55DF}"/>
    <cellStyle name="AeE­_A÷AO±Y ±¸A¶  26 2" xfId="30965" xr:uid="{FD5A0269-67BC-4BE3-9830-C9C14CA3609D}"/>
    <cellStyle name="ÅëÈ­_Â÷ÀÔ±Ý ±¸Á¶  27" xfId="23668" xr:uid="{4F3F9FB9-6391-4A9D-B7B0-231728447649}"/>
    <cellStyle name="AeE­_A÷AO±Y ±¸A¶  27 2" xfId="30966" xr:uid="{0C79E16D-906A-4862-9D14-EB157B6536C6}"/>
    <cellStyle name="ÅëÈ­_Â÷ÀÔ±Ý ±¸Á¶  28" xfId="23669" xr:uid="{5D561119-FA9A-4AFE-A00D-5A579BB764D0}"/>
    <cellStyle name="AeE­_A÷AO±Y ±¸A¶  28 2" xfId="30967" xr:uid="{7FEF536B-C730-4EE1-B80E-45AE090477DB}"/>
    <cellStyle name="ÅëÈ­_Â÷ÀÔ±Ý ±¸Á¶  29" xfId="23670" xr:uid="{B432BF7F-0115-4E31-9900-D0A07AE25932}"/>
    <cellStyle name="AeE­_A÷AO±Y ±¸A¶  29 2" xfId="30968" xr:uid="{91574BAF-F2A6-4E87-AA7B-9E69D5579F7E}"/>
    <cellStyle name="ÅëÈ­_Â÷ÀÔ±Ý ±¸Á¶  3" xfId="23671" xr:uid="{985B6899-EDF3-4616-83E7-56956A329694}"/>
    <cellStyle name="AeE­_A÷AO±Y ±¸A¶  3 2" xfId="30969" xr:uid="{85AFB29D-D355-4F2E-A9F5-7F3733D03D99}"/>
    <cellStyle name="ÅëÈ­_Â÷ÀÔ±Ý ±¸Á¶  3 2" xfId="30970" xr:uid="{6B266CBA-8DD3-4EF5-B8DF-0522CEDAEA9D}"/>
    <cellStyle name="AeE­_A÷AO±Y ±¸A¶  30" xfId="23672" xr:uid="{E9B6C7B5-0221-447F-8C39-425610BAB946}"/>
    <cellStyle name="ÅëÈ­_Â÷ÀÔ±Ý ±¸Á¶  30" xfId="23673" xr:uid="{90F2FF64-AC5A-425C-AC00-D296267FA532}"/>
    <cellStyle name="AeE­_A÷AO±Y ±¸A¶  30 2" xfId="30971" xr:uid="{31D587BF-3678-4C50-ACD3-5ACFCC7F5E99}"/>
    <cellStyle name="ÅëÈ­_Â÷ÀÔ±Ý ±¸Á¶  31" xfId="23674" xr:uid="{63F76DA0-C82A-4E8C-9414-7FDD0BA10919}"/>
    <cellStyle name="AeE­_A÷AO±Y ±¸A¶  31 2" xfId="30972" xr:uid="{60AB7A60-74A8-4225-98DE-3D307E0F5829}"/>
    <cellStyle name="ÅëÈ­_Â÷ÀÔ±Ý ±¸Á¶  32" xfId="23675" xr:uid="{89485478-AA6B-4244-B41A-0777D171320B}"/>
    <cellStyle name="AeE­_A÷AO±Y ±¸A¶  32 2" xfId="30973" xr:uid="{86788D70-BEC0-4D85-8CAF-FC9D474A2D92}"/>
    <cellStyle name="ÅëÈ­_Â÷ÀÔ±Ý ±¸Á¶  33" xfId="23676" xr:uid="{E003B8E5-3F85-418A-A650-AB25E792DB8E}"/>
    <cellStyle name="AeE­_A÷AO±Y ±¸A¶  33 2" xfId="30974" xr:uid="{A935239A-CA0E-472A-8436-AC0EBAA3D5F3}"/>
    <cellStyle name="ÅëÈ­_Â÷ÀÔ±Ý ±¸Á¶  34" xfId="23677" xr:uid="{6ED49CCF-10E6-4B47-A449-1C8A6D9E7318}"/>
    <cellStyle name="AeE­_A÷AO±Y ±¸A¶  34 2" xfId="30975" xr:uid="{CC5B4CFE-B529-4AB3-A502-A6E281CD96CC}"/>
    <cellStyle name="ÅëÈ­_Â÷ÀÔ±Ý ±¸Á¶  35" xfId="23678" xr:uid="{B13C4D35-B406-43B2-A3A2-E23E6E91F8DB}"/>
    <cellStyle name="AeE­_A÷AO±Y ±¸A¶  35 2" xfId="30976" xr:uid="{530D2332-5C47-49D9-840D-1AAFF39D2312}"/>
    <cellStyle name="ÅëÈ­_Â÷ÀÔ±Ý ±¸Á¶  36" xfId="23679" xr:uid="{70826A85-A5CF-4FD3-9467-F87298264EF3}"/>
    <cellStyle name="AeE­_A÷AO±Y ±¸A¶  36 2" xfId="30977" xr:uid="{E4DBB696-53B0-4097-BA55-26D058AC96B0}"/>
    <cellStyle name="ÅëÈ­_Â÷ÀÔ±Ý ±¸Á¶  37" xfId="30978" xr:uid="{168CB1C9-A109-4092-B59D-B2CD24886692}"/>
    <cellStyle name="AeE­_A÷AO±Y ±¸A¶  4" xfId="23680" xr:uid="{094C9837-4965-4F3F-938A-2F59C72F4F53}"/>
    <cellStyle name="ÅëÈ­_Â÷ÀÔ±Ý ±¸Á¶  4" xfId="23681" xr:uid="{F7E1D95C-2F00-4CA4-9644-919F629FC30F}"/>
    <cellStyle name="AeE­_A÷AO±Y ±¸A¶  4 2" xfId="30979" xr:uid="{22A96FDB-A16A-4DC2-87FE-57FD49781A94}"/>
    <cellStyle name="ÅëÈ­_Â÷ÀÔ±Ý ±¸Á¶  4 2" xfId="30980" xr:uid="{38348CC4-7769-4327-A93C-83355F28032D}"/>
    <cellStyle name="AeE­_A÷AO±Y ±¸A¶  5" xfId="23682" xr:uid="{9C402479-FD56-4EB1-8EB8-C5D6878A181B}"/>
    <cellStyle name="ÅëÈ­_Â÷ÀÔ±Ý ±¸Á¶  5" xfId="23683" xr:uid="{2330ACE9-F0ED-45AD-950D-2D4654AC9291}"/>
    <cellStyle name="AeE­_A÷AO±Y ±¸A¶  5 2" xfId="30981" xr:uid="{950C3C50-7786-425D-B2E1-E932DC26F2E9}"/>
    <cellStyle name="ÅëÈ­_Â÷ÀÔ±Ý ±¸Á¶  5 2" xfId="30982" xr:uid="{57E98ABF-F7D5-4A78-96C2-4A250463D174}"/>
    <cellStyle name="AeE­_A÷AO±Y ±¸A¶  6" xfId="23684" xr:uid="{24F72F40-0FC1-42F7-92D6-A5E29D00C8F3}"/>
    <cellStyle name="ÅëÈ­_Â÷ÀÔ±Ý ±¸Á¶  6" xfId="23685" xr:uid="{324CF502-599A-496E-9E94-7C6EC6DFD7D0}"/>
    <cellStyle name="AeE­_A÷AO±Y ±¸A¶  6 2" xfId="30983" xr:uid="{B786F13C-0646-4328-9081-4656C4C0629B}"/>
    <cellStyle name="ÅëÈ­_Â÷ÀÔ±Ý ±¸Á¶  6 2" xfId="30984" xr:uid="{6E20A1CB-8E01-496C-A148-6748374CFBCD}"/>
    <cellStyle name="AeE­_A÷AO±Y ±¸A¶  7" xfId="23686" xr:uid="{886BCD91-0540-42C1-85A4-9D41AF9D63BD}"/>
    <cellStyle name="ÅëÈ­_Â÷ÀÔ±Ý ±¸Á¶  7" xfId="23687" xr:uid="{8D902219-8B92-4795-B967-78C4DD3107E6}"/>
    <cellStyle name="AeE­_A÷AO±Y ±¸A¶  7 2" xfId="30985" xr:uid="{3DE710FD-973C-4558-87F9-6FB8178894B4}"/>
    <cellStyle name="ÅëÈ­_Â÷ÀÔ±Ý ±¸Á¶  7 2" xfId="30986" xr:uid="{47E976E2-D23B-486F-88B7-271E8794710B}"/>
    <cellStyle name="AeE­_A÷AO±Y ±¸A¶  8" xfId="23688" xr:uid="{C9DA8F88-E5E3-4FF0-9DAE-EE01A89BFEEA}"/>
    <cellStyle name="ÅëÈ­_Â÷ÀÔ±Ý ±¸Á¶  8" xfId="23689" xr:uid="{517B9161-3196-4CA9-9453-FEC5FF2DDFF3}"/>
    <cellStyle name="AeE­_A÷AO±Y ±¸A¶  8 2" xfId="30987" xr:uid="{BA70A112-1FEF-4957-9C4B-69DB54273235}"/>
    <cellStyle name="ÅëÈ­_Â÷ÀÔ±Ý ±¸Á¶  8 2" xfId="30988" xr:uid="{9D77D1BB-F16D-4971-A96A-B1444AE348C5}"/>
    <cellStyle name="AeE­_A÷AO±Y ±¸A¶  9" xfId="23690" xr:uid="{1E8C6591-40A0-44A2-918D-88A37AA1781F}"/>
    <cellStyle name="ÅëÈ­_Â÷ÀÔ±Ý ±¸Á¶  9" xfId="23691" xr:uid="{FE93B0AE-CC07-4D71-AF45-E44214BB1047}"/>
    <cellStyle name="AeE­_A÷AO±Y ±¸A¶  9 2" xfId="30989" xr:uid="{7519FB26-20D6-4772-83A4-D19355FA5BF2}"/>
    <cellStyle name="ÅëÈ­_Â÷ÀÔ±Ý ±¸Á¶  9 2" xfId="30990" xr:uid="{C9BAC5E2-1C9A-4075-B771-7F919869D2D3}"/>
    <cellStyle name="AeE­_A÷AO±Y ±¸A¶ _(분석-수정-수주보완)2003-2005년신제품수주분석3" xfId="2633" xr:uid="{B7244C81-2443-43D3-BA7C-F4839B529329}"/>
    <cellStyle name="ÅëÈ­_Â÷ÀÔ±Ý ±¸Á¶ _(분석-수정-수주보완)2003-2005년신제품수주분석3" xfId="2634" xr:uid="{14791D3F-BA20-4B1A-9626-9A97945BB0EC}"/>
    <cellStyle name="AeE­_A÷AO±Y ±¸A¶ _04변압기생산투자" xfId="2635" xr:uid="{FC3EB2A7-0AFA-4B44-ADA4-3889A531C23A}"/>
    <cellStyle name="ÅëÈ­_Â÷ÀÔ±Ý ±¸Á¶ _04변압기생산투자" xfId="2636" xr:uid="{72336FBE-64ED-4395-AEC8-ADDF08E0215B}"/>
    <cellStyle name="AeE­_A÷AO±Y ±¸A¶ _07년 시설투자 사업계획(안재한)" xfId="2637" xr:uid="{2456999C-EA8E-4249-B805-3B05F97A07BB}"/>
    <cellStyle name="ÅëÈ­_Â÷ÀÔ±Ý ±¸Á¶ _07년 시설투자 사업계획(안재한)" xfId="2638" xr:uid="{3D36EEF2-DA16-4242-8639-4AAE5E16DDCA}"/>
    <cellStyle name="AeE­_A÷AO±Y ±¸A¶ _1 2006년사업계획작성기준및 양식(R.0)" xfId="2639" xr:uid="{3C3DE043-9601-4D93-8574-DD81A99EBD44}"/>
    <cellStyle name="ÅëÈ­_Â÷ÀÔ±Ý ±¸Á¶ _1 2006년사업계획작성기준및 양식(R.0)" xfId="2640" xr:uid="{F8771AD9-6F24-4790-B012-EE095B23DB6A}"/>
    <cellStyle name="AeE­_A÷AO±Y ±¸A¶ _1)사업목표(수정)" xfId="2641" xr:uid="{C736854E-E4C1-41FD-825C-59D9DB8EA0AA}"/>
    <cellStyle name="ÅëÈ­_Â÷ÀÔ±Ý ±¸Á¶ _1)사업목표(수정)" xfId="2642" xr:uid="{069FAF24-A900-429E-8CC3-8CEA46B752DF}"/>
    <cellStyle name="AeE­_A÷AO±Y ±¸A¶ _1)중장기사업목표_B4(수정)" xfId="2643" xr:uid="{7EDEF961-A7A3-4DBC-9E61-3A7D2BF5BB66}"/>
    <cellStyle name="ÅëÈ­_Â÷ÀÔ±Ý ±¸Á¶ _1)중장기사업목표_B4(수정)" xfId="2644" xr:uid="{084EC980-E1C8-4396-B407-142A4EDC4642}"/>
    <cellStyle name="AeE­_A÷AO±Y ±¸A¶ _20051021_06년확정물량통보R.0" xfId="2645" xr:uid="{C49F8A9D-DEC8-4CC8-A124-9FF3179D32FC}"/>
    <cellStyle name="ÅëÈ­_Â÷ÀÔ±Ý ±¸Á¶ _20051021_06년확정물량통보R.0" xfId="2646" xr:uid="{C91D058D-5571-4E49-8A02-28FC108CA0EA}"/>
    <cellStyle name="AeE­_A÷AO±Y ±¸A¶ _2007년사업계획작성초안(고생송부)" xfId="2647" xr:uid="{49289C59-A706-451E-B38D-1DC1F24F5227}"/>
    <cellStyle name="ÅëÈ­_Â÷ÀÔ±Ý ±¸Á¶ _2007년사업계획작성초안(고생송부)" xfId="2648" xr:uid="{A60D6782-E650-488C-B14A-8D8E134684AF}"/>
    <cellStyle name="AeE­_A÷AO±Y ±¸A¶ _20080929_인버터VOC현황및개선방안_품질1" xfId="2649" xr:uid="{83D7DEB2-4073-4599-B8E5-53B482B7DF89}"/>
    <cellStyle name="ÅëÈ­_Â÷ÀÔ±Ý ±¸Á¶ _20080929_인버터VOC현황및개선방안_품질1" xfId="2650" xr:uid="{900BD09A-91DF-4850-8991-C0C910ADF556}"/>
    <cellStyle name="AeE­_A÷AO±Y ±¸A¶ _20080930_인버터VOC 년도별 추이_품질" xfId="2651" xr:uid="{81C1A290-1B1F-4DC1-85FF-2DE0CDF74D69}"/>
    <cellStyle name="ÅëÈ­_Â÷ÀÔ±Ý ±¸Á¶ _20080930_인버터VOC 년도별 추이_품질" xfId="2652" xr:uid="{488E865D-0376-48EA-9BBF-7B037A238C63}"/>
    <cellStyle name="AeE­_A÷AO±Y ±¸A¶ _2008년_VOC 세부실천계획_r01(B4)_중저압차단기" xfId="2653" xr:uid="{5A7C2FD4-8503-4598-9A48-D408C510ACAB}"/>
    <cellStyle name="ÅëÈ­_Â÷ÀÔ±Ý ±¸Á¶ _2008년_VOC 세부실천계획_r01(B4)_중저압차단기" xfId="2654" xr:uid="{A8ABEF47-2A03-455A-AF2A-582B72ACCF3D}"/>
    <cellStyle name="AeE­_A÷AO±Y ±¸A¶ _2008년도 변압기부문 기술개발과제 현황(2차심의)" xfId="2655" xr:uid="{3199F66D-D0E8-436A-B642-30DA249D4802}"/>
    <cellStyle name="ÅëÈ­_Â÷ÀÔ±Ý ±¸Á¶ _2008년도 변압기부문 기술개발과제 현황(2차심의)" xfId="2656" xr:uid="{06A06B17-91C5-4E2A-ADBC-00AFF9C44FE4}"/>
    <cellStyle name="AeE­_A÷AO±Y ±¸A¶ _24통관" xfId="2657" xr:uid="{00B1A745-FB1C-43AC-AB53-4C8C6AFAE353}"/>
    <cellStyle name="ÅëÈ­_Â÷ÀÔ±Ý ±¸Á¶ _3. 미포조선 경영현황(04실적05계획 cyh)" xfId="2658" xr:uid="{D2AC8576-157F-40CF-BEEB-DF845789671F}"/>
    <cellStyle name="AeE­_A÷AO±Y ±¸A¶ _5월보고상" xfId="2659" xr:uid="{4C07CA94-D4B4-41D0-9B24-E73A827DA301}"/>
    <cellStyle name="ÅëÈ­_Â÷ÀÔ±Ý ±¸Á¶ _5월보고상" xfId="2660" xr:uid="{4D460F87-B1CA-4CAD-BE23-4AD1FCEF91CA}"/>
    <cellStyle name="AeE­_A÷AO±Y ±¸A¶ _5월보고상 10" xfId="23692" xr:uid="{C450FBE7-6487-4B09-9683-60C361B8E28B}"/>
    <cellStyle name="ÅëÈ­_Â÷ÀÔ±Ý ±¸Á¶ _5월보고상 10" xfId="23693" xr:uid="{7802D6B8-6072-4F84-B1F8-DC1C3DBF508D}"/>
    <cellStyle name="AeE­_A÷AO±Y ±¸A¶ _5월보고상 10 2" xfId="30991" xr:uid="{436A462D-8CF9-4338-858F-CDD164A95B71}"/>
    <cellStyle name="ÅëÈ­_Â÷ÀÔ±Ý ±¸Á¶ _5월보고상 10 2" xfId="30992" xr:uid="{41199830-0D10-4B46-B7DB-55A0AD306777}"/>
    <cellStyle name="AeE­_A÷AO±Y ±¸A¶ _5월보고상 11" xfId="23694" xr:uid="{28BA27BF-46A6-41FD-9FBB-2CC5E46A4C6D}"/>
    <cellStyle name="ÅëÈ­_Â÷ÀÔ±Ý ±¸Á¶ _5월보고상 11" xfId="23695" xr:uid="{B7D40600-FB23-4701-BFD6-04AA5830DD08}"/>
    <cellStyle name="AeE­_A÷AO±Y ±¸A¶ _5월보고상 11 2" xfId="30993" xr:uid="{9ED7C7A6-0BE1-4908-97B2-494F0563564D}"/>
    <cellStyle name="ÅëÈ­_Â÷ÀÔ±Ý ±¸Á¶ _5월보고상 11 2" xfId="30994" xr:uid="{64845AFD-3067-4E33-8076-2DAF3E0B3542}"/>
    <cellStyle name="AeE­_A÷AO±Y ±¸A¶ _5월보고상 12" xfId="23696" xr:uid="{FE7EF7E4-2ECF-4B62-9638-19CC48EBED6C}"/>
    <cellStyle name="ÅëÈ­_Â÷ÀÔ±Ý ±¸Á¶ _5월보고상 12" xfId="23697" xr:uid="{AEDC950B-046F-45A9-9575-0AFE7363CFDB}"/>
    <cellStyle name="AeE­_A÷AO±Y ±¸A¶ _5월보고상 12 2" xfId="30995" xr:uid="{6D70448A-703E-4F14-8521-BF644CA889BC}"/>
    <cellStyle name="ÅëÈ­_Â÷ÀÔ±Ý ±¸Á¶ _5월보고상 12 2" xfId="30996" xr:uid="{0D8EB295-0E33-4F54-9197-4891ED6C4166}"/>
    <cellStyle name="AeE­_A÷AO±Y ±¸A¶ _5월보고상 13" xfId="23698" xr:uid="{2EFDC758-E7B2-4717-9B57-6B9B3AAEC1F6}"/>
    <cellStyle name="ÅëÈ­_Â÷ÀÔ±Ý ±¸Á¶ _5월보고상 13" xfId="23699" xr:uid="{3C21F745-1D61-4975-813E-2298D932E130}"/>
    <cellStyle name="AeE­_A÷AO±Y ±¸A¶ _5월보고상 13 2" xfId="30997" xr:uid="{A6E8043B-49CE-496B-AF45-E9D864C85750}"/>
    <cellStyle name="ÅëÈ­_Â÷ÀÔ±Ý ±¸Á¶ _5월보고상 13 2" xfId="30998" xr:uid="{7BF47B7C-0439-4F1B-AD5C-F4D95A785C3A}"/>
    <cellStyle name="AeE­_A÷AO±Y ±¸A¶ _5월보고상 14" xfId="23700" xr:uid="{AE414F09-83F6-4680-8435-72D87F634C9C}"/>
    <cellStyle name="ÅëÈ­_Â÷ÀÔ±Ý ±¸Á¶ _5월보고상 14" xfId="23701" xr:uid="{4F915EEF-321C-45A5-8B1A-52AD53C79353}"/>
    <cellStyle name="AeE­_A÷AO±Y ±¸A¶ _5월보고상 14 2" xfId="30999" xr:uid="{C48CBC50-EC25-4080-A0F8-BB67FA52F56F}"/>
    <cellStyle name="ÅëÈ­_Â÷ÀÔ±Ý ±¸Á¶ _5월보고상 14 2" xfId="31000" xr:uid="{A5085D1F-4585-45C2-BFC8-92280E04BBCB}"/>
    <cellStyle name="AeE­_A÷AO±Y ±¸A¶ _5월보고상 15" xfId="23702" xr:uid="{78A25098-5F74-4271-A180-E68B11B02C15}"/>
    <cellStyle name="ÅëÈ­_Â÷ÀÔ±Ý ±¸Á¶ _5월보고상 15" xfId="23703" xr:uid="{A4528BC6-EB42-45AF-A671-4714158D9BA8}"/>
    <cellStyle name="AeE­_A÷AO±Y ±¸A¶ _5월보고상 15 2" xfId="31001" xr:uid="{6272F04E-3DC9-4BA5-AC8C-11D71F917390}"/>
    <cellStyle name="ÅëÈ­_Â÷ÀÔ±Ý ±¸Á¶ _5월보고상 16" xfId="23704" xr:uid="{50E5F342-DE95-4286-9EC4-8C736E2DCB65}"/>
    <cellStyle name="AeE­_A÷AO±Y ±¸A¶ _5월보고상 17" xfId="23705" xr:uid="{FDEE354F-6179-4A16-8ED5-362FE722FB59}"/>
    <cellStyle name="ÅëÈ­_Â÷ÀÔ±Ý ±¸Á¶ _5월보고상 17" xfId="23706" xr:uid="{401F8018-7E25-44F6-BF52-3E1A5311EF25}"/>
    <cellStyle name="AeE­_A÷AO±Y ±¸A¶ _5월보고상 18" xfId="23707" xr:uid="{A3A85C93-189B-4368-89C5-4CB7CC527218}"/>
    <cellStyle name="ÅëÈ­_Â÷ÀÔ±Ý ±¸Á¶ _5월보고상 18" xfId="23708" xr:uid="{57C1258C-0A30-4F49-8820-D42EE13668F6}"/>
    <cellStyle name="AeE­_A÷AO±Y ±¸A¶ _5월보고상 19" xfId="23709" xr:uid="{36A08D83-5B11-4970-AAE5-100EAAF430B4}"/>
    <cellStyle name="ÅëÈ­_Â÷ÀÔ±Ý ±¸Á¶ _5월보고상 19" xfId="23710" xr:uid="{4EAA16B0-0769-4CFA-A9CB-F3B87A1CB2FA}"/>
    <cellStyle name="AeE­_A÷AO±Y ±¸A¶ _5월보고상 2" xfId="23711" xr:uid="{A53299AD-F8F5-40C2-AF87-4FCC24352D25}"/>
    <cellStyle name="ÅëÈ­_Â÷ÀÔ±Ý ±¸Á¶ _5월보고상 2" xfId="23712" xr:uid="{D0111057-A4BE-463D-B318-803C95F4E070}"/>
    <cellStyle name="AeE­_A÷AO±Y ±¸A¶ _5월보고상 20" xfId="23713" xr:uid="{DD36697C-B984-428B-8271-064A1CBCA2BB}"/>
    <cellStyle name="ÅëÈ­_Â÷ÀÔ±Ý ±¸Á¶ _5월보고상 20" xfId="23714" xr:uid="{5020BFE6-6524-4723-8826-E135618D1C21}"/>
    <cellStyle name="AeE­_A÷AO±Y ±¸A¶ _5월보고상 21" xfId="23715" xr:uid="{024D31C3-18A4-462F-8611-E63DC510F40C}"/>
    <cellStyle name="ÅëÈ­_Â÷ÀÔ±Ý ±¸Á¶ _5월보고상 21" xfId="23716" xr:uid="{DFA5BC42-C947-4B78-84BD-B890F152D7C0}"/>
    <cellStyle name="AeE­_A÷AO±Y ±¸A¶ _5월보고상 22" xfId="23717" xr:uid="{3221CB66-037F-47A4-9D86-9EECD51097D1}"/>
    <cellStyle name="ÅëÈ­_Â÷ÀÔ±Ý ±¸Á¶ _5월보고상 22" xfId="23718" xr:uid="{CC841E33-D24F-46A3-9831-4CA6336E38D8}"/>
    <cellStyle name="AeE­_A÷AO±Y ±¸A¶ _5월보고상 23" xfId="23719" xr:uid="{F8D78401-3511-41B2-B66D-3253C08ADBED}"/>
    <cellStyle name="ÅëÈ­_Â÷ÀÔ±Ý ±¸Á¶ _5월보고상 23" xfId="23720" xr:uid="{E28FE809-148B-4085-9C1A-C6933643D6AD}"/>
    <cellStyle name="AeE­_A÷AO±Y ±¸A¶ _5월보고상 24" xfId="23721" xr:uid="{88F2C742-59B6-4B7D-9A24-4A0E01D40359}"/>
    <cellStyle name="ÅëÈ­_Â÷ÀÔ±Ý ±¸Á¶ _5월보고상 24" xfId="23722" xr:uid="{2B12D97A-4F5C-4632-ABCF-B76F853A12EF}"/>
    <cellStyle name="AeE­_A÷AO±Y ±¸A¶ _5월보고상 25" xfId="23723" xr:uid="{0E1A63C8-66F5-43B5-8CED-4D6D3EFF4AC4}"/>
    <cellStyle name="ÅëÈ­_Â÷ÀÔ±Ý ±¸Á¶ _5월보고상 25" xfId="23724" xr:uid="{8EB51FB1-11AF-4391-8666-A013BB020E31}"/>
    <cellStyle name="AeE­_A÷AO±Y ±¸A¶ _5월보고상 26" xfId="23725" xr:uid="{32D5FE6E-5E43-4248-A75C-DA4385915748}"/>
    <cellStyle name="ÅëÈ­_Â÷ÀÔ±Ý ±¸Á¶ _5월보고상 26" xfId="23726" xr:uid="{9E61AD4D-ED35-49D8-B77B-26C313513758}"/>
    <cellStyle name="AeE­_A÷AO±Y ±¸A¶ _5월보고상 27" xfId="23727" xr:uid="{603DC154-1E4E-44BE-8855-C6021E0C5BD0}"/>
    <cellStyle name="ÅëÈ­_Â÷ÀÔ±Ý ±¸Á¶ _5월보고상 27" xfId="23728" xr:uid="{AC55FB25-BDB0-404F-89A6-17D529D4F906}"/>
    <cellStyle name="AeE­_A÷AO±Y ±¸A¶ _5월보고상 28" xfId="23729" xr:uid="{155501A3-9E15-4575-9278-3EB3055998C3}"/>
    <cellStyle name="ÅëÈ­_Â÷ÀÔ±Ý ±¸Á¶ _5월보고상 28" xfId="23730" xr:uid="{C7E59180-91C4-4E05-BE34-9653BBBD727D}"/>
    <cellStyle name="AeE­_A÷AO±Y ±¸A¶ _5월보고상 29" xfId="23731" xr:uid="{CB1FBFAD-3EBB-4567-82B5-A51867885938}"/>
    <cellStyle name="ÅëÈ­_Â÷ÀÔ±Ý ±¸Á¶ _5월보고상 29" xfId="23732" xr:uid="{BC64304E-5B4A-4EBC-BB57-1B0B91048D9C}"/>
    <cellStyle name="AeE­_A÷AO±Y ±¸A¶ _5월보고상 3" xfId="23733" xr:uid="{9E58A0B2-1D7D-45AC-8DAA-A76DF1047161}"/>
    <cellStyle name="ÅëÈ­_Â÷ÀÔ±Ý ±¸Á¶ _5월보고상 3" xfId="23734" xr:uid="{49299FAC-7818-4248-9F56-B7838045CFCB}"/>
    <cellStyle name="AeE­_A÷AO±Y ±¸A¶ _5월보고상 30" xfId="23735" xr:uid="{83683421-5668-4189-B46F-6C004C63ECB0}"/>
    <cellStyle name="ÅëÈ­_Â÷ÀÔ±Ý ±¸Á¶ _5월보고상 30" xfId="23736" xr:uid="{86511BEA-49D3-4233-9951-0B350FC5DCEF}"/>
    <cellStyle name="AeE­_A÷AO±Y ±¸A¶ _5월보고상 31" xfId="23737" xr:uid="{FD598ED5-7537-4E11-970C-4E847465DDEC}"/>
    <cellStyle name="ÅëÈ­_Â÷ÀÔ±Ý ±¸Á¶ _5월보고상 31" xfId="23738" xr:uid="{D721C798-FC37-4E6C-8841-8E9D2DDD1080}"/>
    <cellStyle name="AeE­_A÷AO±Y ±¸A¶ _5월보고상 32" xfId="23739" xr:uid="{2F5F0006-1EB5-489E-B040-EC7BCF9034FC}"/>
    <cellStyle name="ÅëÈ­_Â÷ÀÔ±Ý ±¸Á¶ _5월보고상 32" xfId="23740" xr:uid="{3F47A6F3-A549-4BE0-B821-24F6AEFB6286}"/>
    <cellStyle name="AeE­_A÷AO±Y ±¸A¶ _5월보고상 33" xfId="23741" xr:uid="{DEBD03F1-800A-4786-89A0-52C2573FBE89}"/>
    <cellStyle name="ÅëÈ­_Â÷ÀÔ±Ý ±¸Á¶ _5월보고상 33" xfId="23742" xr:uid="{A2C96673-B349-42A2-9A89-60C1F3303184}"/>
    <cellStyle name="AeE­_A÷AO±Y ±¸A¶ _5월보고상 34" xfId="23743" xr:uid="{64B0BB56-200D-48D2-B760-1C5717EC4296}"/>
    <cellStyle name="ÅëÈ­_Â÷ÀÔ±Ý ±¸Á¶ _5월보고상 34" xfId="23744" xr:uid="{28C64546-69CC-42D8-B0AE-D255987304BF}"/>
    <cellStyle name="AeE­_A÷AO±Y ±¸A¶ _5월보고상 35" xfId="23745" xr:uid="{45C7D337-CD89-4ED2-AA43-2B5C8C048D93}"/>
    <cellStyle name="ÅëÈ­_Â÷ÀÔ±Ý ±¸Á¶ _5월보고상 35" xfId="23746" xr:uid="{047860E2-7DAA-4D60-BA8D-93EDB6F2DADC}"/>
    <cellStyle name="AeE­_A÷AO±Y ±¸A¶ _5월보고상 36" xfId="23747" xr:uid="{E23D6A1F-DA34-46A1-B5CB-B0398B5F508D}"/>
    <cellStyle name="ÅëÈ­_Â÷ÀÔ±Ý ±¸Á¶ _5월보고상 36" xfId="23748" xr:uid="{D0A90B71-3A7D-42B2-BBA3-35C421EE3D72}"/>
    <cellStyle name="AeE­_A÷AO±Y ±¸A¶ _5월보고상 4" xfId="23749" xr:uid="{37B3D34D-1152-4737-A3A9-BBEB3CB01C2C}"/>
    <cellStyle name="ÅëÈ­_Â÷ÀÔ±Ý ±¸Á¶ _5월보고상 4" xfId="23750" xr:uid="{C0C92825-EFFD-4CE8-814B-C7DC91F8BA17}"/>
    <cellStyle name="AeE­_A÷AO±Y ±¸A¶ _5월보고상 5" xfId="23751" xr:uid="{A7045641-33D5-469F-A2C3-B2C308B84C5F}"/>
    <cellStyle name="ÅëÈ­_Â÷ÀÔ±Ý ±¸Á¶ _5월보고상 5" xfId="23752" xr:uid="{0F5B3790-702D-4498-A894-ACE0B2927AB5}"/>
    <cellStyle name="AeE­_A÷AO±Y ±¸A¶ _5월보고상 6" xfId="23753" xr:uid="{28F06174-D4E7-4D41-974E-0053DFA2501E}"/>
    <cellStyle name="ÅëÈ­_Â÷ÀÔ±Ý ±¸Á¶ _5월보고상 6" xfId="23754" xr:uid="{FA3293B7-52C8-4518-A348-B744B4E692DC}"/>
    <cellStyle name="AeE­_A÷AO±Y ±¸A¶ _5월보고상 7" xfId="23755" xr:uid="{B527A64C-DA79-4B34-8783-0732C21570BB}"/>
    <cellStyle name="ÅëÈ­_Â÷ÀÔ±Ý ±¸Á¶ _5월보고상 7" xfId="23756" xr:uid="{E55CBEB7-6071-4F7B-9E49-27D8CD0F7DAB}"/>
    <cellStyle name="AeE­_A÷AO±Y ±¸A¶ _5월보고상 8" xfId="23757" xr:uid="{543C02A3-8890-4933-9027-6EF775697263}"/>
    <cellStyle name="ÅëÈ­_Â÷ÀÔ±Ý ±¸Á¶ _5월보고상 8" xfId="23758" xr:uid="{DF981060-48B8-4756-83E7-3B444C27B860}"/>
    <cellStyle name="AeE­_A÷AO±Y ±¸A¶ _5월보고상 9" xfId="23759" xr:uid="{3BDD1EE0-A108-4C83-8A71-C43C23EC94EA}"/>
    <cellStyle name="ÅëÈ­_Â÷ÀÔ±Ý ±¸Á¶ _5월보고상 9" xfId="23760" xr:uid="{4AEB30F2-DC96-4599-AB60-993180722835}"/>
    <cellStyle name="AeE­_A÷AO±Y ±¸A¶ _5월보고시" xfId="2661" xr:uid="{3BDDD2DC-BA53-45A7-B19B-FD62CE7E92FA}"/>
    <cellStyle name="ÅëÈ­_Â÷ÀÔ±Ý ±¸Á¶ _5월보고시" xfId="2662" xr:uid="{1214CA07-BB10-4FE3-BD0D-FECB89A6EEE5}"/>
    <cellStyle name="AeE­_A÷AO±Y ±¸A¶ _5월보고시 10" xfId="23761" xr:uid="{94519C33-A422-4578-B1AC-2B01DB105E37}"/>
    <cellStyle name="ÅëÈ­_Â÷ÀÔ±Ý ±¸Á¶ _5월보고시 10" xfId="23762" xr:uid="{2E6B3A23-BA5E-4DF7-AE72-E39958B25983}"/>
    <cellStyle name="AeE­_A÷AO±Y ±¸A¶ _5월보고시 11" xfId="23763" xr:uid="{4A34DDD2-1E0B-4616-ABA2-71340FEFF96C}"/>
    <cellStyle name="ÅëÈ­_Â÷ÀÔ±Ý ±¸Á¶ _5월보고시 11" xfId="23764" xr:uid="{341BF9BC-19B0-454C-9596-AD78FC3FAD9F}"/>
    <cellStyle name="AeE­_A÷AO±Y ±¸A¶ _5월보고시 12" xfId="23765" xr:uid="{A1452239-A690-4459-AB0F-1B3CAFB6B0F1}"/>
    <cellStyle name="ÅëÈ­_Â÷ÀÔ±Ý ±¸Á¶ _5월보고시 12" xfId="23766" xr:uid="{907D980A-E4EF-477C-9076-5BC2C1AE12F0}"/>
    <cellStyle name="AeE­_A÷AO±Y ±¸A¶ _5월보고시 13" xfId="23767" xr:uid="{02C48F06-5CD3-4444-AC95-8C999C3D8817}"/>
    <cellStyle name="ÅëÈ­_Â÷ÀÔ±Ý ±¸Á¶ _5월보고시 13" xfId="23768" xr:uid="{9D2DC869-D5F9-46DF-BEFC-844B74C940BE}"/>
    <cellStyle name="AeE­_A÷AO±Y ±¸A¶ _5월보고시 14" xfId="23769" xr:uid="{39671290-7C29-4BF1-B707-654277AF9768}"/>
    <cellStyle name="ÅëÈ­_Â÷ÀÔ±Ý ±¸Á¶ _5월보고시 14" xfId="23770" xr:uid="{8E85FFB0-3CB2-4D7B-BB2D-BD27BF4DD7CD}"/>
    <cellStyle name="AeE­_A÷AO±Y ±¸A¶ _5월보고시 15" xfId="23771" xr:uid="{5A4A5137-B3F8-49DF-9378-C9461555FEC3}"/>
    <cellStyle name="ÅëÈ­_Â÷ÀÔ±Ý ±¸Á¶ _5월보고시 15" xfId="23772" xr:uid="{B43FFE9E-96EB-40F6-85EA-31640A62FA68}"/>
    <cellStyle name="AeE­_A÷AO±Y ±¸A¶ _5월보고시 16" xfId="23773" xr:uid="{294EDE15-0F88-42A2-AF6D-5D71D3C01D6C}"/>
    <cellStyle name="ÅëÈ­_Â÷ÀÔ±Ý ±¸Á¶ _5월보고시 16" xfId="23774" xr:uid="{BBDF4C6A-C75C-4877-811D-58BF121D8706}"/>
    <cellStyle name="AeE­_A÷AO±Y ±¸A¶ _5월보고시 17" xfId="23775" xr:uid="{C3BEE824-E3ED-406B-A3B3-C5FAAADEDCA6}"/>
    <cellStyle name="ÅëÈ­_Â÷ÀÔ±Ý ±¸Á¶ _5월보고시 17" xfId="23776" xr:uid="{E32F58F0-E3AD-4E12-88F4-F688F783C5C2}"/>
    <cellStyle name="AeE­_A÷AO±Y ±¸A¶ _5월보고시 18" xfId="23777" xr:uid="{D80C38EF-F564-430E-AC6C-567C78C8AE48}"/>
    <cellStyle name="ÅëÈ­_Â÷ÀÔ±Ý ±¸Á¶ _5월보고시 18" xfId="23778" xr:uid="{CDCC8764-A1C8-40D9-80B1-29AB25D7CF54}"/>
    <cellStyle name="AeE­_A÷AO±Y ±¸A¶ _5월보고시 19" xfId="23779" xr:uid="{6D9ACCEC-5B3E-4314-A113-01E7CFE21C4C}"/>
    <cellStyle name="ÅëÈ­_Â÷ÀÔ±Ý ±¸Á¶ _5월보고시 19" xfId="23780" xr:uid="{2C229F8B-5575-4F1A-BB61-234AEFD3805C}"/>
    <cellStyle name="AeE­_A÷AO±Y ±¸A¶ _5월보고시 2" xfId="23781" xr:uid="{D8872DAA-472F-49A2-A43C-09EE8F19BA30}"/>
    <cellStyle name="ÅëÈ­_Â÷ÀÔ±Ý ±¸Á¶ _5월보고시 2" xfId="23782" xr:uid="{4689F6A6-8AD2-447C-BD8F-65154F1F4F34}"/>
    <cellStyle name="AeE­_A÷AO±Y ±¸A¶ _5월보고시 20" xfId="23783" xr:uid="{68AB62EA-5105-4AEE-B1AD-6CA8FD7B5CF3}"/>
    <cellStyle name="ÅëÈ­_Â÷ÀÔ±Ý ±¸Á¶ _5월보고시 20" xfId="23784" xr:uid="{882A4A65-CFAC-428B-8EBB-85F1838B1880}"/>
    <cellStyle name="AeE­_A÷AO±Y ±¸A¶ _5월보고시 21" xfId="23785" xr:uid="{E2081023-A2DB-441E-9134-59C1AF256176}"/>
    <cellStyle name="ÅëÈ­_Â÷ÀÔ±Ý ±¸Á¶ _5월보고시 21" xfId="23786" xr:uid="{FA874692-9AE4-4E8C-BABB-29A832EF0EA1}"/>
    <cellStyle name="AeE­_A÷AO±Y ±¸A¶ _5월보고시 22" xfId="23787" xr:uid="{F84DFBD6-694C-4CA4-81F9-2CCC5DF8D620}"/>
    <cellStyle name="ÅëÈ­_Â÷ÀÔ±Ý ±¸Á¶ _5월보고시 22" xfId="23788" xr:uid="{77DD3B5B-A56B-4DB4-9CEB-8C09725050F6}"/>
    <cellStyle name="AeE­_A÷AO±Y ±¸A¶ _5월보고시 23" xfId="23789" xr:uid="{4617777D-C1BF-4F8E-A4CF-ECB0B1CA0929}"/>
    <cellStyle name="ÅëÈ­_Â÷ÀÔ±Ý ±¸Á¶ _5월보고시 23" xfId="23790" xr:uid="{5E9997E8-86D8-4F6D-9488-E74F7E35778A}"/>
    <cellStyle name="AeE­_A÷AO±Y ±¸A¶ _5월보고시 24" xfId="23791" xr:uid="{15149CD3-A502-4805-B98B-6472775F81B3}"/>
    <cellStyle name="ÅëÈ­_Â÷ÀÔ±Ý ±¸Á¶ _5월보고시 24" xfId="23792" xr:uid="{98AD74DB-34B3-4823-B4EC-F7D0EE6972C9}"/>
    <cellStyle name="AeE­_A÷AO±Y ±¸A¶ _5월보고시 25" xfId="23793" xr:uid="{8E2E5937-9077-4138-A4BA-5EF37B612242}"/>
    <cellStyle name="ÅëÈ­_Â÷ÀÔ±Ý ±¸Á¶ _5월보고시 25" xfId="23794" xr:uid="{75D6B502-974A-42AF-B354-DA09D1282A3C}"/>
    <cellStyle name="AeE­_A÷AO±Y ±¸A¶ _5월보고시 26" xfId="23795" xr:uid="{69D7C242-C3C6-437B-BEF0-97D6AA1CB5B0}"/>
    <cellStyle name="ÅëÈ­_Â÷ÀÔ±Ý ±¸Á¶ _5월보고시 26" xfId="23796" xr:uid="{D5BA23FE-3EE4-4279-A884-99A633EE9BE2}"/>
    <cellStyle name="AeE­_A÷AO±Y ±¸A¶ _5월보고시 27" xfId="23797" xr:uid="{46D5DA7A-CB24-49F2-BBAF-EEE3108DE08B}"/>
    <cellStyle name="ÅëÈ­_Â÷ÀÔ±Ý ±¸Á¶ _5월보고시 27" xfId="23798" xr:uid="{178CFDB2-EC3F-4A6B-B1C9-5EAD340A4875}"/>
    <cellStyle name="AeE­_A÷AO±Y ±¸A¶ _5월보고시 28" xfId="23799" xr:uid="{319B2561-3C0E-49BA-83D7-1FD0855252FB}"/>
    <cellStyle name="ÅëÈ­_Â÷ÀÔ±Ý ±¸Á¶ _5월보고시 28" xfId="23800" xr:uid="{33498422-8D41-4315-A62F-C4CD6B0A6F3F}"/>
    <cellStyle name="AeE­_A÷AO±Y ±¸A¶ _5월보고시 29" xfId="23801" xr:uid="{2A4848C7-9D8D-4975-89AE-E5FB8F8CBCAB}"/>
    <cellStyle name="ÅëÈ­_Â÷ÀÔ±Ý ±¸Á¶ _5월보고시 29" xfId="23802" xr:uid="{366353F7-15DC-4339-8A99-29E1DB3E4512}"/>
    <cellStyle name="AeE­_A÷AO±Y ±¸A¶ _5월보고시 3" xfId="23803" xr:uid="{7D5B0ABB-06AC-423D-BB57-AB972BDC113B}"/>
    <cellStyle name="ÅëÈ­_Â÷ÀÔ±Ý ±¸Á¶ _5월보고시 3" xfId="23804" xr:uid="{9A182D1C-530A-4478-9DF8-02DBC8AF9844}"/>
    <cellStyle name="AeE­_A÷AO±Y ±¸A¶ _5월보고시 30" xfId="23805" xr:uid="{D19974ED-A6C0-445B-87C6-3BBBFD3028DA}"/>
    <cellStyle name="ÅëÈ­_Â÷ÀÔ±Ý ±¸Á¶ _5월보고시 30" xfId="23806" xr:uid="{0BB2C8DA-808C-424A-8F0A-B7F2473CBED4}"/>
    <cellStyle name="AeE­_A÷AO±Y ±¸A¶ _5월보고시 31" xfId="23807" xr:uid="{D1124189-8A4D-4181-942D-AB360872CFC3}"/>
    <cellStyle name="ÅëÈ­_Â÷ÀÔ±Ý ±¸Á¶ _5월보고시 31" xfId="23808" xr:uid="{F9139253-3D9E-446B-A9D8-9B635B7E64DE}"/>
    <cellStyle name="AeE­_A÷AO±Y ±¸A¶ _5월보고시 32" xfId="23809" xr:uid="{A25489AF-AEED-4932-AED5-B2F07B381A88}"/>
    <cellStyle name="ÅëÈ­_Â÷ÀÔ±Ý ±¸Á¶ _5월보고시 32" xfId="23810" xr:uid="{737BB50E-B35C-4E64-B320-0726E15A328C}"/>
    <cellStyle name="AeE­_A÷AO±Y ±¸A¶ _5월보고시 33" xfId="23811" xr:uid="{A5D76E99-EA28-4EF3-AC97-70C13D09A9FF}"/>
    <cellStyle name="ÅëÈ­_Â÷ÀÔ±Ý ±¸Á¶ _5월보고시 33" xfId="23812" xr:uid="{9AC1807F-7074-4A37-9967-46951AC19B26}"/>
    <cellStyle name="AeE­_A÷AO±Y ±¸A¶ _5월보고시 34" xfId="23813" xr:uid="{2E263A15-5719-4B0B-8EAD-912DB478BCE5}"/>
    <cellStyle name="ÅëÈ­_Â÷ÀÔ±Ý ±¸Á¶ _5월보고시 34" xfId="23814" xr:uid="{9FF17AA1-28A7-49E0-B152-F7ADEC2CC2E2}"/>
    <cellStyle name="AeE­_A÷AO±Y ±¸A¶ _5월보고시 35" xfId="23815" xr:uid="{AFEB2BE0-8F95-48BC-B43D-983CE9A114CF}"/>
    <cellStyle name="ÅëÈ­_Â÷ÀÔ±Ý ±¸Á¶ _5월보고시 35" xfId="23816" xr:uid="{86147BBB-0B78-47E1-8BB2-4433283C4B2B}"/>
    <cellStyle name="AeE­_A÷AO±Y ±¸A¶ _5월보고시 36" xfId="23817" xr:uid="{3168CC5D-6DFB-434F-9BEF-3232AC3B6993}"/>
    <cellStyle name="ÅëÈ­_Â÷ÀÔ±Ý ±¸Á¶ _5월보고시 36" xfId="23818" xr:uid="{7F9F02EC-0144-403C-B4CB-5786A28C2CD7}"/>
    <cellStyle name="AeE­_A÷AO±Y ±¸A¶ _5월보고시 4" xfId="23819" xr:uid="{5C3519E3-23BB-40A8-B31F-8B4E391C8489}"/>
    <cellStyle name="ÅëÈ­_Â÷ÀÔ±Ý ±¸Á¶ _5월보고시 4" xfId="23820" xr:uid="{86480F7A-EAA8-420B-842A-9D173DA71CF4}"/>
    <cellStyle name="AeE­_A÷AO±Y ±¸A¶ _5월보고시 5" xfId="23821" xr:uid="{CB65B4B6-E91E-4F4C-A38C-AD5C00F58803}"/>
    <cellStyle name="ÅëÈ­_Â÷ÀÔ±Ý ±¸Á¶ _5월보고시 5" xfId="23822" xr:uid="{0CF2954C-C62C-403B-8B8A-1F01076AC9AD}"/>
    <cellStyle name="AeE­_A÷AO±Y ±¸A¶ _5월보고시 6" xfId="23823" xr:uid="{6DFE586B-31B7-467C-9BE1-B27961D23AC4}"/>
    <cellStyle name="ÅëÈ­_Â÷ÀÔ±Ý ±¸Á¶ _5월보고시 6" xfId="23824" xr:uid="{5795953A-0C17-4899-A5E8-5A2FA3D8798A}"/>
    <cellStyle name="AeE­_A÷AO±Y ±¸A¶ _5월보고시 7" xfId="23825" xr:uid="{C77B1149-D651-42E8-BD66-1CF1BCB7EC32}"/>
    <cellStyle name="ÅëÈ­_Â÷ÀÔ±Ý ±¸Á¶ _5월보고시 7" xfId="23826" xr:uid="{9BB761B7-D923-420A-9D81-BD9B37B76E95}"/>
    <cellStyle name="AeE­_A÷AO±Y ±¸A¶ _5월보고시 8" xfId="23827" xr:uid="{DB1EDEC7-F861-4B24-BA7C-2D7601C2EA41}"/>
    <cellStyle name="ÅëÈ­_Â÷ÀÔ±Ý ±¸Á¶ _5월보고시 8" xfId="23828" xr:uid="{4920FA13-BF99-4754-9750-B48C32AB225E}"/>
    <cellStyle name="AeE­_A÷AO±Y ±¸A¶ _5월보고시 9" xfId="23829" xr:uid="{9274E544-E91F-4D7E-A003-17FD8CA89BA0}"/>
    <cellStyle name="ÅëÈ­_Â÷ÀÔ±Ý ±¸Á¶ _5월보고시 9" xfId="23830" xr:uid="{9F7E3286-D1DC-42AD-8638-A6D766C30696}"/>
    <cellStyle name="AeE­_A÷AO±Y ±¸A¶ _globalleader(1)" xfId="2663" xr:uid="{B6C0E348-6589-47B5-9842-65CC90C0E8DF}"/>
    <cellStyle name="ÅëÈ­_Â÷ÀÔ±Ý ±¸Á¶ _globalleader(1)" xfId="2664" xr:uid="{A5437C87-BB82-4103-A8E1-310E2A3F5A51}"/>
    <cellStyle name="AeE­_A÷AO±Y ±¸A¶ _SJN보고자료(5월)1" xfId="2665" xr:uid="{F78FA4A6-C7F1-4A9B-B19D-333178983C86}"/>
    <cellStyle name="ÅëÈ­_Â÷ÀÔ±Ý ±¸Á¶ _SPACE활용" xfId="2666" xr:uid="{C885A01C-4C52-44FD-9A57-45D6FB592202}"/>
    <cellStyle name="AeE­_A÷AO±Y ±¸A¶ _공문별첨 1,2. 장기발전전략수립지침 (06.08.07)" xfId="2667" xr:uid="{2A9B1638-821D-4EB4-B415-9C441359B53F}"/>
    <cellStyle name="ÅëÈ­_Â÷ÀÔ±Ý ±¸Á¶ _공문별첨 1,2. 장기발전전략수립지침 (06.08.07)" xfId="2668" xr:uid="{E3B27661-BF70-45CE-8B8C-3D4168098E32}"/>
    <cellStyle name="AeE­_A÷AO±Y ±¸A¶ _매출확정" xfId="2669" xr:uid="{69F2C404-F641-4E1D-9E4B-11DB6C390C1B}"/>
    <cellStyle name="ÅëÈ­_Â÷ÀÔ±Ý ±¸Á¶ _배전반" xfId="2670" xr:uid="{07D16375-A57F-4075-A9DD-08AFABAE7CA8}"/>
    <cellStyle name="AeE­_A÷AO±Y ±¸A¶ _부문총괄_공사부3" xfId="2671" xr:uid="{3A2BC809-E2AD-441B-9BD4-AB88CC647506}"/>
    <cellStyle name="ÅëÈ­_Â÷ÀÔ±Ý ±¸Á¶ _부문총괄_공사부3" xfId="2672" xr:uid="{5CF69340-25FF-4C0D-B267-414395B63DAA}"/>
    <cellStyle name="AeE­_A÷AO±Y ±¸A¶ _수주분석(MTX)0829" xfId="2673" xr:uid="{ED221867-F26A-40A4-A261-0F43487F0022}"/>
    <cellStyle name="ÅëÈ­_Â÷ÀÔ±Ý ±¸Á¶ _수주분석(MTX)0829" xfId="2674" xr:uid="{378F657F-8FBE-495A-ABFA-A6456331324E}"/>
    <cellStyle name="AeE­_A÷AO±Y ±¸A¶ _연간매출추정" xfId="2675" xr:uid="{B7D58FFD-2AE5-4A60-A3C0-01E9D199387F}"/>
    <cellStyle name="ÅëÈ­_Â÷ÀÔ±Ý ±¸Á¶ _연간매출추정" xfId="2676" xr:uid="{DA23B2E9-63C3-423E-9BD8-D389C2AB2717}"/>
    <cellStyle name="AeE­_A÷AO±Y ±¸A¶ _장기 비전 및 경영목표 (06.06.30)" xfId="2677" xr:uid="{7E4D41AD-60FE-4F51-9CDE-BDD8C17D6A34}"/>
    <cellStyle name="ÅëÈ­_Â÷ÀÔ±Ý ±¸Á¶ _장기 비전 및 경영목표 (06.06.30)" xfId="2678" xr:uid="{BCD4CCF7-2E64-4A27-8B2C-DB97BF247F44}"/>
    <cellStyle name="AeE­_A÷AO±Y ±¸A¶ _장기발전전략수립지침(전전_2006.08.24)" xfId="2679" xr:uid="{0BD5ACA6-E03F-4A25-B6B0-40C3BDD8E0A8}"/>
    <cellStyle name="ÅëÈ­_Â÷ÀÔ±Ý ±¸Á¶ _장기발전전략수립지침(전전_2006.08.24)" xfId="2680" xr:uid="{1B1B6DB7-E959-47C3-BDB8-DC6B92C9EEAD}"/>
    <cellStyle name="AeE­_A÷AO±Y ±¸A¶ _전력전자부_전략수립(2006.10.27)___r10(최종)" xfId="2681" xr:uid="{D86D9133-3345-4F1D-9A76-942B9A7D7D4F}"/>
    <cellStyle name="ÅëÈ­_Â÷ÀÔ±Ý ±¸Á¶ _전력전자부_전략수립(2006.10.27)___r10(최종)" xfId="2682" xr:uid="{406A4B55-D29F-44C0-A196-C8B3620D1D9B}"/>
    <cellStyle name="AeE­_A÷AO±Y ±¸A¶ _총괄자료" xfId="2683" xr:uid="{A88B22AF-F137-4A70-B91A-525213BC796C}"/>
    <cellStyle name="ÅëÈ­_Â÷ÀÔ±Ý ±¸Á¶ _총괄자료" xfId="2684" xr:uid="{037E44E8-50C1-4F44-BBA2-5A99E9D89E8C}"/>
    <cellStyle name="AeE­_A÷AO±Y ±¸A¶ _핵심기술확보전략_해양" xfId="2685" xr:uid="{8F0A3D63-B1F6-479B-AE03-0D18E2A93418}"/>
    <cellStyle name="ÅëÈ­_Â÷ÀÔ±Ý ±¸Á¶ _핵심기술확보전략_해양" xfId="2686" xr:uid="{B239FF7E-2CE3-4347-87C0-BED31C981394}"/>
    <cellStyle name="AeE­_A¶´Þ°eE¹ " xfId="2687" xr:uid="{311F43C8-AB87-4B11-B39B-4C8F9D98A844}"/>
    <cellStyle name="ÅëÈ­_Á¶´Þ°èÈ¹ " xfId="2688" xr:uid="{5CC40FE8-3462-4A31-A0B6-F3936AE0BAEE}"/>
    <cellStyle name="AeE­_A¶´Þ°eE¹  10" xfId="23831" xr:uid="{79814D81-7A62-4B7D-A808-FFED4EE38BE1}"/>
    <cellStyle name="ÅëÈ­_Á¶´Þ°èÈ¹  10" xfId="23832" xr:uid="{572EC354-B66C-4316-A92B-F2A74DE85CDB}"/>
    <cellStyle name="AeE­_A¶´Þ°eE¹  11" xfId="23833" xr:uid="{DCD4261D-DCAE-4F69-86C7-2B2629A094C9}"/>
    <cellStyle name="ÅëÈ­_Á¶´Þ°èÈ¹  11" xfId="23834" xr:uid="{189C4F34-30EF-41FB-A40C-D1E91766729F}"/>
    <cellStyle name="AeE­_A¶´Þ°eE¹  12" xfId="23835" xr:uid="{58807CF0-E515-40DA-9814-92171A5976B2}"/>
    <cellStyle name="ÅëÈ­_Á¶´Þ°èÈ¹  12" xfId="23836" xr:uid="{79575602-2B49-4664-B811-62B7E2884BC8}"/>
    <cellStyle name="AeE­_A¶´Þ°eE¹  13" xfId="23837" xr:uid="{293A3C92-3001-4B5F-9609-A2F8800A5290}"/>
    <cellStyle name="ÅëÈ­_Á¶´Þ°èÈ¹  13" xfId="23838" xr:uid="{2446647D-6148-464F-B234-37A0BC3F35A3}"/>
    <cellStyle name="AeE­_A¶´Þ°eE¹  14" xfId="23839" xr:uid="{798C7DEB-E797-4BCB-823F-FC84D293537C}"/>
    <cellStyle name="ÅëÈ­_Á¶´Þ°èÈ¹  14" xfId="23840" xr:uid="{D8F55FDA-1449-4A5E-8F68-2A612BA83C66}"/>
    <cellStyle name="AeE­_A¶´Þ°eE¹  15" xfId="23841" xr:uid="{96A43358-BA60-42FB-A90C-AC7C7FC522E2}"/>
    <cellStyle name="ÅëÈ­_Á¶´Þ°èÈ¹  15" xfId="23842" xr:uid="{279A18EF-B66F-4ABA-BB74-03CEA62E87F8}"/>
    <cellStyle name="AeE­_A¶´Þ°eE¹  16" xfId="23843" xr:uid="{8D1930C3-C8DC-483D-AB38-8ECF9BE09D27}"/>
    <cellStyle name="ÅëÈ­_Á¶´Þ°èÈ¹  16" xfId="23844" xr:uid="{DFD61A99-42D8-4515-808D-CDBE738F1AA3}"/>
    <cellStyle name="AeE­_A¶´Þ°eE¹  17" xfId="23845" xr:uid="{1CC6A45B-58EA-4115-B7C7-F9C15D721AC0}"/>
    <cellStyle name="ÅëÈ­_Á¶´Þ°èÈ¹  17" xfId="23846" xr:uid="{554C272A-549A-4503-A1C0-4ABB874E3A93}"/>
    <cellStyle name="AeE­_A¶´Þ°eE¹  18" xfId="23847" xr:uid="{F398FB8B-FD6E-4682-AD1B-27D8A0A8FC3A}"/>
    <cellStyle name="ÅëÈ­_Á¶´Þ°èÈ¹  18" xfId="23848" xr:uid="{67670323-ED41-40AC-BE3D-68F280888ACD}"/>
    <cellStyle name="AeE­_A¶´Þ°eE¹  19" xfId="23849" xr:uid="{E7DF797F-C93E-4450-B6E6-587011B161AD}"/>
    <cellStyle name="ÅëÈ­_Á¶´Þ°èÈ¹  19" xfId="23850" xr:uid="{B7C0C158-1038-461C-A66D-87348690D537}"/>
    <cellStyle name="AeE­_A¶´Þ°eE¹  2" xfId="23851" xr:uid="{41DB93F3-AC8F-4023-A2E0-DA6869BA41F4}"/>
    <cellStyle name="ÅëÈ­_Á¶´Þ°èÈ¹  2" xfId="23852" xr:uid="{9A5B74DF-AF37-4480-A552-007F43FF75B9}"/>
    <cellStyle name="AeE­_A¶´Þ°eE¹  20" xfId="23853" xr:uid="{D66EEB7A-8C65-4AC8-BD7C-90404F577387}"/>
    <cellStyle name="ÅëÈ­_Á¶´Þ°èÈ¹  20" xfId="23854" xr:uid="{80DF071A-44E9-403F-A9D4-FAF0D21C3E12}"/>
    <cellStyle name="AeE­_A¶´Þ°eE¹  21" xfId="23855" xr:uid="{070402A9-E29C-4B06-B999-7F5189C32AFA}"/>
    <cellStyle name="ÅëÈ­_Á¶´Þ°èÈ¹  21" xfId="23856" xr:uid="{DEE9D88C-121C-40A8-9BA2-935ACE4448B6}"/>
    <cellStyle name="AeE­_A¶´Þ°eE¹  22" xfId="23857" xr:uid="{50C87B2A-D9C9-48F6-BE51-3B436F241278}"/>
    <cellStyle name="ÅëÈ­_Á¶´Þ°èÈ¹  22" xfId="23858" xr:uid="{4F02507D-CE34-470B-A17B-E8E415905D63}"/>
    <cellStyle name="AeE­_A¶´Þ°eE¹  23" xfId="23859" xr:uid="{A2AB9EB2-18A1-41B7-835C-D00AA050FAA4}"/>
    <cellStyle name="ÅëÈ­_Á¶´Þ°èÈ¹  23" xfId="23860" xr:uid="{DCAFB972-2402-41BE-88EB-2195AB9EC90B}"/>
    <cellStyle name="AeE­_A¶´Þ°eE¹  24" xfId="23861" xr:uid="{9C4113CD-A2F8-412D-A244-6BF2D3B60978}"/>
    <cellStyle name="ÅëÈ­_Á¶´Þ°èÈ¹  24" xfId="23862" xr:uid="{6EBE9EED-D71D-444A-91CF-7034F386E6FE}"/>
    <cellStyle name="AeE­_A¶´Þ°eE¹  25" xfId="23863" xr:uid="{1809BA26-DA2A-40FF-885A-C6D87FDE9452}"/>
    <cellStyle name="ÅëÈ­_Á¶´Þ°èÈ¹  25" xfId="23864" xr:uid="{915B6F9A-B30C-4273-A1BE-B2E597D98C6B}"/>
    <cellStyle name="AeE­_A¶´Þ°eE¹  26" xfId="23865" xr:uid="{313694D1-26A2-4A90-B1F0-0D80F9B7346D}"/>
    <cellStyle name="ÅëÈ­_Á¶´Þ°èÈ¹  26" xfId="23866" xr:uid="{A784B542-95F5-4CF1-93C9-63E819E43ED2}"/>
    <cellStyle name="AeE­_A¶´Þ°eE¹  27" xfId="23867" xr:uid="{CA789923-104F-461E-AB04-5EAA711DC90F}"/>
    <cellStyle name="ÅëÈ­_Á¶´Þ°èÈ¹  27" xfId="23868" xr:uid="{07B0A8B9-237E-41BE-93D0-10F58829EAE9}"/>
    <cellStyle name="AeE­_A¶´Þ°eE¹  28" xfId="23869" xr:uid="{7F850DF3-6EA7-4B25-B547-5AB9B1CD44BF}"/>
    <cellStyle name="ÅëÈ­_Á¶´Þ°èÈ¹  28" xfId="23870" xr:uid="{96E432F9-41C2-442A-9EBC-4A05898F404F}"/>
    <cellStyle name="AeE­_A¶´Þ°eE¹  29" xfId="23871" xr:uid="{EEE00DB2-01FA-4497-A5E4-3FB6B42BFD96}"/>
    <cellStyle name="ÅëÈ­_Á¶´Þ°èÈ¹  29" xfId="23872" xr:uid="{938A6DF9-CCB1-4C8B-BD96-A0B5354D3A50}"/>
    <cellStyle name="AeE­_A¶´Þ°eE¹  3" xfId="23873" xr:uid="{C9A28BC0-4D1F-4AA8-A5DD-51C31EE99946}"/>
    <cellStyle name="ÅëÈ­_Á¶´Þ°èÈ¹  3" xfId="23874" xr:uid="{D1321304-223D-4746-B4C6-532274F57F9F}"/>
    <cellStyle name="AeE­_A¶´Þ°eE¹  30" xfId="23875" xr:uid="{24900456-04CF-436D-8C9D-4618CEC38C6B}"/>
    <cellStyle name="ÅëÈ­_Á¶´Þ°èÈ¹  30" xfId="23876" xr:uid="{0671A1E9-2434-4351-B102-2179EE12D3A5}"/>
    <cellStyle name="AeE­_A¶´Þ°eE¹  31" xfId="23877" xr:uid="{D71C3034-7222-4031-94D9-34E494FC2392}"/>
    <cellStyle name="ÅëÈ­_Á¶´Þ°èÈ¹  31" xfId="23878" xr:uid="{94DE8439-BB73-4558-AF33-E3ED5DF1723B}"/>
    <cellStyle name="AeE­_A¶´Þ°eE¹  32" xfId="23879" xr:uid="{8401C574-6E09-4D1E-90AF-E7A57BE9877E}"/>
    <cellStyle name="ÅëÈ­_Á¶´Þ°èÈ¹  32" xfId="23880" xr:uid="{6B54C315-4CA5-4AEE-B23A-3ACC03387CB7}"/>
    <cellStyle name="AeE­_A¶´Þ°eE¹  33" xfId="23881" xr:uid="{1D828D8D-AF51-434F-840F-AF126ABC5809}"/>
    <cellStyle name="ÅëÈ­_Á¶´Þ°èÈ¹  33" xfId="23882" xr:uid="{397B1683-B472-4B71-AD1C-BEE3C339830A}"/>
    <cellStyle name="AeE­_A¶´Þ°eE¹  34" xfId="23883" xr:uid="{C20DE03B-4D87-45EB-9622-6CDE613AE783}"/>
    <cellStyle name="ÅëÈ­_Á¶´Þ°èÈ¹  34" xfId="23884" xr:uid="{027DBB70-B1BD-4B85-A67F-5D953B399599}"/>
    <cellStyle name="AeE­_A¶´Þ°eE¹  35" xfId="23885" xr:uid="{7D372EDF-967B-4B51-90E8-265B80500629}"/>
    <cellStyle name="ÅëÈ­_Á¶´Þ°èÈ¹  35" xfId="23886" xr:uid="{9D9EC6B1-E25D-410F-A78E-B953DEB6E64E}"/>
    <cellStyle name="AeE­_A¶´Þ°eE¹  36" xfId="23887" xr:uid="{F09B4A4C-1CDB-4887-80C5-89835DB0D407}"/>
    <cellStyle name="ÅëÈ­_Á¶´Þ°èÈ¹  36" xfId="23888" xr:uid="{F0221007-C7F8-465B-957B-95834BAEAB60}"/>
    <cellStyle name="AeE­_A¶´Þ°eE¹  4" xfId="23889" xr:uid="{C2572A42-7181-4DEB-92AC-814AEB3B974F}"/>
    <cellStyle name="ÅëÈ­_Á¶´Þ°èÈ¹  4" xfId="23890" xr:uid="{CA365444-1C8F-4EAA-8DD4-FC9161359705}"/>
    <cellStyle name="AeE­_A¶´Þ°eE¹  5" xfId="23891" xr:uid="{C1BEF279-58D2-406B-836D-FFC1F408601A}"/>
    <cellStyle name="ÅëÈ­_Á¶´Þ°èÈ¹  5" xfId="23892" xr:uid="{8C7EBC35-0C14-43C1-916B-2F42964D901A}"/>
    <cellStyle name="AeE­_A¶´Þ°eE¹  6" xfId="23893" xr:uid="{9E0A02BF-320F-4328-B55D-168DC9474BC4}"/>
    <cellStyle name="ÅëÈ­_Á¶´Þ°èÈ¹  6" xfId="23894" xr:uid="{03277E14-E9B3-4425-BCA5-310CB3C74175}"/>
    <cellStyle name="AeE­_A¶´Þ°eE¹  7" xfId="23895" xr:uid="{4622FC50-AEE5-4135-865B-A84073D6A3E5}"/>
    <cellStyle name="ÅëÈ­_Á¶´Þ°èÈ¹  7" xfId="23896" xr:uid="{2F86E4B2-4B9F-4913-8E42-6410B5155550}"/>
    <cellStyle name="AeE­_A¶´Þ°eE¹  8" xfId="23897" xr:uid="{DB0684FD-C1B6-44FE-A633-8F75C021B095}"/>
    <cellStyle name="ÅëÈ­_Á¶´Þ°èÈ¹  8" xfId="23898" xr:uid="{F673ECFF-3FA1-4032-A730-F89167A705E2}"/>
    <cellStyle name="AeE­_A¶´Þ°eE¹  9" xfId="23899" xr:uid="{EFD1DEC1-9E2E-46A6-BFE4-4CECDC53FBC3}"/>
    <cellStyle name="ÅëÈ­_Á¶´Þ°èÈ¹  9" xfId="23900" xr:uid="{984CFA06-ABD3-48D3-AE79-A9C260509F69}"/>
    <cellStyle name="AeE­_A¶´Þ°eE¹ _04변압기생산투자" xfId="2689" xr:uid="{738EC043-BCA4-4258-B440-29056EE95D62}"/>
    <cellStyle name="ÅëÈ­_Á¶´Þ°èÈ¹ _04변압기생산투자" xfId="2690" xr:uid="{97AC041C-A047-41A0-8107-892ED76493E7}"/>
    <cellStyle name="AeE­_A¶´Þ°eE¹ _20080929_인버터VOC현황및개선방안_품질1" xfId="2691" xr:uid="{C232E8F7-249B-4702-B301-E3BD871BDFC7}"/>
    <cellStyle name="ÅëÈ­_Á¶´Þ°èÈ¹ _20080929_인버터VOC현황및개선방안_품질1" xfId="2692" xr:uid="{5143A099-EF00-4AE2-BC46-69D9CCC14A16}"/>
    <cellStyle name="AeE­_A¶´Þ°eE¹ _20080930_인버터VOC 년도별 추이_품질" xfId="2693" xr:uid="{D04A17F6-E723-4C9D-BFAE-2F6494C8EC03}"/>
    <cellStyle name="ÅëÈ­_Á¶´Þ°èÈ¹ _20080930_인버터VOC 년도별 추이_품질" xfId="2694" xr:uid="{A48EF57C-6F2D-4DD4-9DA2-9A2F4B73CFCC}"/>
    <cellStyle name="AeE­_A¶´Þ°eE¹ _2008년_VOC 세부실천계획_r01(B4)_중저압차단기" xfId="2695" xr:uid="{29802ABC-9EC1-436A-ABAE-31A07A2DFA33}"/>
    <cellStyle name="ÅëÈ­_Á¶´Þ°èÈ¹ _2008년_VOC 세부실천계획_r01(B4)_중저압차단기" xfId="2696" xr:uid="{2C58F374-91BF-47DD-B47B-31108ECC0C05}"/>
    <cellStyle name="AeE­_A¶´Þ°eE¹ _24통관" xfId="2697" xr:uid="{903080D9-1415-4489-9F32-EBB05111F081}"/>
    <cellStyle name="ÅëÈ­_Á¶´Þ°èÈ¹ _25-080331_소형인버터부하적용현황표080331r2" xfId="2698" xr:uid="{A61D46CB-48FD-49AC-8FCA-55DA1D68569E}"/>
    <cellStyle name="AeE­_A¶´Þ°eE¹ _5월보고상" xfId="2699" xr:uid="{1F9347F2-C13F-4831-ABAF-A8ACE77BDA11}"/>
    <cellStyle name="ÅëÈ­_Á¶´Þ°èÈ¹ _5월보고상" xfId="2700" xr:uid="{9929E1E0-A58B-491D-AF1F-2955EE60A11C}"/>
    <cellStyle name="AeE­_A¶´Þ°eE¹ _5월보고상 10" xfId="23901" xr:uid="{26FC5999-DD0B-460E-BD78-8BD6EB1DC6E4}"/>
    <cellStyle name="ÅëÈ­_Á¶´Þ°èÈ¹ _5월보고상 10" xfId="23902" xr:uid="{903F8464-9EE9-413B-AFD1-FAF0ECF9E6F1}"/>
    <cellStyle name="AeE­_A¶´Þ°eE¹ _5월보고상 11" xfId="23903" xr:uid="{5AC89B92-1EDF-4C2E-B593-3795BE957C8E}"/>
    <cellStyle name="ÅëÈ­_Á¶´Þ°èÈ¹ _5월보고상 11" xfId="23904" xr:uid="{50C41094-1999-4A9A-A748-0582A9EF0494}"/>
    <cellStyle name="AeE­_A¶´Þ°eE¹ _5월보고상 12" xfId="23905" xr:uid="{62DE2B5F-EBA2-450C-88B0-DC9ECE855766}"/>
    <cellStyle name="ÅëÈ­_Á¶´Þ°èÈ¹ _5월보고상 12" xfId="23906" xr:uid="{47BF8036-949D-4EE5-87B3-36CDFB4AB545}"/>
    <cellStyle name="AeE­_A¶´Þ°eE¹ _5월보고상 13" xfId="23907" xr:uid="{D709A927-5204-4311-A3D1-ECF857E37968}"/>
    <cellStyle name="ÅëÈ­_Á¶´Þ°èÈ¹ _5월보고상 13" xfId="23908" xr:uid="{BE8E66EA-29AA-47FA-B34D-B61435E4D3D9}"/>
    <cellStyle name="AeE­_A¶´Þ°eE¹ _5월보고상 14" xfId="23909" xr:uid="{D722F933-86B6-4A88-928D-80DB71599B38}"/>
    <cellStyle name="ÅëÈ­_Á¶´Þ°èÈ¹ _5월보고상 14" xfId="23910" xr:uid="{33A914D7-B5F9-45FD-B688-E5D866AABE42}"/>
    <cellStyle name="AeE­_A¶´Þ°eE¹ _5월보고상 15" xfId="23911" xr:uid="{D1E81215-6480-4BBE-99AC-4411BC599EFB}"/>
    <cellStyle name="ÅëÈ­_Á¶´Þ°èÈ¹ _5월보고상 15" xfId="23912" xr:uid="{689A522F-1FE2-4DF8-BA66-62D3EEBE9B6B}"/>
    <cellStyle name="AeE­_A¶´Þ°eE¹ _5월보고상 16" xfId="23913" xr:uid="{42B97B53-C58A-4661-B7A4-5E18CB951B9F}"/>
    <cellStyle name="ÅëÈ­_Á¶´Þ°èÈ¹ _5월보고상 16" xfId="23914" xr:uid="{8906910E-D4A2-4A6A-8E02-A201ED68B5DD}"/>
    <cellStyle name="AeE­_A¶´Þ°eE¹ _5월보고상 17" xfId="23915" xr:uid="{12D8BF07-E7E2-4155-BFC3-4AE5EF63850D}"/>
    <cellStyle name="ÅëÈ­_Á¶´Þ°èÈ¹ _5월보고상 17" xfId="23916" xr:uid="{890B82D3-F330-4BE3-9FDF-36369BFBC3E2}"/>
    <cellStyle name="AeE­_A¶´Þ°eE¹ _5월보고상 18" xfId="23917" xr:uid="{808BAE91-AA59-4E8D-979E-41AED3FBE238}"/>
    <cellStyle name="ÅëÈ­_Á¶´Þ°èÈ¹ _5월보고상 18" xfId="23918" xr:uid="{1AA566DD-D1F2-46A9-85B3-D4D077BE1EC7}"/>
    <cellStyle name="AeE­_A¶´Þ°eE¹ _5월보고상 19" xfId="23919" xr:uid="{9FB9F8BD-0781-4CD6-BC61-3006DBED706F}"/>
    <cellStyle name="ÅëÈ­_Á¶´Þ°èÈ¹ _5월보고상 19" xfId="23920" xr:uid="{FB353BBB-660F-460B-8224-EF0AFBCB723F}"/>
    <cellStyle name="AeE­_A¶´Þ°eE¹ _5월보고상 2" xfId="23921" xr:uid="{EE813C1F-A7D5-464E-BB87-09850DBCE4DB}"/>
    <cellStyle name="ÅëÈ­_Á¶´Þ°èÈ¹ _5월보고상 2" xfId="23922" xr:uid="{6A2101C8-EF11-4A13-BD49-897714A763F4}"/>
    <cellStyle name="AeE­_A¶´Þ°eE¹ _5월보고상 20" xfId="23923" xr:uid="{E3BCF89C-87F1-40BB-9E7A-C2B3D9ECB794}"/>
    <cellStyle name="ÅëÈ­_Á¶´Þ°èÈ¹ _5월보고상 20" xfId="23924" xr:uid="{D799E9E5-EDA4-4CF8-A250-99791AA27BFF}"/>
    <cellStyle name="AeE­_A¶´Þ°eE¹ _5월보고상 21" xfId="23925" xr:uid="{A6CF622C-1F9F-402F-8892-ABE1EF83A995}"/>
    <cellStyle name="ÅëÈ­_Á¶´Þ°èÈ¹ _5월보고상 21" xfId="23926" xr:uid="{EA00729F-082F-49E8-9791-5A4C6C35AA5C}"/>
    <cellStyle name="AeE­_A¶´Þ°eE¹ _5월보고상 22" xfId="23927" xr:uid="{86176E06-6205-419E-AAFB-31B279C14638}"/>
    <cellStyle name="ÅëÈ­_Á¶´Þ°èÈ¹ _5월보고상 22" xfId="23928" xr:uid="{65D99245-889B-41A5-A11D-B6225A0D1DF5}"/>
    <cellStyle name="AeE­_A¶´Þ°eE¹ _5월보고상 23" xfId="23929" xr:uid="{42A53967-B5B3-45A6-B03A-AF4FBBBACD0E}"/>
    <cellStyle name="ÅëÈ­_Á¶´Þ°èÈ¹ _5월보고상 23" xfId="23930" xr:uid="{DFF5ADB9-FB72-492A-AA50-A1F99AE1671B}"/>
    <cellStyle name="AeE­_A¶´Þ°eE¹ _5월보고상 24" xfId="23931" xr:uid="{A6C22F81-386E-4283-8A08-91985F63B014}"/>
    <cellStyle name="ÅëÈ­_Á¶´Þ°èÈ¹ _5월보고상 24" xfId="23932" xr:uid="{5F11687E-89ED-4181-AD36-B45050CA47B3}"/>
    <cellStyle name="AeE­_A¶´Þ°eE¹ _5월보고상 25" xfId="23933" xr:uid="{2F1EC773-7913-4760-B14A-49BF64F6E766}"/>
    <cellStyle name="ÅëÈ­_Á¶´Þ°èÈ¹ _5월보고상 25" xfId="23934" xr:uid="{FDC2900F-8103-400F-9A6F-AD0A5549585B}"/>
    <cellStyle name="AeE­_A¶´Þ°eE¹ _5월보고상 26" xfId="23935" xr:uid="{39E5BECD-BF7D-4EE4-B2E2-674AFB256BA9}"/>
    <cellStyle name="ÅëÈ­_Á¶´Þ°èÈ¹ _5월보고상 26" xfId="23936" xr:uid="{EC46A6C7-77A2-4C30-9269-786E13E48D66}"/>
    <cellStyle name="AeE­_A¶´Þ°eE¹ _5월보고상 27" xfId="23937" xr:uid="{101FEB86-C7B3-4FD1-87B7-D4A061E4F031}"/>
    <cellStyle name="ÅëÈ­_Á¶´Þ°èÈ¹ _5월보고상 27" xfId="23938" xr:uid="{367DFA7F-630A-4C2A-9506-3A51D2680882}"/>
    <cellStyle name="AeE­_A¶´Þ°eE¹ _5월보고상 28" xfId="23939" xr:uid="{873863AB-ADEF-41B2-A417-C2E08E53F140}"/>
    <cellStyle name="ÅëÈ­_Á¶´Þ°èÈ¹ _5월보고상 28" xfId="23940" xr:uid="{075ECC60-4271-45CA-A14C-9BFE96019B44}"/>
    <cellStyle name="AeE­_A¶´Þ°eE¹ _5월보고상 29" xfId="23941" xr:uid="{C2FBDBBA-BBF7-4704-B4E5-A1107FC90E9D}"/>
    <cellStyle name="ÅëÈ­_Á¶´Þ°èÈ¹ _5월보고상 29" xfId="23942" xr:uid="{B024045D-99E8-424A-912A-B8740ECBD20F}"/>
    <cellStyle name="AeE­_A¶´Þ°eE¹ _5월보고상 3" xfId="23943" xr:uid="{3AC6FE97-AB5B-46AB-9BB4-7C55C057EE44}"/>
    <cellStyle name="ÅëÈ­_Á¶´Þ°èÈ¹ _5월보고상 3" xfId="23944" xr:uid="{38BD04AC-F9D6-4522-A268-E4A3346CB21F}"/>
    <cellStyle name="AeE­_A¶´Þ°eE¹ _5월보고상 30" xfId="23945" xr:uid="{49B22C53-7E1D-479B-8DB8-AF50AD5EC3A7}"/>
    <cellStyle name="ÅëÈ­_Á¶´Þ°èÈ¹ _5월보고상 30" xfId="23946" xr:uid="{60A03965-DFDB-4C72-B161-C94AAE3AA918}"/>
    <cellStyle name="AeE­_A¶´Þ°eE¹ _5월보고상 31" xfId="23947" xr:uid="{4515333B-5776-489D-9CF4-253DBC58055E}"/>
    <cellStyle name="ÅëÈ­_Á¶´Þ°èÈ¹ _5월보고상 31" xfId="23948" xr:uid="{CC094D75-E6F3-4836-A21A-4E0CC4B14332}"/>
    <cellStyle name="AeE­_A¶´Þ°eE¹ _5월보고상 32" xfId="23949" xr:uid="{8F8D8F7B-FEA6-4AF6-A709-40416DE116B7}"/>
    <cellStyle name="ÅëÈ­_Á¶´Þ°èÈ¹ _5월보고상 32" xfId="23950" xr:uid="{19AB1805-DA0E-4513-9F93-8AB509D5D70F}"/>
    <cellStyle name="AeE­_A¶´Þ°eE¹ _5월보고상 33" xfId="23951" xr:uid="{12799615-51C1-4EAD-8485-01DC9BEA1E77}"/>
    <cellStyle name="ÅëÈ­_Á¶´Þ°èÈ¹ _5월보고상 33" xfId="23952" xr:uid="{BA43B4FA-653D-4DF2-A7BB-E09820306A65}"/>
    <cellStyle name="AeE­_A¶´Þ°eE¹ _5월보고상 34" xfId="23953" xr:uid="{FEF1DCFC-EBF8-4A35-BE0F-69EA141CE25E}"/>
    <cellStyle name="ÅëÈ­_Á¶´Þ°èÈ¹ _5월보고상 34" xfId="23954" xr:uid="{21B6FA69-5A25-48A0-B24C-CB62B0E69F3F}"/>
    <cellStyle name="AeE­_A¶´Þ°eE¹ _5월보고상 35" xfId="23955" xr:uid="{D3535973-C0B9-4F6D-A643-8954211CBE2B}"/>
    <cellStyle name="ÅëÈ­_Á¶´Þ°èÈ¹ _5월보고상 35" xfId="23956" xr:uid="{B69898F5-F43D-4D16-9F84-6371966246A2}"/>
    <cellStyle name="AeE­_A¶´Þ°eE¹ _5월보고상 36" xfId="23957" xr:uid="{2A98A668-78D5-49F0-9287-865DE56AF6F3}"/>
    <cellStyle name="ÅëÈ­_Á¶´Þ°èÈ¹ _5월보고상 36" xfId="23958" xr:uid="{C23380CA-741C-4A0F-98A4-3C184CE4D831}"/>
    <cellStyle name="AeE­_A¶´Þ°eE¹ _5월보고상 4" xfId="23959" xr:uid="{58355EFB-0CDF-4096-A2F7-80FB07ED6E25}"/>
    <cellStyle name="ÅëÈ­_Á¶´Þ°èÈ¹ _5월보고상 4" xfId="23960" xr:uid="{BFC6E0BD-E3D9-40F4-9F36-683F97BC24EF}"/>
    <cellStyle name="AeE­_A¶´Þ°eE¹ _5월보고상 5" xfId="23961" xr:uid="{389654E8-274F-47CC-A59C-15CA21AFE411}"/>
    <cellStyle name="ÅëÈ­_Á¶´Þ°èÈ¹ _5월보고상 5" xfId="23962" xr:uid="{F3A27CA1-10D2-4A8C-B841-704F2C71BBC5}"/>
    <cellStyle name="AeE­_A¶´Þ°eE¹ _5월보고상 6" xfId="23963" xr:uid="{E436429A-B616-4135-B698-19CD90EBC016}"/>
    <cellStyle name="ÅëÈ­_Á¶´Þ°èÈ¹ _5월보고상 6" xfId="23964" xr:uid="{6D17171B-6AB7-4C09-93DE-EF6F7F60C9EB}"/>
    <cellStyle name="AeE­_A¶´Þ°eE¹ _5월보고상 7" xfId="23965" xr:uid="{8939FDDC-5780-4A41-B0E9-9C8203FBA448}"/>
    <cellStyle name="ÅëÈ­_Á¶´Þ°èÈ¹ _5월보고상 7" xfId="23966" xr:uid="{216CC76B-3EB5-49B6-8B72-188CD577D0D9}"/>
    <cellStyle name="AeE­_A¶´Þ°eE¹ _5월보고상 8" xfId="23967" xr:uid="{1E75B4A8-BE1E-4AE4-9719-9B7850826B9C}"/>
    <cellStyle name="ÅëÈ­_Á¶´Þ°èÈ¹ _5월보고상 8" xfId="23968" xr:uid="{47D1560A-0CB6-4EEE-8BE5-438153483288}"/>
    <cellStyle name="AeE­_A¶´Þ°eE¹ _5월보고상 9" xfId="23969" xr:uid="{348DD7E0-782C-4AC3-90CF-0326B8517201}"/>
    <cellStyle name="ÅëÈ­_Á¶´Þ°èÈ¹ _5월보고상 9" xfId="23970" xr:uid="{71734DD0-AB0C-4CB6-929E-011D64F5DA3D}"/>
    <cellStyle name="AeE­_A¶´Þ°eE¹ _5월보고시" xfId="2701" xr:uid="{EE95CD19-F970-4214-B069-FEAD8592D238}"/>
    <cellStyle name="ÅëÈ­_Á¶´Þ°èÈ¹ _5월보고시" xfId="2702" xr:uid="{5131C75E-FDD3-4CD1-86E1-BA7CA28CA964}"/>
    <cellStyle name="AeE­_A¶´Þ°eE¹ _5월보고시 10" xfId="23971" xr:uid="{09B1E254-75B8-44CF-90A7-70DE717F2E54}"/>
    <cellStyle name="ÅëÈ­_Á¶´Þ°èÈ¹ _5월보고시 10" xfId="23972" xr:uid="{9E231745-7E8C-41DA-8F6E-97CBF905928D}"/>
    <cellStyle name="AeE­_A¶´Þ°eE¹ _5월보고시 11" xfId="23973" xr:uid="{829BA855-8BE0-41BC-857A-198427B507D9}"/>
    <cellStyle name="ÅëÈ­_Á¶´Þ°èÈ¹ _5월보고시 11" xfId="23974" xr:uid="{47269D3C-4497-4944-A613-A1E770E24362}"/>
    <cellStyle name="AeE­_A¶´Þ°eE¹ _5월보고시 12" xfId="23975" xr:uid="{181FBDD5-5139-4687-8AD4-996350BA8140}"/>
    <cellStyle name="ÅëÈ­_Á¶´Þ°èÈ¹ _5월보고시 12" xfId="23976" xr:uid="{8EB755E2-93E8-43E7-90C7-AF05A05CA8A0}"/>
    <cellStyle name="AeE­_A¶´Þ°eE¹ _5월보고시 13" xfId="23977" xr:uid="{71F32845-03C0-484F-94E5-AD55DCD88A6C}"/>
    <cellStyle name="ÅëÈ­_Á¶´Þ°èÈ¹ _5월보고시 13" xfId="23978" xr:uid="{92976022-6269-4E65-B3A3-E3FBA9A91887}"/>
    <cellStyle name="AeE­_A¶´Þ°eE¹ _5월보고시 14" xfId="23979" xr:uid="{1F5B613F-17F2-417D-B3E3-C209D1D466DF}"/>
    <cellStyle name="ÅëÈ­_Á¶´Þ°èÈ¹ _5월보고시 14" xfId="23980" xr:uid="{A06616DA-D5D9-4510-AB67-ADA86947B98D}"/>
    <cellStyle name="AeE­_A¶´Þ°eE¹ _5월보고시 15" xfId="23981" xr:uid="{3864AB86-397B-4D13-9CE1-9A4A1619A732}"/>
    <cellStyle name="ÅëÈ­_Á¶´Þ°èÈ¹ _5월보고시 15" xfId="23982" xr:uid="{DD80F5A7-77D9-4011-A088-9110657911AB}"/>
    <cellStyle name="AeE­_A¶´Þ°eE¹ _5월보고시 16" xfId="23983" xr:uid="{CEB2C21F-FFE5-4D37-873E-00368F391324}"/>
    <cellStyle name="ÅëÈ­_Á¶´Þ°èÈ¹ _5월보고시 16" xfId="23984" xr:uid="{A95BD3A2-6C1D-462B-A48B-F0B29EFFFB7F}"/>
    <cellStyle name="AeE­_A¶´Þ°eE¹ _5월보고시 17" xfId="23985" xr:uid="{EC2D36C5-1DC5-4A53-AAEC-204A790D32A1}"/>
    <cellStyle name="ÅëÈ­_Á¶´Þ°èÈ¹ _5월보고시 17" xfId="23986" xr:uid="{29F7614F-5769-4F92-8979-10DF14823E4C}"/>
    <cellStyle name="AeE­_A¶´Þ°eE¹ _5월보고시 18" xfId="23987" xr:uid="{31AC0C20-613F-4B50-905A-8650AD1EE4EB}"/>
    <cellStyle name="ÅëÈ­_Á¶´Þ°èÈ¹ _5월보고시 18" xfId="23988" xr:uid="{A20222F2-3771-40E5-A867-30F14B948D41}"/>
    <cellStyle name="AeE­_A¶´Þ°eE¹ _5월보고시 19" xfId="23989" xr:uid="{7C7A4D3B-3E9F-47B3-836E-CF93B0B7FCCE}"/>
    <cellStyle name="ÅëÈ­_Á¶´Þ°èÈ¹ _5월보고시 19" xfId="23990" xr:uid="{7300AA6D-9CE3-4499-9F5E-D66543BB49F6}"/>
    <cellStyle name="AeE­_A¶´Þ°eE¹ _5월보고시 2" xfId="23991" xr:uid="{E5FC755B-A86B-41F8-8532-4BCF2E1153EA}"/>
    <cellStyle name="ÅëÈ­_Á¶´Þ°èÈ¹ _5월보고시 2" xfId="23992" xr:uid="{ABEC4353-8F6B-4A9B-8DE7-08666946CE0D}"/>
    <cellStyle name="AeE­_A¶´Þ°eE¹ _5월보고시 20" xfId="23993" xr:uid="{9C57B720-F521-4614-960B-AD295375197B}"/>
    <cellStyle name="ÅëÈ­_Á¶´Þ°èÈ¹ _5월보고시 20" xfId="23994" xr:uid="{9864DE18-3651-42B4-B054-DB3676495E00}"/>
    <cellStyle name="AeE­_A¶´Þ°eE¹ _5월보고시 21" xfId="23995" xr:uid="{A0BA2349-2D47-4A9F-A4D0-E4381C16E160}"/>
    <cellStyle name="ÅëÈ­_Á¶´Þ°èÈ¹ _5월보고시 21" xfId="23996" xr:uid="{9F5F4B4E-4015-4DDA-8E45-865635B8C537}"/>
    <cellStyle name="AeE­_A¶´Þ°eE¹ _5월보고시 22" xfId="23997" xr:uid="{8BA97F63-066B-4ACA-BB4A-82970224842B}"/>
    <cellStyle name="ÅëÈ­_Á¶´Þ°èÈ¹ _5월보고시 22" xfId="23998" xr:uid="{18C3F9CD-252B-4E4F-9B9C-453E3AE638AC}"/>
    <cellStyle name="AeE­_A¶´Þ°eE¹ _5월보고시 23" xfId="23999" xr:uid="{69C41C89-0418-4F4B-B590-0E1C6698E91E}"/>
    <cellStyle name="ÅëÈ­_Á¶´Þ°èÈ¹ _5월보고시 23" xfId="24000" xr:uid="{76F332AF-526F-497F-A32D-761CEF6317A6}"/>
    <cellStyle name="AeE­_A¶´Þ°eE¹ _5월보고시 24" xfId="24001" xr:uid="{B73B2E73-2641-4041-A80B-753315928E16}"/>
    <cellStyle name="ÅëÈ­_Á¶´Þ°èÈ¹ _5월보고시 24" xfId="24002" xr:uid="{4B06AA6C-8FC9-4383-9693-C281A13BC04E}"/>
    <cellStyle name="AeE­_A¶´Þ°eE¹ _5월보고시 25" xfId="24003" xr:uid="{75D4CB9E-B175-409A-A4C4-D872CE38F0C4}"/>
    <cellStyle name="ÅëÈ­_Á¶´Þ°èÈ¹ _5월보고시 25" xfId="24004" xr:uid="{FD609EBE-C9A9-422B-AD6B-A28B0C12A375}"/>
    <cellStyle name="AeE­_A¶´Þ°eE¹ _5월보고시 26" xfId="24005" xr:uid="{1E8239DD-0E98-4479-8FCE-B643BF4C2617}"/>
    <cellStyle name="ÅëÈ­_Á¶´Þ°èÈ¹ _5월보고시 26" xfId="24006" xr:uid="{91BB5F2E-27D1-4924-8549-D2B68B891F3E}"/>
    <cellStyle name="AeE­_A¶´Þ°eE¹ _5월보고시 27" xfId="24007" xr:uid="{B75FC85D-376C-4947-9AB0-814F093D68C7}"/>
    <cellStyle name="ÅëÈ­_Á¶´Þ°èÈ¹ _5월보고시 27" xfId="24008" xr:uid="{F331F2D7-1886-4E92-B5D9-326142E88BEF}"/>
    <cellStyle name="AeE­_A¶´Þ°eE¹ _5월보고시 28" xfId="24009" xr:uid="{AD53FF56-8F77-4B1C-B045-05908093CEB0}"/>
    <cellStyle name="ÅëÈ­_Á¶´Þ°èÈ¹ _5월보고시 28" xfId="24010" xr:uid="{BACC807F-92F1-435C-8248-B58287F2538B}"/>
    <cellStyle name="AeE­_A¶´Þ°eE¹ _5월보고시 29" xfId="24011" xr:uid="{7B0834CE-4512-490E-99F1-45254CD0C174}"/>
    <cellStyle name="ÅëÈ­_Á¶´Þ°èÈ¹ _5월보고시 29" xfId="24012" xr:uid="{7693D1AC-AA0D-4FB4-87EC-7228BD83CFD0}"/>
    <cellStyle name="AeE­_A¶´Þ°eE¹ _5월보고시 3" xfId="24013" xr:uid="{63DAAAAE-D4F0-4730-88EE-8CAE2725C6BD}"/>
    <cellStyle name="ÅëÈ­_Á¶´Þ°èÈ¹ _5월보고시 3" xfId="24014" xr:uid="{31F8B9F4-66DF-46B5-A408-2B3450BB5234}"/>
    <cellStyle name="AeE­_A¶´Þ°eE¹ _5월보고시 30" xfId="24015" xr:uid="{7315C8D7-CB94-4147-AC81-B0323997BD17}"/>
    <cellStyle name="ÅëÈ­_Á¶´Þ°èÈ¹ _5월보고시 30" xfId="24016" xr:uid="{F2459225-741D-474C-A3EF-BF5ED4B15EAE}"/>
    <cellStyle name="AeE­_A¶´Þ°eE¹ _5월보고시 31" xfId="24017" xr:uid="{BEC750DC-9D6C-44CD-9032-43B333139E03}"/>
    <cellStyle name="ÅëÈ­_Á¶´Þ°èÈ¹ _5월보고시 31" xfId="24018" xr:uid="{C24E8083-15AE-4B95-8EC6-686C3F6C8F05}"/>
    <cellStyle name="AeE­_A¶´Þ°eE¹ _5월보고시 32" xfId="24019" xr:uid="{7B23A86E-F129-457F-88DF-2089B3B86B43}"/>
    <cellStyle name="ÅëÈ­_Á¶´Þ°èÈ¹ _5월보고시 32" xfId="24020" xr:uid="{C82582E0-C4FC-4F94-9BE8-675F100EA29D}"/>
    <cellStyle name="AeE­_A¶´Þ°eE¹ _5월보고시 33" xfId="24021" xr:uid="{4F844659-ACF7-4BC3-97C2-20F1BA0596A5}"/>
    <cellStyle name="ÅëÈ­_Á¶´Þ°èÈ¹ _5월보고시 33" xfId="24022" xr:uid="{E4EB0FEC-B1D1-411F-9A73-50F2684DE869}"/>
    <cellStyle name="AeE­_A¶´Þ°eE¹ _5월보고시 34" xfId="24023" xr:uid="{CE7398D4-0C4D-4986-86C4-5C572C819974}"/>
    <cellStyle name="ÅëÈ­_Á¶´Þ°èÈ¹ _5월보고시 34" xfId="24024" xr:uid="{FD0D3DC0-FEC3-4028-B260-9F7555B13F7C}"/>
    <cellStyle name="AeE­_A¶´Þ°eE¹ _5월보고시 35" xfId="24025" xr:uid="{935EB43E-8E73-4FF1-9846-03CEB2DA589D}"/>
    <cellStyle name="ÅëÈ­_Á¶´Þ°èÈ¹ _5월보고시 35" xfId="24026" xr:uid="{8739A4A7-A2F8-4752-A953-78C65B0FB2C3}"/>
    <cellStyle name="AeE­_A¶´Þ°eE¹ _5월보고시 36" xfId="24027" xr:uid="{1DC1075B-C9EA-40D1-8F02-D4FA1DED6D7B}"/>
    <cellStyle name="ÅëÈ­_Á¶´Þ°èÈ¹ _5월보고시 36" xfId="24028" xr:uid="{E1D559EC-63B4-40DA-8B13-911B4D5E0B93}"/>
    <cellStyle name="AeE­_A¶´Þ°eE¹ _5월보고시 4" xfId="24029" xr:uid="{2BF5DB5B-4247-4D55-948B-A88238794C33}"/>
    <cellStyle name="ÅëÈ­_Á¶´Þ°èÈ¹ _5월보고시 4" xfId="24030" xr:uid="{85C1683B-F177-427D-9245-C1E401D8D027}"/>
    <cellStyle name="AeE­_A¶´Þ°eE¹ _5월보고시 5" xfId="24031" xr:uid="{B9CDCB18-1238-4984-9DC1-A12E0ADEB502}"/>
    <cellStyle name="ÅëÈ­_Á¶´Þ°èÈ¹ _5월보고시 5" xfId="24032" xr:uid="{85C3457A-C8EF-4379-A5BF-F8591D22C32F}"/>
    <cellStyle name="AeE­_A¶´Þ°eE¹ _5월보고시 6" xfId="24033" xr:uid="{C011B8E4-9115-4DD4-AE89-21242B615F0E}"/>
    <cellStyle name="ÅëÈ­_Á¶´Þ°èÈ¹ _5월보고시 6" xfId="24034" xr:uid="{16253CD7-F7B0-478D-A852-D5D337F8F63B}"/>
    <cellStyle name="AeE­_A¶´Þ°eE¹ _5월보고시 7" xfId="24035" xr:uid="{F5069613-21DD-46A3-95B9-C49ACC3C997B}"/>
    <cellStyle name="ÅëÈ­_Á¶´Þ°èÈ¹ _5월보고시 7" xfId="24036" xr:uid="{D286E87C-4C83-4174-936F-FD17BBB16F34}"/>
    <cellStyle name="AeE­_A¶´Þ°eE¹ _5월보고시 8" xfId="24037" xr:uid="{E3D3CA07-A61E-4F21-AE5E-9DE3765C4179}"/>
    <cellStyle name="ÅëÈ­_Á¶´Þ°èÈ¹ _5월보고시 8" xfId="24038" xr:uid="{3145DC13-600C-4B4D-A1D9-28ED6C92F733}"/>
    <cellStyle name="AeE­_A¶´Þ°eE¹ _5월보고시 9" xfId="24039" xr:uid="{57281C2E-B52A-4B28-9922-51C8F9E00AD8}"/>
    <cellStyle name="ÅëÈ­_Á¶´Þ°èÈ¹ _5월보고시 9" xfId="24040" xr:uid="{20FC2072-C5AF-4775-AA42-6DD89CB72FC2}"/>
    <cellStyle name="AeE­_A¶´Þ°eE¹ _globalleader(1)" xfId="2703" xr:uid="{AAF65FF6-A601-4FBC-8873-6D98B8CDE1E9}"/>
    <cellStyle name="ÅëÈ­_Á¶´Þ°èÈ¹ _globalleader(1)" xfId="2704" xr:uid="{C384D872-31DF-4870-9A8C-87CA8AB27087}"/>
    <cellStyle name="AeE­_A¶´Þ°eE¹ _SJN보고자료(5월)1" xfId="2705" xr:uid="{FDC36453-C101-4656-B222-52BA7BA11692}"/>
    <cellStyle name="ÅëÈ­_Á¶´Þ°èÈ¹ _SPACE활용" xfId="2706" xr:uid="{45C1F3F6-8C44-4A6E-BAED-DAAE035B3EEC}"/>
    <cellStyle name="AeE­_A¶´Þ°eE¹ _공문별첨 1,2. 장기발전전략수립지침 (06.08.07)" xfId="2707" xr:uid="{3D837717-E9AC-4ADF-9D7F-72CB5A925032}"/>
    <cellStyle name="ÅëÈ­_Á¶´Þ°èÈ¹ _공문별첨 1,2. 장기발전전략수립지침 (06.08.07)" xfId="2708" xr:uid="{3E2C8710-A4CC-4336-8713-09EE1C2A1F7D}"/>
    <cellStyle name="AeE­_A¶´Þ°eE¹ _매출0214" xfId="2709" xr:uid="{C0CF10C5-A947-4A43-9E5A-656242FC6015}"/>
    <cellStyle name="ÅëÈ­_Á¶´Þ°èÈ¹ _배전반" xfId="2710" xr:uid="{22AA3173-3348-495F-9696-D2916A91517D}"/>
    <cellStyle name="AeE­_A¶´Þ°eE¹ _수주분석(MTX)0829" xfId="2711" xr:uid="{C5A0CA3D-A84B-420D-AC54-88590BB4E258}"/>
    <cellStyle name="ÅëÈ­_Á¶´Þ°èÈ¹ _수주분석(MTX)0829" xfId="2712" xr:uid="{D2FC467C-69D8-4B75-B669-251DFE12E747}"/>
    <cellStyle name="AeE­_A¶´Þ°eE¹ _장기 비전 및 경영목표 (06.06.30)" xfId="2713" xr:uid="{DE1EE1FE-25AF-4BF6-9BD9-CCE90BB3DA65}"/>
    <cellStyle name="ÅëÈ­_Á¶´Þ°èÈ¹ _장기 비전 및 경영목표 (06.06.30)" xfId="2714" xr:uid="{27931AD8-4F0A-4680-B429-35159705B864}"/>
    <cellStyle name="AeE­_A¶´Þ°eE¹ _장기발전전략수립지침(전전_2006.08.24)" xfId="2715" xr:uid="{3A0C62B7-A0F1-4F14-AA46-7ABA06739DD8}"/>
    <cellStyle name="ÅëÈ­_Á¶´Þ°èÈ¹ _장기발전전략수립지침(전전_2006.08.24)" xfId="2716" xr:uid="{7852DAE4-4DCB-4435-8449-FB3225E2F6A9}"/>
    <cellStyle name="AeE­_ÆAC￥Ao_°eE¹3 " xfId="2717" xr:uid="{8C0D3C4A-61DA-424C-B09E-D7DEE5EA847B}"/>
    <cellStyle name="ÅëÈ­_ÆÀÇ¥Áö_°èÈ¹3 " xfId="2718" xr:uid="{E8B8CEF4-A616-43EA-BB23-EE7E7DF81A6E}"/>
    <cellStyle name="AeE­_ÆAC￥Ao_°eE¹3  10" xfId="24041" xr:uid="{1A63E0B3-8541-4671-8618-7FB8643CF666}"/>
    <cellStyle name="ÅëÈ­_ÆÀÇ¥Áö_°èÈ¹3  10" xfId="24042" xr:uid="{4B8C3E05-57C7-44AC-A992-20DBA6351580}"/>
    <cellStyle name="AeE­_ÆAC￥Ao_°eE¹3  11" xfId="24043" xr:uid="{F0FFE122-2795-4E65-9C12-82FBFFB6BFAD}"/>
    <cellStyle name="ÅëÈ­_ÆÀÇ¥Áö_°èÈ¹3  11" xfId="24044" xr:uid="{0D57717A-27C7-4B9E-8B96-3CE9EE3C29ED}"/>
    <cellStyle name="AeE­_ÆAC￥Ao_°eE¹3  12" xfId="24045" xr:uid="{C4F4381E-33F4-44D5-BB0D-CAF40F42D209}"/>
    <cellStyle name="ÅëÈ­_ÆÀÇ¥Áö_°èÈ¹3  12" xfId="24046" xr:uid="{523EE44D-C147-46F2-8484-6CDC37F3403F}"/>
    <cellStyle name="AeE­_ÆAC￥Ao_°eE¹3  13" xfId="24047" xr:uid="{FE65B7DD-E9CB-4B2E-A787-34CD864B5735}"/>
    <cellStyle name="ÅëÈ­_ÆÀÇ¥Áö_°èÈ¹3  13" xfId="24048" xr:uid="{95CC3AD2-F487-42A1-B9E5-5C4D87F1BC4C}"/>
    <cellStyle name="AeE­_ÆAC￥Ao_°eE¹3  14" xfId="24049" xr:uid="{49E1F514-3712-4A85-8EF5-1FE0F50F72DF}"/>
    <cellStyle name="ÅëÈ­_ÆÀÇ¥Áö_°èÈ¹3  14" xfId="24050" xr:uid="{25F53F0D-549C-4D4E-AB0B-4D46D40E9F4F}"/>
    <cellStyle name="AeE­_ÆAC￥Ao_°eE¹3  15" xfId="24051" xr:uid="{88910290-CF44-4FB6-A20A-A28771D32597}"/>
    <cellStyle name="ÅëÈ­_ÆÀÇ¥Áö_°èÈ¹3  15" xfId="24052" xr:uid="{D1AC5444-5869-4FD5-A190-72581640925E}"/>
    <cellStyle name="AeE­_ÆAC￥Ao_°eE¹3  16" xfId="24053" xr:uid="{F318A4F4-B0EB-4841-8150-8BDB79B5D46F}"/>
    <cellStyle name="ÅëÈ­_ÆÀÇ¥Áö_°èÈ¹3  16" xfId="24054" xr:uid="{5B50892A-B5DF-4E7F-AE74-65636BB9B883}"/>
    <cellStyle name="AeE­_ÆAC￥Ao_°eE¹3  17" xfId="24055" xr:uid="{9EC0F0AE-715F-4E6C-9F3D-E7A8F84EDD5A}"/>
    <cellStyle name="ÅëÈ­_ÆÀÇ¥Áö_°èÈ¹3  17" xfId="24056" xr:uid="{9DD36E14-DC2E-4C06-B5FD-6A25AD133DE0}"/>
    <cellStyle name="AeE­_ÆAC￥Ao_°eE¹3  18" xfId="24057" xr:uid="{BB41C1E8-759C-43A4-A665-E95909A39C82}"/>
    <cellStyle name="ÅëÈ­_ÆÀÇ¥Áö_°èÈ¹3  18" xfId="24058" xr:uid="{5DB6C2BF-A487-48D0-86AE-EA0C60555303}"/>
    <cellStyle name="AeE­_ÆAC￥Ao_°eE¹3  19" xfId="24059" xr:uid="{B0E797DC-FDC0-4185-BD25-33BD008D3F37}"/>
    <cellStyle name="ÅëÈ­_ÆÀÇ¥Áö_°èÈ¹3  19" xfId="24060" xr:uid="{6E7157E6-B340-4C4C-BD71-91DB8C9F1BA7}"/>
    <cellStyle name="AeE­_ÆAC￥Ao_°eE¹3  2" xfId="24061" xr:uid="{1959ECF3-6094-4159-B6FE-D36D8C381ECC}"/>
    <cellStyle name="ÅëÈ­_ÆÀÇ¥Áö_°èÈ¹3  2" xfId="24062" xr:uid="{0AA131D2-C598-42B8-9E0A-34543600D917}"/>
    <cellStyle name="AeE­_ÆAC￥Ao_°eE¹3  20" xfId="24063" xr:uid="{908EC57E-5957-4580-B0A8-8FA5426FFF3E}"/>
    <cellStyle name="ÅëÈ­_ÆÀÇ¥Áö_°èÈ¹3  20" xfId="24064" xr:uid="{3A6210E4-5F80-4C79-9728-B749C1E5441F}"/>
    <cellStyle name="AeE­_ÆAC￥Ao_°eE¹3  21" xfId="24065" xr:uid="{3398347F-FB10-4AF4-BD58-9AC51F523CBB}"/>
    <cellStyle name="ÅëÈ­_ÆÀÇ¥Áö_°èÈ¹3  21" xfId="24066" xr:uid="{261FE74F-6879-458D-A2A1-9F382F16D6E5}"/>
    <cellStyle name="AeE­_ÆAC￥Ao_°eE¹3  22" xfId="24067" xr:uid="{FC044C3A-DA81-44D3-9EB7-805E4B7105E6}"/>
    <cellStyle name="ÅëÈ­_ÆÀÇ¥Áö_°èÈ¹3  22" xfId="24068" xr:uid="{A8902250-806E-4F96-B5F3-69997654D0F0}"/>
    <cellStyle name="AeE­_ÆAC￥Ao_°eE¹3  23" xfId="24069" xr:uid="{879F3BCF-CB3D-4588-BF52-EA8FB4CB8EEF}"/>
    <cellStyle name="ÅëÈ­_ÆÀÇ¥Áö_°èÈ¹3  23" xfId="24070" xr:uid="{2D5380EB-7119-4033-B6C6-AAFD0AA3E893}"/>
    <cellStyle name="AeE­_ÆAC￥Ao_°eE¹3  24" xfId="24071" xr:uid="{AF9685F3-2B1D-4696-B59D-EDC6C15FA43E}"/>
    <cellStyle name="ÅëÈ­_ÆÀÇ¥Áö_°èÈ¹3  24" xfId="24072" xr:uid="{39AE176C-FE32-41D1-BD73-F31C8E6EB4E3}"/>
    <cellStyle name="AeE­_ÆAC￥Ao_°eE¹3  25" xfId="24073" xr:uid="{39FB1468-B367-4F5C-AF6C-D887F800649D}"/>
    <cellStyle name="ÅëÈ­_ÆÀÇ¥Áö_°èÈ¹3  25" xfId="24074" xr:uid="{EAD0418F-A962-4278-ACFC-CC9C05DAFFC6}"/>
    <cellStyle name="AeE­_ÆAC￥Ao_°eE¹3  26" xfId="24075" xr:uid="{4EA85174-03D7-4D06-8885-87C716F4D7A6}"/>
    <cellStyle name="ÅëÈ­_ÆÀÇ¥Áö_°èÈ¹3  26" xfId="24076" xr:uid="{CBF0F92F-1615-458F-9148-A583A5736B41}"/>
    <cellStyle name="AeE­_ÆAC￥Ao_°eE¹3  27" xfId="24077" xr:uid="{3ABE5889-9315-42A0-928B-BFA2DAA4A98D}"/>
    <cellStyle name="ÅëÈ­_ÆÀÇ¥Áö_°èÈ¹3  27" xfId="24078" xr:uid="{C421D63D-951A-4C1A-B678-470D0EAEB021}"/>
    <cellStyle name="AeE­_ÆAC￥Ao_°eE¹3  28" xfId="24079" xr:uid="{857402E1-80AA-45CC-B3E9-2D05D4142E4C}"/>
    <cellStyle name="ÅëÈ­_ÆÀÇ¥Áö_°èÈ¹3  28" xfId="24080" xr:uid="{9DBB3DFE-D1E3-4FE8-9D19-3DAB82063E04}"/>
    <cellStyle name="AeE­_ÆAC￥Ao_°eE¹3  29" xfId="24081" xr:uid="{8C986397-CA0B-45DE-B7C6-BAFF8681727A}"/>
    <cellStyle name="ÅëÈ­_ÆÀÇ¥Áö_°èÈ¹3  29" xfId="24082" xr:uid="{B06BF249-4C66-4FC7-9BE8-F26F782912A2}"/>
    <cellStyle name="AeE­_ÆAC￥Ao_°eE¹3  3" xfId="24083" xr:uid="{C7B6306C-D885-45AD-8311-3FC36F9E91FB}"/>
    <cellStyle name="ÅëÈ­_ÆÀÇ¥Áö_°èÈ¹3  3" xfId="24084" xr:uid="{A6C08976-02E6-46F1-B7E7-3DA7B47CCFE2}"/>
    <cellStyle name="AeE­_ÆAC￥Ao_°eE¹3  30" xfId="24085" xr:uid="{4164E4C3-9CAE-4848-A151-8C5A8761368D}"/>
    <cellStyle name="ÅëÈ­_ÆÀÇ¥Áö_°èÈ¹3  30" xfId="24086" xr:uid="{CD9DFB40-836B-4D05-B154-657AA7D85CC3}"/>
    <cellStyle name="AeE­_ÆAC￥Ao_°eE¹3  31" xfId="24087" xr:uid="{872FA3DD-E927-43F1-BD4D-737AE7A40ECA}"/>
    <cellStyle name="ÅëÈ­_ÆÀÇ¥Áö_°èÈ¹3  31" xfId="24088" xr:uid="{67CFF158-24C4-46E9-84BD-047E7ECCF526}"/>
    <cellStyle name="AeE­_ÆAC￥Ao_°eE¹3  32" xfId="24089" xr:uid="{E8789578-3B55-47E2-BFE2-6800AD98301A}"/>
    <cellStyle name="ÅëÈ­_ÆÀÇ¥Áö_°èÈ¹3  32" xfId="24090" xr:uid="{C9BC7946-256F-428E-B433-CDB15EAC5686}"/>
    <cellStyle name="AeE­_ÆAC￥Ao_°eE¹3  33" xfId="24091" xr:uid="{A8347C76-5D55-4988-8E71-4708A432B12B}"/>
    <cellStyle name="ÅëÈ­_ÆÀÇ¥Áö_°èÈ¹3  33" xfId="24092" xr:uid="{9EC62727-4EE9-4CBB-BCEE-3988ECBFA822}"/>
    <cellStyle name="AeE­_ÆAC￥Ao_°eE¹3  34" xfId="24093" xr:uid="{B6470DFD-BD6F-4C13-8CA6-00AECBFE5ABD}"/>
    <cellStyle name="ÅëÈ­_ÆÀÇ¥Áö_°èÈ¹3  34" xfId="24094" xr:uid="{8381D4AA-30C9-4DD0-837D-CC0E98D012D4}"/>
    <cellStyle name="AeE­_ÆAC￥Ao_°eE¹3  35" xfId="24095" xr:uid="{375B45BF-3FDA-404D-9734-C053D94371BF}"/>
    <cellStyle name="ÅëÈ­_ÆÀÇ¥Áö_°èÈ¹3  35" xfId="24096" xr:uid="{F0416D49-99A4-4EE4-BD20-A5DB2C9D46E1}"/>
    <cellStyle name="AeE­_ÆAC￥Ao_°eE¹3  36" xfId="24097" xr:uid="{3008D1EB-204E-4415-B0CE-3516E7BD58E5}"/>
    <cellStyle name="ÅëÈ­_ÆÀÇ¥Áö_°èÈ¹3  36" xfId="24098" xr:uid="{A890CAE5-6321-4AD5-8255-180FD27A671D}"/>
    <cellStyle name="AeE­_ÆAC￥Ao_°eE¹3  4" xfId="24099" xr:uid="{86A92749-705D-4A04-B9F7-4CB95B079AA6}"/>
    <cellStyle name="ÅëÈ­_ÆÀÇ¥Áö_°èÈ¹3  4" xfId="24100" xr:uid="{0D01FAE5-BD31-4DD8-A6D5-41B38B257E54}"/>
    <cellStyle name="AeE­_ÆAC￥Ao_°eE¹3  5" xfId="24101" xr:uid="{2CA40B56-B9DA-4C29-AD5A-31BDC64472D4}"/>
    <cellStyle name="ÅëÈ­_ÆÀÇ¥Áö_°èÈ¹3  5" xfId="24102" xr:uid="{14E10DB9-2A25-42DA-98A2-FC806E562D86}"/>
    <cellStyle name="AeE­_ÆAC￥Ao_°eE¹3  6" xfId="24103" xr:uid="{BCFD3804-11F3-414F-A93A-E35B54674BE6}"/>
    <cellStyle name="ÅëÈ­_ÆÀÇ¥Áö_°èÈ¹3  6" xfId="24104" xr:uid="{AE660266-45AF-4173-B238-800E57AB3176}"/>
    <cellStyle name="AeE­_ÆAC￥Ao_°eE¹3  7" xfId="24105" xr:uid="{5CF74578-5DA4-4C29-979E-03858134639C}"/>
    <cellStyle name="ÅëÈ­_ÆÀÇ¥Áö_°èÈ¹3  7" xfId="24106" xr:uid="{467C9E58-6BB5-4D79-9E1D-2B855565A267}"/>
    <cellStyle name="AeE­_ÆAC￥Ao_°eE¹3  8" xfId="24107" xr:uid="{B07E747A-BAD3-4C5E-9F78-9BC10FF26BD3}"/>
    <cellStyle name="ÅëÈ­_ÆÀÇ¥Áö_°èÈ¹3  8" xfId="24108" xr:uid="{69BF64CD-AD9E-4AAD-A616-FA5CB8B6A76D}"/>
    <cellStyle name="AeE­_ÆAC￥Ao_°eE¹3  9" xfId="24109" xr:uid="{5C63A2C5-B49A-41A0-8514-9C4B7911ACE7}"/>
    <cellStyle name="ÅëÈ­_ÆÀÇ¥Áö_°èÈ¹3  9" xfId="24110" xr:uid="{339CFC78-5F09-4C38-B14F-A8FC05A213E1}"/>
    <cellStyle name="AeE­_ÆAC￥Ao_°eE¹3 _04변압기생산투자" xfId="2719" xr:uid="{77447EFE-4CD7-4B69-A613-6B854439E052}"/>
    <cellStyle name="ÅëÈ­_ÆÀÇ¥Áö_°èÈ¹3 _04변압기생산투자" xfId="2720" xr:uid="{293EFEA0-6BC7-4E87-91BE-A6BD4F32D627}"/>
    <cellStyle name="AeE­_ÆAC￥Ao_°eE¹3 _20080929_인버터VOC현황및개선방안_품질1" xfId="2721" xr:uid="{5E886745-153C-4EDC-8C6C-3C94A2340CC5}"/>
    <cellStyle name="ÅëÈ­_ÆÀÇ¥Áö_°èÈ¹3 _20080929_인버터VOC현황및개선방안_품질1" xfId="2722" xr:uid="{5E332584-FE86-4F4D-B146-CF4D206EA911}"/>
    <cellStyle name="AeE­_ÆAC￥Ao_°eE¹3 _20080930_인버터VOC 년도별 추이_품질" xfId="2723" xr:uid="{05B619C8-0B72-4D33-AF63-43384B07E6F1}"/>
    <cellStyle name="ÅëÈ­_ÆÀÇ¥Áö_°èÈ¹3 _20080930_인버터VOC 년도별 추이_품질" xfId="2724" xr:uid="{9836FFCB-254F-40FC-B4DD-7D1E55B84539}"/>
    <cellStyle name="AeE­_ÆAC￥Ao_°eE¹3 _2008년_VOC 세부실천계획_r01(B4)_중저압차단기" xfId="2725" xr:uid="{AEB900CA-BCD1-4E2C-8573-06F59895BC8D}"/>
    <cellStyle name="ÅëÈ­_ÆÀÇ¥Áö_°èÈ¹3 _2008년_VOC 세부실천계획_r01(B4)_중저압차단기" xfId="2726" xr:uid="{0B0D5B41-21C3-4F62-B633-C1F77623BE6E}"/>
    <cellStyle name="AeE­_ÆAC￥Ao_°eE¹3 _24통관" xfId="2727" xr:uid="{D2AF7071-71C7-4AD5-9AAD-B2716005FA6E}"/>
    <cellStyle name="ÅëÈ­_ÆÀÇ¥Áö_°èÈ¹3 _25-080331_소형인버터부하적용현황표080331r2" xfId="2728" xr:uid="{DD34C3B8-40D8-4C57-92EB-B2E39CB51E04}"/>
    <cellStyle name="AeE­_ÆAC￥Ao_°eE¹3 _5월보고상" xfId="2729" xr:uid="{226ED5EE-CDA3-423A-AA7F-EEDA2A4B3A8F}"/>
    <cellStyle name="ÅëÈ­_ÆÀÇ¥Áö_°èÈ¹3 _5월보고상" xfId="2730" xr:uid="{A39A158C-3763-48BF-8B06-E5EEFE4EF33B}"/>
    <cellStyle name="AeE­_ÆAC￥Ao_°eE¹3 _5월보고상 10" xfId="24111" xr:uid="{1BF98343-47A2-4AE8-B13A-A6CAD8B382A5}"/>
    <cellStyle name="ÅëÈ­_ÆÀÇ¥Áö_°èÈ¹3 _5월보고상 10" xfId="24112" xr:uid="{4E670890-F9F6-43A0-8122-D46AD5CDBA18}"/>
    <cellStyle name="AeE­_ÆAC￥Ao_°eE¹3 _5월보고상 11" xfId="24113" xr:uid="{74AB684C-DBE2-46B8-8B83-15BBD8459AED}"/>
    <cellStyle name="ÅëÈ­_ÆÀÇ¥Áö_°èÈ¹3 _5월보고상 11" xfId="24114" xr:uid="{4922A188-4C94-4632-B75A-E6C9E442FE67}"/>
    <cellStyle name="AeE­_ÆAC￥Ao_°eE¹3 _5월보고상 12" xfId="24115" xr:uid="{7E259457-0D06-4D2D-8442-61FE4316D233}"/>
    <cellStyle name="ÅëÈ­_ÆÀÇ¥Áö_°èÈ¹3 _5월보고상 12" xfId="24116" xr:uid="{718F884D-CD86-464A-891E-37586B4DB909}"/>
    <cellStyle name="AeE­_ÆAC￥Ao_°eE¹3 _5월보고상 13" xfId="24117" xr:uid="{B6BA15D1-FD53-4444-B105-4D484D45D9C8}"/>
    <cellStyle name="ÅëÈ­_ÆÀÇ¥Áö_°èÈ¹3 _5월보고상 13" xfId="24118" xr:uid="{14D689AD-F0F9-4458-8110-CD4A3A7A7477}"/>
    <cellStyle name="AeE­_ÆAC￥Ao_°eE¹3 _5월보고상 14" xfId="24119" xr:uid="{C877CCAF-9F56-4C27-A0EF-82504D5AC356}"/>
    <cellStyle name="ÅëÈ­_ÆÀÇ¥Áö_°èÈ¹3 _5월보고상 14" xfId="24120" xr:uid="{B5BBA32C-83F1-4739-A1D4-EE63B77AF369}"/>
    <cellStyle name="AeE­_ÆAC￥Ao_°eE¹3 _5월보고상 15" xfId="24121" xr:uid="{A024D57C-FF32-4E3A-9331-CD90A36918CC}"/>
    <cellStyle name="ÅëÈ­_ÆÀÇ¥Áö_°èÈ¹3 _5월보고상 15" xfId="24122" xr:uid="{B41387F4-FAF4-47B5-B545-56E12B09A6F5}"/>
    <cellStyle name="AeE­_ÆAC￥Ao_°eE¹3 _5월보고상 16" xfId="24123" xr:uid="{83C160CB-7FF8-4331-85CD-238E6209DD94}"/>
    <cellStyle name="ÅëÈ­_ÆÀÇ¥Áö_°èÈ¹3 _5월보고상 16" xfId="24124" xr:uid="{D2488535-8949-471F-A4D7-413937D80626}"/>
    <cellStyle name="AeE­_ÆAC￥Ao_°eE¹3 _5월보고상 17" xfId="24125" xr:uid="{63E76FE6-76B4-4728-8801-BF8E64F5F171}"/>
    <cellStyle name="ÅëÈ­_ÆÀÇ¥Áö_°èÈ¹3 _5월보고상 17" xfId="24126" xr:uid="{C4B9F77B-90BF-4485-B38B-8181420A0C1A}"/>
    <cellStyle name="AeE­_ÆAC￥Ao_°eE¹3 _5월보고상 18" xfId="24127" xr:uid="{4DEFB6A2-CFB7-435A-8D1D-420EE616C05D}"/>
    <cellStyle name="ÅëÈ­_ÆÀÇ¥Áö_°èÈ¹3 _5월보고상 18" xfId="24128" xr:uid="{A3D83C2D-3520-48C2-8C92-4951E226D629}"/>
    <cellStyle name="AeE­_ÆAC￥Ao_°eE¹3 _5월보고상 19" xfId="24129" xr:uid="{A963AEDF-C1B5-482E-9573-A6AB7A86E0E6}"/>
    <cellStyle name="ÅëÈ­_ÆÀÇ¥Áö_°èÈ¹3 _5월보고상 19" xfId="24130" xr:uid="{F5CC5FF7-E3EC-4B9C-9B9E-BA0F92DE5899}"/>
    <cellStyle name="AeE­_ÆAC￥Ao_°eE¹3 _5월보고상 2" xfId="24131" xr:uid="{0D08E670-CDE8-4BC6-ACD3-B59AE45BAE73}"/>
    <cellStyle name="ÅëÈ­_ÆÀÇ¥Áö_°èÈ¹3 _5월보고상 2" xfId="24132" xr:uid="{F5B842E9-455B-4139-9452-D67AF45C8F0C}"/>
    <cellStyle name="AeE­_ÆAC￥Ao_°eE¹3 _5월보고상 20" xfId="24133" xr:uid="{D32AD4F1-CDAB-446D-B326-853D2992D3F1}"/>
    <cellStyle name="ÅëÈ­_ÆÀÇ¥Áö_°èÈ¹3 _5월보고상 20" xfId="24134" xr:uid="{D3994ED9-46F7-40FA-86DD-E8DCB9D2D8C8}"/>
    <cellStyle name="AeE­_ÆAC￥Ao_°eE¹3 _5월보고상 21" xfId="24135" xr:uid="{7216ACC4-5DE0-4E40-A2AB-89E9B79593E2}"/>
    <cellStyle name="ÅëÈ­_ÆÀÇ¥Áö_°èÈ¹3 _5월보고상 21" xfId="24136" xr:uid="{39406AFF-BB89-4194-973E-035A18514CD2}"/>
    <cellStyle name="AeE­_ÆAC￥Ao_°eE¹3 _5월보고상 22" xfId="24137" xr:uid="{8D54F6AD-9B10-4B89-8394-BEDC82E5F02E}"/>
    <cellStyle name="ÅëÈ­_ÆÀÇ¥Áö_°èÈ¹3 _5월보고상 22" xfId="24138" xr:uid="{AA889845-F929-40E9-8052-15A4E7AD15A7}"/>
    <cellStyle name="AeE­_ÆAC￥Ao_°eE¹3 _5월보고상 23" xfId="24139" xr:uid="{40885E60-BA7D-49C4-9C8C-F97056216B1C}"/>
    <cellStyle name="ÅëÈ­_ÆÀÇ¥Áö_°èÈ¹3 _5월보고상 23" xfId="24140" xr:uid="{A8C36E11-1132-443B-AEFB-8C058D0339F3}"/>
    <cellStyle name="AeE­_ÆAC￥Ao_°eE¹3 _5월보고상 24" xfId="24141" xr:uid="{F7B8F69B-D9CC-4381-8E11-79E2D87905F1}"/>
    <cellStyle name="ÅëÈ­_ÆÀÇ¥Áö_°èÈ¹3 _5월보고상 24" xfId="24142" xr:uid="{EB8618C1-5D42-4DF6-AD4F-36BEAD5A325C}"/>
    <cellStyle name="AeE­_ÆAC￥Ao_°eE¹3 _5월보고상 25" xfId="24143" xr:uid="{CB76A89B-FA37-4909-99B1-2CD0E902D147}"/>
    <cellStyle name="ÅëÈ­_ÆÀÇ¥Áö_°èÈ¹3 _5월보고상 25" xfId="24144" xr:uid="{17CA1FFB-F958-45BD-A276-68A481BFE1FD}"/>
    <cellStyle name="AeE­_ÆAC￥Ao_°eE¹3 _5월보고상 26" xfId="24145" xr:uid="{4A04C900-FF92-4F22-83ED-1FFC26BB3C5D}"/>
    <cellStyle name="ÅëÈ­_ÆÀÇ¥Áö_°èÈ¹3 _5월보고상 26" xfId="24146" xr:uid="{E6179BF8-B533-4F25-8F4D-DF4383378784}"/>
    <cellStyle name="AeE­_ÆAC￥Ao_°eE¹3 _5월보고상 27" xfId="24147" xr:uid="{0D0EBA46-F0E0-434A-A446-0DD6D1E640E5}"/>
    <cellStyle name="ÅëÈ­_ÆÀÇ¥Áö_°èÈ¹3 _5월보고상 27" xfId="24148" xr:uid="{72B3423D-9DE8-4C47-B0C0-DEB9F3B56106}"/>
    <cellStyle name="AeE­_ÆAC￥Ao_°eE¹3 _5월보고상 28" xfId="24149" xr:uid="{66E89EC2-9D43-470C-9FCB-32797F2CAE6A}"/>
    <cellStyle name="ÅëÈ­_ÆÀÇ¥Áö_°èÈ¹3 _5월보고상 28" xfId="24150" xr:uid="{ADA66E15-BED7-4E43-991C-8F206A050517}"/>
    <cellStyle name="AeE­_ÆAC￥Ao_°eE¹3 _5월보고상 29" xfId="24151" xr:uid="{CD9F963A-29A4-4D93-878A-6AD091EF8112}"/>
    <cellStyle name="ÅëÈ­_ÆÀÇ¥Áö_°èÈ¹3 _5월보고상 29" xfId="24152" xr:uid="{236D32D0-B45B-4FE5-90F7-8A690F1E9A97}"/>
    <cellStyle name="AeE­_ÆAC￥Ao_°eE¹3 _5월보고상 3" xfId="24153" xr:uid="{A71241FF-A856-4B70-A806-0BEBB1E086FF}"/>
    <cellStyle name="ÅëÈ­_ÆÀÇ¥Áö_°èÈ¹3 _5월보고상 3" xfId="24154" xr:uid="{A8039E13-CA15-4A10-A658-999962556470}"/>
    <cellStyle name="AeE­_ÆAC￥Ao_°eE¹3 _5월보고상 30" xfId="24155" xr:uid="{8F1D90C0-A5C3-4ACA-ADB8-03D54B2D975A}"/>
    <cellStyle name="ÅëÈ­_ÆÀÇ¥Áö_°èÈ¹3 _5월보고상 30" xfId="24156" xr:uid="{E017AC54-F80F-4CEF-BF8A-B4518AA03BCE}"/>
    <cellStyle name="AeE­_ÆAC￥Ao_°eE¹3 _5월보고상 31" xfId="24157" xr:uid="{176EF0A3-E6E0-4ED5-B11E-753BA2A91527}"/>
    <cellStyle name="ÅëÈ­_ÆÀÇ¥Áö_°èÈ¹3 _5월보고상 31" xfId="24158" xr:uid="{46B16880-6BF9-481E-AEEB-E6292C48DDE5}"/>
    <cellStyle name="AeE­_ÆAC￥Ao_°eE¹3 _5월보고상 32" xfId="24159" xr:uid="{47D28006-9AB8-4EE3-8D83-929B437F2C71}"/>
    <cellStyle name="ÅëÈ­_ÆÀÇ¥Áö_°èÈ¹3 _5월보고상 32" xfId="24160" xr:uid="{BC21ECF2-4559-4CFF-91ED-F2FFBBC115F0}"/>
    <cellStyle name="AeE­_ÆAC￥Ao_°eE¹3 _5월보고상 33" xfId="24161" xr:uid="{D326FBFA-AEC0-4680-AA86-60247D0BBF1F}"/>
    <cellStyle name="ÅëÈ­_ÆÀÇ¥Áö_°èÈ¹3 _5월보고상 33" xfId="24162" xr:uid="{21BDCDC9-E4B3-48E9-AC99-344D30498B70}"/>
    <cellStyle name="AeE­_ÆAC￥Ao_°eE¹3 _5월보고상 34" xfId="24163" xr:uid="{D30F2FD2-4CDA-4558-9678-2726D49B9CD5}"/>
    <cellStyle name="ÅëÈ­_ÆÀÇ¥Áö_°èÈ¹3 _5월보고상 34" xfId="24164" xr:uid="{7DF59569-40CF-4166-8A13-5650F47A4FFE}"/>
    <cellStyle name="AeE­_ÆAC￥Ao_°eE¹3 _5월보고상 35" xfId="24165" xr:uid="{D6029B5D-026F-4890-A6FF-9BCBAFE7B1B3}"/>
    <cellStyle name="ÅëÈ­_ÆÀÇ¥Áö_°èÈ¹3 _5월보고상 35" xfId="24166" xr:uid="{ADEB20D5-D79E-4859-A7CE-4A7798FCEBA0}"/>
    <cellStyle name="AeE­_ÆAC￥Ao_°eE¹3 _5월보고상 36" xfId="24167" xr:uid="{71C6E605-CF0C-4F0A-AC97-224A94E36852}"/>
    <cellStyle name="ÅëÈ­_ÆÀÇ¥Áö_°èÈ¹3 _5월보고상 36" xfId="24168" xr:uid="{7F6D4804-67DF-44A9-846D-9619AEAC1FF8}"/>
    <cellStyle name="AeE­_ÆAC￥Ao_°eE¹3 _5월보고상 4" xfId="24169" xr:uid="{F4C1A20E-36A9-46BB-9954-B4D65B824315}"/>
    <cellStyle name="ÅëÈ­_ÆÀÇ¥Áö_°èÈ¹3 _5월보고상 4" xfId="24170" xr:uid="{2E967AC2-74D6-4D30-A0AB-2A99699D40C3}"/>
    <cellStyle name="AeE­_ÆAC￥Ao_°eE¹3 _5월보고상 5" xfId="24171" xr:uid="{FFEAC17B-E29E-4821-AD14-F5814F3CD8C8}"/>
    <cellStyle name="ÅëÈ­_ÆÀÇ¥Áö_°èÈ¹3 _5월보고상 5" xfId="24172" xr:uid="{B4550B92-D6B0-4A4F-B547-6F1C6DBA92AA}"/>
    <cellStyle name="AeE­_ÆAC￥Ao_°eE¹3 _5월보고상 6" xfId="24173" xr:uid="{7BC81302-2F1B-4D93-95EE-B1117FAF1E8C}"/>
    <cellStyle name="ÅëÈ­_ÆÀÇ¥Áö_°èÈ¹3 _5월보고상 6" xfId="24174" xr:uid="{3174EFBE-31A2-45E2-9442-5EA0AF0761A0}"/>
    <cellStyle name="AeE­_ÆAC￥Ao_°eE¹3 _5월보고상 7" xfId="24175" xr:uid="{0298460F-DC68-41F3-A51E-50FBDBF515D8}"/>
    <cellStyle name="ÅëÈ­_ÆÀÇ¥Áö_°èÈ¹3 _5월보고상 7" xfId="24176" xr:uid="{77620F5C-4E7C-48B1-969C-0F4D2FA4637D}"/>
    <cellStyle name="AeE­_ÆAC￥Ao_°eE¹3 _5월보고상 8" xfId="24177" xr:uid="{81A4AEDA-905E-4E45-97D2-B0C6F1F8D3A9}"/>
    <cellStyle name="ÅëÈ­_ÆÀÇ¥Áö_°èÈ¹3 _5월보고상 8" xfId="24178" xr:uid="{6C038A0E-5A38-4D09-A516-73294A05C727}"/>
    <cellStyle name="AeE­_ÆAC￥Ao_°eE¹3 _5월보고상 9" xfId="24179" xr:uid="{37123D5D-87DF-451C-9C8A-9D8C859F1BEF}"/>
    <cellStyle name="ÅëÈ­_ÆÀÇ¥Áö_°èÈ¹3 _5월보고상 9" xfId="24180" xr:uid="{E964E634-6C94-495B-B3E3-2EA8630D4E60}"/>
    <cellStyle name="AeE­_ÆAC￥Ao_°eE¹3 _5월보고시" xfId="2731" xr:uid="{2992FF96-2190-4C3B-BC5F-57D3AF459D22}"/>
    <cellStyle name="ÅëÈ­_ÆÀÇ¥Áö_°èÈ¹3 _5월보고시" xfId="2732" xr:uid="{B4558332-BC47-4B27-9BA9-308613A07C1E}"/>
    <cellStyle name="AeE­_ÆAC￥Ao_°eE¹3 _5월보고시 10" xfId="24181" xr:uid="{3768B0B6-D184-43FF-BF1F-AF062BB9B1F0}"/>
    <cellStyle name="ÅëÈ­_ÆÀÇ¥Áö_°èÈ¹3 _5월보고시 10" xfId="24182" xr:uid="{E06AC880-76C5-42CE-8ECE-36A9FE9BBB76}"/>
    <cellStyle name="AeE­_ÆAC￥Ao_°eE¹3 _5월보고시 11" xfId="24183" xr:uid="{0E4674AB-6643-40D8-BAEE-780808DCB5B3}"/>
    <cellStyle name="ÅëÈ­_ÆÀÇ¥Áö_°èÈ¹3 _5월보고시 11" xfId="24184" xr:uid="{FE4614BD-EE4C-4BC0-9E08-7CCF0F37C4AB}"/>
    <cellStyle name="AeE­_ÆAC￥Ao_°eE¹3 _5월보고시 12" xfId="24185" xr:uid="{C70969B5-2BFD-40C3-9F3F-F655DFDDC89B}"/>
    <cellStyle name="ÅëÈ­_ÆÀÇ¥Áö_°èÈ¹3 _5월보고시 12" xfId="24186" xr:uid="{5E679AE7-0A67-4C86-A5ED-2E5CE2FEC7EC}"/>
    <cellStyle name="AeE­_ÆAC￥Ao_°eE¹3 _5월보고시 13" xfId="24187" xr:uid="{44DE487A-FD3F-463D-982E-52876945A224}"/>
    <cellStyle name="ÅëÈ­_ÆÀÇ¥Áö_°èÈ¹3 _5월보고시 13" xfId="24188" xr:uid="{FBA55400-12CE-4FD4-9D67-5E042EE03855}"/>
    <cellStyle name="AeE­_ÆAC￥Ao_°eE¹3 _5월보고시 14" xfId="24189" xr:uid="{E4F9E2CC-BF10-4C9A-83C2-45150EC2707D}"/>
    <cellStyle name="ÅëÈ­_ÆÀÇ¥Áö_°èÈ¹3 _5월보고시 14" xfId="24190" xr:uid="{FCDBDF7D-B67E-4DD2-B202-66E7990920A9}"/>
    <cellStyle name="AeE­_ÆAC￥Ao_°eE¹3 _5월보고시 15" xfId="24191" xr:uid="{FB4F3576-82B1-4634-B26F-60DD32043EDA}"/>
    <cellStyle name="ÅëÈ­_ÆÀÇ¥Áö_°èÈ¹3 _5월보고시 15" xfId="24192" xr:uid="{5A60290C-DB08-4047-9567-BB35B3F7E11F}"/>
    <cellStyle name="AeE­_ÆAC￥Ao_°eE¹3 _5월보고시 16" xfId="24193" xr:uid="{973F8853-3885-47A2-865B-2C5DE061E123}"/>
    <cellStyle name="ÅëÈ­_ÆÀÇ¥Áö_°èÈ¹3 _5월보고시 16" xfId="24194" xr:uid="{19BA40FF-07F4-4E23-BBD2-298E10CB14F0}"/>
    <cellStyle name="AeE­_ÆAC￥Ao_°eE¹3 _5월보고시 17" xfId="24195" xr:uid="{091A9808-CD00-43B1-BA2F-A669F5580B16}"/>
    <cellStyle name="ÅëÈ­_ÆÀÇ¥Áö_°èÈ¹3 _5월보고시 17" xfId="24196" xr:uid="{E2DA416D-6F62-4624-88C2-52EB79ADFEC5}"/>
    <cellStyle name="AeE­_ÆAC￥Ao_°eE¹3 _5월보고시 18" xfId="24197" xr:uid="{9476211C-981E-4F13-BA0E-67692F1FF351}"/>
    <cellStyle name="ÅëÈ­_ÆÀÇ¥Áö_°èÈ¹3 _5월보고시 18" xfId="24198" xr:uid="{4B9AF8A5-7B5D-4875-A26A-DA08F86AAEEC}"/>
    <cellStyle name="AeE­_ÆAC￥Ao_°eE¹3 _5월보고시 19" xfId="24199" xr:uid="{04CA7075-5F96-4C09-A4E6-377DDDA1F4FE}"/>
    <cellStyle name="ÅëÈ­_ÆÀÇ¥Áö_°èÈ¹3 _5월보고시 19" xfId="24200" xr:uid="{62219B7E-29C7-46D9-A465-267AD819E9F0}"/>
    <cellStyle name="AeE­_ÆAC￥Ao_°eE¹3 _5월보고시 2" xfId="24201" xr:uid="{A1F68D5E-961B-4856-97CB-3CBBFF6E2410}"/>
    <cellStyle name="ÅëÈ­_ÆÀÇ¥Áö_°èÈ¹3 _5월보고시 2" xfId="24202" xr:uid="{E220106A-FBEA-4A2E-91A2-C7B29D895331}"/>
    <cellStyle name="AeE­_ÆAC￥Ao_°eE¹3 _5월보고시 20" xfId="24203" xr:uid="{826EB646-4C3E-447B-A904-936D13E09CDA}"/>
    <cellStyle name="ÅëÈ­_ÆÀÇ¥Áö_°èÈ¹3 _5월보고시 20" xfId="24204" xr:uid="{766F1D10-A347-4309-8BC1-F894CE38F0DA}"/>
    <cellStyle name="AeE­_ÆAC￥Ao_°eE¹3 _5월보고시 21" xfId="24205" xr:uid="{441B9F96-2CA4-4761-B205-B8F361D49CFC}"/>
    <cellStyle name="ÅëÈ­_ÆÀÇ¥Áö_°èÈ¹3 _5월보고시 21" xfId="24206" xr:uid="{2E9850DE-1BB5-47AC-83FA-4A34AC9AC7C3}"/>
    <cellStyle name="AeE­_ÆAC￥Ao_°eE¹3 _5월보고시 22" xfId="24207" xr:uid="{304C7C71-9C4B-4B6A-9AB0-2A348D470B82}"/>
    <cellStyle name="ÅëÈ­_ÆÀÇ¥Áö_°èÈ¹3 _5월보고시 22" xfId="24208" xr:uid="{7B134F42-3589-4F4E-B91D-E791BD16E463}"/>
    <cellStyle name="AeE­_ÆAC￥Ao_°eE¹3 _5월보고시 23" xfId="24209" xr:uid="{DF48E192-AF68-40E3-910C-2DA3B60F64AF}"/>
    <cellStyle name="ÅëÈ­_ÆÀÇ¥Áö_°èÈ¹3 _5월보고시 23" xfId="24210" xr:uid="{FBF2AB53-C96B-4A26-8176-AE802B88AB90}"/>
    <cellStyle name="AeE­_ÆAC￥Ao_°eE¹3 _5월보고시 24" xfId="24211" xr:uid="{6D435106-90C6-46D1-A56E-13F962B98FC7}"/>
    <cellStyle name="ÅëÈ­_ÆÀÇ¥Áö_°èÈ¹3 _5월보고시 24" xfId="24212" xr:uid="{F3B134DA-B64B-44C3-B96D-680009822B5F}"/>
    <cellStyle name="AeE­_ÆAC￥Ao_°eE¹3 _5월보고시 25" xfId="24213" xr:uid="{07114115-2D44-4D8D-B11D-9E2A835D3B1F}"/>
    <cellStyle name="ÅëÈ­_ÆÀÇ¥Áö_°èÈ¹3 _5월보고시 25" xfId="24214" xr:uid="{13F7EC9B-716B-4173-8CF3-9098440D407F}"/>
    <cellStyle name="AeE­_ÆAC￥Ao_°eE¹3 _5월보고시 26" xfId="24215" xr:uid="{0A158297-FED3-4710-86F7-D18A64DBB1DB}"/>
    <cellStyle name="ÅëÈ­_ÆÀÇ¥Áö_°èÈ¹3 _5월보고시 26" xfId="24216" xr:uid="{C63B4BDF-AE2D-4980-B92C-431A8FB60139}"/>
    <cellStyle name="AeE­_ÆAC￥Ao_°eE¹3 _5월보고시 27" xfId="24217" xr:uid="{C4CAE32C-0A55-41D2-8C38-BBC7F2639B33}"/>
    <cellStyle name="ÅëÈ­_ÆÀÇ¥Áö_°èÈ¹3 _5월보고시 27" xfId="24218" xr:uid="{D0AB674C-18BD-4916-BD02-12CA2561CBE9}"/>
    <cellStyle name="AeE­_ÆAC￥Ao_°eE¹3 _5월보고시 28" xfId="24219" xr:uid="{E44BDD81-6055-4542-B61A-557FBEDABB65}"/>
    <cellStyle name="ÅëÈ­_ÆÀÇ¥Áö_°èÈ¹3 _5월보고시 28" xfId="24220" xr:uid="{2B4A9D0B-7B37-4082-8AE0-6DD613111134}"/>
    <cellStyle name="AeE­_ÆAC￥Ao_°eE¹3 _5월보고시 29" xfId="24221" xr:uid="{5D6A8AC7-9599-4934-97D7-9B05587634AC}"/>
    <cellStyle name="ÅëÈ­_ÆÀÇ¥Áö_°èÈ¹3 _5월보고시 29" xfId="24222" xr:uid="{A1766E7C-E807-4286-AF5D-F8916BB33EC6}"/>
    <cellStyle name="AeE­_ÆAC￥Ao_°eE¹3 _5월보고시 3" xfId="24223" xr:uid="{1A8158A4-5FCC-41EA-B210-A8DC18D4045B}"/>
    <cellStyle name="ÅëÈ­_ÆÀÇ¥Áö_°èÈ¹3 _5월보고시 3" xfId="24224" xr:uid="{2B5E5CD4-8233-4B1B-AF0B-7D8184EADFAF}"/>
    <cellStyle name="AeE­_ÆAC￥Ao_°eE¹3 _5월보고시 30" xfId="24225" xr:uid="{305EA9D6-0BB1-43E8-9476-FEC38B8D73DC}"/>
    <cellStyle name="ÅëÈ­_ÆÀÇ¥Áö_°èÈ¹3 _5월보고시 30" xfId="24226" xr:uid="{BD59805F-2511-4A3D-A23B-0CDB580CC344}"/>
    <cellStyle name="AeE­_ÆAC￥Ao_°eE¹3 _5월보고시 31" xfId="24227" xr:uid="{A79A09F6-7733-4FC0-A6C9-620D1CFB874F}"/>
    <cellStyle name="ÅëÈ­_ÆÀÇ¥Áö_°èÈ¹3 _5월보고시 31" xfId="24228" xr:uid="{6503833B-599A-48EF-B70B-5B4A48C015B5}"/>
    <cellStyle name="AeE­_ÆAC￥Ao_°eE¹3 _5월보고시 32" xfId="24229" xr:uid="{24093BD2-4093-4326-A983-C3372EF384BA}"/>
    <cellStyle name="ÅëÈ­_ÆÀÇ¥Áö_°èÈ¹3 _5월보고시 32" xfId="24230" xr:uid="{1770A6CF-C00A-4618-A8F5-C8F943B3AB70}"/>
    <cellStyle name="AeE­_ÆAC￥Ao_°eE¹3 _5월보고시 33" xfId="24231" xr:uid="{3572D35B-F20D-47B4-AD4B-FE3976CB4F37}"/>
    <cellStyle name="ÅëÈ­_ÆÀÇ¥Áö_°èÈ¹3 _5월보고시 33" xfId="24232" xr:uid="{CCEC7FD4-48AA-4723-84B6-6BF98765F47A}"/>
    <cellStyle name="AeE­_ÆAC￥Ao_°eE¹3 _5월보고시 34" xfId="24233" xr:uid="{6E903188-798F-4274-9C6A-8079F26B4889}"/>
    <cellStyle name="ÅëÈ­_ÆÀÇ¥Áö_°èÈ¹3 _5월보고시 34" xfId="24234" xr:uid="{3D7EC5B1-C221-4736-849E-88C4B82AEB31}"/>
    <cellStyle name="AeE­_ÆAC￥Ao_°eE¹3 _5월보고시 35" xfId="24235" xr:uid="{48C19132-7C55-4CE2-9D81-B50E23B815CD}"/>
    <cellStyle name="ÅëÈ­_ÆÀÇ¥Áö_°èÈ¹3 _5월보고시 35" xfId="24236" xr:uid="{C7E785BA-524F-4339-A623-7CE73933E838}"/>
    <cellStyle name="AeE­_ÆAC￥Ao_°eE¹3 _5월보고시 36" xfId="24237" xr:uid="{6DE59FB1-144E-470C-BD8A-AED915CAA97F}"/>
    <cellStyle name="ÅëÈ­_ÆÀÇ¥Áö_°èÈ¹3 _5월보고시 36" xfId="24238" xr:uid="{3F9F5E04-23CC-4D4B-8F49-A641472E4C64}"/>
    <cellStyle name="AeE­_ÆAC￥Ao_°eE¹3 _5월보고시 4" xfId="24239" xr:uid="{C89C4416-96DD-4F27-A89C-9B0B12045980}"/>
    <cellStyle name="ÅëÈ­_ÆÀÇ¥Áö_°èÈ¹3 _5월보고시 4" xfId="24240" xr:uid="{FCAAA030-3970-48EE-BB69-7EC3567BD3A5}"/>
    <cellStyle name="AeE­_ÆAC￥Ao_°eE¹3 _5월보고시 5" xfId="24241" xr:uid="{CABB79EA-91CF-4202-A90A-E71B4AB0F8AA}"/>
    <cellStyle name="ÅëÈ­_ÆÀÇ¥Áö_°èÈ¹3 _5월보고시 5" xfId="24242" xr:uid="{A5D9AD9D-AA8D-4671-8EC3-D7455D9FCA66}"/>
    <cellStyle name="AeE­_ÆAC￥Ao_°eE¹3 _5월보고시 6" xfId="24243" xr:uid="{6EB72CAF-DD0B-4E00-83AC-304C47921AEE}"/>
    <cellStyle name="ÅëÈ­_ÆÀÇ¥Áö_°èÈ¹3 _5월보고시 6" xfId="24244" xr:uid="{996FA3B5-0AD5-4B64-A298-FFB6F3086769}"/>
    <cellStyle name="AeE­_ÆAC￥Ao_°eE¹3 _5월보고시 7" xfId="24245" xr:uid="{1693E3F6-9DCF-4200-B261-FC0B118EF7DA}"/>
    <cellStyle name="ÅëÈ­_ÆÀÇ¥Áö_°èÈ¹3 _5월보고시 7" xfId="24246" xr:uid="{FBD1D7AA-9B22-45B2-AE94-A629FB0C9FC7}"/>
    <cellStyle name="AeE­_ÆAC￥Ao_°eE¹3 _5월보고시 8" xfId="24247" xr:uid="{CF52B8A7-272B-4D9D-8FC1-6E0339629CD2}"/>
    <cellStyle name="ÅëÈ­_ÆÀÇ¥Áö_°èÈ¹3 _5월보고시 8" xfId="24248" xr:uid="{BE6402BC-E618-4810-95E9-D600E0811627}"/>
    <cellStyle name="AeE­_ÆAC￥Ao_°eE¹3 _5월보고시 9" xfId="24249" xr:uid="{C1F6E537-89C0-4397-BE9E-DBC5F21F72B4}"/>
    <cellStyle name="ÅëÈ­_ÆÀÇ¥Áö_°èÈ¹3 _5월보고시 9" xfId="24250" xr:uid="{1AE0035B-A584-41BE-8C96-3438BB168821}"/>
    <cellStyle name="AeE­_ÆAC￥Ao_°eE¹3 _globalleader(1)" xfId="2733" xr:uid="{A40F0B47-9090-41EC-ABD1-276CB3717169}"/>
    <cellStyle name="ÅëÈ­_ÆÀÇ¥Áö_°èÈ¹3 _globalleader(1)" xfId="2734" xr:uid="{FED7CB5A-46B3-423F-9AA7-8F1DE8E499DF}"/>
    <cellStyle name="AeE­_ÆAC￥Ao_°eE¹3 _SJN보고자료(5월)1" xfId="2735" xr:uid="{AF9A9178-ED6C-4B14-AD82-560C3324A35D}"/>
    <cellStyle name="ÅëÈ­_ÆÀÇ¥Áö_°èÈ¹3 _SPACE활용" xfId="2736" xr:uid="{8035EF32-57F2-4F63-B0EC-472C26CF02AE}"/>
    <cellStyle name="AeE­_ÆAC￥Ao_°eE¹3 _공문별첨 1,2. 장기발전전략수립지침 (06.08.07)" xfId="2737" xr:uid="{255A4DB3-290C-4A22-9694-F01809FA47FC}"/>
    <cellStyle name="ÅëÈ­_ÆÀÇ¥Áö_°èÈ¹3 _공문별첨 1,2. 장기발전전략수립지침 (06.08.07)" xfId="2738" xr:uid="{30DB6AB0-C3F2-4463-85DB-9FE092BE8A97}"/>
    <cellStyle name="AeE­_ÆAC￥Ao_°eE¹3 _매출0214" xfId="2739" xr:uid="{87000DCE-B7D1-4EF6-A7A0-1351D8730A6F}"/>
    <cellStyle name="ÅëÈ­_ÆÀÇ¥Áö_°èÈ¹3 _배전반" xfId="2740" xr:uid="{C2F5C022-3C91-4810-97ED-BB676DC08D36}"/>
    <cellStyle name="AeE­_ÆAC￥Ao_°eE¹3 _수주분석(MTX)0829" xfId="2741" xr:uid="{129AAC2E-BBE3-44B0-B7E0-935CB0E10F9C}"/>
    <cellStyle name="ÅëÈ­_ÆÀÇ¥Áö_°èÈ¹3 _수주분석(MTX)0829" xfId="2742" xr:uid="{7FA4AEE5-EA16-4D64-895C-56E085802A01}"/>
    <cellStyle name="AeE­_ÆAC￥Ao_°eE¹3 _장기 비전 및 경영목표 (06.06.30)" xfId="2743" xr:uid="{F8505057-2B8E-41AD-B564-4FBC7A3B195C}"/>
    <cellStyle name="ÅëÈ­_ÆÀÇ¥Áö_°èÈ¹3 _장기 비전 및 경영목표 (06.06.30)" xfId="2744" xr:uid="{EFF85AD0-85FD-43D6-AEC2-0558C899C6FF}"/>
    <cellStyle name="AeE­_ÆAC￥Ao_°eE¹3 _장기발전전략수립지침(전전_2006.08.24)" xfId="2745" xr:uid="{9B332C05-C427-4E12-980B-BF12646F06AD}"/>
    <cellStyle name="ÅëÈ­_ÆÀÇ¥Áö_°èÈ¹3 _장기발전전략수립지침(전전_2006.08.24)" xfId="2746" xr:uid="{5BDD45A5-D026-4375-9E6A-B8E2CD592E8A}"/>
    <cellStyle name="AeE­_AMT " xfId="2747" xr:uid="{E5A8548D-2033-487C-87CF-AD57D4518852}"/>
    <cellStyle name="ÅëÈ­_AMT " xfId="2748" xr:uid="{833DAEF1-9C17-4C50-96C4-9C1B08A71B62}"/>
    <cellStyle name="AeE­_AMT  10" xfId="24251" xr:uid="{FFC4CD85-5D01-448D-9836-A9D1587653AA}"/>
    <cellStyle name="ÅëÈ­_AMT  10" xfId="24252" xr:uid="{9F22A1A0-150D-4F07-9993-ECEF36C72319}"/>
    <cellStyle name="AeE­_AMT  11" xfId="24253" xr:uid="{96CF2FF5-34C3-4B51-A163-621425E74F2C}"/>
    <cellStyle name="ÅëÈ­_AMT  11" xfId="24254" xr:uid="{26BB2BFE-7E3D-416E-9100-2A793EF17E17}"/>
    <cellStyle name="AeE­_AMT  12" xfId="24255" xr:uid="{68449357-A27E-401B-8229-42726D23F793}"/>
    <cellStyle name="ÅëÈ­_AMT  12" xfId="24256" xr:uid="{2B133430-9510-4B01-B2B5-19BD9D3F2115}"/>
    <cellStyle name="AeE­_AMT  13" xfId="24257" xr:uid="{81DD18F4-4FCC-4E36-8D54-BFCD54C1EC22}"/>
    <cellStyle name="ÅëÈ­_AMT  13" xfId="24258" xr:uid="{F2E669ED-F2B2-4842-9C20-4D8EDD6E1BC8}"/>
    <cellStyle name="AeE­_AMT  14" xfId="24259" xr:uid="{0ACC311F-D434-417C-96F5-D5CC06418E7C}"/>
    <cellStyle name="ÅëÈ­_AMT  14" xfId="24260" xr:uid="{34C43138-5153-4E04-BF75-C931C2C4A801}"/>
    <cellStyle name="AeE­_AMT  15" xfId="24261" xr:uid="{282AE59A-7C95-4792-A309-B9CEC28877D5}"/>
    <cellStyle name="ÅëÈ­_AMT  15" xfId="24262" xr:uid="{43B9F8A0-B582-40E1-A8AF-FE893A48CBD9}"/>
    <cellStyle name="AeE­_AMT  16" xfId="24263" xr:uid="{8FB13AC8-DC07-4E30-B91C-0E1960345DBD}"/>
    <cellStyle name="ÅëÈ­_AMT  16" xfId="24264" xr:uid="{CED62937-B4E4-4C0E-96D6-D62055520D1A}"/>
    <cellStyle name="AeE­_AMT  17" xfId="24265" xr:uid="{B5913E06-30AA-407C-8AAD-AE2F036D7271}"/>
    <cellStyle name="ÅëÈ­_AMT  17" xfId="24266" xr:uid="{AEA52B36-A4A1-49A5-B54F-16C23DC4EDC8}"/>
    <cellStyle name="AeE­_AMT  18" xfId="24267" xr:uid="{321CA6E5-AC0C-411D-B5FB-3E2C86286492}"/>
    <cellStyle name="ÅëÈ­_AMT  18" xfId="24268" xr:uid="{E82611EB-FCBF-4B0B-AFE7-48F91969D528}"/>
    <cellStyle name="AeE­_AMT  19" xfId="24269" xr:uid="{6C529102-846C-4782-9781-B376C6DF842B}"/>
    <cellStyle name="ÅëÈ­_AMT  19" xfId="24270" xr:uid="{80E081E0-C4AA-41C5-8E52-0AB21078160F}"/>
    <cellStyle name="AeE­_AMT  2" xfId="24271" xr:uid="{F79F53AB-1E36-434F-AE43-F4F0E1822E92}"/>
    <cellStyle name="ÅëÈ­_AMT  2" xfId="24272" xr:uid="{C833FCFC-F1C8-4513-916B-8513CF9FBDED}"/>
    <cellStyle name="AeE­_AMT  20" xfId="24273" xr:uid="{3C8E4D63-C9F1-40EF-8975-9DFB38DE4643}"/>
    <cellStyle name="ÅëÈ­_AMT  20" xfId="24274" xr:uid="{A475D477-0132-4486-B1F3-0B56021D50FF}"/>
    <cellStyle name="AeE­_AMT  21" xfId="24275" xr:uid="{A0659DEE-4CF4-411B-A275-FBF589A8ACC8}"/>
    <cellStyle name="ÅëÈ­_AMT  21" xfId="24276" xr:uid="{34A57224-930B-4ED2-8C1F-CFADCF09E1E5}"/>
    <cellStyle name="AeE­_AMT  22" xfId="24277" xr:uid="{97948C69-2CAE-4C48-867D-676765ACA8DC}"/>
    <cellStyle name="ÅëÈ­_AMT  22" xfId="24278" xr:uid="{561851C1-3A56-452C-964E-7A3D7C6F7266}"/>
    <cellStyle name="AeE­_AMT  23" xfId="24279" xr:uid="{41DD2B05-7BB4-4497-BB5D-7BA1C4647EC2}"/>
    <cellStyle name="ÅëÈ­_AMT  23" xfId="24280" xr:uid="{12597B56-5101-46D2-A089-472F0FFB00AF}"/>
    <cellStyle name="AeE­_AMT  24" xfId="24281" xr:uid="{C01C22D3-420A-4E01-B165-535F398A514B}"/>
    <cellStyle name="ÅëÈ­_AMT  24" xfId="24282" xr:uid="{2348A42C-E227-4B6D-96F1-3D5D6DE03F8F}"/>
    <cellStyle name="AeE­_AMT  25" xfId="24283" xr:uid="{825BBE00-E6FF-46E7-B8C6-46F932D840C2}"/>
    <cellStyle name="ÅëÈ­_AMT  25" xfId="24284" xr:uid="{60EE8277-F426-47D3-B352-4E5B7F771FC3}"/>
    <cellStyle name="AeE­_AMT  26" xfId="24285" xr:uid="{57243360-F9A1-43DE-9B1C-546151A199B6}"/>
    <cellStyle name="ÅëÈ­_AMT  26" xfId="24286" xr:uid="{5F0C89F0-83D1-48E4-BC71-67610257FC52}"/>
    <cellStyle name="AeE­_AMT  27" xfId="24287" xr:uid="{1414831A-232C-4455-A5CA-895BDEDA910E}"/>
    <cellStyle name="ÅëÈ­_AMT  27" xfId="24288" xr:uid="{79EB85E5-1CE8-4DBB-BD21-E4826991DB9A}"/>
    <cellStyle name="AeE­_AMT  28" xfId="24289" xr:uid="{C16EC7F8-EB10-4B41-B00C-BF01C02A1FDC}"/>
    <cellStyle name="ÅëÈ­_AMT  28" xfId="24290" xr:uid="{BED60733-2608-481A-A177-8FCA6BC4AAB2}"/>
    <cellStyle name="AeE­_AMT  29" xfId="24291" xr:uid="{638C729C-D9F0-4422-A6F6-F95FE3EF187E}"/>
    <cellStyle name="ÅëÈ­_AMT  29" xfId="24292" xr:uid="{177A56DC-5330-44B6-9DE3-8A103819A6CE}"/>
    <cellStyle name="AeE­_AMT  3" xfId="24293" xr:uid="{F2277FB0-13F3-40D8-9BD4-1C95F32D5E17}"/>
    <cellStyle name="ÅëÈ­_AMT  3" xfId="24294" xr:uid="{5D531BF5-8466-41E5-B308-3D3D859D5A39}"/>
    <cellStyle name="AeE­_AMT  30" xfId="24295" xr:uid="{454BFAD4-279E-4A50-B9F0-F59D881C866A}"/>
    <cellStyle name="ÅëÈ­_AMT  30" xfId="24296" xr:uid="{C43A8516-9AE4-4B2E-8281-321C1B65B244}"/>
    <cellStyle name="AeE­_AMT  31" xfId="24297" xr:uid="{C91878E8-246D-437B-A371-C4492010E9BB}"/>
    <cellStyle name="ÅëÈ­_AMT  31" xfId="24298" xr:uid="{35AE0191-3C57-4A65-8839-981CE7A5D847}"/>
    <cellStyle name="AeE­_AMT  32" xfId="24299" xr:uid="{8BD2EBAC-4F32-43C0-B946-383660B87718}"/>
    <cellStyle name="ÅëÈ­_AMT  32" xfId="24300" xr:uid="{6A42BDF4-8A46-4D93-A25A-31DBC7BEF1C1}"/>
    <cellStyle name="AeE­_AMT  33" xfId="24301" xr:uid="{54D2F0FD-AD41-41C5-A590-F1E8FBAA0FB5}"/>
    <cellStyle name="ÅëÈ­_AMT  33" xfId="24302" xr:uid="{53C7368A-CD79-4C17-B444-4E1EDF24D361}"/>
    <cellStyle name="AeE­_AMT  34" xfId="24303" xr:uid="{61553E94-996C-469A-B6C4-C6ABC4E493CC}"/>
    <cellStyle name="ÅëÈ­_AMT  34" xfId="24304" xr:uid="{C7D05F4A-47A1-47F0-86C6-DE081C03D0DB}"/>
    <cellStyle name="AeE­_AMT  35" xfId="24305" xr:uid="{A12DEDCE-8708-4D0C-B8E0-C0D7C88137F3}"/>
    <cellStyle name="ÅëÈ­_AMT  35" xfId="24306" xr:uid="{DC360D97-7DE6-4C39-8FBF-865F72BFD4A5}"/>
    <cellStyle name="AeE­_AMT  36" xfId="24307" xr:uid="{0C5BDCEA-7A6D-49F1-84AB-57C2B0698739}"/>
    <cellStyle name="ÅëÈ­_AMT  36" xfId="24308" xr:uid="{ADFDD7AD-DFC2-4FBB-99CA-5A94D422D0EE}"/>
    <cellStyle name="AeE­_AMT  4" xfId="24309" xr:uid="{EDEE53A4-7F87-4246-8520-E4CE869E1DE4}"/>
    <cellStyle name="ÅëÈ­_AMT  4" xfId="24310" xr:uid="{8F301301-95D1-4583-9125-5D576F34F855}"/>
    <cellStyle name="AeE­_AMT  5" xfId="24311" xr:uid="{ABF76A71-94DD-478F-83ED-CBCF57C5458A}"/>
    <cellStyle name="ÅëÈ­_AMT  5" xfId="24312" xr:uid="{60083B0D-8DC8-40A7-A3E3-C7DAE51831A2}"/>
    <cellStyle name="AeE­_AMT  6" xfId="24313" xr:uid="{E42EF190-02F8-4F58-A681-E8C9C4620927}"/>
    <cellStyle name="ÅëÈ­_AMT  6" xfId="24314" xr:uid="{88B2294A-D48A-45CC-A85B-243FBB62F94A}"/>
    <cellStyle name="AeE­_AMT  7" xfId="24315" xr:uid="{FDBA65A1-F33F-4C4F-B836-CD49FB1BD06F}"/>
    <cellStyle name="ÅëÈ­_AMT  7" xfId="24316" xr:uid="{1129CD28-BDA3-461C-8331-18025135A34A}"/>
    <cellStyle name="AeE­_AMT  8" xfId="24317" xr:uid="{0F540143-379B-4200-929D-B0C63668235D}"/>
    <cellStyle name="ÅëÈ­_AMT  8" xfId="24318" xr:uid="{665B21E6-F00E-4AD6-A450-689B46787D70}"/>
    <cellStyle name="AeE­_AMT  9" xfId="24319" xr:uid="{5EBBFE03-EB82-47D9-AE88-EE0AF5FB3E5E}"/>
    <cellStyle name="ÅëÈ­_AMT  9" xfId="24320" xr:uid="{9B0DC6C1-EB5C-4E3D-A34E-02E4BAD73FDD}"/>
    <cellStyle name="AeE­_AMT _¹≪¿ª10¿u " xfId="2749" xr:uid="{BF5D462D-7456-4E0F-9FA0-2D3424270C79}"/>
    <cellStyle name="ÅëÈ­_ÃÑ¿ø°¡" xfId="2750" xr:uid="{05F12A44-526B-40B5-850A-7F987B987911}"/>
    <cellStyle name="AeE­_Co´e¾÷¹≪AßAø " xfId="2751" xr:uid="{DB0EF96F-D9F8-4EB7-9DCB-58B1533B2F19}"/>
    <cellStyle name="ÅëÈ­_INQUIRY ¿µ¾÷ÃßÁø " xfId="2752" xr:uid="{0036159F-DD50-4F2A-A684-15BE6D9D6989}"/>
    <cellStyle name="AeE­_INQUIRY ¿μ¾÷AßAø " xfId="2753" xr:uid="{CE729F37-99DE-4565-A49B-6922F8EE4E96}"/>
    <cellStyle name="ÅëÈ­_laroux" xfId="2754" xr:uid="{74288DC8-FE9F-45B6-AEA6-FD450D54B93A}"/>
    <cellStyle name="AeE­_PERSONAL_1" xfId="2755" xr:uid="{C22D65C8-7545-4FEF-A33C-50544CE8F38D}"/>
    <cellStyle name="ÅëÈ­_PERSONAL_1" xfId="2756" xr:uid="{3D1CA47E-BBAB-4831-98D9-8F2FCF46B416}"/>
    <cellStyle name="AeE­_Sheet2" xfId="2757" xr:uid="{4DAF5BA7-7652-4A88-BD62-930BD72BB1D4}"/>
    <cellStyle name="ÅëÈ­_Sheet2" xfId="2758" xr:uid="{1ABDCD95-968D-4835-B643-0697AF852F0D}"/>
    <cellStyle name="AeE¡© [0]_ ¨¬n¢¬n¨¬¡Æ ¢¯u¨¬¡Æ¡¾a¨ùu " xfId="2759" xr:uid="{A27FDFD6-09A3-4F1F-A263-561D080ADACC}"/>
    <cellStyle name="AeE¡©_ ¨¬n¢¬n¨¬¡Æ ¢¯u¨¬¡Æ¡¾a¨ùu " xfId="2760" xr:uid="{66FD6AAC-346D-4A48-AC96-F6789EFDE183}"/>
    <cellStyle name="AeE¡ⓒ [0]_ ¨￢n￠￢n¨￢¡Æ ￠?u¨￢¡Æ¡¾a¨uu " xfId="2761" xr:uid="{0D577A45-97F8-41C7-9212-9BB2036217DC}"/>
    <cellStyle name="AeE¡ⓒ_ ¨￢n￠￢n¨￢¡Æ ￠?u¨￢¡Æ¡¾a¨uu " xfId="2762" xr:uid="{6D854E29-779C-4B3E-8F27-4AD111BE733E}"/>
    <cellStyle name="AeE¡ER¡§I [0]_ ￠R¡×￠Rⓒ­n￠RE￠Rⓒ­n￠R¡×￠Rⓒ­¡ER¡§￠R ￠RE?u￠R¡×￠Rⓒ­¡ER¡§￠R¡ER¡§ua￠R¡×uu " xfId="2763" xr:uid="{B21395FB-F69E-4F1A-A663-750127E68D0D}"/>
    <cellStyle name="AeE¡ER¡§I_ ￠R¡×￠Rⓒ­n￠RE￠Rⓒ­n￠R¡×￠Rⓒ­¡ER¡§￠R ￠RE?u￠R¡×￠Rⓒ­¡ER¡§￠R¡ER¡§ua￠R¡×uu " xfId="2764" xr:uid="{91CCB3F4-8ACE-45C8-B10F-DF604D1431E0}"/>
    <cellStyle name="AeE¡ERERER¡ERER￠RER¡ER¡E?I [0]_¡ERER￠RER¡ER¡E?I￠RER¡ER￠R￠?I￠RER¡ER￠R￠?￠RERIa¡ERERER¡ERER￠RER¡ER¡E?￠RERER¡ERERERI￠RERER¡ERER￠RER￠RE?uc￠RERER¡ERER￠RER￠RE?oA" xfId="2765" xr:uid="{6660AED0-9923-409D-922C-2E0934627E7C}"/>
    <cellStyle name="AeE¡ERERER¡ERER￠RER¡ER¡E?I_¡ERER￠RER¡ER¡E?I￠RER¡ER￠R￠?I￠RER¡ER￠R￠?￠RERIa¡ERERER¡ERER￠RER¡ER¡E?￠RERER¡ERERERI￠RERER¡ERER￠RER￠RE?uc￠RERER¡ERER￠RER￠RE?oA" xfId="2766" xr:uid="{E6E924AF-0674-471D-9892-625805D44A13}"/>
    <cellStyle name="AeE￠R¨I [0]_ ¡§¡þn¡E¡þn¡§¡þ￠R¨¡ ¡E?u¡§¡þ￠R¨¡￠R¨ua¡§uu " xfId="2767" xr:uid="{986E7497-641D-4562-86DE-24FF3FF2F775}"/>
    <cellStyle name="AeE￠R¨I_ ¡§¡þn¡E¡þn¡§¡þ￠R¨¡ ¡E?u¡§¡þ￠R¨¡￠R¨ua¡§uu " xfId="2768" xr:uid="{6B27089A-74A1-4EB8-AF57-6717E5093F7A}"/>
    <cellStyle name="AeE￠RER￠R¡×I [0]_INQUIRY ¡ERE?¡ERIi¡ER￠R¡¿u￠RERAA￠R¡×I¡ER¨I¡ⓒA￠R¡×I￠R¡×￠RI " xfId="2769" xr:uid="{39A57620-1FA8-49FD-ACFF-BBC8DF4DB8D4}"/>
    <cellStyle name="AeE￠RER￠R¡×I_INQUIRY ¡ERE?¡ERIi¡ER￠R¡¿u￠RERAA￠R¡×I¡ER¨I¡ⓒA￠R¡×I￠R¡×￠RI " xfId="2770" xr:uid="{B4592A42-F8A6-4AF3-9DA2-94876A8D6215}"/>
    <cellStyle name="AeE￠RERER￠RER¡ER￠R￠?I [0]_¡ERER￠RER¡ER¡E?uoA￠RER¡ER￠R￠?Io￠RERER￠RER¡ER￠R￠?¡EREReE￠RER¡ER￠R￠?Io " xfId="2771" xr:uid="{DE3D971E-C6B9-4329-889D-9B159D97E796}"/>
    <cellStyle name="AeE￠RERER￠RER¡ER￠R￠?I_¡ERER￠RER¡ER¡E?uoA￠RER¡ER￠R￠?Io￠RERER￠RER¡ER￠R￠?¡EREReE￠RER¡ER￠R￠?Io " xfId="2772" xr:uid="{E969551F-AC66-4D0A-B3ED-94FD0C6D7649}"/>
    <cellStyle name="args.style" xfId="2773" xr:uid="{A286D2CD-C657-4484-A871-1B77BC88A89D}"/>
    <cellStyle name="ÄÞ¸¶ [0]_  Á¾  ÇÕ  " xfId="2774" xr:uid="{B0ECE7D1-7A8E-42AA-9579-A05D8F569840}"/>
    <cellStyle name="AÞ¸¶ [0]_ ´e    Cu " xfId="2775" xr:uid="{D7FC389A-2F7B-47DC-B76E-8B0BFA46BBA5}"/>
    <cellStyle name="ÄÞ¸¶ [0]_ ºñ¸ñº° ¿ùº°±â¼ú " xfId="2776" xr:uid="{F82926B4-CA0E-455E-A17E-D2E5B107D85F}"/>
    <cellStyle name="AÞ¸¶ [0]_ ºn¸nº° ¿uº°±a¼u  10" xfId="24321" xr:uid="{F6B8ED5E-1986-4C83-91B7-095EB76B8071}"/>
    <cellStyle name="ÄÞ¸¶ [0]_´ëÃÑ°ýÇ¥ " xfId="2777" xr:uid="{C288A12B-6E4A-43FA-994B-89AC96123A43}"/>
    <cellStyle name="AÞ¸¶ [0]_¸AAa¸AAa¿ø°¡ _5월보고벨" xfId="2778" xr:uid="{C72BC919-10FE-48FC-B5EE-38027DB3C629}"/>
    <cellStyle name="ÄÞ¸¶ [0]_¸ÅÃâ¸ÅÃâ¿ø°¡ _5월보고벨" xfId="2779" xr:uid="{83292504-4139-4356-B34E-EDD6797E42C3}"/>
    <cellStyle name="AÞ¸¶ [0]_¸AAa¸AAa¿ø°¡ _5월보고상" xfId="2780" xr:uid="{95557792-2B70-4A5D-A2F9-ED3AA0E9A274}"/>
    <cellStyle name="ÄÞ¸¶ [0]_¸ÅÃâ¸ÅÃâ¿ø°¡ _5월보고상" xfId="2781" xr:uid="{4A3FD2A2-5514-4389-98FE-A5BC8F1A3091}"/>
    <cellStyle name="AÞ¸¶ [0]_¸AAa¸AAa¿ø°¡ _5월보고시" xfId="2782" xr:uid="{AB91983A-BF88-4A87-ABD5-88B1AA56C099}"/>
    <cellStyle name="ÄÞ¸¶ [0]_¸ÅÃâ¸ÅÃâ¿ø°¡ _5월보고시" xfId="2783" xr:uid="{C8A5B4CE-BA9C-4545-8EA7-072E9D196508}"/>
    <cellStyle name="AÞ¸¶ [0]_¸AAa¸AAa¿ø°¡ _계획22" xfId="2784" xr:uid="{3FEF3C20-20FF-4E0B-99AF-42277545ADB2}"/>
    <cellStyle name="ÄÞ¸¶ [0]_¸ÅÃâ¸ÅÃâ¿ø°¡ _계획22" xfId="2785" xr:uid="{1CEF0771-0642-4518-A5B3-C3406B89E76D}"/>
    <cellStyle name="AÞ¸¶ [0]_¸AAa¸AAa¿ø°¡ _계획22_5월보고벨" xfId="2786" xr:uid="{1A832413-EFCB-4BCA-B663-4366B7E70D57}"/>
    <cellStyle name="ÄÞ¸¶ [0]_¸ÅÃâ¸ÅÃâ¿ø°¡ _계획22_5월보고벨" xfId="2787" xr:uid="{79551D66-B166-41DE-8E19-F1EED54A7188}"/>
    <cellStyle name="AÞ¸¶ [0]_¸AAa¸AAa¿ø°¡ _계획22_5월보고상" xfId="2788" xr:uid="{1352F9AE-046B-4903-8FE4-2FC337176C6E}"/>
    <cellStyle name="ÄÞ¸¶ [0]_¸ÅÃâ¸ÅÃâ¿ø°¡ _계획22_5월보고상" xfId="2789" xr:uid="{33B1ABCB-F4C9-4A43-B4CC-909959BD24E6}"/>
    <cellStyle name="AÞ¸¶ [0]_¸AAa¸AAa¿ø°¡ _계획22_5월보고시" xfId="2790" xr:uid="{02CCAAAF-6629-4730-8324-99912607BEF3}"/>
    <cellStyle name="ÄÞ¸¶ [0]_¸ÅÃâ¸ÅÃâ¿ø°¡ _계획22_5월보고시" xfId="2791" xr:uid="{51A4C3AC-0C17-462D-BC98-DC8EEEDD5C18}"/>
    <cellStyle name="AÞ¸¶ [0]_¸AAa¸AAa¿ø°¡ _계획22_SPACE활용" xfId="2792" xr:uid="{9023FDAD-FA1F-4247-AD3B-483002699E7E}"/>
    <cellStyle name="ÄÞ¸¶ [0]_¸ÅÃâ¸ÅÃâ¿ø°¡ _계획22_SPACE활용" xfId="2793" xr:uid="{BD68ABE3-1BC6-4617-99EF-907508830F29}"/>
    <cellStyle name="AÞ¸¶ [0]_¸AAa¸AAa¿ø°¡ _계획22_공문별첨 1,2. 장기발전전략수립지침 (06.08.07)" xfId="2794" xr:uid="{FB4A6ECA-2D32-41DA-85C0-71CE032FAC35}"/>
    <cellStyle name="ÄÞ¸¶ [0]_¸ÅÃâ¸ÅÃâ¿ø°¡ _계획22_공문별첨 1,2. 장기발전전략수립지침 (06.08.07)" xfId="2795" xr:uid="{47D5BDB7-6EC1-47C0-9D35-C21B7ED647F4}"/>
    <cellStyle name="AÞ¸¶ [0]_¸AAa¸AAa¿ø°¡ _계획22_배전반" xfId="2796" xr:uid="{65C7A006-3773-4F0B-BFD7-4FE1E501E09C}"/>
    <cellStyle name="ÄÞ¸¶ [0]_¸ÅÃâ¸ÅÃâ¿ø°¡ _계획22_배전반" xfId="2797" xr:uid="{798B19DB-A229-4731-8BC6-3B2C5722E669}"/>
    <cellStyle name="AÞ¸¶ [0]_¸AAa¸AAa¿ø°¡ _계획22_상주법인회의자료" xfId="2798" xr:uid="{05B557DE-4DC7-47A1-8EE5-CC32F4768A97}"/>
    <cellStyle name="ÄÞ¸¶ [0]_¸ÅÃâ¸ÅÃâ¿ø°¡ _계획22_상주법인회의자료" xfId="2799" xr:uid="{B8A4BB4F-BFB8-4822-A9EC-57A299F765D3}"/>
    <cellStyle name="AÞ¸¶ [0]_¸AAa¸AAa¿ø°¡ _계획22_수주분석(MTX)0829" xfId="2800" xr:uid="{18CBC562-A1C1-4742-8DCF-C36535433E70}"/>
    <cellStyle name="ÄÞ¸¶ [0]_¸ÅÃâ¸ÅÃâ¿ø°¡ _계획22_수주분석(MTX)0829" xfId="2801" xr:uid="{10B31E11-10DA-4782-B145-B3ED1CB1E4DD}"/>
    <cellStyle name="AÞ¸¶ [0]_¸AAa¸AAa¿ø°¡ _계획22_연간매출추정" xfId="2802" xr:uid="{CC363E95-E6EE-44DB-B021-489DCC15E14A}"/>
    <cellStyle name="ÄÞ¸¶ [0]_¸ÅÃâ¸ÅÃâ¿ø°¡ _계획22_연간매출추정" xfId="2803" xr:uid="{60B54DA9-A7F7-4D5D-90EA-D1DDB1F5CCDF}"/>
    <cellStyle name="AÞ¸¶ [0]_¸AAa¸AAa¿ø°¡ _계획22_장기 비전 및 경영목표 (06.06.30)" xfId="2804" xr:uid="{73986213-C2DE-44CE-B203-A9C58D842025}"/>
    <cellStyle name="ÄÞ¸¶ [0]_¸ÅÃâ¸ÅÃâ¿ø°¡ _계획22_장기 비전 및 경영목표 (06.06.30)" xfId="2805" xr:uid="{1860C03F-8E9B-4B36-B0CE-0AA6AC39AF09}"/>
    <cellStyle name="AÞ¸¶ [0]_¸AAa¸AAa¿ø°¡ _계획22_장기발전전략수립지침(전전_2006.08.24)" xfId="2806" xr:uid="{DF7C8DFC-41F9-4592-B4A6-DFCA2F97F9F2}"/>
    <cellStyle name="ÄÞ¸¶ [0]_¸ÅÃâ¸ÅÃâ¿ø°¡ _계획22_장기발전전략수립지침(전전_2006.08.24)" xfId="2807" xr:uid="{F656258C-A6EA-4B96-96B9-4E1F1F4EA042}"/>
    <cellStyle name="AÞ¸¶ [0]_¸AAa¸AAa¿ø°¡ _계획22_전력전자부_전략수립(2006.10.27)___r10(최종)" xfId="2808" xr:uid="{C2AE4D2F-813D-435F-B43B-5CD2BD77CDA1}"/>
    <cellStyle name="ÄÞ¸¶ [0]_¸ÅÃâ¸ÅÃâ¿ø°¡ _계획22_전력전자부_전략수립(2006.10.27)___r10(최종)" xfId="2809" xr:uid="{8E97DA00-1F68-40EF-B39D-5DF64FA2D817}"/>
    <cellStyle name="AÞ¸¶ [0]_¸AAa¸AAa¿ø°¡ _계획22_전력전자부_전략수립(2006.10.27)___r10(최종) 2" xfId="31207" xr:uid="{5C565E3E-7644-427D-88D5-73B279D4A876}"/>
    <cellStyle name="ÄÞ¸¶ [0]_¸ÅÃâ¸ÅÃâ¿ø°¡ _계획22_전력전자부_전략수립(2006.10.27)___r10(최종) 2" xfId="31208" xr:uid="{1C5757DD-0423-4504-BBEB-E61B5E45641B}"/>
    <cellStyle name="AÞ¸¶ [0]_¸AAa¸AAa¿ø°¡ _계획22_전력전자부_전략수립(2006.10.27)___r10(최종) 3" xfId="31266" xr:uid="{2F9E7351-4DC1-44FA-9D04-DFB9A63DC426}"/>
    <cellStyle name="ÄÞ¸¶ [0]_¸ÅÃâ¸ÅÃâ¿ø°¡ _계획22_전력전자부_전략수립(2006.10.27)___r10(최종) 3" xfId="31265" xr:uid="{B34EABD1-C407-4FAA-A8BD-3EDAED57408A}"/>
    <cellStyle name="AÞ¸¶ [0]_¸AAa¸AAa¿ø°¡ _계획22_전력전자부_전략수립(2006.10.27)___r10(최종) 4" xfId="31350" xr:uid="{98BDDC3F-47C6-425B-A529-85986C762D03}"/>
    <cellStyle name="ÄÞ¸¶ [0]_¸ÅÃâ¸ÅÃâ¿ø°¡ _계획22_전력전자부_전략수립(2006.10.27)___r10(최종) 4" xfId="31351" xr:uid="{D0464512-BB36-4BB5-B6AC-316635421AA7}"/>
    <cellStyle name="AÞ¸¶ [0]_¸AAa¸AAa¿ø°¡ _계획22_전력전자부_전략수립(2006.10.27)___r10(최종) 5" xfId="31570" xr:uid="{57FA62DC-98B6-4B36-99E5-5927928CFD8B}"/>
    <cellStyle name="ÄÞ¸¶ [0]_¸ÅÃâ¸ÅÃâ¿ø°¡ _계획22_전력전자부_전략수립(2006.10.27)___r10(최종) 5" xfId="31571" xr:uid="{7A0264D3-1C57-4E33-AAF3-10E467DE248B}"/>
    <cellStyle name="AÞ¸¶ [0]_¸AAa¸AAa¿ø°¡ _계획22_총괄자료" xfId="2810" xr:uid="{60D1D7B0-C70F-4F48-8335-85B9F96A415D}"/>
    <cellStyle name="ÄÞ¸¶ [0]_¸ÅÃâ¸ÅÃâ¿ø°¡ _계획22_총괄자료" xfId="2811" xr:uid="{B7261E69-B60E-4075-B9BC-51B1A857C2F9}"/>
    <cellStyle name="AÞ¸¶ [0]_¸AAa¸AAa¿ø°¡ _법인총괄표(34분기)" xfId="2812" xr:uid="{B3BD074D-B82A-44FF-8FB6-9501B18D12B8}"/>
    <cellStyle name="ÄÞ¸¶ [0]_¸ÅÃâ¸ÅÃâ¿ø°¡ _상주법인회의자료" xfId="2813" xr:uid="{AF6DB76D-7FDF-409A-998B-D29CB0622DB2}"/>
    <cellStyle name="AÞ¸¶ [0]_¸AAa¸AAa¿ø°¡ _실적01(2안)" xfId="2814" xr:uid="{CDB4E6A4-1865-471E-AF06-9878719E167F}"/>
    <cellStyle name="ÄÞ¸¶ [0]_¸ÅÃâ¸ÅÃâ¿ø°¡ _실적01(2안)" xfId="2815" xr:uid="{9DBDB024-9919-4DA8-AAB8-CA694704C6FD}"/>
    <cellStyle name="AÞ¸¶ [0]_¸AAa¸AAa¿ø°¡ _실적01(2안) 10" xfId="24322" xr:uid="{E4593BA2-289F-4ABD-8035-2222CCBFB5ED}"/>
    <cellStyle name="ÄÞ¸¶ [0]_¸ÅÃâ¸ÅÃâ¿ø°¡ _실적01(2안) 10" xfId="24323" xr:uid="{69602670-1CF8-4B82-9FDB-7DC29D3DDB58}"/>
    <cellStyle name="AÞ¸¶ [0]_¸AAa¸AAa¿ø°¡ _실적01(2안) 11" xfId="24324" xr:uid="{1982C6FC-847D-461C-AC56-41762B20AD87}"/>
    <cellStyle name="ÄÞ¸¶ [0]_¸ÅÃâ¸ÅÃâ¿ø°¡ _실적01(2안) 11" xfId="24325" xr:uid="{7B495AE8-692F-4093-9149-012C1917D9E6}"/>
    <cellStyle name="AÞ¸¶ [0]_¸AAa¸AAa¿ø°¡ _실적01(2안) 12" xfId="24326" xr:uid="{C186E373-FBAF-4D25-AD95-C8111386759B}"/>
    <cellStyle name="ÄÞ¸¶ [0]_¸ÅÃâ¸ÅÃâ¿ø°¡ _실적01(2안) 12" xfId="24327" xr:uid="{AA573AC3-BEAB-4F7B-A1FE-92E4B0A75F1C}"/>
    <cellStyle name="AÞ¸¶ [0]_¸AAa¸AAa¿ø°¡ _실적01(2안) 13" xfId="24328" xr:uid="{2391712A-9DB5-4DB2-B908-7650CA507CD9}"/>
    <cellStyle name="ÄÞ¸¶ [0]_¸ÅÃâ¸ÅÃâ¿ø°¡ _실적01(2안) 13" xfId="24329" xr:uid="{6EF77B88-128B-41D4-9B1D-D10DC83416F0}"/>
    <cellStyle name="AÞ¸¶ [0]_¸AAa¸AAa¿ø°¡ _실적01(2안) 14" xfId="24330" xr:uid="{1D253E6B-7CD8-4118-82D6-0F02092695C2}"/>
    <cellStyle name="ÄÞ¸¶ [0]_¸ÅÃâ¸ÅÃâ¿ø°¡ _실적01(2안) 14" xfId="24331" xr:uid="{D3AFC1B7-2709-4ED5-A492-5F70715FB4FC}"/>
    <cellStyle name="AÞ¸¶ [0]_¸AAa¸AAa¿ø°¡ _실적01(2안) 15" xfId="24332" xr:uid="{20C80E93-8F13-48CA-8701-3F021B929104}"/>
    <cellStyle name="ÄÞ¸¶ [0]_¸ÅÃâ¸ÅÃâ¿ø°¡ _실적01(2안) 15" xfId="24333" xr:uid="{70DDB2DC-AC8D-4C0E-816A-EE295CE4ECEF}"/>
    <cellStyle name="AÞ¸¶ [0]_¸AAa¸AAa¿ø°¡ _실적01(2안) 16" xfId="24334" xr:uid="{DFEA706D-BEFE-457C-9E51-0123E0728072}"/>
    <cellStyle name="ÄÞ¸¶ [0]_¸ÅÃâ¸ÅÃâ¿ø°¡ _실적01(2안) 16" xfId="24335" xr:uid="{8CE54FB8-1955-4C53-A205-A2ED690C0E04}"/>
    <cellStyle name="AÞ¸¶ [0]_¸AAa¸AAa¿ø°¡ _실적01(2안) 17" xfId="24336" xr:uid="{BD340521-136C-4525-844A-2C4946F6790A}"/>
    <cellStyle name="ÄÞ¸¶ [0]_¸ÅÃâ¸ÅÃâ¿ø°¡ _실적01(2안) 17" xfId="24337" xr:uid="{3C063D8C-9F63-469B-9451-33F24D42D48F}"/>
    <cellStyle name="AÞ¸¶ [0]_¸AAa¸AAa¿ø°¡ _실적01(2안) 18" xfId="24338" xr:uid="{D4CD7F6B-999C-4967-BBA5-9BD122506777}"/>
    <cellStyle name="ÄÞ¸¶ [0]_¸ÅÃâ¸ÅÃâ¿ø°¡ _실적01(2안) 18" xfId="24339" xr:uid="{1518E033-8320-4B4A-999B-B032AF2484C5}"/>
    <cellStyle name="AÞ¸¶ [0]_¸AAa¸AAa¿ø°¡ _실적01(2안) 19" xfId="24340" xr:uid="{BA9E2BD1-CC52-4A26-9A8E-7E55D46C59E2}"/>
    <cellStyle name="ÄÞ¸¶ [0]_¸ÅÃâ¸ÅÃâ¿ø°¡ _실적01(2안) 19" xfId="24341" xr:uid="{5532B14A-1034-4FAB-8135-986825272011}"/>
    <cellStyle name="AÞ¸¶ [0]_¸AAa¸AAa¿ø°¡ _실적01(2안) 2" xfId="2816" xr:uid="{51EFE06F-5037-4845-8226-9D444D500D29}"/>
    <cellStyle name="ÄÞ¸¶ [0]_¸ÅÃâ¸ÅÃâ¿ø°¡ _실적01(2안) 2" xfId="2817" xr:uid="{2A2F3F87-A43F-482A-A8EA-00D713B786F1}"/>
    <cellStyle name="AÞ¸¶ [0]_¸AAa¸AAa¿ø°¡ _실적01(2안) 2 2" xfId="24342" xr:uid="{23CD5966-294D-481C-8684-D23E8F541257}"/>
    <cellStyle name="ÄÞ¸¶ [0]_¸ÅÃâ¸ÅÃâ¿ø°¡ _실적01(2안) 2 2" xfId="24343" xr:uid="{152ECD37-4EBA-46C6-8FFB-8B06A10C78FE}"/>
    <cellStyle name="AÞ¸¶ [0]_¸AAa¸AAa¿ø°¡ _실적01(2안) 2 3" xfId="24344" xr:uid="{41CAA333-5D28-4F56-AD9D-220F21921F42}"/>
    <cellStyle name="ÄÞ¸¶ [0]_¸ÅÃâ¸ÅÃâ¿ø°¡ _실적01(2안) 2 3" xfId="24345" xr:uid="{506FDD6F-5456-472E-9D13-C0F8135B9F89}"/>
    <cellStyle name="AÞ¸¶ [0]_¸AAa¸AAa¿ø°¡ _실적01(2안) 2 4" xfId="24346" xr:uid="{65BDA7C0-5154-49BE-AD8F-4E17DA92BFE9}"/>
    <cellStyle name="ÄÞ¸¶ [0]_¸ÅÃâ¸ÅÃâ¿ø°¡ _실적01(2안) 2 4" xfId="24347" xr:uid="{2D53E86B-6DAF-4B57-9A65-996EDA6D2E49}"/>
    <cellStyle name="AÞ¸¶ [0]_¸AAa¸AAa¿ø°¡ _실적01(2안) 20" xfId="24348" xr:uid="{6A1C8B27-2F44-4817-9BAB-C216F22D6B27}"/>
    <cellStyle name="ÄÞ¸¶ [0]_¸ÅÃâ¸ÅÃâ¿ø°¡ _실적01(2안) 20" xfId="24349" xr:uid="{7B9BA47F-B5BD-411A-82FE-D26F62C32A12}"/>
    <cellStyle name="AÞ¸¶ [0]_¸AAa¸AAa¿ø°¡ _실적01(2안) 21" xfId="24350" xr:uid="{BFACA4F1-F1AF-49C5-8E12-FB69D0651D72}"/>
    <cellStyle name="ÄÞ¸¶ [0]_¸ÅÃâ¸ÅÃâ¿ø°¡ _실적01(2안) 21" xfId="24351" xr:uid="{727EEA94-A90A-40FF-9900-AD89D2CD81CD}"/>
    <cellStyle name="AÞ¸¶ [0]_¸AAa¸AAa¿ø°¡ _실적01(2안) 22" xfId="24352" xr:uid="{056AB163-D9F7-4855-BBA9-A5F56F1BB61E}"/>
    <cellStyle name="ÄÞ¸¶ [0]_¸ÅÃâ¸ÅÃâ¿ø°¡ _실적01(2안) 22" xfId="24353" xr:uid="{4B1A0A31-0E70-4330-AE48-5FF97F2C6713}"/>
    <cellStyle name="AÞ¸¶ [0]_¸AAa¸AAa¿ø°¡ _실적01(2안) 23" xfId="24354" xr:uid="{3CF10793-6E31-4F13-BCA8-EA1D29AC9E3C}"/>
    <cellStyle name="ÄÞ¸¶ [0]_¸ÅÃâ¸ÅÃâ¿ø°¡ _실적01(2안) 23" xfId="24355" xr:uid="{4041B5FB-043B-4E6F-B99D-EC9BFCE81C1D}"/>
    <cellStyle name="AÞ¸¶ [0]_¸AAa¸AAa¿ø°¡ _실적01(2안) 24" xfId="24356" xr:uid="{275D6348-D96A-46A9-A726-9E7981342A19}"/>
    <cellStyle name="ÄÞ¸¶ [0]_¸ÅÃâ¸ÅÃâ¿ø°¡ _실적01(2안) 24" xfId="24357" xr:uid="{B57CFB30-805D-4E89-B287-3F8AB353411A}"/>
    <cellStyle name="AÞ¸¶ [0]_¸AAa¸AAa¿ø°¡ _실적01(2안) 25" xfId="24358" xr:uid="{31EF592F-F2D2-4653-93E6-6094501E2F53}"/>
    <cellStyle name="ÄÞ¸¶ [0]_¸ÅÃâ¸ÅÃâ¿ø°¡ _실적01(2안) 25" xfId="24359" xr:uid="{78D480D1-91C4-4D5C-B644-936E7568F4BB}"/>
    <cellStyle name="AÞ¸¶ [0]_¸AAa¸AAa¿ø°¡ _실적01(2안) 26" xfId="31209" xr:uid="{A703835B-6A70-4E38-82C5-5F0ECA9825B3}"/>
    <cellStyle name="ÄÞ¸¶ [0]_¸ÅÃâ¸ÅÃâ¿ø°¡ _실적01(2안) 26" xfId="31210" xr:uid="{9132FC85-DB2B-47F8-A00C-C279BA2D15B5}"/>
    <cellStyle name="AÞ¸¶ [0]_¸AAa¸AAa¿ø°¡ _실적01(2안) 27" xfId="31264" xr:uid="{2C67B0B0-8A37-47A1-B705-2ADA789E5568}"/>
    <cellStyle name="ÄÞ¸¶ [0]_¸ÅÃâ¸ÅÃâ¿ø°¡ _실적01(2안) 27" xfId="31263" xr:uid="{C32048C2-30F6-46A1-BF60-A08723E37ACA}"/>
    <cellStyle name="AÞ¸¶ [0]_¸AAa¸AAa¿ø°¡ _실적01(2안) 28" xfId="31352" xr:uid="{87B08668-3F30-4D98-A0DA-62718A7BAE9D}"/>
    <cellStyle name="ÄÞ¸¶ [0]_¸ÅÃâ¸ÅÃâ¿ø°¡ _실적01(2안) 28" xfId="31353" xr:uid="{AC807D70-065C-46EF-8A43-6452447B59F0}"/>
    <cellStyle name="AÞ¸¶ [0]_¸AAa¸AAa¿ø°¡ _실적01(2안) 29" xfId="31572" xr:uid="{D6A4162C-8A6C-4F85-A7D9-E55552BB6D50}"/>
    <cellStyle name="ÄÞ¸¶ [0]_¸ÅÃâ¸ÅÃâ¿ø°¡ _실적01(2안) 29" xfId="31573" xr:uid="{CD05147E-1C31-40CA-8BA4-410CBF74C559}"/>
    <cellStyle name="AÞ¸¶ [0]_¸AAa¸AAa¿ø°¡ _실적01(2안) 3" xfId="2818" xr:uid="{BC8DFECB-051D-481A-905E-A4DBAD452090}"/>
    <cellStyle name="ÄÞ¸¶ [0]_¸ÅÃâ¸ÅÃâ¿ø°¡ _실적01(2안) 3" xfId="2819" xr:uid="{5F021D2C-A879-41B4-BF19-97C4E452AB46}"/>
    <cellStyle name="AÞ¸¶ [0]_¸AAa¸AAa¿ø°¡ _실적01(2안) 3 2" xfId="24360" xr:uid="{2A7E9E83-162B-492D-B7E1-97A70EE66265}"/>
    <cellStyle name="ÄÞ¸¶ [0]_¸ÅÃâ¸ÅÃâ¿ø°¡ _실적01(2안) 3 2" xfId="24361" xr:uid="{236C1F07-0E49-43CA-889A-58CBB22CA45D}"/>
    <cellStyle name="AÞ¸¶ [0]_¸AAa¸AAa¿ø°¡ _실적01(2안) 3 3" xfId="24362" xr:uid="{C09D4A9F-CEF2-4BCB-8BA5-7B3BBD396C92}"/>
    <cellStyle name="ÄÞ¸¶ [0]_¸ÅÃâ¸ÅÃâ¿ø°¡ _실적01(2안) 3 3" xfId="24363" xr:uid="{F3F9F6B8-7079-485B-A7E9-F427D452EB92}"/>
    <cellStyle name="AÞ¸¶ [0]_¸AAa¸AAa¿ø°¡ _실적01(2안) 3 4" xfId="24364" xr:uid="{9DFE2BE1-B733-42AC-9B7F-9C9AB01FAB4C}"/>
    <cellStyle name="ÄÞ¸¶ [0]_¸ÅÃâ¸ÅÃâ¿ø°¡ _실적01(2안) 3 4" xfId="24365" xr:uid="{058507CA-3150-47B9-A5CF-182BB295AF5E}"/>
    <cellStyle name="AÞ¸¶ [0]_¸AAa¸AAa¿ø°¡ _실적01(2안) 4" xfId="2820" xr:uid="{28D9B856-E8C4-41B9-8221-F97B607C298C}"/>
    <cellStyle name="ÄÞ¸¶ [0]_¸ÅÃâ¸ÅÃâ¿ø°¡ _실적01(2안) 4" xfId="2821" xr:uid="{E93B1EDC-0BE7-4EB5-85BD-CB7DDF01C9BD}"/>
    <cellStyle name="AÞ¸¶ [0]_¸AAa¸AAa¿ø°¡ _실적01(2안) 4 2" xfId="24366" xr:uid="{8169A548-8B16-4A39-8ED0-BADF6DC17E7B}"/>
    <cellStyle name="ÄÞ¸¶ [0]_¸ÅÃâ¸ÅÃâ¿ø°¡ _실적01(2안) 4 2" xfId="24367" xr:uid="{C63F1132-C163-42A4-94E0-ABBAE74D1956}"/>
    <cellStyle name="AÞ¸¶ [0]_¸AAa¸AAa¿ø°¡ _실적01(2안) 4 3" xfId="24368" xr:uid="{63C2A968-8EAD-4D3D-8A0E-BD7391C40568}"/>
    <cellStyle name="ÄÞ¸¶ [0]_¸ÅÃâ¸ÅÃâ¿ø°¡ _실적01(2안) 4 3" xfId="24369" xr:uid="{79CB88B4-7F55-4F93-A190-E1DAE0939610}"/>
    <cellStyle name="AÞ¸¶ [0]_¸AAa¸AAa¿ø°¡ _실적01(2안) 4 4" xfId="24370" xr:uid="{E11D6B2D-06CD-44CF-B2B0-C5E775FB03CD}"/>
    <cellStyle name="ÄÞ¸¶ [0]_¸ÅÃâ¸ÅÃâ¿ø°¡ _실적01(2안) 4 4" xfId="24371" xr:uid="{2A279850-940D-4E5B-9F47-53D47DCB7D9C}"/>
    <cellStyle name="AÞ¸¶ [0]_¸AAa¸AAa¿ø°¡ _실적01(2안) 5" xfId="2822" xr:uid="{461CB252-47C3-4F49-907D-E03F39FC31C1}"/>
    <cellStyle name="ÄÞ¸¶ [0]_¸ÅÃâ¸ÅÃâ¿ø°¡ _실적01(2안) 5" xfId="2823" xr:uid="{D95587C9-ABCD-4065-9E2B-2DA9DBE8DF36}"/>
    <cellStyle name="AÞ¸¶ [0]_¸AAa¸AAa¿ø°¡ _실적01(2안) 5 2" xfId="24372" xr:uid="{55DC8848-EF1F-4321-AC51-9E479998B52A}"/>
    <cellStyle name="ÄÞ¸¶ [0]_¸ÅÃâ¸ÅÃâ¿ø°¡ _실적01(2안) 5 2" xfId="24373" xr:uid="{3B9F792B-5448-441F-A771-2CC5451C179E}"/>
    <cellStyle name="AÞ¸¶ [0]_¸AAa¸AAa¿ø°¡ _실적01(2안) 5 3" xfId="24374" xr:uid="{88A15208-0282-416F-B104-04380D25D959}"/>
    <cellStyle name="ÄÞ¸¶ [0]_¸ÅÃâ¸ÅÃâ¿ø°¡ _실적01(2안) 5 3" xfId="24375" xr:uid="{A92EF443-BFCC-4231-8E16-B37EDDAD8B6C}"/>
    <cellStyle name="AÞ¸¶ [0]_¸AAa¸AAa¿ø°¡ _실적01(2안) 5 4" xfId="24376" xr:uid="{160544AD-4294-4B60-9760-7ED533960F4A}"/>
    <cellStyle name="ÄÞ¸¶ [0]_¸ÅÃâ¸ÅÃâ¿ø°¡ _실적01(2안) 5 4" xfId="24377" xr:uid="{1230FFDE-B329-4D08-B8DF-B6644B546859}"/>
    <cellStyle name="AÞ¸¶ [0]_¸AAa¸AAa¿ø°¡ _실적01(2안) 6" xfId="2824" xr:uid="{5E7AE66E-7384-4E44-A202-D982FA188420}"/>
    <cellStyle name="ÄÞ¸¶ [0]_¸ÅÃâ¸ÅÃâ¿ø°¡ _실적01(2안) 6" xfId="2825" xr:uid="{7ED29323-CB58-4F16-A387-15B894A1F025}"/>
    <cellStyle name="AÞ¸¶ [0]_¸AAa¸AAa¿ø°¡ _실적01(2안) 6 2" xfId="24378" xr:uid="{33895422-7649-4A83-9006-E2E84900D92B}"/>
    <cellStyle name="ÄÞ¸¶ [0]_¸ÅÃâ¸ÅÃâ¿ø°¡ _실적01(2안) 6 2" xfId="24379" xr:uid="{1D1DBA44-8130-45CE-B2B2-E2066B554618}"/>
    <cellStyle name="AÞ¸¶ [0]_¸AAa¸AAa¿ø°¡ _실적01(2안) 6 3" xfId="24380" xr:uid="{60C23EB4-DD66-47F0-BC95-033D9C1D2623}"/>
    <cellStyle name="ÄÞ¸¶ [0]_¸ÅÃâ¸ÅÃâ¿ø°¡ _실적01(2안) 6 3" xfId="24381" xr:uid="{8FE34855-A489-4BC7-A2A5-4ADAAB3570EC}"/>
    <cellStyle name="AÞ¸¶ [0]_¸AAa¸AAa¿ø°¡ _실적01(2안) 6 4" xfId="24382" xr:uid="{7C5693E6-9DAE-4128-B8E6-0451EDD29D8B}"/>
    <cellStyle name="ÄÞ¸¶ [0]_¸ÅÃâ¸ÅÃâ¿ø°¡ _실적01(2안) 6 4" xfId="24383" xr:uid="{809D59B8-853D-4D25-8B3F-B7DA641F54DC}"/>
    <cellStyle name="AÞ¸¶ [0]_¸AAa¸AAa¿ø°¡ _실적01(2안) 7" xfId="24384" xr:uid="{3693DD3D-F4AE-4FC9-92C2-480571289760}"/>
    <cellStyle name="ÄÞ¸¶ [0]_¸ÅÃâ¸ÅÃâ¿ø°¡ _실적01(2안) 7" xfId="24385" xr:uid="{0F18D778-5571-4F64-8F3D-A9CF6BD215F8}"/>
    <cellStyle name="AÞ¸¶ [0]_¸AAa¸AAa¿ø°¡ _실적01(2안) 8" xfId="24386" xr:uid="{4FF6BD62-88B5-40FD-A605-76B8E60CB2DD}"/>
    <cellStyle name="ÄÞ¸¶ [0]_¸ÅÃâ¸ÅÃâ¿ø°¡ _실적01(2안) 8" xfId="24387" xr:uid="{EBD92178-DFA7-4BE6-BEA4-D423B5F2FD76}"/>
    <cellStyle name="AÞ¸¶ [0]_¸AAa¸AAa¿ø°¡ _실적01(2안) 9" xfId="24388" xr:uid="{2EE0AD7F-6145-4E68-BF05-C360F4F32492}"/>
    <cellStyle name="ÄÞ¸¶ [0]_¸ÅÃâ¸ÅÃâ¿ø°¡ _실적01(2안) 9" xfId="24389" xr:uid="{4FC38152-F96D-4C2C-8CFC-BCB4CC0135F7}"/>
    <cellStyle name="AÞ¸¶ [0]_¸AAa¸AAa¿ø°¡ _실적01(2안)_SPACE활용" xfId="2826" xr:uid="{F46C5D37-7FBA-4D8B-B4F1-824456A9BBD1}"/>
    <cellStyle name="ÄÞ¸¶ [0]_¸ÅÃâ¸ÅÃâ¿ø°¡ _실적01(2안)_SPACE활용" xfId="2827" xr:uid="{58E0DA1C-11C7-42E0-9EB9-FF1DBBDBEF72}"/>
    <cellStyle name="AÞ¸¶ [0]_¸AAa¸AAa¿ø°¡ _실적01(2안)_배전반" xfId="2828" xr:uid="{B1B59846-ED3C-4128-9064-754B68ABDD4D}"/>
    <cellStyle name="ÄÞ¸¶ [0]_¸ÅÃâ¸ÅÃâ¿ø°¡ _실적01(2안)_배전반" xfId="2829" xr:uid="{4EBA8E9B-47B0-44E0-B75E-64966A2DBE3F}"/>
    <cellStyle name="AÞ¸¶ [0]_¸AAa¸AAa¿ø°¡ _실적01(2안)_수주분석(MTX)0829" xfId="2830" xr:uid="{506372EB-C759-4D41-BCB5-78BA2AEBD091}"/>
    <cellStyle name="ÄÞ¸¶ [0]_¸ÅÃâ¸ÅÃâ¿ø°¡ _실적01(2안)_수주분석(MTX)0829" xfId="2831" xr:uid="{1AB82FAE-A75C-4443-9F4C-B0D3B31EB3FB}"/>
    <cellStyle name="AÞ¸¶ [0]_¸AAa¾×(3)" xfId="2832" xr:uid="{470DE6EE-2AA3-47A8-B5C0-835458CA7215}"/>
    <cellStyle name="ÄÞ¸¶ [0]_¸ñÀûº° " xfId="2833" xr:uid="{7DEF8CA9-C0BB-4C90-AB53-39A81F3CB8B9}"/>
    <cellStyle name="AÞ¸¶ [0]_¿­¸° INT" xfId="2834" xr:uid="{3132B568-0504-430E-B32D-D02B82378A9C}"/>
    <cellStyle name="ÄÞ¸¶ [0]_°èÈ¹3 " xfId="2835" xr:uid="{880E2204-A2A1-4BA6-8D67-477F10870835}"/>
    <cellStyle name="AÞ¸¶ [0]_°eE¹3 _24통관" xfId="2836" xr:uid="{86FC776D-72A6-4A05-A2C2-310E1B8DA131}"/>
    <cellStyle name="ÄÞ¸¶ [0]_°èÈ¹3 _3. 미포조선 경영현황(04실적05계획 cyh)" xfId="2837" xr:uid="{0DA60C8E-1ADF-44DF-8F52-F3D29BA02E9B}"/>
    <cellStyle name="AÞ¸¶ [0]_°eE¹3 _매출확정" xfId="2838" xr:uid="{54B1312A-F74C-4FDD-B3D9-45414AA411F2}"/>
    <cellStyle name="ÄÞ¸¶ [0]_°èÈ¹3 _배전반" xfId="2839" xr:uid="{5FBB4201-EC1B-4CB0-817E-31950C0CC9C0}"/>
    <cellStyle name="AÞ¸¶ [0]_°ø≫cºn¿¹≫e¼­ " xfId="2840" xr:uid="{C4D52713-AAFB-4F5F-8BD3-853D107CE249}"/>
    <cellStyle name="ÄÞ¸¶ [0]_¼öÅ¹°èÈ¹ " xfId="2841" xr:uid="{F1F264EE-F17D-4D10-9FEC-4B6B9B24AE1D}"/>
    <cellStyle name="AÞ¸¶ [0]_¼oA¹°eE¹  10" xfId="24390" xr:uid="{9FE1BB38-59C3-4195-801A-336AE374E8C2}"/>
    <cellStyle name="ÄÞ¸¶ [0]_¼öÅ¹°èÈ¹  10" xfId="24391" xr:uid="{E74853D3-07FF-4216-8CA9-CCBC730AA2AB}"/>
    <cellStyle name="AÞ¸¶ [0]_¼oA¹°eE¹  11" xfId="24392" xr:uid="{B44CF84B-BE9E-4B1B-A336-90CC30A40BB6}"/>
    <cellStyle name="ÄÞ¸¶ [0]_¼öÅ¹°èÈ¹  11" xfId="24393" xr:uid="{01E343A2-F637-41F1-8B16-A0B837C2BD95}"/>
    <cellStyle name="AÞ¸¶ [0]_¼oA¹°eE¹  12" xfId="24394" xr:uid="{44F1718E-528F-4257-8711-CECBA62758B1}"/>
    <cellStyle name="ÄÞ¸¶ [0]_¼öÅ¹°èÈ¹  12" xfId="24395" xr:uid="{58B80C92-4F42-4311-8188-0EF850BBF5A4}"/>
    <cellStyle name="AÞ¸¶ [0]_¼oA¹°eE¹  13" xfId="24396" xr:uid="{9440DE70-8EFE-4676-B7BE-3AD563607821}"/>
    <cellStyle name="ÄÞ¸¶ [0]_¼öÅ¹°èÈ¹  13" xfId="24397" xr:uid="{0325B7D9-2A3C-4ABB-B946-BA39EE955F52}"/>
    <cellStyle name="AÞ¸¶ [0]_¼oA¹°eE¹  14" xfId="24398" xr:uid="{5FF18E95-2921-4C91-8C39-DFCF2B8A096D}"/>
    <cellStyle name="ÄÞ¸¶ [0]_¼öÅ¹°èÈ¹  14" xfId="24399" xr:uid="{7FEF7650-DCA6-48FA-9635-477AA47233AD}"/>
    <cellStyle name="AÞ¸¶ [0]_¼oA¹°eE¹  15" xfId="24400" xr:uid="{49605866-43B4-4DD4-8665-B7468AF39424}"/>
    <cellStyle name="ÄÞ¸¶ [0]_¼öÅ¹°èÈ¹  15" xfId="24401" xr:uid="{EBC96F4E-368F-4C1E-AE37-EA7D4B833FC0}"/>
    <cellStyle name="AÞ¸¶ [0]_¼oA¹°eE¹  16" xfId="24402" xr:uid="{0894C74C-8470-46A3-BF4E-D6CD8124BA4E}"/>
    <cellStyle name="ÄÞ¸¶ [0]_¼öÅ¹°èÈ¹  16" xfId="24403" xr:uid="{8B20D013-2376-40CE-B632-3FF40408CBDA}"/>
    <cellStyle name="AÞ¸¶ [0]_¼oA¹°eE¹  17" xfId="24404" xr:uid="{F3EF757F-FEFC-4A23-8B58-334442557079}"/>
    <cellStyle name="ÄÞ¸¶ [0]_¼öÅ¹°èÈ¹  17" xfId="24405" xr:uid="{B942430C-DC44-451E-859A-E878368930DC}"/>
    <cellStyle name="AÞ¸¶ [0]_¼oA¹°eE¹  18" xfId="24406" xr:uid="{232BACCA-2191-4B10-88C9-4302B799432E}"/>
    <cellStyle name="ÄÞ¸¶ [0]_¼öÅ¹°èÈ¹  18" xfId="24407" xr:uid="{3146A907-BFB0-4DC2-A0DC-2E496BED3EDF}"/>
    <cellStyle name="AÞ¸¶ [0]_¼oA¹°eE¹  19" xfId="24408" xr:uid="{CA5CAA04-9BF1-4886-AD05-1EA6252F5ED6}"/>
    <cellStyle name="ÄÞ¸¶ [0]_¼öÅ¹°èÈ¹  19" xfId="24409" xr:uid="{E64C42C1-D8B0-42AB-9687-C2B413DF9D2E}"/>
    <cellStyle name="AÞ¸¶ [0]_¼oA¹°eE¹  2" xfId="24410" xr:uid="{DA82597A-1994-484B-8474-A6236F4F6B63}"/>
    <cellStyle name="ÄÞ¸¶ [0]_¼öÅ¹°èÈ¹  2" xfId="24411" xr:uid="{15F26FD3-2E84-4A9D-A818-0D7635F59FE8}"/>
    <cellStyle name="AÞ¸¶ [0]_¼oA¹°eE¹  20" xfId="24412" xr:uid="{2F2ABF8A-2609-42F4-8AC8-F8C12DA2BE0F}"/>
    <cellStyle name="ÄÞ¸¶ [0]_¼öÅ¹°èÈ¹  20" xfId="24413" xr:uid="{3907C61A-3CCC-460C-A5C4-EDA1F03928DC}"/>
    <cellStyle name="AÞ¸¶ [0]_¼oA¹°eE¹  21" xfId="24414" xr:uid="{6D14EFCD-7519-4285-AEAB-204AEA8EED0F}"/>
    <cellStyle name="ÄÞ¸¶ [0]_¼öÅ¹°èÈ¹  21" xfId="24415" xr:uid="{D233905D-F5C3-4F93-845F-02F5B5EC545F}"/>
    <cellStyle name="AÞ¸¶ [0]_¼oA¹°eE¹  22" xfId="24416" xr:uid="{BC0C8DD1-CA38-4967-AAC0-51166B5B43B7}"/>
    <cellStyle name="ÄÞ¸¶ [0]_¼öÅ¹°èÈ¹  22" xfId="24417" xr:uid="{AE276B53-477F-4C82-93F0-AF93756AC857}"/>
    <cellStyle name="AÞ¸¶ [0]_¼oA¹°eE¹  23" xfId="24418" xr:uid="{7F543F61-EF37-4BF2-8B2A-B148A508E402}"/>
    <cellStyle name="ÄÞ¸¶ [0]_¼öÅ¹°èÈ¹  23" xfId="24419" xr:uid="{D848630B-32D8-49FC-ACA7-9D80F678979D}"/>
    <cellStyle name="AÞ¸¶ [0]_¼oA¹°eE¹  24" xfId="24420" xr:uid="{B85956CF-F395-4685-8B2C-3DDEBDD49EB9}"/>
    <cellStyle name="ÄÞ¸¶ [0]_¼öÅ¹°èÈ¹  24" xfId="24421" xr:uid="{4125D59A-48CF-4A6A-B061-484E57FF2EDB}"/>
    <cellStyle name="AÞ¸¶ [0]_¼oA¹°eE¹  25" xfId="24422" xr:uid="{B2233B8B-F685-4408-8D40-2D7726E82378}"/>
    <cellStyle name="ÄÞ¸¶ [0]_¼öÅ¹°èÈ¹  25" xfId="24423" xr:uid="{E589556D-B7B1-4291-813A-F54DF54AD81C}"/>
    <cellStyle name="AÞ¸¶ [0]_¼oA¹°eE¹  26" xfId="24424" xr:uid="{4DC25166-AD51-4749-B464-96F38734D355}"/>
    <cellStyle name="ÄÞ¸¶ [0]_¼öÅ¹°èÈ¹  26" xfId="24425" xr:uid="{486A79B5-51AA-43B2-982F-DE8B44D85BEE}"/>
    <cellStyle name="AÞ¸¶ [0]_¼oA¹°eE¹  27" xfId="24426" xr:uid="{9558E4F0-99F1-4EA9-9E02-D872CF9C8673}"/>
    <cellStyle name="ÄÞ¸¶ [0]_¼öÅ¹°èÈ¹  27" xfId="24427" xr:uid="{B23A03B4-CB67-4693-8D8A-B63B7488620D}"/>
    <cellStyle name="AÞ¸¶ [0]_¼oA¹°eE¹  28" xfId="24428" xr:uid="{8791A24B-7001-4421-AD4F-71D16E68FD23}"/>
    <cellStyle name="ÄÞ¸¶ [0]_¼öÅ¹°èÈ¹  28" xfId="24429" xr:uid="{A2E8F51D-AC33-4DAA-93FB-D507B616A198}"/>
    <cellStyle name="AÞ¸¶ [0]_¼oA¹°eE¹  29" xfId="24430" xr:uid="{27189BFF-A2E4-410E-B797-CF4B92F826C2}"/>
    <cellStyle name="ÄÞ¸¶ [0]_¼öÅ¹°èÈ¹  29" xfId="24431" xr:uid="{62A586E8-0CA4-484B-AC01-EF9BF419281B}"/>
    <cellStyle name="AÞ¸¶ [0]_¼oA¹°eE¹  3" xfId="24432" xr:uid="{80968F4A-5D3D-49C6-99DE-71E8F4E8949C}"/>
    <cellStyle name="ÄÞ¸¶ [0]_¼öÅ¹°èÈ¹  3" xfId="24433" xr:uid="{8B3A6542-411E-4197-95E1-57C2B72C073A}"/>
    <cellStyle name="AÞ¸¶ [0]_¼oA¹°eE¹  30" xfId="24434" xr:uid="{4D91139A-9029-4E38-94DE-6399F50FE27F}"/>
    <cellStyle name="ÄÞ¸¶ [0]_¼öÅ¹°èÈ¹  30" xfId="24435" xr:uid="{1C4B9B1D-A0D8-4AC1-9407-1B5E31BF8E4B}"/>
    <cellStyle name="AÞ¸¶ [0]_¼oA¹°eE¹  31" xfId="24436" xr:uid="{37C4DBCC-4482-4B8A-9B6F-231D45A5D1CB}"/>
    <cellStyle name="ÄÞ¸¶ [0]_¼öÅ¹°èÈ¹  31" xfId="24437" xr:uid="{E3DC7F6E-C980-4CB4-B5B8-F29EC557807D}"/>
    <cellStyle name="AÞ¸¶ [0]_¼oA¹°eE¹  32" xfId="24438" xr:uid="{F4ABC644-0377-429B-9B5E-6BB6363C0D79}"/>
    <cellStyle name="ÄÞ¸¶ [0]_¼öÅ¹°èÈ¹  32" xfId="24439" xr:uid="{AA2137E9-45C2-4C1E-A527-110A4ED1F181}"/>
    <cellStyle name="AÞ¸¶ [0]_¼oA¹°eE¹  33" xfId="24440" xr:uid="{827021E9-5B54-435F-87AC-D0E0F49234A6}"/>
    <cellStyle name="ÄÞ¸¶ [0]_¼öÅ¹°èÈ¹  33" xfId="24441" xr:uid="{B23AD640-1072-4EBB-A575-CBBFBEB13C3C}"/>
    <cellStyle name="AÞ¸¶ [0]_¼oA¹°eE¹  34" xfId="24442" xr:uid="{F24DC8F0-E25F-4CC9-98EF-55981149297F}"/>
    <cellStyle name="ÄÞ¸¶ [0]_¼öÅ¹°èÈ¹  34" xfId="24443" xr:uid="{DC8F776E-BF5F-487D-8285-F6078BAD96CD}"/>
    <cellStyle name="AÞ¸¶ [0]_¼oA¹°eE¹  35" xfId="24444" xr:uid="{075D373B-3D94-4BFD-87A1-AA74D8A581E5}"/>
    <cellStyle name="ÄÞ¸¶ [0]_¼öÅ¹°èÈ¹  35" xfId="24445" xr:uid="{2E251B55-4445-4FA3-A0AF-0F92540C4F67}"/>
    <cellStyle name="AÞ¸¶ [0]_¼oA¹°eE¹  36" xfId="24446" xr:uid="{17906124-F968-421C-ACE2-56E89DB73E7D}"/>
    <cellStyle name="ÄÞ¸¶ [0]_¼öÅ¹°èÈ¹  36" xfId="24447" xr:uid="{25FA3C38-FD51-4A94-A761-DB1DB301C8A4}"/>
    <cellStyle name="AÞ¸¶ [0]_¼oA¹°eE¹  4" xfId="24448" xr:uid="{BA219B31-D5CC-4C65-8759-4BE6F4B72593}"/>
    <cellStyle name="ÄÞ¸¶ [0]_¼öÅ¹°èÈ¹  4" xfId="24449" xr:uid="{17B8983A-1F4C-419A-90F3-3033C31C23EA}"/>
    <cellStyle name="AÞ¸¶ [0]_¼oA¹°eE¹  5" xfId="24450" xr:uid="{31F2C419-8E12-45EB-A460-BE2685FD11C7}"/>
    <cellStyle name="ÄÞ¸¶ [0]_¼öÅ¹°èÈ¹  5" xfId="24451" xr:uid="{51E27DA3-888E-44B2-8E97-BBD5D7D1E5AB}"/>
    <cellStyle name="AÞ¸¶ [0]_¼oA¹°eE¹  6" xfId="24452" xr:uid="{BFCE5275-033E-4D96-8CE9-3D16B34D6237}"/>
    <cellStyle name="ÄÞ¸¶ [0]_¼öÅ¹°èÈ¹  6" xfId="24453" xr:uid="{B57CE508-26B6-4F1B-9256-8FCAE136A2E0}"/>
    <cellStyle name="AÞ¸¶ [0]_¼oA¹°eE¹  7" xfId="24454" xr:uid="{582E9BF3-BE38-4826-9ACA-3AEA02BBC9D4}"/>
    <cellStyle name="ÄÞ¸¶ [0]_¼öÅ¹°èÈ¹  7" xfId="24455" xr:uid="{85E0E4F1-DCAF-40C8-8586-0DB0D29466FD}"/>
    <cellStyle name="AÞ¸¶ [0]_¼oA¹°eE¹  8" xfId="24456" xr:uid="{E0B7AC7F-EE89-4C89-93ED-FC7B15537644}"/>
    <cellStyle name="ÄÞ¸¶ [0]_¼öÅ¹°èÈ¹  8" xfId="24457" xr:uid="{4B9CA6A2-95BF-4CF0-BE77-C4B25FBFB18E}"/>
    <cellStyle name="AÞ¸¶ [0]_¼oA¹°eE¹  9" xfId="24458" xr:uid="{877F0847-5BF4-47C4-B74E-1CF906942C5D}"/>
    <cellStyle name="ÄÞ¸¶ [0]_¼öÅ¹°èÈ¹  9" xfId="24459" xr:uid="{6ACE98CD-2DE5-49A9-8103-570CC4A83C25}"/>
    <cellStyle name="AÞ¸¶ [0]_¼oAa½CAu " xfId="2842" xr:uid="{27EA37FF-274E-4875-8FCB-8C821CE05456}"/>
    <cellStyle name="ÄÞ¸¶ [0]_¼öÃâ½ÇÀû " xfId="2843" xr:uid="{3FD97F06-B850-45E4-BF45-0572E4F9F47E}"/>
    <cellStyle name="AÞ¸¶ [0]_¼oAa½CAu  10" xfId="24460" xr:uid="{786C3A63-F88B-4B56-8D49-9CB0FAD4F730}"/>
    <cellStyle name="ÄÞ¸¶ [0]_¼öÃâ½ÇÀû  10" xfId="24461" xr:uid="{8FADEDD3-B94D-4DC0-96E3-EDC24905AD95}"/>
    <cellStyle name="AÞ¸¶ [0]_¼oAa½CAu  11" xfId="24462" xr:uid="{95FED555-6DB5-4DC8-8B5A-4B291FEC01A7}"/>
    <cellStyle name="ÄÞ¸¶ [0]_¼öÃâ½ÇÀû  11" xfId="24463" xr:uid="{78CFE874-D72C-4F00-B613-B406C155548E}"/>
    <cellStyle name="AÞ¸¶ [0]_¼oAa½CAu  12" xfId="24464" xr:uid="{6B0E3D70-C232-4835-8B20-28FE4DEC12D5}"/>
    <cellStyle name="ÄÞ¸¶ [0]_¼öÃâ½ÇÀû  12" xfId="24465" xr:uid="{D2EC75FC-7E74-4B3F-B133-F8721F4B4CDD}"/>
    <cellStyle name="AÞ¸¶ [0]_¼oAa½CAu  13" xfId="24466" xr:uid="{3766E6A5-EF5C-42D4-BA62-67F1E31E651C}"/>
    <cellStyle name="ÄÞ¸¶ [0]_¼öÃâ½ÇÀû  13" xfId="24467" xr:uid="{A2048419-A7FE-4D10-B701-68DB48792F58}"/>
    <cellStyle name="AÞ¸¶ [0]_¼oAa½CAu  14" xfId="24468" xr:uid="{58C2A088-5470-4DC3-974F-448560FBACEA}"/>
    <cellStyle name="ÄÞ¸¶ [0]_¼öÃâ½ÇÀû  14" xfId="24469" xr:uid="{B76D690B-AF0D-4A7A-B5F5-B700F4CC7C50}"/>
    <cellStyle name="AÞ¸¶ [0]_¼oAa½CAu  15" xfId="24470" xr:uid="{24D09C0C-3585-4145-868C-C5B5AC0072BA}"/>
    <cellStyle name="ÄÞ¸¶ [0]_¼öÃâ½ÇÀû  15" xfId="24471" xr:uid="{5A465DE5-2368-44E9-8FB7-65B76BFF0D20}"/>
    <cellStyle name="AÞ¸¶ [0]_¼oAa½CAu  16" xfId="24472" xr:uid="{831E6199-EEC1-40FF-BF85-FB5B7449FDEB}"/>
    <cellStyle name="ÄÞ¸¶ [0]_¼öÃâ½ÇÀû  16" xfId="24473" xr:uid="{90B38B3E-9453-455B-A11E-ED9AAF490781}"/>
    <cellStyle name="AÞ¸¶ [0]_¼oAa½CAu  17" xfId="24474" xr:uid="{A26AB026-E37A-422B-A5DF-6D100F750CAA}"/>
    <cellStyle name="ÄÞ¸¶ [0]_¼öÃâ½ÇÀû  17" xfId="24475" xr:uid="{7710C053-C9FC-4E1F-8BB6-AD140A2FE2E5}"/>
    <cellStyle name="AÞ¸¶ [0]_¼oAa½CAu  18" xfId="24476" xr:uid="{9D9D0584-1219-4A3E-A3F5-63F0DE70B95A}"/>
    <cellStyle name="ÄÞ¸¶ [0]_¼öÃâ½ÇÀû  18" xfId="24477" xr:uid="{6D4550BC-773E-4A67-8923-75DC0B969A89}"/>
    <cellStyle name="AÞ¸¶ [0]_¼oAa½CAu  19" xfId="24478" xr:uid="{329439AE-D195-4408-AAEC-2DC8C823ED52}"/>
    <cellStyle name="ÄÞ¸¶ [0]_¼öÃâ½ÇÀû  19" xfId="24479" xr:uid="{4B17D235-F281-44BE-B5C3-F2555694A1A6}"/>
    <cellStyle name="AÞ¸¶ [0]_¼oAa½CAu  2" xfId="24480" xr:uid="{4CE310BA-620E-4D59-89EC-C803E253B793}"/>
    <cellStyle name="ÄÞ¸¶ [0]_¼öÃâ½ÇÀû  2" xfId="24481" xr:uid="{F018FBD6-22AD-45D2-B52B-2363FAAD9327}"/>
    <cellStyle name="AÞ¸¶ [0]_¼oAa½CAu  20" xfId="24482" xr:uid="{2D0F784C-4A6A-44F2-96F0-1D3928BE7A90}"/>
    <cellStyle name="ÄÞ¸¶ [0]_¼öÃâ½ÇÀû  20" xfId="24483" xr:uid="{D06250C9-CB69-45AF-9316-4F4B34801ADD}"/>
    <cellStyle name="AÞ¸¶ [0]_¼oAa½CAu  21" xfId="24484" xr:uid="{B3B5F812-8831-4821-8702-7EB8A35BA4E8}"/>
    <cellStyle name="ÄÞ¸¶ [0]_¼öÃâ½ÇÀû  21" xfId="24485" xr:uid="{31DE57C7-8D7D-4BAC-95C3-33C68F55BA20}"/>
    <cellStyle name="AÞ¸¶ [0]_¼oAa½CAu  22" xfId="24486" xr:uid="{2BF9254D-DB64-4D23-B3BF-7F587018E518}"/>
    <cellStyle name="ÄÞ¸¶ [0]_¼öÃâ½ÇÀû  22" xfId="24487" xr:uid="{0597DD32-C4FF-4ED4-A5B9-1280DCB66133}"/>
    <cellStyle name="AÞ¸¶ [0]_¼oAa½CAu  23" xfId="24488" xr:uid="{B1CEE4A9-64F2-435A-A572-3311DDE75D16}"/>
    <cellStyle name="ÄÞ¸¶ [0]_¼öÃâ½ÇÀû  23" xfId="24489" xr:uid="{2792C38A-EACB-4894-9A7D-E12B4125214B}"/>
    <cellStyle name="AÞ¸¶ [0]_¼oAa½CAu  24" xfId="24490" xr:uid="{EB82223C-8BD3-440F-9E74-8FFD88DC24DD}"/>
    <cellStyle name="ÄÞ¸¶ [0]_¼öÃâ½ÇÀû  24" xfId="24491" xr:uid="{580476D3-EE20-40F2-8879-A0651B41B5C4}"/>
    <cellStyle name="AÞ¸¶ [0]_¼oAa½CAu  25" xfId="24492" xr:uid="{C4D3B3B9-AE68-424F-BD8D-97AA0BEAD28E}"/>
    <cellStyle name="ÄÞ¸¶ [0]_¼öÃâ½ÇÀû  25" xfId="24493" xr:uid="{B8B3E6C6-EC31-4DD1-8525-3959938529EA}"/>
    <cellStyle name="AÞ¸¶ [0]_¼oAa½CAu  26" xfId="24494" xr:uid="{DFCD403E-8E95-41DD-BD3B-893FEB882A07}"/>
    <cellStyle name="ÄÞ¸¶ [0]_¼öÃâ½ÇÀû  26" xfId="24495" xr:uid="{7285E83B-D12C-4CDA-A9E1-70904E6BD9AA}"/>
    <cellStyle name="AÞ¸¶ [0]_¼oAa½CAu  27" xfId="24496" xr:uid="{D911568D-1423-4E9B-848F-D28C0214E7C9}"/>
    <cellStyle name="ÄÞ¸¶ [0]_¼öÃâ½ÇÀû  27" xfId="24497" xr:uid="{1C92E95E-124E-4CF5-9E19-774C40A19E12}"/>
    <cellStyle name="AÞ¸¶ [0]_¼oAa½CAu  28" xfId="24498" xr:uid="{55ED8E21-D9A6-4121-BC90-F333C9F0C51D}"/>
    <cellStyle name="ÄÞ¸¶ [0]_¼öÃâ½ÇÀû  28" xfId="24499" xr:uid="{52CD0B2A-CCCA-43F9-8022-B25FAF6BE621}"/>
    <cellStyle name="AÞ¸¶ [0]_¼oAa½CAu  29" xfId="24500" xr:uid="{DEE0C7C0-6E62-42A1-8CF1-9F8D54B247BA}"/>
    <cellStyle name="ÄÞ¸¶ [0]_¼öÃâ½ÇÀû  29" xfId="24501" xr:uid="{502DD523-FC47-4DC3-B343-8405952CFBE4}"/>
    <cellStyle name="AÞ¸¶ [0]_¼oAa½CAu  3" xfId="24502" xr:uid="{396A0631-8B32-4356-B686-C0560571EF80}"/>
    <cellStyle name="ÄÞ¸¶ [0]_¼öÃâ½ÇÀû  3" xfId="24503" xr:uid="{99EA215D-C8AE-45E3-A0ED-27E64A56F0CC}"/>
    <cellStyle name="AÞ¸¶ [0]_¼oAa½CAu  30" xfId="24504" xr:uid="{F7F579ED-3D85-4E26-B370-A9FD425E47C3}"/>
    <cellStyle name="ÄÞ¸¶ [0]_¼öÃâ½ÇÀû  30" xfId="24505" xr:uid="{507B39B4-7068-414B-8799-9E5B3A6AF04B}"/>
    <cellStyle name="AÞ¸¶ [0]_¼oAa½CAu  31" xfId="24506" xr:uid="{880F57F6-715A-4262-8403-01189259B5E7}"/>
    <cellStyle name="ÄÞ¸¶ [0]_¼öÃâ½ÇÀû  31" xfId="24507" xr:uid="{940C4E39-B377-48C0-A6E2-65F37A933AD7}"/>
    <cellStyle name="AÞ¸¶ [0]_¼oAa½CAu  32" xfId="24508" xr:uid="{6C4338CE-096E-455F-A742-E13DFAC3E8DE}"/>
    <cellStyle name="ÄÞ¸¶ [0]_¼öÃâ½ÇÀû  32" xfId="24509" xr:uid="{752D05E2-0000-4958-AE04-EC53105A7709}"/>
    <cellStyle name="AÞ¸¶ [0]_¼oAa½CAu  33" xfId="24510" xr:uid="{8424A66A-7434-4C85-A895-953391D19DF7}"/>
    <cellStyle name="ÄÞ¸¶ [0]_¼öÃâ½ÇÀû  33" xfId="24511" xr:uid="{814EBD1A-75F6-4C45-854F-BFD03639B988}"/>
    <cellStyle name="AÞ¸¶ [0]_¼oAa½CAu  34" xfId="24512" xr:uid="{9356E886-12FC-4737-8368-E2F87C1C4DC8}"/>
    <cellStyle name="ÄÞ¸¶ [0]_¼öÃâ½ÇÀû  34" xfId="24513" xr:uid="{FD1D3F80-90E4-4950-83C4-45328E0C7390}"/>
    <cellStyle name="AÞ¸¶ [0]_¼oAa½CAu  35" xfId="24514" xr:uid="{719A5FAB-701E-4713-928F-0793E2DA40E6}"/>
    <cellStyle name="ÄÞ¸¶ [0]_¼öÃâ½ÇÀû  35" xfId="24515" xr:uid="{F08C73FF-B5F9-46CF-B821-C0C7A95F4F64}"/>
    <cellStyle name="AÞ¸¶ [0]_¼oAa½CAu  36" xfId="24516" xr:uid="{0A2C4817-4B1E-465A-83B3-CC1B5417C05D}"/>
    <cellStyle name="ÄÞ¸¶ [0]_¼öÃâ½ÇÀû  36" xfId="24517" xr:uid="{369CF3E6-B250-4CB1-8D91-80B0CAEA52DB}"/>
    <cellStyle name="AÞ¸¶ [0]_¼oAa½CAu  4" xfId="24518" xr:uid="{D8B66B19-333B-468B-92D2-88B297FC28C9}"/>
    <cellStyle name="ÄÞ¸¶ [0]_¼öÃâ½ÇÀû  4" xfId="24519" xr:uid="{8FCC6F04-7362-485F-B8FA-B2621264C024}"/>
    <cellStyle name="AÞ¸¶ [0]_¼oAa½CAu  5" xfId="24520" xr:uid="{F0CD11BA-DCED-41FE-AC20-382BEF50D81E}"/>
    <cellStyle name="ÄÞ¸¶ [0]_¼öÃâ½ÇÀû  5" xfId="24521" xr:uid="{6DA912D3-8A75-4B30-81BE-7BC5B4B4E057}"/>
    <cellStyle name="AÞ¸¶ [0]_¼oAa½CAu  6" xfId="24522" xr:uid="{064A3153-44C6-4CB6-B1F8-C6EB799D7A8C}"/>
    <cellStyle name="ÄÞ¸¶ [0]_¼öÃâ½ÇÀû  6" xfId="24523" xr:uid="{DA82FD44-2ADA-499A-B1FD-C7C4CF3D9186}"/>
    <cellStyle name="AÞ¸¶ [0]_¼oAa½CAu  7" xfId="24524" xr:uid="{75D79311-15C5-4106-A7DE-A5F88457F5FB}"/>
    <cellStyle name="ÄÞ¸¶ [0]_¼öÃâ½ÇÀû  7" xfId="24525" xr:uid="{3BD696B6-FA63-43F7-99F2-87DEBD8DCFDD}"/>
    <cellStyle name="AÞ¸¶ [0]_¼oAa½CAu  8" xfId="24526" xr:uid="{2383F570-B05A-4114-B208-4DABB5C96CBD}"/>
    <cellStyle name="ÄÞ¸¶ [0]_¼öÃâ½ÇÀû  8" xfId="24527" xr:uid="{69BB02C8-BE60-454C-A637-1E6D5CB7B174}"/>
    <cellStyle name="AÞ¸¶ [0]_¼oAa½CAu  9" xfId="24528" xr:uid="{36B02820-9B63-41BA-8909-BA2D800F6AA0}"/>
    <cellStyle name="ÄÞ¸¶ [0]_¼öÃâ½ÇÀû  9" xfId="24529" xr:uid="{985A80A9-9C24-41A8-A683-EC9922DD1FB0}"/>
    <cellStyle name="AÞ¸¶ [0]_¼oAa½CAu _(분석-수정-수주보완)2003-2005년신제품수주분석3" xfId="2844" xr:uid="{66E25B03-6309-405B-8990-FEDC5468481A}"/>
    <cellStyle name="ÄÞ¸¶ [0]_¼öÃâ½ÇÀû _(분석-수정-수주보완)2003-2005년신제품수주분석3" xfId="2845" xr:uid="{BE8499D9-DCB4-41EF-A719-43F30EA0C14E}"/>
    <cellStyle name="AÞ¸¶ [0]_¼oAa½CAu _04변압기생산투자" xfId="2846" xr:uid="{6D01589C-C563-4992-AD46-BCEB4D73C3F4}"/>
    <cellStyle name="ÄÞ¸¶ [0]_¼öÃâ½ÇÀû _04변압기생산투자" xfId="2847" xr:uid="{3B5C1585-AEE2-4A0E-BC12-C9A4074F6C46}"/>
    <cellStyle name="AÞ¸¶ [0]_¼oAa½CAu _07년 시설투자 사업계획(안재한)" xfId="2848" xr:uid="{C0AF8EF9-EB67-4956-A5B7-2F7F9BD03B3B}"/>
    <cellStyle name="ÄÞ¸¶ [0]_¼öÃâ½ÇÀû _07년 시설투자 사업계획(안재한)" xfId="2849" xr:uid="{159E5119-7F60-4A7D-81A3-8BD9699D0CEF}"/>
    <cellStyle name="AÞ¸¶ [0]_¼oAa½CAu _1 2006년사업계획작성기준및 양식(R.0)" xfId="2850" xr:uid="{79B53852-36F1-4594-B6DA-7F0850654F83}"/>
    <cellStyle name="ÄÞ¸¶ [0]_¼öÃâ½ÇÀû _1 2006년사업계획작성기준및 양식(R.0)" xfId="2851" xr:uid="{24C7FB5C-2E62-4B31-BFB0-F10407EA65A0}"/>
    <cellStyle name="AÞ¸¶ [0]_¼oAa½CAu _1)사업목표(수정)" xfId="2852" xr:uid="{F3093E26-5A6A-408B-87FC-DA3F44FF1627}"/>
    <cellStyle name="ÄÞ¸¶ [0]_¼öÃâ½ÇÀû _1)사업목표(수정)" xfId="2853" xr:uid="{8F8E5E4D-384D-4EC9-B471-F2AC70BF592D}"/>
    <cellStyle name="AÞ¸¶ [0]_¼oAa½CAu _1)중장기사업목표_B4(수정)" xfId="2854" xr:uid="{66C4DAE9-9963-4BFD-B463-E06C0952EE87}"/>
    <cellStyle name="ÄÞ¸¶ [0]_¼öÃâ½ÇÀû _1)중장기사업목표_B4(수정)" xfId="2855" xr:uid="{94FA069E-95A6-42F3-A7BC-76D4DCD3997A}"/>
    <cellStyle name="AÞ¸¶ [0]_¼oAa½CAu _¹≪¿ª10¿u " xfId="2856" xr:uid="{F0AD0D06-3E53-477D-8100-B9304F714F9D}"/>
    <cellStyle name="ÄÞ¸¶ [0]_¼öÃâ½ÇÀû _1∼10월 실적" xfId="2857" xr:uid="{838F72EE-0297-4922-935C-F4730955FE79}"/>
    <cellStyle name="AÞ¸¶ [0]_¼oAa½CAu _2007년사업계획작성초안(고생송부)" xfId="2858" xr:uid="{9C0B8AAD-CA5C-45D9-BAC2-383A21E2CA65}"/>
    <cellStyle name="ÄÞ¸¶ [0]_¼öÃâ½ÇÀû _2007년사업계획작성초안(고생송부)" xfId="2859" xr:uid="{AC812D3D-2841-43EC-9733-6B46E0283DCA}"/>
    <cellStyle name="AÞ¸¶ [0]_¼oAa½CAu _20080929_인버터VOC현황및개선방안_품질1" xfId="2860" xr:uid="{F8175791-F7EC-4355-9866-8B8C2C42804D}"/>
    <cellStyle name="ÄÞ¸¶ [0]_¼öÃâ½ÇÀû _20080929_인버터VOC현황및개선방안_품질1" xfId="2861" xr:uid="{20A4BB5A-9070-466F-ADFA-A61B4AD0ECCE}"/>
    <cellStyle name="AÞ¸¶ [0]_¼oAa½CAu _20080930_인버터VOC 년도별 추이_품질" xfId="2862" xr:uid="{2D92AE7D-A60F-413F-92C6-06730EE292D9}"/>
    <cellStyle name="ÄÞ¸¶ [0]_¼öÃâ½ÇÀû _20080930_인버터VOC 년도별 추이_품질" xfId="2863" xr:uid="{62C77257-25E9-4156-9271-E7EDF49F24E5}"/>
    <cellStyle name="AÞ¸¶ [0]_¼oAa½CAu _2008년_VOC 세부실천계획_r01(B4)_중저압차단기" xfId="2864" xr:uid="{2797A636-451E-4531-9FA2-E9CBCAD1EA18}"/>
    <cellStyle name="ÄÞ¸¶ [0]_¼öÃâ½ÇÀû _2008년_VOC 세부실천계획_r01(B4)_중저압차단기" xfId="2865" xr:uid="{53D5E943-2B60-449C-A9DD-74621A5C999E}"/>
    <cellStyle name="AÞ¸¶ [0]_¼oAa½CAu _5월보고상" xfId="2866" xr:uid="{64A16F30-A4E4-4789-85C8-540958AA98D9}"/>
    <cellStyle name="ÄÞ¸¶ [0]_¼öÃâ½ÇÀû _5월보고상" xfId="2867" xr:uid="{08B856FE-6ED7-4353-817C-5FB14738F37C}"/>
    <cellStyle name="AÞ¸¶ [0]_¼oAa½CAu _5월보고상 10" xfId="24530" xr:uid="{A3AD7DE9-00BD-4AA6-938B-0CDDFB20ED3D}"/>
    <cellStyle name="ÄÞ¸¶ [0]_¼öÃâ½ÇÀû _5월보고상 10" xfId="24531" xr:uid="{A06B644B-04F2-4B20-B9EE-84078DD15859}"/>
    <cellStyle name="AÞ¸¶ [0]_¼oAa½CAu _5월보고상 11" xfId="24532" xr:uid="{50E28C6B-C2E7-4FD5-BFDF-2FE533227495}"/>
    <cellStyle name="ÄÞ¸¶ [0]_¼öÃâ½ÇÀû _5월보고상 11" xfId="24533" xr:uid="{9A249C70-5B6C-4FA1-9C9A-0A626397E7F9}"/>
    <cellStyle name="AÞ¸¶ [0]_¼oAa½CAu _5월보고상 12" xfId="24534" xr:uid="{94819D0D-8790-4473-9A5B-318273FD72FF}"/>
    <cellStyle name="ÄÞ¸¶ [0]_¼öÃâ½ÇÀû _5월보고상 12" xfId="24535" xr:uid="{34578294-A934-41AC-877F-99253837F3E2}"/>
    <cellStyle name="AÞ¸¶ [0]_¼oAa½CAu _5월보고상 13" xfId="24536" xr:uid="{66CE52A6-B564-45F2-B531-7CDF545C8E46}"/>
    <cellStyle name="ÄÞ¸¶ [0]_¼öÃâ½ÇÀû _5월보고상 13" xfId="24537" xr:uid="{0E33C412-C15D-4768-84E3-294BDC0B82BD}"/>
    <cellStyle name="AÞ¸¶ [0]_¼oAa½CAu _5월보고상 14" xfId="24538" xr:uid="{5C51F6ED-F80B-4951-B2B2-5955F92CBD3C}"/>
    <cellStyle name="ÄÞ¸¶ [0]_¼öÃâ½ÇÀû _5월보고상 14" xfId="24539" xr:uid="{67402389-5A31-4926-B29D-1171DCD51E92}"/>
    <cellStyle name="AÞ¸¶ [0]_¼oAa½CAu _5월보고상 15" xfId="24540" xr:uid="{594C78B1-2E36-408E-AF46-ACD8472D8EA2}"/>
    <cellStyle name="ÄÞ¸¶ [0]_¼öÃâ½ÇÀû _5월보고상 15" xfId="24541" xr:uid="{4F2CCC33-028A-4546-B4DB-523549B4793C}"/>
    <cellStyle name="AÞ¸¶ [0]_¼oAa½CAu _5월보고상 16" xfId="24542" xr:uid="{81DDE384-8525-4DDD-B188-9ACA66878CC9}"/>
    <cellStyle name="ÄÞ¸¶ [0]_¼öÃâ½ÇÀû _5월보고상 16" xfId="24543" xr:uid="{24FA61D8-66C6-4BD9-B9D0-5014415588CD}"/>
    <cellStyle name="AÞ¸¶ [0]_¼oAa½CAu _5월보고상 17" xfId="24544" xr:uid="{DD61DE32-C887-4497-8FF7-F540D6828980}"/>
    <cellStyle name="ÄÞ¸¶ [0]_¼öÃâ½ÇÀû _5월보고상 17" xfId="24545" xr:uid="{1B6C199E-64C2-48DF-9A9A-3D135ACD344B}"/>
    <cellStyle name="AÞ¸¶ [0]_¼oAa½CAu _5월보고상 18" xfId="24546" xr:uid="{EFEBB2E7-F560-4C07-BFEF-437974F8DE67}"/>
    <cellStyle name="ÄÞ¸¶ [0]_¼öÃâ½ÇÀû _5월보고상 18" xfId="24547" xr:uid="{A9A6FFE6-9A10-44E0-AEBC-6891A0FF606E}"/>
    <cellStyle name="AÞ¸¶ [0]_¼oAa½CAu _5월보고상 19" xfId="24548" xr:uid="{14EB5A76-7833-4125-9AF5-7F4A10A929C8}"/>
    <cellStyle name="ÄÞ¸¶ [0]_¼öÃâ½ÇÀû _5월보고상 19" xfId="24549" xr:uid="{69558CA0-2D6F-4CFE-A98D-F51696ACB154}"/>
    <cellStyle name="AÞ¸¶ [0]_¼oAa½CAu _5월보고상 2" xfId="24550" xr:uid="{648E7BF4-0AE3-421B-8D8C-0253AFC41167}"/>
    <cellStyle name="ÄÞ¸¶ [0]_¼öÃâ½ÇÀû _5월보고상 2" xfId="24551" xr:uid="{0C2E0EC7-30D4-4AF3-9677-E1C0C3AA63DA}"/>
    <cellStyle name="AÞ¸¶ [0]_¼oAa½CAu _5월보고상 20" xfId="24552" xr:uid="{D751C805-0669-4288-9B3A-8711979DB0A7}"/>
    <cellStyle name="ÄÞ¸¶ [0]_¼öÃâ½ÇÀû _5월보고상 20" xfId="24553" xr:uid="{7A198DD8-69C7-44DB-9BD6-593C4AF79E27}"/>
    <cellStyle name="AÞ¸¶ [0]_¼oAa½CAu _5월보고상 21" xfId="24554" xr:uid="{772F5992-1864-4B1F-9F35-EFEA674C22C2}"/>
    <cellStyle name="ÄÞ¸¶ [0]_¼öÃâ½ÇÀû _5월보고상 21" xfId="24555" xr:uid="{1C516484-CF38-4A12-8A0B-CB02ABAF80CF}"/>
    <cellStyle name="AÞ¸¶ [0]_¼oAa½CAu _5월보고상 22" xfId="24556" xr:uid="{7A3B9F67-9EF3-41B2-B7A1-3ECB9CCC99BE}"/>
    <cellStyle name="ÄÞ¸¶ [0]_¼öÃâ½ÇÀû _5월보고상 22" xfId="24557" xr:uid="{ED564489-8A90-4BF7-AEDF-07CFFF69354A}"/>
    <cellStyle name="AÞ¸¶ [0]_¼oAa½CAu _5월보고상 23" xfId="24558" xr:uid="{818C0C89-8EF6-4CD7-B10E-3AD60EC5E59A}"/>
    <cellStyle name="ÄÞ¸¶ [0]_¼öÃâ½ÇÀû _5월보고상 23" xfId="24559" xr:uid="{F7F3C0D2-7CE2-47D1-B30B-95947DA92713}"/>
    <cellStyle name="AÞ¸¶ [0]_¼oAa½CAu _5월보고상 24" xfId="24560" xr:uid="{47E7F8A2-31A2-4C92-80F8-874DDF8409FF}"/>
    <cellStyle name="ÄÞ¸¶ [0]_¼öÃâ½ÇÀû _5월보고상 24" xfId="24561" xr:uid="{1D3D9660-D49C-41B8-9A25-82DBC72341CA}"/>
    <cellStyle name="AÞ¸¶ [0]_¼oAa½CAu _5월보고상 25" xfId="24562" xr:uid="{D55F4937-A34C-41D4-BC8F-558BDA75A10F}"/>
    <cellStyle name="ÄÞ¸¶ [0]_¼öÃâ½ÇÀû _5월보고상 25" xfId="24563" xr:uid="{A712E427-D6C6-4C9A-B093-9A80C7EF12C6}"/>
    <cellStyle name="AÞ¸¶ [0]_¼oAa½CAu _5월보고상 26" xfId="24564" xr:uid="{F3238B5B-1DE2-43D4-B5D8-C2D1DB139408}"/>
    <cellStyle name="ÄÞ¸¶ [0]_¼öÃâ½ÇÀû _5월보고상 26" xfId="24565" xr:uid="{8E77A260-B458-41D4-B0D3-8A83BEBE18E9}"/>
    <cellStyle name="AÞ¸¶ [0]_¼oAa½CAu _5월보고상 27" xfId="24566" xr:uid="{7291D1C2-3EB8-49AB-93B0-F86E65C29C29}"/>
    <cellStyle name="ÄÞ¸¶ [0]_¼öÃâ½ÇÀû _5월보고상 27" xfId="24567" xr:uid="{BDB94D07-8383-4431-8CD8-FBD0D5151A9C}"/>
    <cellStyle name="AÞ¸¶ [0]_¼oAa½CAu _5월보고상 28" xfId="24568" xr:uid="{9212C1EA-DEE4-4B1D-B5A8-EA70A443EE44}"/>
    <cellStyle name="ÄÞ¸¶ [0]_¼öÃâ½ÇÀû _5월보고상 28" xfId="24569" xr:uid="{B87E4529-AA25-4D10-BD7A-7D96810B0A71}"/>
    <cellStyle name="AÞ¸¶ [0]_¼oAa½CAu _5월보고상 29" xfId="24570" xr:uid="{8546B8B7-4C04-41E4-8C7C-9385BCED0C65}"/>
    <cellStyle name="ÄÞ¸¶ [0]_¼öÃâ½ÇÀû _5월보고상 29" xfId="24571" xr:uid="{7A19C49F-6579-4489-B707-414B66F340FE}"/>
    <cellStyle name="AÞ¸¶ [0]_¼oAa½CAu _5월보고상 3" xfId="24572" xr:uid="{25367CBA-5221-4841-B859-0AFCA0353E36}"/>
    <cellStyle name="ÄÞ¸¶ [0]_¼öÃâ½ÇÀû _5월보고상 3" xfId="24573" xr:uid="{395849B0-A524-4E4A-AD6F-C5E206E40367}"/>
    <cellStyle name="AÞ¸¶ [0]_¼oAa½CAu _5월보고상 30" xfId="24574" xr:uid="{ABE8AD2D-C4BB-49B5-9228-78D06C8184F7}"/>
    <cellStyle name="ÄÞ¸¶ [0]_¼öÃâ½ÇÀû _5월보고상 30" xfId="24575" xr:uid="{23E31767-307E-4E2D-BF12-52F149593FC7}"/>
    <cellStyle name="AÞ¸¶ [0]_¼oAa½CAu _5월보고상 31" xfId="24576" xr:uid="{A7098ED7-2A16-4A86-A373-2E824D785576}"/>
    <cellStyle name="ÄÞ¸¶ [0]_¼öÃâ½ÇÀû _5월보고상 31" xfId="24577" xr:uid="{E3A25053-D2C5-46F9-BFB5-9F37EFC7D701}"/>
    <cellStyle name="AÞ¸¶ [0]_¼oAa½CAu _5월보고상 32" xfId="24578" xr:uid="{F3C16583-10D3-41FA-8C30-5A6A1DAC4F46}"/>
    <cellStyle name="ÄÞ¸¶ [0]_¼öÃâ½ÇÀû _5월보고상 32" xfId="24579" xr:uid="{D09A470A-3625-48BE-AC1B-A3557EA66F5B}"/>
    <cellStyle name="AÞ¸¶ [0]_¼oAa½CAu _5월보고상 33" xfId="24580" xr:uid="{174B0026-C054-404B-8B24-E5B765DAEB79}"/>
    <cellStyle name="ÄÞ¸¶ [0]_¼öÃâ½ÇÀû _5월보고상 33" xfId="24581" xr:uid="{080A63B7-E185-4FB6-868D-0DAD60F6E199}"/>
    <cellStyle name="AÞ¸¶ [0]_¼oAa½CAu _5월보고상 34" xfId="24582" xr:uid="{DC3554BF-26AE-46B7-9FB3-83C8DCAE0A45}"/>
    <cellStyle name="ÄÞ¸¶ [0]_¼öÃâ½ÇÀû _5월보고상 34" xfId="24583" xr:uid="{21A377A5-E3FE-4073-9B00-59A3F016D165}"/>
    <cellStyle name="AÞ¸¶ [0]_¼oAa½CAu _5월보고상 35" xfId="24584" xr:uid="{7A3AEE7C-DCFC-4103-B109-AF6C86EB27AE}"/>
    <cellStyle name="ÄÞ¸¶ [0]_¼öÃâ½ÇÀû _5월보고상 35" xfId="24585" xr:uid="{43BE2F04-B6CD-4510-8459-72C6B550B26B}"/>
    <cellStyle name="AÞ¸¶ [0]_¼oAa½CAu _5월보고상 36" xfId="24586" xr:uid="{15026145-FEE3-4CE2-968E-BE182B655663}"/>
    <cellStyle name="ÄÞ¸¶ [0]_¼öÃâ½ÇÀû _5월보고상 36" xfId="24587" xr:uid="{B863B621-A891-4E38-A892-48052BBCDBC9}"/>
    <cellStyle name="AÞ¸¶ [0]_¼oAa½CAu _5월보고상 4" xfId="24588" xr:uid="{13CF0AC5-45F6-450E-B251-C2F7376E7731}"/>
    <cellStyle name="ÄÞ¸¶ [0]_¼öÃâ½ÇÀû _5월보고상 4" xfId="24589" xr:uid="{CD8F4296-A9E5-46D1-80CF-C359324F8249}"/>
    <cellStyle name="AÞ¸¶ [0]_¼oAa½CAu _5월보고상 5" xfId="24590" xr:uid="{6805250A-8B81-41DD-BE07-E999F35D1F0A}"/>
    <cellStyle name="ÄÞ¸¶ [0]_¼öÃâ½ÇÀû _5월보고상 5" xfId="24591" xr:uid="{F5CE8885-CED9-4666-B73A-A90D5E17C6EB}"/>
    <cellStyle name="AÞ¸¶ [0]_¼oAa½CAu _5월보고상 6" xfId="24592" xr:uid="{5715F0C8-FBDE-40D2-BA57-B41D673C0F5D}"/>
    <cellStyle name="ÄÞ¸¶ [0]_¼öÃâ½ÇÀû _5월보고상 6" xfId="24593" xr:uid="{E1E97A4C-D55D-4814-ADAA-F18C00232B4B}"/>
    <cellStyle name="AÞ¸¶ [0]_¼oAa½CAu _5월보고상 7" xfId="24594" xr:uid="{23D55C3E-5CD0-4E93-A853-935D10CF5CF9}"/>
    <cellStyle name="ÄÞ¸¶ [0]_¼öÃâ½ÇÀû _5월보고상 7" xfId="24595" xr:uid="{12DFA1C5-8296-4976-BD95-34D7EC2B4D45}"/>
    <cellStyle name="AÞ¸¶ [0]_¼oAa½CAu _5월보고상 8" xfId="24596" xr:uid="{5AEA8182-67C3-409E-A9C8-38DD56F0245A}"/>
    <cellStyle name="ÄÞ¸¶ [0]_¼öÃâ½ÇÀû _5월보고상 8" xfId="24597" xr:uid="{99A70A33-8296-4B76-9A9D-CD3C5BAB8C0E}"/>
    <cellStyle name="AÞ¸¶ [0]_¼oAa½CAu _5월보고상 9" xfId="24598" xr:uid="{CF9174E9-0F09-4174-88F6-84EA7C9AB76B}"/>
    <cellStyle name="ÄÞ¸¶ [0]_¼öÃâ½ÇÀû _5월보고상 9" xfId="24599" xr:uid="{D75D5F7D-A8ED-469A-8022-21DA095B99D4}"/>
    <cellStyle name="AÞ¸¶ [0]_¼oAa½CAu _5월보고시" xfId="2868" xr:uid="{43D5CDA5-A5C1-4B3E-9564-9087FBCE8A1A}"/>
    <cellStyle name="ÄÞ¸¶ [0]_¼öÃâ½ÇÀû _5월보고시" xfId="2869" xr:uid="{BE1073C6-2916-4A8F-A6D8-E492A5716076}"/>
    <cellStyle name="AÞ¸¶ [0]_¼oAa½CAu _5월보고시 10" xfId="24600" xr:uid="{62AA9CB5-4290-49FA-8B01-A5BBDC5E133D}"/>
    <cellStyle name="ÄÞ¸¶ [0]_¼öÃâ½ÇÀû _5월보고시 10" xfId="24601" xr:uid="{864C6FDC-53D2-4F93-8068-3D1AEB73128A}"/>
    <cellStyle name="AÞ¸¶ [0]_¼oAa½CAu _5월보고시 11" xfId="24602" xr:uid="{54E339B6-D6F3-4F5C-9E95-B80222B90D84}"/>
    <cellStyle name="ÄÞ¸¶ [0]_¼öÃâ½ÇÀû _5월보고시 11" xfId="24603" xr:uid="{A936B901-378E-4027-915E-A70E14356FE1}"/>
    <cellStyle name="AÞ¸¶ [0]_¼oAa½CAu _5월보고시 12" xfId="24604" xr:uid="{8389C65A-E0EE-4526-899B-B93FDE698398}"/>
    <cellStyle name="ÄÞ¸¶ [0]_¼öÃâ½ÇÀû _5월보고시 12" xfId="24605" xr:uid="{C2FD9FA4-FA2A-4333-8D63-0B6ED87F8A54}"/>
    <cellStyle name="AÞ¸¶ [0]_¼oAa½CAu _5월보고시 13" xfId="24606" xr:uid="{4D71438C-8669-4E7B-A365-62BB09A4970F}"/>
    <cellStyle name="ÄÞ¸¶ [0]_¼öÃâ½ÇÀû _5월보고시 13" xfId="24607" xr:uid="{9970E000-C23B-4E8E-A768-FAAE73DE6A37}"/>
    <cellStyle name="AÞ¸¶ [0]_¼oAa½CAu _5월보고시 14" xfId="24608" xr:uid="{49107CE6-27FA-4CB4-9707-F51F1765D20E}"/>
    <cellStyle name="ÄÞ¸¶ [0]_¼öÃâ½ÇÀû _5월보고시 14" xfId="24609" xr:uid="{B7F6D75C-BB1B-4B65-9DB9-13DD911FC4ED}"/>
    <cellStyle name="AÞ¸¶ [0]_¼oAa½CAu _5월보고시 15" xfId="24610" xr:uid="{79C7B8AA-BEAB-4F1A-99F2-FD03AA7C5556}"/>
    <cellStyle name="ÄÞ¸¶ [0]_¼öÃâ½ÇÀû _5월보고시 15" xfId="24611" xr:uid="{502F521F-3CCA-41A9-BF06-4B9D71C0F585}"/>
    <cellStyle name="AÞ¸¶ [0]_¼oAa½CAu _5월보고시 16" xfId="24612" xr:uid="{2FBD30EF-153B-4957-BCD3-EF236A39005D}"/>
    <cellStyle name="ÄÞ¸¶ [0]_¼öÃâ½ÇÀû _5월보고시 16" xfId="24613" xr:uid="{3E10E241-06EF-43A5-8357-16EF7A5F94F7}"/>
    <cellStyle name="AÞ¸¶ [0]_¼oAa½CAu _5월보고시 17" xfId="24614" xr:uid="{DF37CBDC-2D35-4601-B893-B3D21F83DA74}"/>
    <cellStyle name="ÄÞ¸¶ [0]_¼öÃâ½ÇÀû _5월보고시 17" xfId="24615" xr:uid="{36FF0D75-1C9B-4A18-B6AC-28D586ACFA85}"/>
    <cellStyle name="AÞ¸¶ [0]_¼oAa½CAu _5월보고시 18" xfId="24616" xr:uid="{824C5959-09F6-4499-8B77-F442BBC2F0C0}"/>
    <cellStyle name="ÄÞ¸¶ [0]_¼öÃâ½ÇÀû _5월보고시 18" xfId="24617" xr:uid="{404665F3-B2B0-43E6-A113-CC9302EFB227}"/>
    <cellStyle name="AÞ¸¶ [0]_¼oAa½CAu _5월보고시 19" xfId="24618" xr:uid="{1029C145-00C7-4B70-8123-E5ADB7047455}"/>
    <cellStyle name="ÄÞ¸¶ [0]_¼öÃâ½ÇÀû _5월보고시 19" xfId="24619" xr:uid="{24F6B647-1F26-4869-9A78-FD1B67F2C2E8}"/>
    <cellStyle name="AÞ¸¶ [0]_¼oAa½CAu _5월보고시 2" xfId="24620" xr:uid="{1F031D51-71B6-426D-9D74-FC571F111310}"/>
    <cellStyle name="ÄÞ¸¶ [0]_¼öÃâ½ÇÀû _5월보고시 2" xfId="24621" xr:uid="{DD5B8B9D-F741-4CD0-8B0B-DEA1805A6793}"/>
    <cellStyle name="AÞ¸¶ [0]_¼oAa½CAu _5월보고시 20" xfId="24622" xr:uid="{CE49C1F0-5E48-4AC2-9324-9C5AD96986B3}"/>
    <cellStyle name="ÄÞ¸¶ [0]_¼öÃâ½ÇÀû _5월보고시 20" xfId="24623" xr:uid="{5FC5971C-0039-4F8E-95E0-92169681A4CF}"/>
    <cellStyle name="AÞ¸¶ [0]_¼oAa½CAu _5월보고시 21" xfId="24624" xr:uid="{020506DC-DAA0-4F77-ACD7-D67CD2E7DD1D}"/>
    <cellStyle name="ÄÞ¸¶ [0]_¼öÃâ½ÇÀû _5월보고시 21" xfId="24625" xr:uid="{31277A40-20EB-4CF6-B89A-80829CE33461}"/>
    <cellStyle name="AÞ¸¶ [0]_¼oAa½CAu _5월보고시 22" xfId="24626" xr:uid="{7DB76DD7-3A12-45A7-B0F6-DE75AE42E178}"/>
    <cellStyle name="ÄÞ¸¶ [0]_¼öÃâ½ÇÀû _5월보고시 22" xfId="24627" xr:uid="{7049A21B-B795-45BA-BB43-DD766A65C88F}"/>
    <cellStyle name="AÞ¸¶ [0]_¼oAa½CAu _5월보고시 23" xfId="24628" xr:uid="{BAC057F0-5FBE-49E0-9629-1AE78C4F52C2}"/>
    <cellStyle name="ÄÞ¸¶ [0]_¼öÃâ½ÇÀû _5월보고시 23" xfId="24629" xr:uid="{4BBBD531-388F-4599-9882-6DA96406DE2B}"/>
    <cellStyle name="AÞ¸¶ [0]_¼oAa½CAu _5월보고시 24" xfId="24630" xr:uid="{1F167236-CC4F-42F5-AFB2-6B9CFC44A36A}"/>
    <cellStyle name="ÄÞ¸¶ [0]_¼öÃâ½ÇÀû _5월보고시 24" xfId="24631" xr:uid="{642491D6-E55E-4144-8EDD-38754038FACD}"/>
    <cellStyle name="AÞ¸¶ [0]_¼oAa½CAu _5월보고시 25" xfId="24632" xr:uid="{ADD21496-9AE8-4E1F-B429-DDE24FE126BC}"/>
    <cellStyle name="ÄÞ¸¶ [0]_¼öÃâ½ÇÀû _5월보고시 25" xfId="24633" xr:uid="{673E51F7-7B30-46AC-BDD6-4BEF53DE48C7}"/>
    <cellStyle name="AÞ¸¶ [0]_¼oAa½CAu _5월보고시 26" xfId="24634" xr:uid="{62F76258-93DD-4D91-8CB8-1240748AFB8A}"/>
    <cellStyle name="ÄÞ¸¶ [0]_¼öÃâ½ÇÀû _5월보고시 26" xfId="24635" xr:uid="{4004F7A0-619C-4643-997D-F5453FA996F3}"/>
    <cellStyle name="AÞ¸¶ [0]_¼oAa½CAu _5월보고시 27" xfId="24636" xr:uid="{4F107BFD-B278-4B0D-A793-1A129CD45CBC}"/>
    <cellStyle name="ÄÞ¸¶ [0]_¼öÃâ½ÇÀû _5월보고시 27" xfId="24637" xr:uid="{FB2575FB-1745-4C5C-8644-26D582AAA994}"/>
    <cellStyle name="AÞ¸¶ [0]_¼oAa½CAu _5월보고시 28" xfId="24638" xr:uid="{34D25575-C205-4CE3-9073-4574C0DD9FAB}"/>
    <cellStyle name="ÄÞ¸¶ [0]_¼öÃâ½ÇÀû _5월보고시 28" xfId="24639" xr:uid="{57D358C4-8BBF-4970-9069-2CC0FAFB4500}"/>
    <cellStyle name="AÞ¸¶ [0]_¼oAa½CAu _5월보고시 29" xfId="24640" xr:uid="{C0FC07AA-6E02-4D36-BDD7-59D8407C633E}"/>
    <cellStyle name="ÄÞ¸¶ [0]_¼öÃâ½ÇÀû _5월보고시 29" xfId="24641" xr:uid="{44E363F3-8A60-48A7-8BCD-FC3B3E2D872D}"/>
    <cellStyle name="AÞ¸¶ [0]_¼oAa½CAu _5월보고시 3" xfId="24642" xr:uid="{7760339D-6D29-4D71-A465-A4E10B2B3F6E}"/>
    <cellStyle name="ÄÞ¸¶ [0]_¼öÃâ½ÇÀû _5월보고시 3" xfId="24643" xr:uid="{E1E99DFA-1DDE-4C49-8D1D-3C3C2AFC5FDD}"/>
    <cellStyle name="AÞ¸¶ [0]_¼oAa½CAu _5월보고시 30" xfId="24644" xr:uid="{B4A2159E-2484-4A0A-8F6E-0E05C935A0A4}"/>
    <cellStyle name="ÄÞ¸¶ [0]_¼öÃâ½ÇÀû _5월보고시 30" xfId="24645" xr:uid="{CB0D54FF-2BA6-496D-BD29-B69A8C121B20}"/>
    <cellStyle name="AÞ¸¶ [0]_¼oAa½CAu _5월보고시 31" xfId="24646" xr:uid="{AB5CFA31-5AFF-4DFC-81E9-988FA6EC26DC}"/>
    <cellStyle name="ÄÞ¸¶ [0]_¼öÃâ½ÇÀû _5월보고시 31" xfId="24647" xr:uid="{5F6FCA76-C4E9-4612-B47F-43BBCBB21AC2}"/>
    <cellStyle name="AÞ¸¶ [0]_¼oAa½CAu _5월보고시 32" xfId="24648" xr:uid="{CF239002-7D27-4F30-866B-DD89723BD40A}"/>
    <cellStyle name="ÄÞ¸¶ [0]_¼öÃâ½ÇÀû _5월보고시 32" xfId="24649" xr:uid="{B0F1C935-CE10-4D0B-B200-059DF41963AD}"/>
    <cellStyle name="AÞ¸¶ [0]_¼oAa½CAu _5월보고시 33" xfId="24650" xr:uid="{BB56EC48-B431-46C9-9500-86B2CF88D22D}"/>
    <cellStyle name="ÄÞ¸¶ [0]_¼öÃâ½ÇÀû _5월보고시 33" xfId="24651" xr:uid="{4259AEBD-ED5C-4318-8C13-4F5E912696AE}"/>
    <cellStyle name="AÞ¸¶ [0]_¼oAa½CAu _5월보고시 34" xfId="24652" xr:uid="{251831B8-942E-4F22-B09B-CCCD8AB2FE44}"/>
    <cellStyle name="ÄÞ¸¶ [0]_¼öÃâ½ÇÀû _5월보고시 34" xfId="24653" xr:uid="{1517D011-0E94-4220-9AF3-49E7C3917AF3}"/>
    <cellStyle name="AÞ¸¶ [0]_¼oAa½CAu _5월보고시 35" xfId="24654" xr:uid="{70D9BA2F-6ABB-43CE-8A3D-2437CB0CF633}"/>
    <cellStyle name="ÄÞ¸¶ [0]_¼öÃâ½ÇÀû _5월보고시 35" xfId="24655" xr:uid="{A35FFADD-F0B5-4731-AA16-012C1B29BDFC}"/>
    <cellStyle name="AÞ¸¶ [0]_¼oAa½CAu _5월보고시 36" xfId="24656" xr:uid="{52A39ED1-E8E5-4046-87CF-6E2791A812ED}"/>
    <cellStyle name="ÄÞ¸¶ [0]_¼öÃâ½ÇÀû _5월보고시 36" xfId="24657" xr:uid="{54CAC8B5-773E-4DA1-9DC4-FD788B60BF2F}"/>
    <cellStyle name="AÞ¸¶ [0]_¼oAa½CAu _5월보고시 4" xfId="24658" xr:uid="{5CDF0AAF-CC8E-442E-AC57-0442688F1F18}"/>
    <cellStyle name="ÄÞ¸¶ [0]_¼öÃâ½ÇÀû _5월보고시 4" xfId="24659" xr:uid="{03A18976-0C78-47E7-B82E-A7F765B067CD}"/>
    <cellStyle name="AÞ¸¶ [0]_¼oAa½CAu _5월보고시 5" xfId="24660" xr:uid="{0615C0AF-7202-4F4E-82A1-725F79C23540}"/>
    <cellStyle name="ÄÞ¸¶ [0]_¼öÃâ½ÇÀû _5월보고시 5" xfId="24661" xr:uid="{7DBEEF67-4CB8-4B8D-AB7D-43C97E0903AA}"/>
    <cellStyle name="AÞ¸¶ [0]_¼oAa½CAu _5월보고시 6" xfId="24662" xr:uid="{BD81F171-9838-40FB-8204-21FC1B5F2899}"/>
    <cellStyle name="ÄÞ¸¶ [0]_¼öÃâ½ÇÀû _5월보고시 6" xfId="24663" xr:uid="{669CDF2D-65C2-4B21-89A7-25CB3D2FCEBE}"/>
    <cellStyle name="AÞ¸¶ [0]_¼oAa½CAu _5월보고시 7" xfId="24664" xr:uid="{5493387B-F0F8-49D0-9330-B8830413FAE4}"/>
    <cellStyle name="ÄÞ¸¶ [0]_¼öÃâ½ÇÀû _5월보고시 7" xfId="24665" xr:uid="{036EE2C9-BB08-48D0-BC68-D2E5E45987C2}"/>
    <cellStyle name="AÞ¸¶ [0]_¼oAa½CAu _5월보고시 8" xfId="24666" xr:uid="{811E89E6-32EA-4501-9D72-1F5265912CE9}"/>
    <cellStyle name="ÄÞ¸¶ [0]_¼öÃâ½ÇÀû _5월보고시 8" xfId="24667" xr:uid="{C9E75ACA-131B-4D00-9547-343848AF0758}"/>
    <cellStyle name="AÞ¸¶ [0]_¼oAa½CAu _5월보고시 9" xfId="24668" xr:uid="{50AE3343-B347-4478-81EA-A97B0BB07448}"/>
    <cellStyle name="ÄÞ¸¶ [0]_¼öÃâ½ÇÀû _5월보고시 9" xfId="24669" xr:uid="{2BE21D73-2A43-4DF6-8F00-E454EF4C99C5}"/>
    <cellStyle name="AÞ¸¶ [0]_¼oAa½CAu _AμE￡3¿u " xfId="2870" xr:uid="{11D2523C-8593-406F-918D-992B9BF2136D}"/>
    <cellStyle name="ÄÞ¸¶ [0]_¼öÃâ½ÇÀû _Çö´ë¾÷¹«ÃßÁø " xfId="2871" xr:uid="{C482D46E-139A-445D-B90B-28CF068AA50B}"/>
    <cellStyle name="AÞ¸¶ [0]_¼oAa½CAu _Co´e¾÷¹≪AßAø " xfId="2872" xr:uid="{0D9491A8-43FF-45F9-8E97-5D25B81FC7FF}"/>
    <cellStyle name="ÄÞ¸¶ [0]_¼öÃâ½ÇÀû _globalleader(1)" xfId="2873" xr:uid="{DEBEFCF1-2545-4155-B9AA-36E8D1CC0ECD}"/>
    <cellStyle name="AÞ¸¶ [0]_¼oAa½CAu _공문별첨 1,2. 장기발전전략수립지침 (06.08.07)" xfId="2874" xr:uid="{6E5DF0A7-091F-4CB8-B326-D3847507D9D1}"/>
    <cellStyle name="ÄÞ¸¶ [0]_¼öÃâ½ÇÀû _배전반" xfId="2875" xr:uid="{83D24494-F52D-49D8-9448-8E5EFDD6D050}"/>
    <cellStyle name="AÞ¸¶ [0]_¼oAa½CAu _부문총괄_공사부3" xfId="2876" xr:uid="{B49CA448-071C-438E-9E3F-F97FCE360B01}"/>
    <cellStyle name="ÄÞ¸¶ [0]_¼öÃâ½ÇÀû _부문총괄_공사부3" xfId="2877" xr:uid="{8372B3EF-08BE-4614-B9B4-2E65F6A9E9F9}"/>
    <cellStyle name="AÞ¸¶ [0]_¼oAa½CAu _상주법인회의자료" xfId="2878" xr:uid="{71BB8B2E-07BD-4477-8A9A-3E711422C3B5}"/>
    <cellStyle name="ÄÞ¸¶ [0]_¼öÃâ½ÇÀû _상주법인회의자료" xfId="2879" xr:uid="{4BC077F3-59B9-4C38-8E6A-64929C070471}"/>
    <cellStyle name="AÞ¸¶ [0]_¼oAa½CAu _수주분석(MTX)0829" xfId="2880" xr:uid="{0B231DF7-056E-44CF-B98D-EF5EF1080DAD}"/>
    <cellStyle name="ÄÞ¸¶ [0]_¼öÃâ½ÇÀû _수주분석(MTX)0829" xfId="2881" xr:uid="{38B1CFED-F082-48D8-8016-C2968D2C6C00}"/>
    <cellStyle name="AÞ¸¶ [0]_¼oAa½CAu _실적01(2안)" xfId="2882" xr:uid="{68A9D3EE-23B4-43FB-8C96-F5B8566B26B5}"/>
    <cellStyle name="ÄÞ¸¶ [0]_¼öÃâ½ÇÀû _실적01(2안)" xfId="2883" xr:uid="{51CF5978-ABCC-4FE1-9304-8311CC04A55C}"/>
    <cellStyle name="AÞ¸¶ [0]_¼oAa½CAu _연간매출추정" xfId="2884" xr:uid="{3185B048-F9B2-472A-BDA7-C9DBF293CECA}"/>
    <cellStyle name="ÄÞ¸¶ [0]_¼öÃâ½ÇÀû _연간매출추정" xfId="2885" xr:uid="{51ADAA3E-0781-4A3A-B9E0-24EDF7DB7045}"/>
    <cellStyle name="AÞ¸¶ [0]_¼oAa½CAu _장기 비전 및 경영목표 (06.06.30)" xfId="2886" xr:uid="{CC365B6E-A16D-40D5-B281-D477AB52D0E6}"/>
    <cellStyle name="ÄÞ¸¶ [0]_¼öÃâ½ÇÀû _총괄자료" xfId="2887" xr:uid="{97B0B645-EB58-4EDB-A938-13B285E32782}"/>
    <cellStyle name="AÞ¸¶ [0]_¼oAa½CAu _핵심기술확보전략_해양" xfId="2888" xr:uid="{1A2C01C0-E650-42E5-93A6-7B259C5BAF1E}"/>
    <cellStyle name="ÄÞ¸¶ [0]_¼öÃâ½ÇÀû _핵심기술확보전략_해양" xfId="2889" xr:uid="{5FD6E8FA-16FA-42FD-9EBF-CFAB7A235512}"/>
    <cellStyle name="AÞ¸¶ [0]_¼oAI¼º  2" xfId="24670" xr:uid="{0A428314-F3EB-48BA-8841-9F2BEFD5C82C}"/>
    <cellStyle name="ÄÞ¸¶ [0]_¼öÀÍ¼º  2" xfId="24671" xr:uid="{FBC315E9-81B5-4610-8731-856DBC08D251}"/>
    <cellStyle name="AÞ¸¶ [0]_¼oAI¼º  3" xfId="24672" xr:uid="{9ADE76DB-8D33-4B06-A2CA-EEC69F5FD784}"/>
    <cellStyle name="ÄÞ¸¶ [0]_¼öÀÍ¼º  3" xfId="24673" xr:uid="{63D5947C-BC0A-4D17-A6C0-3D9CBC7472A8}"/>
    <cellStyle name="AÞ¸¶ [0]_¼oAI¼º  4" xfId="24674" xr:uid="{21770167-61EB-49D0-B228-97EA5F53100A}"/>
    <cellStyle name="ÄÞ¸¶ [0]_¼öÀÍ¼º  4" xfId="24675" xr:uid="{D26F6B1E-0A8B-4D59-A3CF-2F89B46615D9}"/>
    <cellStyle name="AÞ¸¶ [0]_¼oAI¼º  5" xfId="24676" xr:uid="{D2438CA6-DDEC-4945-98AA-9E64A9849515}"/>
    <cellStyle name="ÄÞ¸¶ [0]_¼öÀÍ¼º  5" xfId="24677" xr:uid="{C795C4F3-47DE-4165-B776-2B988479EE9C}"/>
    <cellStyle name="AÞ¸¶ [0]_¼oAI¼º  6" xfId="24678" xr:uid="{9E5FD753-2ED6-4147-8C81-842631D82300}"/>
    <cellStyle name="ÄÞ¸¶ [0]_¼öÀÍ¼º  6" xfId="24679" xr:uid="{F60F3A7D-F47F-4CDF-AC9B-5659E4F38BF2}"/>
    <cellStyle name="AÞ¸¶ [0]_¼oAO " xfId="2890" xr:uid="{FBD83930-1E2C-4706-921E-313688B60798}"/>
    <cellStyle name="ÄÞ¸¶ [0]_2¿ù¸ÅÃâ " xfId="2891" xr:uid="{A06B5258-3467-4DB3-81EE-98A35A2C811A}"/>
    <cellStyle name="AÞ¸¶ [0]_3ÆA °³AI " xfId="2892" xr:uid="{33466B6B-CC14-4028-B5B5-8E8FDC6EB0C9}"/>
    <cellStyle name="ÄÞ¸¶ [0]_Â÷ÀÔ±Ý " xfId="2893" xr:uid="{43F03C87-F985-4A91-8A85-7D2B2C49FFAA}"/>
    <cellStyle name="AÞ¸¶ [0]_A÷AO±Y _04변압기생산투자" xfId="2894" xr:uid="{21566C93-092E-4017-B758-3EB48BE32D0C}"/>
    <cellStyle name="ÄÞ¸¶ [0]_Â÷ÀÔ±Ý _04변압기생산투자" xfId="2895" xr:uid="{BBD8154F-1FE9-48BF-AE17-41A1CB30AB05}"/>
    <cellStyle name="AÞ¸¶ [0]_A÷AO±Y _2. 삼호중공업 경영현황(04실적05계획 cyh)" xfId="2896" xr:uid="{FC99EBD8-1474-4EE9-897D-A4AC8531E8C5}"/>
    <cellStyle name="ÄÞ¸¶ [0]_Â÷ÀÔ±Ý _2. 삼호중공업 경영현황(04실적05계획 cyh)" xfId="2897" xr:uid="{869B6A66-BA74-4276-AECA-DBB256B784D8}"/>
    <cellStyle name="AÞ¸¶ [0]_A÷AO±Y _3. 미포조선 경영현황(04실적05계획 cyh)" xfId="2898" xr:uid="{5E45AD0F-B6F2-4F3A-BCB5-46D715B99E1E}"/>
    <cellStyle name="ÄÞ¸¶ [0]_Â÷ÀÔ±Ý _3. 미포조선 경영현황(04실적05계획 cyh)" xfId="2899" xr:uid="{47577B46-D909-4E5C-9CB2-50D4F8DD80F3}"/>
    <cellStyle name="AÞ¸¶ [0]_A÷AO±Y _44분기 재무제표보고(04.02.15)" xfId="2900" xr:uid="{1699A8B3-51F3-4C44-91C3-CC2BFD37F249}"/>
    <cellStyle name="ÄÞ¸¶ [0]_Â÷ÀÔ±Ý _44분기 재무제표보고(04.02.15)" xfId="2901" xr:uid="{A0E10A12-E416-40B2-B42D-2FA2820A8D81}"/>
    <cellStyle name="AÞ¸¶ [0]_A÷AO±Y _5월보고벨" xfId="2902" xr:uid="{88C153F3-2D63-4AC9-8BAD-D352A2EE0A34}"/>
    <cellStyle name="ÄÞ¸¶ [0]_Â÷ÀÔ±Ý _5월보고벨" xfId="2903" xr:uid="{093AAFDC-7731-4541-9B7F-44C3C156B899}"/>
    <cellStyle name="AÞ¸¶ [0]_A÷AO±Y _5월보고상" xfId="2904" xr:uid="{2C1EB987-6B01-4A13-B708-6119C5DAB715}"/>
    <cellStyle name="ÄÞ¸¶ [0]_Â÷ÀÔ±Ý _5월보고상" xfId="2905" xr:uid="{BFEEB87A-E785-4FF9-A2E6-51B8A0CE8EFD}"/>
    <cellStyle name="AÞ¸¶ [0]_A÷AO±Y _5월보고시" xfId="2906" xr:uid="{6B469314-FC4E-4822-BFEA-300BBCE42F7A}"/>
    <cellStyle name="ÄÞ¸¶ [0]_Â÷ÀÔ±Ý _5월보고시" xfId="2907" xr:uid="{E45BDED3-934E-4FAA-B74B-FFECF3191F4D}"/>
    <cellStyle name="AÞ¸¶ [0]_A÷AO±Y _SPACE활용" xfId="2908" xr:uid="{6268B32D-CD26-4B62-BEB7-3DDAB9B3D958}"/>
    <cellStyle name="ÄÞ¸¶ [0]_Â÷ÀÔ±Ý _SPACE활용" xfId="2909" xr:uid="{473B7B0A-E781-420D-B3BE-6F268AB7DBE9}"/>
    <cellStyle name="AÞ¸¶ [0]_A÷AO±Y _계획22" xfId="2910" xr:uid="{BA169422-F703-4562-8AE0-184843290580}"/>
    <cellStyle name="ÄÞ¸¶ [0]_Â÷ÀÔ±Ý _계획22" xfId="2911" xr:uid="{59BBEC78-1474-4A60-83F2-0F5FD9357840}"/>
    <cellStyle name="AÞ¸¶ [0]_A÷AO±Y _계획22_5월보고벨" xfId="2912" xr:uid="{F3CD7C4F-6505-433D-B917-480C0010AD56}"/>
    <cellStyle name="ÄÞ¸¶ [0]_Â÷ÀÔ±Ý _계획22_5월보고벨" xfId="2913" xr:uid="{BE663503-A2D7-4CAA-96AF-6A457B5E07F6}"/>
    <cellStyle name="AÞ¸¶ [0]_A÷AO±Y _계획22_5월보고상" xfId="2914" xr:uid="{B06F69ED-2016-493D-BC62-DD255772A737}"/>
    <cellStyle name="ÄÞ¸¶ [0]_Â÷ÀÔ±Ý _계획22_5월보고상" xfId="2915" xr:uid="{7BF9C180-A8B6-4E06-8F54-26B8F8200AB6}"/>
    <cellStyle name="AÞ¸¶ [0]_A÷AO±Y _계획22_5월보고시" xfId="2916" xr:uid="{9C2F4ABF-940F-404E-A0F8-2B89E962CA90}"/>
    <cellStyle name="ÄÞ¸¶ [0]_Â÷ÀÔ±Ý _계획22_5월보고시" xfId="2917" xr:uid="{C8331F64-297A-4F26-B22E-3282B5A5E238}"/>
    <cellStyle name="AÞ¸¶ [0]_A÷AO±Y _계획22_SPACE활용" xfId="2918" xr:uid="{16184D60-8962-41E4-9207-0915543C7A2C}"/>
    <cellStyle name="ÄÞ¸¶ [0]_Â÷ÀÔ±Ý _계획22_SPACE활용" xfId="2919" xr:uid="{E3373B09-AC21-46A4-955F-40B9C99C0BE9}"/>
    <cellStyle name="AÞ¸¶ [0]_A÷AO±Y _계획22_공문별첨 1,2. 장기발전전략수립지침 (06.08.07)" xfId="2920" xr:uid="{BCB73D03-C15C-4F0F-AC52-3108010D068D}"/>
    <cellStyle name="ÄÞ¸¶ [0]_Â÷ÀÔ±Ý _계획22_공문별첨 1,2. 장기발전전략수립지침 (06.08.07)" xfId="2921" xr:uid="{CD5B361E-3DCF-41DA-8AFA-BB47A0EE2D95}"/>
    <cellStyle name="AÞ¸¶ [0]_A÷AO±Y _계획22_배전반" xfId="2922" xr:uid="{5E7809AE-EF08-4899-AE94-4277550D1AA8}"/>
    <cellStyle name="ÄÞ¸¶ [0]_Â÷ÀÔ±Ý _계획22_배전반" xfId="2923" xr:uid="{E836E924-4696-4450-BDE2-BFEE9E816D1C}"/>
    <cellStyle name="AÞ¸¶ [0]_A÷AO±Y _계획22_상주법인회의자료" xfId="2924" xr:uid="{EF4BEC9E-C804-43CF-9E89-96F614B72B66}"/>
    <cellStyle name="ÄÞ¸¶ [0]_Â÷ÀÔ±Ý _계획22_상주법인회의자료" xfId="2925" xr:uid="{6C5A13DB-6024-4C98-A0D4-F7A5D596D204}"/>
    <cellStyle name="AÞ¸¶ [0]_A÷AO±Y _계획22_수주분석(MTX)0829" xfId="2926" xr:uid="{35B75F30-5700-432E-9A63-55B0D5E02A86}"/>
    <cellStyle name="ÄÞ¸¶ [0]_Â÷ÀÔ±Ý _계획22_수주분석(MTX)0829" xfId="2927" xr:uid="{7ECD95EF-74CF-4267-9720-16CC256F5B58}"/>
    <cellStyle name="AÞ¸¶ [0]_A÷AO±Y _계획22_연간매출추정" xfId="2928" xr:uid="{4FC840F4-F53D-47AD-9CA6-0FC623A57E68}"/>
    <cellStyle name="ÄÞ¸¶ [0]_Â÷ÀÔ±Ý _계획22_연간매출추정" xfId="2929" xr:uid="{1414145D-409B-4821-92FE-B6ADB51E198E}"/>
    <cellStyle name="AÞ¸¶ [0]_A÷AO±Y _계획22_장기 비전 및 경영목표 (06.06.30)" xfId="2930" xr:uid="{38E89575-5999-45D3-94D7-AE39BD3C1005}"/>
    <cellStyle name="ÄÞ¸¶ [0]_Â÷ÀÔ±Ý _계획22_장기 비전 및 경영목표 (06.06.30)" xfId="2931" xr:uid="{B0F8DAE2-62C3-417A-A727-038DEFF25FA2}"/>
    <cellStyle name="AÞ¸¶ [0]_A÷AO±Y _계획22_장기발전전략수립지침(전전_2006.08.24)" xfId="2932" xr:uid="{6DE9BE09-FA17-41E4-9075-6C7AEB387626}"/>
    <cellStyle name="ÄÞ¸¶ [0]_Â÷ÀÔ±Ý _계획22_장기발전전략수립지침(전전_2006.08.24)" xfId="2933" xr:uid="{814F8890-409C-4282-BDEC-C167893572E5}"/>
    <cellStyle name="AÞ¸¶ [0]_A÷AO±Y _계획22_전력전자부_전략수립(2006.10.27)___r10(최종)" xfId="2934" xr:uid="{37A9B30D-E0A2-4880-AFBF-8C33E32F96FE}"/>
    <cellStyle name="ÄÞ¸¶ [0]_Â÷ÀÔ±Ý _계획22_전력전자부_전략수립(2006.10.27)___r10(최종)" xfId="2935" xr:uid="{369B626A-38D8-4099-BDAF-090F81082302}"/>
    <cellStyle name="AÞ¸¶ [0]_A÷AO±Y _계획22_전력전자부_전략수립(2006.10.27)___r10(최종) 2" xfId="31211" xr:uid="{B9F2ABCB-B040-4BB3-BE08-0433F326B785}"/>
    <cellStyle name="ÄÞ¸¶ [0]_Â÷ÀÔ±Ý _계획22_전력전자부_전략수립(2006.10.27)___r10(최종) 2" xfId="31212" xr:uid="{7E369DF7-EBA6-421A-8941-41B3A0EE1AB7}"/>
    <cellStyle name="AÞ¸¶ [0]_A÷AO±Y _계획22_전력전자부_전략수립(2006.10.27)___r10(최종) 3" xfId="31262" xr:uid="{468692C6-029A-4BC0-9D85-D907E58413C7}"/>
    <cellStyle name="ÄÞ¸¶ [0]_Â÷ÀÔ±Ý _계획22_전력전자부_전략수립(2006.10.27)___r10(최종) 3" xfId="31261" xr:uid="{16B64B36-3EB1-4DB2-8BD1-F5F4C65AB1D7}"/>
    <cellStyle name="AÞ¸¶ [0]_A÷AO±Y _계획22_전력전자부_전략수립(2006.10.27)___r10(최종) 4" xfId="31239" xr:uid="{4A3BF45C-F03D-4CD5-8846-2307EC6177C4}"/>
    <cellStyle name="ÄÞ¸¶ [0]_Â÷ÀÔ±Ý _계획22_전력전자부_전략수립(2006.10.27)___r10(최종) 4" xfId="31240" xr:uid="{D73E37D1-0DFA-4C5D-B823-272C83B0DF7F}"/>
    <cellStyle name="AÞ¸¶ [0]_A÷AO±Y _계획22_전력전자부_전략수립(2006.10.27)___r10(최종) 5" xfId="31574" xr:uid="{8B4E138E-CBDD-439B-8BFE-E0DC7393AE30}"/>
    <cellStyle name="ÄÞ¸¶ [0]_Â÷ÀÔ±Ý _계획22_전력전자부_전략수립(2006.10.27)___r10(최종) 5" xfId="31575" xr:uid="{4D7F825B-1AFF-4344-BB79-8BC22DCA64D7}"/>
    <cellStyle name="AÞ¸¶ [0]_A÷AO±Y _계획22_총괄자료" xfId="2936" xr:uid="{827D4F3D-A289-460D-B012-4049C559172B}"/>
    <cellStyle name="ÄÞ¸¶ [0]_Â÷ÀÔ±Ý _계획22_총괄자료" xfId="2937" xr:uid="{2C5EC959-9307-4207-8CFE-B376AC784134}"/>
    <cellStyle name="AÞ¸¶ [0]_A÷AO±Y _공문별첨 1,2. 장기발전전략수립지침 (06.08.07)" xfId="2938" xr:uid="{70937485-53C3-47D8-91CA-C19628832C52}"/>
    <cellStyle name="ÄÞ¸¶ [0]_Â÷ÀÔ±Ý _공문별첨 1,2. 장기발전전략수립지침 (06.08.07)" xfId="2939" xr:uid="{6FD297FD-A870-48C5-894A-40FA28433ABF}"/>
    <cellStyle name="AÞ¸¶ [0]_A÷AO±Y _법인총괄표(34분기)" xfId="2940" xr:uid="{970B8B3C-07E9-4933-8856-383C47B78C32}"/>
    <cellStyle name="ÄÞ¸¶ [0]_Â÷ÀÔ±Ý _상주법인회의자료" xfId="2941" xr:uid="{6379E365-FEF0-4840-B9AF-A431988186DC}"/>
    <cellStyle name="AÞ¸¶ [0]_A÷AO±Y _수주분석(MTX)0829" xfId="2942" xr:uid="{8A72309E-4DEB-42EE-AA5D-E5583A740248}"/>
    <cellStyle name="ÄÞ¸¶ [0]_Â÷ÀÔ±Ý _수주분석(MTX)0829" xfId="2943" xr:uid="{BB545F4A-6D23-49D3-83E4-6DF6265A9704}"/>
    <cellStyle name="AÞ¸¶ [0]_A÷AO±Y _실적01(2안)" xfId="2944" xr:uid="{824B86AF-C44B-4BE5-8C5C-423222F48F54}"/>
    <cellStyle name="ÄÞ¸¶ [0]_Â÷ÀÔ±Ý _실적01(2안)" xfId="2945" xr:uid="{5598ECA6-A4EC-47C1-90C7-602973A8EC2E}"/>
    <cellStyle name="AÞ¸¶ [0]_A÷AO±Y _실적01(2안) 10" xfId="24680" xr:uid="{EB7790E9-81BE-4E57-A8E4-ADBBFEA3C9BC}"/>
    <cellStyle name="ÄÞ¸¶ [0]_Â÷ÀÔ±Ý _실적01(2안) 10" xfId="24681" xr:uid="{9AA40935-D731-43AD-9E08-62F3C86BA11D}"/>
    <cellStyle name="AÞ¸¶ [0]_A÷AO±Y _실적01(2안) 11" xfId="24682" xr:uid="{B2F2D44C-542D-443F-B080-35C4A33BBE81}"/>
    <cellStyle name="ÄÞ¸¶ [0]_Â÷ÀÔ±Ý _실적01(2안) 11" xfId="24683" xr:uid="{ECEAB45F-6387-4FB3-BC9E-6B4C2C31E9D6}"/>
    <cellStyle name="AÞ¸¶ [0]_A÷AO±Y _실적01(2안) 12" xfId="24684" xr:uid="{0824C6BC-130E-46A1-ADBD-F9DCC0F9402F}"/>
    <cellStyle name="ÄÞ¸¶ [0]_Â÷ÀÔ±Ý _실적01(2안) 12" xfId="24685" xr:uid="{A84C9F3C-8158-41E2-A775-9AD4AC59D780}"/>
    <cellStyle name="AÞ¸¶ [0]_A÷AO±Y _실적01(2안) 13" xfId="24686" xr:uid="{1A108113-28B7-46CD-8212-1B0D845E402B}"/>
    <cellStyle name="ÄÞ¸¶ [0]_Â÷ÀÔ±Ý _실적01(2안) 13" xfId="24687" xr:uid="{1BE382FC-0625-43F5-AADF-C81107B41270}"/>
    <cellStyle name="AÞ¸¶ [0]_A÷AO±Y _실적01(2안) 14" xfId="24688" xr:uid="{93E2EBF5-1B96-4DCC-8A3A-D20F1D7E4A22}"/>
    <cellStyle name="ÄÞ¸¶ [0]_Â÷ÀÔ±Ý _실적01(2안) 14" xfId="24689" xr:uid="{40C7F6E0-3BC9-444D-A03C-97B23AEDFB71}"/>
    <cellStyle name="AÞ¸¶ [0]_A÷AO±Y _실적01(2안) 15" xfId="24690" xr:uid="{ED08E467-C092-401F-8310-8FFB9A20BC7B}"/>
    <cellStyle name="ÄÞ¸¶ [0]_Â÷ÀÔ±Ý _실적01(2안) 15" xfId="24691" xr:uid="{4C8CE58F-30B0-4708-969B-1C46DF9F4AC6}"/>
    <cellStyle name="AÞ¸¶ [0]_A÷AO±Y _실적01(2안) 16" xfId="24692" xr:uid="{B2E04667-78A3-431D-BAFF-4FE443F81C7C}"/>
    <cellStyle name="ÄÞ¸¶ [0]_Â÷ÀÔ±Ý _실적01(2안) 16" xfId="24693" xr:uid="{F5108701-3155-41A5-A454-DB15E46DD473}"/>
    <cellStyle name="AÞ¸¶ [0]_A÷AO±Y _실적01(2안) 17" xfId="24694" xr:uid="{58DD4F32-F127-498D-B06D-5D5600AE67BF}"/>
    <cellStyle name="ÄÞ¸¶ [0]_Â÷ÀÔ±Ý _실적01(2안) 17" xfId="24695" xr:uid="{97434F53-DE84-4C9C-A41E-E94F0A5C9F2F}"/>
    <cellStyle name="AÞ¸¶ [0]_A÷AO±Y _실적01(2안) 18" xfId="24696" xr:uid="{A27CC352-1F04-4947-87CC-2A9BC066CE65}"/>
    <cellStyle name="ÄÞ¸¶ [0]_Â÷ÀÔ±Ý _실적01(2안) 18" xfId="24697" xr:uid="{5EBEB1A3-86C6-4B50-B536-2C3A15AB7163}"/>
    <cellStyle name="AÞ¸¶ [0]_A÷AO±Y _실적01(2안) 19" xfId="24698" xr:uid="{8A84EAD9-42C2-49B3-907A-23BD6CC1AE6F}"/>
    <cellStyle name="ÄÞ¸¶ [0]_Â÷ÀÔ±Ý _실적01(2안) 19" xfId="24699" xr:uid="{33A81CA4-33EC-4048-8BC5-F20BD459F24B}"/>
    <cellStyle name="AÞ¸¶ [0]_A÷AO±Y _실적01(2안) 2" xfId="2946" xr:uid="{744A6D2B-23A1-40EA-9F57-6D6EA7F63FB9}"/>
    <cellStyle name="ÄÞ¸¶ [0]_Â÷ÀÔ±Ý _실적01(2안) 2" xfId="2947" xr:uid="{468FC130-4620-4391-B76F-521247299FE8}"/>
    <cellStyle name="AÞ¸¶ [0]_A÷AO±Y _실적01(2안) 2 2" xfId="24700" xr:uid="{36182C98-A174-40FB-A69D-38302FDB3D19}"/>
    <cellStyle name="ÄÞ¸¶ [0]_Â÷ÀÔ±Ý _실적01(2안) 2 2" xfId="24701" xr:uid="{43EBFEFD-E36F-4D31-A6CC-ADBD90B67401}"/>
    <cellStyle name="AÞ¸¶ [0]_A÷AO±Y _실적01(2안) 2 3" xfId="24702" xr:uid="{7DD4ADD7-EFA5-4AB1-89E2-9AAF04D5CF9F}"/>
    <cellStyle name="ÄÞ¸¶ [0]_Â÷ÀÔ±Ý _실적01(2안) 2 3" xfId="24703" xr:uid="{CCE478ED-E40B-4F6B-864A-178A75F9D6B2}"/>
    <cellStyle name="AÞ¸¶ [0]_A÷AO±Y _실적01(2안) 2 4" xfId="24704" xr:uid="{ACD48F0F-24DE-40E8-9333-7E886AFFD9C0}"/>
    <cellStyle name="ÄÞ¸¶ [0]_Â÷ÀÔ±Ý _실적01(2안) 2 4" xfId="24705" xr:uid="{6F90D803-BF69-4B69-B8B9-442E1E12590D}"/>
    <cellStyle name="AÞ¸¶ [0]_A÷AO±Y _실적01(2안) 20" xfId="24706" xr:uid="{C2455B49-E2DA-480A-8910-ECBE7F205995}"/>
    <cellStyle name="ÄÞ¸¶ [0]_Â÷ÀÔ±Ý _실적01(2안) 20" xfId="24707" xr:uid="{A5959508-F4E2-4B64-BFE0-7C15E939FD58}"/>
    <cellStyle name="AÞ¸¶ [0]_A÷AO±Y _실적01(2안) 21" xfId="24708" xr:uid="{4B8F7CC8-C5F9-4BEB-9945-13DD0C96D575}"/>
    <cellStyle name="ÄÞ¸¶ [0]_Â÷ÀÔ±Ý _실적01(2안) 21" xfId="24709" xr:uid="{B48BA717-A2A6-44A7-9408-2F0AB350877B}"/>
    <cellStyle name="AÞ¸¶ [0]_A÷AO±Y _실적01(2안) 22" xfId="24710" xr:uid="{6D01AEF0-AE50-492A-A1B6-33111EBAC1DE}"/>
    <cellStyle name="ÄÞ¸¶ [0]_Â÷ÀÔ±Ý _실적01(2안) 22" xfId="24711" xr:uid="{571D344F-DC79-4142-9FE7-E663ADA56F5B}"/>
    <cellStyle name="AÞ¸¶ [0]_A÷AO±Y _실적01(2안) 23" xfId="24712" xr:uid="{09833D2D-EFE5-49E8-A547-80B28342DFCC}"/>
    <cellStyle name="ÄÞ¸¶ [0]_Â÷ÀÔ±Ý _실적01(2안) 23" xfId="24713" xr:uid="{07B818A8-B3AD-47BC-911E-BE90AA11DC23}"/>
    <cellStyle name="AÞ¸¶ [0]_A÷AO±Y _실적01(2안) 24" xfId="24714" xr:uid="{FAF6BF04-CD2C-4472-B81D-D443D8C8D75C}"/>
    <cellStyle name="ÄÞ¸¶ [0]_Â÷ÀÔ±Ý _실적01(2안) 24" xfId="24715" xr:uid="{BAD3C19B-F6CF-4AB6-8F6E-DA149C802CB7}"/>
    <cellStyle name="AÞ¸¶ [0]_A÷AO±Y _실적01(2안) 25" xfId="24716" xr:uid="{5977DB3B-C461-4D6B-B9FA-3DBEB6C2A7B1}"/>
    <cellStyle name="ÄÞ¸¶ [0]_Â÷ÀÔ±Ý _실적01(2안) 25" xfId="24717" xr:uid="{4394DE51-59AD-445A-BA64-8438DD6C2473}"/>
    <cellStyle name="AÞ¸¶ [0]_A÷AO±Y _실적01(2안) 26" xfId="31213" xr:uid="{6E4D9DF1-299D-4C94-A190-8E9A0FD4502B}"/>
    <cellStyle name="ÄÞ¸¶ [0]_Â÷ÀÔ±Ý _실적01(2안) 26" xfId="31214" xr:uid="{EF4C128A-5922-4F76-AA04-60031A95A89D}"/>
    <cellStyle name="AÞ¸¶ [0]_A÷AO±Y _실적01(2안) 27" xfId="31260" xr:uid="{0301C67A-8740-466B-BF5F-E37E1B6026BF}"/>
    <cellStyle name="ÄÞ¸¶ [0]_Â÷ÀÔ±Ý _실적01(2안) 27" xfId="31259" xr:uid="{BA397BA8-DD7D-459E-9C6E-1AF7C5E778DD}"/>
    <cellStyle name="AÞ¸¶ [0]_A÷AO±Y _실적01(2안) 28" xfId="31241" xr:uid="{44418E09-1EF0-4C0F-A76A-7458C2518ECB}"/>
    <cellStyle name="ÄÞ¸¶ [0]_Â÷ÀÔ±Ý _실적01(2안) 28" xfId="31242" xr:uid="{CB3AC672-B0AF-4E04-8DFC-2CA58669DB47}"/>
    <cellStyle name="AÞ¸¶ [0]_A÷AO±Y _실적01(2안) 29" xfId="31576" xr:uid="{FD1CD367-4F2E-4D6B-9745-D7CD517F28D9}"/>
    <cellStyle name="ÄÞ¸¶ [0]_Â÷ÀÔ±Ý _실적01(2안) 29" xfId="31577" xr:uid="{11C03191-17BD-4F80-9970-2C1222DA8577}"/>
    <cellStyle name="AÞ¸¶ [0]_A÷AO±Y _실적01(2안) 3" xfId="2948" xr:uid="{65BB74F3-6650-4861-A9C3-28EF08AFC06E}"/>
    <cellStyle name="ÄÞ¸¶ [0]_Â÷ÀÔ±Ý _실적01(2안) 3" xfId="2949" xr:uid="{845877D1-D098-48AA-BE48-48E89D1F7D64}"/>
    <cellStyle name="AÞ¸¶ [0]_A÷AO±Y _실적01(2안) 3 2" xfId="24718" xr:uid="{27D0B10B-4B86-4DA7-8D9C-1560BE2779CC}"/>
    <cellStyle name="ÄÞ¸¶ [0]_Â÷ÀÔ±Ý _실적01(2안) 3 2" xfId="24719" xr:uid="{700D8786-73FF-4CFE-B9CD-21553AB329E5}"/>
    <cellStyle name="AÞ¸¶ [0]_A÷AO±Y _실적01(2안) 3 3" xfId="24720" xr:uid="{78D968A1-AB05-4C9E-A992-29B237EE1656}"/>
    <cellStyle name="ÄÞ¸¶ [0]_Â÷ÀÔ±Ý _실적01(2안) 3 3" xfId="24721" xr:uid="{448F56B1-BE66-4CD3-9A27-0F14BC9FC128}"/>
    <cellStyle name="AÞ¸¶ [0]_A÷AO±Y _실적01(2안) 3 4" xfId="24722" xr:uid="{867FBE7C-4CE5-4B7C-AA8A-1C5EBAB34949}"/>
    <cellStyle name="ÄÞ¸¶ [0]_Â÷ÀÔ±Ý _실적01(2안) 3 4" xfId="24723" xr:uid="{212383D3-882D-4E00-95BA-E894BD0E29B5}"/>
    <cellStyle name="AÞ¸¶ [0]_A÷AO±Y _실적01(2안) 4" xfId="2950" xr:uid="{BB97DD81-9E07-458B-B2EB-C6200649A322}"/>
    <cellStyle name="ÄÞ¸¶ [0]_Â÷ÀÔ±Ý _실적01(2안) 4" xfId="2951" xr:uid="{404AEAC5-1F52-4F82-AB18-99AA37E5D365}"/>
    <cellStyle name="AÞ¸¶ [0]_A÷AO±Y _실적01(2안) 4 2" xfId="24724" xr:uid="{2626E1A6-70A3-439D-81D2-9F287BEF1AB5}"/>
    <cellStyle name="ÄÞ¸¶ [0]_Â÷ÀÔ±Ý _실적01(2안) 4 2" xfId="24725" xr:uid="{24C54FED-D3D1-47F2-84F5-DDBE048788C0}"/>
    <cellStyle name="AÞ¸¶ [0]_A÷AO±Y _실적01(2안) 4 3" xfId="24726" xr:uid="{C5197ED4-A254-4005-9725-CD0486B947AD}"/>
    <cellStyle name="ÄÞ¸¶ [0]_Â÷ÀÔ±Ý _실적01(2안) 4 3" xfId="24727" xr:uid="{7EBC6736-BD33-43D9-9F50-7FFC9622C432}"/>
    <cellStyle name="AÞ¸¶ [0]_A÷AO±Y _실적01(2안) 4 4" xfId="24728" xr:uid="{AB0F22CF-ED6A-4CD0-95F4-45FD36440773}"/>
    <cellStyle name="ÄÞ¸¶ [0]_Â÷ÀÔ±Ý _실적01(2안) 4 4" xfId="24729" xr:uid="{9B065852-19B7-4A3E-837A-96246A05B4B2}"/>
    <cellStyle name="AÞ¸¶ [0]_A÷AO±Y _실적01(2안) 5" xfId="2952" xr:uid="{D480AAC2-7187-4347-B1FB-A0C6D846D48D}"/>
    <cellStyle name="ÄÞ¸¶ [0]_Â÷ÀÔ±Ý _실적01(2안) 5" xfId="2953" xr:uid="{AFBABBA9-A0A8-4B78-A3B7-407539CB020C}"/>
    <cellStyle name="AÞ¸¶ [0]_A÷AO±Y _실적01(2안) 5 2" xfId="24730" xr:uid="{445E4BED-710E-49DE-94BA-4096401B1832}"/>
    <cellStyle name="ÄÞ¸¶ [0]_Â÷ÀÔ±Ý _실적01(2안) 5 2" xfId="24731" xr:uid="{B80DE97D-B909-4817-B285-36D41DC45A53}"/>
    <cellStyle name="AÞ¸¶ [0]_A÷AO±Y _실적01(2안) 5 3" xfId="24732" xr:uid="{15FCAC14-CF39-482B-8284-F906A674A774}"/>
    <cellStyle name="ÄÞ¸¶ [0]_Â÷ÀÔ±Ý _실적01(2안) 5 3" xfId="24733" xr:uid="{FA778FAC-54D8-44F4-8625-150B8F7D3E10}"/>
    <cellStyle name="AÞ¸¶ [0]_A÷AO±Y _실적01(2안) 5 4" xfId="24734" xr:uid="{A9E907AD-A92B-4A2E-87EC-EC598D27F87C}"/>
    <cellStyle name="ÄÞ¸¶ [0]_Â÷ÀÔ±Ý _실적01(2안) 5 4" xfId="24735" xr:uid="{764EBF71-1002-4AEB-895C-FC7A34EC6CE0}"/>
    <cellStyle name="AÞ¸¶ [0]_A÷AO±Y _실적01(2안) 6" xfId="2954" xr:uid="{919E80E3-E5E6-409E-A841-51AA162DA758}"/>
    <cellStyle name="ÄÞ¸¶ [0]_Â÷ÀÔ±Ý _실적01(2안) 6" xfId="2955" xr:uid="{20456BCF-7FB5-482A-8646-34D415B30EA3}"/>
    <cellStyle name="AÞ¸¶ [0]_A÷AO±Y _실적01(2안) 6 2" xfId="24736" xr:uid="{CDE5D1AD-2033-46F5-BBB1-63CD7F211026}"/>
    <cellStyle name="ÄÞ¸¶ [0]_Â÷ÀÔ±Ý _실적01(2안) 6 2" xfId="24737" xr:uid="{8BB01198-E2CC-4819-8D91-979ED7A47820}"/>
    <cellStyle name="AÞ¸¶ [0]_A÷AO±Y _실적01(2안) 6 3" xfId="24738" xr:uid="{AED7215A-3A6A-4346-88D8-E8E51A6BAF90}"/>
    <cellStyle name="ÄÞ¸¶ [0]_Â÷ÀÔ±Ý _실적01(2안) 6 3" xfId="24739" xr:uid="{7A627614-A713-4F57-A2AE-A3ADFECFD209}"/>
    <cellStyle name="AÞ¸¶ [0]_A÷AO±Y _실적01(2안) 6 4" xfId="24740" xr:uid="{B3605C17-33F7-4ECC-8F6F-93B5FC1455C1}"/>
    <cellStyle name="ÄÞ¸¶ [0]_Â÷ÀÔ±Ý _실적01(2안) 6 4" xfId="24741" xr:uid="{335981E9-AE14-4149-9FD4-A7CC6E34F9BA}"/>
    <cellStyle name="AÞ¸¶ [0]_A÷AO±Y _실적01(2안) 7" xfId="24742" xr:uid="{D4F02611-983B-4ABC-B7B4-298FBBD141BB}"/>
    <cellStyle name="ÄÞ¸¶ [0]_Â÷ÀÔ±Ý _실적01(2안) 7" xfId="24743" xr:uid="{38C4D4BF-787E-462A-AF51-B05703B2A549}"/>
    <cellStyle name="AÞ¸¶ [0]_A÷AO±Y _실적01(2안) 8" xfId="24744" xr:uid="{D561329C-295C-45F8-8811-83E0A96DC78D}"/>
    <cellStyle name="ÄÞ¸¶ [0]_Â÷ÀÔ±Ý _실적01(2안) 8" xfId="24745" xr:uid="{BD05BB56-3C44-4BDE-9B9A-74BF3A20EFF9}"/>
    <cellStyle name="AÞ¸¶ [0]_A÷AO±Y _실적01(2안) 9" xfId="24746" xr:uid="{26EB75A2-749B-4A10-99F6-DC6FCF2FEAEF}"/>
    <cellStyle name="ÄÞ¸¶ [0]_Â÷ÀÔ±Ý _실적01(2안) 9" xfId="24747" xr:uid="{32666203-2C96-4799-891B-5DE69D1BED75}"/>
    <cellStyle name="AÞ¸¶ [0]_A÷AO±Y _실적01(2안)_SPACE활용" xfId="2956" xr:uid="{69B13AC3-2229-469D-8410-02CCBCC147F3}"/>
    <cellStyle name="ÄÞ¸¶ [0]_Â÷ÀÔ±Ý _실적01(2안)_SPACE활용" xfId="2957" xr:uid="{511F9A95-A1C0-4D75-BB6D-AA594B23FED8}"/>
    <cellStyle name="AÞ¸¶ [0]_A÷AO±Y _실적01(2안)_배전반" xfId="2958" xr:uid="{6AB5DB99-5536-4B39-B04A-B5D95F16C821}"/>
    <cellStyle name="ÄÞ¸¶ [0]_Â÷ÀÔ±Ý _실적01(2안)_배전반" xfId="2959" xr:uid="{1A0C85FD-68D2-4AD0-A793-65F7481655F7}"/>
    <cellStyle name="AÞ¸¶ [0]_A÷AO±Y _실적01(2안)_수주분석(MTX)0829" xfId="2960" xr:uid="{7C98F467-DA27-46C9-A9F9-F4FA6580EC4A}"/>
    <cellStyle name="ÄÞ¸¶ [0]_Â÷ÀÔ±Ý _실적01(2안)_수주분석(MTX)0829" xfId="2961" xr:uid="{FBE54236-B253-43AA-911C-54CF010E8430}"/>
    <cellStyle name="AÞ¸¶ [0]_A÷AO±Y _장기 비전 및 경영목표 (06.06.30)" xfId="2962" xr:uid="{D1408668-0FA7-43D1-9B78-845840005B33}"/>
    <cellStyle name="ÄÞ¸¶ [0]_Â÷ÀÔ±Ý _장기 비전 및 경영목표 (06.06.30)" xfId="2963" xr:uid="{427C400F-35D8-41CD-9088-B8DE737077A6}"/>
    <cellStyle name="AÞ¸¶ [0]_A÷AO±Y _장기발전전략수립지침(전전_2006.08.24)" xfId="2964" xr:uid="{1764386D-FDC3-4F9B-9024-58CBD89E2C35}"/>
    <cellStyle name="ÄÞ¸¶ [0]_Â÷ÀÔ±Ý _장기발전전략수립지침(전전_2006.08.24)" xfId="2965" xr:uid="{968425CD-E7EF-4004-B17B-34E47B25C970}"/>
    <cellStyle name="AÞ¸¶ [0]_A÷AO±Y _표지 050711 sks" xfId="2966" xr:uid="{6DDD656D-CEBD-413E-B9F0-8CB7CA238589}"/>
    <cellStyle name="ÄÞ¸¶ [0]_Â÷ÀÔ±Ý _표지 050711 sks" xfId="2967" xr:uid="{CD836D22-B923-4CD9-84CB-1FE64E14D3DE}"/>
    <cellStyle name="AÞ¸¶ [0]_A÷AO±Y _현대" xfId="2968" xr:uid="{08DC3ABD-4745-42D5-ACFE-82611E99E3C2}"/>
    <cellStyle name="ÄÞ¸¶ [0]_Â÷ÀÔ±Ý _현대" xfId="2969" xr:uid="{EE6BBB9C-6DEB-42E6-8A00-065C8FD53AB2}"/>
    <cellStyle name="AÞ¸¶ [0]_A÷AO±Y _현대중공업2005 14분기결산보고 050504" xfId="2970" xr:uid="{F0140BE0-EA23-46B3-AA55-6B000844B87B}"/>
    <cellStyle name="ÄÞ¸¶ [0]_Â÷ÀÔ±Ý _현대중공업2005 14분기결산보고 050504" xfId="2971" xr:uid="{99E733AA-BFBA-4DD4-B2FF-4BEAD649D9C5}"/>
    <cellStyle name="AÞ¸¶ [0]_A÷AO±Y ±¸A¶ " xfId="2972" xr:uid="{9E4B147C-F539-416A-A032-9CC90634CCCC}"/>
    <cellStyle name="ÄÞ¸¶ [0]_Â÷ÀÔ±Ý ±¸Á¶ " xfId="2973" xr:uid="{78B59ADD-D199-4A8F-A0FF-985C83CB3B73}"/>
    <cellStyle name="AÞ¸¶ [0]_A÷AO±Y ±¸A¶  10" xfId="24748" xr:uid="{853CC9A2-F2D6-4F87-9416-6F2B2A2B3723}"/>
    <cellStyle name="ÄÞ¸¶ [0]_Â÷ÀÔ±Ý ±¸Á¶  10" xfId="24749" xr:uid="{4F024C34-6B54-46CB-B35D-EC7F669507B0}"/>
    <cellStyle name="AÞ¸¶ [0]_A÷AO±Y ±¸A¶  11" xfId="24750" xr:uid="{9E12C90F-9A6E-4D52-A2E5-93915A52E649}"/>
    <cellStyle name="ÄÞ¸¶ [0]_Â÷ÀÔ±Ý ±¸Á¶  11" xfId="24751" xr:uid="{22907431-5580-44E8-A446-EC5CA9CCC05B}"/>
    <cellStyle name="AÞ¸¶ [0]_A÷AO±Y ±¸A¶  12" xfId="24752" xr:uid="{530FA8C3-0EFD-4257-8C87-02384167E39F}"/>
    <cellStyle name="ÄÞ¸¶ [0]_Â÷ÀÔ±Ý ±¸Á¶  12" xfId="24753" xr:uid="{8D5A25EA-8089-465E-9F06-FB61525286B8}"/>
    <cellStyle name="AÞ¸¶ [0]_A÷AO±Y ±¸A¶  13" xfId="24754" xr:uid="{9C7A9D09-67F3-4785-9383-29EAAB2D8DE4}"/>
    <cellStyle name="ÄÞ¸¶ [0]_Â÷ÀÔ±Ý ±¸Á¶  13" xfId="24755" xr:uid="{1186997E-5746-4F72-989D-703BE02F5EF4}"/>
    <cellStyle name="AÞ¸¶ [0]_A÷AO±Y ±¸A¶  14" xfId="24756" xr:uid="{486A1870-7962-4BFD-8A5D-BCD8C1CE363D}"/>
    <cellStyle name="ÄÞ¸¶ [0]_Â÷ÀÔ±Ý ±¸Á¶  14" xfId="24757" xr:uid="{5E395598-7CB8-43A6-870A-5A58B0B57BAF}"/>
    <cellStyle name="AÞ¸¶ [0]_A÷AO±Y ±¸A¶  15" xfId="24758" xr:uid="{F7AB4B57-64CF-4A08-B302-53DE908A6876}"/>
    <cellStyle name="ÄÞ¸¶ [0]_Â÷ÀÔ±Ý ±¸Á¶  15" xfId="24759" xr:uid="{B24ADDFA-05B1-44DB-9566-45142DC7B385}"/>
    <cellStyle name="AÞ¸¶ [0]_A÷AO±Y ±¸A¶  16" xfId="24760" xr:uid="{F5614A47-BD03-4E95-99AC-7FD096FD2AB3}"/>
    <cellStyle name="ÄÞ¸¶ [0]_Â÷ÀÔ±Ý ±¸Á¶  16" xfId="24761" xr:uid="{0BE06FDF-2D25-4023-9E53-B67E1E3522AB}"/>
    <cellStyle name="AÞ¸¶ [0]_A÷AO±Y ±¸A¶  17" xfId="24762" xr:uid="{432130B6-DF3A-45AA-A149-2D737E81B7A3}"/>
    <cellStyle name="ÄÞ¸¶ [0]_Â÷ÀÔ±Ý ±¸Á¶  17" xfId="24763" xr:uid="{D15C7EA2-B5AC-4FF9-BEA4-E43E4CB086F3}"/>
    <cellStyle name="AÞ¸¶ [0]_A÷AO±Y ±¸A¶  18" xfId="24764" xr:uid="{33D80789-29CE-4BE2-943E-7F64B7848D71}"/>
    <cellStyle name="ÄÞ¸¶ [0]_Â÷ÀÔ±Ý ±¸Á¶  18" xfId="24765" xr:uid="{13B33B67-78AD-4D5C-95E1-7D9CDA85FC78}"/>
    <cellStyle name="AÞ¸¶ [0]_A÷AO±Y ±¸A¶  19" xfId="24766" xr:uid="{1525615B-EFDC-461D-8D57-D69C7AA3709B}"/>
    <cellStyle name="ÄÞ¸¶ [0]_Â÷ÀÔ±Ý ±¸Á¶  19" xfId="24767" xr:uid="{37BEB0F4-7E06-45A1-ADED-3B17F32200F8}"/>
    <cellStyle name="AÞ¸¶ [0]_A÷AO±Y ±¸A¶  2" xfId="24768" xr:uid="{7B26AE93-8D21-4B22-8CFF-D47512B5E03D}"/>
    <cellStyle name="ÄÞ¸¶ [0]_Â÷ÀÔ±Ý ±¸Á¶  2" xfId="24769" xr:uid="{424B09E6-8252-4BC4-9D02-8F56991240D8}"/>
    <cellStyle name="AÞ¸¶ [0]_A÷AO±Y ±¸A¶  20" xfId="24770" xr:uid="{188108DB-2A54-452C-AE3B-0FC6F3EA88A3}"/>
    <cellStyle name="ÄÞ¸¶ [0]_Â÷ÀÔ±Ý ±¸Á¶  20" xfId="24771" xr:uid="{5DAF824B-03A9-49EE-B9A4-66B109D39B59}"/>
    <cellStyle name="AÞ¸¶ [0]_A÷AO±Y ±¸A¶  21" xfId="24772" xr:uid="{58666315-4BE7-47B4-B0E8-F1AB73D45C47}"/>
    <cellStyle name="ÄÞ¸¶ [0]_Â÷ÀÔ±Ý ±¸Á¶  21" xfId="24773" xr:uid="{8D647709-999B-4C22-B314-CA2F751FD6F9}"/>
    <cellStyle name="AÞ¸¶ [0]_A÷AO±Y ±¸A¶  22" xfId="24774" xr:uid="{519E7A52-80E6-4969-BDA7-6B04C819628F}"/>
    <cellStyle name="ÄÞ¸¶ [0]_Â÷ÀÔ±Ý ±¸Á¶  22" xfId="24775" xr:uid="{8742FDF8-CA60-4537-B21E-E29FB04BE0F2}"/>
    <cellStyle name="AÞ¸¶ [0]_A÷AO±Y ±¸A¶  23" xfId="24776" xr:uid="{034B509F-F079-46A8-94D6-098C44CF742D}"/>
    <cellStyle name="ÄÞ¸¶ [0]_Â÷ÀÔ±Ý ±¸Á¶  23" xfId="24777" xr:uid="{46562D66-6D6B-42F2-AD60-93D9019C549C}"/>
    <cellStyle name="AÞ¸¶ [0]_A÷AO±Y ±¸A¶  24" xfId="24778" xr:uid="{658C6354-6F10-413E-AD44-106A611A7DAF}"/>
    <cellStyle name="ÄÞ¸¶ [0]_Â÷ÀÔ±Ý ±¸Á¶  24" xfId="24779" xr:uid="{3EEAE6F0-3DC9-4C46-BC10-AB6831A00C59}"/>
    <cellStyle name="AÞ¸¶ [0]_A÷AO±Y ±¸A¶  25" xfId="24780" xr:uid="{96ECE0DC-221F-4D55-9BA4-2B8A57E4EE80}"/>
    <cellStyle name="ÄÞ¸¶ [0]_Â÷ÀÔ±Ý ±¸Á¶  25" xfId="24781" xr:uid="{A696F4DC-E28F-47AF-AB8F-2EA98A2F5D94}"/>
    <cellStyle name="AÞ¸¶ [0]_A÷AO±Y ±¸A¶  26" xfId="24782" xr:uid="{12782D51-62F9-4E8A-B992-76FF94483A85}"/>
    <cellStyle name="ÄÞ¸¶ [0]_Â÷ÀÔ±Ý ±¸Á¶  26" xfId="24783" xr:uid="{D7F38102-1C75-4D67-A988-8F78C2C81262}"/>
    <cellStyle name="AÞ¸¶ [0]_A÷AO±Y ±¸A¶  27" xfId="24784" xr:uid="{313E9F9D-BED2-46C4-97E8-827E6E2232C6}"/>
    <cellStyle name="ÄÞ¸¶ [0]_Â÷ÀÔ±Ý ±¸Á¶  27" xfId="24785" xr:uid="{31955429-1D59-4BDF-8103-B8D716DBADD7}"/>
    <cellStyle name="AÞ¸¶ [0]_A÷AO±Y ±¸A¶  28" xfId="24786" xr:uid="{4CD0B37A-0250-4C14-A473-4D8AE6D86AEB}"/>
    <cellStyle name="ÄÞ¸¶ [0]_Â÷ÀÔ±Ý ±¸Á¶  28" xfId="24787" xr:uid="{65307852-A570-496F-8157-7BBB078CA9EA}"/>
    <cellStyle name="AÞ¸¶ [0]_A÷AO±Y ±¸A¶  29" xfId="24788" xr:uid="{698F02CA-6081-43B2-9A75-80BF747B0A35}"/>
    <cellStyle name="ÄÞ¸¶ [0]_Â÷ÀÔ±Ý ±¸Á¶  29" xfId="24789" xr:uid="{958780B2-0059-4D3D-984F-AC25B32EFB31}"/>
    <cellStyle name="AÞ¸¶ [0]_A÷AO±Y ±¸A¶  3" xfId="24790" xr:uid="{80C8845C-DA12-4A0B-92E3-74FF5263667F}"/>
    <cellStyle name="ÄÞ¸¶ [0]_Â÷ÀÔ±Ý ±¸Á¶  3" xfId="24791" xr:uid="{9358E9D1-9D16-4D15-82BC-95514477F663}"/>
    <cellStyle name="AÞ¸¶ [0]_A÷AO±Y ±¸A¶  30" xfId="24792" xr:uid="{5A192885-2491-42FA-A7C9-6C63364224C0}"/>
    <cellStyle name="ÄÞ¸¶ [0]_Â÷ÀÔ±Ý ±¸Á¶  30" xfId="24793" xr:uid="{CCEE6C15-6C47-4DA1-9405-D3AD947962E3}"/>
    <cellStyle name="AÞ¸¶ [0]_A÷AO±Y ±¸A¶  31" xfId="24794" xr:uid="{A5AA7FF4-E680-4368-B299-07538264EDF4}"/>
    <cellStyle name="ÄÞ¸¶ [0]_Â÷ÀÔ±Ý ±¸Á¶  31" xfId="24795" xr:uid="{5D5766B7-262E-415B-9201-6D8A985FB257}"/>
    <cellStyle name="AÞ¸¶ [0]_A÷AO±Y ±¸A¶  32" xfId="24796" xr:uid="{07C5C337-3984-46CB-A837-96F509162BBC}"/>
    <cellStyle name="ÄÞ¸¶ [0]_Â÷ÀÔ±Ý ±¸Á¶  32" xfId="24797" xr:uid="{093C3FF0-CCF1-408A-915F-9E02D1BBAA35}"/>
    <cellStyle name="AÞ¸¶ [0]_A÷AO±Y ±¸A¶  33" xfId="24798" xr:uid="{7DC912B0-D5B8-4723-AB7D-F7501815B1ED}"/>
    <cellStyle name="ÄÞ¸¶ [0]_Â÷ÀÔ±Ý ±¸Á¶  33" xfId="24799" xr:uid="{7E440BF5-8DF3-4F1F-9A48-9A28666FDE6F}"/>
    <cellStyle name="AÞ¸¶ [0]_A÷AO±Y ±¸A¶  34" xfId="24800" xr:uid="{417CB937-E8EE-4554-84D1-8620DF79561C}"/>
    <cellStyle name="ÄÞ¸¶ [0]_Â÷ÀÔ±Ý ±¸Á¶  34" xfId="24801" xr:uid="{CD63CBED-2391-460A-B416-51F3A97F70B2}"/>
    <cellStyle name="AÞ¸¶ [0]_A÷AO±Y ±¸A¶  35" xfId="24802" xr:uid="{C7A7B99E-AF1E-4E40-AC7B-C762D8C7AA22}"/>
    <cellStyle name="ÄÞ¸¶ [0]_Â÷ÀÔ±Ý ±¸Á¶  35" xfId="24803" xr:uid="{536449A7-BEF3-4B30-AD42-E0A8A05D5FA3}"/>
    <cellStyle name="AÞ¸¶ [0]_A÷AO±Y ±¸A¶  36" xfId="24804" xr:uid="{199A5C9D-9F44-4954-B60F-4BE74973FF45}"/>
    <cellStyle name="ÄÞ¸¶ [0]_Â÷ÀÔ±Ý ±¸Á¶  36" xfId="24805" xr:uid="{C36945C0-FC03-4E3C-808E-0D1089E26E02}"/>
    <cellStyle name="AÞ¸¶ [0]_A÷AO±Y ±¸A¶  4" xfId="24806" xr:uid="{75EDDF8A-0A27-4E2E-8A65-FF7C8AD43066}"/>
    <cellStyle name="ÄÞ¸¶ [0]_Â÷ÀÔ±Ý ±¸Á¶  4" xfId="24807" xr:uid="{C32F90BE-706C-4A4B-B952-BB506038ACB5}"/>
    <cellStyle name="AÞ¸¶ [0]_A÷AO±Y ±¸A¶  5" xfId="24808" xr:uid="{79CB7BF6-96A1-4DAD-A985-7663898AAD98}"/>
    <cellStyle name="ÄÞ¸¶ [0]_Â÷ÀÔ±Ý ±¸Á¶  5" xfId="24809" xr:uid="{6D63346F-EBEE-48E1-B2BD-D09211D13B30}"/>
    <cellStyle name="AÞ¸¶ [0]_A÷AO±Y ±¸A¶  6" xfId="24810" xr:uid="{39E10D8B-F52C-4B93-8C9A-D9A5E670FA87}"/>
    <cellStyle name="ÄÞ¸¶ [0]_Â÷ÀÔ±Ý ±¸Á¶  6" xfId="24811" xr:uid="{F9D663AA-7FC9-478F-9E48-14C56B7CB989}"/>
    <cellStyle name="AÞ¸¶ [0]_A÷AO±Y ±¸A¶  7" xfId="24812" xr:uid="{9087532E-4F16-417F-9493-4DFD06C837CE}"/>
    <cellStyle name="ÄÞ¸¶ [0]_Â÷ÀÔ±Ý ±¸Á¶  7" xfId="24813" xr:uid="{970F66B3-77CA-40E4-B417-E2AAB7AB89C5}"/>
    <cellStyle name="AÞ¸¶ [0]_A÷AO±Y ±¸A¶  8" xfId="24814" xr:uid="{56C364A8-29BE-4631-B658-DA35D5AB069D}"/>
    <cellStyle name="ÄÞ¸¶ [0]_Â÷ÀÔ±Ý ±¸Á¶  8" xfId="24815" xr:uid="{F6CA728A-8389-4000-912A-B9A0E6D1303B}"/>
    <cellStyle name="AÞ¸¶ [0]_A÷AO±Y ±¸A¶  9" xfId="24816" xr:uid="{17B712CE-384D-4873-9A1B-4075C274BC22}"/>
    <cellStyle name="ÄÞ¸¶ [0]_Â÷ÀÔ±Ý ±¸Á¶  9" xfId="24817" xr:uid="{A1A3E0E8-3F27-46E2-A9E7-8EDAF0C4BE30}"/>
    <cellStyle name="AÞ¸¶ [0]_A÷AO±Y ±¸A¶ _(분석-수정-수주보완)2003-2005년신제품수주분석3" xfId="2974" xr:uid="{4185EA0B-1277-481C-999F-0E4EAF40A11C}"/>
    <cellStyle name="ÄÞ¸¶ [0]_Â÷ÀÔ±Ý ±¸Á¶ _(분석-수정-수주보완)2003-2005년신제품수주분석3" xfId="2975" xr:uid="{E2442FEB-F109-4B25-A6A7-4395483705AC}"/>
    <cellStyle name="AÞ¸¶ [0]_A÷AO±Y ±¸A¶ _04변압기생산투자" xfId="2976" xr:uid="{88A436DE-0B4E-4114-83E2-B30BCFFE2068}"/>
    <cellStyle name="ÄÞ¸¶ [0]_Â÷ÀÔ±Ý ±¸Á¶ _04변압기생산투자" xfId="2977" xr:uid="{16498AC1-9C34-4C89-A5A0-78BDDB278FC9}"/>
    <cellStyle name="AÞ¸¶ [0]_A÷AO±Y ±¸A¶ _07년 시설투자 사업계획(안재한)" xfId="2978" xr:uid="{D2AA7712-3735-4544-948F-F272B904885C}"/>
    <cellStyle name="ÄÞ¸¶ [0]_Â÷ÀÔ±Ý ±¸Á¶ _07년 시설투자 사업계획(안재한)" xfId="2979" xr:uid="{5DFDEF40-C471-4558-A7CA-C22BC0B21F5C}"/>
    <cellStyle name="AÞ¸¶ [0]_A÷AO±Y ±¸A¶ _1 2006년사업계획작성기준및 양식(R.0)" xfId="2980" xr:uid="{310AC0F0-BBAE-4E74-82CA-0B7166865BD6}"/>
    <cellStyle name="ÄÞ¸¶ [0]_Â÷ÀÔ±Ý ±¸Á¶ _1 2006년사업계획작성기준및 양식(R.0)" xfId="2981" xr:uid="{0FA4B6EF-6050-4A34-B22E-269C330BA14F}"/>
    <cellStyle name="AÞ¸¶ [0]_A÷AO±Y ±¸A¶ _1)사업목표(수정)" xfId="2982" xr:uid="{E7176F63-E496-42C9-A364-E120687E7B3B}"/>
    <cellStyle name="ÄÞ¸¶ [0]_Â÷ÀÔ±Ý ±¸Á¶ _1)사업목표(수정)" xfId="2983" xr:uid="{70EFA235-2E85-47F1-9389-021E868402A9}"/>
    <cellStyle name="AÞ¸¶ [0]_A÷AO±Y ±¸A¶ _1)중장기사업목표_B4(수정)" xfId="2984" xr:uid="{9798667B-B2DA-4B79-80A6-D820AC1FBB78}"/>
    <cellStyle name="ÄÞ¸¶ [0]_Â÷ÀÔ±Ý ±¸Á¶ _1)중장기사업목표_B4(수정)" xfId="2985" xr:uid="{A20EF6F1-D336-4BC4-847F-4A58F8E11BA6}"/>
    <cellStyle name="AÞ¸¶ [0]_A÷AO±Y ±¸A¶ _1∼10월 실적" xfId="2986" xr:uid="{85DBF6A0-47FD-4F59-B7DF-29B0E3A02538}"/>
    <cellStyle name="ÄÞ¸¶ [0]_Â÷ÀÔ±Ý ±¸Á¶ _1∼10월 실적" xfId="2987" xr:uid="{A7C661D2-5406-4A0E-90FE-1129A591EE82}"/>
    <cellStyle name="AÞ¸¶ [0]_A÷AO±Y ±¸A¶ _1∼11월 실적" xfId="2988" xr:uid="{AE028556-793C-4E6D-AB38-748F999FA787}"/>
    <cellStyle name="ÄÞ¸¶ [0]_Â÷ÀÔ±Ý ±¸Á¶ _1∼11월 실적" xfId="2989" xr:uid="{1C1A1232-0C98-463E-9CE2-BA61567AABB9}"/>
    <cellStyle name="AÞ¸¶ [0]_A÷AO±Y ±¸A¶ _10.12일 화상회의자료" xfId="2990" xr:uid="{23C5CE24-2F60-4345-839D-E2EECA93D2E1}"/>
    <cellStyle name="ÄÞ¸¶ [0]_Â÷ÀÔ±Ý ±¸Á¶ _10.12일 화상회의자료" xfId="2991" xr:uid="{B063FE3C-1209-4C21-8BA0-8B223E3015B8}"/>
    <cellStyle name="AÞ¸¶ [0]_A÷AO±Y ±¸A¶ _20051021_06년확정물량통보R.0" xfId="2992" xr:uid="{3D426291-8CEF-4650-8EEB-F2C60B8FCB80}"/>
    <cellStyle name="ÄÞ¸¶ [0]_Â÷ÀÔ±Ý ±¸Á¶ _20051021_06년확정물량통보R.0" xfId="2993" xr:uid="{EF4A1BFB-96A2-4A73-AD9A-D64A0A953463}"/>
    <cellStyle name="AÞ¸¶ [0]_A÷AO±Y ±¸A¶ _2007년사업계획작성초안(고생송부)" xfId="2994" xr:uid="{853B36E3-2CA4-4A82-87D4-BE6EEC3DCF09}"/>
    <cellStyle name="ÄÞ¸¶ [0]_Â÷ÀÔ±Ý ±¸Á¶ _2007년사업계획작성초안(고생송부)" xfId="2995" xr:uid="{9532C765-8488-4903-B704-66ABD5FF4B4C}"/>
    <cellStyle name="AÞ¸¶ [0]_A÷AO±Y ±¸A¶ _20080929_인버터VOC현황및개선방안_품질1" xfId="2996" xr:uid="{18B22D54-D940-49E6-B2CA-913337473DDE}"/>
    <cellStyle name="ÄÞ¸¶ [0]_Â÷ÀÔ±Ý ±¸Á¶ _20080929_인버터VOC현황및개선방안_품질1" xfId="2997" xr:uid="{26F28417-7620-496B-8AE9-364601BFDE30}"/>
    <cellStyle name="AÞ¸¶ [0]_A÷AO±Y ±¸A¶ _20080930_인버터VOC 년도별 추이_품질" xfId="2998" xr:uid="{BC019CBC-7FB8-4B3A-83A2-F5B48E3B434C}"/>
    <cellStyle name="ÄÞ¸¶ [0]_Â÷ÀÔ±Ý ±¸Á¶ _20080930_인버터VOC 년도별 추이_품질" xfId="2999" xr:uid="{A3AA21CC-BC00-45BC-9A0E-F4C39D3401E1}"/>
    <cellStyle name="AÞ¸¶ [0]_A÷AO±Y ±¸A¶ _2008년_VOC 세부실천계획_r01(B4)_중저압차단기" xfId="3000" xr:uid="{66CC590B-112F-4827-8971-80D44CCA2C34}"/>
    <cellStyle name="ÄÞ¸¶ [0]_Â÷ÀÔ±Ý ±¸Á¶ _2008년_VOC 세부실천계획_r01(B4)_중저압차단기" xfId="3001" xr:uid="{F0C07FE4-A4A0-4C0C-8986-3EAB70DB294E}"/>
    <cellStyle name="AÞ¸¶ [0]_A÷AO±Y ±¸A¶ _2008년도 변압기부문 기술개발과제 현황(2차심의)" xfId="3002" xr:uid="{54F4BA77-0C83-4FEE-BEF7-5BA9394CA8A7}"/>
    <cellStyle name="ÄÞ¸¶ [0]_Â÷ÀÔ±Ý ±¸Á¶ _2008년도 변압기부문 기술개발과제 현황(2차심의)" xfId="3003" xr:uid="{06A10786-1E9E-4317-A758-7F1CD68B9BA8}"/>
    <cellStyle name="AÞ¸¶ [0]_A÷AO±Y ±¸A¶ _24통관" xfId="3004" xr:uid="{14F3C76A-3D58-4B65-BC68-31041FF1C2C7}"/>
    <cellStyle name="ÄÞ¸¶ [0]_Â÷ÀÔ±Ý ±¸Á¶ _3. 미포조선 경영현황(04실적05계획 cyh)" xfId="3005" xr:uid="{4559D173-75B5-4BD3-A604-50C388FF9091}"/>
    <cellStyle name="AÞ¸¶ [0]_A÷AO±Y ±¸A¶ _5월보고상" xfId="3006" xr:uid="{68D77818-AFC9-4757-AAE1-6B0F603487F2}"/>
    <cellStyle name="ÄÞ¸¶ [0]_Â÷ÀÔ±Ý ±¸Á¶ _5월보고상" xfId="3007" xr:uid="{2EA90F46-1990-4947-A59D-EEA31FB4F5B9}"/>
    <cellStyle name="AÞ¸¶ [0]_A÷AO±Y ±¸A¶ _5월보고상 10" xfId="24818" xr:uid="{4205DE93-8381-447D-8CD8-5DA89A4FF399}"/>
    <cellStyle name="ÄÞ¸¶ [0]_Â÷ÀÔ±Ý ±¸Á¶ _5월보고상 10" xfId="24819" xr:uid="{C59F61C2-BDD7-4790-ABCC-F419F1C2006E}"/>
    <cellStyle name="AÞ¸¶ [0]_A÷AO±Y ±¸A¶ _5월보고상 11" xfId="24820" xr:uid="{E31D8DF0-ED74-4890-B766-14FD4AD70B25}"/>
    <cellStyle name="ÄÞ¸¶ [0]_Â÷ÀÔ±Ý ±¸Á¶ _5월보고상 11" xfId="24821" xr:uid="{E410238C-F708-4AC6-AFAB-6B2A4115B1F7}"/>
    <cellStyle name="AÞ¸¶ [0]_A÷AO±Y ±¸A¶ _5월보고상 12" xfId="24822" xr:uid="{68E012FF-2E6D-40B6-A34B-95490CF155F8}"/>
    <cellStyle name="ÄÞ¸¶ [0]_Â÷ÀÔ±Ý ±¸Á¶ _5월보고상 12" xfId="24823" xr:uid="{AD851C9D-7D36-47F4-B0D8-B32DA135607D}"/>
    <cellStyle name="AÞ¸¶ [0]_A÷AO±Y ±¸A¶ _5월보고상 13" xfId="24824" xr:uid="{52EC9DEF-8770-4655-A60A-64873DBBFF1C}"/>
    <cellStyle name="ÄÞ¸¶ [0]_Â÷ÀÔ±Ý ±¸Á¶ _5월보고상 13" xfId="24825" xr:uid="{D1541ED8-CBD7-4C69-A070-CA9975884304}"/>
    <cellStyle name="AÞ¸¶ [0]_A÷AO±Y ±¸A¶ _5월보고상 14" xfId="24826" xr:uid="{392BA2EE-9988-4C48-B383-88501B7533B6}"/>
    <cellStyle name="ÄÞ¸¶ [0]_Â÷ÀÔ±Ý ±¸Á¶ _5월보고상 14" xfId="24827" xr:uid="{5BB5E533-5D2A-4514-9406-6C182CFE92AC}"/>
    <cellStyle name="AÞ¸¶ [0]_A÷AO±Y ±¸A¶ _5월보고상 15" xfId="24828" xr:uid="{39611EA2-2EBC-4518-9AE9-9159B8CF6E73}"/>
    <cellStyle name="ÄÞ¸¶ [0]_Â÷ÀÔ±Ý ±¸Á¶ _5월보고상 15" xfId="24829" xr:uid="{AF2C8F13-B808-4617-A27E-12E888EABF22}"/>
    <cellStyle name="AÞ¸¶ [0]_A÷AO±Y ±¸A¶ _5월보고상 16" xfId="24830" xr:uid="{D99325F3-BFEF-460A-933E-A66D4B30FF3A}"/>
    <cellStyle name="ÄÞ¸¶ [0]_Â÷ÀÔ±Ý ±¸Á¶ _5월보고상 16" xfId="24831" xr:uid="{FA48346E-180C-4450-B216-6AA6B7D14648}"/>
    <cellStyle name="AÞ¸¶ [0]_A÷AO±Y ±¸A¶ _5월보고상 17" xfId="24832" xr:uid="{39C32622-FEFA-482F-8290-1677F90D79D2}"/>
    <cellStyle name="ÄÞ¸¶ [0]_Â÷ÀÔ±Ý ±¸Á¶ _5월보고상 17" xfId="24833" xr:uid="{D2D0F0F2-AE91-4D42-BD84-E0F2535CA68C}"/>
    <cellStyle name="AÞ¸¶ [0]_A÷AO±Y ±¸A¶ _5월보고상 18" xfId="24834" xr:uid="{C87D5C07-2E5C-49FA-8EA8-0C46B773F3DB}"/>
    <cellStyle name="ÄÞ¸¶ [0]_Â÷ÀÔ±Ý ±¸Á¶ _5월보고상 18" xfId="24835" xr:uid="{96E00926-9037-467E-8A38-D1898CE79212}"/>
    <cellStyle name="AÞ¸¶ [0]_A÷AO±Y ±¸A¶ _5월보고상 19" xfId="24836" xr:uid="{96DFB530-2F42-453A-A019-59A033CAF327}"/>
    <cellStyle name="ÄÞ¸¶ [0]_Â÷ÀÔ±Ý ±¸Á¶ _5월보고상 19" xfId="24837" xr:uid="{3E365AD4-3A49-494B-ADE7-11A447E8804A}"/>
    <cellStyle name="AÞ¸¶ [0]_A÷AO±Y ±¸A¶ _5월보고상 2" xfId="24838" xr:uid="{96B910AC-432D-46F8-B30C-9A099AB28F8E}"/>
    <cellStyle name="ÄÞ¸¶ [0]_Â÷ÀÔ±Ý ±¸Á¶ _5월보고상 2" xfId="24839" xr:uid="{F711F4B5-59B3-4A85-9D1B-DCF5C76E83D7}"/>
    <cellStyle name="AÞ¸¶ [0]_A÷AO±Y ±¸A¶ _5월보고상 20" xfId="24840" xr:uid="{2614A125-9565-4FC1-9EE8-463639944CC3}"/>
    <cellStyle name="ÄÞ¸¶ [0]_Â÷ÀÔ±Ý ±¸Á¶ _5월보고상 20" xfId="24841" xr:uid="{E184DA17-90BF-44E6-9A75-D01E785F5A69}"/>
    <cellStyle name="AÞ¸¶ [0]_A÷AO±Y ±¸A¶ _5월보고상 21" xfId="24842" xr:uid="{0345D359-1CC5-4BF8-AD93-551F913B020C}"/>
    <cellStyle name="ÄÞ¸¶ [0]_Â÷ÀÔ±Ý ±¸Á¶ _5월보고상 21" xfId="24843" xr:uid="{419E72D5-1055-4A3D-BA87-F9F550152FAF}"/>
    <cellStyle name="AÞ¸¶ [0]_A÷AO±Y ±¸A¶ _5월보고상 22" xfId="24844" xr:uid="{8E32B537-924B-4448-AD0B-DDDAF627307C}"/>
    <cellStyle name="ÄÞ¸¶ [0]_Â÷ÀÔ±Ý ±¸Á¶ _5월보고상 22" xfId="24845" xr:uid="{09825A27-6198-46C7-AF97-BD50A7AF5478}"/>
    <cellStyle name="AÞ¸¶ [0]_A÷AO±Y ±¸A¶ _5월보고상 23" xfId="24846" xr:uid="{A8589151-2BD1-4C3D-B8A4-E6B46973FD0B}"/>
    <cellStyle name="ÄÞ¸¶ [0]_Â÷ÀÔ±Ý ±¸Á¶ _5월보고상 23" xfId="24847" xr:uid="{E69C1A66-A6AE-4C18-8731-81190A2762E2}"/>
    <cellStyle name="AÞ¸¶ [0]_A÷AO±Y ±¸A¶ _5월보고상 24" xfId="24848" xr:uid="{43047594-E790-4934-888D-3C297B2BFBA0}"/>
    <cellStyle name="ÄÞ¸¶ [0]_Â÷ÀÔ±Ý ±¸Á¶ _5월보고상 24" xfId="24849" xr:uid="{8372167C-A3A1-47B5-BD14-0BD353C85DA7}"/>
    <cellStyle name="AÞ¸¶ [0]_A÷AO±Y ±¸A¶ _5월보고상 25" xfId="24850" xr:uid="{21EB85C8-930E-4FA2-94F1-C2D6EF923477}"/>
    <cellStyle name="ÄÞ¸¶ [0]_Â÷ÀÔ±Ý ±¸Á¶ _5월보고상 25" xfId="24851" xr:uid="{4A7B9C50-7BFD-44DD-9B55-7BAC123E88E5}"/>
    <cellStyle name="AÞ¸¶ [0]_A÷AO±Y ±¸A¶ _5월보고상 26" xfId="24852" xr:uid="{165F7AFA-3AB5-46F5-90EB-3A9F5E0745FC}"/>
    <cellStyle name="ÄÞ¸¶ [0]_Â÷ÀÔ±Ý ±¸Á¶ _5월보고상 26" xfId="24853" xr:uid="{D1ABFED7-CCA4-44D8-9196-BE7745B43C15}"/>
    <cellStyle name="AÞ¸¶ [0]_A÷AO±Y ±¸A¶ _5월보고상 27" xfId="24854" xr:uid="{1E789D5C-400A-4F97-8591-CA1E52571E18}"/>
    <cellStyle name="ÄÞ¸¶ [0]_Â÷ÀÔ±Ý ±¸Á¶ _5월보고상 27" xfId="24855" xr:uid="{40DFC15F-B834-4AE9-AC34-9EC9356327F2}"/>
    <cellStyle name="AÞ¸¶ [0]_A÷AO±Y ±¸A¶ _5월보고상 28" xfId="24856" xr:uid="{4ACD3B04-992C-490B-90B6-AD335E0A7AC5}"/>
    <cellStyle name="ÄÞ¸¶ [0]_Â÷ÀÔ±Ý ±¸Á¶ _5월보고상 28" xfId="24857" xr:uid="{ADCE69C6-66D2-4C5B-B823-DFAA46EBD41D}"/>
    <cellStyle name="AÞ¸¶ [0]_A÷AO±Y ±¸A¶ _5월보고상 29" xfId="24858" xr:uid="{4ADCEC27-4B6B-4366-9DA9-5A9EA3AC03C9}"/>
    <cellStyle name="ÄÞ¸¶ [0]_Â÷ÀÔ±Ý ±¸Á¶ _5월보고상 29" xfId="24859" xr:uid="{E8944156-4CDD-4166-A1A0-D04214DCD10F}"/>
    <cellStyle name="AÞ¸¶ [0]_A÷AO±Y ±¸A¶ _5월보고상 3" xfId="24860" xr:uid="{D55FD0B7-3D2A-4632-891B-AC015137355C}"/>
    <cellStyle name="ÄÞ¸¶ [0]_Â÷ÀÔ±Ý ±¸Á¶ _5월보고상 3" xfId="24861" xr:uid="{B2AC0D6F-2641-4B0A-8C72-A1D68B88A26F}"/>
    <cellStyle name="AÞ¸¶ [0]_A÷AO±Y ±¸A¶ _5월보고상 30" xfId="24862" xr:uid="{99FFB52F-E961-4746-BBB0-0DFFBF76E35B}"/>
    <cellStyle name="ÄÞ¸¶ [0]_Â÷ÀÔ±Ý ±¸Á¶ _5월보고상 30" xfId="24863" xr:uid="{04C5AB2D-DFD4-4EDA-B29A-D60FFF424CDE}"/>
    <cellStyle name="AÞ¸¶ [0]_A÷AO±Y ±¸A¶ _5월보고상 31" xfId="24864" xr:uid="{FB51783B-08C5-4F61-A593-3B945CBAAC90}"/>
    <cellStyle name="ÄÞ¸¶ [0]_Â÷ÀÔ±Ý ±¸Á¶ _5월보고상 31" xfId="24865" xr:uid="{8EBE4180-23A5-40CA-B358-092089809E13}"/>
    <cellStyle name="AÞ¸¶ [0]_A÷AO±Y ±¸A¶ _5월보고상 32" xfId="24866" xr:uid="{529BE0FA-84FF-4FCF-8434-FC62A56560A7}"/>
    <cellStyle name="ÄÞ¸¶ [0]_Â÷ÀÔ±Ý ±¸Á¶ _5월보고상 32" xfId="24867" xr:uid="{B8EA817A-9091-4D91-BCEB-2993F28E9E47}"/>
    <cellStyle name="AÞ¸¶ [0]_A÷AO±Y ±¸A¶ _5월보고상 33" xfId="24868" xr:uid="{D3443693-8FB3-4363-B789-1F2928E55E06}"/>
    <cellStyle name="ÄÞ¸¶ [0]_Â÷ÀÔ±Ý ±¸Á¶ _5월보고상 33" xfId="24869" xr:uid="{449505A2-0B0B-4C20-B0DF-0B5CE17EB254}"/>
    <cellStyle name="AÞ¸¶ [0]_A÷AO±Y ±¸A¶ _5월보고상 34" xfId="24870" xr:uid="{40303E4E-90EA-4BEC-91EA-7DD08F035D33}"/>
    <cellStyle name="ÄÞ¸¶ [0]_Â÷ÀÔ±Ý ±¸Á¶ _5월보고상 34" xfId="24871" xr:uid="{181A7E46-2B68-4483-ABE1-051A20D387A4}"/>
    <cellStyle name="AÞ¸¶ [0]_A÷AO±Y ±¸A¶ _5월보고상 35" xfId="24872" xr:uid="{7A4CFA54-E18C-426C-8177-C56AF9AE898E}"/>
    <cellStyle name="ÄÞ¸¶ [0]_Â÷ÀÔ±Ý ±¸Á¶ _5월보고상 35" xfId="24873" xr:uid="{24B95EC6-79EA-4C41-BE4A-FDD42FF8341A}"/>
    <cellStyle name="AÞ¸¶ [0]_A÷AO±Y ±¸A¶ _5월보고상 36" xfId="24874" xr:uid="{75DCDA7B-6A4C-4287-A0A9-1AC386B53154}"/>
    <cellStyle name="ÄÞ¸¶ [0]_Â÷ÀÔ±Ý ±¸Á¶ _5월보고상 36" xfId="24875" xr:uid="{56D7B8E4-6F00-48B4-B150-2C258EDBCC28}"/>
    <cellStyle name="AÞ¸¶ [0]_A÷AO±Y ±¸A¶ _5월보고상 4" xfId="24876" xr:uid="{764DA618-42E8-4FF7-BD2A-EEC8412BC2A2}"/>
    <cellStyle name="ÄÞ¸¶ [0]_Â÷ÀÔ±Ý ±¸Á¶ _5월보고상 4" xfId="24877" xr:uid="{C0B628BC-CF08-413E-866A-3F730C4EA296}"/>
    <cellStyle name="AÞ¸¶ [0]_A÷AO±Y ±¸A¶ _5월보고상 5" xfId="24878" xr:uid="{E7D3BA3E-FD5D-42EF-A148-7F14C7D4F0D3}"/>
    <cellStyle name="ÄÞ¸¶ [0]_Â÷ÀÔ±Ý ±¸Á¶ _5월보고상 5" xfId="24879" xr:uid="{F9055362-E835-4780-9CE3-DC7E28E55FA0}"/>
    <cellStyle name="AÞ¸¶ [0]_A÷AO±Y ±¸A¶ _5월보고상 6" xfId="24880" xr:uid="{9774CEAD-7843-496C-9610-29731836CE7B}"/>
    <cellStyle name="ÄÞ¸¶ [0]_Â÷ÀÔ±Ý ±¸Á¶ _5월보고상 6" xfId="24881" xr:uid="{A437821C-B2AC-49DB-8E7B-575CB8DBD2A9}"/>
    <cellStyle name="AÞ¸¶ [0]_A÷AO±Y ±¸A¶ _5월보고상 7" xfId="24882" xr:uid="{336935B8-D0B4-471D-BB2E-C9F44EADFD2F}"/>
    <cellStyle name="ÄÞ¸¶ [0]_Â÷ÀÔ±Ý ±¸Á¶ _5월보고상 7" xfId="24883" xr:uid="{00BE6031-5538-4ED4-8F8F-E4D58C2D2EC4}"/>
    <cellStyle name="AÞ¸¶ [0]_A÷AO±Y ±¸A¶ _5월보고상 8" xfId="24884" xr:uid="{1FE82057-BD04-4CAB-A6E3-47C3C7F91D6E}"/>
    <cellStyle name="ÄÞ¸¶ [0]_Â÷ÀÔ±Ý ±¸Á¶ _5월보고상 8" xfId="24885" xr:uid="{025D27AF-255F-4AAC-A9BA-0D9A6CB6DBFD}"/>
    <cellStyle name="AÞ¸¶ [0]_A÷AO±Y ±¸A¶ _5월보고상 9" xfId="24886" xr:uid="{026AED03-4DEB-468F-835D-1041FFF2893D}"/>
    <cellStyle name="ÄÞ¸¶ [0]_Â÷ÀÔ±Ý ±¸Á¶ _5월보고상 9" xfId="24887" xr:uid="{9F7D13F5-76A0-4AB3-9076-26C571B271F4}"/>
    <cellStyle name="AÞ¸¶ [0]_A÷AO±Y ±¸A¶ _5월보고시" xfId="3008" xr:uid="{001FE723-28D4-4134-813F-F3C5F812818A}"/>
    <cellStyle name="ÄÞ¸¶ [0]_Â÷ÀÔ±Ý ±¸Á¶ _5월보고시" xfId="3009" xr:uid="{93151CD3-EEB8-41C5-BF45-F870BEBFBC1E}"/>
    <cellStyle name="AÞ¸¶ [0]_A÷AO±Y ±¸A¶ _5월보고시 10" xfId="24888" xr:uid="{C2A31EF5-970A-47EA-9B68-1242F250EC65}"/>
    <cellStyle name="ÄÞ¸¶ [0]_Â÷ÀÔ±Ý ±¸Á¶ _5월보고시 10" xfId="24889" xr:uid="{593E958F-F6CC-4FE7-8779-B11D7305FF63}"/>
    <cellStyle name="AÞ¸¶ [0]_A÷AO±Y ±¸A¶ _5월보고시 11" xfId="24890" xr:uid="{1B6F60D3-FB57-4560-BB66-B197BBE049BC}"/>
    <cellStyle name="ÄÞ¸¶ [0]_Â÷ÀÔ±Ý ±¸Á¶ _5월보고시 11" xfId="24891" xr:uid="{CC0DA8A0-8CDA-4CA1-A2C0-686413C2D445}"/>
    <cellStyle name="AÞ¸¶ [0]_A÷AO±Y ±¸A¶ _5월보고시 12" xfId="24892" xr:uid="{C746522B-33A0-492E-A2AB-F8B39C0F818B}"/>
    <cellStyle name="ÄÞ¸¶ [0]_Â÷ÀÔ±Ý ±¸Á¶ _5월보고시 12" xfId="24893" xr:uid="{86ACFEEF-72A7-4836-A870-51B722FA1376}"/>
    <cellStyle name="AÞ¸¶ [0]_A÷AO±Y ±¸A¶ _5월보고시 13" xfId="24894" xr:uid="{D0E29604-00D5-48E9-B925-0F298E4B5B32}"/>
    <cellStyle name="ÄÞ¸¶ [0]_Â÷ÀÔ±Ý ±¸Á¶ _5월보고시 13" xfId="24895" xr:uid="{9B74F57F-FD04-403A-9C9A-163380920C13}"/>
    <cellStyle name="AÞ¸¶ [0]_A÷AO±Y ±¸A¶ _5월보고시 14" xfId="24896" xr:uid="{A53516C4-7BD8-4D61-B50E-DE705D9DB828}"/>
    <cellStyle name="ÄÞ¸¶ [0]_Â÷ÀÔ±Ý ±¸Á¶ _5월보고시 14" xfId="24897" xr:uid="{8213A2C5-9A6B-4D8E-ACF6-0F3B2BFC27F9}"/>
    <cellStyle name="AÞ¸¶ [0]_A÷AO±Y ±¸A¶ _5월보고시 15" xfId="24898" xr:uid="{4B2C1C96-5058-44AF-9B4D-CD90E1E3B4F4}"/>
    <cellStyle name="ÄÞ¸¶ [0]_Â÷ÀÔ±Ý ±¸Á¶ _5월보고시 15" xfId="24899" xr:uid="{57A53591-E98C-4851-BCE8-E5F5EA8249DC}"/>
    <cellStyle name="AÞ¸¶ [0]_A÷AO±Y ±¸A¶ _5월보고시 16" xfId="24900" xr:uid="{E0FEEBBA-753E-423D-8860-7D4CAD48EBC6}"/>
    <cellStyle name="ÄÞ¸¶ [0]_Â÷ÀÔ±Ý ±¸Á¶ _5월보고시 16" xfId="24901" xr:uid="{7DE8A4D5-FEF2-442C-8754-D516D282AB63}"/>
    <cellStyle name="AÞ¸¶ [0]_A÷AO±Y ±¸A¶ _5월보고시 17" xfId="24902" xr:uid="{731CECE9-032F-4409-A014-05972AC063B3}"/>
    <cellStyle name="ÄÞ¸¶ [0]_Â÷ÀÔ±Ý ±¸Á¶ _5월보고시 17" xfId="24903" xr:uid="{49BA0349-29E1-4645-95EE-148442A8666E}"/>
    <cellStyle name="AÞ¸¶ [0]_A÷AO±Y ±¸A¶ _5월보고시 18" xfId="24904" xr:uid="{38CB19C8-FCDE-4210-808D-1EC698861666}"/>
    <cellStyle name="ÄÞ¸¶ [0]_Â÷ÀÔ±Ý ±¸Á¶ _5월보고시 18" xfId="24905" xr:uid="{A4566127-EAE5-46B0-9103-9A098A2F0DC2}"/>
    <cellStyle name="AÞ¸¶ [0]_A÷AO±Y ±¸A¶ _5월보고시 19" xfId="24906" xr:uid="{94FCFCE6-F0C3-475B-AC0F-128F8E0B7B18}"/>
    <cellStyle name="ÄÞ¸¶ [0]_Â÷ÀÔ±Ý ±¸Á¶ _5월보고시 19" xfId="24907" xr:uid="{7E39D94E-15BF-461B-AD1A-01151FCDBF90}"/>
    <cellStyle name="AÞ¸¶ [0]_A÷AO±Y ±¸A¶ _5월보고시 2" xfId="24908" xr:uid="{761B1C4E-9408-4F6E-9D8A-D1BC43A6F53D}"/>
    <cellStyle name="ÄÞ¸¶ [0]_Â÷ÀÔ±Ý ±¸Á¶ _5월보고시 2" xfId="24909" xr:uid="{FB5DA570-A299-4438-B7BC-2DEC0581C695}"/>
    <cellStyle name="AÞ¸¶ [0]_A÷AO±Y ±¸A¶ _5월보고시 20" xfId="24910" xr:uid="{0CC52E75-D59B-4567-B8E1-F6278A750F2C}"/>
    <cellStyle name="ÄÞ¸¶ [0]_Â÷ÀÔ±Ý ±¸Á¶ _5월보고시 20" xfId="24911" xr:uid="{F6BAF244-7B30-4914-9086-F0CFCF8EAD0A}"/>
    <cellStyle name="AÞ¸¶ [0]_A÷AO±Y ±¸A¶ _5월보고시 21" xfId="24912" xr:uid="{A66DE6CD-D6A6-409C-B11C-156A9AAD33D5}"/>
    <cellStyle name="ÄÞ¸¶ [0]_Â÷ÀÔ±Ý ±¸Á¶ _5월보고시 21" xfId="24913" xr:uid="{DE79CB95-D83E-4F62-97A3-70D79471129C}"/>
    <cellStyle name="AÞ¸¶ [0]_A÷AO±Y ±¸A¶ _5월보고시 22" xfId="24914" xr:uid="{3D97A3A1-2F33-4E58-88D1-E8CFD23CCB46}"/>
    <cellStyle name="ÄÞ¸¶ [0]_Â÷ÀÔ±Ý ±¸Á¶ _5월보고시 22" xfId="24915" xr:uid="{675595E6-7956-4734-8FC9-727B36F6BFBB}"/>
    <cellStyle name="AÞ¸¶ [0]_A÷AO±Y ±¸A¶ _5월보고시 23" xfId="24916" xr:uid="{14826460-7C1C-488D-98C7-23E2947D99AF}"/>
    <cellStyle name="ÄÞ¸¶ [0]_Â÷ÀÔ±Ý ±¸Á¶ _5월보고시 23" xfId="24917" xr:uid="{5C59BC5A-DFCA-4931-BE6F-2813AE0B72B4}"/>
    <cellStyle name="AÞ¸¶ [0]_A÷AO±Y ±¸A¶ _5월보고시 24" xfId="24918" xr:uid="{4946E7A9-D3DA-4EB3-BE60-2884503D4C9B}"/>
    <cellStyle name="ÄÞ¸¶ [0]_Â÷ÀÔ±Ý ±¸Á¶ _5월보고시 24" xfId="24919" xr:uid="{F83BD1C7-AA3F-4F02-B635-0CB5E21E8225}"/>
    <cellStyle name="AÞ¸¶ [0]_A÷AO±Y ±¸A¶ _5월보고시 25" xfId="24920" xr:uid="{EE00D4E2-220E-4DC4-9AAD-A4C468D55C21}"/>
    <cellStyle name="ÄÞ¸¶ [0]_Â÷ÀÔ±Ý ±¸Á¶ _5월보고시 25" xfId="24921" xr:uid="{06A7C3C5-9A71-47E4-BB5A-01BA72030000}"/>
    <cellStyle name="AÞ¸¶ [0]_A÷AO±Y ±¸A¶ _5월보고시 26" xfId="24922" xr:uid="{51673D3F-0D5A-45B0-8368-8D6F3B8CBFC3}"/>
    <cellStyle name="ÄÞ¸¶ [0]_Â÷ÀÔ±Ý ±¸Á¶ _5월보고시 26" xfId="24923" xr:uid="{D3E5DEB9-3742-4BF7-86C3-7E0EEA07ACF5}"/>
    <cellStyle name="AÞ¸¶ [0]_A÷AO±Y ±¸A¶ _5월보고시 27" xfId="24924" xr:uid="{2585DE16-A416-46CB-AC03-128731AF1F6C}"/>
    <cellStyle name="ÄÞ¸¶ [0]_Â÷ÀÔ±Ý ±¸Á¶ _5월보고시 27" xfId="24925" xr:uid="{9E8506EE-4DF3-4FCF-8FA1-93DCBEA5AF20}"/>
    <cellStyle name="AÞ¸¶ [0]_A÷AO±Y ±¸A¶ _5월보고시 28" xfId="24926" xr:uid="{C3698D15-40CB-49D7-BDCD-966FD1924FBE}"/>
    <cellStyle name="ÄÞ¸¶ [0]_Â÷ÀÔ±Ý ±¸Á¶ _5월보고시 28" xfId="24927" xr:uid="{FC27C64C-B6E3-4DC4-B93F-7FD1D7F3E9B6}"/>
    <cellStyle name="AÞ¸¶ [0]_A÷AO±Y ±¸A¶ _5월보고시 29" xfId="24928" xr:uid="{194000D4-8E69-41C0-9B52-83DE972887F2}"/>
    <cellStyle name="ÄÞ¸¶ [0]_Â÷ÀÔ±Ý ±¸Á¶ _5월보고시 29" xfId="24929" xr:uid="{0C54F751-B2C6-432E-ABAE-8E78ACA3E1B3}"/>
    <cellStyle name="AÞ¸¶ [0]_A÷AO±Y ±¸A¶ _5월보고시 3" xfId="24930" xr:uid="{5D7EEF1F-08DF-4DC9-AB05-81156E5C0E23}"/>
    <cellStyle name="ÄÞ¸¶ [0]_Â÷ÀÔ±Ý ±¸Á¶ _5월보고시 3" xfId="24931" xr:uid="{2A975895-6300-4560-A4E8-271F90CA03E3}"/>
    <cellStyle name="AÞ¸¶ [0]_A÷AO±Y ±¸A¶ _5월보고시 30" xfId="24932" xr:uid="{0EC888F0-33B6-4417-98F1-C3123BEBB838}"/>
    <cellStyle name="ÄÞ¸¶ [0]_Â÷ÀÔ±Ý ±¸Á¶ _5월보고시 30" xfId="24933" xr:uid="{173D5971-F69A-431D-8460-F74FD4AA0C68}"/>
    <cellStyle name="AÞ¸¶ [0]_A÷AO±Y ±¸A¶ _5월보고시 31" xfId="24934" xr:uid="{014877AC-4BFF-4F4A-81B8-C4C321D56589}"/>
    <cellStyle name="ÄÞ¸¶ [0]_Â÷ÀÔ±Ý ±¸Á¶ _5월보고시 31" xfId="24935" xr:uid="{64AF133A-8E05-4CA1-B703-8FFEDBB25CE6}"/>
    <cellStyle name="AÞ¸¶ [0]_A÷AO±Y ±¸A¶ _5월보고시 32" xfId="24936" xr:uid="{F233C315-86D4-4F80-9569-5FAF1AB5B084}"/>
    <cellStyle name="ÄÞ¸¶ [0]_Â÷ÀÔ±Ý ±¸Á¶ _5월보고시 32" xfId="24937" xr:uid="{15571425-12F3-43A6-93AA-33AD5AFF4FC3}"/>
    <cellStyle name="AÞ¸¶ [0]_A÷AO±Y ±¸A¶ _5월보고시 33" xfId="24938" xr:uid="{F0E8672B-168C-484C-B78E-BEF64B5D4DFF}"/>
    <cellStyle name="ÄÞ¸¶ [0]_Â÷ÀÔ±Ý ±¸Á¶ _5월보고시 33" xfId="24939" xr:uid="{D8BBA6DF-FC89-490B-B47C-D5439C5DF470}"/>
    <cellStyle name="AÞ¸¶ [0]_A÷AO±Y ±¸A¶ _5월보고시 34" xfId="24940" xr:uid="{740CAC42-96BD-4A7D-9775-2AE1ED87BCAE}"/>
    <cellStyle name="ÄÞ¸¶ [0]_Â÷ÀÔ±Ý ±¸Á¶ _5월보고시 34" xfId="24941" xr:uid="{DCCD19B7-E2C0-4F2A-9086-63AD285FA4A8}"/>
    <cellStyle name="AÞ¸¶ [0]_A÷AO±Y ±¸A¶ _5월보고시 35" xfId="24942" xr:uid="{318DFA49-D324-403C-A547-E1AFE1B6D562}"/>
    <cellStyle name="ÄÞ¸¶ [0]_Â÷ÀÔ±Ý ±¸Á¶ _5월보고시 35" xfId="24943" xr:uid="{D808A859-8800-4CA9-AF28-F1EDAC1740D1}"/>
    <cellStyle name="AÞ¸¶ [0]_A÷AO±Y ±¸A¶ _5월보고시 36" xfId="24944" xr:uid="{34A4A871-D84D-48F9-B44D-F83E3408CD86}"/>
    <cellStyle name="ÄÞ¸¶ [0]_Â÷ÀÔ±Ý ±¸Á¶ _5월보고시 36" xfId="24945" xr:uid="{CA69508D-B416-4417-B110-3ACDD0B4196E}"/>
    <cellStyle name="AÞ¸¶ [0]_A÷AO±Y ±¸A¶ _5월보고시 4" xfId="24946" xr:uid="{6F44A019-C0E9-4473-B3EC-E8149B21AFCD}"/>
    <cellStyle name="ÄÞ¸¶ [0]_Â÷ÀÔ±Ý ±¸Á¶ _5월보고시 4" xfId="24947" xr:uid="{74342A98-A49D-4D87-8FAA-306EB9347AC6}"/>
    <cellStyle name="AÞ¸¶ [0]_A÷AO±Y ±¸A¶ _5월보고시 5" xfId="24948" xr:uid="{5942A8AC-0415-42BB-9016-A4B74B88C1F7}"/>
    <cellStyle name="ÄÞ¸¶ [0]_Â÷ÀÔ±Ý ±¸Á¶ _5월보고시 5" xfId="24949" xr:uid="{A8E394E8-64E1-4B28-AF66-2160582B048A}"/>
    <cellStyle name="AÞ¸¶ [0]_A÷AO±Y ±¸A¶ _5월보고시 6" xfId="24950" xr:uid="{46097F60-7E7B-4AA7-808C-4603A81FFC67}"/>
    <cellStyle name="ÄÞ¸¶ [0]_Â÷ÀÔ±Ý ±¸Á¶ _5월보고시 6" xfId="24951" xr:uid="{42F79852-651E-4B77-9F8D-9BB486D1B032}"/>
    <cellStyle name="AÞ¸¶ [0]_A÷AO±Y ±¸A¶ _5월보고시 7" xfId="24952" xr:uid="{842631BB-62F1-4440-AAEA-F5B70B5AED13}"/>
    <cellStyle name="ÄÞ¸¶ [0]_Â÷ÀÔ±Ý ±¸Á¶ _5월보고시 7" xfId="24953" xr:uid="{7E93EC9B-4379-491B-9098-E61BFFE49489}"/>
    <cellStyle name="AÞ¸¶ [0]_A÷AO±Y ±¸A¶ _5월보고시 8" xfId="24954" xr:uid="{C9D680B0-3397-4CE6-AD02-A63F1E183E42}"/>
    <cellStyle name="ÄÞ¸¶ [0]_Â÷ÀÔ±Ý ±¸Á¶ _5월보고시 8" xfId="24955" xr:uid="{9E0E6B0B-6D5E-4D9D-833A-003F92BE02F3}"/>
    <cellStyle name="AÞ¸¶ [0]_A÷AO±Y ±¸A¶ _5월보고시 9" xfId="24956" xr:uid="{FDC063D5-CBCD-44EE-A02C-1BC48B2C0CBC}"/>
    <cellStyle name="ÄÞ¸¶ [0]_Â÷ÀÔ±Ý ±¸Á¶ _5월보고시 9" xfId="24957" xr:uid="{C219EB58-9773-471C-9E4B-456359471EA6}"/>
    <cellStyle name="AÞ¸¶ [0]_A÷AO±Y ±¸A¶ _8월 마감" xfId="3010" xr:uid="{C135FC03-BA23-4C4F-BAD8-4DDE584A5ADE}"/>
    <cellStyle name="ÄÞ¸¶ [0]_Â÷ÀÔ±Ý ±¸Á¶ _8월 마감" xfId="3011" xr:uid="{637C89D3-89AF-45BA-99D1-894612291654}"/>
    <cellStyle name="AÞ¸¶ [0]_A÷AO±Y ±¸A¶ _8월 마감 10" xfId="24958" xr:uid="{213D51D6-7285-4041-9277-92F3C28685D9}"/>
    <cellStyle name="ÄÞ¸¶ [0]_Â÷ÀÔ±Ý ±¸Á¶ _8월 마감 10" xfId="24959" xr:uid="{D84D140C-0E94-4713-84C7-C05A41139C6A}"/>
    <cellStyle name="AÞ¸¶ [0]_A÷AO±Y ±¸A¶ _8월 마감 11" xfId="24960" xr:uid="{568D13DE-3ED9-4E1C-B26F-3A84C5D22C43}"/>
    <cellStyle name="ÄÞ¸¶ [0]_Â÷ÀÔ±Ý ±¸Á¶ _8월 마감 11" xfId="24961" xr:uid="{7D44C9D6-3C05-4935-AFEF-6A1A96B32EF3}"/>
    <cellStyle name="AÞ¸¶ [0]_A÷AO±Y ±¸A¶ _8월 마감 12" xfId="24962" xr:uid="{7CC70CBD-D4C4-4FA0-AFD5-B906094C7EF7}"/>
    <cellStyle name="ÄÞ¸¶ [0]_Â÷ÀÔ±Ý ±¸Á¶ _8월 마감 12" xfId="24963" xr:uid="{F1CC5AED-6723-479C-9240-024F1EF86EEB}"/>
    <cellStyle name="AÞ¸¶ [0]_A÷AO±Y ±¸A¶ _8월 마감 13" xfId="24964" xr:uid="{1E0C157D-F563-4FFD-9392-AE57B0458814}"/>
    <cellStyle name="ÄÞ¸¶ [0]_Â÷ÀÔ±Ý ±¸Á¶ _8월 마감 13" xfId="24965" xr:uid="{D86D0189-00D5-4BD7-AD76-03FA51AE3FDB}"/>
    <cellStyle name="AÞ¸¶ [0]_A÷AO±Y ±¸A¶ _8월 마감 14" xfId="24966" xr:uid="{B332198E-6DB5-4234-B689-5E41069200D0}"/>
    <cellStyle name="ÄÞ¸¶ [0]_Â÷ÀÔ±Ý ±¸Á¶ _8월 마감 14" xfId="24967" xr:uid="{96C0B52A-44A5-43AF-A5A2-54F18FDBDE13}"/>
    <cellStyle name="AÞ¸¶ [0]_A÷AO±Y ±¸A¶ _8월 마감 15" xfId="24968" xr:uid="{C78101C2-84A7-4983-9E7D-50FA290AF6C7}"/>
    <cellStyle name="ÄÞ¸¶ [0]_Â÷ÀÔ±Ý ±¸Á¶ _8월 마감 15" xfId="24969" xr:uid="{6278097B-507A-4F5A-BA6A-541228EEE412}"/>
    <cellStyle name="AÞ¸¶ [0]_A÷AO±Y ±¸A¶ _8월 마감 16" xfId="24970" xr:uid="{B9635E86-6876-4D8B-B029-E09BC0B8836B}"/>
    <cellStyle name="ÄÞ¸¶ [0]_Â÷ÀÔ±Ý ±¸Á¶ _8월 마감 16" xfId="24971" xr:uid="{17EEFC38-824F-4684-9B7F-BDA0265ED289}"/>
    <cellStyle name="AÞ¸¶ [0]_A÷AO±Y ±¸A¶ _8월 마감 17" xfId="24972" xr:uid="{6BC65416-FB0C-45C6-8047-5C8DBEA55CFA}"/>
    <cellStyle name="ÄÞ¸¶ [0]_Â÷ÀÔ±Ý ±¸Á¶ _8월 마감 17" xfId="24973" xr:uid="{6E0B0BA5-7789-42E5-9150-B3F100319AB0}"/>
    <cellStyle name="AÞ¸¶ [0]_A÷AO±Y ±¸A¶ _8월 마감 18" xfId="24974" xr:uid="{AE747F9F-57B7-472A-BB26-83613C794CFC}"/>
    <cellStyle name="ÄÞ¸¶ [0]_Â÷ÀÔ±Ý ±¸Á¶ _8월 마감 18" xfId="24975" xr:uid="{83F6C2D5-10AF-4A0D-9AC0-54CF9E0C064E}"/>
    <cellStyle name="AÞ¸¶ [0]_A÷AO±Y ±¸A¶ _8월 마감 19" xfId="24976" xr:uid="{58E6FABD-FD09-4443-A68C-B627DBAF6149}"/>
    <cellStyle name="ÄÞ¸¶ [0]_Â÷ÀÔ±Ý ±¸Á¶ _8월 마감 19" xfId="24977" xr:uid="{22E4F621-E761-498C-ADF5-8A097B157EEB}"/>
    <cellStyle name="AÞ¸¶ [0]_A÷AO±Y ±¸A¶ _8월 마감 2" xfId="24978" xr:uid="{5311E2FB-7E94-4F11-9623-96196C306F86}"/>
    <cellStyle name="ÄÞ¸¶ [0]_Â÷ÀÔ±Ý ±¸Á¶ _8월 마감 2" xfId="24979" xr:uid="{B4479EF0-800F-4312-A06D-076C2BF07C3F}"/>
    <cellStyle name="AÞ¸¶ [0]_A÷AO±Y ±¸A¶ _8월 마감 20" xfId="24980" xr:uid="{6059A404-34BD-4988-953D-A9157E78E5F7}"/>
    <cellStyle name="ÄÞ¸¶ [0]_Â÷ÀÔ±Ý ±¸Á¶ _8월 마감 20" xfId="24981" xr:uid="{462E8CE1-67D5-44F8-884C-A45FCAD7D2F2}"/>
    <cellStyle name="AÞ¸¶ [0]_A÷AO±Y ±¸A¶ _8월 마감 21" xfId="24982" xr:uid="{A142AC0E-8B04-4576-B46B-7D4BD17BAC5D}"/>
    <cellStyle name="ÄÞ¸¶ [0]_Â÷ÀÔ±Ý ±¸Á¶ _8월 마감 21" xfId="24983" xr:uid="{B73AC6FC-7B73-44A3-A0D8-BF118013F2F7}"/>
    <cellStyle name="AÞ¸¶ [0]_A÷AO±Y ±¸A¶ _8월 마감 22" xfId="24984" xr:uid="{E56B295F-3260-4024-80E2-F918B746EAA2}"/>
    <cellStyle name="ÄÞ¸¶ [0]_Â÷ÀÔ±Ý ±¸Á¶ _8월 마감 22" xfId="24985" xr:uid="{96F24C21-DB86-4C98-BA67-AC63B4039BC1}"/>
    <cellStyle name="AÞ¸¶ [0]_A÷AO±Y ±¸A¶ _8월 마감 23" xfId="24986" xr:uid="{CDF0DB3A-91AE-493E-98C3-566EA986391D}"/>
    <cellStyle name="ÄÞ¸¶ [0]_Â÷ÀÔ±Ý ±¸Á¶ _8월 마감 23" xfId="24987" xr:uid="{EB34CD08-3031-4116-8D06-FFB12EF78AD5}"/>
    <cellStyle name="AÞ¸¶ [0]_A÷AO±Y ±¸A¶ _8월 마감 24" xfId="24988" xr:uid="{C32AC4A4-C7C6-4923-AC6E-5D2F4B8C7146}"/>
    <cellStyle name="ÄÞ¸¶ [0]_Â÷ÀÔ±Ý ±¸Á¶ _8월 마감 24" xfId="24989" xr:uid="{D772CF52-78DC-49A8-A73A-D3876CD9197B}"/>
    <cellStyle name="AÞ¸¶ [0]_A÷AO±Y ±¸A¶ _8월 마감 25" xfId="24990" xr:uid="{C211A5AB-9476-4BBC-8480-A56402B10FC1}"/>
    <cellStyle name="ÄÞ¸¶ [0]_Â÷ÀÔ±Ý ±¸Á¶ _8월 마감 25" xfId="24991" xr:uid="{3AA8A438-3D6C-4D58-AC4E-75DF05FF2001}"/>
    <cellStyle name="AÞ¸¶ [0]_A÷AO±Y ±¸A¶ _8월 마감 26" xfId="24992" xr:uid="{B7FC5509-3A7E-47BB-9B71-337BCD4650B7}"/>
    <cellStyle name="ÄÞ¸¶ [0]_Â÷ÀÔ±Ý ±¸Á¶ _8월 마감 26" xfId="24993" xr:uid="{3938F676-9C6E-400E-89B3-F000BE905CCB}"/>
    <cellStyle name="AÞ¸¶ [0]_A÷AO±Y ±¸A¶ _8월 마감 27" xfId="24994" xr:uid="{7F11FCA2-959D-48EA-9133-945F305E29C0}"/>
    <cellStyle name="ÄÞ¸¶ [0]_Â÷ÀÔ±Ý ±¸Á¶ _8월 마감 27" xfId="24995" xr:uid="{600EBBE4-92C4-4486-9C79-252CDD716E9A}"/>
    <cellStyle name="AÞ¸¶ [0]_A÷AO±Y ±¸A¶ _8월 마감 28" xfId="24996" xr:uid="{0AC931DC-A76D-4504-B955-E084CF68032A}"/>
    <cellStyle name="ÄÞ¸¶ [0]_Â÷ÀÔ±Ý ±¸Á¶ _8월 마감 28" xfId="24997" xr:uid="{B54842E6-C904-40F8-AEC3-6DF3E0C7A914}"/>
    <cellStyle name="AÞ¸¶ [0]_A÷AO±Y ±¸A¶ _8월 마감 29" xfId="24998" xr:uid="{71171998-60F5-49F7-AB87-5DC0D2C646AD}"/>
    <cellStyle name="ÄÞ¸¶ [0]_Â÷ÀÔ±Ý ±¸Á¶ _8월 마감 29" xfId="24999" xr:uid="{14B787D0-3402-452E-A5CF-55F4AFC28AD0}"/>
    <cellStyle name="AÞ¸¶ [0]_A÷AO±Y ±¸A¶ _8월 마감 3" xfId="25000" xr:uid="{14809E23-7C6D-4A5D-BDC1-8784FD6F3A0A}"/>
    <cellStyle name="ÄÞ¸¶ [0]_Â÷ÀÔ±Ý ±¸Á¶ _8월 마감 3" xfId="25001" xr:uid="{CD2C964D-9327-494A-A0BD-7ECC7E4DCA5E}"/>
    <cellStyle name="AÞ¸¶ [0]_A÷AO±Y ±¸A¶ _8월 마감 30" xfId="25002" xr:uid="{A081961A-D308-47F7-80EB-4491DBA5CC3D}"/>
    <cellStyle name="ÄÞ¸¶ [0]_Â÷ÀÔ±Ý ±¸Á¶ _8월 마감 30" xfId="25003" xr:uid="{1797155C-D5C6-48AE-B97F-435966706B57}"/>
    <cellStyle name="AÞ¸¶ [0]_A÷AO±Y ±¸A¶ _8월 마감 31" xfId="25004" xr:uid="{6276C06B-65C0-49C6-B1A7-10093A8F6A4B}"/>
    <cellStyle name="ÄÞ¸¶ [0]_Â÷ÀÔ±Ý ±¸Á¶ _8월 마감 31" xfId="25005" xr:uid="{C96A5670-BDB6-4FEE-8156-CA89C0293484}"/>
    <cellStyle name="AÞ¸¶ [0]_A÷AO±Y ±¸A¶ _8월 마감 32" xfId="25006" xr:uid="{FC629E79-C91D-40B8-A38F-FDD42F694BF8}"/>
    <cellStyle name="ÄÞ¸¶ [0]_Â÷ÀÔ±Ý ±¸Á¶ _8월 마감 32" xfId="25007" xr:uid="{A7FEEA6D-FE0F-4051-B7BB-49D0797CA83A}"/>
    <cellStyle name="AÞ¸¶ [0]_A÷AO±Y ±¸A¶ _8월 마감 33" xfId="25008" xr:uid="{6B1E4CAD-C028-4C8C-B012-B9A27DEA868F}"/>
    <cellStyle name="ÄÞ¸¶ [0]_Â÷ÀÔ±Ý ±¸Á¶ _8월 마감 33" xfId="25009" xr:uid="{6F7D2BC7-D08B-4D38-B474-5A9914E94AB6}"/>
    <cellStyle name="AÞ¸¶ [0]_A÷AO±Y ±¸A¶ _8월 마감 34" xfId="25010" xr:uid="{BF20BB94-1001-48D5-BFE7-B47181BEA9E7}"/>
    <cellStyle name="ÄÞ¸¶ [0]_Â÷ÀÔ±Ý ±¸Á¶ _8월 마감 34" xfId="25011" xr:uid="{23511D8A-2D39-4AE6-97B8-7711FF23A663}"/>
    <cellStyle name="AÞ¸¶ [0]_A÷AO±Y ±¸A¶ _8월 마감 35" xfId="25012" xr:uid="{37D21249-242D-4E6F-A859-6C6F58929312}"/>
    <cellStyle name="ÄÞ¸¶ [0]_Â÷ÀÔ±Ý ±¸Á¶ _8월 마감 35" xfId="25013" xr:uid="{1DDDAAB3-984F-4517-AA6B-B62F6DF4B5F7}"/>
    <cellStyle name="AÞ¸¶ [0]_A÷AO±Y ±¸A¶ _8월 마감 36" xfId="25014" xr:uid="{B1168539-720A-4AD5-B1CB-BD7A9A53F51B}"/>
    <cellStyle name="ÄÞ¸¶ [0]_Â÷ÀÔ±Ý ±¸Á¶ _8월 마감 36" xfId="25015" xr:uid="{EB013636-F9BC-42EA-9B58-D75794EC39C1}"/>
    <cellStyle name="AÞ¸¶ [0]_A÷AO±Y ±¸A¶ _8월 마감 4" xfId="25016" xr:uid="{F62F7227-2E87-4D54-AB0C-D0A6497C05A3}"/>
    <cellStyle name="ÄÞ¸¶ [0]_Â÷ÀÔ±Ý ±¸Á¶ _8월 마감 4" xfId="25017" xr:uid="{D34D91DD-2733-47B3-BD90-BF6CC9E61CDC}"/>
    <cellStyle name="AÞ¸¶ [0]_A÷AO±Y ±¸A¶ _8월 마감 5" xfId="25018" xr:uid="{98683705-70D2-40E9-8839-B3A9BFAC5786}"/>
    <cellStyle name="ÄÞ¸¶ [0]_Â÷ÀÔ±Ý ±¸Á¶ _8월 마감 5" xfId="25019" xr:uid="{1B330D90-1F2E-42D8-8ED9-31D6A1217A0A}"/>
    <cellStyle name="AÞ¸¶ [0]_A÷AO±Y ±¸A¶ _8월 마감 6" xfId="25020" xr:uid="{93516D64-0F3D-4304-B357-86D589FBC34E}"/>
    <cellStyle name="ÄÞ¸¶ [0]_Â÷ÀÔ±Ý ±¸Á¶ _8월 마감 6" xfId="25021" xr:uid="{706B94B1-9B49-4D1A-A74A-47C55B3FDA87}"/>
    <cellStyle name="AÞ¸¶ [0]_A÷AO±Y ±¸A¶ _8월 마감 7" xfId="25022" xr:uid="{D6EA875D-1597-48DE-86CD-DAB0201B16BA}"/>
    <cellStyle name="ÄÞ¸¶ [0]_Â÷ÀÔ±Ý ±¸Á¶ _8월 마감 7" xfId="25023" xr:uid="{3FCE07F8-0C76-4E50-8C88-8EEFE049996E}"/>
    <cellStyle name="AÞ¸¶ [0]_A÷AO±Y ±¸A¶ _8월 마감 8" xfId="25024" xr:uid="{95BEF427-356C-4FF6-8C16-4A40DC254426}"/>
    <cellStyle name="ÄÞ¸¶ [0]_Â÷ÀÔ±Ý ±¸Á¶ _8월 마감 8" xfId="25025" xr:uid="{5A082B8D-15F1-4D8D-BFA9-DCE4B9172BD8}"/>
    <cellStyle name="AÞ¸¶ [0]_A÷AO±Y ±¸A¶ _8월 마감 9" xfId="25026" xr:uid="{C0D913E5-C8B0-44F1-B4AD-E91A38963E84}"/>
    <cellStyle name="ÄÞ¸¶ [0]_Â÷ÀÔ±Ý ±¸Á¶ _8월 마감 9" xfId="25027" xr:uid="{B9B47977-2EFF-4EA1-872C-52CEDEADE60D}"/>
    <cellStyle name="AÞ¸¶ [0]_A÷AO±Y ±¸A¶ _globalleader(1)" xfId="3012" xr:uid="{36156D25-3767-486D-A7DB-B7B3394F6FCF}"/>
    <cellStyle name="ÄÞ¸¶ [0]_Â÷ÀÔ±Ý ±¸Á¶ _globalleader(1)" xfId="3013" xr:uid="{54B8397A-5EB6-4CC4-9217-D4EA6580B00F}"/>
    <cellStyle name="AÞ¸¶ [0]_A÷AO±Y ±¸A¶ _SJN보고자료(5월)1" xfId="3014" xr:uid="{BF63CB65-92AC-4E7C-A017-85F7A5ADF729}"/>
    <cellStyle name="ÄÞ¸¶ [0]_Â÷ÀÔ±Ý ±¸Á¶ _SPACE활용" xfId="3015" xr:uid="{34DB44C8-4E37-47EB-9883-7BD0EFEBBE94}"/>
    <cellStyle name="AÞ¸¶ [0]_A÷AO±Y ±¸A¶ _공문별첨 1,2. 장기발전전략수립지침 (06.08.07)" xfId="3016" xr:uid="{C232F38C-B8EC-49F7-A74A-39A9C8B219CE}"/>
    <cellStyle name="ÄÞ¸¶ [0]_Â÷ÀÔ±Ý ±¸Á¶ _배전반" xfId="3017" xr:uid="{7261E83B-D446-4414-BD2F-3AA306184CB3}"/>
    <cellStyle name="AÞ¸¶ [0]_A÷AO±Y ±¸A¶ _부문총괄_공사부3" xfId="3018" xr:uid="{EEEBA8E4-8FBA-4048-A1A4-62FCCCDA9AE7}"/>
    <cellStyle name="ÄÞ¸¶ [0]_Â÷ÀÔ±Ý ±¸Á¶ _부문총괄_공사부3" xfId="3019" xr:uid="{8FE541F8-3E13-4F79-87C4-6B50C8526E47}"/>
    <cellStyle name="AÞ¸¶ [0]_A÷AO±Y ±¸A¶ _수주분석(MTX)0829" xfId="3020" xr:uid="{B23916DE-4D7A-411E-A5CA-9EE45D17270C}"/>
    <cellStyle name="ÄÞ¸¶ [0]_Â÷ÀÔ±Ý ±¸Á¶ _수주분석(MTX)0829" xfId="3021" xr:uid="{5CE03356-F40E-41A8-9A4B-877BAA42CF71}"/>
    <cellStyle name="AÞ¸¶ [0]_A÷AO±Y ±¸A¶ _연간매출추정" xfId="3022" xr:uid="{7B9AF309-4AE5-4855-9299-54702B3AE2C1}"/>
    <cellStyle name="ÄÞ¸¶ [0]_Â÷ÀÔ±Ý ±¸Á¶ _연간매출추정" xfId="3023" xr:uid="{B718FFA4-48A2-4DDD-AB2A-502490975115}"/>
    <cellStyle name="AÞ¸¶ [0]_A÷AO±Y ±¸A¶ _월간회의(10.4일)" xfId="3024" xr:uid="{AB1DC082-0902-43CB-867A-1AF4FC68517C}"/>
    <cellStyle name="ÄÞ¸¶ [0]_Â÷ÀÔ±Ý ±¸Á¶ _월간회의(10.4일)" xfId="3025" xr:uid="{23DAA635-6E0F-4FE3-A377-902E65973F91}"/>
    <cellStyle name="AÞ¸¶ [0]_A÷AO±Y ±¸A¶ _월간회의(10월)" xfId="3026" xr:uid="{C97C6472-1D4E-4FFD-998C-767D3213F114}"/>
    <cellStyle name="ÄÞ¸¶ [0]_Â÷ÀÔ±Ý ±¸Á¶ _월간회의(10월)" xfId="3027" xr:uid="{2F7A1B27-566F-4676-A256-F7FB708315F3}"/>
    <cellStyle name="AÞ¸¶ [0]_A÷AO±Y ±¸A¶ _월간회의(1월)" xfId="3028" xr:uid="{F37C1167-6828-46F7-8DCE-C67D4B426E34}"/>
    <cellStyle name="ÄÞ¸¶ [0]_Â÷ÀÔ±Ý ±¸Á¶ _월간회의(1월)" xfId="3029" xr:uid="{AE0BB9B9-4675-4C8F-8197-59843B671918}"/>
    <cellStyle name="AÞ¸¶ [0]_A÷AO±Y ±¸A¶ _장기 비전 및 경영목표 (06.06.30)" xfId="3030" xr:uid="{58FC4EBD-EBC2-46CB-AA97-B83B230AD020}"/>
    <cellStyle name="ÄÞ¸¶ [0]_Â÷ÀÔ±Ý ±¸Á¶ _주별일보" xfId="3031" xr:uid="{9C6F6633-C2DB-42B7-B700-6EFB09BFD688}"/>
    <cellStyle name="AÞ¸¶ [0]_A÷AO±Y ±¸A¶ _주별일보 10" xfId="25028" xr:uid="{C0F2910D-F5F1-4AD6-BA8E-CB9D38459BA0}"/>
    <cellStyle name="ÄÞ¸¶ [0]_Â÷ÀÔ±Ý ±¸Á¶ _주별일보 10" xfId="25029" xr:uid="{E934CA12-95E0-4AE0-932A-2AA9134B022A}"/>
    <cellStyle name="AÞ¸¶ [0]_A÷AO±Y ±¸A¶ _주별일보 11" xfId="25030" xr:uid="{A9083DF9-61E0-4B2D-9D8D-50354A31BF58}"/>
    <cellStyle name="ÄÞ¸¶ [0]_Â÷ÀÔ±Ý ±¸Á¶ _주별일보 11" xfId="25031" xr:uid="{2C069660-F636-4496-A5C1-D9CECAB849B3}"/>
    <cellStyle name="AÞ¸¶ [0]_A÷AO±Y ±¸A¶ _주별일보 12" xfId="25032" xr:uid="{9E6A5CBF-B653-45AE-A5BC-5F8FA02D71CF}"/>
    <cellStyle name="ÄÞ¸¶ [0]_Â÷ÀÔ±Ý ±¸Á¶ _주별일보 12" xfId="25033" xr:uid="{C1BF7DF9-44C6-485A-9033-0C87971EDC8C}"/>
    <cellStyle name="AÞ¸¶ [0]_A÷AO±Y ±¸A¶ _주별일보 13" xfId="25034" xr:uid="{0C6AE593-0B35-423A-86CB-8648838C1506}"/>
    <cellStyle name="ÄÞ¸¶ [0]_Â÷ÀÔ±Ý ±¸Á¶ _주별일보 13" xfId="25035" xr:uid="{81DCF727-034D-4E0E-86E9-89E6A9C69241}"/>
    <cellStyle name="AÞ¸¶ [0]_A÷AO±Y ±¸A¶ _주별일보 14" xfId="25036" xr:uid="{30EE7149-7F35-4D7E-BDE6-D83B232F626C}"/>
    <cellStyle name="ÄÞ¸¶ [0]_Â÷ÀÔ±Ý ±¸Á¶ _주별일보 14" xfId="25037" xr:uid="{3707DD81-4F02-4578-97A0-5900727EDBDD}"/>
    <cellStyle name="AÞ¸¶ [0]_A÷AO±Y ±¸A¶ _주별일보 15" xfId="25038" xr:uid="{ADF7D37C-9E8F-4519-A901-A400AC8015A5}"/>
    <cellStyle name="ÄÞ¸¶ [0]_Â÷ÀÔ±Ý ±¸Á¶ _주별일보 15" xfId="25039" xr:uid="{83EF53D6-7529-457A-B237-FAB0337FC1DC}"/>
    <cellStyle name="AÞ¸¶ [0]_A÷AO±Y ±¸A¶ _주별일보 16" xfId="25040" xr:uid="{4D6BCBC9-A735-4573-9CD2-261940F29B13}"/>
    <cellStyle name="ÄÞ¸¶ [0]_Â÷ÀÔ±Ý ±¸Á¶ _주별일보 16" xfId="25041" xr:uid="{CDD7D1E9-1EA5-4EE2-9574-EF6CAF326ECF}"/>
    <cellStyle name="AÞ¸¶ [0]_A÷AO±Y ±¸A¶ _주별일보 17" xfId="25042" xr:uid="{73C9E5FA-EF40-453B-9710-00944E7F993D}"/>
    <cellStyle name="ÄÞ¸¶ [0]_Â÷ÀÔ±Ý ±¸Á¶ _주별일보 17" xfId="25043" xr:uid="{2089B750-0105-4211-BCBA-7AF761727C54}"/>
    <cellStyle name="AÞ¸¶ [0]_A÷AO±Y ±¸A¶ _주별일보 18" xfId="25044" xr:uid="{12CBF8DC-68E6-4058-9C4A-28ED72A116CF}"/>
    <cellStyle name="ÄÞ¸¶ [0]_Â÷ÀÔ±Ý ±¸Á¶ _주별일보 18" xfId="25045" xr:uid="{8C46A9D7-E408-4145-9493-480F25795AFE}"/>
    <cellStyle name="AÞ¸¶ [0]_A÷AO±Y ±¸A¶ _주별일보 19" xfId="25046" xr:uid="{5A6883AC-AA69-4CEA-8061-BE1C54A18673}"/>
    <cellStyle name="ÄÞ¸¶ [0]_Â÷ÀÔ±Ý ±¸Á¶ _주별일보 19" xfId="25047" xr:uid="{F83BB6BF-82D4-4BAA-8EE4-78652D75AD8E}"/>
    <cellStyle name="AÞ¸¶ [0]_A÷AO±Y ±¸A¶ _주별일보 2" xfId="25048" xr:uid="{58CF6FD0-EE86-4380-A3CC-C624638985C3}"/>
    <cellStyle name="ÄÞ¸¶ [0]_Â÷ÀÔ±Ý ±¸Á¶ _주별일보 2" xfId="25049" xr:uid="{71EF4EA8-9BD3-46AA-8599-3FDD8EC88661}"/>
    <cellStyle name="AÞ¸¶ [0]_A÷AO±Y ±¸A¶ _주별일보 20" xfId="25050" xr:uid="{C22FDED4-1198-42B8-A5A6-EBC2F6E78C9E}"/>
    <cellStyle name="ÄÞ¸¶ [0]_Â÷ÀÔ±Ý ±¸Á¶ _주별일보 20" xfId="25051" xr:uid="{B55A991E-F5D5-45CB-95DF-1EED5EBDBEEF}"/>
    <cellStyle name="AÞ¸¶ [0]_A÷AO±Y ±¸A¶ _주별일보 21" xfId="25052" xr:uid="{EA85B9C9-C237-49D3-8C41-35850CE58539}"/>
    <cellStyle name="ÄÞ¸¶ [0]_Â÷ÀÔ±Ý ±¸Á¶ _주별일보 21" xfId="25053" xr:uid="{DD49B2F1-BD30-44FF-92E9-17DACA394E27}"/>
    <cellStyle name="AÞ¸¶ [0]_A÷AO±Y ±¸A¶ _주별일보 22" xfId="25054" xr:uid="{E0CA9FC3-8648-4A77-B803-93439801AB7F}"/>
    <cellStyle name="ÄÞ¸¶ [0]_Â÷ÀÔ±Ý ±¸Á¶ _주별일보 22" xfId="25055" xr:uid="{E8DFBE97-CAA8-43D8-A18F-90BE2CA4385E}"/>
    <cellStyle name="AÞ¸¶ [0]_A÷AO±Y ±¸A¶ _주별일보 23" xfId="25056" xr:uid="{D22509C6-7881-4BB9-A563-CCC1F088EC32}"/>
    <cellStyle name="ÄÞ¸¶ [0]_Â÷ÀÔ±Ý ±¸Á¶ _주별일보 23" xfId="25057" xr:uid="{7E17A02D-FD54-4F5D-8D01-83DD3B4FD13D}"/>
    <cellStyle name="AÞ¸¶ [0]_A÷AO±Y ±¸A¶ _주별일보 24" xfId="25058" xr:uid="{5263F597-29F9-474B-B7B9-071D8E18594B}"/>
    <cellStyle name="ÄÞ¸¶ [0]_Â÷ÀÔ±Ý ±¸Á¶ _주별일보 24" xfId="25059" xr:uid="{A321513C-3132-4740-81FF-FBE6A589752B}"/>
    <cellStyle name="AÞ¸¶ [0]_A÷AO±Y ±¸A¶ _주별일보 25" xfId="25060" xr:uid="{18703B39-86B2-4D1E-B85D-33D809C70F58}"/>
    <cellStyle name="ÄÞ¸¶ [0]_Â÷ÀÔ±Ý ±¸Á¶ _주별일보 25" xfId="25061" xr:uid="{9879818A-9C1C-4411-8044-1FB812C025F6}"/>
    <cellStyle name="AÞ¸¶ [0]_A÷AO±Y ±¸A¶ _주별일보 26" xfId="25062" xr:uid="{3EAE0F5E-867F-4303-8AF7-57DFB6977958}"/>
    <cellStyle name="ÄÞ¸¶ [0]_Â÷ÀÔ±Ý ±¸Á¶ _주별일보 26" xfId="25063" xr:uid="{F51EA87F-6CA4-4FD7-B327-2322344B1FE3}"/>
    <cellStyle name="AÞ¸¶ [0]_A÷AO±Y ±¸A¶ _주별일보 27" xfId="25064" xr:uid="{303E1FC0-FBE2-4449-AE9B-D26F712FBE3C}"/>
    <cellStyle name="ÄÞ¸¶ [0]_Â÷ÀÔ±Ý ±¸Á¶ _주별일보 27" xfId="25065" xr:uid="{850D0C04-0D78-4CB8-A738-D126B07A485C}"/>
    <cellStyle name="AÞ¸¶ [0]_A÷AO±Y ±¸A¶ _주별일보 28" xfId="25066" xr:uid="{DDFBFBC7-3FC0-4FE4-9D82-D92E8835F60A}"/>
    <cellStyle name="ÄÞ¸¶ [0]_Â÷ÀÔ±Ý ±¸Á¶ _주별일보 28" xfId="25067" xr:uid="{43CCBB95-27B2-488F-B328-4192F2333540}"/>
    <cellStyle name="AÞ¸¶ [0]_A÷AO±Y ±¸A¶ _주별일보 29" xfId="25068" xr:uid="{903E8CC6-8153-4052-AACF-AC0CF474D8C0}"/>
    <cellStyle name="ÄÞ¸¶ [0]_Â÷ÀÔ±Ý ±¸Á¶ _주별일보 29" xfId="25069" xr:uid="{E9F4016B-CDE6-4E53-A21D-AE5138CCC219}"/>
    <cellStyle name="AÞ¸¶ [0]_A÷AO±Y ±¸A¶ _주별일보 3" xfId="25070" xr:uid="{DBF85740-6B9B-45E1-818E-828BCB9F8789}"/>
    <cellStyle name="ÄÞ¸¶ [0]_Â÷ÀÔ±Ý ±¸Á¶ _주별일보 3" xfId="25071" xr:uid="{A93E1462-BE96-46A9-A1F3-BFD05F1A32C4}"/>
    <cellStyle name="AÞ¸¶ [0]_A÷AO±Y ±¸A¶ _주별일보 30" xfId="25072" xr:uid="{CB6056BA-F83C-488D-A9D0-8A9EEB1F48AB}"/>
    <cellStyle name="ÄÞ¸¶ [0]_Â÷ÀÔ±Ý ±¸Á¶ _주별일보 30" xfId="25073" xr:uid="{C1D199A5-CAE3-4916-B212-42FFB49AC90A}"/>
    <cellStyle name="AÞ¸¶ [0]_A÷AO±Y ±¸A¶ _주별일보 31" xfId="25074" xr:uid="{10669816-91BC-4607-A51E-F4DF521C326F}"/>
    <cellStyle name="ÄÞ¸¶ [0]_Â÷ÀÔ±Ý ±¸Á¶ _주별일보 31" xfId="25075" xr:uid="{0E364B54-28CF-46C0-8E5B-6E3130566D2A}"/>
    <cellStyle name="AÞ¸¶ [0]_A÷AO±Y ±¸A¶ _주별일보 32" xfId="25076" xr:uid="{30DC8A2D-0CC4-47E1-A29E-12BA03E45A12}"/>
    <cellStyle name="ÄÞ¸¶ [0]_Â÷ÀÔ±Ý ±¸Á¶ _주별일보 32" xfId="25077" xr:uid="{C7979F33-9D1F-4382-A489-2389A959C570}"/>
    <cellStyle name="AÞ¸¶ [0]_A÷AO±Y ±¸A¶ _주별일보 33" xfId="25078" xr:uid="{13A38CE3-A175-43F4-A219-4C2E9C45A7E0}"/>
    <cellStyle name="ÄÞ¸¶ [0]_Â÷ÀÔ±Ý ±¸Á¶ _주별일보 33" xfId="25079" xr:uid="{5420AB78-197C-4A0C-BE41-10ADA56A5620}"/>
    <cellStyle name="AÞ¸¶ [0]_A÷AO±Y ±¸A¶ _주별일보 34" xfId="25080" xr:uid="{2212416E-63A9-493A-906C-B4F5F9349504}"/>
    <cellStyle name="ÄÞ¸¶ [0]_Â÷ÀÔ±Ý ±¸Á¶ _주별일보 34" xfId="25081" xr:uid="{06012C34-4B6A-4ED1-B6D0-949CEC3CCA02}"/>
    <cellStyle name="AÞ¸¶ [0]_A÷AO±Y ±¸A¶ _주별일보 35" xfId="25082" xr:uid="{D7430B82-D8D2-4E07-B561-7B7F038DF14E}"/>
    <cellStyle name="ÄÞ¸¶ [0]_Â÷ÀÔ±Ý ±¸Á¶ _주별일보 35" xfId="25083" xr:uid="{35C7A559-B310-4308-A39D-4E4ADB85928D}"/>
    <cellStyle name="AÞ¸¶ [0]_A÷AO±Y ±¸A¶ _주별일보 36" xfId="25084" xr:uid="{31826766-8ECA-4C38-9D55-F45029D0C7C8}"/>
    <cellStyle name="ÄÞ¸¶ [0]_Â÷ÀÔ±Ý ±¸Á¶ _주별일보 36" xfId="25085" xr:uid="{AA4B8BEF-F499-45AA-AC1A-F23A1EDC95E6}"/>
    <cellStyle name="AÞ¸¶ [0]_A÷AO±Y ±¸A¶ _주별일보 4" xfId="25086" xr:uid="{EE86C1F1-A2CD-406F-BE98-24BE11CEB499}"/>
    <cellStyle name="ÄÞ¸¶ [0]_Â÷ÀÔ±Ý ±¸Á¶ _주별일보 4" xfId="25087" xr:uid="{EBBC6F70-5B0C-4B56-9C4D-2B4F30FED90D}"/>
    <cellStyle name="AÞ¸¶ [0]_A÷AO±Y ±¸A¶ _주별일보 5" xfId="25088" xr:uid="{9ECA58B4-C9DC-4D64-AFC0-C5DD8B6A3E13}"/>
    <cellStyle name="ÄÞ¸¶ [0]_Â÷ÀÔ±Ý ±¸Á¶ _주별일보 5" xfId="25089" xr:uid="{4E82AF45-D954-4273-B998-433BAEAEB0DA}"/>
    <cellStyle name="AÞ¸¶ [0]_A÷AO±Y ±¸A¶ _주별일보 6" xfId="25090" xr:uid="{B1F97189-B528-4FBE-98B5-1492FBDF0955}"/>
    <cellStyle name="ÄÞ¸¶ [0]_Â÷ÀÔ±Ý ±¸Á¶ _주별일보 6" xfId="25091" xr:uid="{074F4B87-2570-4475-B564-8C8354BC6024}"/>
    <cellStyle name="AÞ¸¶ [0]_A÷AO±Y ±¸A¶ _주별일보 7" xfId="25092" xr:uid="{7AD8814A-3A39-4B5E-9DCC-EB71CF0A7271}"/>
    <cellStyle name="ÄÞ¸¶ [0]_Â÷ÀÔ±Ý ±¸Á¶ _주별일보 7" xfId="25093" xr:uid="{CD3B3598-A8DA-43B5-8762-D88761DE652D}"/>
    <cellStyle name="AÞ¸¶ [0]_A÷AO±Y ±¸A¶ _주별일보 8" xfId="25094" xr:uid="{A751D1D3-DB13-42B7-B984-D9F76678A7FB}"/>
    <cellStyle name="ÄÞ¸¶ [0]_Â÷ÀÔ±Ý ±¸Á¶ _주별일보 8" xfId="25095" xr:uid="{3460A74E-B8C5-4345-B455-4FBC77A43253}"/>
    <cellStyle name="AÞ¸¶ [0]_A÷AO±Y ±¸A¶ _주별일보 9" xfId="25096" xr:uid="{F4ECDB13-3E2D-4F7A-BDA9-5F32520F8B52}"/>
    <cellStyle name="ÄÞ¸¶ [0]_Â÷ÀÔ±Ý ±¸Á¶ _주별일보 9" xfId="25097" xr:uid="{7BB44A8D-2A56-45DC-865D-855B787F9C23}"/>
    <cellStyle name="AÞ¸¶ [0]_A÷AO±Y ±¸A¶ _주요" xfId="3032" xr:uid="{6CB44EA6-F7F7-443C-A3B6-61C02A14026C}"/>
    <cellStyle name="ÄÞ¸¶ [0]_Â÷ÀÔ±Ý ±¸Á¶ _주요" xfId="3033" xr:uid="{DD6F5103-699D-46F1-B3DE-2B27A9DDEC6A}"/>
    <cellStyle name="AÞ¸¶ [0]_A÷AO±Y ±¸A¶ _총괄자료" xfId="3034" xr:uid="{C00A89CF-58C0-47AC-A0C0-953209948841}"/>
    <cellStyle name="ÄÞ¸¶ [0]_Â÷ÀÔ±Ý ±¸Á¶ _총괄자료" xfId="3035" xr:uid="{AFBCB72B-61E1-4904-A8D0-3238334C9CCA}"/>
    <cellStyle name="AÞ¸¶ [0]_A÷AO±Y ±¸A¶ _핵심기술확보전략_해양" xfId="3036" xr:uid="{8A130A46-02D9-496B-BEC1-756A68062E71}"/>
    <cellStyle name="ÄÞ¸¶ [0]_Â÷ÀÔ±Ý ±¸Á¶ _핵심기술확보전략_해양" xfId="3037" xr:uid="{F3B90601-3EEC-450B-B3B1-ECF542AE0DAA}"/>
    <cellStyle name="AÞ¸¶ [0]_A¶´Þ°eE¹ " xfId="3038" xr:uid="{C860EE4C-34ED-4D66-840E-4450B24DB1D7}"/>
    <cellStyle name="ÄÞ¸¶ [0]_Á¶´Þ°èÈ¹ " xfId="3039" xr:uid="{EEEB5F72-AC85-4A70-88C6-1514EE58444B}"/>
    <cellStyle name="AÞ¸¶ [0]_A¶´Þ°eE¹  10" xfId="25098" xr:uid="{F658CA85-7725-45B3-8DE4-9717ACEC50A5}"/>
    <cellStyle name="ÄÞ¸¶ [0]_Á¶´Þ°èÈ¹  10" xfId="25099" xr:uid="{E6CCB018-55B8-4F3C-8066-CFF0DA0B9C59}"/>
    <cellStyle name="AÞ¸¶ [0]_A¶´Þ°eE¹  11" xfId="25100" xr:uid="{165D0C23-5197-466C-A2D5-1C46699C496B}"/>
    <cellStyle name="ÄÞ¸¶ [0]_Á¶´Þ°èÈ¹  11" xfId="25101" xr:uid="{26010538-65D2-45C1-AE59-48E5E3F406FF}"/>
    <cellStyle name="AÞ¸¶ [0]_A¶´Þ°eE¹  12" xfId="25102" xr:uid="{DBCF9B0F-72F9-4704-BD8E-CEA851147CA1}"/>
    <cellStyle name="ÄÞ¸¶ [0]_Á¶´Þ°èÈ¹  12" xfId="25103" xr:uid="{9BE5930E-6CF7-4F81-B456-EC5057C4954B}"/>
    <cellStyle name="AÞ¸¶ [0]_A¶´Þ°eE¹  13" xfId="25104" xr:uid="{3100D321-8BB4-4022-9C59-463AFE954976}"/>
    <cellStyle name="ÄÞ¸¶ [0]_Á¶´Þ°èÈ¹  13" xfId="25105" xr:uid="{FEAC905C-C09D-4B6A-8391-331CEE31AB14}"/>
    <cellStyle name="AÞ¸¶ [0]_A¶´Þ°eE¹  14" xfId="25106" xr:uid="{0DABCA67-9511-4770-915E-F3F0E25EB50D}"/>
    <cellStyle name="ÄÞ¸¶ [0]_Á¶´Þ°èÈ¹  14" xfId="25107" xr:uid="{C581153C-D1D5-49A7-81CB-85C59462A3FC}"/>
    <cellStyle name="AÞ¸¶ [0]_A¶´Þ°eE¹  15" xfId="25108" xr:uid="{9AD63C89-7254-40BA-9B6F-1511D61A9F32}"/>
    <cellStyle name="ÄÞ¸¶ [0]_Á¶´Þ°èÈ¹  15" xfId="25109" xr:uid="{8DBF6806-1099-4F9E-B6C4-21CA985A99F6}"/>
    <cellStyle name="AÞ¸¶ [0]_A¶´Þ°eE¹  16" xfId="25110" xr:uid="{72D25D83-1501-40E0-B3C2-4D41C3D86CDF}"/>
    <cellStyle name="ÄÞ¸¶ [0]_Á¶´Þ°èÈ¹  16" xfId="25111" xr:uid="{F2A2BAA2-A721-4850-B79E-E78DD530AC37}"/>
    <cellStyle name="AÞ¸¶ [0]_A¶´Þ°eE¹  17" xfId="25112" xr:uid="{3D9BA67D-3E8F-47CF-8E9F-80AA96571A95}"/>
    <cellStyle name="ÄÞ¸¶ [0]_Á¶´Þ°èÈ¹  17" xfId="25113" xr:uid="{711AF2BC-95C0-4E37-BEE5-CBA90BCEFDAD}"/>
    <cellStyle name="AÞ¸¶ [0]_A¶´Þ°eE¹  18" xfId="25114" xr:uid="{08AE90A7-FA2B-423F-8683-06C282ABE504}"/>
    <cellStyle name="ÄÞ¸¶ [0]_Á¶´Þ°èÈ¹  18" xfId="25115" xr:uid="{8954E921-138B-4C65-99FA-9B89FEB6A249}"/>
    <cellStyle name="AÞ¸¶ [0]_A¶´Þ°eE¹  19" xfId="25116" xr:uid="{1C60D18F-7F44-40A1-840E-BDFB0A2AB0FE}"/>
    <cellStyle name="ÄÞ¸¶ [0]_Á¶´Þ°èÈ¹  19" xfId="25117" xr:uid="{2B7CB0C4-0418-40BB-976E-0CF8ABFB5123}"/>
    <cellStyle name="AÞ¸¶ [0]_A¶´Þ°eE¹  2" xfId="25118" xr:uid="{F10FBF88-BDC0-42DE-961F-1689913CAF9D}"/>
    <cellStyle name="ÄÞ¸¶ [0]_Á¶´Þ°èÈ¹  2" xfId="25119" xr:uid="{A7B8CADF-6FBE-49B0-B9DA-6BCF77F0CF34}"/>
    <cellStyle name="AÞ¸¶ [0]_A¶´Þ°eE¹  20" xfId="25120" xr:uid="{4F703028-9557-49A2-8B73-1EE79416117C}"/>
    <cellStyle name="ÄÞ¸¶ [0]_Á¶´Þ°èÈ¹  20" xfId="25121" xr:uid="{44C1FFB1-5753-44EA-8426-2E8C2912344C}"/>
    <cellStyle name="AÞ¸¶ [0]_A¶´Þ°eE¹  21" xfId="25122" xr:uid="{B0380F17-B408-49CE-B65B-013E4E6C9E18}"/>
    <cellStyle name="ÄÞ¸¶ [0]_Á¶´Þ°èÈ¹  21" xfId="25123" xr:uid="{7D2D20FF-461C-4082-BBE8-C14A1C1AEED4}"/>
    <cellStyle name="AÞ¸¶ [0]_A¶´Þ°eE¹  22" xfId="25124" xr:uid="{5A798303-C6D0-47D6-909E-5312A12BAB68}"/>
    <cellStyle name="ÄÞ¸¶ [0]_Á¶´Þ°èÈ¹  22" xfId="25125" xr:uid="{3ACDC34E-AA68-4829-B175-823B5FE71145}"/>
    <cellStyle name="AÞ¸¶ [0]_A¶´Þ°eE¹  23" xfId="25126" xr:uid="{EDF02C63-9D3F-424C-B71B-5829D1AF4414}"/>
    <cellStyle name="ÄÞ¸¶ [0]_Á¶´Þ°èÈ¹  23" xfId="25127" xr:uid="{6CAFD852-A227-4628-8F8F-D09FBB279874}"/>
    <cellStyle name="AÞ¸¶ [0]_A¶´Þ°eE¹  24" xfId="25128" xr:uid="{DC4BD6F0-6B09-497A-B80B-5AB71568CA91}"/>
    <cellStyle name="ÄÞ¸¶ [0]_Á¶´Þ°èÈ¹  24" xfId="25129" xr:uid="{5B0CD155-64C9-4EED-908B-8E51C496CD1D}"/>
    <cellStyle name="AÞ¸¶ [0]_A¶´Þ°eE¹  25" xfId="25130" xr:uid="{12FCB0DD-03F9-442C-869F-6108A54D5DBB}"/>
    <cellStyle name="ÄÞ¸¶ [0]_Á¶´Þ°èÈ¹  25" xfId="25131" xr:uid="{30402045-63D6-4A38-A9BC-DEDE74999613}"/>
    <cellStyle name="AÞ¸¶ [0]_A¶´Þ°eE¹  26" xfId="25132" xr:uid="{1D8CF3DA-343F-460E-80CF-500024A7CD15}"/>
    <cellStyle name="ÄÞ¸¶ [0]_Á¶´Þ°èÈ¹  26" xfId="25133" xr:uid="{B7D17794-60F2-4304-8347-56EC56C36E9A}"/>
    <cellStyle name="AÞ¸¶ [0]_A¶´Þ°eE¹  27" xfId="25134" xr:uid="{653C2840-52C6-4E43-9A7E-0C986315E284}"/>
    <cellStyle name="ÄÞ¸¶ [0]_Á¶´Þ°èÈ¹  27" xfId="25135" xr:uid="{E73EF6D7-E8A9-4F31-B258-03B4E0C0C30D}"/>
    <cellStyle name="AÞ¸¶ [0]_A¶´Þ°eE¹  28" xfId="25136" xr:uid="{72479C2D-3ED8-48E7-AB7F-2398036E2912}"/>
    <cellStyle name="ÄÞ¸¶ [0]_Á¶´Þ°èÈ¹  28" xfId="25137" xr:uid="{5D9DCA5F-CE87-4F3F-A897-A1F60C5CEFDB}"/>
    <cellStyle name="AÞ¸¶ [0]_A¶´Þ°eE¹  29" xfId="25138" xr:uid="{C62F9F8A-09C2-47B3-87E4-934CC339EB88}"/>
    <cellStyle name="ÄÞ¸¶ [0]_Á¶´Þ°èÈ¹  29" xfId="25139" xr:uid="{E3E0E4F7-D6A5-414E-97EE-85BE9CFFD940}"/>
    <cellStyle name="AÞ¸¶ [0]_A¶´Þ°eE¹  3" xfId="25140" xr:uid="{126AED4C-4075-44EF-A165-845697C6EF90}"/>
    <cellStyle name="ÄÞ¸¶ [0]_Á¶´Þ°èÈ¹  3" xfId="25141" xr:uid="{A3556348-16B5-4787-9D4A-CFACBDE143E2}"/>
    <cellStyle name="AÞ¸¶ [0]_A¶´Þ°eE¹  30" xfId="25142" xr:uid="{A2BF53F2-2D57-4D2E-B568-282A1EF036E6}"/>
    <cellStyle name="ÄÞ¸¶ [0]_Á¶´Þ°èÈ¹  30" xfId="25143" xr:uid="{3352D5D1-753E-45BD-9639-2D252D8913E7}"/>
    <cellStyle name="AÞ¸¶ [0]_A¶´Þ°eE¹  31" xfId="25144" xr:uid="{3E69C98D-3CA2-4BCD-8F16-12165D8A69A9}"/>
    <cellStyle name="ÄÞ¸¶ [0]_Á¶´Þ°èÈ¹  31" xfId="25145" xr:uid="{2981DBCF-AD11-499B-BF54-A37CD7FF4EDF}"/>
    <cellStyle name="AÞ¸¶ [0]_A¶´Þ°eE¹  32" xfId="25146" xr:uid="{A2A1AA6C-F1A7-439D-B4EA-2AE960A7F782}"/>
    <cellStyle name="ÄÞ¸¶ [0]_Á¶´Þ°èÈ¹  32" xfId="25147" xr:uid="{62F8E6D1-07F5-49E2-BA1B-0FAD3F4D34FA}"/>
    <cellStyle name="AÞ¸¶ [0]_A¶´Þ°eE¹  33" xfId="25148" xr:uid="{C157954B-9532-4ACE-BC69-0C9A2F86D93F}"/>
    <cellStyle name="ÄÞ¸¶ [0]_Á¶´Þ°èÈ¹  33" xfId="25149" xr:uid="{CD5427B4-8CDA-456A-9425-5663F62A9B8B}"/>
    <cellStyle name="AÞ¸¶ [0]_A¶´Þ°eE¹  34" xfId="25150" xr:uid="{C789A58B-6697-43D3-8F79-63CBFAEEC0F1}"/>
    <cellStyle name="ÄÞ¸¶ [0]_Á¶´Þ°èÈ¹  34" xfId="25151" xr:uid="{200C6CEF-36AB-4632-B0C5-F7B2CC084322}"/>
    <cellStyle name="AÞ¸¶ [0]_A¶´Þ°eE¹  35" xfId="25152" xr:uid="{4EDB81EB-EF13-444C-87C6-C339A7404A9B}"/>
    <cellStyle name="ÄÞ¸¶ [0]_Á¶´Þ°èÈ¹  35" xfId="25153" xr:uid="{C460624A-CBDD-4A32-96BF-3133F9B27A8F}"/>
    <cellStyle name="AÞ¸¶ [0]_A¶´Þ°eE¹  36" xfId="25154" xr:uid="{20A9AD76-08F7-477A-B0D1-C6F22BE4C0F3}"/>
    <cellStyle name="ÄÞ¸¶ [0]_Á¶´Þ°èÈ¹  36" xfId="25155" xr:uid="{23C4761D-92C4-4E4D-A6E1-14477C7DCD10}"/>
    <cellStyle name="AÞ¸¶ [0]_A¶´Þ°eE¹  4" xfId="25156" xr:uid="{3776ACCA-A971-422B-BBBB-1EB82D6E118B}"/>
    <cellStyle name="ÄÞ¸¶ [0]_Á¶´Þ°èÈ¹  4" xfId="25157" xr:uid="{545F47BD-C06F-465F-8770-6106CE74F384}"/>
    <cellStyle name="AÞ¸¶ [0]_A¶´Þ°eE¹  5" xfId="25158" xr:uid="{1108259E-3DA1-4EA6-8AA4-BA5E9560ACCF}"/>
    <cellStyle name="ÄÞ¸¶ [0]_Á¶´Þ°èÈ¹  5" xfId="25159" xr:uid="{D5CD9A68-9F43-452A-BD77-BB8A055F114E}"/>
    <cellStyle name="AÞ¸¶ [0]_A¶´Þ°eE¹  6" xfId="25160" xr:uid="{C6973178-70E5-4438-902E-B7A45338AAD9}"/>
    <cellStyle name="ÄÞ¸¶ [0]_Á¶´Þ°èÈ¹  6" xfId="25161" xr:uid="{CD43B328-3A42-4FC9-A02F-0D1B13739F35}"/>
    <cellStyle name="AÞ¸¶ [0]_A¶´Þ°eE¹  7" xfId="25162" xr:uid="{EEFA9E77-C196-40CE-B02B-429759A57384}"/>
    <cellStyle name="ÄÞ¸¶ [0]_Á¶´Þ°èÈ¹  7" xfId="25163" xr:uid="{150343AF-1D2B-4890-A017-E13FA50A56A8}"/>
    <cellStyle name="AÞ¸¶ [0]_A¶´Þ°eE¹  8" xfId="25164" xr:uid="{74618647-5D3F-4850-ABE6-E5A301CA6F76}"/>
    <cellStyle name="ÄÞ¸¶ [0]_Á¶´Þ°èÈ¹  8" xfId="25165" xr:uid="{2995505F-ACE5-4835-874D-5FDE7D33C485}"/>
    <cellStyle name="AÞ¸¶ [0]_A¶´Þ°eE¹  9" xfId="25166" xr:uid="{3A75396B-4EB4-49C3-80B2-773C6B05C6D6}"/>
    <cellStyle name="ÄÞ¸¶ [0]_Á¶´Þ°èÈ¹  9" xfId="25167" xr:uid="{63CC89C1-BB10-4F26-96CD-249E17D10D9E}"/>
    <cellStyle name="AÞ¸¶ [0]_A¶´Þ°eE¹ _04변압기생산투자" xfId="3040" xr:uid="{38F6A763-C5CE-4871-83E8-0F8977CD5FB0}"/>
    <cellStyle name="ÄÞ¸¶ [0]_Á¶´Þ°èÈ¹ _04변압기생산투자" xfId="3041" xr:uid="{818CFE7A-4554-43F2-ACD9-8101BA1D7201}"/>
    <cellStyle name="AÞ¸¶ [0]_A¶´Þ°eE¹ _1∼10월 실적" xfId="3042" xr:uid="{4C8C4187-1B87-43AD-A76E-DF57BA90A942}"/>
    <cellStyle name="ÄÞ¸¶ [0]_Á¶´Þ°èÈ¹ _1∼10월 실적" xfId="3043" xr:uid="{D07062C8-CB33-4DEF-AC32-B70B5B60449C}"/>
    <cellStyle name="AÞ¸¶ [0]_A¶´Þ°eE¹ _1∼11월 실적" xfId="3044" xr:uid="{6B02CF21-AB1F-4285-9FA1-B2D53ACA2E5D}"/>
    <cellStyle name="ÄÞ¸¶ [0]_Á¶´Þ°èÈ¹ _1∼11월 실적" xfId="3045" xr:uid="{853A5D5D-39F3-4C0E-BD3B-E0439A10ADA6}"/>
    <cellStyle name="AÞ¸¶ [0]_A¶´Þ°eE¹ _10.12일 화상회의자료" xfId="3046" xr:uid="{36762992-2B52-4C87-9D9E-579A54A316D9}"/>
    <cellStyle name="ÄÞ¸¶ [0]_Á¶´Þ°èÈ¹ _10.12일 화상회의자료" xfId="3047" xr:uid="{D177726C-9377-4390-81F1-DFACA7ACC205}"/>
    <cellStyle name="AÞ¸¶ [0]_A¶´Þ°eE¹ _20080929_인버터VOC현황및개선방안_품질1" xfId="3048" xr:uid="{8A8FAE98-1682-41F1-BB85-9D73B430342A}"/>
    <cellStyle name="ÄÞ¸¶ [0]_Á¶´Þ°èÈ¹ _20080929_인버터VOC현황및개선방안_품질1" xfId="3049" xr:uid="{772588E4-3ACB-4CC0-9B23-C7FCD06083BF}"/>
    <cellStyle name="AÞ¸¶ [0]_A¶´Þ°eE¹ _20080930_인버터VOC 년도별 추이_품질" xfId="3050" xr:uid="{D0CEC593-5A8F-487F-957E-493CC6520D44}"/>
    <cellStyle name="ÄÞ¸¶ [0]_Á¶´Þ°èÈ¹ _20080930_인버터VOC 년도별 추이_품질" xfId="3051" xr:uid="{E26DBC4F-AD95-4E0A-8DC2-987808454861}"/>
    <cellStyle name="AÞ¸¶ [0]_A¶´Þ°eE¹ _2008년_VOC 세부실천계획_r01(B4)_중저압차단기" xfId="3052" xr:uid="{E68D243C-13AE-4127-96CC-D31D5E4C92DF}"/>
    <cellStyle name="ÄÞ¸¶ [0]_Á¶´Þ°èÈ¹ _2008년_VOC 세부실천계획_r01(B4)_중저압차단기" xfId="3053" xr:uid="{6B9C3F73-1D52-4E2C-BA85-DFBC6B9210C7}"/>
    <cellStyle name="AÞ¸¶ [0]_A¶´Þ°eE¹ _24통관" xfId="3054" xr:uid="{7B8CEF56-AF6E-4692-8381-8C2B0D43FD6C}"/>
    <cellStyle name="ÄÞ¸¶ [0]_Á¶´Þ°èÈ¹ _25-080331_소형인버터부하적용현황표080331r2" xfId="3055" xr:uid="{0FBB5453-1FD3-4250-B1A4-155C797EE852}"/>
    <cellStyle name="AÞ¸¶ [0]_A¶´Þ°eE¹ _5월보고상" xfId="3056" xr:uid="{1695C240-DB8D-4CF1-8BBC-EF4D96E8F436}"/>
    <cellStyle name="ÄÞ¸¶ [0]_Á¶´Þ°èÈ¹ _5월보고상" xfId="3057" xr:uid="{B8F8F8AA-B471-441D-A282-4E3E0C104110}"/>
    <cellStyle name="AÞ¸¶ [0]_A¶´Þ°eE¹ _5월보고상 10" xfId="25168" xr:uid="{B8CB7697-B72B-4C2E-A779-79DEB3282D8E}"/>
    <cellStyle name="ÄÞ¸¶ [0]_Á¶´Þ°èÈ¹ _5월보고상 10" xfId="25169" xr:uid="{5706FE83-6BFB-49CC-A2D6-2A1B5AB526D2}"/>
    <cellStyle name="AÞ¸¶ [0]_A¶´Þ°eE¹ _5월보고상 11" xfId="25170" xr:uid="{B3772393-33DF-42CA-B78B-5E221507F77F}"/>
    <cellStyle name="ÄÞ¸¶ [0]_Á¶´Þ°èÈ¹ _5월보고상 11" xfId="25171" xr:uid="{7D16118C-FD5D-4059-8A82-DC1BBF0B08C1}"/>
    <cellStyle name="AÞ¸¶ [0]_A¶´Þ°eE¹ _5월보고상 12" xfId="25172" xr:uid="{050B837C-7F7A-4697-83FC-BFA7702F62CA}"/>
    <cellStyle name="ÄÞ¸¶ [0]_Á¶´Þ°èÈ¹ _5월보고상 12" xfId="25173" xr:uid="{583469AA-ACC2-4E91-B39E-71B50F41221B}"/>
    <cellStyle name="AÞ¸¶ [0]_A¶´Þ°eE¹ _5월보고상 13" xfId="25174" xr:uid="{0E30CEEE-DEAB-4894-BD13-FBB5D0C15C54}"/>
    <cellStyle name="ÄÞ¸¶ [0]_Á¶´Þ°èÈ¹ _5월보고상 13" xfId="25175" xr:uid="{F2C1E952-C825-415E-8677-6E8DF825B62D}"/>
    <cellStyle name="AÞ¸¶ [0]_A¶´Þ°eE¹ _5월보고상 14" xfId="25176" xr:uid="{72EFCA4F-F9E4-4AB4-A525-C9C8DB777B16}"/>
    <cellStyle name="ÄÞ¸¶ [0]_Á¶´Þ°èÈ¹ _5월보고상 14" xfId="25177" xr:uid="{D73C927C-9268-4CF3-AF36-2AD7AF0719D3}"/>
    <cellStyle name="AÞ¸¶ [0]_A¶´Þ°eE¹ _5월보고상 15" xfId="25178" xr:uid="{519F4380-EE60-4544-A4BB-A10C528202BC}"/>
    <cellStyle name="ÄÞ¸¶ [0]_Á¶´Þ°èÈ¹ _5월보고상 15" xfId="25179" xr:uid="{2484A321-0A22-4B25-AC86-402F52EA05D8}"/>
    <cellStyle name="AÞ¸¶ [0]_A¶´Þ°eE¹ _5월보고상 16" xfId="25180" xr:uid="{B20A63DF-095C-4A1F-97CE-4202F01C978F}"/>
    <cellStyle name="ÄÞ¸¶ [0]_Á¶´Þ°èÈ¹ _5월보고상 16" xfId="25181" xr:uid="{585B01DA-A09D-42B7-BB34-376AFA218BB5}"/>
    <cellStyle name="AÞ¸¶ [0]_A¶´Þ°eE¹ _5월보고상 17" xfId="25182" xr:uid="{7C477DF2-2EB8-4B5C-A77B-FA7A13893444}"/>
    <cellStyle name="ÄÞ¸¶ [0]_Á¶´Þ°èÈ¹ _5월보고상 17" xfId="25183" xr:uid="{7BECB52E-0E1E-473C-A1FD-CE6FA255EBA9}"/>
    <cellStyle name="AÞ¸¶ [0]_A¶´Þ°eE¹ _5월보고상 18" xfId="25184" xr:uid="{BB592AE1-244D-4415-8C3C-0D190663F6AE}"/>
    <cellStyle name="ÄÞ¸¶ [0]_Á¶´Þ°èÈ¹ _5월보고상 18" xfId="25185" xr:uid="{BB5A2B27-D809-439D-9F77-3197FF17C832}"/>
    <cellStyle name="AÞ¸¶ [0]_A¶´Þ°eE¹ _5월보고상 19" xfId="25186" xr:uid="{0ADE7AC9-191C-4973-99A4-0B056CE585E3}"/>
    <cellStyle name="ÄÞ¸¶ [0]_Á¶´Þ°èÈ¹ _5월보고상 19" xfId="25187" xr:uid="{33FCB485-53C1-40B4-AC2F-0AB6F299795E}"/>
    <cellStyle name="AÞ¸¶ [0]_A¶´Þ°eE¹ _5월보고상 2" xfId="25188" xr:uid="{48387B39-8AA5-483C-AABE-C1EC6493521C}"/>
    <cellStyle name="ÄÞ¸¶ [0]_Á¶´Þ°èÈ¹ _5월보고상 2" xfId="25189" xr:uid="{22ED2904-D92B-4CCD-839B-51C50AD97BD7}"/>
    <cellStyle name="AÞ¸¶ [0]_A¶´Þ°eE¹ _5월보고상 20" xfId="25190" xr:uid="{EF1C543D-0378-482D-9275-12B6FB114253}"/>
    <cellStyle name="ÄÞ¸¶ [0]_Á¶´Þ°èÈ¹ _5월보고상 20" xfId="25191" xr:uid="{B6995FD1-0635-4130-B6FA-D0FF41B24263}"/>
    <cellStyle name="AÞ¸¶ [0]_A¶´Þ°eE¹ _5월보고상 21" xfId="25192" xr:uid="{B84F3B27-E86C-42F9-A5B6-968A972F250B}"/>
    <cellStyle name="ÄÞ¸¶ [0]_Á¶´Þ°èÈ¹ _5월보고상 21" xfId="25193" xr:uid="{3407763D-1859-459E-B6A4-3BF41BF24F85}"/>
    <cellStyle name="AÞ¸¶ [0]_A¶´Þ°eE¹ _5월보고상 22" xfId="25194" xr:uid="{8E16AECE-DEA2-443B-8E55-164ED70507B0}"/>
    <cellStyle name="ÄÞ¸¶ [0]_Á¶´Þ°èÈ¹ _5월보고상 22" xfId="25195" xr:uid="{EDBFA485-522C-4153-A68D-F06D70774264}"/>
    <cellStyle name="AÞ¸¶ [0]_A¶´Þ°eE¹ _5월보고상 23" xfId="25196" xr:uid="{E1753D13-7F60-4B00-945A-3DA505AD26BE}"/>
    <cellStyle name="ÄÞ¸¶ [0]_Á¶´Þ°èÈ¹ _5월보고상 23" xfId="25197" xr:uid="{199F44C5-8C7B-400C-83B8-43C9E3C7FF46}"/>
    <cellStyle name="AÞ¸¶ [0]_A¶´Þ°eE¹ _5월보고상 24" xfId="25198" xr:uid="{701B1DAD-9CB5-487B-848A-FE5D1D1ACAA3}"/>
    <cellStyle name="ÄÞ¸¶ [0]_Á¶´Þ°èÈ¹ _5월보고상 24" xfId="25199" xr:uid="{26633E32-2EB2-43C5-8E87-6E797FA81FE3}"/>
    <cellStyle name="AÞ¸¶ [0]_A¶´Þ°eE¹ _5월보고상 25" xfId="25200" xr:uid="{05F38BA7-7285-4630-94F5-FE22364F6227}"/>
    <cellStyle name="ÄÞ¸¶ [0]_Á¶´Þ°èÈ¹ _5월보고상 25" xfId="25201" xr:uid="{623953F0-0A07-4F13-A621-DD44759ABA34}"/>
    <cellStyle name="AÞ¸¶ [0]_A¶´Þ°eE¹ _5월보고상 26" xfId="25202" xr:uid="{2CAA3CA2-C082-442B-8E54-40DDFDE10610}"/>
    <cellStyle name="ÄÞ¸¶ [0]_Á¶´Þ°èÈ¹ _5월보고상 26" xfId="25203" xr:uid="{6E11B864-401A-4AC7-9693-8FD981F45637}"/>
    <cellStyle name="AÞ¸¶ [0]_A¶´Þ°eE¹ _5월보고상 27" xfId="25204" xr:uid="{C5808944-F79C-49D7-B9D4-C2EEBD3566F5}"/>
    <cellStyle name="ÄÞ¸¶ [0]_Á¶´Þ°èÈ¹ _5월보고상 27" xfId="25205" xr:uid="{75492EF7-8EF1-4DAA-A970-CC4478658530}"/>
    <cellStyle name="AÞ¸¶ [0]_A¶´Þ°eE¹ _5월보고상 28" xfId="25206" xr:uid="{C1E82C33-8EEA-462A-BA97-77F006217F52}"/>
    <cellStyle name="ÄÞ¸¶ [0]_Á¶´Þ°èÈ¹ _5월보고상 28" xfId="25207" xr:uid="{303ED95D-86A5-43B0-A6A3-E260556FF849}"/>
    <cellStyle name="AÞ¸¶ [0]_A¶´Þ°eE¹ _5월보고상 29" xfId="25208" xr:uid="{31CCEC9E-0B91-42A6-A7E5-05A1A1D2DD13}"/>
    <cellStyle name="ÄÞ¸¶ [0]_Á¶´Þ°èÈ¹ _5월보고상 29" xfId="25209" xr:uid="{33C4D642-FDE3-4989-A92E-B4AFFC1EA616}"/>
    <cellStyle name="AÞ¸¶ [0]_A¶´Þ°eE¹ _5월보고상 3" xfId="25210" xr:uid="{72BDE9F7-C004-4417-B906-B03661632B6E}"/>
    <cellStyle name="ÄÞ¸¶ [0]_Á¶´Þ°èÈ¹ _5월보고상 3" xfId="25211" xr:uid="{3BB5154E-9FD5-4023-9293-D78404DB3491}"/>
    <cellStyle name="AÞ¸¶ [0]_A¶´Þ°eE¹ _5월보고상 30" xfId="25212" xr:uid="{D96BA259-A923-4262-A255-20080109CE44}"/>
    <cellStyle name="ÄÞ¸¶ [0]_Á¶´Þ°èÈ¹ _5월보고상 30" xfId="25213" xr:uid="{176000C2-19D1-405E-AB58-904AFFFD3686}"/>
    <cellStyle name="AÞ¸¶ [0]_A¶´Þ°eE¹ _5월보고상 31" xfId="25214" xr:uid="{E7F1E3C1-F7B0-4C68-BF07-5C369BB65D83}"/>
    <cellStyle name="ÄÞ¸¶ [0]_Á¶´Þ°èÈ¹ _5월보고상 31" xfId="25215" xr:uid="{8C8C0BD1-3FB1-468E-8752-BFA5F3B429EA}"/>
    <cellStyle name="AÞ¸¶ [0]_A¶´Þ°eE¹ _5월보고상 32" xfId="25216" xr:uid="{9233F7FB-933E-43E7-95AE-9ED445271819}"/>
    <cellStyle name="ÄÞ¸¶ [0]_Á¶´Þ°èÈ¹ _5월보고상 32" xfId="25217" xr:uid="{2A8314AE-3360-42C3-86EB-218459A0AB8B}"/>
    <cellStyle name="AÞ¸¶ [0]_A¶´Þ°eE¹ _5월보고상 33" xfId="25218" xr:uid="{93BAC7E6-BDAE-42FA-8FAE-EFA98D4BE8D7}"/>
    <cellStyle name="ÄÞ¸¶ [0]_Á¶´Þ°èÈ¹ _5월보고상 33" xfId="25219" xr:uid="{943A0C55-96CA-40D8-89BB-04BD0C1E83C5}"/>
    <cellStyle name="AÞ¸¶ [0]_A¶´Þ°eE¹ _5월보고상 34" xfId="25220" xr:uid="{AB5E00D4-5F5D-4669-880E-773746626F1A}"/>
    <cellStyle name="ÄÞ¸¶ [0]_Á¶´Þ°èÈ¹ _5월보고상 34" xfId="25221" xr:uid="{123431B8-C791-4DBD-866D-489B1112D9ED}"/>
    <cellStyle name="AÞ¸¶ [0]_A¶´Þ°eE¹ _5월보고상 35" xfId="25222" xr:uid="{32E6187C-C73C-4951-8417-9A84EB05D134}"/>
    <cellStyle name="ÄÞ¸¶ [0]_Á¶´Þ°èÈ¹ _5월보고상 35" xfId="25223" xr:uid="{FED8A269-DFBB-4399-94B5-350703F7D0DB}"/>
    <cellStyle name="AÞ¸¶ [0]_A¶´Þ°eE¹ _5월보고상 36" xfId="25224" xr:uid="{2508B07A-6283-4DB5-9E06-68BBB11B21CE}"/>
    <cellStyle name="ÄÞ¸¶ [0]_Á¶´Þ°èÈ¹ _5월보고상 36" xfId="25225" xr:uid="{20D180E5-1DAB-4BFC-9960-885ADD30CEFA}"/>
    <cellStyle name="AÞ¸¶ [0]_A¶´Þ°eE¹ _5월보고상 4" xfId="25226" xr:uid="{EA5EDA0D-C1F7-41DC-B7A1-40B98D542A38}"/>
    <cellStyle name="ÄÞ¸¶ [0]_Á¶´Þ°èÈ¹ _5월보고상 4" xfId="25227" xr:uid="{5E9114A8-A68B-4D5A-9FBD-5CA5CA71A037}"/>
    <cellStyle name="AÞ¸¶ [0]_A¶´Þ°eE¹ _5월보고상 5" xfId="25228" xr:uid="{B927C60C-944D-4548-B867-5042DE079769}"/>
    <cellStyle name="ÄÞ¸¶ [0]_Á¶´Þ°èÈ¹ _5월보고상 5" xfId="25229" xr:uid="{C9FCAF2A-6E83-4305-BF54-052A8F8C2C3A}"/>
    <cellStyle name="AÞ¸¶ [0]_A¶´Þ°eE¹ _5월보고상 6" xfId="25230" xr:uid="{FD035C74-F600-4918-9FB5-C76064454734}"/>
    <cellStyle name="ÄÞ¸¶ [0]_Á¶´Þ°èÈ¹ _5월보고상 6" xfId="25231" xr:uid="{FBC4ADF2-0B6B-49C1-A4A2-741E367D12FD}"/>
    <cellStyle name="AÞ¸¶ [0]_A¶´Þ°eE¹ _5월보고상 7" xfId="25232" xr:uid="{4F3F5498-FBD4-40E0-8D73-031038F4415C}"/>
    <cellStyle name="ÄÞ¸¶ [0]_Á¶´Þ°èÈ¹ _5월보고상 7" xfId="25233" xr:uid="{87837C27-BE14-4ADD-8F0F-2390B4198B9C}"/>
    <cellStyle name="AÞ¸¶ [0]_A¶´Þ°eE¹ _5월보고상 8" xfId="25234" xr:uid="{4F97939D-F704-4670-82CB-94BECB49BCBF}"/>
    <cellStyle name="ÄÞ¸¶ [0]_Á¶´Þ°èÈ¹ _5월보고상 8" xfId="25235" xr:uid="{25873C41-23AD-4A30-AEF8-276894259737}"/>
    <cellStyle name="AÞ¸¶ [0]_A¶´Þ°eE¹ _5월보고상 9" xfId="25236" xr:uid="{490375E3-3859-4713-AD4A-2024CBADC893}"/>
    <cellStyle name="ÄÞ¸¶ [0]_Á¶´Þ°èÈ¹ _5월보고상 9" xfId="25237" xr:uid="{D0A3612F-C072-475E-B761-89D4679D06F7}"/>
    <cellStyle name="AÞ¸¶ [0]_A¶´Þ°eE¹ _5월보고시" xfId="3058" xr:uid="{859587C6-9AC1-4E7E-8E49-848955D726CA}"/>
    <cellStyle name="ÄÞ¸¶ [0]_Á¶´Þ°èÈ¹ _5월보고시" xfId="3059" xr:uid="{3196EF9C-A91C-4EA4-A309-4904CDF90635}"/>
    <cellStyle name="AÞ¸¶ [0]_A¶´Þ°eE¹ _5월보고시 10" xfId="25238" xr:uid="{03EC2608-9F9F-437F-8AE2-B257496B82BA}"/>
    <cellStyle name="ÄÞ¸¶ [0]_Á¶´Þ°èÈ¹ _5월보고시 10" xfId="25239" xr:uid="{D65EAD08-5D27-468C-B350-079D1F9E122A}"/>
    <cellStyle name="AÞ¸¶ [0]_A¶´Þ°eE¹ _5월보고시 11" xfId="25240" xr:uid="{66A6FD9F-107C-4857-87E3-E473419DC1DC}"/>
    <cellStyle name="ÄÞ¸¶ [0]_Á¶´Þ°èÈ¹ _5월보고시 11" xfId="25241" xr:uid="{B1C3860A-3325-4821-9790-39954E7B4565}"/>
    <cellStyle name="AÞ¸¶ [0]_A¶´Þ°eE¹ _5월보고시 12" xfId="25242" xr:uid="{C44E83C6-AC31-4101-843F-7ED140635790}"/>
    <cellStyle name="ÄÞ¸¶ [0]_Á¶´Þ°èÈ¹ _5월보고시 12" xfId="25243" xr:uid="{331FA0F0-506E-4C40-8DAC-06C4EA3D696B}"/>
    <cellStyle name="AÞ¸¶ [0]_A¶´Þ°eE¹ _5월보고시 13" xfId="25244" xr:uid="{4D0220B7-6BEC-4E96-965C-F54842942461}"/>
    <cellStyle name="ÄÞ¸¶ [0]_Á¶´Þ°èÈ¹ _5월보고시 13" xfId="25245" xr:uid="{42994681-6CB4-4135-9332-8C69B2E19DFF}"/>
    <cellStyle name="AÞ¸¶ [0]_A¶´Þ°eE¹ _5월보고시 14" xfId="25246" xr:uid="{0D106065-0318-4259-8E36-CD2C40F62D70}"/>
    <cellStyle name="ÄÞ¸¶ [0]_Á¶´Þ°èÈ¹ _5월보고시 14" xfId="25247" xr:uid="{F1058C60-8A3E-48E9-972A-E88DFDD27DD4}"/>
    <cellStyle name="AÞ¸¶ [0]_A¶´Þ°eE¹ _5월보고시 15" xfId="25248" xr:uid="{A1E58C02-B72B-408C-8999-B0284518D72B}"/>
    <cellStyle name="ÄÞ¸¶ [0]_Á¶´Þ°èÈ¹ _5월보고시 15" xfId="25249" xr:uid="{10F570C0-D9B6-428C-9DE8-3867342E7375}"/>
    <cellStyle name="AÞ¸¶ [0]_A¶´Þ°eE¹ _5월보고시 16" xfId="25250" xr:uid="{13AF75A7-B2D0-44BF-A34E-82A7CA8F1125}"/>
    <cellStyle name="ÄÞ¸¶ [0]_Á¶´Þ°èÈ¹ _5월보고시 16" xfId="25251" xr:uid="{2EBBE659-7FAA-41F0-AE61-C7B0CA50EFB3}"/>
    <cellStyle name="AÞ¸¶ [0]_A¶´Þ°eE¹ _5월보고시 17" xfId="25252" xr:uid="{4C8338B8-1B92-4864-9E96-321FF23269F9}"/>
    <cellStyle name="ÄÞ¸¶ [0]_Á¶´Þ°èÈ¹ _5월보고시 17" xfId="25253" xr:uid="{0CE2CACE-9C13-4C8D-BD12-4EA68B732DE6}"/>
    <cellStyle name="AÞ¸¶ [0]_A¶´Þ°eE¹ _5월보고시 18" xfId="25254" xr:uid="{F9045401-3335-45C1-B7EF-A8B040398BED}"/>
    <cellStyle name="ÄÞ¸¶ [0]_Á¶´Þ°èÈ¹ _5월보고시 18" xfId="25255" xr:uid="{F382012A-3FC7-4000-B7D7-BEC475D898EB}"/>
    <cellStyle name="AÞ¸¶ [0]_A¶´Þ°eE¹ _5월보고시 19" xfId="25256" xr:uid="{96047B34-806B-43D7-995C-8FF60E7805D9}"/>
    <cellStyle name="ÄÞ¸¶ [0]_Á¶´Þ°èÈ¹ _5월보고시 19" xfId="25257" xr:uid="{DC2FF6E7-4A64-43D7-BA5D-1C7FE262387C}"/>
    <cellStyle name="AÞ¸¶ [0]_A¶´Þ°eE¹ _5월보고시 2" xfId="25258" xr:uid="{F5BB3605-19B8-47D0-97A3-2DCB7892FB84}"/>
    <cellStyle name="ÄÞ¸¶ [0]_Á¶´Þ°èÈ¹ _5월보고시 2" xfId="25259" xr:uid="{C4592183-43C2-4836-B0C2-24EEF4265EBF}"/>
    <cellStyle name="AÞ¸¶ [0]_A¶´Þ°eE¹ _5월보고시 20" xfId="25260" xr:uid="{4F599E5B-18E3-4400-818B-CF02B1B58C40}"/>
    <cellStyle name="ÄÞ¸¶ [0]_Á¶´Þ°èÈ¹ _5월보고시 20" xfId="25261" xr:uid="{F9FC0C37-840D-4DA2-AFD4-81FC0A1D2DE2}"/>
    <cellStyle name="AÞ¸¶ [0]_A¶´Þ°eE¹ _5월보고시 21" xfId="25262" xr:uid="{8F113A62-1C3E-40BB-B084-8A9EDCC79B79}"/>
    <cellStyle name="ÄÞ¸¶ [0]_Á¶´Þ°èÈ¹ _5월보고시 21" xfId="25263" xr:uid="{B0BA7441-364D-48FD-B03B-B3F2AEA431F4}"/>
    <cellStyle name="AÞ¸¶ [0]_A¶´Þ°eE¹ _5월보고시 22" xfId="25264" xr:uid="{9002F32B-CED0-48D9-AE2E-D505640ADE46}"/>
    <cellStyle name="ÄÞ¸¶ [0]_Á¶´Þ°èÈ¹ _5월보고시 22" xfId="25265" xr:uid="{E26587A6-F10D-4BE1-97F2-ED51CC72F9BC}"/>
    <cellStyle name="AÞ¸¶ [0]_A¶´Þ°eE¹ _5월보고시 23" xfId="25266" xr:uid="{402F4B70-5A46-4F4E-B30B-63823A2F7050}"/>
    <cellStyle name="ÄÞ¸¶ [0]_Á¶´Þ°èÈ¹ _5월보고시 23" xfId="25267" xr:uid="{DFEF7927-4A76-49EE-8E87-4E05A30F2EC3}"/>
    <cellStyle name="AÞ¸¶ [0]_A¶´Þ°eE¹ _5월보고시 24" xfId="25268" xr:uid="{E5E99EE9-5ACD-4BA5-BAF7-71B198CAE3B6}"/>
    <cellStyle name="ÄÞ¸¶ [0]_Á¶´Þ°èÈ¹ _5월보고시 24" xfId="25269" xr:uid="{01AABDE6-3EE6-487B-9467-D5B460493550}"/>
    <cellStyle name="AÞ¸¶ [0]_A¶´Þ°eE¹ _5월보고시 25" xfId="25270" xr:uid="{13609E90-A84C-4327-8F2B-1C41F6A6C9D5}"/>
    <cellStyle name="ÄÞ¸¶ [0]_Á¶´Þ°èÈ¹ _5월보고시 25" xfId="25271" xr:uid="{99E79A61-4943-431D-A937-F2C2D2A3264E}"/>
    <cellStyle name="AÞ¸¶ [0]_A¶´Þ°eE¹ _5월보고시 26" xfId="25272" xr:uid="{FA411CBF-E279-49BC-B57A-EEDB7F6B7C8F}"/>
    <cellStyle name="ÄÞ¸¶ [0]_Á¶´Þ°èÈ¹ _5월보고시 26" xfId="25273" xr:uid="{E53636BF-4BB9-4F37-9EA7-E8F5B724DC5E}"/>
    <cellStyle name="AÞ¸¶ [0]_A¶´Þ°eE¹ _5월보고시 27" xfId="25274" xr:uid="{048F6673-8D2B-4243-8E78-670B987D6AF1}"/>
    <cellStyle name="ÄÞ¸¶ [0]_Á¶´Þ°èÈ¹ _5월보고시 27" xfId="25275" xr:uid="{C4F3BB7A-B8A3-40AE-BEE7-975F5F79A2D4}"/>
    <cellStyle name="AÞ¸¶ [0]_A¶´Þ°eE¹ _5월보고시 28" xfId="25276" xr:uid="{96D1CE57-863C-449A-8AE9-D4316970A08D}"/>
    <cellStyle name="ÄÞ¸¶ [0]_Á¶´Þ°èÈ¹ _5월보고시 28" xfId="25277" xr:uid="{BAB949F4-CD40-4785-8B98-DED788772DEF}"/>
    <cellStyle name="AÞ¸¶ [0]_A¶´Þ°eE¹ _5월보고시 29" xfId="25278" xr:uid="{06B0DCFD-463B-4AA8-9BFE-733440C8EC64}"/>
    <cellStyle name="ÄÞ¸¶ [0]_Á¶´Þ°èÈ¹ _5월보고시 29" xfId="25279" xr:uid="{1608EA9C-754F-4189-A7D4-8C2E89A8D17A}"/>
    <cellStyle name="AÞ¸¶ [0]_A¶´Þ°eE¹ _5월보고시 3" xfId="25280" xr:uid="{3D308EC5-2883-4C36-9864-C1F9E9B832B1}"/>
    <cellStyle name="ÄÞ¸¶ [0]_Á¶´Þ°èÈ¹ _5월보고시 3" xfId="25281" xr:uid="{6B40D239-C112-47F0-989D-17F01D9CD00A}"/>
    <cellStyle name="AÞ¸¶ [0]_A¶´Þ°eE¹ _5월보고시 30" xfId="25282" xr:uid="{1990FA57-3D7D-4E6D-BF89-E9EEEF0A6919}"/>
    <cellStyle name="ÄÞ¸¶ [0]_Á¶´Þ°èÈ¹ _5월보고시 30" xfId="25283" xr:uid="{9603CCFB-F612-4169-9078-F8BA43ABFA25}"/>
    <cellStyle name="AÞ¸¶ [0]_A¶´Þ°eE¹ _5월보고시 31" xfId="25284" xr:uid="{F902AE44-F94E-4067-B4B3-02066BAEB107}"/>
    <cellStyle name="ÄÞ¸¶ [0]_Á¶´Þ°èÈ¹ _5월보고시 31" xfId="25285" xr:uid="{D70878D4-3C5B-4646-8765-1FB8B75EF49E}"/>
    <cellStyle name="AÞ¸¶ [0]_A¶´Þ°eE¹ _5월보고시 32" xfId="25286" xr:uid="{FCE6F90E-A3E6-42E0-AAA1-6094D75CFF6B}"/>
    <cellStyle name="ÄÞ¸¶ [0]_Á¶´Þ°èÈ¹ _5월보고시 32" xfId="25287" xr:uid="{0E881778-1341-4F0D-ADFB-12AFCC6D4D61}"/>
    <cellStyle name="AÞ¸¶ [0]_A¶´Þ°eE¹ _5월보고시 33" xfId="25288" xr:uid="{51BDF87C-0CDA-45AC-9940-66695D4C3734}"/>
    <cellStyle name="ÄÞ¸¶ [0]_Á¶´Þ°èÈ¹ _5월보고시 33" xfId="25289" xr:uid="{E68A946A-1494-4582-91E1-8AC7B215883A}"/>
    <cellStyle name="AÞ¸¶ [0]_A¶´Þ°eE¹ _5월보고시 34" xfId="25290" xr:uid="{22E90E59-A065-44B8-91D2-62EF10D94BE3}"/>
    <cellStyle name="ÄÞ¸¶ [0]_Á¶´Þ°èÈ¹ _5월보고시 34" xfId="25291" xr:uid="{1018A9B0-9DFE-4631-A777-45147B09A09E}"/>
    <cellStyle name="AÞ¸¶ [0]_A¶´Þ°eE¹ _5월보고시 35" xfId="25292" xr:uid="{CC92392C-FF39-4BB2-AC7D-012FAC3E036D}"/>
    <cellStyle name="ÄÞ¸¶ [0]_Á¶´Þ°èÈ¹ _5월보고시 35" xfId="25293" xr:uid="{E27CF887-2358-44BA-B309-8BA8F24B1A1A}"/>
    <cellStyle name="AÞ¸¶ [0]_A¶´Þ°eE¹ _5월보고시 36" xfId="25294" xr:uid="{BDC7D976-7F60-4581-AD7D-C03CAADA6EB4}"/>
    <cellStyle name="ÄÞ¸¶ [0]_Á¶´Þ°èÈ¹ _5월보고시 36" xfId="25295" xr:uid="{1C533593-E689-4E65-A9E9-2E2B6B859494}"/>
    <cellStyle name="AÞ¸¶ [0]_A¶´Þ°eE¹ _5월보고시 4" xfId="25296" xr:uid="{C53B4292-B7E5-43AE-B88C-E1C0A6B43886}"/>
    <cellStyle name="ÄÞ¸¶ [0]_Á¶´Þ°èÈ¹ _5월보고시 4" xfId="25297" xr:uid="{B6B0F6ED-9A75-4F6A-B53F-9FD2AA73E2CE}"/>
    <cellStyle name="AÞ¸¶ [0]_A¶´Þ°eE¹ _5월보고시 5" xfId="25298" xr:uid="{54A34B63-0296-41B4-A0E5-F844B310E8FB}"/>
    <cellStyle name="ÄÞ¸¶ [0]_Á¶´Þ°èÈ¹ _5월보고시 5" xfId="25299" xr:uid="{C546E630-3D79-41C5-8511-F982139A644C}"/>
    <cellStyle name="AÞ¸¶ [0]_A¶´Þ°eE¹ _5월보고시 6" xfId="25300" xr:uid="{B9164B3C-0FA0-4F2E-9DE5-AAEF706301E2}"/>
    <cellStyle name="ÄÞ¸¶ [0]_Á¶´Þ°èÈ¹ _5월보고시 6" xfId="25301" xr:uid="{5483D19C-1E69-47E1-B914-DA8C12CC7BFD}"/>
    <cellStyle name="AÞ¸¶ [0]_A¶´Þ°eE¹ _5월보고시 7" xfId="25302" xr:uid="{4FEC2772-EDD3-43FE-9343-356C02884BB0}"/>
    <cellStyle name="ÄÞ¸¶ [0]_Á¶´Þ°èÈ¹ _5월보고시 7" xfId="25303" xr:uid="{E14B4812-981F-44BD-AFF4-D565548546F3}"/>
    <cellStyle name="AÞ¸¶ [0]_A¶´Þ°eE¹ _5월보고시 8" xfId="25304" xr:uid="{BCBEAD35-8618-4262-9759-5877EC2F8A1C}"/>
    <cellStyle name="ÄÞ¸¶ [0]_Á¶´Þ°èÈ¹ _5월보고시 8" xfId="25305" xr:uid="{53DB9BB9-E128-4AE0-9C07-8B4483CF20BA}"/>
    <cellStyle name="AÞ¸¶ [0]_A¶´Þ°eE¹ _5월보고시 9" xfId="25306" xr:uid="{D7AA0E6A-331E-4AFA-9DE1-849B4C686B6C}"/>
    <cellStyle name="ÄÞ¸¶ [0]_Á¶´Þ°èÈ¹ _5월보고시 9" xfId="25307" xr:uid="{A91D0A6B-CAA1-4252-8FD0-7FAE37A92867}"/>
    <cellStyle name="AÞ¸¶ [0]_A¶´Þ°eE¹ _8월 마감" xfId="3060" xr:uid="{E50AE384-AA8D-492D-8B4D-8E2CF1A1D4E0}"/>
    <cellStyle name="ÄÞ¸¶ [0]_Á¶´Þ°èÈ¹ _8월 마감" xfId="3061" xr:uid="{D840794B-0E97-4A34-8D01-FCA51FB5C1FE}"/>
    <cellStyle name="AÞ¸¶ [0]_A¶´Þ°eE¹ _8월 마감 10" xfId="25308" xr:uid="{6BFD0BC7-A2A0-4019-B45E-720B8D75FA9D}"/>
    <cellStyle name="ÄÞ¸¶ [0]_Á¶´Þ°èÈ¹ _8월 마감 10" xfId="25309" xr:uid="{41BADA1D-9C04-4544-8730-0431ECF3B38A}"/>
    <cellStyle name="AÞ¸¶ [0]_A¶´Þ°eE¹ _8월 마감 11" xfId="25310" xr:uid="{990B469D-6670-49D4-BE9A-F0900D0A3429}"/>
    <cellStyle name="ÄÞ¸¶ [0]_Á¶´Þ°èÈ¹ _8월 마감 11" xfId="25311" xr:uid="{D985DE1D-CB72-4A00-AE0C-E5DABDFDF283}"/>
    <cellStyle name="AÞ¸¶ [0]_A¶´Þ°eE¹ _8월 마감 12" xfId="25312" xr:uid="{038FA18B-2199-40FF-BC71-034E46585C8C}"/>
    <cellStyle name="ÄÞ¸¶ [0]_Á¶´Þ°èÈ¹ _8월 마감 12" xfId="25313" xr:uid="{E63336C5-9440-41B6-A8CC-A24C6F7F35B7}"/>
    <cellStyle name="AÞ¸¶ [0]_A¶´Þ°eE¹ _8월 마감 13" xfId="25314" xr:uid="{6AF5502E-C8A1-4AA4-B226-2BA32063C907}"/>
    <cellStyle name="ÄÞ¸¶ [0]_Á¶´Þ°èÈ¹ _8월 마감 13" xfId="25315" xr:uid="{2BC511E4-E6EB-412E-8965-CCD125E3A68C}"/>
    <cellStyle name="AÞ¸¶ [0]_A¶´Þ°eE¹ _8월 마감 14" xfId="25316" xr:uid="{08CB56EC-9B7F-4C16-972C-BC06D5E34521}"/>
    <cellStyle name="ÄÞ¸¶ [0]_Á¶´Þ°èÈ¹ _8월 마감 14" xfId="25317" xr:uid="{EF14CD3A-9DFA-4EF2-B6FD-93F89F71FF9B}"/>
    <cellStyle name="AÞ¸¶ [0]_A¶´Þ°eE¹ _8월 마감 15" xfId="25318" xr:uid="{B6900245-41BE-4C24-860F-D587A26A45BE}"/>
    <cellStyle name="ÄÞ¸¶ [0]_Á¶´Þ°èÈ¹ _8월 마감 15" xfId="25319" xr:uid="{C307423C-A23E-41DE-8735-A251D365FA49}"/>
    <cellStyle name="AÞ¸¶ [0]_A¶´Þ°eE¹ _8월 마감 16" xfId="25320" xr:uid="{87F91600-9C1F-4EAE-B170-F29E7131E268}"/>
    <cellStyle name="ÄÞ¸¶ [0]_Á¶´Þ°èÈ¹ _8월 마감 16" xfId="25321" xr:uid="{A7352699-984C-44D2-A391-7550DF8298AB}"/>
    <cellStyle name="AÞ¸¶ [0]_A¶´Þ°eE¹ _8월 마감 17" xfId="25322" xr:uid="{9206F44F-F4E9-40AB-B8D1-F58AC2162A26}"/>
    <cellStyle name="ÄÞ¸¶ [0]_Á¶´Þ°èÈ¹ _8월 마감 17" xfId="25323" xr:uid="{F5A7B0AF-B141-42CC-AE23-0AFA18A3AFFB}"/>
    <cellStyle name="AÞ¸¶ [0]_A¶´Þ°eE¹ _8월 마감 18" xfId="25324" xr:uid="{9C0D5453-6F8D-465D-ADC8-5F7E75095B6C}"/>
    <cellStyle name="ÄÞ¸¶ [0]_Á¶´Þ°èÈ¹ _8월 마감 18" xfId="25325" xr:uid="{B37F9C4A-47E7-472D-9E7A-F137FDECEF77}"/>
    <cellStyle name="AÞ¸¶ [0]_A¶´Þ°eE¹ _8월 마감 19" xfId="25326" xr:uid="{7A97F291-8E51-4F06-9C0F-26E16903D4B3}"/>
    <cellStyle name="ÄÞ¸¶ [0]_Á¶´Þ°èÈ¹ _8월 마감 19" xfId="25327" xr:uid="{FABECB7F-5B19-4C1E-AA99-2127E31C9296}"/>
    <cellStyle name="AÞ¸¶ [0]_A¶´Þ°eE¹ _8월 마감 2" xfId="25328" xr:uid="{6CF56312-011A-4562-9A3D-62690C9D0F2D}"/>
    <cellStyle name="ÄÞ¸¶ [0]_Á¶´Þ°èÈ¹ _8월 마감 2" xfId="25329" xr:uid="{DA3CEEB0-46D4-4341-B2B9-B089DFE6246C}"/>
    <cellStyle name="AÞ¸¶ [0]_A¶´Þ°eE¹ _8월 마감 20" xfId="25330" xr:uid="{B53620A0-E438-4938-B626-235533E72068}"/>
    <cellStyle name="ÄÞ¸¶ [0]_Á¶´Þ°èÈ¹ _8월 마감 20" xfId="25331" xr:uid="{BA3D33E8-60F1-4D58-85BE-FD4C9554B9F4}"/>
    <cellStyle name="AÞ¸¶ [0]_A¶´Þ°eE¹ _8월 마감 21" xfId="25332" xr:uid="{D54285C5-4436-4DF5-A887-449C3330962D}"/>
    <cellStyle name="ÄÞ¸¶ [0]_Á¶´Þ°èÈ¹ _8월 마감 21" xfId="25333" xr:uid="{E185F500-5AB8-4ABA-A7C4-339F65A6EEB5}"/>
    <cellStyle name="AÞ¸¶ [0]_A¶´Þ°eE¹ _8월 마감 22" xfId="25334" xr:uid="{2126DD7D-AC6A-48B5-B2E7-1AF118F82C41}"/>
    <cellStyle name="ÄÞ¸¶ [0]_Á¶´Þ°èÈ¹ _8월 마감 22" xfId="25335" xr:uid="{2B7BB175-339E-4E2D-8FEE-D32493D157DC}"/>
    <cellStyle name="AÞ¸¶ [0]_A¶´Þ°eE¹ _8월 마감 23" xfId="25336" xr:uid="{0FE7CCBC-B04A-4DCE-B608-81940F3D1B00}"/>
    <cellStyle name="ÄÞ¸¶ [0]_Á¶´Þ°èÈ¹ _8월 마감 23" xfId="25337" xr:uid="{56C03AC0-5AA3-4423-85A6-A96BB8DA0B46}"/>
    <cellStyle name="AÞ¸¶ [0]_A¶´Þ°eE¹ _8월 마감 24" xfId="25338" xr:uid="{9723D158-6041-4F11-9AB7-3D8EC6D79B74}"/>
    <cellStyle name="ÄÞ¸¶ [0]_Á¶´Þ°èÈ¹ _8월 마감 24" xfId="25339" xr:uid="{D344DCBA-B2F1-4AD6-BD15-BB58FB60F6A7}"/>
    <cellStyle name="AÞ¸¶ [0]_A¶´Þ°eE¹ _8월 마감 25" xfId="25340" xr:uid="{527776AF-2E62-4945-B588-A85DC5795BA0}"/>
    <cellStyle name="ÄÞ¸¶ [0]_Á¶´Þ°èÈ¹ _8월 마감 25" xfId="25341" xr:uid="{09C7F84B-BDF5-44FE-9229-F89BDBCADB20}"/>
    <cellStyle name="AÞ¸¶ [0]_A¶´Þ°eE¹ _8월 마감 26" xfId="25342" xr:uid="{D2A197A1-3799-46B4-B354-8C4E7262DFCE}"/>
    <cellStyle name="ÄÞ¸¶ [0]_Á¶´Þ°èÈ¹ _8월 마감 26" xfId="25343" xr:uid="{B12B9F80-F124-4C27-8627-6709974182E1}"/>
    <cellStyle name="AÞ¸¶ [0]_A¶´Þ°eE¹ _8월 마감 27" xfId="25344" xr:uid="{1AFE2EA5-F401-4892-A1FA-9BB6CE00FFF5}"/>
    <cellStyle name="ÄÞ¸¶ [0]_Á¶´Þ°èÈ¹ _8월 마감 27" xfId="25345" xr:uid="{DF988970-BBC5-4ECF-88F0-33197943C6DE}"/>
    <cellStyle name="AÞ¸¶ [0]_A¶´Þ°eE¹ _8월 마감 28" xfId="25346" xr:uid="{802E9584-32F4-4248-9672-C9026ABE6298}"/>
    <cellStyle name="ÄÞ¸¶ [0]_Á¶´Þ°èÈ¹ _8월 마감 28" xfId="25347" xr:uid="{583C3B33-1766-44DC-91BD-BDE8DD15F318}"/>
    <cellStyle name="AÞ¸¶ [0]_A¶´Þ°eE¹ _8월 마감 29" xfId="25348" xr:uid="{FDF5E2CD-5BA6-4F11-A857-229D88F4D17C}"/>
    <cellStyle name="ÄÞ¸¶ [0]_Á¶´Þ°èÈ¹ _8월 마감 29" xfId="25349" xr:uid="{C81D1784-A4E2-48CC-B450-6D607F6E24BD}"/>
    <cellStyle name="AÞ¸¶ [0]_A¶´Þ°eE¹ _8월 마감 3" xfId="25350" xr:uid="{F085CA99-6AB0-4163-B9A7-5A0BEC7BC524}"/>
    <cellStyle name="ÄÞ¸¶ [0]_Á¶´Þ°èÈ¹ _8월 마감 3" xfId="25351" xr:uid="{C4B6C940-4339-4FBB-B505-F1975D9B05D2}"/>
    <cellStyle name="AÞ¸¶ [0]_A¶´Þ°eE¹ _8월 마감 30" xfId="25352" xr:uid="{5B1C58F5-928C-4769-A363-8A679AF4583B}"/>
    <cellStyle name="ÄÞ¸¶ [0]_Á¶´Þ°èÈ¹ _8월 마감 30" xfId="25353" xr:uid="{3A7BE567-6002-457A-AB32-0AFCCC18F773}"/>
    <cellStyle name="AÞ¸¶ [0]_A¶´Þ°eE¹ _8월 마감 31" xfId="25354" xr:uid="{B4C802D3-3D35-4280-A42A-C7B9440D6D85}"/>
    <cellStyle name="ÄÞ¸¶ [0]_Á¶´Þ°èÈ¹ _8월 마감 31" xfId="25355" xr:uid="{21E7A6AC-60F0-44BE-A79F-9ABD0B886219}"/>
    <cellStyle name="AÞ¸¶ [0]_A¶´Þ°eE¹ _8월 마감 32" xfId="25356" xr:uid="{2C5EDA52-A4A5-4BE8-A043-8A646A6EF4B3}"/>
    <cellStyle name="ÄÞ¸¶ [0]_Á¶´Þ°èÈ¹ _8월 마감 32" xfId="25357" xr:uid="{E53E4D5D-3EA7-402C-8C4B-897F2574CE0C}"/>
    <cellStyle name="AÞ¸¶ [0]_A¶´Þ°eE¹ _8월 마감 33" xfId="25358" xr:uid="{DE990C33-8773-4D2E-AB3D-F18E0A7093C0}"/>
    <cellStyle name="ÄÞ¸¶ [0]_Á¶´Þ°èÈ¹ _8월 마감 33" xfId="25359" xr:uid="{816D126C-5FD8-4426-B111-CE9136E71E14}"/>
    <cellStyle name="AÞ¸¶ [0]_A¶´Þ°eE¹ _8월 마감 34" xfId="25360" xr:uid="{6479979A-E858-4025-9143-B47ADFA08C84}"/>
    <cellStyle name="ÄÞ¸¶ [0]_Á¶´Þ°èÈ¹ _8월 마감 34" xfId="25361" xr:uid="{A2F0A8A3-DFAE-4D62-9821-0519FC540B58}"/>
    <cellStyle name="AÞ¸¶ [0]_A¶´Þ°eE¹ _8월 마감 35" xfId="25362" xr:uid="{B7ECD964-D241-405F-BC1B-58D15A76FC96}"/>
    <cellStyle name="ÄÞ¸¶ [0]_Á¶´Þ°èÈ¹ _8월 마감 35" xfId="25363" xr:uid="{E7F03BB2-9B0E-4ED4-BB9D-F7D0618B8F91}"/>
    <cellStyle name="AÞ¸¶ [0]_A¶´Þ°eE¹ _8월 마감 36" xfId="25364" xr:uid="{18DF6E6C-D9DF-4B80-BD34-F15DA3B98078}"/>
    <cellStyle name="ÄÞ¸¶ [0]_Á¶´Þ°èÈ¹ _8월 마감 36" xfId="25365" xr:uid="{8E40EA33-5132-489F-A28B-5AC7DF33B754}"/>
    <cellStyle name="AÞ¸¶ [0]_A¶´Þ°eE¹ _8월 마감 4" xfId="25366" xr:uid="{6A3E3B05-AFAA-45A1-A49F-19120989986F}"/>
    <cellStyle name="ÄÞ¸¶ [0]_Á¶´Þ°èÈ¹ _8월 마감 4" xfId="25367" xr:uid="{89AB657C-B72C-4EA5-8D10-D66E5436B192}"/>
    <cellStyle name="AÞ¸¶ [0]_A¶´Þ°eE¹ _8월 마감 5" xfId="25368" xr:uid="{F0A41FCC-EC64-4095-8859-95AEF5457E56}"/>
    <cellStyle name="ÄÞ¸¶ [0]_Á¶´Þ°èÈ¹ _8월 마감 5" xfId="25369" xr:uid="{D219C08D-F0D1-4202-9217-62716072E192}"/>
    <cellStyle name="AÞ¸¶ [0]_A¶´Þ°eE¹ _8월 마감 6" xfId="25370" xr:uid="{CCC48A72-BAE5-42FE-8ED3-7D9334CDCCF5}"/>
    <cellStyle name="ÄÞ¸¶ [0]_Á¶´Þ°èÈ¹ _8월 마감 6" xfId="25371" xr:uid="{4CFA9C3C-D164-4B45-9B8C-89250546CE86}"/>
    <cellStyle name="AÞ¸¶ [0]_A¶´Þ°eE¹ _8월 마감 7" xfId="25372" xr:uid="{F8C93DFE-4DD6-4B61-A320-159F23726164}"/>
    <cellStyle name="ÄÞ¸¶ [0]_Á¶´Þ°èÈ¹ _8월 마감 7" xfId="25373" xr:uid="{0A3A442B-7A21-497C-B9AF-59F9CDA8DDD5}"/>
    <cellStyle name="AÞ¸¶ [0]_A¶´Þ°eE¹ _8월 마감 8" xfId="25374" xr:uid="{1987A8FA-C6C1-48CF-BDE7-AAE5B78D365F}"/>
    <cellStyle name="ÄÞ¸¶ [0]_Á¶´Þ°èÈ¹ _8월 마감 8" xfId="25375" xr:uid="{29D100A4-D4E9-4B1B-9467-D0781F42D35E}"/>
    <cellStyle name="AÞ¸¶ [0]_A¶´Þ°eE¹ _8월 마감 9" xfId="25376" xr:uid="{36437720-3DFF-4EA0-ADC7-327A71B22E2C}"/>
    <cellStyle name="ÄÞ¸¶ [0]_Á¶´Þ°èÈ¹ _8월 마감 9" xfId="25377" xr:uid="{C872B627-1DF4-4E02-B7E2-B7EF5C74EBCE}"/>
    <cellStyle name="AÞ¸¶ [0]_A¶´Þ°eE¹ _globalleader(1)" xfId="3062" xr:uid="{85BC3284-EB2D-4730-BE32-C0EADC26BB49}"/>
    <cellStyle name="ÄÞ¸¶ [0]_Á¶´Þ°èÈ¹ _globalleader(1)" xfId="3063" xr:uid="{13731905-1DFB-4986-BEE3-00F89E66482A}"/>
    <cellStyle name="AÞ¸¶ [0]_A¶´Þ°eE¹ _SJN보고자료(5월)1" xfId="3064" xr:uid="{EC9122A7-BCD3-4721-A63A-6581D79B5DE8}"/>
    <cellStyle name="ÄÞ¸¶ [0]_Á¶´Þ°èÈ¹ _SPACE활용" xfId="3065" xr:uid="{68DBC070-FC9E-40F8-9D40-4E9693A7F3E0}"/>
    <cellStyle name="AÞ¸¶ [0]_A¶´Þ°eE¹ _공문별첨 1,2. 장기발전전략수립지침 (06.08.07)" xfId="3066" xr:uid="{1E8D3EF1-F149-48B1-A85E-C2C2F88775E3}"/>
    <cellStyle name="ÄÞ¸¶ [0]_Á¶´Þ°èÈ¹ _배전반" xfId="3067" xr:uid="{7C847134-DCBF-4D61-B0AC-2E90F03BAB27}"/>
    <cellStyle name="AÞ¸¶ [0]_A¶´Þ°eE¹ _수주분석(MTX)0829" xfId="3068" xr:uid="{6FA1CC65-8688-4B2B-B231-F5FDBF39F792}"/>
    <cellStyle name="ÄÞ¸¶ [0]_Á¶´Þ°èÈ¹ _수주분석(MTX)0829" xfId="3069" xr:uid="{653A1230-4BB8-441A-869E-5D9D4A60138C}"/>
    <cellStyle name="AÞ¸¶ [0]_A¶´Þ°eE¹ _월간회의(10.4일)" xfId="3070" xr:uid="{61AE8321-2E3E-4510-998E-CBB3BF4A46D6}"/>
    <cellStyle name="ÄÞ¸¶ [0]_Á¶´Þ°èÈ¹ _월간회의(10.4일)" xfId="3071" xr:uid="{C27F4100-4C23-4915-81E5-E3AAD3D61D3F}"/>
    <cellStyle name="AÞ¸¶ [0]_A¶´Þ°eE¹ _월간회의(10월)" xfId="3072" xr:uid="{7D1CEFBA-88EF-49F9-B9B9-95E80A323FA0}"/>
    <cellStyle name="ÄÞ¸¶ [0]_Á¶´Þ°èÈ¹ _월간회의(10월)" xfId="3073" xr:uid="{AFB6486D-85FE-48DE-A067-AFB167603E13}"/>
    <cellStyle name="AÞ¸¶ [0]_A¶´Þ°eE¹ _월간회의(1월)" xfId="3074" xr:uid="{54AD932D-E943-46FE-8DB9-23EFEC870FB7}"/>
    <cellStyle name="ÄÞ¸¶ [0]_Á¶´Þ°èÈ¹ _월간회의(1월)" xfId="3075" xr:uid="{4A28C91C-C1E7-4FD9-94B4-EC146A73E7F3}"/>
    <cellStyle name="AÞ¸¶ [0]_A¶´Þ°eE¹ _장기 비전 및 경영목표 (06.06.30)" xfId="3076" xr:uid="{7AB4B2D8-6320-4B5C-88B1-FDC34B582624}"/>
    <cellStyle name="ÄÞ¸¶ [0]_Á¶´Þ°èÈ¹ _주별일보" xfId="3077" xr:uid="{4A4581CA-2472-496C-8252-18496F98C2F5}"/>
    <cellStyle name="AÞ¸¶ [0]_A¶´Þ°eE¹ _주별일보 10" xfId="25378" xr:uid="{4CDF150A-A7FD-4CA1-A799-07BBF480F9D0}"/>
    <cellStyle name="ÄÞ¸¶ [0]_Á¶´Þ°èÈ¹ _주별일보 10" xfId="25379" xr:uid="{B499724E-A759-4961-8C90-E269253D1625}"/>
    <cellStyle name="AÞ¸¶ [0]_A¶´Þ°eE¹ _주별일보 11" xfId="25380" xr:uid="{BD597E72-0F22-4A3B-AAF7-D6EEFA64657F}"/>
    <cellStyle name="ÄÞ¸¶ [0]_Á¶´Þ°èÈ¹ _주별일보 11" xfId="25381" xr:uid="{DD421C87-C3DE-4C84-9C5C-694D6AAA002F}"/>
    <cellStyle name="AÞ¸¶ [0]_A¶´Þ°eE¹ _주별일보 12" xfId="25382" xr:uid="{466F1DEC-DAA5-4440-98DB-0EDA286F4FFA}"/>
    <cellStyle name="ÄÞ¸¶ [0]_Á¶´Þ°èÈ¹ _주별일보 12" xfId="25383" xr:uid="{DD00BC0B-B2E5-4AD8-AE67-05E612118D0C}"/>
    <cellStyle name="AÞ¸¶ [0]_A¶´Þ°eE¹ _주별일보 13" xfId="25384" xr:uid="{049CA01B-D66B-471C-B952-05F16B1E7E07}"/>
    <cellStyle name="ÄÞ¸¶ [0]_Á¶´Þ°èÈ¹ _주별일보 13" xfId="25385" xr:uid="{7C7AF8C5-8774-4AAA-AE7F-536D0C18ECDA}"/>
    <cellStyle name="AÞ¸¶ [0]_A¶´Þ°eE¹ _주별일보 14" xfId="25386" xr:uid="{0ABEA328-64F9-40B4-B437-4D420CC6FFA6}"/>
    <cellStyle name="ÄÞ¸¶ [0]_Á¶´Þ°èÈ¹ _주별일보 14" xfId="25387" xr:uid="{3B1EFA16-4F15-4C2E-9043-8A82883FC106}"/>
    <cellStyle name="AÞ¸¶ [0]_A¶´Þ°eE¹ _주별일보 15" xfId="25388" xr:uid="{0C6610D4-FE51-4AA3-9170-82341B85C51E}"/>
    <cellStyle name="ÄÞ¸¶ [0]_Á¶´Þ°èÈ¹ _주별일보 15" xfId="25389" xr:uid="{8E1AD80E-8948-4731-9D1D-48CA8E4EDB7A}"/>
    <cellStyle name="AÞ¸¶ [0]_A¶´Þ°eE¹ _주별일보 16" xfId="25390" xr:uid="{51FF238D-D8E6-44BF-8495-A64B003829FB}"/>
    <cellStyle name="ÄÞ¸¶ [0]_Á¶´Þ°èÈ¹ _주별일보 16" xfId="25391" xr:uid="{39E403C2-4C8D-4514-ABD5-32606A81E197}"/>
    <cellStyle name="AÞ¸¶ [0]_A¶´Þ°eE¹ _주별일보 17" xfId="25392" xr:uid="{B546491D-5FD6-4508-A64D-1F204F2C622F}"/>
    <cellStyle name="ÄÞ¸¶ [0]_Á¶´Þ°èÈ¹ _주별일보 17" xfId="25393" xr:uid="{26680B86-A4FE-4039-896D-63737C42F8C7}"/>
    <cellStyle name="AÞ¸¶ [0]_A¶´Þ°eE¹ _주별일보 18" xfId="25394" xr:uid="{0F5D3DFB-075F-4DD2-BC76-9067626D4050}"/>
    <cellStyle name="ÄÞ¸¶ [0]_Á¶´Þ°èÈ¹ _주별일보 18" xfId="25395" xr:uid="{7BFF1779-117E-4FF6-A411-1F78A0787ED1}"/>
    <cellStyle name="AÞ¸¶ [0]_A¶´Þ°eE¹ _주별일보 19" xfId="25396" xr:uid="{813C9BD1-2067-450A-9887-5F6CB4822F09}"/>
    <cellStyle name="ÄÞ¸¶ [0]_Á¶´Þ°èÈ¹ _주별일보 19" xfId="25397" xr:uid="{D668DFE9-4CE0-4C63-9E03-F3FCFF0DE868}"/>
    <cellStyle name="AÞ¸¶ [0]_A¶´Þ°eE¹ _주별일보 2" xfId="25398" xr:uid="{EBE8AC05-2EF7-4A29-B207-4C353242E813}"/>
    <cellStyle name="ÄÞ¸¶ [0]_Á¶´Þ°èÈ¹ _주별일보 2" xfId="25399" xr:uid="{D948C686-F889-4977-9DEC-07D7D6FD81B6}"/>
    <cellStyle name="AÞ¸¶ [0]_A¶´Þ°eE¹ _주별일보 20" xfId="25400" xr:uid="{0F65EF2F-C66C-4A6E-92F6-BA3F203B5F4C}"/>
    <cellStyle name="ÄÞ¸¶ [0]_Á¶´Þ°èÈ¹ _주별일보 20" xfId="25401" xr:uid="{FB5B26C2-B4F7-495D-84B8-8DF82E5DA668}"/>
    <cellStyle name="AÞ¸¶ [0]_A¶´Þ°eE¹ _주별일보 21" xfId="25402" xr:uid="{46643365-3D45-4205-BAF5-F41669B177A2}"/>
    <cellStyle name="ÄÞ¸¶ [0]_Á¶´Þ°èÈ¹ _주별일보 21" xfId="25403" xr:uid="{2C31953F-47DA-49E3-A3B1-4EDCBF0BBBE4}"/>
    <cellStyle name="AÞ¸¶ [0]_A¶´Þ°eE¹ _주별일보 22" xfId="25404" xr:uid="{20E702C5-39B8-4067-B475-AEFAF480403F}"/>
    <cellStyle name="ÄÞ¸¶ [0]_Á¶´Þ°èÈ¹ _주별일보 22" xfId="25405" xr:uid="{D93FF434-7094-4E2A-A832-34182FEC8CF5}"/>
    <cellStyle name="AÞ¸¶ [0]_A¶´Þ°eE¹ _주별일보 23" xfId="25406" xr:uid="{445EBEA7-FFB7-4BEE-A7F6-B68C12E1D32A}"/>
    <cellStyle name="ÄÞ¸¶ [0]_Á¶´Þ°èÈ¹ _주별일보 23" xfId="25407" xr:uid="{D6AFE66F-F738-4796-B8D9-5961FF439B87}"/>
    <cellStyle name="AÞ¸¶ [0]_A¶´Þ°eE¹ _주별일보 24" xfId="25408" xr:uid="{0846C701-824F-41EF-9256-36A8C88F2764}"/>
    <cellStyle name="ÄÞ¸¶ [0]_Á¶´Þ°èÈ¹ _주별일보 24" xfId="25409" xr:uid="{55999AB5-BB30-4B76-A71E-E03F6264BE59}"/>
    <cellStyle name="AÞ¸¶ [0]_A¶´Þ°eE¹ _주별일보 25" xfId="25410" xr:uid="{138E1AAD-0F48-41EB-A5E5-AD438DE0DC87}"/>
    <cellStyle name="ÄÞ¸¶ [0]_Á¶´Þ°èÈ¹ _주별일보 25" xfId="25411" xr:uid="{6DEB05B0-63B2-4DEA-9447-4660B34B01F9}"/>
    <cellStyle name="AÞ¸¶ [0]_A¶´Þ°eE¹ _주별일보 26" xfId="25412" xr:uid="{A9EDD4FA-C61D-4953-8372-5AB30A469A3D}"/>
    <cellStyle name="ÄÞ¸¶ [0]_Á¶´Þ°èÈ¹ _주별일보 26" xfId="25413" xr:uid="{4B630288-0393-4AA7-A8A3-F7EE258367AA}"/>
    <cellStyle name="AÞ¸¶ [0]_A¶´Þ°eE¹ _주별일보 27" xfId="25414" xr:uid="{8FB6C316-65EC-44E0-9590-4295472058D5}"/>
    <cellStyle name="ÄÞ¸¶ [0]_Á¶´Þ°èÈ¹ _주별일보 27" xfId="25415" xr:uid="{1C3BF15E-8B7F-46B2-A79B-91EBAF8DA3A5}"/>
    <cellStyle name="AÞ¸¶ [0]_A¶´Þ°eE¹ _주별일보 28" xfId="25416" xr:uid="{D721CABB-F239-4FF0-8ED4-4B8BFCAFA520}"/>
    <cellStyle name="ÄÞ¸¶ [0]_Á¶´Þ°èÈ¹ _주별일보 28" xfId="25417" xr:uid="{D7A68EE0-A359-447C-9FDE-73224101A844}"/>
    <cellStyle name="AÞ¸¶ [0]_A¶´Þ°eE¹ _주별일보 29" xfId="25418" xr:uid="{11A51C5F-C189-4252-A1AE-B2AFBC428318}"/>
    <cellStyle name="ÄÞ¸¶ [0]_Á¶´Þ°èÈ¹ _주별일보 29" xfId="25419" xr:uid="{A41FC21A-E5CB-4CD5-AD4F-638D4D0DD7BE}"/>
    <cellStyle name="AÞ¸¶ [0]_A¶´Þ°eE¹ _주별일보 3" xfId="25420" xr:uid="{40A7DACB-14E4-4258-9299-99145AC19A74}"/>
    <cellStyle name="ÄÞ¸¶ [0]_Á¶´Þ°èÈ¹ _주별일보 3" xfId="25421" xr:uid="{AA16C58C-F2EC-4584-8737-E764E4B5E2AE}"/>
    <cellStyle name="AÞ¸¶ [0]_A¶´Þ°eE¹ _주별일보 30" xfId="25422" xr:uid="{4884AA15-D031-4AF2-8ADF-9E3FE21B805B}"/>
    <cellStyle name="ÄÞ¸¶ [0]_Á¶´Þ°èÈ¹ _주별일보 30" xfId="25423" xr:uid="{C587BFD8-0F80-412A-A08F-8E2FC4323794}"/>
    <cellStyle name="AÞ¸¶ [0]_A¶´Þ°eE¹ _주별일보 31" xfId="25424" xr:uid="{533C073A-B373-4156-8CF1-D61300E93093}"/>
    <cellStyle name="ÄÞ¸¶ [0]_Á¶´Þ°èÈ¹ _주별일보 31" xfId="25425" xr:uid="{F2E8F6CC-63FB-4F75-A15A-E50826A80508}"/>
    <cellStyle name="AÞ¸¶ [0]_A¶´Þ°eE¹ _주별일보 32" xfId="25426" xr:uid="{B366BBFC-E62C-4D82-83B9-4BD7495DF821}"/>
    <cellStyle name="ÄÞ¸¶ [0]_Á¶´Þ°èÈ¹ _주별일보 32" xfId="25427" xr:uid="{62D23AF9-252B-4C99-8B54-95084FF60FBD}"/>
    <cellStyle name="AÞ¸¶ [0]_A¶´Þ°eE¹ _주별일보 33" xfId="25428" xr:uid="{42965D55-6DD3-47B7-8C40-151F277D8847}"/>
    <cellStyle name="ÄÞ¸¶ [0]_Á¶´Þ°èÈ¹ _주별일보 33" xfId="25429" xr:uid="{5AE2F62B-B191-4F04-99F0-9F82FDCB1125}"/>
    <cellStyle name="AÞ¸¶ [0]_A¶´Þ°eE¹ _주별일보 34" xfId="25430" xr:uid="{03731D73-8CB5-47C0-A63A-C3FD4A5ACFEC}"/>
    <cellStyle name="ÄÞ¸¶ [0]_Á¶´Þ°èÈ¹ _주별일보 34" xfId="25431" xr:uid="{C21291BB-111F-4B14-BD85-FD7CF693C9B8}"/>
    <cellStyle name="AÞ¸¶ [0]_A¶´Þ°eE¹ _주별일보 35" xfId="25432" xr:uid="{E57C44CB-9B69-40AD-82D1-893AA6FE4AFF}"/>
    <cellStyle name="ÄÞ¸¶ [0]_Á¶´Þ°èÈ¹ _주별일보 35" xfId="25433" xr:uid="{5EA91F56-20F2-4A4D-BA84-296A169B4D9F}"/>
    <cellStyle name="AÞ¸¶ [0]_A¶´Þ°eE¹ _주별일보 36" xfId="25434" xr:uid="{661D6644-1B0D-4032-8D14-0BB551C4897B}"/>
    <cellStyle name="ÄÞ¸¶ [0]_Á¶´Þ°èÈ¹ _주별일보 36" xfId="25435" xr:uid="{46F3FBDB-3246-4117-ABE9-21DFB06F1C08}"/>
    <cellStyle name="AÞ¸¶ [0]_A¶´Þ°eE¹ _주별일보 4" xfId="25436" xr:uid="{27F8D24C-8563-4128-B5AE-856A02704C9F}"/>
    <cellStyle name="ÄÞ¸¶ [0]_Á¶´Þ°èÈ¹ _주별일보 4" xfId="25437" xr:uid="{D7B85025-F619-438F-B9D1-3AF607470245}"/>
    <cellStyle name="AÞ¸¶ [0]_A¶´Þ°eE¹ _주별일보 5" xfId="25438" xr:uid="{A973CE1A-CEAE-42E6-8291-5AF734233183}"/>
    <cellStyle name="ÄÞ¸¶ [0]_Á¶´Þ°èÈ¹ _주별일보 5" xfId="25439" xr:uid="{11443152-D87B-4277-A03F-FA1616D0EF9A}"/>
    <cellStyle name="AÞ¸¶ [0]_A¶´Þ°eE¹ _주별일보 6" xfId="25440" xr:uid="{2D32C175-94EC-47EE-8506-6F772DF8893E}"/>
    <cellStyle name="ÄÞ¸¶ [0]_Á¶´Þ°èÈ¹ _주별일보 6" xfId="25441" xr:uid="{B20D3DA4-235B-41DC-BCBC-732A1F3BB874}"/>
    <cellStyle name="AÞ¸¶ [0]_A¶´Þ°eE¹ _주별일보 7" xfId="25442" xr:uid="{8128DFF2-D807-4A6E-8D81-41FFBCB1DE42}"/>
    <cellStyle name="ÄÞ¸¶ [0]_Á¶´Þ°èÈ¹ _주별일보 7" xfId="25443" xr:uid="{1F9C7920-7042-4925-9440-4B7B161A2087}"/>
    <cellStyle name="AÞ¸¶ [0]_A¶´Þ°eE¹ _주별일보 8" xfId="25444" xr:uid="{5F931121-13E5-4F02-94AD-1B8EDE443810}"/>
    <cellStyle name="ÄÞ¸¶ [0]_Á¶´Þ°èÈ¹ _주별일보 8" xfId="25445" xr:uid="{B86AABE3-1D63-4B58-AE05-E0B5E6196F06}"/>
    <cellStyle name="AÞ¸¶ [0]_A¶´Þ°eE¹ _주별일보 9" xfId="25446" xr:uid="{DA26BBBB-346C-446E-B9F1-F28995A0D5B9}"/>
    <cellStyle name="ÄÞ¸¶ [0]_Á¶´Þ°èÈ¹ _주별일보 9" xfId="25447" xr:uid="{A2D6E0AA-7124-4A41-BECC-9DC13B0187FC}"/>
    <cellStyle name="AÞ¸¶ [0]_A¶´Þ°eE¹ _주요" xfId="3078" xr:uid="{7DF4B007-50F9-4FD5-A21D-7B749FF31ED7}"/>
    <cellStyle name="ÄÞ¸¶ [0]_Á¶´Þ°èÈ¹ _주요" xfId="3079" xr:uid="{877C115E-59C9-40F6-9087-02ADBF2E73CD}"/>
    <cellStyle name="AÞ¸¶ [0]_ÆAC￥Ao_°eE¹3 " xfId="3080" xr:uid="{C9AB46E3-BFF3-4A90-B15A-97D0E37F4B67}"/>
    <cellStyle name="ÄÞ¸¶ [0]_ÆÀÇ¥Áö_°èÈ¹3 " xfId="3081" xr:uid="{0A8E9182-C503-48F6-ACDB-28FE4640B712}"/>
    <cellStyle name="AÞ¸¶ [0]_ÆAC￥Ao_°eE¹3  10" xfId="25448" xr:uid="{79F79EEF-343F-4898-A486-C16918434D9F}"/>
    <cellStyle name="ÄÞ¸¶ [0]_ÆÀÇ¥Áö_°èÈ¹3  10" xfId="25449" xr:uid="{3C12389B-5EA5-4A74-98A5-E5C60BBDA0C8}"/>
    <cellStyle name="AÞ¸¶ [0]_ÆAC￥Ao_°eE¹3  11" xfId="25450" xr:uid="{0FCAF483-13D5-439B-A980-2C04EADC53CC}"/>
    <cellStyle name="ÄÞ¸¶ [0]_ÆÀÇ¥Áö_°èÈ¹3  11" xfId="25451" xr:uid="{97BA688E-CDC4-450E-AF9F-EAE004852B83}"/>
    <cellStyle name="AÞ¸¶ [0]_ÆAC￥Ao_°eE¹3  12" xfId="25452" xr:uid="{BC940576-FCE6-4A16-88EE-831896558F43}"/>
    <cellStyle name="ÄÞ¸¶ [0]_ÆÀÇ¥Áö_°èÈ¹3  12" xfId="25453" xr:uid="{1047FDA0-CF30-450D-A692-BAB591946716}"/>
    <cellStyle name="AÞ¸¶ [0]_ÆAC￥Ao_°eE¹3  13" xfId="25454" xr:uid="{33A988B3-C9E6-408B-B522-3CCEBCC01919}"/>
    <cellStyle name="ÄÞ¸¶ [0]_ÆÀÇ¥Áö_°èÈ¹3  13" xfId="25455" xr:uid="{CEB6ED5A-6046-4AF1-B7A2-9112496160D2}"/>
    <cellStyle name="AÞ¸¶ [0]_ÆAC￥Ao_°eE¹3  14" xfId="25456" xr:uid="{91A6FDF9-AC65-42F2-BC2E-D8DD97722320}"/>
    <cellStyle name="ÄÞ¸¶ [0]_ÆÀÇ¥Áö_°èÈ¹3  14" xfId="25457" xr:uid="{ECA17716-8B3B-491A-8F1F-D61F6A0E9003}"/>
    <cellStyle name="AÞ¸¶ [0]_ÆAC￥Ao_°eE¹3  15" xfId="25458" xr:uid="{67277FC3-C0AF-452C-BEF1-AA514ECE2BFF}"/>
    <cellStyle name="ÄÞ¸¶ [0]_ÆÀÇ¥Áö_°èÈ¹3  15" xfId="25459" xr:uid="{14073681-324C-4B31-8F38-0180AF20E01F}"/>
    <cellStyle name="AÞ¸¶ [0]_ÆAC￥Ao_°eE¹3  16" xfId="25460" xr:uid="{CC335B0D-53CD-4CEC-B31D-F91577BFDECD}"/>
    <cellStyle name="ÄÞ¸¶ [0]_ÆÀÇ¥Áö_°èÈ¹3  16" xfId="25461" xr:uid="{0FC0F4D8-0C0B-4733-9DCC-FE11E0C8B2F2}"/>
    <cellStyle name="AÞ¸¶ [0]_ÆAC￥Ao_°eE¹3  17" xfId="25462" xr:uid="{A0B2E7B4-1326-4998-BB7F-193FA4304D3B}"/>
    <cellStyle name="ÄÞ¸¶ [0]_ÆÀÇ¥Áö_°èÈ¹3  17" xfId="25463" xr:uid="{194D4582-2D0C-438E-AF2B-6A1FCD333468}"/>
    <cellStyle name="AÞ¸¶ [0]_ÆAC￥Ao_°eE¹3  18" xfId="25464" xr:uid="{A9C6E6D6-E969-4263-96E5-BEF30483A592}"/>
    <cellStyle name="ÄÞ¸¶ [0]_ÆÀÇ¥Áö_°èÈ¹3  18" xfId="25465" xr:uid="{10BD52B8-D236-412E-8CA7-D411F99A8656}"/>
    <cellStyle name="AÞ¸¶ [0]_ÆAC￥Ao_°eE¹3  19" xfId="25466" xr:uid="{893E5BA5-004F-4EE3-9EF8-EC30AE03782B}"/>
    <cellStyle name="ÄÞ¸¶ [0]_ÆÀÇ¥Áö_°èÈ¹3  19" xfId="25467" xr:uid="{642BB505-0420-4B42-9350-AF175321FDF3}"/>
    <cellStyle name="AÞ¸¶ [0]_ÆAC￥Ao_°eE¹3  2" xfId="25468" xr:uid="{37F2ABEA-8AB0-4090-8BC3-E3595EC92408}"/>
    <cellStyle name="ÄÞ¸¶ [0]_ÆÀÇ¥Áö_°èÈ¹3  2" xfId="25469" xr:uid="{A3D80125-EB91-494C-BB93-1B315380CC28}"/>
    <cellStyle name="AÞ¸¶ [0]_ÆAC￥Ao_°eE¹3  20" xfId="25470" xr:uid="{F00A4BFD-ED93-4D01-AB01-497746FB0B4D}"/>
    <cellStyle name="ÄÞ¸¶ [0]_ÆÀÇ¥Áö_°èÈ¹3  20" xfId="25471" xr:uid="{F0EE239A-CB45-4111-9B17-95D2A87A9932}"/>
    <cellStyle name="AÞ¸¶ [0]_ÆAC￥Ao_°eE¹3  21" xfId="25472" xr:uid="{3ED8EA9A-711A-437D-9548-1A5961500F86}"/>
    <cellStyle name="ÄÞ¸¶ [0]_ÆÀÇ¥Áö_°èÈ¹3  21" xfId="25473" xr:uid="{157F6B62-5E78-46C4-9BBA-28789217A070}"/>
    <cellStyle name="AÞ¸¶ [0]_ÆAC￥Ao_°eE¹3  22" xfId="25474" xr:uid="{7D90217B-55FD-4225-ACF7-F71E3BEBD8CC}"/>
    <cellStyle name="ÄÞ¸¶ [0]_ÆÀÇ¥Áö_°èÈ¹3  22" xfId="25475" xr:uid="{08FE5E3D-3700-4695-A98D-4A2656835D9A}"/>
    <cellStyle name="AÞ¸¶ [0]_ÆAC￥Ao_°eE¹3  23" xfId="25476" xr:uid="{0224A272-7790-403C-BC03-33065EF6A593}"/>
    <cellStyle name="ÄÞ¸¶ [0]_ÆÀÇ¥Áö_°èÈ¹3  23" xfId="25477" xr:uid="{22C21A7C-0D18-4440-8EF0-081658B719FA}"/>
    <cellStyle name="AÞ¸¶ [0]_ÆAC￥Ao_°eE¹3  24" xfId="25478" xr:uid="{2A944546-A875-45B8-9B3C-F8536822A9F5}"/>
    <cellStyle name="ÄÞ¸¶ [0]_ÆÀÇ¥Áö_°èÈ¹3  24" xfId="25479" xr:uid="{B45240DC-DE94-4ED0-BA26-EBDE0B35DFD4}"/>
    <cellStyle name="AÞ¸¶ [0]_ÆAC￥Ao_°eE¹3  25" xfId="25480" xr:uid="{DFD61CF2-A4E7-4898-ADF7-3D489384D154}"/>
    <cellStyle name="ÄÞ¸¶ [0]_ÆÀÇ¥Áö_°èÈ¹3  25" xfId="25481" xr:uid="{9E08794F-4000-48F2-8804-BCAB1BF930B1}"/>
    <cellStyle name="AÞ¸¶ [0]_ÆAC￥Ao_°eE¹3  26" xfId="25482" xr:uid="{763ADADB-D117-40C0-8FB8-9463F0E983FD}"/>
    <cellStyle name="ÄÞ¸¶ [0]_ÆÀÇ¥Áö_°èÈ¹3  26" xfId="25483" xr:uid="{76A39C32-F20A-4286-8A66-81D851E669BB}"/>
    <cellStyle name="AÞ¸¶ [0]_ÆAC￥Ao_°eE¹3  27" xfId="25484" xr:uid="{D502333E-70FA-440F-BCE2-024AAE371AA7}"/>
    <cellStyle name="ÄÞ¸¶ [0]_ÆÀÇ¥Áö_°èÈ¹3  27" xfId="25485" xr:uid="{3CAEECB3-CA52-4965-98F0-AD90885D682B}"/>
    <cellStyle name="AÞ¸¶ [0]_ÆAC￥Ao_°eE¹3  28" xfId="25486" xr:uid="{D373283F-DAF4-432C-B8F4-94F258573AE3}"/>
    <cellStyle name="ÄÞ¸¶ [0]_ÆÀÇ¥Áö_°èÈ¹3  28" xfId="25487" xr:uid="{86B19EE8-37DF-45EA-89B1-A15670B2950A}"/>
    <cellStyle name="AÞ¸¶ [0]_ÆAC￥Ao_°eE¹3  29" xfId="25488" xr:uid="{04DFD1FA-7030-4679-84E5-514D897D31F6}"/>
    <cellStyle name="ÄÞ¸¶ [0]_ÆÀÇ¥Áö_°èÈ¹3  29" xfId="25489" xr:uid="{2FB4A62D-9CEF-46A3-BFA3-09B5181F882C}"/>
    <cellStyle name="AÞ¸¶ [0]_ÆAC￥Ao_°eE¹3  3" xfId="25490" xr:uid="{C3761518-C54A-4E3C-A38F-8CC10CAEEE97}"/>
    <cellStyle name="ÄÞ¸¶ [0]_ÆÀÇ¥Áö_°èÈ¹3  3" xfId="25491" xr:uid="{65F58948-6674-4806-AF87-01211D868CC6}"/>
    <cellStyle name="AÞ¸¶ [0]_ÆAC￥Ao_°eE¹3  30" xfId="25492" xr:uid="{E8292741-9CF3-407F-A5F1-9F306FB000FD}"/>
    <cellStyle name="ÄÞ¸¶ [0]_ÆÀÇ¥Áö_°èÈ¹3  30" xfId="25493" xr:uid="{53FA2661-5B61-4A45-9221-8A920129A98F}"/>
    <cellStyle name="AÞ¸¶ [0]_ÆAC￥Ao_°eE¹3  31" xfId="25494" xr:uid="{682E4B39-57D0-49EE-BAC6-7B0625BE90CF}"/>
    <cellStyle name="ÄÞ¸¶ [0]_ÆÀÇ¥Áö_°èÈ¹3  31" xfId="25495" xr:uid="{4551DBFB-1FD4-415F-B436-1E0A61DBE5AB}"/>
    <cellStyle name="AÞ¸¶ [0]_ÆAC￥Ao_°eE¹3  32" xfId="25496" xr:uid="{B10EF57A-72B8-43A6-B92B-548AC3C0D132}"/>
    <cellStyle name="ÄÞ¸¶ [0]_ÆÀÇ¥Áö_°èÈ¹3  32" xfId="25497" xr:uid="{1C917672-151D-46FB-8D21-3BD2817AFC3C}"/>
    <cellStyle name="AÞ¸¶ [0]_ÆAC￥Ao_°eE¹3  33" xfId="25498" xr:uid="{9C157632-2BDF-4685-AE11-535F2A9054E6}"/>
    <cellStyle name="ÄÞ¸¶ [0]_ÆÀÇ¥Áö_°èÈ¹3  33" xfId="25499" xr:uid="{C2F1CF17-F050-42CA-BA9E-2E3307220656}"/>
    <cellStyle name="AÞ¸¶ [0]_ÆAC￥Ao_°eE¹3  34" xfId="25500" xr:uid="{AB6FC1AC-C01B-4B05-A859-EF7134CAFCBF}"/>
    <cellStyle name="ÄÞ¸¶ [0]_ÆÀÇ¥Áö_°èÈ¹3  34" xfId="25501" xr:uid="{6470C2E7-335E-486B-B48E-0CD1B9FAC97B}"/>
    <cellStyle name="AÞ¸¶ [0]_ÆAC￥Ao_°eE¹3  35" xfId="25502" xr:uid="{B1BA04F0-D7B7-4CAF-992F-6150E7EEE164}"/>
    <cellStyle name="ÄÞ¸¶ [0]_ÆÀÇ¥Áö_°èÈ¹3  35" xfId="25503" xr:uid="{72D204E1-0346-4F22-8325-C5FB5A2E90E5}"/>
    <cellStyle name="AÞ¸¶ [0]_ÆAC￥Ao_°eE¹3  36" xfId="25504" xr:uid="{F914DDAE-CD3C-46B2-BC3E-EEB910E25718}"/>
    <cellStyle name="ÄÞ¸¶ [0]_ÆÀÇ¥Áö_°èÈ¹3  36" xfId="25505" xr:uid="{BF1BE43C-6302-40EE-85FB-41B26D95BAAA}"/>
    <cellStyle name="AÞ¸¶ [0]_ÆAC￥Ao_°eE¹3  4" xfId="25506" xr:uid="{A8E72DD8-6B4A-4D69-B256-345B799872B6}"/>
    <cellStyle name="ÄÞ¸¶ [0]_ÆÀÇ¥Áö_°èÈ¹3  4" xfId="25507" xr:uid="{64B75FFA-5984-4EEC-9229-28C642983E9F}"/>
    <cellStyle name="AÞ¸¶ [0]_ÆAC￥Ao_°eE¹3  5" xfId="25508" xr:uid="{C16ACC0D-665F-44D5-93F0-2A2971BA0A42}"/>
    <cellStyle name="ÄÞ¸¶ [0]_ÆÀÇ¥Áö_°èÈ¹3  5" xfId="25509" xr:uid="{4632B38A-FF3A-42CF-B020-425E1B184A3D}"/>
    <cellStyle name="AÞ¸¶ [0]_ÆAC￥Ao_°eE¹3  6" xfId="25510" xr:uid="{E8F0B1A5-24E6-447D-AD42-8DF0BD280F1E}"/>
    <cellStyle name="ÄÞ¸¶ [0]_ÆÀÇ¥Áö_°èÈ¹3  6" xfId="25511" xr:uid="{17CD7535-C8F4-4133-8BF9-8FC3AEC539D4}"/>
    <cellStyle name="AÞ¸¶ [0]_ÆAC￥Ao_°eE¹3  7" xfId="25512" xr:uid="{6289477D-C5B3-42BD-8B6A-16C3C70A4CB6}"/>
    <cellStyle name="ÄÞ¸¶ [0]_ÆÀÇ¥Áö_°èÈ¹3  7" xfId="25513" xr:uid="{246D6B14-361C-4135-816B-5D7BDC141FA0}"/>
    <cellStyle name="AÞ¸¶ [0]_ÆAC￥Ao_°eE¹3  8" xfId="25514" xr:uid="{B1AE50D7-4A3A-486F-B6BA-8F065AD4817A}"/>
    <cellStyle name="ÄÞ¸¶ [0]_ÆÀÇ¥Áö_°èÈ¹3  8" xfId="25515" xr:uid="{C72F0CC8-7434-4483-A8A9-6F9507087019}"/>
    <cellStyle name="AÞ¸¶ [0]_ÆAC￥Ao_°eE¹3  9" xfId="25516" xr:uid="{8856A125-C0D2-4667-8311-3C34AFFC9EF4}"/>
    <cellStyle name="ÄÞ¸¶ [0]_ÆÀÇ¥Áö_°èÈ¹3  9" xfId="25517" xr:uid="{9BF7C5C5-50C8-4573-A93C-23E7E299A9D5}"/>
    <cellStyle name="AÞ¸¶ [0]_ÆAC￥Ao_°eE¹3 _04변압기생산투자" xfId="3082" xr:uid="{87FF203C-3596-4212-95DB-3135A875C63A}"/>
    <cellStyle name="ÄÞ¸¶ [0]_ÆÀÇ¥Áö_°èÈ¹3 _04변압기생산투자" xfId="3083" xr:uid="{424B967A-647C-4C60-ACD5-252EF6A9733B}"/>
    <cellStyle name="AÞ¸¶ [0]_ÆAC￥Ao_°eE¹3 _1∼10월 실적" xfId="3084" xr:uid="{0411068C-B16A-4D50-AB15-15CE0BC1707D}"/>
    <cellStyle name="ÄÞ¸¶ [0]_ÆÀÇ¥Áö_°èÈ¹3 _1∼10월 실적" xfId="3085" xr:uid="{BEC1B2E5-BBA2-43DD-9B16-007622768600}"/>
    <cellStyle name="AÞ¸¶ [0]_ÆAC￥Ao_°eE¹3 _1∼11월 실적" xfId="3086" xr:uid="{32EA3FCA-20A6-4F74-8ADD-571F9F48CD77}"/>
    <cellStyle name="ÄÞ¸¶ [0]_ÆÀÇ¥Áö_°èÈ¹3 _1∼11월 실적" xfId="3087" xr:uid="{3E5BA82B-8899-42E8-8CED-174A3E4E588F}"/>
    <cellStyle name="AÞ¸¶ [0]_ÆAC￥Ao_°eE¹3 _10.12일 화상회의자료" xfId="3088" xr:uid="{09CEE01F-1127-4D77-B453-E828448ED8D1}"/>
    <cellStyle name="ÄÞ¸¶ [0]_ÆÀÇ¥Áö_°èÈ¹3 _10.12일 화상회의자료" xfId="3089" xr:uid="{2A49F20D-CFE4-4D81-BB2C-B9DC1C4C1130}"/>
    <cellStyle name="AÞ¸¶ [0]_ÆAC￥Ao_°eE¹3 _20080929_인버터VOC현황및개선방안_품질1" xfId="3090" xr:uid="{682F8EC2-DBE9-42AA-B314-59436D7D93E1}"/>
    <cellStyle name="ÄÞ¸¶ [0]_ÆÀÇ¥Áö_°èÈ¹3 _20080929_인버터VOC현황및개선방안_품질1" xfId="3091" xr:uid="{5F1A03EB-808E-4A30-879A-E490E41B7B0F}"/>
    <cellStyle name="AÞ¸¶ [0]_ÆAC￥Ao_°eE¹3 _20080930_인버터VOC 년도별 추이_품질" xfId="3092" xr:uid="{A3333F78-D5B4-4AFE-89EA-D5B1FDCD452E}"/>
    <cellStyle name="ÄÞ¸¶ [0]_ÆÀÇ¥Áö_°èÈ¹3 _20080930_인버터VOC 년도별 추이_품질" xfId="3093" xr:uid="{90C5ED30-4E04-409D-A44D-8FFBF0661307}"/>
    <cellStyle name="AÞ¸¶ [0]_ÆAC￥Ao_°eE¹3 _2008년_VOC 세부실천계획_r01(B4)_중저압차단기" xfId="3094" xr:uid="{5DE3DD84-E071-4DD4-9D30-F11698B19A9B}"/>
    <cellStyle name="ÄÞ¸¶ [0]_ÆÀÇ¥Áö_°èÈ¹3 _2008년_VOC 세부실천계획_r01(B4)_중저압차단기" xfId="3095" xr:uid="{380B175B-5C66-4372-83DF-B8DB01D7E186}"/>
    <cellStyle name="AÞ¸¶ [0]_ÆAC￥Ao_°eE¹3 _24통관" xfId="3096" xr:uid="{6471D513-5718-488A-92BC-F1796DDA31EB}"/>
    <cellStyle name="ÄÞ¸¶ [0]_ÆÀÇ¥Áö_°èÈ¹3 _25-080331_소형인버터부하적용현황표080331r2" xfId="3097" xr:uid="{E341007C-8FAB-43EA-B972-CF1B0647B7EE}"/>
    <cellStyle name="AÞ¸¶ [0]_ÆAC￥Ao_°eE¹3 _5월보고상" xfId="3098" xr:uid="{35D65BDD-5CF8-4554-BEFE-8C39164AF740}"/>
    <cellStyle name="ÄÞ¸¶ [0]_ÆÀÇ¥Áö_°èÈ¹3 _5월보고상" xfId="3099" xr:uid="{813F517F-621E-4111-B625-816028424EE7}"/>
    <cellStyle name="AÞ¸¶ [0]_ÆAC￥Ao_°eE¹3 _5월보고상 10" xfId="25518" xr:uid="{7495AD91-DF08-4A4E-BAE5-7E2F0FE44C62}"/>
    <cellStyle name="ÄÞ¸¶ [0]_ÆÀÇ¥Áö_°èÈ¹3 _5월보고상 10" xfId="25519" xr:uid="{85E3709A-1CC4-4F4B-A05A-E7AE6722AF84}"/>
    <cellStyle name="AÞ¸¶ [0]_ÆAC￥Ao_°eE¹3 _5월보고상 11" xfId="25520" xr:uid="{58156E26-D4C5-4212-8485-4154F4008D05}"/>
    <cellStyle name="ÄÞ¸¶ [0]_ÆÀÇ¥Áö_°èÈ¹3 _5월보고상 11" xfId="25521" xr:uid="{F78623DE-DD89-473F-9BF2-3C679A7890B4}"/>
    <cellStyle name="AÞ¸¶ [0]_ÆAC￥Ao_°eE¹3 _5월보고상 12" xfId="25522" xr:uid="{F459D0C3-CC46-48BC-9B52-309CEE76EBCC}"/>
    <cellStyle name="ÄÞ¸¶ [0]_ÆÀÇ¥Áö_°èÈ¹3 _5월보고상 12" xfId="25523" xr:uid="{0261A325-C914-4DD8-9F4D-5B95BBD1B22A}"/>
    <cellStyle name="AÞ¸¶ [0]_ÆAC￥Ao_°eE¹3 _5월보고상 13" xfId="25524" xr:uid="{B785B289-0C2E-4D6F-A3CD-1DD7D978EA64}"/>
    <cellStyle name="ÄÞ¸¶ [0]_ÆÀÇ¥Áö_°èÈ¹3 _5월보고상 13" xfId="25525" xr:uid="{01C69CEB-DE52-4AF3-A5DD-F0A6C37AB602}"/>
    <cellStyle name="AÞ¸¶ [0]_ÆAC￥Ao_°eE¹3 _5월보고상 14" xfId="25526" xr:uid="{5B4D043A-BFEE-424C-8A1C-C5F1FF3F3F5F}"/>
    <cellStyle name="ÄÞ¸¶ [0]_ÆÀÇ¥Áö_°èÈ¹3 _5월보고상 14" xfId="25527" xr:uid="{F0FC4188-B8E1-40C7-98F7-6F8DF7055AD1}"/>
    <cellStyle name="AÞ¸¶ [0]_ÆAC￥Ao_°eE¹3 _5월보고상 15" xfId="25528" xr:uid="{2ABE020C-60D2-4064-8F62-8173D9016B4C}"/>
    <cellStyle name="ÄÞ¸¶ [0]_ÆÀÇ¥Áö_°èÈ¹3 _5월보고상 15" xfId="25529" xr:uid="{D38824B5-7F4C-4CB9-95F0-C3667EB97D99}"/>
    <cellStyle name="AÞ¸¶ [0]_ÆAC￥Ao_°eE¹3 _5월보고상 16" xfId="25530" xr:uid="{77D3C466-80F5-4DDE-A2FB-5D769DAB76AA}"/>
    <cellStyle name="ÄÞ¸¶ [0]_ÆÀÇ¥Áö_°èÈ¹3 _5월보고상 16" xfId="25531" xr:uid="{DD3CB096-1DFE-4D30-A5CF-FB7F71FE3150}"/>
    <cellStyle name="AÞ¸¶ [0]_ÆAC￥Ao_°eE¹3 _5월보고상 17" xfId="25532" xr:uid="{8C4897EE-AB54-4B88-96F8-DE78ABBBC0D7}"/>
    <cellStyle name="ÄÞ¸¶ [0]_ÆÀÇ¥Áö_°èÈ¹3 _5월보고상 17" xfId="25533" xr:uid="{A4B69913-E6E1-48F3-AE93-4A090F19EF11}"/>
    <cellStyle name="AÞ¸¶ [0]_ÆAC￥Ao_°eE¹3 _5월보고상 18" xfId="25534" xr:uid="{A696878F-1E65-48E2-B0CE-42981D1AB622}"/>
    <cellStyle name="ÄÞ¸¶ [0]_ÆÀÇ¥Áö_°èÈ¹3 _5월보고상 18" xfId="25535" xr:uid="{B7418E64-8A89-4E01-9B9E-3D88F239A088}"/>
    <cellStyle name="AÞ¸¶ [0]_ÆAC￥Ao_°eE¹3 _5월보고상 19" xfId="25536" xr:uid="{B0F62FFF-6CBF-43B7-B9C8-E03E96BDE09C}"/>
    <cellStyle name="ÄÞ¸¶ [0]_ÆÀÇ¥Áö_°èÈ¹3 _5월보고상 19" xfId="25537" xr:uid="{D45D6CAD-D8AB-40A8-8FD9-FC429ED5DA80}"/>
    <cellStyle name="AÞ¸¶ [0]_ÆAC￥Ao_°eE¹3 _5월보고상 2" xfId="25538" xr:uid="{A3ACB79E-5E36-4E21-ADA5-F2AE70F294C3}"/>
    <cellStyle name="ÄÞ¸¶ [0]_ÆÀÇ¥Áö_°èÈ¹3 _5월보고상 2" xfId="25539" xr:uid="{4E57F55C-99F3-4CA0-AFD9-7A3DDEB35EE6}"/>
    <cellStyle name="AÞ¸¶ [0]_ÆAC￥Ao_°eE¹3 _5월보고상 20" xfId="25540" xr:uid="{4E241B87-9A2B-4C43-B4A2-A3C08B367D21}"/>
    <cellStyle name="ÄÞ¸¶ [0]_ÆÀÇ¥Áö_°èÈ¹3 _5월보고상 20" xfId="25541" xr:uid="{F844CB0E-D034-4378-8016-4F7E20D2780C}"/>
    <cellStyle name="AÞ¸¶ [0]_ÆAC￥Ao_°eE¹3 _5월보고상 21" xfId="25542" xr:uid="{B87A7328-C223-4E69-946F-18CD97F65137}"/>
    <cellStyle name="ÄÞ¸¶ [0]_ÆÀÇ¥Áö_°èÈ¹3 _5월보고상 21" xfId="25543" xr:uid="{AD8646DD-B9D2-4D84-91BD-D8B9B44DF744}"/>
    <cellStyle name="AÞ¸¶ [0]_ÆAC￥Ao_°eE¹3 _5월보고상 22" xfId="25544" xr:uid="{990C8A02-4B14-48C9-AFD5-8C7F8D0EF05A}"/>
    <cellStyle name="ÄÞ¸¶ [0]_ÆÀÇ¥Áö_°èÈ¹3 _5월보고상 22" xfId="25545" xr:uid="{FF40F4F6-C689-47DB-A951-8FFDE0AAACF3}"/>
    <cellStyle name="AÞ¸¶ [0]_ÆAC￥Ao_°eE¹3 _5월보고상 23" xfId="25546" xr:uid="{04ECD0C1-0C8E-40FB-9B08-AB2E3DAE76CA}"/>
    <cellStyle name="ÄÞ¸¶ [0]_ÆÀÇ¥Áö_°èÈ¹3 _5월보고상 23" xfId="25547" xr:uid="{08685BE7-DE78-4587-90DC-2D46FCE51E0C}"/>
    <cellStyle name="AÞ¸¶ [0]_ÆAC￥Ao_°eE¹3 _5월보고상 24" xfId="25548" xr:uid="{C3833DFA-5654-4B91-BDB9-2473F25FD131}"/>
    <cellStyle name="ÄÞ¸¶ [0]_ÆÀÇ¥Áö_°èÈ¹3 _5월보고상 24" xfId="25549" xr:uid="{D842F381-A3B2-4F29-B631-A55ED39CA6D0}"/>
    <cellStyle name="AÞ¸¶ [0]_ÆAC￥Ao_°eE¹3 _5월보고상 25" xfId="25550" xr:uid="{37C5CC5A-55C7-4465-A788-A45C72B08B0F}"/>
    <cellStyle name="ÄÞ¸¶ [0]_ÆÀÇ¥Áö_°èÈ¹3 _5월보고상 25" xfId="25551" xr:uid="{4C6F22F4-8CCB-48FF-9AE9-2DE4A5A45AC4}"/>
    <cellStyle name="AÞ¸¶ [0]_ÆAC￥Ao_°eE¹3 _5월보고상 26" xfId="25552" xr:uid="{32676FC1-4B8F-4740-A8BF-E239CC9575E0}"/>
    <cellStyle name="ÄÞ¸¶ [0]_ÆÀÇ¥Áö_°èÈ¹3 _5월보고상 26" xfId="25553" xr:uid="{53ED80FB-76EE-4FB7-8760-5A8153780405}"/>
    <cellStyle name="AÞ¸¶ [0]_ÆAC￥Ao_°eE¹3 _5월보고상 27" xfId="25554" xr:uid="{1A797F8D-726D-414D-832F-C29FF85E251E}"/>
    <cellStyle name="ÄÞ¸¶ [0]_ÆÀÇ¥Áö_°èÈ¹3 _5월보고상 27" xfId="25555" xr:uid="{6920BE53-C40E-41EE-8669-771DDA69F8FB}"/>
    <cellStyle name="AÞ¸¶ [0]_ÆAC￥Ao_°eE¹3 _5월보고상 28" xfId="25556" xr:uid="{E68318E1-C069-4926-B3F4-9B18C3EF8D04}"/>
    <cellStyle name="ÄÞ¸¶ [0]_ÆÀÇ¥Áö_°èÈ¹3 _5월보고상 28" xfId="25557" xr:uid="{6EE14A17-24B4-415E-B03D-8D604772D87A}"/>
    <cellStyle name="AÞ¸¶ [0]_ÆAC￥Ao_°eE¹3 _5월보고상 29" xfId="25558" xr:uid="{AB4378F5-2C1A-4C59-BDE1-5AA269B0A0ED}"/>
    <cellStyle name="ÄÞ¸¶ [0]_ÆÀÇ¥Áö_°èÈ¹3 _5월보고상 29" xfId="25559" xr:uid="{72E9966C-532F-47B0-BA83-1DCB9686BB50}"/>
    <cellStyle name="AÞ¸¶ [0]_ÆAC￥Ao_°eE¹3 _5월보고상 3" xfId="25560" xr:uid="{961EC44D-F9C4-43D6-876D-F4F1464CB1BE}"/>
    <cellStyle name="ÄÞ¸¶ [0]_ÆÀÇ¥Áö_°èÈ¹3 _5월보고상 3" xfId="25561" xr:uid="{E833DBEF-E620-4B65-BA2C-A62D356DAE47}"/>
    <cellStyle name="AÞ¸¶ [0]_ÆAC￥Ao_°eE¹3 _5월보고상 30" xfId="25562" xr:uid="{D34D9B58-A61C-4B2B-AD2F-75A31E89618C}"/>
    <cellStyle name="ÄÞ¸¶ [0]_ÆÀÇ¥Áö_°èÈ¹3 _5월보고상 30" xfId="25563" xr:uid="{19B2F76F-AA12-4AEA-87C2-580E2A8E168B}"/>
    <cellStyle name="AÞ¸¶ [0]_ÆAC￥Ao_°eE¹3 _5월보고상 31" xfId="25564" xr:uid="{CCC1162E-9AED-4E62-AE5A-52B3B37B7436}"/>
    <cellStyle name="ÄÞ¸¶ [0]_ÆÀÇ¥Áö_°èÈ¹3 _5월보고상 31" xfId="25565" xr:uid="{F547AAD8-37CE-4977-B878-4BBC71A93154}"/>
    <cellStyle name="AÞ¸¶ [0]_ÆAC￥Ao_°eE¹3 _5월보고상 32" xfId="25566" xr:uid="{F827B711-0ADA-49DC-B965-05A0E5303EBE}"/>
    <cellStyle name="ÄÞ¸¶ [0]_ÆÀÇ¥Áö_°èÈ¹3 _5월보고상 32" xfId="25567" xr:uid="{4012C5C5-3AFC-4774-B982-AC6F6EAE171C}"/>
    <cellStyle name="AÞ¸¶ [0]_ÆAC￥Ao_°eE¹3 _5월보고상 33" xfId="25568" xr:uid="{C5657B08-BCEF-4937-8DB3-502ED67B7D52}"/>
    <cellStyle name="ÄÞ¸¶ [0]_ÆÀÇ¥Áö_°èÈ¹3 _5월보고상 33" xfId="25569" xr:uid="{8CB177E6-6481-4770-ACC3-4E5395B3D6EE}"/>
    <cellStyle name="AÞ¸¶ [0]_ÆAC￥Ao_°eE¹3 _5월보고상 34" xfId="25570" xr:uid="{5BADC7EF-15A3-4366-8E5F-744DF5340FCA}"/>
    <cellStyle name="ÄÞ¸¶ [0]_ÆÀÇ¥Áö_°èÈ¹3 _5월보고상 34" xfId="25571" xr:uid="{F7402FDD-1EF6-4107-A91D-077F43A96CDE}"/>
    <cellStyle name="AÞ¸¶ [0]_ÆAC￥Ao_°eE¹3 _5월보고상 35" xfId="25572" xr:uid="{77CCF5BE-7214-4383-B7EB-15E200B68ED9}"/>
    <cellStyle name="ÄÞ¸¶ [0]_ÆÀÇ¥Áö_°èÈ¹3 _5월보고상 35" xfId="25573" xr:uid="{7C3A7F1C-9A3D-425E-89AF-A8F356F8C8A3}"/>
    <cellStyle name="AÞ¸¶ [0]_ÆAC￥Ao_°eE¹3 _5월보고상 36" xfId="25574" xr:uid="{2FE0AB14-DD9F-4B64-BE60-218A6F4E6B6F}"/>
    <cellStyle name="ÄÞ¸¶ [0]_ÆÀÇ¥Áö_°èÈ¹3 _5월보고상 36" xfId="25575" xr:uid="{669F1649-681E-44D4-B371-52923EC4F0FE}"/>
    <cellStyle name="AÞ¸¶ [0]_ÆAC￥Ao_°eE¹3 _5월보고상 4" xfId="25576" xr:uid="{9DC2ECDB-E581-4CA7-93DD-7E3D69867E6C}"/>
    <cellStyle name="ÄÞ¸¶ [0]_ÆÀÇ¥Áö_°èÈ¹3 _5월보고상 4" xfId="25577" xr:uid="{54783A80-C6D2-472F-B121-4D3346A5D368}"/>
    <cellStyle name="AÞ¸¶ [0]_ÆAC￥Ao_°eE¹3 _5월보고상 5" xfId="25578" xr:uid="{F5B3FFF6-913C-42E5-8758-6CD54D87C248}"/>
    <cellStyle name="ÄÞ¸¶ [0]_ÆÀÇ¥Áö_°èÈ¹3 _5월보고상 5" xfId="25579" xr:uid="{FF642A05-DC1C-4703-BB33-255D909CB226}"/>
    <cellStyle name="AÞ¸¶ [0]_ÆAC￥Ao_°eE¹3 _5월보고상 6" xfId="25580" xr:uid="{EC79755F-AF67-4160-9788-2FD1996E0B8E}"/>
    <cellStyle name="ÄÞ¸¶ [0]_ÆÀÇ¥Áö_°èÈ¹3 _5월보고상 6" xfId="25581" xr:uid="{171197BA-C10C-4522-8660-FA32AE20D80F}"/>
    <cellStyle name="AÞ¸¶ [0]_ÆAC￥Ao_°eE¹3 _5월보고상 7" xfId="25582" xr:uid="{D13088CC-A4EF-4910-910E-241D8970148F}"/>
    <cellStyle name="ÄÞ¸¶ [0]_ÆÀÇ¥Áö_°èÈ¹3 _5월보고상 7" xfId="25583" xr:uid="{B2700017-776A-4ADD-8D7C-F5C4F7909311}"/>
    <cellStyle name="AÞ¸¶ [0]_ÆAC￥Ao_°eE¹3 _5월보고상 8" xfId="25584" xr:uid="{E6C17F16-2C90-4ABA-A7CB-B9276CAF03C3}"/>
    <cellStyle name="ÄÞ¸¶ [0]_ÆÀÇ¥Áö_°èÈ¹3 _5월보고상 8" xfId="25585" xr:uid="{5B2ABDF8-B67A-425D-BC2A-3AF6FC17D915}"/>
    <cellStyle name="AÞ¸¶ [0]_ÆAC￥Ao_°eE¹3 _5월보고상 9" xfId="25586" xr:uid="{639055DC-DA50-4DF1-B7E2-4DB11625631F}"/>
    <cellStyle name="ÄÞ¸¶ [0]_ÆÀÇ¥Áö_°èÈ¹3 _5월보고상 9" xfId="25587" xr:uid="{F3666805-18C6-4F47-A3E4-C725221A820B}"/>
    <cellStyle name="AÞ¸¶ [0]_ÆAC￥Ao_°eE¹3 _5월보고시" xfId="3100" xr:uid="{AC53BF6B-2207-4DDA-81F5-38608B02A03F}"/>
    <cellStyle name="ÄÞ¸¶ [0]_ÆÀÇ¥Áö_°èÈ¹3 _5월보고시" xfId="3101" xr:uid="{B0D1FEEC-B774-43F4-AE1D-E685E7D7DC35}"/>
    <cellStyle name="AÞ¸¶ [0]_ÆAC￥Ao_°eE¹3 _5월보고시 10" xfId="25588" xr:uid="{B768050B-7713-43A0-8890-1BD0217B9F05}"/>
    <cellStyle name="ÄÞ¸¶ [0]_ÆÀÇ¥Áö_°èÈ¹3 _5월보고시 10" xfId="25589" xr:uid="{257EFB74-A7AD-45D2-8E48-76A6800BA0F7}"/>
    <cellStyle name="AÞ¸¶ [0]_ÆAC￥Ao_°eE¹3 _5월보고시 11" xfId="25590" xr:uid="{79702C8F-174D-4A6C-ABEE-85F3A99B09D1}"/>
    <cellStyle name="ÄÞ¸¶ [0]_ÆÀÇ¥Áö_°èÈ¹3 _5월보고시 11" xfId="25591" xr:uid="{BD3439AF-4D39-4E54-8E62-45AC6E289D78}"/>
    <cellStyle name="AÞ¸¶ [0]_ÆAC￥Ao_°eE¹3 _5월보고시 12" xfId="25592" xr:uid="{9CBB573F-DC18-4773-8A73-11D01F81253D}"/>
    <cellStyle name="ÄÞ¸¶ [0]_ÆÀÇ¥Áö_°èÈ¹3 _5월보고시 12" xfId="25593" xr:uid="{8A8D353E-65CB-493F-82E4-A677D1A6F0FD}"/>
    <cellStyle name="AÞ¸¶ [0]_ÆAC￥Ao_°eE¹3 _5월보고시 13" xfId="25594" xr:uid="{7EC75F85-C29E-4714-B449-8D09F85E893D}"/>
    <cellStyle name="ÄÞ¸¶ [0]_ÆÀÇ¥Áö_°èÈ¹3 _5월보고시 13" xfId="25595" xr:uid="{3739C535-F023-4BFA-A720-07D8447ED87B}"/>
    <cellStyle name="AÞ¸¶ [0]_ÆAC￥Ao_°eE¹3 _5월보고시 14" xfId="25596" xr:uid="{33482E2B-996B-4238-AFCF-B9B1B9BAA2DA}"/>
    <cellStyle name="ÄÞ¸¶ [0]_ÆÀÇ¥Áö_°èÈ¹3 _5월보고시 14" xfId="25597" xr:uid="{472BEFF5-31C8-434B-BAA1-425B1ACB4958}"/>
    <cellStyle name="AÞ¸¶ [0]_ÆAC￥Ao_°eE¹3 _5월보고시 15" xfId="25598" xr:uid="{03B44AB2-59CD-4041-A5E2-C053BA3CE4DC}"/>
    <cellStyle name="ÄÞ¸¶ [0]_ÆÀÇ¥Áö_°èÈ¹3 _5월보고시 15" xfId="25599" xr:uid="{61A2AD62-C9E1-4507-AC5E-FC9E3485D2CA}"/>
    <cellStyle name="AÞ¸¶ [0]_ÆAC￥Ao_°eE¹3 _5월보고시 16" xfId="25600" xr:uid="{84CBC58D-B371-4E1F-AB61-11692B4CCB78}"/>
    <cellStyle name="ÄÞ¸¶ [0]_ÆÀÇ¥Áö_°èÈ¹3 _5월보고시 16" xfId="25601" xr:uid="{B85DA067-2ABC-4DAA-B639-86A339F82AEA}"/>
    <cellStyle name="AÞ¸¶ [0]_ÆAC￥Ao_°eE¹3 _5월보고시 17" xfId="25602" xr:uid="{3B3C7C8F-E94F-4A8B-BFCB-4BB2C87A05BB}"/>
    <cellStyle name="ÄÞ¸¶ [0]_ÆÀÇ¥Áö_°èÈ¹3 _5월보고시 17" xfId="25603" xr:uid="{4A605865-8781-4454-8089-7CC1D4F7031D}"/>
    <cellStyle name="AÞ¸¶ [0]_ÆAC￥Ao_°eE¹3 _5월보고시 18" xfId="25604" xr:uid="{BAB057B8-6D7F-4955-A092-9DB103EC775D}"/>
    <cellStyle name="ÄÞ¸¶ [0]_ÆÀÇ¥Áö_°èÈ¹3 _5월보고시 18" xfId="25605" xr:uid="{A3B6B2A8-DA5A-495A-9F00-0E351A56AB62}"/>
    <cellStyle name="AÞ¸¶ [0]_ÆAC￥Ao_°eE¹3 _5월보고시 19" xfId="25606" xr:uid="{C1B53058-5C35-4CF5-8659-063109ECF743}"/>
    <cellStyle name="ÄÞ¸¶ [0]_ÆÀÇ¥Áö_°èÈ¹3 _5월보고시 19" xfId="25607" xr:uid="{9F19562B-2331-4F71-BD7E-2B36BF534B4E}"/>
    <cellStyle name="AÞ¸¶ [0]_ÆAC￥Ao_°eE¹3 _5월보고시 2" xfId="25608" xr:uid="{A085D495-BB7C-4964-8C86-2D4C3855EB88}"/>
    <cellStyle name="ÄÞ¸¶ [0]_ÆÀÇ¥Áö_°èÈ¹3 _5월보고시 2" xfId="25609" xr:uid="{B7D40142-79F8-4ACC-8B07-F834CEB4923F}"/>
    <cellStyle name="AÞ¸¶ [0]_ÆAC￥Ao_°eE¹3 _5월보고시 20" xfId="25610" xr:uid="{EAE46DAD-EAF6-4CBB-B8B9-B0C87A40B700}"/>
    <cellStyle name="ÄÞ¸¶ [0]_ÆÀÇ¥Áö_°èÈ¹3 _5월보고시 20" xfId="25611" xr:uid="{325DF2DF-66F0-4EDE-9A05-E662FF35C418}"/>
    <cellStyle name="AÞ¸¶ [0]_ÆAC￥Ao_°eE¹3 _5월보고시 21" xfId="25612" xr:uid="{744E3AC3-0AD5-4E8B-B1A9-2D77B75DB2E3}"/>
    <cellStyle name="ÄÞ¸¶ [0]_ÆÀÇ¥Áö_°èÈ¹3 _5월보고시 21" xfId="25613" xr:uid="{2AA1531F-D1E0-47C6-825B-ADE28D430DF2}"/>
    <cellStyle name="AÞ¸¶ [0]_ÆAC￥Ao_°eE¹3 _5월보고시 22" xfId="25614" xr:uid="{B29AAA2C-BB08-4C69-9704-4B951D74E251}"/>
    <cellStyle name="ÄÞ¸¶ [0]_ÆÀÇ¥Áö_°èÈ¹3 _5월보고시 22" xfId="25615" xr:uid="{FD348A65-F0B4-43BC-87A8-B8ED81D9A060}"/>
    <cellStyle name="AÞ¸¶ [0]_ÆAC￥Ao_°eE¹3 _5월보고시 23" xfId="25616" xr:uid="{1CB1C2F1-6B10-4720-8426-43BB739E726E}"/>
    <cellStyle name="ÄÞ¸¶ [0]_ÆÀÇ¥Áö_°èÈ¹3 _5월보고시 23" xfId="25617" xr:uid="{FC0EBD6D-8544-4738-9ED7-8CE12B9D0E42}"/>
    <cellStyle name="AÞ¸¶ [0]_ÆAC￥Ao_°eE¹3 _5월보고시 24" xfId="25618" xr:uid="{0B7D2B45-EB16-43D7-B66A-DD9A9B6AFD75}"/>
    <cellStyle name="ÄÞ¸¶ [0]_ÆÀÇ¥Áö_°èÈ¹3 _5월보고시 24" xfId="25619" xr:uid="{759FFDAB-2E44-4A79-9CEE-F6370CDC5E7C}"/>
    <cellStyle name="AÞ¸¶ [0]_ÆAC￥Ao_°eE¹3 _5월보고시 25" xfId="25620" xr:uid="{1D1D910C-67BB-423A-95F0-FB10E6381162}"/>
    <cellStyle name="ÄÞ¸¶ [0]_ÆÀÇ¥Áö_°èÈ¹3 _5월보고시 25" xfId="25621" xr:uid="{E6E94A40-2043-4899-85E9-A828B3620E12}"/>
    <cellStyle name="AÞ¸¶ [0]_ÆAC￥Ao_°eE¹3 _5월보고시 26" xfId="25622" xr:uid="{EF2DF399-3A57-4C11-B30A-9BB076F043FD}"/>
    <cellStyle name="ÄÞ¸¶ [0]_ÆÀÇ¥Áö_°èÈ¹3 _5월보고시 26" xfId="25623" xr:uid="{5DB98939-04BE-49F1-AB54-EDA1F0E97954}"/>
    <cellStyle name="AÞ¸¶ [0]_ÆAC￥Ao_°eE¹3 _5월보고시 27" xfId="25624" xr:uid="{0BAFBD3A-018A-4753-B459-73D30A593B38}"/>
    <cellStyle name="ÄÞ¸¶ [0]_ÆÀÇ¥Áö_°èÈ¹3 _5월보고시 27" xfId="25625" xr:uid="{01955367-6EA1-4CBD-8538-3EC197557F16}"/>
    <cellStyle name="AÞ¸¶ [0]_ÆAC￥Ao_°eE¹3 _5월보고시 28" xfId="25626" xr:uid="{D3AA6D99-EE24-451A-B2E5-47843FDE0079}"/>
    <cellStyle name="ÄÞ¸¶ [0]_ÆÀÇ¥Áö_°èÈ¹3 _5월보고시 28" xfId="25627" xr:uid="{936AE946-4F98-4EE7-BA37-E7A69BE5EE84}"/>
    <cellStyle name="AÞ¸¶ [0]_ÆAC￥Ao_°eE¹3 _5월보고시 29" xfId="25628" xr:uid="{0B661C0E-D83F-41E4-98D3-3B45FA2436A1}"/>
    <cellStyle name="ÄÞ¸¶ [0]_ÆÀÇ¥Áö_°èÈ¹3 _5월보고시 29" xfId="25629" xr:uid="{699EEAA2-6888-4C3D-AB5B-46F35495A3F9}"/>
    <cellStyle name="AÞ¸¶ [0]_ÆAC￥Ao_°eE¹3 _5월보고시 3" xfId="25630" xr:uid="{39A8FF60-2DEC-463F-8670-65C1CC8DC054}"/>
    <cellStyle name="ÄÞ¸¶ [0]_ÆÀÇ¥Áö_°èÈ¹3 _5월보고시 3" xfId="25631" xr:uid="{24F93354-F88F-4C3D-BC79-7B2C593C65D7}"/>
    <cellStyle name="AÞ¸¶ [0]_ÆAC￥Ao_°eE¹3 _5월보고시 30" xfId="25632" xr:uid="{6B15B307-46D6-4BB3-86C3-2E9C6E1A5945}"/>
    <cellStyle name="ÄÞ¸¶ [0]_ÆÀÇ¥Áö_°èÈ¹3 _5월보고시 30" xfId="25633" xr:uid="{126DE6CC-A6DF-42A0-9FF1-BE54805A56B9}"/>
    <cellStyle name="AÞ¸¶ [0]_ÆAC￥Ao_°eE¹3 _5월보고시 31" xfId="25634" xr:uid="{882DE005-5E58-4F49-9E90-950F1BDBD70F}"/>
    <cellStyle name="ÄÞ¸¶ [0]_ÆÀÇ¥Áö_°èÈ¹3 _5월보고시 31" xfId="25635" xr:uid="{356BC2CD-C6CB-476F-8E15-FA342A6CC3B2}"/>
    <cellStyle name="AÞ¸¶ [0]_ÆAC￥Ao_°eE¹3 _5월보고시 32" xfId="25636" xr:uid="{FA8BF35E-A2DD-4A82-8FBD-C4B9757973F2}"/>
    <cellStyle name="ÄÞ¸¶ [0]_ÆÀÇ¥Áö_°èÈ¹3 _5월보고시 32" xfId="25637" xr:uid="{02C2B4D7-F884-4FC5-B19C-F034169954AB}"/>
    <cellStyle name="AÞ¸¶ [0]_ÆAC￥Ao_°eE¹3 _5월보고시 33" xfId="25638" xr:uid="{8C62DE67-A5B4-467A-8759-D337AD347FE2}"/>
    <cellStyle name="ÄÞ¸¶ [0]_ÆÀÇ¥Áö_°èÈ¹3 _5월보고시 33" xfId="25639" xr:uid="{E63EEB0C-AE08-44D2-B1C7-4830919D1DB4}"/>
    <cellStyle name="AÞ¸¶ [0]_ÆAC￥Ao_°eE¹3 _5월보고시 34" xfId="25640" xr:uid="{4B5A9AA7-4507-4161-9C82-B0E18B0021CE}"/>
    <cellStyle name="ÄÞ¸¶ [0]_ÆÀÇ¥Áö_°èÈ¹3 _5월보고시 34" xfId="25641" xr:uid="{F247D518-027C-40CC-A9DC-ACA769D4191F}"/>
    <cellStyle name="AÞ¸¶ [0]_ÆAC￥Ao_°eE¹3 _5월보고시 35" xfId="25642" xr:uid="{F4F12416-C35A-4091-A3B8-57C697D8C0C5}"/>
    <cellStyle name="ÄÞ¸¶ [0]_ÆÀÇ¥Áö_°èÈ¹3 _5월보고시 35" xfId="25643" xr:uid="{17695C3B-CEE8-4123-AE1F-D6FC7526965F}"/>
    <cellStyle name="AÞ¸¶ [0]_ÆAC￥Ao_°eE¹3 _5월보고시 36" xfId="25644" xr:uid="{8BFB3FAB-EF99-48FE-BDDA-BEDB57ABC48F}"/>
    <cellStyle name="ÄÞ¸¶ [0]_ÆÀÇ¥Áö_°èÈ¹3 _5월보고시 36" xfId="25645" xr:uid="{20AA2DAD-5823-4FBD-B960-9C9AA7B7C5B8}"/>
    <cellStyle name="AÞ¸¶ [0]_ÆAC￥Ao_°eE¹3 _5월보고시 4" xfId="25646" xr:uid="{B8B370DA-05BB-4A5A-AD18-BBFD8D1A1E2B}"/>
    <cellStyle name="ÄÞ¸¶ [0]_ÆÀÇ¥Áö_°èÈ¹3 _5월보고시 4" xfId="25647" xr:uid="{D8A20D2E-43EA-41F5-BB78-2D6ACFAD8176}"/>
    <cellStyle name="AÞ¸¶ [0]_ÆAC￥Ao_°eE¹3 _5월보고시 5" xfId="25648" xr:uid="{3736A6B9-C7DA-4DAD-926E-D59150060101}"/>
    <cellStyle name="ÄÞ¸¶ [0]_ÆÀÇ¥Áö_°èÈ¹3 _5월보고시 5" xfId="25649" xr:uid="{865540E3-D4A8-4DF1-943C-E921394FB6CB}"/>
    <cellStyle name="AÞ¸¶ [0]_ÆAC￥Ao_°eE¹3 _5월보고시 6" xfId="25650" xr:uid="{BEB782B2-0B58-4381-A253-FD65E123101B}"/>
    <cellStyle name="ÄÞ¸¶ [0]_ÆÀÇ¥Áö_°èÈ¹3 _5월보고시 6" xfId="25651" xr:uid="{6DCE1821-89B4-4CD8-8B42-3991A37D6F13}"/>
    <cellStyle name="AÞ¸¶ [0]_ÆAC￥Ao_°eE¹3 _5월보고시 7" xfId="25652" xr:uid="{CFDD61A1-D1D5-4269-8F2E-ADD7583324F5}"/>
    <cellStyle name="ÄÞ¸¶ [0]_ÆÀÇ¥Áö_°èÈ¹3 _5월보고시 7" xfId="25653" xr:uid="{398DD816-50DD-495D-B4BA-50B05DF15BE1}"/>
    <cellStyle name="AÞ¸¶ [0]_ÆAC￥Ao_°eE¹3 _5월보고시 8" xfId="25654" xr:uid="{2EDF38A5-D9F4-4E95-AAAB-0EEB688BFD5C}"/>
    <cellStyle name="ÄÞ¸¶ [0]_ÆÀÇ¥Áö_°èÈ¹3 _5월보고시 8" xfId="25655" xr:uid="{3770D552-397C-44EE-9185-7E0D00A3E6C7}"/>
    <cellStyle name="AÞ¸¶ [0]_ÆAC￥Ao_°eE¹3 _5월보고시 9" xfId="25656" xr:uid="{26E8F0B2-A1F1-43FF-8281-2C205F79EC5F}"/>
    <cellStyle name="ÄÞ¸¶ [0]_ÆÀÇ¥Áö_°èÈ¹3 _5월보고시 9" xfId="25657" xr:uid="{50297823-4741-4FBC-ADDD-3B05B48128F2}"/>
    <cellStyle name="AÞ¸¶ [0]_ÆAC￥Ao_°eE¹3 _8월 마감" xfId="3102" xr:uid="{DB38A2FD-F407-4AAF-A885-1D3BDE1D8F9B}"/>
    <cellStyle name="ÄÞ¸¶ [0]_ÆÀÇ¥Áö_°èÈ¹3 _8월 마감" xfId="3103" xr:uid="{C7B739FD-D931-448A-ACC0-D818D8693999}"/>
    <cellStyle name="AÞ¸¶ [0]_ÆAC￥Ao_°eE¹3 _8월 마감 10" xfId="25658" xr:uid="{CF96DEA9-B798-45A1-A2FD-4939A09C4D96}"/>
    <cellStyle name="ÄÞ¸¶ [0]_ÆÀÇ¥Áö_°èÈ¹3 _8월 마감 10" xfId="25659" xr:uid="{B4E86C29-9327-459D-AC6D-FA31D947D1BC}"/>
    <cellStyle name="AÞ¸¶ [0]_ÆAC￥Ao_°eE¹3 _8월 마감 11" xfId="25660" xr:uid="{1B5D5EB5-3F63-4C2B-9507-8B0E91DB73DD}"/>
    <cellStyle name="ÄÞ¸¶ [0]_ÆÀÇ¥Áö_°èÈ¹3 _8월 마감 11" xfId="25661" xr:uid="{ABED5064-E469-4279-BAD1-559CCE667895}"/>
    <cellStyle name="AÞ¸¶ [0]_ÆAC￥Ao_°eE¹3 _8월 마감 12" xfId="25662" xr:uid="{E899ECB8-E469-480E-8231-85F3B8BA555C}"/>
    <cellStyle name="ÄÞ¸¶ [0]_ÆÀÇ¥Áö_°èÈ¹3 _8월 마감 12" xfId="25663" xr:uid="{D80A0331-ECAE-471F-B717-B28CFC531930}"/>
    <cellStyle name="AÞ¸¶ [0]_ÆAC￥Ao_°eE¹3 _8월 마감 13" xfId="25664" xr:uid="{FE20BBC6-0E65-4F48-B4C6-F7B3C180C252}"/>
    <cellStyle name="ÄÞ¸¶ [0]_ÆÀÇ¥Áö_°èÈ¹3 _8월 마감 13" xfId="25665" xr:uid="{8E0F5CBF-9086-4476-B9CF-C473F809B748}"/>
    <cellStyle name="AÞ¸¶ [0]_ÆAC￥Ao_°eE¹3 _8월 마감 14" xfId="25666" xr:uid="{32EF694F-E407-42CE-A7DA-CCD31B44CAB9}"/>
    <cellStyle name="ÄÞ¸¶ [0]_ÆÀÇ¥Áö_°èÈ¹3 _8월 마감 14" xfId="25667" xr:uid="{BBA8FC68-ADBB-4031-9134-44DC2EE7193A}"/>
    <cellStyle name="AÞ¸¶ [0]_ÆAC￥Ao_°eE¹3 _8월 마감 15" xfId="25668" xr:uid="{D4F07760-5F5E-4961-87F6-ED00DD0A1EC1}"/>
    <cellStyle name="ÄÞ¸¶ [0]_ÆÀÇ¥Áö_°èÈ¹3 _8월 마감 15" xfId="25669" xr:uid="{6F6F5216-A96D-4DDE-B4A1-2697A147E850}"/>
    <cellStyle name="AÞ¸¶ [0]_ÆAC￥Ao_°eE¹3 _8월 마감 16" xfId="25670" xr:uid="{2AEFCBBC-EFD7-49A8-A8DE-5164ED20884F}"/>
    <cellStyle name="ÄÞ¸¶ [0]_ÆÀÇ¥Áö_°èÈ¹3 _8월 마감 16" xfId="25671" xr:uid="{E9CE81B0-AEAE-4238-AF5A-E1FABA4C4C98}"/>
    <cellStyle name="AÞ¸¶ [0]_ÆAC￥Ao_°eE¹3 _8월 마감 17" xfId="25672" xr:uid="{50C7B7C7-10DE-4AD7-8502-FE0B1563F84C}"/>
    <cellStyle name="ÄÞ¸¶ [0]_ÆÀÇ¥Áö_°èÈ¹3 _8월 마감 17" xfId="25673" xr:uid="{40384A7B-D2B6-4019-BCC4-4C7800351FE4}"/>
    <cellStyle name="AÞ¸¶ [0]_ÆAC￥Ao_°eE¹3 _8월 마감 18" xfId="25674" xr:uid="{FCCADE4D-C49F-4331-943E-487CB9EF45BB}"/>
    <cellStyle name="ÄÞ¸¶ [0]_ÆÀÇ¥Áö_°èÈ¹3 _8월 마감 18" xfId="25675" xr:uid="{1B435C85-0DAA-4830-9AE8-B151B9CB2D00}"/>
    <cellStyle name="AÞ¸¶ [0]_ÆAC￥Ao_°eE¹3 _8월 마감 19" xfId="25676" xr:uid="{D38683A5-0FC9-4008-BF28-80A487444D01}"/>
    <cellStyle name="ÄÞ¸¶ [0]_ÆÀÇ¥Áö_°èÈ¹3 _8월 마감 19" xfId="25677" xr:uid="{BB2B94CC-C7C8-409E-8ADF-9F975511E4D6}"/>
    <cellStyle name="AÞ¸¶ [0]_ÆAC￥Ao_°eE¹3 _8월 마감 2" xfId="25678" xr:uid="{D27CFA59-A843-401F-9261-9E766A975B44}"/>
    <cellStyle name="ÄÞ¸¶ [0]_ÆÀÇ¥Áö_°èÈ¹3 _8월 마감 2" xfId="25679" xr:uid="{71A111D9-7B78-408E-BCEE-D9975ABDB4BD}"/>
    <cellStyle name="AÞ¸¶ [0]_ÆAC￥Ao_°eE¹3 _8월 마감 20" xfId="25680" xr:uid="{6EA659A1-6E34-42D1-B65A-C07D524D9037}"/>
    <cellStyle name="ÄÞ¸¶ [0]_ÆÀÇ¥Áö_°èÈ¹3 _8월 마감 20" xfId="25681" xr:uid="{644E952F-C922-4C2D-BC43-09605C884AEE}"/>
    <cellStyle name="AÞ¸¶ [0]_ÆAC￥Ao_°eE¹3 _8월 마감 21" xfId="25682" xr:uid="{C187E2BC-601E-44A0-AEEF-32798BFE49DE}"/>
    <cellStyle name="ÄÞ¸¶ [0]_ÆÀÇ¥Áö_°èÈ¹3 _8월 마감 21" xfId="25683" xr:uid="{3EBC52F1-B33E-4149-92A7-8E59AC2BA947}"/>
    <cellStyle name="AÞ¸¶ [0]_ÆAC￥Ao_°eE¹3 _8월 마감 22" xfId="25684" xr:uid="{CD9FF9ED-08B9-4472-B48B-2584F3B202B7}"/>
    <cellStyle name="ÄÞ¸¶ [0]_ÆÀÇ¥Áö_°èÈ¹3 _8월 마감 22" xfId="25685" xr:uid="{F2039F09-507A-442E-8C11-461B043B3CC9}"/>
    <cellStyle name="AÞ¸¶ [0]_ÆAC￥Ao_°eE¹3 _8월 마감 23" xfId="25686" xr:uid="{53A88C35-9A63-42C3-AD78-2299890809CB}"/>
    <cellStyle name="ÄÞ¸¶ [0]_ÆÀÇ¥Áö_°èÈ¹3 _8월 마감 23" xfId="25687" xr:uid="{1B48F9A1-6AA5-4348-A915-A93E66E27FD6}"/>
    <cellStyle name="AÞ¸¶ [0]_ÆAC￥Ao_°eE¹3 _8월 마감 24" xfId="25688" xr:uid="{EE115542-737F-45CB-8E2F-6698D4EBB5CE}"/>
    <cellStyle name="ÄÞ¸¶ [0]_ÆÀÇ¥Áö_°èÈ¹3 _8월 마감 24" xfId="25689" xr:uid="{1C81BE32-85BD-4120-9A76-6ECDD709AEDD}"/>
    <cellStyle name="AÞ¸¶ [0]_ÆAC￥Ao_°eE¹3 _8월 마감 25" xfId="25690" xr:uid="{A73851A1-3E67-47D7-9067-8F4AAC2B2C83}"/>
    <cellStyle name="ÄÞ¸¶ [0]_ÆÀÇ¥Áö_°èÈ¹3 _8월 마감 25" xfId="25691" xr:uid="{E2348295-B7BC-46B8-A38A-F3FE8188AF93}"/>
    <cellStyle name="AÞ¸¶ [0]_ÆAC￥Ao_°eE¹3 _8월 마감 26" xfId="25692" xr:uid="{2828BD1D-4D53-48F8-833B-AE44C1DB975E}"/>
    <cellStyle name="ÄÞ¸¶ [0]_ÆÀÇ¥Áö_°èÈ¹3 _8월 마감 26" xfId="25693" xr:uid="{F219D752-480B-4713-A3B0-5F5FC5464022}"/>
    <cellStyle name="AÞ¸¶ [0]_ÆAC￥Ao_°eE¹3 _8월 마감 27" xfId="25694" xr:uid="{DA71CDF5-B9B9-4509-980E-694272609063}"/>
    <cellStyle name="ÄÞ¸¶ [0]_ÆÀÇ¥Áö_°èÈ¹3 _8월 마감 27" xfId="25695" xr:uid="{00058CCB-7034-4481-8E5C-BEECA510CBA0}"/>
    <cellStyle name="AÞ¸¶ [0]_ÆAC￥Ao_°eE¹3 _8월 마감 28" xfId="25696" xr:uid="{AC02C250-16C2-4457-B951-1080CD863246}"/>
    <cellStyle name="ÄÞ¸¶ [0]_ÆÀÇ¥Áö_°èÈ¹3 _8월 마감 28" xfId="25697" xr:uid="{AF896A34-F687-410B-AF07-A8197A2E1BF0}"/>
    <cellStyle name="AÞ¸¶ [0]_ÆAC￥Ao_°eE¹3 _8월 마감 29" xfId="25698" xr:uid="{D51934E1-7C29-4C18-8110-22BDCFEF6EA3}"/>
    <cellStyle name="ÄÞ¸¶ [0]_ÆÀÇ¥Áö_°èÈ¹3 _8월 마감 29" xfId="25699" xr:uid="{40D4A8EA-65BF-41DF-BAB6-D1D57B62CE1C}"/>
    <cellStyle name="AÞ¸¶ [0]_ÆAC￥Ao_°eE¹3 _8월 마감 3" xfId="25700" xr:uid="{E4FF1952-AA55-4383-9412-509BE051EBDC}"/>
    <cellStyle name="ÄÞ¸¶ [0]_ÆÀÇ¥Áö_°èÈ¹3 _8월 마감 3" xfId="25701" xr:uid="{B57DF203-A336-455F-B1C4-1C5117369642}"/>
    <cellStyle name="AÞ¸¶ [0]_ÆAC￥Ao_°eE¹3 _8월 마감 30" xfId="25702" xr:uid="{4D8093FC-2E96-407C-A8B3-0717C80B7D44}"/>
    <cellStyle name="ÄÞ¸¶ [0]_ÆÀÇ¥Áö_°èÈ¹3 _8월 마감 30" xfId="25703" xr:uid="{881F9A55-F5D6-4D73-BC5E-6900C3D1960F}"/>
    <cellStyle name="AÞ¸¶ [0]_ÆAC￥Ao_°eE¹3 _8월 마감 31" xfId="25704" xr:uid="{17DC23A2-2B21-40FB-BA18-358FBF9CF2A1}"/>
    <cellStyle name="ÄÞ¸¶ [0]_ÆÀÇ¥Áö_°èÈ¹3 _8월 마감 31" xfId="25705" xr:uid="{85DFCCCC-1A07-4BFA-B93A-AA9D846D6BCD}"/>
    <cellStyle name="AÞ¸¶ [0]_ÆAC￥Ao_°eE¹3 _8월 마감 32" xfId="25706" xr:uid="{46D2EC7A-43C8-4A95-9FC6-8FA41BEE4200}"/>
    <cellStyle name="ÄÞ¸¶ [0]_ÆÀÇ¥Áö_°èÈ¹3 _8월 마감 32" xfId="25707" xr:uid="{0DC7C001-DDAD-4D09-9199-16E7077C1108}"/>
    <cellStyle name="AÞ¸¶ [0]_ÆAC￥Ao_°eE¹3 _8월 마감 33" xfId="25708" xr:uid="{AFB72DC8-266F-4423-8EDF-3D788B57038B}"/>
    <cellStyle name="ÄÞ¸¶ [0]_ÆÀÇ¥Áö_°èÈ¹3 _8월 마감 33" xfId="25709" xr:uid="{6803DD95-95A9-436C-9CCF-7B92BE31C527}"/>
    <cellStyle name="AÞ¸¶ [0]_ÆAC￥Ao_°eE¹3 _8월 마감 34" xfId="25710" xr:uid="{03730811-A75A-4314-BF2E-B3EE124A58AD}"/>
    <cellStyle name="ÄÞ¸¶ [0]_ÆÀÇ¥Áö_°èÈ¹3 _8월 마감 34" xfId="25711" xr:uid="{D69E03A0-5D5B-4137-A596-748FFBDEBA1B}"/>
    <cellStyle name="AÞ¸¶ [0]_ÆAC￥Ao_°eE¹3 _8월 마감 35" xfId="25712" xr:uid="{005056EE-29DE-400E-8A3A-C72EB04E1C84}"/>
    <cellStyle name="ÄÞ¸¶ [0]_ÆÀÇ¥Áö_°èÈ¹3 _8월 마감 35" xfId="25713" xr:uid="{2796FDC0-6091-4AD6-AEEA-3C18CEB58472}"/>
    <cellStyle name="AÞ¸¶ [0]_ÆAC￥Ao_°eE¹3 _8월 마감 36" xfId="25714" xr:uid="{A1B0A500-0B5F-4818-9814-5610922F6C87}"/>
    <cellStyle name="ÄÞ¸¶ [0]_ÆÀÇ¥Áö_°èÈ¹3 _8월 마감 36" xfId="25715" xr:uid="{B833951E-6F88-4F03-955C-365CCB6721EC}"/>
    <cellStyle name="AÞ¸¶ [0]_ÆAC￥Ao_°eE¹3 _8월 마감 4" xfId="25716" xr:uid="{B7D125E7-71D9-4C2A-B986-D8652FEF75C7}"/>
    <cellStyle name="ÄÞ¸¶ [0]_ÆÀÇ¥Áö_°èÈ¹3 _8월 마감 4" xfId="25717" xr:uid="{E8A1C806-60BA-45AF-ACCF-884043912768}"/>
    <cellStyle name="AÞ¸¶ [0]_ÆAC￥Ao_°eE¹3 _8월 마감 5" xfId="25718" xr:uid="{E179895F-72F2-4E2B-9834-693F6EB4B447}"/>
    <cellStyle name="ÄÞ¸¶ [0]_ÆÀÇ¥Áö_°èÈ¹3 _8월 마감 5" xfId="25719" xr:uid="{5A278F03-7D54-42BF-A432-133624369FB0}"/>
    <cellStyle name="AÞ¸¶ [0]_ÆAC￥Ao_°eE¹3 _8월 마감 6" xfId="25720" xr:uid="{59EC697D-A03D-473B-896A-6F80CA2DCA77}"/>
    <cellStyle name="ÄÞ¸¶ [0]_ÆÀÇ¥Áö_°èÈ¹3 _8월 마감 6" xfId="25721" xr:uid="{FEFB6DD1-7F7D-446F-80D6-D2EB3B580A90}"/>
    <cellStyle name="AÞ¸¶ [0]_ÆAC￥Ao_°eE¹3 _8월 마감 7" xfId="25722" xr:uid="{FDBA76E9-C8AE-49C1-9C1E-E0A14F321C47}"/>
    <cellStyle name="ÄÞ¸¶ [0]_ÆÀÇ¥Áö_°èÈ¹3 _8월 마감 7" xfId="25723" xr:uid="{5B92E33E-6D89-4BC9-B487-49ED420510E6}"/>
    <cellStyle name="AÞ¸¶ [0]_ÆAC￥Ao_°eE¹3 _8월 마감 8" xfId="25724" xr:uid="{6565817F-8ABC-4751-A5E8-41B669DBBD63}"/>
    <cellStyle name="ÄÞ¸¶ [0]_ÆÀÇ¥Áö_°èÈ¹3 _8월 마감 8" xfId="25725" xr:uid="{FB8368E2-9A24-4D55-886A-AB72A904DC9F}"/>
    <cellStyle name="AÞ¸¶ [0]_ÆAC￥Ao_°eE¹3 _8월 마감 9" xfId="25726" xr:uid="{81AF33CB-7AC4-4AAE-A05E-614F8E0446A4}"/>
    <cellStyle name="ÄÞ¸¶ [0]_ÆÀÇ¥Áö_°èÈ¹3 _8월 마감 9" xfId="25727" xr:uid="{5B0F7F94-9195-46AE-8EE1-287C0AD6194E}"/>
    <cellStyle name="AÞ¸¶ [0]_ÆAC￥Ao_°eE¹3 _globalleader(1)" xfId="3104" xr:uid="{A23AA5A5-B575-46F0-8119-530EC7D7EBD4}"/>
    <cellStyle name="ÄÞ¸¶ [0]_ÆÀÇ¥Áö_°èÈ¹3 _globalleader(1)" xfId="3105" xr:uid="{19379390-1A9D-40FA-A1DF-130EADD225D9}"/>
    <cellStyle name="AÞ¸¶ [0]_ÆAC￥Ao_°eE¹3 _SJN보고자료(5월)1" xfId="3106" xr:uid="{36A927E4-B4ED-4415-9A55-CB27C1AD450E}"/>
    <cellStyle name="ÄÞ¸¶ [0]_ÆÀÇ¥Áö_°èÈ¹3 _SPACE활용" xfId="3107" xr:uid="{88C95348-1684-49C5-8522-D84790F275C9}"/>
    <cellStyle name="AÞ¸¶ [0]_ÆAC￥Ao_°eE¹3 _공문별첨 1,2. 장기발전전략수립지침 (06.08.07)" xfId="3108" xr:uid="{0B75C437-2984-4FC2-AC1C-4BA10914350A}"/>
    <cellStyle name="ÄÞ¸¶ [0]_ÆÀÇ¥Áö_°èÈ¹3 _배전반" xfId="3109" xr:uid="{54D72036-A621-477B-8AD2-E8B3CF0227AD}"/>
    <cellStyle name="AÞ¸¶ [0]_ÆAC￥Ao_°eE¹3 _수주분석(MTX)0829" xfId="3110" xr:uid="{49F7C018-25D7-40B3-B335-0A0F08280B6B}"/>
    <cellStyle name="ÄÞ¸¶ [0]_ÆÀÇ¥Áö_°èÈ¹3 _수주분석(MTX)0829" xfId="3111" xr:uid="{D0C05B4D-9579-4AA9-88F9-C2895D7B1AC1}"/>
    <cellStyle name="AÞ¸¶ [0]_ÆAC￥Ao_°eE¹3 _월간회의(10.4일)" xfId="3112" xr:uid="{45E8619D-C450-4EC8-BD32-A4641C4DD04A}"/>
    <cellStyle name="ÄÞ¸¶ [0]_ÆÀÇ¥Áö_°èÈ¹3 _월간회의(10.4일)" xfId="3113" xr:uid="{030291B1-533F-4B09-A6E2-03310F8DA5BF}"/>
    <cellStyle name="AÞ¸¶ [0]_ÆAC￥Ao_°eE¹3 _월간회의(10월)" xfId="3114" xr:uid="{60404D16-C4B8-458D-9DA2-657BF854EFA4}"/>
    <cellStyle name="ÄÞ¸¶ [0]_ÆÀÇ¥Áö_°èÈ¹3 _월간회의(10월)" xfId="3115" xr:uid="{54C764EC-D53E-4086-8849-DCEBEA81ABCF}"/>
    <cellStyle name="AÞ¸¶ [0]_ÆAC￥Ao_°eE¹3 _월간회의(1월)" xfId="3116" xr:uid="{D451DF51-5601-4A39-A93D-CF46CB6407C5}"/>
    <cellStyle name="ÄÞ¸¶ [0]_ÆÀÇ¥Áö_°èÈ¹3 _월간회의(1월)" xfId="3117" xr:uid="{BB306EE7-FCAA-4CF7-A876-7D8A78F42D01}"/>
    <cellStyle name="AÞ¸¶ [0]_ÆAC￥Ao_°eE¹3 _장기 비전 및 경영목표 (06.06.30)" xfId="3118" xr:uid="{55E64CCC-6041-4A1E-8A23-945E895866F6}"/>
    <cellStyle name="ÄÞ¸¶ [0]_ÆÀÇ¥Áö_°èÈ¹3 _주별일보" xfId="3119" xr:uid="{A6E09306-91AA-4374-AE93-E93E3F6FA357}"/>
    <cellStyle name="AÞ¸¶ [0]_ÆAC￥Ao_°eE¹3 _주별일보 10" xfId="25728" xr:uid="{606FF443-C54F-420D-BABD-C47AEB74E545}"/>
    <cellStyle name="ÄÞ¸¶ [0]_ÆÀÇ¥Áö_°èÈ¹3 _주별일보 10" xfId="25729" xr:uid="{B0657E2E-8501-49AB-9934-06C88FABCE25}"/>
    <cellStyle name="AÞ¸¶ [0]_ÆAC￥Ao_°eE¹3 _주별일보 11" xfId="25730" xr:uid="{6B7DA828-1603-48B9-A274-2943123F5926}"/>
    <cellStyle name="ÄÞ¸¶ [0]_ÆÀÇ¥Áö_°èÈ¹3 _주별일보 11" xfId="25731" xr:uid="{A2A651BD-51E3-461E-AE03-AF41FC8F194D}"/>
    <cellStyle name="AÞ¸¶ [0]_ÆAC￥Ao_°eE¹3 _주별일보 12" xfId="25732" xr:uid="{F9C32977-36F3-4BE0-A47A-D0099D9606AA}"/>
    <cellStyle name="ÄÞ¸¶ [0]_ÆÀÇ¥Áö_°èÈ¹3 _주별일보 12" xfId="25733" xr:uid="{3C193AB5-34E3-45AC-B0A1-E93BD6B02FCB}"/>
    <cellStyle name="AÞ¸¶ [0]_ÆAC￥Ao_°eE¹3 _주별일보 13" xfId="25734" xr:uid="{A9F42BAD-2880-4B30-8DBB-890BE01CA4EC}"/>
    <cellStyle name="ÄÞ¸¶ [0]_ÆÀÇ¥Áö_°èÈ¹3 _주별일보 13" xfId="25735" xr:uid="{7519129A-0743-493F-AD7E-02B863848FF1}"/>
    <cellStyle name="AÞ¸¶ [0]_ÆAC￥Ao_°eE¹3 _주별일보 14" xfId="25736" xr:uid="{9593F2A9-12F1-44A8-B38C-EEF4FDF2EA1D}"/>
    <cellStyle name="ÄÞ¸¶ [0]_ÆÀÇ¥Áö_°èÈ¹3 _주별일보 14" xfId="25737" xr:uid="{6A9403C5-16B2-4874-B5C5-7525399F676A}"/>
    <cellStyle name="AÞ¸¶ [0]_ÆAC￥Ao_°eE¹3 _주별일보 15" xfId="25738" xr:uid="{E2F0BD17-1ECA-4749-B79E-0302154C96EA}"/>
    <cellStyle name="ÄÞ¸¶ [0]_ÆÀÇ¥Áö_°èÈ¹3 _주별일보 15" xfId="25739" xr:uid="{825E8351-C826-4B2B-BE48-D7A4B50C1A66}"/>
    <cellStyle name="AÞ¸¶ [0]_ÆAC￥Ao_°eE¹3 _주별일보 16" xfId="25740" xr:uid="{BF588E81-D08A-4168-A94F-7C15CAFCEB71}"/>
    <cellStyle name="ÄÞ¸¶ [0]_ÆÀÇ¥Áö_°èÈ¹3 _주별일보 16" xfId="25741" xr:uid="{0A493819-258A-4AB2-B338-4A21460A085C}"/>
    <cellStyle name="AÞ¸¶ [0]_ÆAC￥Ao_°eE¹3 _주별일보 17" xfId="25742" xr:uid="{1F6964ED-7938-4103-B2D6-045D615FE9CD}"/>
    <cellStyle name="ÄÞ¸¶ [0]_ÆÀÇ¥Áö_°èÈ¹3 _주별일보 17" xfId="25743" xr:uid="{366F481D-ECEF-4592-B143-BB9F9F419CAD}"/>
    <cellStyle name="AÞ¸¶ [0]_ÆAC￥Ao_°eE¹3 _주별일보 18" xfId="25744" xr:uid="{F515E32B-3E43-45FA-B15B-DE6656529E05}"/>
    <cellStyle name="ÄÞ¸¶ [0]_ÆÀÇ¥Áö_°èÈ¹3 _주별일보 18" xfId="25745" xr:uid="{0D77D2C8-9BB5-449B-BCB9-2722EC1B8008}"/>
    <cellStyle name="AÞ¸¶ [0]_ÆAC￥Ao_°eE¹3 _주별일보 19" xfId="25746" xr:uid="{396C6715-3DEF-4665-8E72-AB752C7D2D8C}"/>
    <cellStyle name="ÄÞ¸¶ [0]_ÆÀÇ¥Áö_°èÈ¹3 _주별일보 19" xfId="25747" xr:uid="{87BBA26B-8C16-4029-970A-D52D4DA02F00}"/>
    <cellStyle name="AÞ¸¶ [0]_ÆAC￥Ao_°eE¹3 _주별일보 2" xfId="25748" xr:uid="{15026853-ACFF-488B-8C04-2BB4F6D268FE}"/>
    <cellStyle name="ÄÞ¸¶ [0]_ÆÀÇ¥Áö_°èÈ¹3 _주별일보 2" xfId="25749" xr:uid="{5382DEBC-755D-486D-A872-9880726DF6CB}"/>
    <cellStyle name="AÞ¸¶ [0]_ÆAC￥Ao_°eE¹3 _주별일보 20" xfId="25750" xr:uid="{B3A422B4-F456-432E-9EF4-1F0982774C4E}"/>
    <cellStyle name="ÄÞ¸¶ [0]_ÆÀÇ¥Áö_°èÈ¹3 _주별일보 20" xfId="25751" xr:uid="{7EAC26CA-8E46-444E-BD83-5D5FC612989C}"/>
    <cellStyle name="AÞ¸¶ [0]_ÆAC￥Ao_°eE¹3 _주별일보 21" xfId="25752" xr:uid="{737D2657-AB2A-4A4B-8A3A-EA174B2E0DA3}"/>
    <cellStyle name="ÄÞ¸¶ [0]_ÆÀÇ¥Áö_°èÈ¹3 _주별일보 21" xfId="25753" xr:uid="{7DADCA6C-1D68-40C1-B9D0-49DE3A250D9B}"/>
    <cellStyle name="AÞ¸¶ [0]_ÆAC￥Ao_°eE¹3 _주별일보 22" xfId="25754" xr:uid="{E3526997-97B0-4BDA-93F5-9362E6F67C20}"/>
    <cellStyle name="ÄÞ¸¶ [0]_ÆÀÇ¥Áö_°èÈ¹3 _주별일보 22" xfId="25755" xr:uid="{2372106D-627A-4D65-BC03-688045D15C24}"/>
    <cellStyle name="AÞ¸¶ [0]_ÆAC￥Ao_°eE¹3 _주별일보 23" xfId="25756" xr:uid="{0DDDB3F1-6F3B-4549-A720-6B5865628484}"/>
    <cellStyle name="ÄÞ¸¶ [0]_ÆÀÇ¥Áö_°èÈ¹3 _주별일보 23" xfId="25757" xr:uid="{12417AC4-425E-4CC4-93EB-4AD1A907C916}"/>
    <cellStyle name="AÞ¸¶ [0]_ÆAC￥Ao_°eE¹3 _주별일보 24" xfId="25758" xr:uid="{BE29C043-8FC1-4050-B7B2-E2672A071A7B}"/>
    <cellStyle name="ÄÞ¸¶ [0]_ÆÀÇ¥Áö_°èÈ¹3 _주별일보 24" xfId="25759" xr:uid="{C4E75E13-597D-4DF6-B3EE-930C01558AE5}"/>
    <cellStyle name="AÞ¸¶ [0]_ÆAC￥Ao_°eE¹3 _주별일보 25" xfId="25760" xr:uid="{C5436F23-2943-47C6-8592-A9A947BA7621}"/>
    <cellStyle name="ÄÞ¸¶ [0]_ÆÀÇ¥Áö_°èÈ¹3 _주별일보 25" xfId="25761" xr:uid="{6DCD161B-AE46-4BFA-9420-98FECEAC3EDB}"/>
    <cellStyle name="AÞ¸¶ [0]_ÆAC￥Ao_°eE¹3 _주별일보 26" xfId="25762" xr:uid="{D246D550-C01E-4CAD-AC57-CCE1B4D626A6}"/>
    <cellStyle name="ÄÞ¸¶ [0]_ÆÀÇ¥Áö_°èÈ¹3 _주별일보 26" xfId="25763" xr:uid="{FBA7D908-0720-4B8C-AB13-36E6E7ED504E}"/>
    <cellStyle name="AÞ¸¶ [0]_ÆAC￥Ao_°eE¹3 _주별일보 27" xfId="25764" xr:uid="{2FDE32E9-E582-48DB-B423-29FC7B479944}"/>
    <cellStyle name="ÄÞ¸¶ [0]_ÆÀÇ¥Áö_°èÈ¹3 _주별일보 27" xfId="25765" xr:uid="{666F09D4-35C1-4161-93D7-0B27AFD9F677}"/>
    <cellStyle name="AÞ¸¶ [0]_ÆAC￥Ao_°eE¹3 _주별일보 28" xfId="25766" xr:uid="{D0919C1B-0541-494B-954A-580427D9898E}"/>
    <cellStyle name="ÄÞ¸¶ [0]_ÆÀÇ¥Áö_°èÈ¹3 _주별일보 28" xfId="25767" xr:uid="{A53CCCAA-049D-4833-9A10-759E0ABD3384}"/>
    <cellStyle name="AÞ¸¶ [0]_ÆAC￥Ao_°eE¹3 _주별일보 29" xfId="25768" xr:uid="{FC415CB5-B5BC-4874-AFFF-9A5737F3B2CB}"/>
    <cellStyle name="ÄÞ¸¶ [0]_ÆÀÇ¥Áö_°èÈ¹3 _주별일보 29" xfId="25769" xr:uid="{80F1C99D-0605-4EC6-9615-C1DA85F63ED4}"/>
    <cellStyle name="AÞ¸¶ [0]_ÆAC￥Ao_°eE¹3 _주별일보 3" xfId="25770" xr:uid="{A07065CE-930E-48DD-B959-FD5B1F1F99AF}"/>
    <cellStyle name="ÄÞ¸¶ [0]_ÆÀÇ¥Áö_°èÈ¹3 _주별일보 3" xfId="25771" xr:uid="{8E9D4878-0704-433C-9CCA-DB3E1EFAA194}"/>
    <cellStyle name="AÞ¸¶ [0]_ÆAC￥Ao_°eE¹3 _주별일보 30" xfId="25772" xr:uid="{4B4C4849-A320-4F5F-A0EC-3C78D230FF86}"/>
    <cellStyle name="ÄÞ¸¶ [0]_ÆÀÇ¥Áö_°èÈ¹3 _주별일보 30" xfId="25773" xr:uid="{0294B63D-CA8D-421B-87B4-E03E0582EE7E}"/>
    <cellStyle name="AÞ¸¶ [0]_ÆAC￥Ao_°eE¹3 _주별일보 31" xfId="25774" xr:uid="{671412B4-6F9C-4B95-B648-C08CAC5FD296}"/>
    <cellStyle name="ÄÞ¸¶ [0]_ÆÀÇ¥Áö_°èÈ¹3 _주별일보 31" xfId="25775" xr:uid="{A81ABF99-1D18-48F9-A3EF-C7FD2C1420EE}"/>
    <cellStyle name="AÞ¸¶ [0]_ÆAC￥Ao_°eE¹3 _주별일보 32" xfId="25776" xr:uid="{AED58197-789E-4060-8D46-784A716FEEC6}"/>
    <cellStyle name="ÄÞ¸¶ [0]_ÆÀÇ¥Áö_°èÈ¹3 _주별일보 32" xfId="25777" xr:uid="{5FFC5C36-BA66-4566-8C3D-BDCAF31667BD}"/>
    <cellStyle name="AÞ¸¶ [0]_ÆAC￥Ao_°eE¹3 _주별일보 33" xfId="25778" xr:uid="{C13C0D33-1B5E-4226-AE5D-39615A10BD04}"/>
    <cellStyle name="ÄÞ¸¶ [0]_ÆÀÇ¥Áö_°èÈ¹3 _주별일보 33" xfId="25779" xr:uid="{8085730D-3DCA-4696-8796-E0C97B2113D1}"/>
    <cellStyle name="AÞ¸¶ [0]_ÆAC￥Ao_°eE¹3 _주별일보 34" xfId="25780" xr:uid="{E2CC5A7C-0933-4716-B7B7-77092797675B}"/>
    <cellStyle name="ÄÞ¸¶ [0]_ÆÀÇ¥Áö_°èÈ¹3 _주별일보 34" xfId="25781" xr:uid="{422BFF09-E54A-424A-9DE9-ED0074DF9021}"/>
    <cellStyle name="AÞ¸¶ [0]_ÆAC￥Ao_°eE¹3 _주별일보 35" xfId="25782" xr:uid="{B4BCA179-C6DF-44F1-95B2-43AC2C0680CA}"/>
    <cellStyle name="ÄÞ¸¶ [0]_ÆÀÇ¥Áö_°èÈ¹3 _주별일보 35" xfId="25783" xr:uid="{4D6B5457-2AE6-41B8-8CC2-4A7473FE879A}"/>
    <cellStyle name="AÞ¸¶ [0]_ÆAC￥Ao_°eE¹3 _주별일보 36" xfId="25784" xr:uid="{9C9DD34E-8973-4A70-B8F5-8CD55F459890}"/>
    <cellStyle name="ÄÞ¸¶ [0]_ÆÀÇ¥Áö_°èÈ¹3 _주별일보 36" xfId="25785" xr:uid="{0802141F-D211-4FD1-A6F1-F7617C2FB01F}"/>
    <cellStyle name="AÞ¸¶ [0]_ÆAC￥Ao_°eE¹3 _주별일보 4" xfId="25786" xr:uid="{D41636C1-720B-45D5-816C-906FD52972C5}"/>
    <cellStyle name="ÄÞ¸¶ [0]_ÆÀÇ¥Áö_°èÈ¹3 _주별일보 4" xfId="25787" xr:uid="{8EB990E3-165C-4E0F-9BBD-AC110579BE35}"/>
    <cellStyle name="AÞ¸¶ [0]_ÆAC￥Ao_°eE¹3 _주별일보 5" xfId="25788" xr:uid="{8CFF4526-1C05-4C49-B1DA-8919D929D2FD}"/>
    <cellStyle name="ÄÞ¸¶ [0]_ÆÀÇ¥Áö_°èÈ¹3 _주별일보 5" xfId="25789" xr:uid="{54E91E7A-9744-4EC6-AA46-C0C0B344D420}"/>
    <cellStyle name="AÞ¸¶ [0]_ÆAC￥Ao_°eE¹3 _주별일보 6" xfId="25790" xr:uid="{639B5D16-569B-4F17-8CBE-E14F8E2527DB}"/>
    <cellStyle name="ÄÞ¸¶ [0]_ÆÀÇ¥Áö_°èÈ¹3 _주별일보 6" xfId="25791" xr:uid="{1DD45B19-1210-4077-9320-ED1F97FCAB96}"/>
    <cellStyle name="AÞ¸¶ [0]_ÆAC￥Ao_°eE¹3 _주별일보 7" xfId="25792" xr:uid="{CBF5C712-8B62-4988-8475-B5E08AC1F7C0}"/>
    <cellStyle name="ÄÞ¸¶ [0]_ÆÀÇ¥Áö_°èÈ¹3 _주별일보 7" xfId="25793" xr:uid="{0B6B17F4-692B-4F42-B767-ADF7D31B4BF4}"/>
    <cellStyle name="AÞ¸¶ [0]_ÆAC￥Ao_°eE¹3 _주별일보 8" xfId="25794" xr:uid="{CE4FC989-3B25-48D6-9D29-BD54B8E70F58}"/>
    <cellStyle name="ÄÞ¸¶ [0]_ÆÀÇ¥Áö_°èÈ¹3 _주별일보 8" xfId="25795" xr:uid="{E6E29124-8A05-4944-B53C-FAD9C3E9D60D}"/>
    <cellStyle name="AÞ¸¶ [0]_ÆAC￥Ao_°eE¹3 _주별일보 9" xfId="25796" xr:uid="{7B4D005F-8AC6-47AC-BAB4-EBCB9CA52629}"/>
    <cellStyle name="ÄÞ¸¶ [0]_ÆÀÇ¥Áö_°èÈ¹3 _주별일보 9" xfId="25797" xr:uid="{6F081B7C-7BBD-4E04-ACDC-E226C6580D4C}"/>
    <cellStyle name="AÞ¸¶ [0]_ÆAC￥Ao_°eE¹3 _주요" xfId="3120" xr:uid="{ED3A83E2-855B-4D82-803F-541F5424E64D}"/>
    <cellStyle name="ÄÞ¸¶ [0]_ÆÀÇ¥Áö_°èÈ¹3 _주요" xfId="3121" xr:uid="{6B636938-755A-416B-9FBC-B95A2BE6913C}"/>
    <cellStyle name="AÞ¸¶ [0]_CaEA5³a (2)_¼oAa " xfId="3122" xr:uid="{ECEE0F35-796D-45A9-BD70-7592EA8D9CFB}"/>
    <cellStyle name="ÄÞ¸¶ [0]_ÇâÈÄ5³â (2)_¼öÃâ " xfId="3123" xr:uid="{01674641-7402-4AEE-9454-9E0C3E5001E8}"/>
    <cellStyle name="AÞ¸¶ [0]_CaEA5³a (2)_¼oAa  10" xfId="25798" xr:uid="{41741928-77E6-429B-AB05-E88DB79CC83F}"/>
    <cellStyle name="ÄÞ¸¶ [0]_ÇâÈÄ5³â (2)_¼öÃâ  10" xfId="25799" xr:uid="{85853025-260B-44DB-AD9F-249B3239A94D}"/>
    <cellStyle name="AÞ¸¶ [0]_CaEA5³a (2)_¼oAa  11" xfId="25800" xr:uid="{E2C82202-A933-4DAA-B50E-A1D3ACA19B34}"/>
    <cellStyle name="ÄÞ¸¶ [0]_ÇâÈÄ5³â (2)_¼öÃâ  11" xfId="25801" xr:uid="{B43D4001-68D0-4086-A90D-2C95CBDA39AA}"/>
    <cellStyle name="AÞ¸¶ [0]_CaEA5³a (2)_¼oAa  12" xfId="25802" xr:uid="{7FA0375B-9F22-431F-873B-F007BDDB57F3}"/>
    <cellStyle name="ÄÞ¸¶ [0]_ÇâÈÄ5³â (2)_¼öÃâ  12" xfId="25803" xr:uid="{504F1595-CD62-430F-9976-D1A5961292AF}"/>
    <cellStyle name="AÞ¸¶ [0]_CaEA5³a (2)_¼oAa  13" xfId="25804" xr:uid="{74C42F23-74BB-4F81-A451-46685C2CCFC4}"/>
    <cellStyle name="ÄÞ¸¶ [0]_ÇâÈÄ5³â (2)_¼öÃâ  13" xfId="25805" xr:uid="{CCCC9F01-CC92-4D25-A97C-7A39109916B1}"/>
    <cellStyle name="AÞ¸¶ [0]_CaEA5³a (2)_¼oAa  14" xfId="25806" xr:uid="{07D92C99-F656-4CB7-8707-33B8B5DF6101}"/>
    <cellStyle name="ÄÞ¸¶ [0]_ÇâÈÄ5³â (2)_¼öÃâ  14" xfId="25807" xr:uid="{6CE90AD5-56F9-4A5C-B780-F04EE6BCA37D}"/>
    <cellStyle name="AÞ¸¶ [0]_CaEA5³a (2)_¼oAa  15" xfId="25808" xr:uid="{E365ED00-21F6-4794-986F-07FAC0D8E50A}"/>
    <cellStyle name="ÄÞ¸¶ [0]_ÇâÈÄ5³â (2)_¼öÃâ  15" xfId="25809" xr:uid="{DC008775-6613-479D-B223-B507AE4908D5}"/>
    <cellStyle name="AÞ¸¶ [0]_CaEA5³a (2)_¼oAa  16" xfId="25810" xr:uid="{8642A644-9632-4817-A229-E7E7769CB763}"/>
    <cellStyle name="ÄÞ¸¶ [0]_ÇâÈÄ5³â (2)_¼öÃâ  16" xfId="25811" xr:uid="{F46FA61D-527B-47DD-AB30-EBA33DB82CEE}"/>
    <cellStyle name="AÞ¸¶ [0]_CaEA5³a (2)_¼oAa  17" xfId="25812" xr:uid="{6863C347-36AA-4FCB-A47E-6A186C666375}"/>
    <cellStyle name="ÄÞ¸¶ [0]_ÇâÈÄ5³â (2)_¼öÃâ  17" xfId="25813" xr:uid="{97B058F9-FACA-4D88-BC6A-C0BF81B0DF3A}"/>
    <cellStyle name="AÞ¸¶ [0]_CaEA5³a (2)_¼oAa  18" xfId="25814" xr:uid="{3A89F19C-F9BC-4F2A-90A6-25BBA21EEF4C}"/>
    <cellStyle name="ÄÞ¸¶ [0]_ÇâÈÄ5³â (2)_¼öÃâ  18" xfId="25815" xr:uid="{34D6E6AE-6AFA-4258-ADF4-3EF7D4667986}"/>
    <cellStyle name="AÞ¸¶ [0]_CaEA5³a (2)_¼oAa  19" xfId="25816" xr:uid="{72A9AD51-2886-4EA0-9083-AF4E7B1B996F}"/>
    <cellStyle name="ÄÞ¸¶ [0]_ÇâÈÄ5³â (2)_¼öÃâ  19" xfId="25817" xr:uid="{3D19E3D7-79CA-4D9B-BF46-7B66A489F1DA}"/>
    <cellStyle name="AÞ¸¶ [0]_CaEA5³a (2)_¼oAa  2" xfId="25818" xr:uid="{09B17EDA-6937-4014-B636-DA1CA7C7A693}"/>
    <cellStyle name="ÄÞ¸¶ [0]_ÇâÈÄ5³â (2)_¼öÃâ  2" xfId="25819" xr:uid="{1E8516A8-52D7-47EA-BF93-E1E8908C22D4}"/>
    <cellStyle name="AÞ¸¶ [0]_CaEA5³a (2)_¼oAa  20" xfId="25820" xr:uid="{AAA65C9B-58E3-4408-BD92-F2A8866C603E}"/>
    <cellStyle name="ÄÞ¸¶ [0]_ÇâÈÄ5³â (2)_¼öÃâ  20" xfId="25821" xr:uid="{71428C30-17B6-49A9-9E6E-A4FD96B70533}"/>
    <cellStyle name="AÞ¸¶ [0]_CaEA5³a (2)_¼oAa  21" xfId="25822" xr:uid="{6A13D84D-9C30-4C32-9F50-964B698F3D07}"/>
    <cellStyle name="ÄÞ¸¶ [0]_ÇâÈÄ5³â (2)_¼öÃâ  21" xfId="25823" xr:uid="{73CF669D-8B50-48EE-A6A6-A5292DAD5615}"/>
    <cellStyle name="AÞ¸¶ [0]_CaEA5³a (2)_¼oAa  22" xfId="25824" xr:uid="{05A25980-1F7D-4E99-BFAE-86C86DDA9E07}"/>
    <cellStyle name="ÄÞ¸¶ [0]_ÇâÈÄ5³â (2)_¼öÃâ  22" xfId="25825" xr:uid="{F19D0639-4E74-4F6E-9C59-A558CFA2AB3B}"/>
    <cellStyle name="AÞ¸¶ [0]_CaEA5³a (2)_¼oAa  23" xfId="25826" xr:uid="{EFF7CAB8-F7E7-413F-9C24-8E41246E3EAD}"/>
    <cellStyle name="ÄÞ¸¶ [0]_ÇâÈÄ5³â (2)_¼öÃâ  23" xfId="25827" xr:uid="{5D5DF8C4-6784-4267-84A2-572528DA061E}"/>
    <cellStyle name="AÞ¸¶ [0]_CaEA5³a (2)_¼oAa  24" xfId="25828" xr:uid="{BED001D2-A215-4C73-A157-488EEC99B714}"/>
    <cellStyle name="ÄÞ¸¶ [0]_ÇâÈÄ5³â (2)_¼öÃâ  24" xfId="25829" xr:uid="{1662C7C0-054C-42C8-9039-E4C5406D2EA9}"/>
    <cellStyle name="AÞ¸¶ [0]_CaEA5³a (2)_¼oAa  25" xfId="25830" xr:uid="{B229C04B-15FD-4EF7-946B-5C2A9695DF83}"/>
    <cellStyle name="ÄÞ¸¶ [0]_ÇâÈÄ5³â (2)_¼öÃâ  25" xfId="25831" xr:uid="{D0C37E16-D359-4A42-888F-7BEED0314216}"/>
    <cellStyle name="AÞ¸¶ [0]_CaEA5³a (2)_¼oAa  26" xfId="25832" xr:uid="{EAFCDEA1-9AD7-487D-BB6B-8F99BE78F3F2}"/>
    <cellStyle name="ÄÞ¸¶ [0]_ÇâÈÄ5³â (2)_¼öÃâ  26" xfId="25833" xr:uid="{28DA715D-013B-4EB3-BA87-F9A9BE35091E}"/>
    <cellStyle name="AÞ¸¶ [0]_CaEA5³a (2)_¼oAa  27" xfId="25834" xr:uid="{0DF0BB63-D99B-4E88-8616-58F252EF7D9D}"/>
    <cellStyle name="ÄÞ¸¶ [0]_ÇâÈÄ5³â (2)_¼öÃâ  27" xfId="25835" xr:uid="{D143E54A-4935-46FA-9EA6-F02602468FBC}"/>
    <cellStyle name="AÞ¸¶ [0]_CaEA5³a (2)_¼oAa  28" xfId="25836" xr:uid="{3E324F42-24B3-40EA-A501-DFB40E7481FA}"/>
    <cellStyle name="ÄÞ¸¶ [0]_ÇâÈÄ5³â (2)_¼öÃâ  28" xfId="25837" xr:uid="{3110CD22-CC60-412E-9CEF-B6C3AEF023FF}"/>
    <cellStyle name="AÞ¸¶ [0]_CaEA5³a (2)_¼oAa  29" xfId="25838" xr:uid="{8E252A96-3EFA-48D3-8218-96D5C5ADCF20}"/>
    <cellStyle name="ÄÞ¸¶ [0]_ÇâÈÄ5³â (2)_¼öÃâ  29" xfId="25839" xr:uid="{FE412813-C794-4382-BD27-202A4BFD6E69}"/>
    <cellStyle name="AÞ¸¶ [0]_CaEA5³a (2)_¼oAa  3" xfId="25840" xr:uid="{9DD8175C-BA41-458D-8E57-0634EC6FE907}"/>
    <cellStyle name="ÄÞ¸¶ [0]_ÇâÈÄ5³â (2)_¼öÃâ  3" xfId="25841" xr:uid="{0D44B622-232A-4389-9808-87EC85394A2F}"/>
    <cellStyle name="AÞ¸¶ [0]_CaEA5³a (2)_¼oAa  30" xfId="25842" xr:uid="{51A35D76-D42B-494D-8E90-553AD1B9CB9F}"/>
    <cellStyle name="ÄÞ¸¶ [0]_ÇâÈÄ5³â (2)_¼öÃâ  30" xfId="25843" xr:uid="{FF57B1DE-76DD-48D5-9C19-A3CF8DBCB22D}"/>
    <cellStyle name="AÞ¸¶ [0]_CaEA5³a (2)_¼oAa  31" xfId="25844" xr:uid="{74AE75EA-42CA-4C9E-8251-FC87DFF4344D}"/>
    <cellStyle name="ÄÞ¸¶ [0]_ÇâÈÄ5³â (2)_¼öÃâ  31" xfId="25845" xr:uid="{8F493879-8AE4-465B-97EB-DF1627AB8174}"/>
    <cellStyle name="AÞ¸¶ [0]_CaEA5³a (2)_¼oAa  32" xfId="25846" xr:uid="{72679708-212D-4A25-A4F9-EC7294188311}"/>
    <cellStyle name="ÄÞ¸¶ [0]_ÇâÈÄ5³â (2)_¼öÃâ  32" xfId="25847" xr:uid="{39542260-E467-47B9-A852-2FB32BDC8031}"/>
    <cellStyle name="AÞ¸¶ [0]_CaEA5³a (2)_¼oAa  33" xfId="25848" xr:uid="{9807F63E-5D80-49C4-8669-880CC5D24663}"/>
    <cellStyle name="ÄÞ¸¶ [0]_ÇâÈÄ5³â (2)_¼öÃâ  33" xfId="25849" xr:uid="{536D3B88-9886-449D-9CCB-A4DE182AA4B8}"/>
    <cellStyle name="AÞ¸¶ [0]_CaEA5³a (2)_¼oAa  34" xfId="25850" xr:uid="{7C2B86BE-F0FD-425B-B5A4-55C9356A06F3}"/>
    <cellStyle name="ÄÞ¸¶ [0]_ÇâÈÄ5³â (2)_¼öÃâ  34" xfId="25851" xr:uid="{DE67D8FB-B1A8-4FD4-A812-6788166CE3AE}"/>
    <cellStyle name="AÞ¸¶ [0]_CaEA5³a (2)_¼oAa  35" xfId="25852" xr:uid="{66E431FC-7336-48F3-A90F-642E24EB7EA5}"/>
    <cellStyle name="ÄÞ¸¶ [0]_ÇâÈÄ5³â (2)_¼öÃâ  35" xfId="25853" xr:uid="{34F1FD66-F01C-4234-B58B-D0F6C14E9CD9}"/>
    <cellStyle name="AÞ¸¶ [0]_CaEA5³a (2)_¼oAa  36" xfId="25854" xr:uid="{17EB5ECA-E7D0-4C74-A777-7B9779618A92}"/>
    <cellStyle name="ÄÞ¸¶ [0]_ÇâÈÄ5³â (2)_¼öÃâ  36" xfId="25855" xr:uid="{C70AA06F-0435-4D7A-AD9E-894EBD347448}"/>
    <cellStyle name="AÞ¸¶ [0]_CaEA5³a (2)_¼oAa  4" xfId="25856" xr:uid="{0C9A0C55-5FF1-4F1A-8E2A-1096DACD4678}"/>
    <cellStyle name="ÄÞ¸¶ [0]_ÇâÈÄ5³â (2)_¼öÃâ  4" xfId="25857" xr:uid="{48D82481-171C-4FAF-9616-E06CDAE5151B}"/>
    <cellStyle name="AÞ¸¶ [0]_CaEA5³a (2)_¼oAa  5" xfId="25858" xr:uid="{25037FA0-CBFA-49F2-A6BD-5181B95FCF04}"/>
    <cellStyle name="ÄÞ¸¶ [0]_ÇâÈÄ5³â (2)_¼öÃâ  5" xfId="25859" xr:uid="{DB85A872-6A4C-4A2D-A2AB-8B9D9D23BF4A}"/>
    <cellStyle name="AÞ¸¶ [0]_CaEA5³a (2)_¼oAa  6" xfId="25860" xr:uid="{DC3DA4AA-F8C2-4355-A502-4B0650B1CF8D}"/>
    <cellStyle name="ÄÞ¸¶ [0]_ÇâÈÄ5³â (2)_¼öÃâ  6" xfId="25861" xr:uid="{7253EA33-F3BA-4259-ACF2-E5D16A7798B4}"/>
    <cellStyle name="AÞ¸¶ [0]_CaEA5³a (2)_¼oAa  7" xfId="25862" xr:uid="{C977DC82-DA11-4E50-93F4-0BDC3D9735CF}"/>
    <cellStyle name="ÄÞ¸¶ [0]_ÇâÈÄ5³â (2)_¼öÃâ  7" xfId="25863" xr:uid="{36AB6265-4E3D-497F-AFC6-B733D0B1BFF7}"/>
    <cellStyle name="AÞ¸¶ [0]_CaEA5³a (2)_¼oAa  8" xfId="25864" xr:uid="{93F809DD-FBF4-4CAA-81D7-3693C430BB1E}"/>
    <cellStyle name="ÄÞ¸¶ [0]_ÇâÈÄ5³â (2)_¼öÃâ  8" xfId="25865" xr:uid="{DED641E6-0F32-498F-8EF5-E16C3D1D7E3C}"/>
    <cellStyle name="AÞ¸¶ [0]_CaEA5³a (2)_¼oAa  9" xfId="25866" xr:uid="{0340B99F-4B65-4ECA-B378-E1C2C45BA0F5}"/>
    <cellStyle name="ÄÞ¸¶ [0]_ÇâÈÄ5³â (2)_¼öÃâ  9" xfId="25867" xr:uid="{57E1A79F-B423-4E8F-BF00-A7F06AA486AE}"/>
    <cellStyle name="AÞ¸¶ [0]_Co´e¾÷¹≪AßAø " xfId="3124" xr:uid="{E5620D78-E950-4164-BF06-B7B08F3EDE22}"/>
    <cellStyle name="ÄÞ¸¶ [0]_INQUIRY ¿µ¾÷ÃßÁø " xfId="3125" xr:uid="{03EDC7FF-D5FC-4137-8EED-D0B4DB161764}"/>
    <cellStyle name="AÞ¸¶ [0]_INQUIRY ¿μ¾÷AßAø " xfId="3126" xr:uid="{D8596A38-7BCF-4EA0-8E54-EB70FE98410F}"/>
    <cellStyle name="ÄÞ¸¶ [0]_PERSONAL" xfId="3127" xr:uid="{EC669748-2A38-4B5B-84B0-E5620747E244}"/>
    <cellStyle name="AÞ¸¶ [0]_PERSONAL_1" xfId="3128" xr:uid="{0FD2E5F0-CBB2-4476-BBE2-C2E2FDD8425A}"/>
    <cellStyle name="ÄÞ¸¶ [0]_PERSONAL_1" xfId="3129" xr:uid="{A1B1972A-6A9B-420A-80D0-33C043CF4494}"/>
    <cellStyle name="AÞ¸¶ [0]_Sheet2" xfId="3130" xr:uid="{2DA9C6AD-8393-4C4D-8969-8F4E15398586}"/>
    <cellStyle name="ÄÞ¸¶ [0]_Sheet2" xfId="3131" xr:uid="{D1A699A9-7BC3-48B9-AAE7-067A4D4B731F}"/>
    <cellStyle name="ÄÞ¸¶_  Á¾  ÇÕ  " xfId="3132" xr:uid="{91A901E5-1A27-46A7-BE17-4F0BDB61AB1E}"/>
    <cellStyle name="AÞ¸¶_ ´e    Cu " xfId="3133" xr:uid="{1C529A99-EE36-416B-BAC1-654C2827832D}"/>
    <cellStyle name="ÄÞ¸¶_ ºñ¸ñº° ¿ùº°±â¼ú " xfId="3134" xr:uid="{DBB26ED1-C6E3-4BA5-9AD7-4DC2D42E474E}"/>
    <cellStyle name="AÞ¸¶_ ºn¸nº° ¿uº°±a¼u  10" xfId="25868" xr:uid="{A9549D0D-7C4C-4942-8EFA-81698C4F7762}"/>
    <cellStyle name="ÄÞ¸¶_ ºñ¸ñº° ¿ùº°±â¼ú  10" xfId="25869" xr:uid="{BB20ACFA-3814-436C-9E81-94A2A4B645F1}"/>
    <cellStyle name="AÞ¸¶_ ºn¸nº° ¿uº°±a¼u  11" xfId="25870" xr:uid="{5D77DD32-44C0-4B47-B6EB-BD4D016018AA}"/>
    <cellStyle name="ÄÞ¸¶_ ºñ¸ñº° ¿ùº°±â¼ú  11" xfId="25871" xr:uid="{51F06AC5-18B4-4169-81EA-BC3E7CEE2E2A}"/>
    <cellStyle name="AÞ¸¶_ ºn¸nº° ¿uº°±a¼u  12" xfId="25872" xr:uid="{7B60A131-A5F6-4DB7-9352-E7C1B389CC0D}"/>
    <cellStyle name="ÄÞ¸¶_ ºñ¸ñº° ¿ùº°±â¼ú  12" xfId="25873" xr:uid="{8180E838-2007-471F-A712-6C9F97F2076F}"/>
    <cellStyle name="AÞ¸¶_ ºn¸nº° ¿uº°±a¼u  13" xfId="25874" xr:uid="{DF8386C2-6BDA-45B9-98DC-03D94B0AA58C}"/>
    <cellStyle name="ÄÞ¸¶_ ºñ¸ñº° ¿ùº°±â¼ú  13" xfId="25875" xr:uid="{C2B0495B-A061-40FE-855F-4AD0BB6E9245}"/>
    <cellStyle name="AÞ¸¶_ ºn¸nº° ¿uº°±a¼u  14" xfId="25876" xr:uid="{9AEF09E4-23F8-482B-B16D-F635AD09AD91}"/>
    <cellStyle name="ÄÞ¸¶_ ºñ¸ñº° ¿ùº°±â¼ú  14" xfId="25877" xr:uid="{71E05189-D78B-4EDC-AE9B-6BA5ED09D138}"/>
    <cellStyle name="AÞ¸¶_ ºn¸nº° ¿uº°±a¼u  15" xfId="25878" xr:uid="{0CA3323C-6ED2-4914-9AEB-C66B97AB667C}"/>
    <cellStyle name="ÄÞ¸¶_ ºñ¸ñº° ¿ùº°±â¼ú  15" xfId="25879" xr:uid="{A746D6C9-3C9F-463B-9ECB-48C6F7C6F219}"/>
    <cellStyle name="AÞ¸¶_ ºn¸nº° ¿uº°±a¼u  16" xfId="25880" xr:uid="{1DCBC43D-4553-46FE-92B8-90869C297CD6}"/>
    <cellStyle name="ÄÞ¸¶_ ºñ¸ñº° ¿ùº°±â¼ú  16" xfId="25881" xr:uid="{EE94F646-5A67-4B50-9540-B6B726D39B7A}"/>
    <cellStyle name="AÞ¸¶_ ºn¸nº° ¿uº°±a¼u  17" xfId="25882" xr:uid="{AB46CBB4-ED91-40C5-8614-CB5AB17DD571}"/>
    <cellStyle name="ÄÞ¸¶_ ºñ¸ñº° ¿ùº°±â¼ú  17" xfId="25883" xr:uid="{8C27DABB-9478-410C-B7B2-FD450F1ABD65}"/>
    <cellStyle name="AÞ¸¶_ ºn¸nº° ¿uº°±a¼u  18" xfId="25884" xr:uid="{BD9E9A5D-D217-42B1-9CAC-95774D53E8D5}"/>
    <cellStyle name="ÄÞ¸¶_ ºñ¸ñº° ¿ùº°±â¼ú  18" xfId="25885" xr:uid="{338E6382-91D1-4CB2-8A65-7F38B0526174}"/>
    <cellStyle name="AÞ¸¶_ ºn¸nº° ¿uº°±a¼u  19" xfId="25886" xr:uid="{EC7C5320-63D3-4588-BA00-0B4F02D46608}"/>
    <cellStyle name="ÄÞ¸¶_ ºñ¸ñº° ¿ùº°±â¼ú  19" xfId="25887" xr:uid="{8AF8A4A3-E43E-4B75-87B5-3FDBF74B4858}"/>
    <cellStyle name="AÞ¸¶_ ºn¸nº° ¿uº°±a¼u  2" xfId="25888" xr:uid="{621EC8B5-4064-409E-9845-8BE807EB4FE2}"/>
    <cellStyle name="ÄÞ¸¶_ ºñ¸ñº° ¿ùº°±â¼ú  2" xfId="25889" xr:uid="{745501D1-5B31-4F2B-8354-3F19E86E2486}"/>
    <cellStyle name="AÞ¸¶_ ºn¸nº° ¿uº°±a¼u  20" xfId="25890" xr:uid="{5EE18A96-EEAA-424A-86E1-DB6EDFC1C211}"/>
    <cellStyle name="ÄÞ¸¶_ ºñ¸ñº° ¿ùº°±â¼ú  20" xfId="25891" xr:uid="{BC962A76-A013-4A1E-A12F-3FAE1092D3B0}"/>
    <cellStyle name="AÞ¸¶_ ºn¸nº° ¿uº°±a¼u  21" xfId="25892" xr:uid="{F9CEEEED-5404-4240-8E00-0BC0709FFD42}"/>
    <cellStyle name="ÄÞ¸¶_ ºñ¸ñº° ¿ùº°±â¼ú  21" xfId="25893" xr:uid="{D89C0AA9-9D8A-4272-90D4-0085DF911D7C}"/>
    <cellStyle name="AÞ¸¶_ ºn¸nº° ¿uº°±a¼u  22" xfId="25894" xr:uid="{203E6F69-C555-4E86-B43D-BCD4DCCF400C}"/>
    <cellStyle name="ÄÞ¸¶_ ºñ¸ñº° ¿ùº°±â¼ú  22" xfId="25895" xr:uid="{EC71C4D1-1037-4D92-BEA0-78F558E7CFE9}"/>
    <cellStyle name="AÞ¸¶_ ºn¸nº° ¿uº°±a¼u  23" xfId="25896" xr:uid="{1DB52BA9-9A79-43CA-A7F1-7BC2A226A6F4}"/>
    <cellStyle name="ÄÞ¸¶_ ºñ¸ñº° ¿ùº°±â¼ú  23" xfId="25897" xr:uid="{DDEADCDD-64FB-41CD-B540-4CF12E9B2CF3}"/>
    <cellStyle name="AÞ¸¶_ ºn¸nº° ¿uº°±a¼u  24" xfId="25898" xr:uid="{C8973965-4A26-421E-BD30-2461B78751BE}"/>
    <cellStyle name="ÄÞ¸¶_ ºñ¸ñº° ¿ùº°±â¼ú  24" xfId="25899" xr:uid="{3C68EAEB-33CE-4CA3-B5BD-83EDA657F507}"/>
    <cellStyle name="AÞ¸¶_ ºn¸nº° ¿uº°±a¼u  25" xfId="25900" xr:uid="{6C9E5497-FAEA-4E8D-B8C3-BFE412439D6A}"/>
    <cellStyle name="ÄÞ¸¶_ ºñ¸ñº° ¿ùº°±â¼ú  25" xfId="25901" xr:uid="{C876E9A4-9A95-436A-8C94-59F37997EFD9}"/>
    <cellStyle name="AÞ¸¶_ ºn¸nº° ¿uº°±a¼u  26" xfId="25902" xr:uid="{996EF2DF-F394-49B8-8E90-8BA10B641555}"/>
    <cellStyle name="ÄÞ¸¶_ ºñ¸ñº° ¿ùº°±â¼ú  26" xfId="25903" xr:uid="{864D9D65-784B-4CC5-BF57-CFF6859D2E28}"/>
    <cellStyle name="AÞ¸¶_ ºn¸nº° ¿uº°±a¼u  27" xfId="25904" xr:uid="{7D98F919-6FDF-42C9-8E5F-6877B9B77C27}"/>
    <cellStyle name="ÄÞ¸¶_ ºñ¸ñº° ¿ùº°±â¼ú  27" xfId="25905" xr:uid="{B02E9086-B425-405A-969F-212C84143E1E}"/>
    <cellStyle name="AÞ¸¶_ ºn¸nº° ¿uº°±a¼u  28" xfId="25906" xr:uid="{E698DF00-32F7-4293-B5D8-4D4273CC56DC}"/>
    <cellStyle name="ÄÞ¸¶_ ºñ¸ñº° ¿ùº°±â¼ú  28" xfId="25907" xr:uid="{21D7B196-66EC-4436-B927-13481C419D7C}"/>
    <cellStyle name="AÞ¸¶_ ºn¸nº° ¿uº°±a¼u  29" xfId="25908" xr:uid="{3AB3EA9D-F02A-4E6E-9B32-B7AB5022E605}"/>
    <cellStyle name="ÄÞ¸¶_ ºñ¸ñº° ¿ùº°±â¼ú  29" xfId="25909" xr:uid="{1F18AEFD-C0DC-49D5-B728-C52082F888D8}"/>
    <cellStyle name="AÞ¸¶_ ºn¸nº° ¿uº°±a¼u  3" xfId="25910" xr:uid="{6D1EBB1D-DE8A-413A-B00D-039CF1D711A5}"/>
    <cellStyle name="ÄÞ¸¶_ ºñ¸ñº° ¿ùº°±â¼ú  3" xfId="25911" xr:uid="{C70F1802-822B-4898-8C0C-1687A9EC11C4}"/>
    <cellStyle name="AÞ¸¶_ ºn¸nº° ¿uº°±a¼u  30" xfId="25912" xr:uid="{03F85690-6D21-49E8-BBA6-DACD51F23CD5}"/>
    <cellStyle name="ÄÞ¸¶_ ºñ¸ñº° ¿ùº°±â¼ú  30" xfId="25913" xr:uid="{90103BA7-3CA6-4855-9442-2C5A617CCA73}"/>
    <cellStyle name="AÞ¸¶_ ºn¸nº° ¿uº°±a¼u  31" xfId="25914" xr:uid="{C3080A83-D422-4663-BCAD-D4D1516380CF}"/>
    <cellStyle name="ÄÞ¸¶_ ºñ¸ñº° ¿ùº°±â¼ú  31" xfId="25915" xr:uid="{E24D14D7-BB8F-4673-AF96-7C3DC5729719}"/>
    <cellStyle name="AÞ¸¶_ ºn¸nº° ¿uº°±a¼u  32" xfId="25916" xr:uid="{D80F7BB8-9F99-4332-B620-1579BC54EAB8}"/>
    <cellStyle name="ÄÞ¸¶_ ºñ¸ñº° ¿ùº°±â¼ú  32" xfId="25917" xr:uid="{1D30AC62-8573-4E00-B420-E06989631978}"/>
    <cellStyle name="AÞ¸¶_ ºn¸nº° ¿uº°±a¼u  33" xfId="25918" xr:uid="{4607D1BD-B162-485F-88AB-72045F449688}"/>
    <cellStyle name="ÄÞ¸¶_ ºñ¸ñº° ¿ùº°±â¼ú  33" xfId="25919" xr:uid="{82B5FE56-DC9C-4E5B-ACC2-2091F0678DFB}"/>
    <cellStyle name="AÞ¸¶_ ºn¸nº° ¿uº°±a¼u  34" xfId="25920" xr:uid="{2605CD89-C9B2-41B3-8A7C-1CD7052610C6}"/>
    <cellStyle name="ÄÞ¸¶_ ºñ¸ñº° ¿ùº°±â¼ú  34" xfId="25921" xr:uid="{5F6DE8A3-D914-4F32-ACD1-C1860BDA23AF}"/>
    <cellStyle name="AÞ¸¶_ ºn¸nº° ¿uº°±a¼u  35" xfId="25922" xr:uid="{8D4546A7-4AE2-49FD-8F6B-73EACD64A878}"/>
    <cellStyle name="ÄÞ¸¶_ ºñ¸ñº° ¿ùº°±â¼ú  35" xfId="25923" xr:uid="{3AA43881-D806-4424-AC2F-F32B2386B725}"/>
    <cellStyle name="AÞ¸¶_ ºn¸nº° ¿uº°±a¼u  36" xfId="25924" xr:uid="{0EB698D6-22B0-4E46-AD8F-93A790045E2A}"/>
    <cellStyle name="ÄÞ¸¶_ ºñ¸ñº° ¿ùº°±â¼ú  36" xfId="25925" xr:uid="{AC027196-A504-496A-A48E-CCB387E6BFF4}"/>
    <cellStyle name="AÞ¸¶_ ºn¸nº° ¿uº°±a¼u  4" xfId="25926" xr:uid="{2F177EBE-1780-4F7D-8379-E7A7493CDD95}"/>
    <cellStyle name="ÄÞ¸¶_ ºñ¸ñº° ¿ùº°±â¼ú  4" xfId="25927" xr:uid="{908329DC-E4C8-44D8-8F7A-B2100D128820}"/>
    <cellStyle name="AÞ¸¶_ ºn¸nº° ¿uº°±a¼u  5" xfId="25928" xr:uid="{44A87DF0-8E04-4DCA-B263-460054731022}"/>
    <cellStyle name="ÄÞ¸¶_ ºñ¸ñº° ¿ùº°±â¼ú  5" xfId="25929" xr:uid="{1B76002D-D179-4C12-BC24-F22514AD260F}"/>
    <cellStyle name="AÞ¸¶_ ºn¸nº° ¿uº°±a¼u  6" xfId="25930" xr:uid="{DEAD73F3-A9BA-4D0A-BA50-15717DF7B434}"/>
    <cellStyle name="ÄÞ¸¶_ ºñ¸ñº° ¿ùº°±â¼ú  6" xfId="25931" xr:uid="{1FC864F1-2258-4B1F-81E9-565DFE85DF44}"/>
    <cellStyle name="AÞ¸¶_ ºn¸nº° ¿uº°±a¼u  7" xfId="25932" xr:uid="{FEE496D9-09A2-414E-B90C-8BD2BF80CB9A}"/>
    <cellStyle name="ÄÞ¸¶_ ºñ¸ñº° ¿ùº°±â¼ú  7" xfId="25933" xr:uid="{F481D101-D841-404D-BCF1-A20EB5DBBD58}"/>
    <cellStyle name="AÞ¸¶_ ºn¸nº° ¿uº°±a¼u  8" xfId="25934" xr:uid="{31DB987B-A4B6-437C-8ED9-21C78B060332}"/>
    <cellStyle name="ÄÞ¸¶_ ºñ¸ñº° ¿ùº°±â¼ú  8" xfId="25935" xr:uid="{5A387ACB-1D32-4F8A-8DA2-AFAC745B7681}"/>
    <cellStyle name="AÞ¸¶_ ºn¸nº° ¿uº°±a¼u  9" xfId="25936" xr:uid="{29A3C57A-014C-4EF4-9E95-60BC0F407AF8}"/>
    <cellStyle name="ÄÞ¸¶_ ºñ¸ñº° ¿ùº°±â¼ú  9" xfId="25937" xr:uid="{2C382109-757C-4610-8DFA-98B095783325}"/>
    <cellStyle name="AÞ¸¶_´e¿UCN¹R°ø¹R " xfId="3135" xr:uid="{90D310E0-DF83-4785-ABB8-46700F050F87}"/>
    <cellStyle name="ÄÞ¸¶_´ëÃÑ°ýÇ¥ " xfId="3136" xr:uid="{6364F510-EFE6-43A9-B5C2-C630E729D6D4}"/>
    <cellStyle name="AÞ¸¶_¸AAa¸AAa¿ø°¡ _5월보고벨" xfId="3137" xr:uid="{15A7C35D-0D26-4A39-88E0-A5B865A25121}"/>
    <cellStyle name="ÄÞ¸¶_¸ÅÃâ¸ÅÃâ¿ø°¡ _5월보고벨" xfId="3138" xr:uid="{221D571B-CC12-421E-B5FC-E3BFFEE923A4}"/>
    <cellStyle name="AÞ¸¶_¸AAa¸AAa¿ø°¡ _5월보고상" xfId="3139" xr:uid="{B90A68CF-B746-41AD-8FF0-4F1D6CE18A92}"/>
    <cellStyle name="ÄÞ¸¶_¸ÅÃâ¸ÅÃâ¿ø°¡ _5월보고상" xfId="3140" xr:uid="{55F057F0-E3A2-41D5-B7A2-F5B86001ADD9}"/>
    <cellStyle name="AÞ¸¶_¸AAa¸AAa¿ø°¡ _5월보고시" xfId="3141" xr:uid="{2BFB360D-8BC2-47EC-8393-14115296EB0A}"/>
    <cellStyle name="ÄÞ¸¶_¸ÅÃâ¸ÅÃâ¿ø°¡ _5월보고시" xfId="3142" xr:uid="{413B5786-22B2-4680-9D8E-12FA4A6CF2FF}"/>
    <cellStyle name="AÞ¸¶_¸AAa¸AAa¿ø°¡ _계획22" xfId="3143" xr:uid="{7FEC3F92-9967-4430-9DF5-F1981C407238}"/>
    <cellStyle name="ÄÞ¸¶_¸ÅÃâ¸ÅÃâ¿ø°¡ _계획22" xfId="3144" xr:uid="{08411F0E-FC0A-4B0E-A5E3-700C3D2605ED}"/>
    <cellStyle name="AÞ¸¶_¸AAa¸AAa¿ø°¡ _계획22_5월보고벨" xfId="3145" xr:uid="{AC5A8CBC-8C74-4297-B09D-04EE76DBDE7C}"/>
    <cellStyle name="ÄÞ¸¶_¸ÅÃâ¸ÅÃâ¿ø°¡ _계획22_5월보고벨" xfId="3146" xr:uid="{A8417803-B47A-49B9-8BA5-0FDC9EA9C142}"/>
    <cellStyle name="AÞ¸¶_¸AAa¸AAa¿ø°¡ _계획22_5월보고상" xfId="3147" xr:uid="{BCA34999-3B2D-4F80-B185-0A6F274244DA}"/>
    <cellStyle name="ÄÞ¸¶_¸ÅÃâ¸ÅÃâ¿ø°¡ _계획22_5월보고상" xfId="3148" xr:uid="{0FBA4F14-3E2F-4F06-8F9E-E344B8D8B4FD}"/>
    <cellStyle name="AÞ¸¶_¸AAa¸AAa¿ø°¡ _계획22_5월보고시" xfId="3149" xr:uid="{5398F68E-62D0-4E63-BC18-8C1A5AC188C8}"/>
    <cellStyle name="ÄÞ¸¶_¸ÅÃâ¸ÅÃâ¿ø°¡ _계획22_5월보고시" xfId="3150" xr:uid="{1322603D-4B9D-4C5B-BC5B-C1792B94DF15}"/>
    <cellStyle name="AÞ¸¶_¸AAa¸AAa¿ø°¡ _계획22_SPACE활용" xfId="3151" xr:uid="{4F75BE74-3EC9-4327-A344-7F946A9D52D6}"/>
    <cellStyle name="ÄÞ¸¶_¸ÅÃâ¸ÅÃâ¿ø°¡ _계획22_SPACE활용" xfId="3152" xr:uid="{4C790232-C1BF-48E3-8C46-0D798F3A08A9}"/>
    <cellStyle name="AÞ¸¶_¸AAa¸AAa¿ø°¡ _계획22_공문별첨 1,2. 장기발전전략수립지침 (06.08.07)" xfId="3153" xr:uid="{968FBEB9-6012-44BA-8298-E5E1E2268295}"/>
    <cellStyle name="ÄÞ¸¶_¸ÅÃâ¸ÅÃâ¿ø°¡ _계획22_공문별첨 1,2. 장기발전전략수립지침 (06.08.07)" xfId="3154" xr:uid="{FF703237-AF32-4DF0-A208-05929D951F9C}"/>
    <cellStyle name="AÞ¸¶_¸AAa¸AAa¿ø°¡ _계획22_배전반" xfId="3155" xr:uid="{A3E86F74-0C4A-41FF-B52B-47ECE87308CE}"/>
    <cellStyle name="ÄÞ¸¶_¸ÅÃâ¸ÅÃâ¿ø°¡ _계획22_배전반" xfId="3156" xr:uid="{5D1508D6-AA14-4014-81D2-E4218AC4323B}"/>
    <cellStyle name="AÞ¸¶_¸AAa¸AAa¿ø°¡ _계획22_상주법인회의자료" xfId="3157" xr:uid="{03AE5944-263A-49B9-AEB6-A7C8DBE71500}"/>
    <cellStyle name="ÄÞ¸¶_¸ÅÃâ¸ÅÃâ¿ø°¡ _계획22_상주법인회의자료" xfId="3158" xr:uid="{09ABBCB2-33BD-43C0-818A-C3104488F406}"/>
    <cellStyle name="AÞ¸¶_¸AAa¸AAa¿ø°¡ _계획22_수주분석(MTX)0829" xfId="3159" xr:uid="{3ECDFEFC-A0C1-4704-98B2-C81E62CC4604}"/>
    <cellStyle name="ÄÞ¸¶_¸ÅÃâ¸ÅÃâ¿ø°¡ _계획22_수주분석(MTX)0829" xfId="3160" xr:uid="{3169097F-4B05-4697-B353-284D1FE372BA}"/>
    <cellStyle name="AÞ¸¶_¸AAa¸AAa¿ø°¡ _계획22_연간매출추정" xfId="3161" xr:uid="{67FCA3E2-12D1-454A-91FC-781A552D8A03}"/>
    <cellStyle name="ÄÞ¸¶_¸ÅÃâ¸ÅÃâ¿ø°¡ _계획22_연간매출추정" xfId="3162" xr:uid="{919BF44A-BEE8-47DF-BB7F-E441DC7F783A}"/>
    <cellStyle name="AÞ¸¶_¸AAa¸AAa¿ø°¡ _계획22_장기 비전 및 경영목표 (06.06.30)" xfId="3163" xr:uid="{9A7CCF05-9541-491C-A9C1-E06340702AD6}"/>
    <cellStyle name="ÄÞ¸¶_¸ÅÃâ¸ÅÃâ¿ø°¡ _계획22_장기 비전 및 경영목표 (06.06.30)" xfId="3164" xr:uid="{53794EC7-9943-4C76-B2B2-D8B228AD994F}"/>
    <cellStyle name="AÞ¸¶_¸AAa¸AAa¿ø°¡ _계획22_장기발전전략수립지침(전전_2006.08.24)" xfId="3165" xr:uid="{D57FCD07-978E-4957-A498-F8E475BF83BA}"/>
    <cellStyle name="ÄÞ¸¶_¸ÅÃâ¸ÅÃâ¿ø°¡ _계획22_장기발전전략수립지침(전전_2006.08.24)" xfId="3166" xr:uid="{F4E64FA6-E8D2-4A56-904A-5F9B0C9BE4F6}"/>
    <cellStyle name="AÞ¸¶_¸AAa¸AAa¿ø°¡ _계획22_전력전자부_전략수립(2006.10.27)___r10(최종)" xfId="3167" xr:uid="{88DF69BA-78C3-4842-9723-1DE8FAFFF3F9}"/>
    <cellStyle name="ÄÞ¸¶_¸ÅÃâ¸ÅÃâ¿ø°¡ _계획22_전력전자부_전략수립(2006.10.27)___r10(최종)" xfId="3168" xr:uid="{C32C69E7-D639-4E13-AC29-9D0CB6DD8ED5}"/>
    <cellStyle name="AÞ¸¶_¸AAa¸AAa¿ø°¡ _계획22_전력전자부_전략수립(2006.10.27)___r10(최종) 2" xfId="31215" xr:uid="{440B7227-8B94-4445-9726-74DF58FB185B}"/>
    <cellStyle name="ÄÞ¸¶_¸ÅÃâ¸ÅÃâ¿ø°¡ _계획22_전력전자부_전략수립(2006.10.27)___r10(최종) 2" xfId="31216" xr:uid="{F6940458-4001-46BC-8ED4-E6ECAF2C3E46}"/>
    <cellStyle name="AÞ¸¶_¸AAa¸AAa¿ø°¡ _계획22_전력전자부_전략수립(2006.10.27)___r10(최종) 3" xfId="31258" xr:uid="{C2E0263A-0951-49ED-8D10-347BB70645EE}"/>
    <cellStyle name="ÄÞ¸¶_¸ÅÃâ¸ÅÃâ¿ø°¡ _계획22_전력전자부_전략수립(2006.10.27)___r10(최종) 3" xfId="31257" xr:uid="{3845A3A8-8228-40EB-AD27-53FC01E7364C}"/>
    <cellStyle name="AÞ¸¶_¸AAa¸AAa¿ø°¡ _계획22_전력전자부_전략수립(2006.10.27)___r10(최종) 4" xfId="31243" xr:uid="{9D2DCE7D-B10E-4968-B9D6-78849B9F780F}"/>
    <cellStyle name="ÄÞ¸¶_¸ÅÃâ¸ÅÃâ¿ø°¡ _계획22_전력전자부_전략수립(2006.10.27)___r10(최종) 4" xfId="31244" xr:uid="{5FDE041E-A137-4638-BEE6-88C25D23F892}"/>
    <cellStyle name="AÞ¸¶_¸AAa¸AAa¿ø°¡ _계획22_전력전자부_전략수립(2006.10.27)___r10(최종) 5" xfId="31578" xr:uid="{8CC3ED1C-D681-4756-9E12-81D94AC1D791}"/>
    <cellStyle name="ÄÞ¸¶_¸ÅÃâ¸ÅÃâ¿ø°¡ _계획22_전력전자부_전략수립(2006.10.27)___r10(최종) 5" xfId="31579" xr:uid="{1C813BF1-E7A5-4C55-92A9-954A6CF29AA2}"/>
    <cellStyle name="AÞ¸¶_¸AAa¸AAa¿ø°¡ _계획22_총괄자료" xfId="3169" xr:uid="{AB30E5E6-823B-4508-A5D8-11A98809E5FD}"/>
    <cellStyle name="ÄÞ¸¶_¸ÅÃâ¸ÅÃâ¿ø°¡ _계획22_총괄자료" xfId="3170" xr:uid="{F0CA45BB-97FF-4E38-9F91-0404D815E25B}"/>
    <cellStyle name="AÞ¸¶_¸AAa¸AAa¿ø°¡ _법인총괄표(34분기)" xfId="3171" xr:uid="{43DE49ED-1F67-4B28-BD9D-41BCA07949D3}"/>
    <cellStyle name="ÄÞ¸¶_¸ÅÃâ¸ÅÃâ¿ø°¡ _상주법인회의자료" xfId="3172" xr:uid="{B8310EF6-4E1B-4513-B449-6A132D73D125}"/>
    <cellStyle name="AÞ¸¶_¸AAa¸AAa¿ø°¡ _실적01(2안)" xfId="3173" xr:uid="{52EA8691-151A-49B0-A26B-B4335EDA83BE}"/>
    <cellStyle name="ÄÞ¸¶_¸ÅÃâ¸ÅÃâ¿ø°¡ _실적01(2안)" xfId="3174" xr:uid="{8BA32B04-F65E-4719-B1C9-A78710488936}"/>
    <cellStyle name="AÞ¸¶_¸AAa¸AAa¿ø°¡ _실적01(2안)_04 상반기 현대상선 현황041101 CYH" xfId="3175" xr:uid="{8833073B-8F72-4F7F-96B6-3B2A3FC8B1B9}"/>
    <cellStyle name="ÄÞ¸¶_¸ÅÃâ¸ÅÃâ¿ø°¡ _실적01(2안)_04 상반기 현대상선 현황041101 CYH" xfId="3176" xr:uid="{54BDB87B-0ED8-4D5B-A31B-505BBA94C9B3}"/>
    <cellStyle name="AÞ¸¶_¸AAa¸AAa¿ø°¡ _실적01(2안)_12월 재무실적" xfId="3177" xr:uid="{42D1C608-F36F-4570-AB74-C501D4EDC2F8}"/>
    <cellStyle name="ÄÞ¸¶_¸ÅÃâ¸ÅÃâ¿ø°¡ _실적01(2안)_12월 재무실적" xfId="3178" xr:uid="{C95B96D9-15C9-41A4-AC75-BAF6DC145401}"/>
    <cellStyle name="AÞ¸¶_¸AAa¸AAa¿ø°¡ _실적01(2안)_SPACE활용" xfId="3179" xr:uid="{2AD99505-8232-4CE2-8FB8-8E866347006F}"/>
    <cellStyle name="ÄÞ¸¶_¸ÅÃâ¸ÅÃâ¿ø°¡ _실적01(2안)_SPACE활용" xfId="3180" xr:uid="{609D5C62-C403-4883-B170-333CB6A0753A}"/>
    <cellStyle name="AÞ¸¶_¸AAa¸AAa¿ø°¡ _실적01(2안)_배전반" xfId="3181" xr:uid="{DE63619C-9322-44D7-8FE5-BE5F620B7B66}"/>
    <cellStyle name="ÄÞ¸¶_¸ÅÃâ¸ÅÃâ¿ø°¡ _실적01(2안)_배전반" xfId="3182" xr:uid="{937753EC-6D71-4AEA-9121-7FDB92F58632}"/>
    <cellStyle name="AÞ¸¶_¸AAa¸AAa¿ø°¡ _실적01(2안)_수주분석(MTX)0829" xfId="3183" xr:uid="{46099F7B-217F-4F61-B50A-32198A285DDE}"/>
    <cellStyle name="ÄÞ¸¶_¸ÅÃâ¸ÅÃâ¿ø°¡ _실적01(2안)_수주분석(MTX)0829" xfId="3184" xr:uid="{83B0C024-6799-45AB-9310-E6392E6E5A1E}"/>
    <cellStyle name="AÞ¸¶_¸AAa¸AAa¿ø°¡ _실적01(2안)_요약(HHI)양식" xfId="3185" xr:uid="{350313F9-F364-495E-BBA0-EE19D27E75BC}"/>
    <cellStyle name="ÄÞ¸¶_¸ÅÃâ¸ÅÃâ¿ø°¡ _실적01(2안)_요약(HHI)양식" xfId="3186" xr:uid="{69DF4711-A8D9-41C2-B83A-6FEEAF497749}"/>
    <cellStyle name="AÞ¸¶_¸AAa¸AAa¿ø°¡ _실적01(2안)_표지 050711 sks" xfId="3187" xr:uid="{752C413F-4B3C-452A-B161-5D5D87681787}"/>
    <cellStyle name="ÄÞ¸¶_¸ÅÃâ¸ÅÃâ¿ø°¡ _실적01(2안)_표지 050711 sks" xfId="3188" xr:uid="{74DEF703-6114-4077-8BAC-04DD6E6C6CE9}"/>
    <cellStyle name="AÞ¸¶_¸AAa¾×(3)" xfId="3189" xr:uid="{56F35302-B4EC-427D-A11B-9560D32B13DA}"/>
    <cellStyle name="ÄÞ¸¶_¸ñÀûº° " xfId="3190" xr:uid="{B7D530D5-4E93-485C-BAA8-8549D4AD1C30}"/>
    <cellStyle name="AÞ¸¶_¿­¸° INT" xfId="3191" xr:uid="{1230CD05-A40F-46C3-84DA-9050234507E3}"/>
    <cellStyle name="ÄÞ¸¶_°èÈ¹3 " xfId="3192" xr:uid="{3E3F5056-AF1B-45E1-8BDD-92E668369D92}"/>
    <cellStyle name="AÞ¸¶_°eE¹3 _24통관" xfId="3193" xr:uid="{B12BFD05-6AD8-4B94-9E22-FC5D51F9ECCD}"/>
    <cellStyle name="ÄÞ¸¶_°èÈ¹3 _3. 미포조선 경영현황(04실적05계획 cyh)" xfId="3194" xr:uid="{F544D427-4D8D-4CC5-99CF-CBFA0628B346}"/>
    <cellStyle name="AÞ¸¶_°eE¹3 _매출확정" xfId="3195" xr:uid="{552EB331-4CDE-4FDD-AF88-70DAA37339FB}"/>
    <cellStyle name="ÄÞ¸¶_°èÈ¹3 _배전반" xfId="3196" xr:uid="{48757DEF-4004-47E4-BBB0-CB25D8DCC1DF}"/>
    <cellStyle name="AÞ¸¶_°ø≫cºn¿¹≫e¼­ " xfId="3197" xr:uid="{FB0A9A15-CBB7-4F29-B6F1-4C6ECCDB8BC0}"/>
    <cellStyle name="ÄÞ¸¶_¼öÅ¹°èÈ¹ " xfId="3198" xr:uid="{740D2B32-624B-4846-A289-FA3C7F8C958F}"/>
    <cellStyle name="AÞ¸¶_¼oA¹°eE¹  10" xfId="25938" xr:uid="{59097A66-711F-467E-9BFC-FEA9EB20AC3C}"/>
    <cellStyle name="ÄÞ¸¶_¼öÅ¹°èÈ¹  10" xfId="25939" xr:uid="{120A0115-3BC2-4442-A37F-173205BC600D}"/>
    <cellStyle name="AÞ¸¶_¼oA¹°eE¹  11" xfId="25940" xr:uid="{85F87412-66B3-46CD-A4C8-B370A40CFA78}"/>
    <cellStyle name="ÄÞ¸¶_¼öÅ¹°èÈ¹  11" xfId="25941" xr:uid="{6679C1E7-305C-45B8-A1A7-27FD22C08FE8}"/>
    <cellStyle name="AÞ¸¶_¼oA¹°eE¹  12" xfId="25942" xr:uid="{6830C5AE-375D-49EA-9B83-BF2AF1C81C59}"/>
    <cellStyle name="ÄÞ¸¶_¼öÅ¹°èÈ¹  12" xfId="25943" xr:uid="{399FC585-0326-4B47-82A7-BBF713A5BAD3}"/>
    <cellStyle name="AÞ¸¶_¼oA¹°eE¹  13" xfId="25944" xr:uid="{4CD115FF-27C7-4416-ABDB-AE5211B115BA}"/>
    <cellStyle name="ÄÞ¸¶_¼öÅ¹°èÈ¹  13" xfId="25945" xr:uid="{D27EDF7B-CE98-4812-B9B0-CEE4C3FAF28C}"/>
    <cellStyle name="AÞ¸¶_¼oA¹°eE¹  14" xfId="25946" xr:uid="{C11DBEF9-ACFB-45F2-BE14-1AA199B111C4}"/>
    <cellStyle name="ÄÞ¸¶_¼öÅ¹°èÈ¹  14" xfId="25947" xr:uid="{12905E4E-3150-4E61-9499-370D95B17EC4}"/>
    <cellStyle name="AÞ¸¶_¼oA¹°eE¹  15" xfId="25948" xr:uid="{ED67B957-6C95-4506-9239-C15FCDFDAB51}"/>
    <cellStyle name="ÄÞ¸¶_¼öÅ¹°èÈ¹  15" xfId="25949" xr:uid="{3DFFFA5D-1B7B-4A7C-91C5-B1F4CBF0D58D}"/>
    <cellStyle name="AÞ¸¶_¼oA¹°eE¹  16" xfId="25950" xr:uid="{97658ADA-5E1A-445D-B5F4-5A6902C06EB8}"/>
    <cellStyle name="ÄÞ¸¶_¼öÅ¹°èÈ¹  16" xfId="25951" xr:uid="{8A75EB48-B38A-4670-8D95-8685413825A9}"/>
    <cellStyle name="AÞ¸¶_¼oA¹°eE¹  17" xfId="25952" xr:uid="{AEF380DD-C062-472B-8329-2D55FF9B231A}"/>
    <cellStyle name="ÄÞ¸¶_¼öÅ¹°èÈ¹  17" xfId="25953" xr:uid="{38FF7C92-DEDC-403B-836B-AC356636DB2E}"/>
    <cellStyle name="AÞ¸¶_¼oA¹°eE¹  18" xfId="25954" xr:uid="{DD187373-2BCF-4337-8FEB-4B4AE502767F}"/>
    <cellStyle name="ÄÞ¸¶_¼öÅ¹°èÈ¹  18" xfId="25955" xr:uid="{F05172CD-3608-458A-A753-7BC11BB8A9EF}"/>
    <cellStyle name="AÞ¸¶_¼oA¹°eE¹  19" xfId="25956" xr:uid="{2336D28F-FC6E-4278-95A2-788D1B5F4FFF}"/>
    <cellStyle name="ÄÞ¸¶_¼öÅ¹°èÈ¹  19" xfId="25957" xr:uid="{90DC6D02-CDAE-4C1A-AEE1-E470815B9B59}"/>
    <cellStyle name="AÞ¸¶_¼oA¹°eE¹  2" xfId="25958" xr:uid="{08E1E483-B1CE-4EEB-9560-E83058191CB8}"/>
    <cellStyle name="ÄÞ¸¶_¼öÅ¹°èÈ¹  2" xfId="25959" xr:uid="{BB8614BF-EB25-48B9-A648-66F82AA2222C}"/>
    <cellStyle name="AÞ¸¶_¼oA¹°eE¹  20" xfId="25960" xr:uid="{56C569CB-9637-4871-B1E1-1936A2EFF0C5}"/>
    <cellStyle name="ÄÞ¸¶_¼öÅ¹°èÈ¹  20" xfId="25961" xr:uid="{1832A2DE-D6C2-4820-A5AE-7D835399F6DB}"/>
    <cellStyle name="AÞ¸¶_¼oA¹°eE¹  21" xfId="25962" xr:uid="{3B2527E8-97C4-40B7-AB82-77BF144731B7}"/>
    <cellStyle name="ÄÞ¸¶_¼öÅ¹°èÈ¹  21" xfId="25963" xr:uid="{C557AE46-87D0-4654-B82A-918B1FA6E2AC}"/>
    <cellStyle name="AÞ¸¶_¼oA¹°eE¹  22" xfId="25964" xr:uid="{C742BBD6-3949-45C8-A764-A0C23AA13D22}"/>
    <cellStyle name="ÄÞ¸¶_¼öÅ¹°èÈ¹  22" xfId="25965" xr:uid="{2F208BD1-559F-4C36-9EAF-0CD683D2B511}"/>
    <cellStyle name="AÞ¸¶_¼oA¹°eE¹  23" xfId="25966" xr:uid="{1B76555A-A76B-48F9-8118-0C88691981D8}"/>
    <cellStyle name="ÄÞ¸¶_¼öÅ¹°èÈ¹  23" xfId="25967" xr:uid="{07E60241-1F64-4AC1-B44D-CAD12CA217FF}"/>
    <cellStyle name="AÞ¸¶_¼oA¹°eE¹  24" xfId="25968" xr:uid="{F825EA42-468C-4A1C-AB90-C250D745035F}"/>
    <cellStyle name="ÄÞ¸¶_¼öÅ¹°èÈ¹  24" xfId="25969" xr:uid="{C98669D9-C24C-4964-B6FA-DCC649537FF9}"/>
    <cellStyle name="AÞ¸¶_¼oA¹°eE¹  25" xfId="25970" xr:uid="{60A86610-5440-43F0-B760-657E2788FF36}"/>
    <cellStyle name="ÄÞ¸¶_¼öÅ¹°èÈ¹  25" xfId="25971" xr:uid="{0EF67ABD-5A88-4A53-A0DE-97A3B5D4EC01}"/>
    <cellStyle name="AÞ¸¶_¼oA¹°eE¹  26" xfId="25972" xr:uid="{BE8E4AFB-0B9B-4A58-83AD-7309B9C00B69}"/>
    <cellStyle name="ÄÞ¸¶_¼öÅ¹°èÈ¹  26" xfId="25973" xr:uid="{A43CD3D8-57B2-477E-B8B6-6045A7E1D0E9}"/>
    <cellStyle name="AÞ¸¶_¼oA¹°eE¹  27" xfId="25974" xr:uid="{568329EE-A439-4F6E-90D1-3DCC52F4BF26}"/>
    <cellStyle name="ÄÞ¸¶_¼öÅ¹°èÈ¹  27" xfId="25975" xr:uid="{907C5B34-F13A-4715-B886-64A41CD3C0BA}"/>
    <cellStyle name="AÞ¸¶_¼oA¹°eE¹  28" xfId="25976" xr:uid="{98421EBB-6B9E-4552-BA7C-93138751393C}"/>
    <cellStyle name="ÄÞ¸¶_¼öÅ¹°èÈ¹  28" xfId="25977" xr:uid="{68D053D0-EC0F-4FC7-9214-E8011EAAD73A}"/>
    <cellStyle name="AÞ¸¶_¼oA¹°eE¹  29" xfId="25978" xr:uid="{BE8E3190-B5DD-46A3-B4AC-B46337685F0D}"/>
    <cellStyle name="ÄÞ¸¶_¼öÅ¹°èÈ¹  29" xfId="25979" xr:uid="{808A1DD5-B6EB-4E72-95C7-51A1632AB67E}"/>
    <cellStyle name="AÞ¸¶_¼oA¹°eE¹  3" xfId="25980" xr:uid="{FE5993BD-CB62-4F65-8509-8BCD8D0B5B1D}"/>
    <cellStyle name="ÄÞ¸¶_¼öÅ¹°èÈ¹  3" xfId="25981" xr:uid="{1B868EDA-9C21-4628-9C6B-B47DDB72C6E0}"/>
    <cellStyle name="AÞ¸¶_¼oA¹°eE¹  30" xfId="25982" xr:uid="{28C35952-00CE-4D2A-8D16-BF1738E15C06}"/>
    <cellStyle name="ÄÞ¸¶_¼öÅ¹°èÈ¹  30" xfId="25983" xr:uid="{55006831-D46A-4E31-AC24-EAAEBEBBA166}"/>
    <cellStyle name="AÞ¸¶_¼oA¹°eE¹  31" xfId="25984" xr:uid="{43F39F37-1D4B-4B70-8EC4-0576BB9BDAF4}"/>
    <cellStyle name="ÄÞ¸¶_¼öÅ¹°èÈ¹  31" xfId="25985" xr:uid="{D62C81A6-0F62-4605-9677-474A5192774F}"/>
    <cellStyle name="AÞ¸¶_¼oA¹°eE¹  32" xfId="25986" xr:uid="{D00360D2-F209-49F5-81A1-10E3EA5F630F}"/>
    <cellStyle name="ÄÞ¸¶_¼öÅ¹°èÈ¹  32" xfId="25987" xr:uid="{955EFA39-0DF9-4A81-BB36-927573A4B6A3}"/>
    <cellStyle name="AÞ¸¶_¼oA¹°eE¹  33" xfId="25988" xr:uid="{B01BF1AA-059B-4402-97C5-3EBD0E4B52B0}"/>
    <cellStyle name="ÄÞ¸¶_¼öÅ¹°èÈ¹  33" xfId="25989" xr:uid="{D865B1FE-AFAE-42F1-801A-0871AEB09259}"/>
    <cellStyle name="AÞ¸¶_¼oA¹°eE¹  34" xfId="25990" xr:uid="{300FFF00-FFE1-45B8-A2A3-48FFAAAAB532}"/>
    <cellStyle name="ÄÞ¸¶_¼öÅ¹°èÈ¹  34" xfId="25991" xr:uid="{44E90252-22E5-4532-AE50-2164FBF9C111}"/>
    <cellStyle name="AÞ¸¶_¼oA¹°eE¹  35" xfId="25992" xr:uid="{BCDE0ABC-1C59-4A58-9707-2EC455E37865}"/>
    <cellStyle name="ÄÞ¸¶_¼öÅ¹°èÈ¹  35" xfId="25993" xr:uid="{BB6AB6AC-8C42-4FC8-A72C-5B95FF03953B}"/>
    <cellStyle name="AÞ¸¶_¼oA¹°eE¹  36" xfId="25994" xr:uid="{FC7CE153-B88A-4428-AAD5-D61AF69BE86A}"/>
    <cellStyle name="ÄÞ¸¶_¼öÅ¹°èÈ¹  36" xfId="25995" xr:uid="{161F3CAC-AA09-487E-BD36-B365CA124694}"/>
    <cellStyle name="AÞ¸¶_¼oA¹°eE¹  4" xfId="25996" xr:uid="{B22F0EAE-D632-4989-A60C-00DB5228004F}"/>
    <cellStyle name="ÄÞ¸¶_¼öÅ¹°èÈ¹  4" xfId="25997" xr:uid="{01C45E27-1AD7-4E5D-A10D-D1D11424AE3B}"/>
    <cellStyle name="AÞ¸¶_¼oA¹°eE¹  5" xfId="25998" xr:uid="{BD5DAAE0-2037-4A5E-A0A0-E2E07E136EDE}"/>
    <cellStyle name="ÄÞ¸¶_¼öÅ¹°èÈ¹  5" xfId="25999" xr:uid="{AA6F3083-A11C-4ACE-B286-78DEB7A71188}"/>
    <cellStyle name="AÞ¸¶_¼oA¹°eE¹  6" xfId="26000" xr:uid="{ADF63B83-E2AE-4C4C-B0FC-21E742D11D91}"/>
    <cellStyle name="ÄÞ¸¶_¼öÅ¹°èÈ¹  6" xfId="26001" xr:uid="{323E869F-9888-42B4-82FB-84909CB37821}"/>
    <cellStyle name="AÞ¸¶_¼oA¹°eE¹  7" xfId="26002" xr:uid="{6C451C25-DF8D-45E7-AF8B-31EC68D73CBD}"/>
    <cellStyle name="ÄÞ¸¶_¼öÅ¹°èÈ¹  7" xfId="26003" xr:uid="{2EBB328E-F0C5-4D57-8A06-8DF92F217598}"/>
    <cellStyle name="AÞ¸¶_¼oA¹°eE¹  8" xfId="26004" xr:uid="{539A9E6B-5B42-4367-86AB-199944307D81}"/>
    <cellStyle name="ÄÞ¸¶_¼öÅ¹°èÈ¹  8" xfId="26005" xr:uid="{F1161E5B-79DC-44A1-9C30-4A4F3E583CC9}"/>
    <cellStyle name="AÞ¸¶_¼oA¹°eE¹  9" xfId="26006" xr:uid="{5F82D44C-7262-4CBF-A59A-217DAE43A9ED}"/>
    <cellStyle name="ÄÞ¸¶_¼öÅ¹°èÈ¹  9" xfId="26007" xr:uid="{3FFDB486-0026-40E9-B089-3B5CFF246F9E}"/>
    <cellStyle name="AÞ¸¶_¼oAa½CAu " xfId="3199" xr:uid="{DF636FCF-8407-43EA-9FB8-220776851738}"/>
    <cellStyle name="ÄÞ¸¶_¼öÃâ½ÇÀû " xfId="3200" xr:uid="{F754B999-2289-4DAC-BF51-B66D01537C15}"/>
    <cellStyle name="AÞ¸¶_¼oAa½CAu  10" xfId="26008" xr:uid="{B487F5AD-A35D-44AB-BA02-C041ADF9FE79}"/>
    <cellStyle name="ÄÞ¸¶_¼öÃâ½ÇÀû  10" xfId="26009" xr:uid="{0C42FE76-DA5B-4A6D-8E47-DF38A21F7D25}"/>
    <cellStyle name="AÞ¸¶_¼oAa½CAu  11" xfId="26010" xr:uid="{8B77550D-D159-4E78-92CA-EE115288E678}"/>
    <cellStyle name="ÄÞ¸¶_¼öÃâ½ÇÀû  11" xfId="26011" xr:uid="{31C3DE56-37C2-4822-BBEE-BCD6E49411AD}"/>
    <cellStyle name="AÞ¸¶_¼oAa½CAu  12" xfId="26012" xr:uid="{D6B9E711-98F3-4ACA-ACD3-2238256FB0C4}"/>
    <cellStyle name="ÄÞ¸¶_¼öÃâ½ÇÀû  12" xfId="26013" xr:uid="{98BF346C-6900-429E-9235-4D1F424170D8}"/>
    <cellStyle name="AÞ¸¶_¼oAa½CAu  13" xfId="26014" xr:uid="{BC62EA48-6FED-40EC-B41B-6992A7A13022}"/>
    <cellStyle name="ÄÞ¸¶_¼öÃâ½ÇÀû  13" xfId="26015" xr:uid="{41B1FE22-F3DF-4AA9-A45E-DB3E53053DF0}"/>
    <cellStyle name="AÞ¸¶_¼oAa½CAu  14" xfId="26016" xr:uid="{81658251-A79F-4929-B38F-E40AA6B83BB9}"/>
    <cellStyle name="ÄÞ¸¶_¼öÃâ½ÇÀû  14" xfId="26017" xr:uid="{280C727B-8DED-411C-9816-10153AC901C4}"/>
    <cellStyle name="AÞ¸¶_¼oAa½CAu  15" xfId="26018" xr:uid="{E1B5F350-CE7D-41EA-8DAD-6504FD57DC6B}"/>
    <cellStyle name="ÄÞ¸¶_¼öÃâ½ÇÀû  15" xfId="26019" xr:uid="{4F931FA6-8012-4546-960B-E44D1E10BD58}"/>
    <cellStyle name="AÞ¸¶_¼oAa½CAu  16" xfId="26020" xr:uid="{01330F66-5DA9-47B0-9043-B4A08DD29BFE}"/>
    <cellStyle name="ÄÞ¸¶_¼öÃâ½ÇÀû  16" xfId="26021" xr:uid="{C2323175-E517-4D6E-9E4B-E3D6A8071324}"/>
    <cellStyle name="AÞ¸¶_¼oAa½CAu  17" xfId="26022" xr:uid="{4AB01EB0-A6D8-4656-A08E-DA72C9EA5784}"/>
    <cellStyle name="ÄÞ¸¶_¼öÃâ½ÇÀû  17" xfId="26023" xr:uid="{3B84A9F0-D4BE-4573-94F1-0BAB53716388}"/>
    <cellStyle name="AÞ¸¶_¼oAa½CAu  18" xfId="26024" xr:uid="{12C8E08A-9A1A-4FFE-85E9-6C17B10730DD}"/>
    <cellStyle name="ÄÞ¸¶_¼öÃâ½ÇÀû  18" xfId="26025" xr:uid="{20BB2800-931E-4703-995C-FBD7E78CF26E}"/>
    <cellStyle name="AÞ¸¶_¼oAa½CAu  19" xfId="26026" xr:uid="{7AA36B10-76A6-4C9C-8F65-0E0807E780C7}"/>
    <cellStyle name="ÄÞ¸¶_¼öÃâ½ÇÀû  19" xfId="26027" xr:uid="{B60AA4A0-06DF-44A2-BDB3-C7A7C6E2607F}"/>
    <cellStyle name="AÞ¸¶_¼oAa½CAu  2" xfId="26028" xr:uid="{A9380D4E-E1EF-4E98-B73B-FA2E907D9CA1}"/>
    <cellStyle name="ÄÞ¸¶_¼öÃâ½ÇÀû  2" xfId="26029" xr:uid="{BF2EAEE4-4524-4C23-B1D7-FBF04E5A9FEF}"/>
    <cellStyle name="AÞ¸¶_¼oAa½CAu  20" xfId="26030" xr:uid="{8DD0B169-E7D3-461D-A96E-1DA2A3F2C113}"/>
    <cellStyle name="ÄÞ¸¶_¼öÃâ½ÇÀû  20" xfId="26031" xr:uid="{4AD45D68-8942-41ED-9B5C-9FC320CB09B9}"/>
    <cellStyle name="AÞ¸¶_¼oAa½CAu  21" xfId="26032" xr:uid="{92A01014-56D8-47EE-B306-B252E7F6988A}"/>
    <cellStyle name="ÄÞ¸¶_¼öÃâ½ÇÀû  21" xfId="26033" xr:uid="{4CD77EA3-9D27-4FA5-A5DB-46DA5FC27FB3}"/>
    <cellStyle name="AÞ¸¶_¼oAa½CAu  22" xfId="26034" xr:uid="{794F8572-54D7-4D5C-A825-BEA5D1B8D310}"/>
    <cellStyle name="ÄÞ¸¶_¼öÃâ½ÇÀû  22" xfId="26035" xr:uid="{5DA3FE06-54BD-44CF-B126-7E1E970FA82E}"/>
    <cellStyle name="AÞ¸¶_¼oAa½CAu  23" xfId="26036" xr:uid="{BB4484A9-64BF-4E94-AE86-3A23EAD1F368}"/>
    <cellStyle name="ÄÞ¸¶_¼öÃâ½ÇÀû  23" xfId="26037" xr:uid="{FE2126B1-6C56-4582-85FF-E98B5F772C1E}"/>
    <cellStyle name="AÞ¸¶_¼oAa½CAu  24" xfId="26038" xr:uid="{79EE292F-277D-43B7-86D9-AEBDAF5CF434}"/>
    <cellStyle name="ÄÞ¸¶_¼öÃâ½ÇÀû  24" xfId="26039" xr:uid="{9B6069F3-E5D3-4E24-8F67-5B3EC0F48855}"/>
    <cellStyle name="AÞ¸¶_¼oAa½CAu  25" xfId="26040" xr:uid="{D8FEC814-A69B-463D-AB4E-345E857F452B}"/>
    <cellStyle name="ÄÞ¸¶_¼öÃâ½ÇÀû  25" xfId="26041" xr:uid="{CAD0896E-9E7D-43A7-AABA-D4486E2727F8}"/>
    <cellStyle name="AÞ¸¶_¼oAa½CAu  26" xfId="26042" xr:uid="{49666F61-7BAA-42BA-807A-7014FF35E33F}"/>
    <cellStyle name="ÄÞ¸¶_¼öÃâ½ÇÀû  26" xfId="26043" xr:uid="{B54E2462-8174-47AF-A0DB-F2EF9B0E21B0}"/>
    <cellStyle name="AÞ¸¶_¼oAa½CAu  27" xfId="26044" xr:uid="{EC24D5B7-B41A-467B-ACB3-8B415E3C6D23}"/>
    <cellStyle name="ÄÞ¸¶_¼öÃâ½ÇÀû  27" xfId="26045" xr:uid="{312DFBB6-2059-4011-84D3-81A32EA102B8}"/>
    <cellStyle name="AÞ¸¶_¼oAa½CAu  28" xfId="26046" xr:uid="{B79AFDD5-FDC2-4173-AC4B-0E272DB43B9A}"/>
    <cellStyle name="ÄÞ¸¶_¼öÃâ½ÇÀû  28" xfId="26047" xr:uid="{8201B22F-9825-4890-9957-C6C94E966973}"/>
    <cellStyle name="AÞ¸¶_¼oAa½CAu  29" xfId="26048" xr:uid="{F0B4E5BA-A311-4052-A17F-E8EAC1B51520}"/>
    <cellStyle name="ÄÞ¸¶_¼öÃâ½ÇÀû  29" xfId="26049" xr:uid="{59B29AB6-5730-4C54-A0EF-4C292825147C}"/>
    <cellStyle name="AÞ¸¶_¼oAa½CAu  3" xfId="26050" xr:uid="{E4BB0BD8-6302-49D9-A1B1-6ADDD5FE3458}"/>
    <cellStyle name="ÄÞ¸¶_¼öÃâ½ÇÀû  3" xfId="26051" xr:uid="{BE2BC1B4-77F1-4540-B018-472A4AD81576}"/>
    <cellStyle name="AÞ¸¶_¼oAa½CAu  30" xfId="26052" xr:uid="{D0F8E71A-0293-438F-93C7-0549E0C15A51}"/>
    <cellStyle name="ÄÞ¸¶_¼öÃâ½ÇÀû  30" xfId="26053" xr:uid="{F507B3FC-CB7C-4567-8AF8-A951999860A4}"/>
    <cellStyle name="AÞ¸¶_¼oAa½CAu  31" xfId="26054" xr:uid="{7B125789-9B8C-42FE-8A82-322425A3C118}"/>
    <cellStyle name="ÄÞ¸¶_¼öÃâ½ÇÀû  31" xfId="26055" xr:uid="{878CDD81-DAB0-4B7E-80EE-A4F161C018FD}"/>
    <cellStyle name="AÞ¸¶_¼oAa½CAu  32" xfId="26056" xr:uid="{7FCAB54E-1F0F-4967-979C-B88F2E6C39B4}"/>
    <cellStyle name="ÄÞ¸¶_¼öÃâ½ÇÀû  32" xfId="26057" xr:uid="{637FD523-46FA-4559-B112-BB7B38488DEB}"/>
    <cellStyle name="AÞ¸¶_¼oAa½CAu  33" xfId="26058" xr:uid="{05BB517A-28DF-4603-A812-6A76FF56ED76}"/>
    <cellStyle name="ÄÞ¸¶_¼öÃâ½ÇÀû  33" xfId="26059" xr:uid="{D8252D6D-9B94-4447-8210-04F82F4069E1}"/>
    <cellStyle name="AÞ¸¶_¼oAa½CAu  34" xfId="26060" xr:uid="{C6017B9F-8EE8-4EB7-B11C-14D32EDA3355}"/>
    <cellStyle name="ÄÞ¸¶_¼öÃâ½ÇÀû  34" xfId="26061" xr:uid="{FF384EA3-6138-47BE-BF56-0A9B6C1B9D61}"/>
    <cellStyle name="AÞ¸¶_¼oAa½CAu  35" xfId="26062" xr:uid="{7F149B5A-4262-43FE-9165-6ECB9CBFDD5C}"/>
    <cellStyle name="ÄÞ¸¶_¼öÃâ½ÇÀû  35" xfId="26063" xr:uid="{3D7EFBB8-5C05-44F2-A2AB-2D9E618D8B55}"/>
    <cellStyle name="AÞ¸¶_¼oAa½CAu  36" xfId="26064" xr:uid="{7EADFCF4-9CC0-49DE-80C5-DD50344CD645}"/>
    <cellStyle name="ÄÞ¸¶_¼öÃâ½ÇÀû  36" xfId="26065" xr:uid="{112B33F8-519F-4270-86C8-D6DC4AC8EF75}"/>
    <cellStyle name="AÞ¸¶_¼oAa½CAu  4" xfId="26066" xr:uid="{C3C7DBC7-6711-4CDF-83D8-C2290567F471}"/>
    <cellStyle name="ÄÞ¸¶_¼öÃâ½ÇÀû  4" xfId="26067" xr:uid="{60A283D7-DD02-4B0D-BC6E-8D2AA65BE4FA}"/>
    <cellStyle name="AÞ¸¶_¼oAa½CAu  5" xfId="26068" xr:uid="{B9DC498B-867A-477D-8CD0-22B75A64EA30}"/>
    <cellStyle name="ÄÞ¸¶_¼öÃâ½ÇÀû  5" xfId="26069" xr:uid="{7A06EAAD-36DD-41C7-8847-CF758F5A108E}"/>
    <cellStyle name="AÞ¸¶_¼oAa½CAu  6" xfId="26070" xr:uid="{113199BE-D559-410A-AAE1-06B913DEAEFD}"/>
    <cellStyle name="ÄÞ¸¶_¼öÃâ½ÇÀû  6" xfId="26071" xr:uid="{6214AC86-8E09-4106-945E-98A40D99A862}"/>
    <cellStyle name="AÞ¸¶_¼oAa½CAu  7" xfId="26072" xr:uid="{70299FDC-155F-4A22-A2C4-A7800D7AB31F}"/>
    <cellStyle name="ÄÞ¸¶_¼öÃâ½ÇÀû  7" xfId="26073" xr:uid="{DA5D72AC-94CF-46BC-B6E2-71BA01099A79}"/>
    <cellStyle name="AÞ¸¶_¼oAa½CAu  8" xfId="26074" xr:uid="{CAFD9F06-BE36-4C99-921B-0822D9A57429}"/>
    <cellStyle name="ÄÞ¸¶_¼öÃâ½ÇÀû  8" xfId="26075" xr:uid="{C1A74236-2482-4C14-9BE7-63892A816446}"/>
    <cellStyle name="AÞ¸¶_¼oAa½CAu  9" xfId="26076" xr:uid="{2FA8FC5F-F885-4416-B31C-3821844EEFD8}"/>
    <cellStyle name="ÄÞ¸¶_¼öÃâ½ÇÀû  9" xfId="26077" xr:uid="{161149EF-3D9C-4CF5-9D6E-D75092917F25}"/>
    <cellStyle name="AÞ¸¶_¼oAa½CAu _(분석-수정-수주보완)2003-2005년신제품수주분석3" xfId="3201" xr:uid="{4666234D-7336-41C2-89E8-67CE12123CC4}"/>
    <cellStyle name="ÄÞ¸¶_¼öÃâ½ÇÀû _(분석-수정-수주보완)2003-2005년신제품수주분석3" xfId="3202" xr:uid="{D72E58CF-CE5E-4771-8C60-F52A1797589D}"/>
    <cellStyle name="AÞ¸¶_¼oAa½CAu _04변압기생산투자" xfId="3203" xr:uid="{6629E566-3DE9-471F-9859-B095EC66716E}"/>
    <cellStyle name="ÄÞ¸¶_¼öÃâ½ÇÀû _04변압기생산투자" xfId="3204" xr:uid="{49026297-B682-4D75-BA8F-AACD72DE8E1E}"/>
    <cellStyle name="AÞ¸¶_¼oAa½CAu _07년 시설투자 사업계획(안재한)" xfId="3205" xr:uid="{D709C6BD-7867-4974-98B2-1FEC357AC577}"/>
    <cellStyle name="ÄÞ¸¶_¼öÃâ½ÇÀû _07년 시설투자 사업계획(안재한)" xfId="3206" xr:uid="{1871C933-A08D-4DCE-BBFF-85E2FEB9F23A}"/>
    <cellStyle name="AÞ¸¶_¼oAa½CAu _1 2006년사업계획작성기준및 양식(R.0)" xfId="3207" xr:uid="{271B40EB-9CA5-4C78-A39C-BDBBBA5A0DB5}"/>
    <cellStyle name="ÄÞ¸¶_¼öÃâ½ÇÀû _1 2006년사업계획작성기준및 양식(R.0)" xfId="3208" xr:uid="{BA3C7664-0661-47FE-BC62-16B8A88B524E}"/>
    <cellStyle name="AÞ¸¶_¼oAa½CAu _1)사업목표(수정)" xfId="3209" xr:uid="{801D39B1-D920-4A94-8B23-4CD6C868F3C0}"/>
    <cellStyle name="ÄÞ¸¶_¼öÃâ½ÇÀû _1)사업목표(수정)" xfId="3210" xr:uid="{ECDE9DD5-4F9A-48D1-AE9F-16965C6C687A}"/>
    <cellStyle name="AÞ¸¶_¼oAa½CAu _1)중장기사업목표_B4(수정)" xfId="3211" xr:uid="{4ACB93B9-250E-435A-957C-753DB43E3D90}"/>
    <cellStyle name="ÄÞ¸¶_¼öÃâ½ÇÀû _1)중장기사업목표_B4(수정)" xfId="3212" xr:uid="{E3BEB844-8BEB-4183-BC7E-812D6CB7DAF3}"/>
    <cellStyle name="AÞ¸¶_¼oAa½CAu _¹≪¿ª10¿u " xfId="3213" xr:uid="{64301B7C-9297-475D-A428-5B01D8B290E7}"/>
    <cellStyle name="ÄÞ¸¶_¼öÃâ½ÇÀû _12월 사업실적" xfId="3214" xr:uid="{9F9E51C4-F9A4-4DCD-BF83-641E3A804C25}"/>
    <cellStyle name="AÞ¸¶_¼oAa½CAu _2007년사업계획작성초안(고생송부)" xfId="3215" xr:uid="{2D160EBA-0EF5-4CAD-9AC8-23D7E8A692C3}"/>
    <cellStyle name="ÄÞ¸¶_¼öÃâ½ÇÀû _2007년사업계획작성초안(고생송부)" xfId="3216" xr:uid="{7565CEC7-37D7-4A22-B81C-45BED25B780B}"/>
    <cellStyle name="AÞ¸¶_¼oAa½CAu _20080929_인버터VOC현황및개선방안_품질1" xfId="3217" xr:uid="{633CD587-3358-4DD4-90F8-ECCFEA1606E7}"/>
    <cellStyle name="ÄÞ¸¶_¼öÃâ½ÇÀû _20080929_인버터VOC현황및개선방안_품질1" xfId="3218" xr:uid="{69E73933-EBF2-4508-9B69-7702C2453937}"/>
    <cellStyle name="AÞ¸¶_¼oAa½CAu _20080930_인버터VOC 년도별 추이_품질" xfId="3219" xr:uid="{339F3362-61CB-4591-B07C-BA8A099A98B2}"/>
    <cellStyle name="ÄÞ¸¶_¼öÃâ½ÇÀû _20080930_인버터VOC 년도별 추이_품질" xfId="3220" xr:uid="{38C3BC87-A2B7-4F38-BA99-924F308B2AC8}"/>
    <cellStyle name="AÞ¸¶_¼oAa½CAu _2008년_VOC 세부실천계획_r01(B4)_중저압차단기" xfId="3221" xr:uid="{7C982F00-D594-4426-A3F5-BA5C60403718}"/>
    <cellStyle name="ÄÞ¸¶_¼öÃâ½ÇÀû _2008년_VOC 세부실천계획_r01(B4)_중저압차단기" xfId="3222" xr:uid="{BA1AB1A8-C493-4DB8-BA13-13CCD617C028}"/>
    <cellStyle name="AÞ¸¶_¼oAa½CAu _5월보고상" xfId="3223" xr:uid="{34E8245E-B8AF-4DC8-8425-9CB005E7DEB2}"/>
    <cellStyle name="ÄÞ¸¶_¼öÃâ½ÇÀû _5월보고상" xfId="3224" xr:uid="{DCEA86D7-9440-4057-8B5E-E0C7ED1510B1}"/>
    <cellStyle name="AÞ¸¶_¼oAa½CAu _5월보고상 10" xfId="26078" xr:uid="{7E2155AC-5040-4352-9275-105A249C0EE1}"/>
    <cellStyle name="ÄÞ¸¶_¼öÃâ½ÇÀû _5월보고상 10" xfId="26079" xr:uid="{C7801CC9-5B4A-4BD8-938C-5DEE5169C598}"/>
    <cellStyle name="AÞ¸¶_¼oAa½CAu _5월보고상 11" xfId="26080" xr:uid="{44F8AE14-5DF5-4882-A7A6-F42211595C0D}"/>
    <cellStyle name="ÄÞ¸¶_¼öÃâ½ÇÀû _5월보고상 11" xfId="26081" xr:uid="{C31880A4-B8E5-423A-A8DC-72388DB31CFF}"/>
    <cellStyle name="AÞ¸¶_¼oAa½CAu _5월보고상 12" xfId="26082" xr:uid="{AFEB46C2-0536-4889-BE8B-38CE931D762F}"/>
    <cellStyle name="ÄÞ¸¶_¼öÃâ½ÇÀû _5월보고상 12" xfId="26083" xr:uid="{9262DBF8-070C-4F2E-9430-B454555EC163}"/>
    <cellStyle name="AÞ¸¶_¼oAa½CAu _5월보고상 13" xfId="26084" xr:uid="{B487D988-DA0E-40C7-918B-9DC9973E031C}"/>
    <cellStyle name="ÄÞ¸¶_¼öÃâ½ÇÀû _5월보고상 13" xfId="26085" xr:uid="{4DD4A2A8-16B4-43E7-AA7B-F86250CEC727}"/>
    <cellStyle name="AÞ¸¶_¼oAa½CAu _5월보고상 14" xfId="26086" xr:uid="{32A2E0B1-B471-4ACB-9F16-B037C52BB1A1}"/>
    <cellStyle name="ÄÞ¸¶_¼öÃâ½ÇÀû _5월보고상 14" xfId="26087" xr:uid="{F3C1F373-7600-470E-B5ED-9CF226640C2E}"/>
    <cellStyle name="AÞ¸¶_¼oAa½CAu _5월보고상 15" xfId="26088" xr:uid="{43AA1ED6-689B-40A3-804B-B3953576B659}"/>
    <cellStyle name="ÄÞ¸¶_¼öÃâ½ÇÀû _5월보고상 15" xfId="26089" xr:uid="{F1FA39A7-234E-4F56-B936-5E5B08F64B6F}"/>
    <cellStyle name="AÞ¸¶_¼oAa½CAu _5월보고상 16" xfId="26090" xr:uid="{2A6F6495-84F1-42B3-9CBE-AB5972379759}"/>
    <cellStyle name="ÄÞ¸¶_¼öÃâ½ÇÀû _5월보고상 16" xfId="26091" xr:uid="{4B1BCCBA-D8B2-4074-BA92-541210D90B2C}"/>
    <cellStyle name="AÞ¸¶_¼oAa½CAu _5월보고상 17" xfId="26092" xr:uid="{F3B75371-B372-48F5-99C4-C8465E20C2EA}"/>
    <cellStyle name="ÄÞ¸¶_¼öÃâ½ÇÀû _5월보고상 17" xfId="26093" xr:uid="{ACE59932-1A36-40C5-A65E-68B3C45829A9}"/>
    <cellStyle name="AÞ¸¶_¼oAa½CAu _5월보고상 18" xfId="26094" xr:uid="{EDCC6ABE-D5CC-4D04-BC88-49E81585D7EC}"/>
    <cellStyle name="ÄÞ¸¶_¼öÃâ½ÇÀû _5월보고상 18" xfId="26095" xr:uid="{BB3B99CC-3BEC-4B2E-812B-59688C51723B}"/>
    <cellStyle name="AÞ¸¶_¼oAa½CAu _5월보고상 19" xfId="26096" xr:uid="{171FAE97-0F46-4779-B015-C88FC87FD913}"/>
    <cellStyle name="ÄÞ¸¶_¼öÃâ½ÇÀû _5월보고상 19" xfId="26097" xr:uid="{E368E945-D0A9-44DC-9DC8-0BEB789BE7C7}"/>
    <cellStyle name="AÞ¸¶_¼oAa½CAu _5월보고상 2" xfId="26098" xr:uid="{C7E9F919-10B1-48B4-8253-B5672756FED7}"/>
    <cellStyle name="ÄÞ¸¶_¼öÃâ½ÇÀû _5월보고상 2" xfId="26099" xr:uid="{FDA7F66E-317C-4F88-8E9F-F9944123962C}"/>
    <cellStyle name="AÞ¸¶_¼oAa½CAu _5월보고상 20" xfId="26100" xr:uid="{D251C968-6967-432C-AC41-F201C74C702C}"/>
    <cellStyle name="ÄÞ¸¶_¼öÃâ½ÇÀû _5월보고상 20" xfId="26101" xr:uid="{D09909A3-F011-48E4-99C8-8401FDDD856F}"/>
    <cellStyle name="AÞ¸¶_¼oAa½CAu _5월보고상 21" xfId="26102" xr:uid="{BDC15E74-02FB-4F88-9A08-1EE1B216DAA6}"/>
    <cellStyle name="ÄÞ¸¶_¼öÃâ½ÇÀû _5월보고상 21" xfId="26103" xr:uid="{9730CF94-F90B-4FA2-AF80-5F1D3CBBD3D0}"/>
    <cellStyle name="AÞ¸¶_¼oAa½CAu _5월보고상 22" xfId="26104" xr:uid="{94B1075D-57B0-4177-821F-81A9601229C2}"/>
    <cellStyle name="ÄÞ¸¶_¼öÃâ½ÇÀû _5월보고상 22" xfId="26105" xr:uid="{7F9B4631-3CC3-4A58-BCFE-2879537374A0}"/>
    <cellStyle name="AÞ¸¶_¼oAa½CAu _5월보고상 23" xfId="26106" xr:uid="{C2FB4D4E-7A66-44E3-9566-DF80584FD386}"/>
    <cellStyle name="ÄÞ¸¶_¼öÃâ½ÇÀû _5월보고상 23" xfId="26107" xr:uid="{2C94D89A-8C4D-44EA-9A18-AEB7D9B7D07C}"/>
    <cellStyle name="AÞ¸¶_¼oAa½CAu _5월보고상 24" xfId="26108" xr:uid="{B524B76E-F6F0-4BE7-964F-BB85C945176B}"/>
    <cellStyle name="ÄÞ¸¶_¼öÃâ½ÇÀû _5월보고상 24" xfId="26109" xr:uid="{502B90D2-0FE1-4F34-AC9D-ACA1736F8362}"/>
    <cellStyle name="AÞ¸¶_¼oAa½CAu _5월보고상 25" xfId="26110" xr:uid="{15FE59DA-AEAB-4432-B0A5-FA1F3B8D01CD}"/>
    <cellStyle name="ÄÞ¸¶_¼öÃâ½ÇÀû _5월보고상 25" xfId="26111" xr:uid="{E1E6C983-02A3-49C2-88A1-94ED713CD511}"/>
    <cellStyle name="AÞ¸¶_¼oAa½CAu _5월보고상 26" xfId="26112" xr:uid="{F402556F-9BD8-4DCE-9AA1-F2D59202AD2E}"/>
    <cellStyle name="ÄÞ¸¶_¼öÃâ½ÇÀû _5월보고상 26" xfId="26113" xr:uid="{53A10DD0-70F2-40C0-956C-DBB96B29B15F}"/>
    <cellStyle name="AÞ¸¶_¼oAa½CAu _5월보고상 27" xfId="26114" xr:uid="{79B42FDA-F7BA-45D6-9980-8135DB7C56D2}"/>
    <cellStyle name="ÄÞ¸¶_¼öÃâ½ÇÀû _5월보고상 27" xfId="26115" xr:uid="{5876C5B2-C6DC-4899-A91F-AF81812A44AA}"/>
    <cellStyle name="AÞ¸¶_¼oAa½CAu _5월보고상 28" xfId="26116" xr:uid="{261302BB-5417-44A3-8EA7-D030BB1A4D7A}"/>
    <cellStyle name="ÄÞ¸¶_¼öÃâ½ÇÀû _5월보고상 28" xfId="26117" xr:uid="{6FFFA27D-1332-426B-972F-A52F0C4A389A}"/>
    <cellStyle name="AÞ¸¶_¼oAa½CAu _5월보고상 29" xfId="26118" xr:uid="{6B0B762E-C4CD-46B3-9F12-81F56A630BD4}"/>
    <cellStyle name="ÄÞ¸¶_¼öÃâ½ÇÀû _5월보고상 29" xfId="26119" xr:uid="{1F4E36DE-582E-4AB2-808D-AC08646AE04B}"/>
    <cellStyle name="AÞ¸¶_¼oAa½CAu _5월보고상 3" xfId="26120" xr:uid="{033A681D-A04D-47C0-9CA1-C3EADE2005BF}"/>
    <cellStyle name="ÄÞ¸¶_¼öÃâ½ÇÀû _5월보고상 3" xfId="26121" xr:uid="{5597D9D6-329F-460C-B7BB-81A443298265}"/>
    <cellStyle name="AÞ¸¶_¼oAa½CAu _5월보고상 30" xfId="26122" xr:uid="{CA82CFC4-25C4-4474-9BB9-7B4979064D0C}"/>
    <cellStyle name="ÄÞ¸¶_¼öÃâ½ÇÀû _5월보고상 30" xfId="26123" xr:uid="{63F41D3F-63C3-4536-8D0D-68396C28B7D2}"/>
    <cellStyle name="AÞ¸¶_¼oAa½CAu _5월보고상 31" xfId="26124" xr:uid="{717B0689-D9AC-4603-AA78-94CCEB33456E}"/>
    <cellStyle name="ÄÞ¸¶_¼öÃâ½ÇÀû _5월보고상 31" xfId="26125" xr:uid="{2F4DD36C-FA69-49A0-9655-BC02DCED4068}"/>
    <cellStyle name="AÞ¸¶_¼oAa½CAu _5월보고상 32" xfId="26126" xr:uid="{22E78359-8389-4770-B248-920CADB6CD98}"/>
    <cellStyle name="ÄÞ¸¶_¼öÃâ½ÇÀû _5월보고상 32" xfId="26127" xr:uid="{72E363C5-4A7E-427D-943B-9AB74D8B29A8}"/>
    <cellStyle name="AÞ¸¶_¼oAa½CAu _5월보고상 33" xfId="26128" xr:uid="{2282F62F-B5B9-4120-9197-2B31A3A7C3B5}"/>
    <cellStyle name="ÄÞ¸¶_¼öÃâ½ÇÀû _5월보고상 33" xfId="26129" xr:uid="{8982D52A-74BF-4A1E-999D-F8AA478B0F59}"/>
    <cellStyle name="AÞ¸¶_¼oAa½CAu _5월보고상 34" xfId="26130" xr:uid="{E0B9F3D9-5EBD-46B6-BA8D-69126989A895}"/>
    <cellStyle name="ÄÞ¸¶_¼öÃâ½ÇÀû _5월보고상 34" xfId="26131" xr:uid="{F1A9FBE4-F672-40A2-AA15-90C08BD6166B}"/>
    <cellStyle name="AÞ¸¶_¼oAa½CAu _5월보고상 35" xfId="26132" xr:uid="{5BB75864-6621-49EA-A5E7-320C7C320C1D}"/>
    <cellStyle name="ÄÞ¸¶_¼öÃâ½ÇÀû _5월보고상 35" xfId="26133" xr:uid="{0A0721D0-AE4E-4D3E-ADDF-804838D81F4A}"/>
    <cellStyle name="AÞ¸¶_¼oAa½CAu _5월보고상 36" xfId="26134" xr:uid="{C24DEABD-A05E-43DB-89D8-E3DAE7309ED7}"/>
    <cellStyle name="ÄÞ¸¶_¼öÃâ½ÇÀû _5월보고상 36" xfId="26135" xr:uid="{0B07CB0B-6103-4162-9E10-3EFC161491C4}"/>
    <cellStyle name="AÞ¸¶_¼oAa½CAu _5월보고상 4" xfId="26136" xr:uid="{90DD9670-1741-499D-925F-D8C5C395F5AB}"/>
    <cellStyle name="ÄÞ¸¶_¼öÃâ½ÇÀû _5월보고상 4" xfId="26137" xr:uid="{72A4F546-DF77-4089-B1EF-82C6FB2B7488}"/>
    <cellStyle name="AÞ¸¶_¼oAa½CAu _5월보고상 5" xfId="26138" xr:uid="{7F0F288B-5F82-4DB0-A553-5805DFCB5DD1}"/>
    <cellStyle name="ÄÞ¸¶_¼öÃâ½ÇÀû _5월보고상 5" xfId="26139" xr:uid="{BD1E925B-DFD1-41D5-87CC-DA53C3FAAEB1}"/>
    <cellStyle name="AÞ¸¶_¼oAa½CAu _5월보고상 6" xfId="26140" xr:uid="{EFF05C11-2E13-46A1-B8DA-FDCBB5D2157D}"/>
    <cellStyle name="ÄÞ¸¶_¼öÃâ½ÇÀû _5월보고상 6" xfId="26141" xr:uid="{70D13E21-99E4-4E34-A9A8-B389DB5F6715}"/>
    <cellStyle name="AÞ¸¶_¼oAa½CAu _5월보고상 7" xfId="26142" xr:uid="{34E4878D-8E7B-40F0-9E6E-2337F50091F0}"/>
    <cellStyle name="ÄÞ¸¶_¼öÃâ½ÇÀû _5월보고상 7" xfId="26143" xr:uid="{8699F965-47FA-4502-90CB-A4640757A12D}"/>
    <cellStyle name="AÞ¸¶_¼oAa½CAu _5월보고상 8" xfId="26144" xr:uid="{4BEADDE1-43F7-403C-9851-0E34CB0A2013}"/>
    <cellStyle name="ÄÞ¸¶_¼öÃâ½ÇÀû _5월보고상 8" xfId="26145" xr:uid="{A992019B-50E4-4472-93D7-7F9C8882D90F}"/>
    <cellStyle name="AÞ¸¶_¼oAa½CAu _5월보고상 9" xfId="26146" xr:uid="{9EE059E5-CE09-473D-9F9F-A7E56CF0D2AE}"/>
    <cellStyle name="ÄÞ¸¶_¼öÃâ½ÇÀû _5월보고상 9" xfId="26147" xr:uid="{205317FD-2F31-42E1-88F4-23878B6505CB}"/>
    <cellStyle name="AÞ¸¶_¼oAa½CAu _5월보고상_SPACE활용" xfId="3225" xr:uid="{C243E794-99F4-4D14-968A-E45E0426CF62}"/>
    <cellStyle name="ÄÞ¸¶_¼öÃâ½ÇÀû _5월보고상_SPACE활용" xfId="3226" xr:uid="{6E69FC04-3B3A-447C-BC64-37E301C0C174}"/>
    <cellStyle name="AÞ¸¶_¼oAa½CAu _5월보고상_배전반" xfId="3227" xr:uid="{CAAF145D-E4E4-400A-B933-1B8493E466D1}"/>
    <cellStyle name="ÄÞ¸¶_¼öÃâ½ÇÀû _5월보고상_배전반" xfId="3228" xr:uid="{264AA685-D6A9-4E37-A16F-07AD77610E81}"/>
    <cellStyle name="AÞ¸¶_¼oAa½CAu _5월보고상_수주분석(MTX)0829" xfId="3229" xr:uid="{91611E7C-5BD5-4B9E-AB68-4EF17AE43A31}"/>
    <cellStyle name="ÄÞ¸¶_¼öÃâ½ÇÀû _5월보고상_수주분석(MTX)0829" xfId="3230" xr:uid="{0561515D-69D9-473F-8DD1-4BF14CD3FD2A}"/>
    <cellStyle name="AÞ¸¶_¼oAa½CAu _5월보고시" xfId="3231" xr:uid="{85A3D99A-010D-4E87-BBA7-C4D68A68EC7C}"/>
    <cellStyle name="ÄÞ¸¶_¼öÃâ½ÇÀû _5월보고시" xfId="3232" xr:uid="{65BDB795-9DC3-4510-B0F8-B24A223AE4B8}"/>
    <cellStyle name="AÞ¸¶_¼oAa½CAu _5월보고시 10" xfId="26148" xr:uid="{5019B677-A3D0-4A9A-BE3E-3B18065502C7}"/>
    <cellStyle name="ÄÞ¸¶_¼öÃâ½ÇÀû _5월보고시 10" xfId="26149" xr:uid="{7394373B-932F-49DA-AE22-1BE1F4E9522B}"/>
    <cellStyle name="AÞ¸¶_¼oAa½CAu _5월보고시 11" xfId="26150" xr:uid="{7B3927AF-1A7F-4D7C-9A0F-3284949FD61E}"/>
    <cellStyle name="ÄÞ¸¶_¼öÃâ½ÇÀû _5월보고시 11" xfId="26151" xr:uid="{3139AB58-0DE7-422F-8973-92E6977D89C8}"/>
    <cellStyle name="AÞ¸¶_¼oAa½CAu _5월보고시 12" xfId="26152" xr:uid="{E03C1EE6-FB19-48D7-988B-D598E5E52D0A}"/>
    <cellStyle name="ÄÞ¸¶_¼öÃâ½ÇÀû _5월보고시 12" xfId="26153" xr:uid="{6C689324-0924-4830-B4B4-C55FAE8BA0F1}"/>
    <cellStyle name="AÞ¸¶_¼oAa½CAu _5월보고시 13" xfId="26154" xr:uid="{D123DF03-22BB-4B4C-839A-890AE420B173}"/>
    <cellStyle name="ÄÞ¸¶_¼öÃâ½ÇÀû _5월보고시 13" xfId="26155" xr:uid="{5EEC5682-F7BB-4A23-BBCE-999A54A427D0}"/>
    <cellStyle name="AÞ¸¶_¼oAa½CAu _5월보고시 14" xfId="26156" xr:uid="{7F391ADF-0D0E-4582-9A56-484420819ECB}"/>
    <cellStyle name="ÄÞ¸¶_¼öÃâ½ÇÀû _5월보고시 14" xfId="26157" xr:uid="{7FE72269-F4E3-4132-A300-D45F9E8353F1}"/>
    <cellStyle name="AÞ¸¶_¼oAa½CAu _5월보고시 15" xfId="26158" xr:uid="{EBBBD002-FDA3-42DA-AE6B-B450233E003A}"/>
    <cellStyle name="ÄÞ¸¶_¼öÃâ½ÇÀû _5월보고시 15" xfId="26159" xr:uid="{F78AA981-B0C7-45D9-B1D5-7312548305D7}"/>
    <cellStyle name="AÞ¸¶_¼oAa½CAu _5월보고시 16" xfId="26160" xr:uid="{B92795C8-5A8E-42D8-988D-EFA9A5B3A3C5}"/>
    <cellStyle name="ÄÞ¸¶_¼öÃâ½ÇÀû _5월보고시 16" xfId="26161" xr:uid="{ED09AB30-B0C6-4735-B045-C2118BC6A7CC}"/>
    <cellStyle name="AÞ¸¶_¼oAa½CAu _5월보고시 17" xfId="26162" xr:uid="{E9EEE33E-15EE-4353-8A14-6ACD4D95B6F4}"/>
    <cellStyle name="ÄÞ¸¶_¼öÃâ½ÇÀû _5월보고시 17" xfId="26163" xr:uid="{B0071C7C-8A2B-470C-939C-FD7FD89FD3C9}"/>
    <cellStyle name="AÞ¸¶_¼oAa½CAu _5월보고시 18" xfId="26164" xr:uid="{40E61D33-6324-488F-A73D-3709F26CC1BD}"/>
    <cellStyle name="ÄÞ¸¶_¼öÃâ½ÇÀû _5월보고시 18" xfId="26165" xr:uid="{B1E7F46D-1845-40B4-BDB5-7E1592F2CDCA}"/>
    <cellStyle name="AÞ¸¶_¼oAa½CAu _5월보고시 19" xfId="26166" xr:uid="{D84413B3-81B6-411B-84CB-B515AFBFFF4B}"/>
    <cellStyle name="ÄÞ¸¶_¼öÃâ½ÇÀû _5월보고시 19" xfId="26167" xr:uid="{2C3A7545-1C79-418C-9EF1-89503381DE77}"/>
    <cellStyle name="AÞ¸¶_¼oAa½CAu _5월보고시 2" xfId="26168" xr:uid="{2159239E-E7A3-470A-906C-F31F69B8AEFA}"/>
    <cellStyle name="ÄÞ¸¶_¼öÃâ½ÇÀû _5월보고시 2" xfId="26169" xr:uid="{90A4F5A7-1478-42D7-AB0A-ED0A59F2CB53}"/>
    <cellStyle name="AÞ¸¶_¼oAa½CAu _5월보고시 20" xfId="26170" xr:uid="{84B7328B-7B1E-472E-87AA-98F7AFB7AB8E}"/>
    <cellStyle name="ÄÞ¸¶_¼öÃâ½ÇÀû _5월보고시 20" xfId="26171" xr:uid="{CD82F8A5-3005-476C-A0B8-8A3932E5D0D1}"/>
    <cellStyle name="AÞ¸¶_¼oAa½CAu _5월보고시 21" xfId="26172" xr:uid="{F209C4A0-1A3A-4E7E-B9FD-B9D3F11DB9F7}"/>
    <cellStyle name="ÄÞ¸¶_¼öÃâ½ÇÀû _5월보고시 21" xfId="26173" xr:uid="{1A4BF764-A49A-4316-8721-EB88C1D43B45}"/>
    <cellStyle name="AÞ¸¶_¼oAa½CAu _5월보고시 22" xfId="26174" xr:uid="{ADA2E0EB-5486-47EE-8834-4BB6E62516DA}"/>
    <cellStyle name="ÄÞ¸¶_¼öÃâ½ÇÀû _5월보고시 22" xfId="26175" xr:uid="{A0FFD11B-B18E-4E51-9588-77EB0889BC68}"/>
    <cellStyle name="AÞ¸¶_¼oAa½CAu _5월보고시 23" xfId="26176" xr:uid="{BD6D4870-10C7-4E5F-8637-8FB00EC4DAD9}"/>
    <cellStyle name="ÄÞ¸¶_¼öÃâ½ÇÀû _5월보고시 23" xfId="26177" xr:uid="{00BA2948-BB39-4365-95E2-492C11AE2640}"/>
    <cellStyle name="AÞ¸¶_¼oAa½CAu _5월보고시 24" xfId="26178" xr:uid="{C58DD89C-9135-4457-8315-8CEAF0CD0113}"/>
    <cellStyle name="ÄÞ¸¶_¼öÃâ½ÇÀû _5월보고시 24" xfId="26179" xr:uid="{64622626-A7DA-427E-867C-261F002D06B7}"/>
    <cellStyle name="AÞ¸¶_¼oAa½CAu _5월보고시 25" xfId="26180" xr:uid="{9D7FAE69-9F89-43BF-9FE2-FDE37AA7F388}"/>
    <cellStyle name="ÄÞ¸¶_¼öÃâ½ÇÀû _5월보고시 25" xfId="26181" xr:uid="{A3C76D50-0F6B-4D55-AF32-6FA1B338C8C2}"/>
    <cellStyle name="AÞ¸¶_¼oAa½CAu _5월보고시 26" xfId="26182" xr:uid="{BEF54F67-EB1E-485C-A45A-80B333DA7504}"/>
    <cellStyle name="ÄÞ¸¶_¼öÃâ½ÇÀû _5월보고시 26" xfId="26183" xr:uid="{5B600011-8EDC-4AF2-B8CC-03880F9EF9FE}"/>
    <cellStyle name="AÞ¸¶_¼oAa½CAu _5월보고시 27" xfId="26184" xr:uid="{09ADC31E-7DD7-42EB-A366-D70B72B4B98E}"/>
    <cellStyle name="ÄÞ¸¶_¼öÃâ½ÇÀû _5월보고시 27" xfId="26185" xr:uid="{382B1BEF-7B87-4031-8D9D-2ED0FAB2BBD5}"/>
    <cellStyle name="AÞ¸¶_¼oAa½CAu _5월보고시 28" xfId="26186" xr:uid="{06499D51-EF84-47A1-AE73-54A2B0EC19C3}"/>
    <cellStyle name="ÄÞ¸¶_¼öÃâ½ÇÀû _5월보고시 28" xfId="26187" xr:uid="{865C41CB-994D-4595-9CFE-23DC0240F856}"/>
    <cellStyle name="AÞ¸¶_¼oAa½CAu _5월보고시 29" xfId="26188" xr:uid="{263E5101-CB01-4EA7-BFC5-FF7441A6DA85}"/>
    <cellStyle name="ÄÞ¸¶_¼öÃâ½ÇÀû _5월보고시 29" xfId="26189" xr:uid="{C6FD26B4-1A4B-4F2E-AAA9-5690277362B1}"/>
    <cellStyle name="AÞ¸¶_¼oAa½CAu _5월보고시 3" xfId="26190" xr:uid="{ADE99688-BFB6-46F4-8C0C-0FC34D4F682D}"/>
    <cellStyle name="ÄÞ¸¶_¼öÃâ½ÇÀû _5월보고시 3" xfId="26191" xr:uid="{6CF7B358-7318-483A-83E1-849060909FE2}"/>
    <cellStyle name="AÞ¸¶_¼oAa½CAu _5월보고시 30" xfId="26192" xr:uid="{88B39025-0067-4F56-863F-A0751A643461}"/>
    <cellStyle name="ÄÞ¸¶_¼öÃâ½ÇÀû _5월보고시 30" xfId="26193" xr:uid="{E34F4C6F-51DE-4C40-957B-622DD6D34BEA}"/>
    <cellStyle name="AÞ¸¶_¼oAa½CAu _5월보고시 31" xfId="26194" xr:uid="{FC10E05C-CBD7-4D11-889D-49DD40ECEF37}"/>
    <cellStyle name="ÄÞ¸¶_¼öÃâ½ÇÀû _5월보고시 31" xfId="26195" xr:uid="{FDB4030D-C3CA-4096-91C3-C149C6A78568}"/>
    <cellStyle name="AÞ¸¶_¼oAa½CAu _5월보고시 32" xfId="26196" xr:uid="{F55F86BE-7938-45D8-90F4-C5C61A66FF90}"/>
    <cellStyle name="ÄÞ¸¶_¼öÃâ½ÇÀû _5월보고시 32" xfId="26197" xr:uid="{88164793-5136-43A3-8C6B-2944096E8731}"/>
    <cellStyle name="AÞ¸¶_¼oAa½CAu _5월보고시 33" xfId="26198" xr:uid="{27F3F92E-FCB8-4660-9EFA-A41460EB2A5C}"/>
    <cellStyle name="ÄÞ¸¶_¼öÃâ½ÇÀû _5월보고시 33" xfId="26199" xr:uid="{FE6EBE81-365B-484C-A101-8DB3006F511C}"/>
    <cellStyle name="AÞ¸¶_¼oAa½CAu _5월보고시 34" xfId="26200" xr:uid="{2CEFDA77-58C0-4F83-9D7D-528A831C5F50}"/>
    <cellStyle name="ÄÞ¸¶_¼öÃâ½ÇÀû _5월보고시 34" xfId="26201" xr:uid="{4BBD5FC3-4704-4184-9EFC-31985D915454}"/>
    <cellStyle name="AÞ¸¶_¼oAa½CAu _5월보고시 35" xfId="26202" xr:uid="{638BA7BB-A16D-4618-A13C-401B5F3C801B}"/>
    <cellStyle name="ÄÞ¸¶_¼öÃâ½ÇÀû _5월보고시 35" xfId="26203" xr:uid="{A5F76766-4C33-4C41-A7B1-1C9C7C060510}"/>
    <cellStyle name="AÞ¸¶_¼oAa½CAu _5월보고시 36" xfId="26204" xr:uid="{C22641A1-7D46-4ABA-AC16-8C5F0D80546B}"/>
    <cellStyle name="ÄÞ¸¶_¼öÃâ½ÇÀû _5월보고시 36" xfId="26205" xr:uid="{64A12B79-638D-421C-B2E2-BF2FE8A5102D}"/>
    <cellStyle name="AÞ¸¶_¼oAa½CAu _5월보고시 4" xfId="26206" xr:uid="{1993F8DB-2B4E-4942-8606-719D6D128308}"/>
    <cellStyle name="ÄÞ¸¶_¼öÃâ½ÇÀû _5월보고시 4" xfId="26207" xr:uid="{9746123D-500C-418A-914F-940C10E37C8B}"/>
    <cellStyle name="AÞ¸¶_¼oAa½CAu _5월보고시 5" xfId="26208" xr:uid="{AE38A29B-C248-499C-8A36-407C42680593}"/>
    <cellStyle name="ÄÞ¸¶_¼öÃâ½ÇÀû _5월보고시 5" xfId="26209" xr:uid="{AA92CC36-2BC6-4ACB-BB36-09D88EECF8CB}"/>
    <cellStyle name="AÞ¸¶_¼oAa½CAu _5월보고시 6" xfId="26210" xr:uid="{7D2D5E66-B0E3-476A-9788-89E2B2C1C951}"/>
    <cellStyle name="ÄÞ¸¶_¼öÃâ½ÇÀû _5월보고시 6" xfId="26211" xr:uid="{636A2EEE-64DB-4638-BC39-22FB949F9AF4}"/>
    <cellStyle name="AÞ¸¶_¼oAa½CAu _5월보고시 7" xfId="26212" xr:uid="{65AF0606-DF3F-48D4-8E60-539EA1EB779F}"/>
    <cellStyle name="ÄÞ¸¶_¼öÃâ½ÇÀû _5월보고시 7" xfId="26213" xr:uid="{D30CB1C1-F2ED-411F-A4F4-49C74485CB42}"/>
    <cellStyle name="AÞ¸¶_¼oAa½CAu _5월보고시 8" xfId="26214" xr:uid="{C2A8F87A-5A4A-4666-A08D-00A15F3D51AA}"/>
    <cellStyle name="ÄÞ¸¶_¼öÃâ½ÇÀû _5월보고시 8" xfId="26215" xr:uid="{6C0FA77E-F5CC-4776-A744-89C4CF853173}"/>
    <cellStyle name="AÞ¸¶_¼oAa½CAu _5월보고시 9" xfId="26216" xr:uid="{5A524C54-E866-49CB-9543-CFB3B9101F25}"/>
    <cellStyle name="ÄÞ¸¶_¼öÃâ½ÇÀû _5월보고시 9" xfId="26217" xr:uid="{832BD398-D95E-4855-B9B5-841B7C00C03B}"/>
    <cellStyle name="AÞ¸¶_¼oAa½CAu _5월보고시_SPACE활용" xfId="3233" xr:uid="{2A0C17A7-7C9A-4D2C-AD7B-DA41F3FED934}"/>
    <cellStyle name="ÄÞ¸¶_¼öÃâ½ÇÀû _5월보고시_SPACE활용" xfId="3234" xr:uid="{07B3B48C-1BFA-4843-9097-AEED633CE352}"/>
    <cellStyle name="AÞ¸¶_¼oAa½CAu _5월보고시_배전반" xfId="3235" xr:uid="{86BB2E86-13A4-41A3-9A85-D485F169B60E}"/>
    <cellStyle name="ÄÞ¸¶_¼öÃâ½ÇÀû _5월보고시_배전반" xfId="3236" xr:uid="{019AEED3-F226-4431-A272-BD93F34BA29D}"/>
    <cellStyle name="AÞ¸¶_¼oAa½CAu _5월보고시_수주분석(MTX)0829" xfId="3237" xr:uid="{35A9068E-52D2-436D-965B-048C7FD07C8A}"/>
    <cellStyle name="ÄÞ¸¶_¼öÃâ½ÇÀû _5월보고시_수주분석(MTX)0829" xfId="3238" xr:uid="{7B2D3862-3B7D-4863-BE40-17BC9E60B720}"/>
    <cellStyle name="AÞ¸¶_¼oAa½CAu _Co´e¾÷¹≪AßAø " xfId="3239" xr:uid="{56EAED88-83E3-45AA-BCDE-FFC8C2DBEC27}"/>
    <cellStyle name="ÄÞ¸¶_¼öÃâ½ÇÀû _globalleader(1)" xfId="3240" xr:uid="{543C8304-0C70-4B13-826B-991AFA19E578}"/>
    <cellStyle name="AÞ¸¶_¼oAa½CAu _공문별첨 1,2. 장기발전전략수립지침 (06.08.07)" xfId="3241" xr:uid="{27858BCE-BE46-47F3-90EC-5978F83B6C2B}"/>
    <cellStyle name="ÄÞ¸¶_¼öÃâ½ÇÀû _배전반" xfId="3242" xr:uid="{C5A66F6D-47BF-40FB-88B0-4627DCF9EC01}"/>
    <cellStyle name="AÞ¸¶_¼oAa½CAu _부문총괄_공사부3" xfId="3243" xr:uid="{3D38B512-9DCB-4711-8755-0BA8B69FC5A5}"/>
    <cellStyle name="ÄÞ¸¶_¼öÃâ½ÇÀû _부문총괄_공사부3" xfId="3244" xr:uid="{27723A4B-42D3-4E86-BD92-EB6D8B1E3DF0}"/>
    <cellStyle name="AÞ¸¶_¼oAa½CAu _상주법인회의자료" xfId="3245" xr:uid="{91F275AE-13EB-44A4-BD1B-675B4FA12A86}"/>
    <cellStyle name="ÄÞ¸¶_¼öÃâ½ÇÀû _상주법인회의자료" xfId="3246" xr:uid="{9AFC354B-A2C7-4A99-8DF8-05FCB8A093E3}"/>
    <cellStyle name="AÞ¸¶_¼oAa½CAu _수주분석(MTX)0829" xfId="3247" xr:uid="{A687DA4A-65A3-43AC-A5B1-DF26997AA38E}"/>
    <cellStyle name="ÄÞ¸¶_¼öÃâ½ÇÀû _수주분석(MTX)0829" xfId="3248" xr:uid="{8AAB8A16-7664-4E6C-870E-5B81EC51304D}"/>
    <cellStyle name="AÞ¸¶_¼oAa½CAu _실적01(2안)" xfId="3249" xr:uid="{E2F5135F-EFFE-44F3-928B-3FE4739B01E3}"/>
    <cellStyle name="ÄÞ¸¶_¼öÃâ½ÇÀû _실적01(2안)" xfId="3250" xr:uid="{F4CB36B7-5D77-4153-8512-65617ED96F25}"/>
    <cellStyle name="AÞ¸¶_¼oAa½CAu _연간매출추정" xfId="3251" xr:uid="{51F1F6D1-EB85-422A-B615-EB8025E3BB8C}"/>
    <cellStyle name="ÄÞ¸¶_¼öÃâ½ÇÀû _연간매출추정" xfId="3252" xr:uid="{02E0ECA3-E218-45D5-8E64-66C12B3E0393}"/>
    <cellStyle name="AÞ¸¶_¼oAa½CAu _장기 비전 및 경영목표 (06.06.30)" xfId="3253" xr:uid="{0BEB5FEC-9ABF-45AF-AE83-FCB2E4C9E378}"/>
    <cellStyle name="ÄÞ¸¶_¼öÃâ½ÇÀû _총괄자료" xfId="3254" xr:uid="{3911639B-33B8-4995-A1F6-814480246E5D}"/>
    <cellStyle name="AÞ¸¶_¼oAa½CAu _핵심기술확보전략_해양" xfId="3255" xr:uid="{C83D5DA2-8E0C-4811-937F-65AD1BD4FE60}"/>
    <cellStyle name="ÄÞ¸¶_¼öÃâ½ÇÀû _핵심기술확보전략_해양" xfId="3256" xr:uid="{30D08C93-41DD-4F34-9B83-BAF40873A39D}"/>
    <cellStyle name="AÞ¸¶_¼oAI¼º  2" xfId="26218" xr:uid="{66925CDC-13AF-4F55-9BC9-6A7C8E002F8B}"/>
    <cellStyle name="ÄÞ¸¶_¼öÀÍ¼º  2" xfId="26219" xr:uid="{C458EAF9-3235-4D2F-995D-B66ADB5AE9F9}"/>
    <cellStyle name="AÞ¸¶_¼oAI¼º  3" xfId="26220" xr:uid="{F593EE54-AC09-4187-84CC-34EC61D42ED2}"/>
    <cellStyle name="ÄÞ¸¶_¼öÀÍ¼º  3" xfId="26221" xr:uid="{854E538E-26B1-4387-A83E-9E75B0157174}"/>
    <cellStyle name="AÞ¸¶_¼oAI¼º  4" xfId="26222" xr:uid="{0030E6A6-9A55-443E-80C0-AF77DEF2A128}"/>
    <cellStyle name="ÄÞ¸¶_¼öÀÍ¼º  4" xfId="26223" xr:uid="{BCAE030F-5110-4FC4-AA7B-BD1C70AEC470}"/>
    <cellStyle name="AÞ¸¶_¼oAI¼º  5" xfId="26224" xr:uid="{8C638719-7494-46BB-BF6A-BF264BAC6F0D}"/>
    <cellStyle name="ÄÞ¸¶_¼öÀÍ¼º  5" xfId="26225" xr:uid="{22007EB5-5CFC-4EA9-842B-EE394D28B3DB}"/>
    <cellStyle name="AÞ¸¶_¼oAI¼º  6" xfId="26226" xr:uid="{9F0248DD-ED61-4648-AC2B-8FF0EECDAFC2}"/>
    <cellStyle name="ÄÞ¸¶_¼öÀÍ¼º  6" xfId="26227" xr:uid="{7C611E5B-90BE-4781-8FFC-70B6C07C4A54}"/>
    <cellStyle name="AÞ¸¶_¼oAO " xfId="3257" xr:uid="{BCE54E82-D37B-4766-ADA2-64962EB853D3}"/>
    <cellStyle name="ÄÞ¸¶_1202_¼öÃâ " xfId="3258" xr:uid="{B27A7C09-AA75-4B72-A09D-D1884B4DB32F}"/>
    <cellStyle name="AÞ¸¶_¹I¼oA¤±C" xfId="3259" xr:uid="{06FE7A05-B408-481C-A866-C6612D85166D}"/>
    <cellStyle name="ÄÞ¸¶_2¿ù¸ÅÃâ " xfId="3260" xr:uid="{6292066B-1649-4F6E-BB5B-47285254BFB6}"/>
    <cellStyle name="AÞ¸¶_3ÆA °³AI " xfId="3261" xr:uid="{DFB06E66-9502-4A26-B119-74442510918F}"/>
    <cellStyle name="ÄÞ¸¶_Â÷ÀÔ±Ý " xfId="3262" xr:uid="{CD675F7A-1BB2-4029-A50F-A306D54886B9}"/>
    <cellStyle name="AÞ¸¶_A÷AO±Y _04변압기생산투자" xfId="3263" xr:uid="{468EDF7D-233F-42A7-AD58-68262A0E6EC8}"/>
    <cellStyle name="ÄÞ¸¶_Â÷ÀÔ±Ý _04변압기생산투자" xfId="3264" xr:uid="{082F2519-867C-4EBD-AF70-9B882AB43341}"/>
    <cellStyle name="AÞ¸¶_A÷AO±Y _2. 삼호중공업 경영현황(04실적05계획 cyh)" xfId="3265" xr:uid="{468E144A-A34A-4D35-974E-BBE14E32482C}"/>
    <cellStyle name="ÄÞ¸¶_Â÷ÀÔ±Ý _2. 삼호중공업 경영현황(04실적05계획 cyh)" xfId="3266" xr:uid="{8CFBE004-9DF5-4E17-83C4-E705EA38FDCB}"/>
    <cellStyle name="AÞ¸¶_A÷AO±Y _3. 미포조선 경영현황(04실적05계획 cyh)" xfId="3267" xr:uid="{8ED3B748-E033-43C2-9D9F-781BC7FD01E0}"/>
    <cellStyle name="ÄÞ¸¶_Â÷ÀÔ±Ý _3. 미포조선 경영현황(04실적05계획 cyh)" xfId="3268" xr:uid="{2F6CF010-E539-4CB7-A0C8-F93A95F3092C}"/>
    <cellStyle name="AÞ¸¶_A÷AO±Y _44분기 재무제표보고(04.02.15)" xfId="3269" xr:uid="{1DC4D42C-7586-4B12-A807-2837A1197675}"/>
    <cellStyle name="ÄÞ¸¶_Â÷ÀÔ±Ý _44분기 재무제표보고(04.02.15)" xfId="3270" xr:uid="{AFB19498-63B4-447F-92A8-F8FB5518A543}"/>
    <cellStyle name="AÞ¸¶_A÷AO±Y _5월보고벨" xfId="3271" xr:uid="{2B7D36F8-CB86-4488-BAB0-F4783093B8D5}"/>
    <cellStyle name="ÄÞ¸¶_Â÷ÀÔ±Ý _5월보고벨" xfId="3272" xr:uid="{1AEBB7E7-F0A7-490A-9BC2-3663DE785BB3}"/>
    <cellStyle name="AÞ¸¶_A÷AO±Y _5월보고상" xfId="3273" xr:uid="{28599C03-7A5C-414F-BFE5-519043745381}"/>
    <cellStyle name="ÄÞ¸¶_Â÷ÀÔ±Ý _5월보고상" xfId="3274" xr:uid="{DE10EEBC-2BC0-47D9-991F-28134698FA80}"/>
    <cellStyle name="AÞ¸¶_A÷AO±Y _5월보고시" xfId="3275" xr:uid="{E33E5FB3-44A8-45E9-B461-497DF3EBD120}"/>
    <cellStyle name="ÄÞ¸¶_Â÷ÀÔ±Ý _5월보고시" xfId="3276" xr:uid="{846D4AE0-DBCC-4400-9F07-9C5317ED3F51}"/>
    <cellStyle name="AÞ¸¶_A÷AO±Y _SPACE활용" xfId="3277" xr:uid="{98200F87-93B0-48EA-A359-C75BEED5B554}"/>
    <cellStyle name="ÄÞ¸¶_Â÷ÀÔ±Ý _SPACE활용" xfId="3278" xr:uid="{890D353B-8141-444F-A82D-92C33914E7E5}"/>
    <cellStyle name="AÞ¸¶_A÷AO±Y _계획22" xfId="3279" xr:uid="{8A6BFEAF-9D8C-4ACF-B36D-AE888D5FE701}"/>
    <cellStyle name="ÄÞ¸¶_Â÷ÀÔ±Ý _계획22" xfId="3280" xr:uid="{01841682-CCD4-4575-B43B-FF86474229F2}"/>
    <cellStyle name="AÞ¸¶_A÷AO±Y _계획22_5월보고벨" xfId="3281" xr:uid="{0EC0A6E1-70DA-4B1B-A27F-5CC0941AEEF8}"/>
    <cellStyle name="ÄÞ¸¶_Â÷ÀÔ±Ý _계획22_5월보고벨" xfId="3282" xr:uid="{60064828-7A35-4C69-8E79-20B221F53711}"/>
    <cellStyle name="AÞ¸¶_A÷AO±Y _계획22_5월보고상" xfId="3283" xr:uid="{A10EB473-BEC5-4C83-974B-1CAAEC1904CF}"/>
    <cellStyle name="ÄÞ¸¶_Â÷ÀÔ±Ý _계획22_5월보고상" xfId="3284" xr:uid="{76E29B19-3425-4196-BEA8-9E2B65ED71B3}"/>
    <cellStyle name="AÞ¸¶_A÷AO±Y _계획22_5월보고시" xfId="3285" xr:uid="{814835FB-5DA4-4064-B57A-AA521699FA9E}"/>
    <cellStyle name="ÄÞ¸¶_Â÷ÀÔ±Ý _계획22_5월보고시" xfId="3286" xr:uid="{42A5CC23-7DA5-4388-9F67-9EA3D732896B}"/>
    <cellStyle name="AÞ¸¶_A÷AO±Y _계획22_SPACE활용" xfId="3287" xr:uid="{02660E33-F2B5-4B27-AA43-0E64BA26F4B0}"/>
    <cellStyle name="ÄÞ¸¶_Â÷ÀÔ±Ý _계획22_SPACE활용" xfId="3288" xr:uid="{0A5BE0A8-20D8-436E-B62B-F0360583FD9F}"/>
    <cellStyle name="AÞ¸¶_A÷AO±Y _계획22_공문별첨 1,2. 장기발전전략수립지침 (06.08.07)" xfId="3289" xr:uid="{BA97C97F-05CB-44BF-9517-B39D63AFB850}"/>
    <cellStyle name="ÄÞ¸¶_Â÷ÀÔ±Ý _계획22_공문별첨 1,2. 장기발전전략수립지침 (06.08.07)" xfId="3290" xr:uid="{AFC3A9D2-3698-466D-973E-33394AEC1807}"/>
    <cellStyle name="AÞ¸¶_A÷AO±Y _계획22_배전반" xfId="3291" xr:uid="{AA700B25-E37E-4F9F-A33D-6DB4491F25B4}"/>
    <cellStyle name="ÄÞ¸¶_Â÷ÀÔ±Ý _계획22_배전반" xfId="3292" xr:uid="{4C15B1D0-9406-4E66-9DCB-AEB1EBB445CA}"/>
    <cellStyle name="AÞ¸¶_A÷AO±Y _계획22_상주법인회의자료" xfId="3293" xr:uid="{D2603191-B878-4E73-A64B-02658D12B95A}"/>
    <cellStyle name="ÄÞ¸¶_Â÷ÀÔ±Ý _계획22_상주법인회의자료" xfId="3294" xr:uid="{379CC4B0-A0F7-4595-A7AB-F39E85A07099}"/>
    <cellStyle name="AÞ¸¶_A÷AO±Y _계획22_수주분석(MTX)0829" xfId="3295" xr:uid="{DD619413-80BC-4F00-B3FB-AEE01CEB44E8}"/>
    <cellStyle name="ÄÞ¸¶_Â÷ÀÔ±Ý _계획22_수주분석(MTX)0829" xfId="3296" xr:uid="{28333E8D-3482-4575-9EF4-BECBD92D94C1}"/>
    <cellStyle name="AÞ¸¶_A÷AO±Y _계획22_연간매출추정" xfId="3297" xr:uid="{582EC048-FFA1-404E-8A41-C20DB4C7D48A}"/>
    <cellStyle name="ÄÞ¸¶_Â÷ÀÔ±Ý _계획22_연간매출추정" xfId="3298" xr:uid="{E0B64A9E-FD3D-461E-B375-F8B356502222}"/>
    <cellStyle name="AÞ¸¶_A÷AO±Y _계획22_장기 비전 및 경영목표 (06.06.30)" xfId="3299" xr:uid="{AF357263-B48E-40C8-9142-5DBE04072B24}"/>
    <cellStyle name="ÄÞ¸¶_Â÷ÀÔ±Ý _계획22_장기 비전 및 경영목표 (06.06.30)" xfId="3300" xr:uid="{B5230F40-90DF-40CC-9A21-0917C94C7444}"/>
    <cellStyle name="AÞ¸¶_A÷AO±Y _계획22_장기발전전략수립지침(전전_2006.08.24)" xfId="3301" xr:uid="{153CFC89-E016-442C-B1A4-A584A4351E52}"/>
    <cellStyle name="ÄÞ¸¶_Â÷ÀÔ±Ý _계획22_장기발전전략수립지침(전전_2006.08.24)" xfId="3302" xr:uid="{1934A891-02AB-4AF4-9CF9-6A64B6898F4B}"/>
    <cellStyle name="AÞ¸¶_A÷AO±Y _계획22_전력전자부_전략수립(2006.10.27)___r10(최종)" xfId="3303" xr:uid="{C43CC415-93DD-45D5-B68B-6B1128D75CD6}"/>
    <cellStyle name="ÄÞ¸¶_Â÷ÀÔ±Ý _계획22_전력전자부_전략수립(2006.10.27)___r10(최종)" xfId="3304" xr:uid="{947EF1B3-F3F9-43C7-BC63-845FD38592BC}"/>
    <cellStyle name="AÞ¸¶_A÷AO±Y _계획22_전력전자부_전략수립(2006.10.27)___r10(최종) 2" xfId="31223" xr:uid="{5957F8FE-F384-4436-9B59-9DD115C6BC3F}"/>
    <cellStyle name="ÄÞ¸¶_Â÷ÀÔ±Ý _계획22_전력전자부_전략수립(2006.10.27)___r10(최종) 2" xfId="31224" xr:uid="{34B87445-A0C0-4523-8811-1D30B15E18A3}"/>
    <cellStyle name="AÞ¸¶_A÷AO±Y _계획22_전력전자부_전략수립(2006.10.27)___r10(최종) 3" xfId="31256" xr:uid="{3412B242-77A1-4148-83A5-8D533EBEB003}"/>
    <cellStyle name="ÄÞ¸¶_Â÷ÀÔ±Ý _계획22_전력전자부_전략수립(2006.10.27)___r10(최종) 3" xfId="31255" xr:uid="{082F5ABB-BB00-49EB-923E-652072A58D1D}"/>
    <cellStyle name="AÞ¸¶_A÷AO±Y _계획22_전력전자부_전략수립(2006.10.27)___r10(최종) 4" xfId="31245" xr:uid="{49360D41-B1C4-421F-BDA1-04FEAE9518DD}"/>
    <cellStyle name="ÄÞ¸¶_Â÷ÀÔ±Ý _계획22_전력전자부_전략수립(2006.10.27)___r10(최종) 4" xfId="31246" xr:uid="{C9F4FC78-CE39-454C-B3F8-E34694E18362}"/>
    <cellStyle name="AÞ¸¶_A÷AO±Y _계획22_전력전자부_전략수립(2006.10.27)___r10(최종) 5" xfId="31580" xr:uid="{919AC52E-3E44-4F93-858C-CE09C3EE2075}"/>
    <cellStyle name="ÄÞ¸¶_Â÷ÀÔ±Ý _계획22_전력전자부_전략수립(2006.10.27)___r10(최종) 5" xfId="31581" xr:uid="{033C2C61-3BDC-4840-9979-3B8686D542B6}"/>
    <cellStyle name="AÞ¸¶_A÷AO±Y _계획22_총괄자료" xfId="3305" xr:uid="{63943849-F23E-4B89-A98C-8776D82FDC27}"/>
    <cellStyle name="ÄÞ¸¶_Â÷ÀÔ±Ý _계획22_총괄자료" xfId="3306" xr:uid="{C1A3665B-B23B-4975-80D2-1682982D12C2}"/>
    <cellStyle name="AÞ¸¶_A÷AO±Y _공문별첨 1,2. 장기발전전략수립지침 (06.08.07)" xfId="3307" xr:uid="{2AC4E7B3-8D58-4EAC-8021-B0FC6401A107}"/>
    <cellStyle name="ÄÞ¸¶_Â÷ÀÔ±Ý _공문별첨 1,2. 장기발전전략수립지침 (06.08.07)" xfId="3308" xr:uid="{A6B686A7-CE37-4BEE-8754-6AF799575616}"/>
    <cellStyle name="AÞ¸¶_A÷AO±Y _법인총괄표(34분기)" xfId="3309" xr:uid="{2EAF3457-FC22-4A86-A3FD-700CCEF1F5A6}"/>
    <cellStyle name="ÄÞ¸¶_Â÷ÀÔ±Ý _상주법인회의자료" xfId="3310" xr:uid="{C7B3A424-E3A6-4DF5-8EF4-BD8299BF15E1}"/>
    <cellStyle name="AÞ¸¶_A÷AO±Y _수주분석(MTX)0829" xfId="3311" xr:uid="{A379FCFB-AEB5-4466-BAF1-33D29AA939C6}"/>
    <cellStyle name="ÄÞ¸¶_Â÷ÀÔ±Ý _수주분석(MTX)0829" xfId="3312" xr:uid="{9BD7851F-0E3C-4CF9-A11D-CAB7FBB5BE24}"/>
    <cellStyle name="AÞ¸¶_A÷AO±Y _실적01(2안)" xfId="3313" xr:uid="{FDD9D6C4-8AFD-455F-BA6B-C5D4618EC4DE}"/>
    <cellStyle name="ÄÞ¸¶_Â÷ÀÔ±Ý _실적01(2안)" xfId="3314" xr:uid="{ECCB115F-FF40-4649-ADA8-94B47CB5F19A}"/>
    <cellStyle name="AÞ¸¶_A÷AO±Y _실적01(2안)_04 상반기 현대상선 현황041101 CYH" xfId="3315" xr:uid="{F4C1C6A9-E6D9-4489-98F6-D098C988EB34}"/>
    <cellStyle name="ÄÞ¸¶_Â÷ÀÔ±Ý _실적01(2안)_04 상반기 현대상선 현황041101 CYH" xfId="3316" xr:uid="{5DA265C9-31CD-458A-AF70-04C102621D40}"/>
    <cellStyle name="AÞ¸¶_A÷AO±Y _실적01(2안)_12월 재무실적" xfId="3317" xr:uid="{623FD687-3F54-4098-B97F-00CC53B758E8}"/>
    <cellStyle name="ÄÞ¸¶_Â÷ÀÔ±Ý _실적01(2안)_12월 재무실적" xfId="3318" xr:uid="{9A6FADAB-7E96-47BD-9FB1-D8B352C519BA}"/>
    <cellStyle name="AÞ¸¶_A÷AO±Y _실적01(2안)_SPACE활용" xfId="3319" xr:uid="{8FFD4F7C-550F-435A-96D1-3A5E9B40DCF0}"/>
    <cellStyle name="ÄÞ¸¶_Â÷ÀÔ±Ý _실적01(2안)_SPACE활용" xfId="3320" xr:uid="{EB185973-3911-45BA-9839-DFCF86E45FDA}"/>
    <cellStyle name="AÞ¸¶_A÷AO±Y _실적01(2안)_배전반" xfId="3321" xr:uid="{7E94FFFF-DF9D-4F9E-B0B7-5A9D81A9FEF6}"/>
    <cellStyle name="ÄÞ¸¶_Â÷ÀÔ±Ý _실적01(2안)_배전반" xfId="3322" xr:uid="{18E7024A-52D8-4180-A0D9-705827DF0D10}"/>
    <cellStyle name="AÞ¸¶_A÷AO±Y _실적01(2안)_수주분석(MTX)0829" xfId="3323" xr:uid="{51FFCCBD-0700-4514-8CA5-39BD7EC05046}"/>
    <cellStyle name="ÄÞ¸¶_Â÷ÀÔ±Ý _실적01(2안)_수주분석(MTX)0829" xfId="3324" xr:uid="{67321B76-654A-40CC-8606-EC3A1FFB022F}"/>
    <cellStyle name="AÞ¸¶_A÷AO±Y _실적01(2안)_요약(HHI)양식" xfId="3325" xr:uid="{BD613542-F02C-4837-B545-FB552E6EE5AE}"/>
    <cellStyle name="ÄÞ¸¶_Â÷ÀÔ±Ý _실적01(2안)_요약(HHI)양식" xfId="3326" xr:uid="{9BE9240A-79F4-4E18-9E27-40DD6D374721}"/>
    <cellStyle name="AÞ¸¶_A÷AO±Y _실적01(2안)_표지 050711 sks" xfId="3327" xr:uid="{2B32D2FC-0582-4C8C-A121-01E713EA9D21}"/>
    <cellStyle name="ÄÞ¸¶_Â÷ÀÔ±Ý _실적01(2안)_표지 050711 sks" xfId="3328" xr:uid="{1F2B39A8-71B2-4925-9840-DB4F454E16BD}"/>
    <cellStyle name="AÞ¸¶_A÷AO±Y _장기 비전 및 경영목표 (06.06.30)" xfId="3329" xr:uid="{5F937026-5F3F-4FE6-840E-C9B3CADB452D}"/>
    <cellStyle name="ÄÞ¸¶_Â÷ÀÔ±Ý _장기 비전 및 경영목표 (06.06.30)" xfId="3330" xr:uid="{763077B2-8B90-43BB-BD20-DBC65C4268D9}"/>
    <cellStyle name="AÞ¸¶_A÷AO±Y _장기발전전략수립지침(전전_2006.08.24)" xfId="3331" xr:uid="{7BEC3AEB-429C-4851-8091-985F5F56EDD5}"/>
    <cellStyle name="ÄÞ¸¶_Â÷ÀÔ±Ý _장기발전전략수립지침(전전_2006.08.24)" xfId="3332" xr:uid="{C73CFF73-C2C6-45B7-8530-A683090B389D}"/>
    <cellStyle name="AÞ¸¶_A÷AO±Y _표지 050711 sks" xfId="3333" xr:uid="{6254C642-C73B-4760-9BEA-A7B9A244CDEE}"/>
    <cellStyle name="ÄÞ¸¶_Â÷ÀÔ±Ý _표지 050711 sks" xfId="3334" xr:uid="{B05B6DFA-9AC4-4EAE-906C-0AD40FB04BA8}"/>
    <cellStyle name="AÞ¸¶_A÷AO±Y _현대" xfId="3335" xr:uid="{2BCADD0A-53D6-4B7E-8701-2C0BFADB1D41}"/>
    <cellStyle name="ÄÞ¸¶_Â÷ÀÔ±Ý _현대" xfId="3336" xr:uid="{AA8809E7-B003-4D1E-B3A5-106A0C9F2009}"/>
    <cellStyle name="AÞ¸¶_A÷AO±Y _현대중공업2005 14분기결산보고 050504" xfId="3337" xr:uid="{77C7D213-FEFE-452C-B88C-F3C4FA62B84E}"/>
    <cellStyle name="ÄÞ¸¶_Â÷ÀÔ±Ý _현대중공업2005 14분기결산보고 050504" xfId="3338" xr:uid="{78FC57DB-2640-4E94-A938-E71E65C9DD9B}"/>
    <cellStyle name="AÞ¸¶_A÷AO±Y ±¸A¶ " xfId="3339" xr:uid="{488718BF-5D42-4A44-B0B4-FEC2769F3A19}"/>
    <cellStyle name="ÄÞ¸¶_Â÷ÀÔ±Ý ±¸Á¶ " xfId="3340" xr:uid="{55FB22E6-44B8-4F6B-B8B2-D68A17A7A485}"/>
    <cellStyle name="AÞ¸¶_A÷AO±Y ±¸A¶  10" xfId="26228" xr:uid="{8B3C4DEC-F480-44C8-936F-D44783B35CA4}"/>
    <cellStyle name="ÄÞ¸¶_Â÷ÀÔ±Ý ±¸Á¶  10" xfId="26229" xr:uid="{5A461690-0A73-4547-A88A-A19611F1934A}"/>
    <cellStyle name="AÞ¸¶_A÷AO±Y ±¸A¶  11" xfId="26230" xr:uid="{16383AA8-99AA-4D33-ACAA-C6B25B9A2C8D}"/>
    <cellStyle name="ÄÞ¸¶_Â÷ÀÔ±Ý ±¸Á¶  11" xfId="26231" xr:uid="{E1FC73F2-626D-4C51-8024-4C0335376675}"/>
    <cellStyle name="AÞ¸¶_A÷AO±Y ±¸A¶  12" xfId="26232" xr:uid="{13A3B016-6872-4C9D-A482-0A8E860474F9}"/>
    <cellStyle name="ÄÞ¸¶_Â÷ÀÔ±Ý ±¸Á¶  12" xfId="26233" xr:uid="{7986B456-9873-4265-8391-E2205A1C89CD}"/>
    <cellStyle name="AÞ¸¶_A÷AO±Y ±¸A¶  13" xfId="26234" xr:uid="{6E898CC7-62B0-40FC-8B5C-6446BB663FFA}"/>
    <cellStyle name="ÄÞ¸¶_Â÷ÀÔ±Ý ±¸Á¶  13" xfId="26235" xr:uid="{9EB1F837-5104-4EB7-A029-8146DB7FE40D}"/>
    <cellStyle name="AÞ¸¶_A÷AO±Y ±¸A¶  14" xfId="26236" xr:uid="{7CEFEAFD-ACBD-4ADC-9368-6D907C354764}"/>
    <cellStyle name="ÄÞ¸¶_Â÷ÀÔ±Ý ±¸Á¶  14" xfId="26237" xr:uid="{0EE6D21D-EA64-4216-8792-8C32415E3683}"/>
    <cellStyle name="AÞ¸¶_A÷AO±Y ±¸A¶  15" xfId="26238" xr:uid="{8C07B0D1-E6C2-4F0B-9E59-2BA05E7CF828}"/>
    <cellStyle name="ÄÞ¸¶_Â÷ÀÔ±Ý ±¸Á¶  15" xfId="26239" xr:uid="{1E4F0424-B342-475E-853D-BD912F8A23D3}"/>
    <cellStyle name="AÞ¸¶_A÷AO±Y ±¸A¶  16" xfId="26240" xr:uid="{BA8805BB-E0EA-43DE-A628-297D2370ABA4}"/>
    <cellStyle name="ÄÞ¸¶_Â÷ÀÔ±Ý ±¸Á¶  16" xfId="26241" xr:uid="{94B0B101-EA38-4337-80C7-48135C347544}"/>
    <cellStyle name="AÞ¸¶_A÷AO±Y ±¸A¶  17" xfId="26242" xr:uid="{AE901799-680F-4680-B194-677EDDB8B181}"/>
    <cellStyle name="ÄÞ¸¶_Â÷ÀÔ±Ý ±¸Á¶  17" xfId="26243" xr:uid="{A944A28D-26FB-4F7E-BD33-0088199CB0AF}"/>
    <cellStyle name="AÞ¸¶_A÷AO±Y ±¸A¶  18" xfId="26244" xr:uid="{242A1E95-ABD2-4147-A248-577F1FD30A6F}"/>
    <cellStyle name="ÄÞ¸¶_Â÷ÀÔ±Ý ±¸Á¶  18" xfId="26245" xr:uid="{554B0F3A-A96A-4B95-BA7A-E3C79D223BF0}"/>
    <cellStyle name="AÞ¸¶_A÷AO±Y ±¸A¶  19" xfId="26246" xr:uid="{A70442C5-C749-4911-9C47-7E9023122500}"/>
    <cellStyle name="ÄÞ¸¶_Â÷ÀÔ±Ý ±¸Á¶  19" xfId="26247" xr:uid="{2E56BFA0-F4E5-4547-8573-054507661A3C}"/>
    <cellStyle name="AÞ¸¶_A÷AO±Y ±¸A¶  2" xfId="26248" xr:uid="{6D1782C3-3A24-4D83-AE14-0671D896A308}"/>
    <cellStyle name="ÄÞ¸¶_Â÷ÀÔ±Ý ±¸Á¶  2" xfId="26249" xr:uid="{434E3C3C-3194-45F9-9166-A3C141E904B7}"/>
    <cellStyle name="AÞ¸¶_A÷AO±Y ±¸A¶  20" xfId="26250" xr:uid="{9414951C-5C8A-44EC-AE62-72AF5BBD43D5}"/>
    <cellStyle name="ÄÞ¸¶_Â÷ÀÔ±Ý ±¸Á¶  20" xfId="26251" xr:uid="{1EB6BA23-1632-4B25-917D-F8BFD961BF8A}"/>
    <cellStyle name="AÞ¸¶_A÷AO±Y ±¸A¶  21" xfId="26252" xr:uid="{BAA907D0-B789-4153-8365-E8CD4DD3DC67}"/>
    <cellStyle name="ÄÞ¸¶_Â÷ÀÔ±Ý ±¸Á¶  21" xfId="26253" xr:uid="{0A2CF3C7-C8AA-4CB0-816B-5317A7F60188}"/>
    <cellStyle name="AÞ¸¶_A÷AO±Y ±¸A¶  22" xfId="26254" xr:uid="{01D0470B-A02A-430E-A4D2-7D4225869E9D}"/>
    <cellStyle name="ÄÞ¸¶_Â÷ÀÔ±Ý ±¸Á¶  22" xfId="26255" xr:uid="{11AEB051-22B8-4960-BD3F-7CB59335BB19}"/>
    <cellStyle name="AÞ¸¶_A÷AO±Y ±¸A¶  23" xfId="26256" xr:uid="{8ED71E34-8559-470C-9278-88DAC7D4906D}"/>
    <cellStyle name="ÄÞ¸¶_Â÷ÀÔ±Ý ±¸Á¶  23" xfId="26257" xr:uid="{D6042DC0-C7E9-48AB-A109-1C25645390EC}"/>
    <cellStyle name="AÞ¸¶_A÷AO±Y ±¸A¶  24" xfId="26258" xr:uid="{2321F6B1-243F-46BC-ACB6-16299EA66AE3}"/>
    <cellStyle name="ÄÞ¸¶_Â÷ÀÔ±Ý ±¸Á¶  24" xfId="26259" xr:uid="{5EDF3B92-ACAC-42A8-B5A1-695571684337}"/>
    <cellStyle name="AÞ¸¶_A÷AO±Y ±¸A¶  25" xfId="26260" xr:uid="{4262DECE-A743-4BBF-A8DF-2C752AC4D6FA}"/>
    <cellStyle name="ÄÞ¸¶_Â÷ÀÔ±Ý ±¸Á¶  25" xfId="26261" xr:uid="{BB1139BC-2436-458E-9098-56C9C455BCC5}"/>
    <cellStyle name="AÞ¸¶_A÷AO±Y ±¸A¶  26" xfId="26262" xr:uid="{03313890-396C-43A3-9861-9F1288A014AB}"/>
    <cellStyle name="ÄÞ¸¶_Â÷ÀÔ±Ý ±¸Á¶  26" xfId="26263" xr:uid="{7FEF514C-B59E-4917-BD8B-D49B71E9F7FF}"/>
    <cellStyle name="AÞ¸¶_A÷AO±Y ±¸A¶  27" xfId="26264" xr:uid="{5F8DD452-328D-4E57-BB48-8AE163B18346}"/>
    <cellStyle name="ÄÞ¸¶_Â÷ÀÔ±Ý ±¸Á¶  27" xfId="26265" xr:uid="{3B872175-E12D-4225-8B89-6DA01859A4E7}"/>
    <cellStyle name="AÞ¸¶_A÷AO±Y ±¸A¶  28" xfId="26266" xr:uid="{458CCF46-F913-4C99-8D88-5FB85E62AE9B}"/>
    <cellStyle name="ÄÞ¸¶_Â÷ÀÔ±Ý ±¸Á¶  28" xfId="26267" xr:uid="{AE95B353-1350-46FB-8B76-EA8A83731A3E}"/>
    <cellStyle name="AÞ¸¶_A÷AO±Y ±¸A¶  29" xfId="26268" xr:uid="{3A8002DF-340C-4916-B035-7B637182874D}"/>
    <cellStyle name="ÄÞ¸¶_Â÷ÀÔ±Ý ±¸Á¶  29" xfId="26269" xr:uid="{0C2BDBA2-4D14-4CD7-B658-F56C1E12906D}"/>
    <cellStyle name="AÞ¸¶_A÷AO±Y ±¸A¶  3" xfId="26270" xr:uid="{E7A1BFE8-E571-4311-9AAE-789F47B30F6F}"/>
    <cellStyle name="ÄÞ¸¶_Â÷ÀÔ±Ý ±¸Á¶  3" xfId="26271" xr:uid="{CC6892B5-F11B-4958-8622-AC90D22E9DB4}"/>
    <cellStyle name="AÞ¸¶_A÷AO±Y ±¸A¶  30" xfId="26272" xr:uid="{D20B08B8-12D1-443E-B0A9-5C05BA755D16}"/>
    <cellStyle name="ÄÞ¸¶_Â÷ÀÔ±Ý ±¸Á¶  30" xfId="26273" xr:uid="{E6038739-5F5D-49E9-9ED4-17C258C7A9D6}"/>
    <cellStyle name="AÞ¸¶_A÷AO±Y ±¸A¶  31" xfId="26274" xr:uid="{516D9D88-1F34-4024-BDA1-6C09CBEE4FCD}"/>
    <cellStyle name="ÄÞ¸¶_Â÷ÀÔ±Ý ±¸Á¶  31" xfId="26275" xr:uid="{7A28297F-EDD2-47B7-BD12-F0B586B0C897}"/>
    <cellStyle name="AÞ¸¶_A÷AO±Y ±¸A¶  32" xfId="26276" xr:uid="{9D54CB34-1D1A-4D0A-A8B5-986A895D64EF}"/>
    <cellStyle name="ÄÞ¸¶_Â÷ÀÔ±Ý ±¸Á¶  32" xfId="26277" xr:uid="{291920AD-79DD-49C2-AE15-9A000EBBF117}"/>
    <cellStyle name="AÞ¸¶_A÷AO±Y ±¸A¶  33" xfId="26278" xr:uid="{6E18099B-38C1-4F1B-A0B2-9BB412EF8CDD}"/>
    <cellStyle name="ÄÞ¸¶_Â÷ÀÔ±Ý ±¸Á¶  33" xfId="26279" xr:uid="{B5E0141F-0DBE-4A08-9F4D-DDCB7FC6A8F4}"/>
    <cellStyle name="AÞ¸¶_A÷AO±Y ±¸A¶  34" xfId="26280" xr:uid="{1F5AA248-020F-4C33-911A-626DFF2C439B}"/>
    <cellStyle name="ÄÞ¸¶_Â÷ÀÔ±Ý ±¸Á¶  34" xfId="26281" xr:uid="{EFAFE0C9-F813-48AC-98BA-EE843C399C39}"/>
    <cellStyle name="AÞ¸¶_A÷AO±Y ±¸A¶  35" xfId="26282" xr:uid="{B9AC4D73-A810-4D0E-ABC8-135BD0B44991}"/>
    <cellStyle name="ÄÞ¸¶_Â÷ÀÔ±Ý ±¸Á¶  35" xfId="26283" xr:uid="{307FAD40-99AA-47AF-BD75-9A795BAD23A0}"/>
    <cellStyle name="AÞ¸¶_A÷AO±Y ±¸A¶  36" xfId="26284" xr:uid="{E2DA9748-C361-4C18-98E4-12F403D82AE4}"/>
    <cellStyle name="ÄÞ¸¶_Â÷ÀÔ±Ý ±¸Á¶  36" xfId="26285" xr:uid="{69AB452E-BE0F-4C6A-9056-C2CA6A9B628B}"/>
    <cellStyle name="AÞ¸¶_A÷AO±Y ±¸A¶  4" xfId="26286" xr:uid="{001AFCAF-806A-4471-85FD-893537BE4A9B}"/>
    <cellStyle name="ÄÞ¸¶_Â÷ÀÔ±Ý ±¸Á¶  4" xfId="26287" xr:uid="{13C33299-4C52-4694-A6D8-C614170D771A}"/>
    <cellStyle name="AÞ¸¶_A÷AO±Y ±¸A¶  5" xfId="26288" xr:uid="{79EF2FF9-C09C-436E-8B72-C4D6EF005107}"/>
    <cellStyle name="ÄÞ¸¶_Â÷ÀÔ±Ý ±¸Á¶  5" xfId="26289" xr:uid="{E232CB3B-C20C-4E2C-BE15-85887334E610}"/>
    <cellStyle name="AÞ¸¶_A÷AO±Y ±¸A¶  6" xfId="26290" xr:uid="{15FA48FF-939A-495F-B38B-FCDF9764D22C}"/>
    <cellStyle name="ÄÞ¸¶_Â÷ÀÔ±Ý ±¸Á¶  6" xfId="26291" xr:uid="{B259B8F5-68A0-489B-A919-96687002A153}"/>
    <cellStyle name="AÞ¸¶_A÷AO±Y ±¸A¶  7" xfId="26292" xr:uid="{BB1C0714-3BDE-48C5-AEAC-DFBF23B187EA}"/>
    <cellStyle name="ÄÞ¸¶_Â÷ÀÔ±Ý ±¸Á¶  7" xfId="26293" xr:uid="{41E17F81-7B0F-426B-8541-FD5EC177B1DD}"/>
    <cellStyle name="AÞ¸¶_A÷AO±Y ±¸A¶  8" xfId="26294" xr:uid="{2DEEE256-1367-48DB-9D1F-F79A5D45C9C5}"/>
    <cellStyle name="ÄÞ¸¶_Â÷ÀÔ±Ý ±¸Á¶  8" xfId="26295" xr:uid="{4EA6B9A9-B4FD-4BFC-A6EF-9794D9F40E73}"/>
    <cellStyle name="AÞ¸¶_A÷AO±Y ±¸A¶  9" xfId="26296" xr:uid="{F69F208D-7A9F-490D-A73B-4B47F86DE5A9}"/>
    <cellStyle name="ÄÞ¸¶_Â÷ÀÔ±Ý ±¸Á¶  9" xfId="26297" xr:uid="{C485F0C4-D63A-4C90-8488-658AD42E4FBB}"/>
    <cellStyle name="AÞ¸¶_A÷AO±Y ±¸A¶ _(분석-수정-수주보완)2003-2005년신제품수주분석3" xfId="3341" xr:uid="{56FA290E-3CD9-4A2F-947D-E2C8F758036B}"/>
    <cellStyle name="ÄÞ¸¶_Â÷ÀÔ±Ý ±¸Á¶ _(분석-수정-수주보완)2003-2005년신제품수주분석3" xfId="3342" xr:uid="{A8B3EA52-40C4-4574-BE21-134E01C1B719}"/>
    <cellStyle name="AÞ¸¶_A÷AO±Y ±¸A¶ _04변압기생산투자" xfId="3343" xr:uid="{9FACB673-B8BA-47FF-BDBE-9D9BFE2F4AA9}"/>
    <cellStyle name="ÄÞ¸¶_Â÷ÀÔ±Ý ±¸Á¶ _04변압기생산투자" xfId="3344" xr:uid="{0D0E7CDB-EFF6-4154-B311-5DB888B8932F}"/>
    <cellStyle name="AÞ¸¶_A÷AO±Y ±¸A¶ _07년 시설투자 사업계획(안재한)" xfId="3345" xr:uid="{22271F83-737C-42F8-B0E4-F22933E44240}"/>
    <cellStyle name="ÄÞ¸¶_Â÷ÀÔ±Ý ±¸Á¶ _07년 시설투자 사업계획(안재한)" xfId="3346" xr:uid="{46EF8DD9-C3B1-4B10-9FF7-011B4BC4D7F0}"/>
    <cellStyle name="AÞ¸¶_A÷AO±Y ±¸A¶ _1 2006년사업계획작성기준및 양식(R.0)" xfId="3347" xr:uid="{7563B67D-FCD6-48EE-B6C7-EBBBB6277FFD}"/>
    <cellStyle name="ÄÞ¸¶_Â÷ÀÔ±Ý ±¸Á¶ _1 2006년사업계획작성기준및 양식(R.0)" xfId="3348" xr:uid="{C303AE7A-FDED-44D9-A0B4-6E473C4E2A36}"/>
    <cellStyle name="AÞ¸¶_A÷AO±Y ±¸A¶ _1)사업목표(수정)" xfId="3349" xr:uid="{1A18F903-95F7-46B3-821F-C53C9C37354F}"/>
    <cellStyle name="ÄÞ¸¶_Â÷ÀÔ±Ý ±¸Á¶ _1)사업목표(수정)" xfId="3350" xr:uid="{98AAFDD4-723B-43CA-AB61-63A1CD71859C}"/>
    <cellStyle name="AÞ¸¶_A÷AO±Y ±¸A¶ _1)중장기사업목표_B4(수정)" xfId="3351" xr:uid="{497C0FD7-BD67-48A2-84A2-E1356377BDB3}"/>
    <cellStyle name="ÄÞ¸¶_Â÷ÀÔ±Ý ±¸Á¶ _1)중장기사업목표_B4(수정)" xfId="3352" xr:uid="{48494472-2360-4ADA-AD70-9E957B9D750B}"/>
    <cellStyle name="AÞ¸¶_A÷AO±Y ±¸A¶ _20051021_06년확정물량통보R.0" xfId="3353" xr:uid="{10519D80-13B7-48C2-B41D-F6C8FDCEBA87}"/>
    <cellStyle name="ÄÞ¸¶_Â÷ÀÔ±Ý ±¸Á¶ _20051021_06년확정물량통보R.0" xfId="3354" xr:uid="{BAE58885-E7D3-4A32-B0C9-018738639DCD}"/>
    <cellStyle name="AÞ¸¶_A÷AO±Y ±¸A¶ _2007년사업계획작성초안(고생송부)" xfId="3355" xr:uid="{BBB5258B-1976-4298-B1E6-1FCBAFDD2D5F}"/>
    <cellStyle name="ÄÞ¸¶_Â÷ÀÔ±Ý ±¸Á¶ _2007년사업계획작성초안(고생송부)" xfId="3356" xr:uid="{ED4877AB-4E51-4522-89AB-F7C3C712AACD}"/>
    <cellStyle name="AÞ¸¶_A÷AO±Y ±¸A¶ _20080929_인버터VOC현황및개선방안_품질1" xfId="3357" xr:uid="{2504C5BB-2FBD-4D4C-9978-401084F6F92B}"/>
    <cellStyle name="ÄÞ¸¶_Â÷ÀÔ±Ý ±¸Á¶ _20080929_인버터VOC현황및개선방안_품질1" xfId="3358" xr:uid="{B4B4DC96-B2E8-4577-93B0-936B1CEBB4F4}"/>
    <cellStyle name="AÞ¸¶_A÷AO±Y ±¸A¶ _20080930_인버터VOC 년도별 추이_품질" xfId="3359" xr:uid="{DF840864-ED06-422C-9D70-DEEDE523A0A3}"/>
    <cellStyle name="ÄÞ¸¶_Â÷ÀÔ±Ý ±¸Á¶ _20080930_인버터VOC 년도별 추이_품질" xfId="3360" xr:uid="{B019FB7C-3933-4981-97E7-F9B8A5E32F5C}"/>
    <cellStyle name="AÞ¸¶_A÷AO±Y ±¸A¶ _2008년_VOC 세부실천계획_r01(B4)_중저압차단기" xfId="3361" xr:uid="{242153FA-7D8E-4D8F-8DB5-5A9C50C73596}"/>
    <cellStyle name="ÄÞ¸¶_Â÷ÀÔ±Ý ±¸Á¶ _2008년_VOC 세부실천계획_r01(B4)_중저압차단기" xfId="3362" xr:uid="{C687E734-DA5B-4BE3-B7C9-4B808F00AE9C}"/>
    <cellStyle name="AÞ¸¶_A÷AO±Y ±¸A¶ _2008년도 변압기부문 기술개발과제 현황(2차심의)" xfId="3363" xr:uid="{D77D753F-D7DC-4304-8AFB-B4EF963F7232}"/>
    <cellStyle name="ÄÞ¸¶_Â÷ÀÔ±Ý ±¸Á¶ _2008년도 변압기부문 기술개발과제 현황(2차심의)" xfId="3364" xr:uid="{424537AF-182C-4CA9-BD80-7CD421394EB1}"/>
    <cellStyle name="AÞ¸¶_A÷AO±Y ±¸A¶ _24통관" xfId="3365" xr:uid="{12BB6459-E509-4CD5-9952-306D132F72E6}"/>
    <cellStyle name="ÄÞ¸¶_Â÷ÀÔ±Ý ±¸Á¶ _3. 미포조선 경영현황(04실적05계획 cyh)" xfId="3366" xr:uid="{E9FEE02E-B146-4220-AF42-B073EF6D6C66}"/>
    <cellStyle name="AÞ¸¶_A÷AO±Y ±¸A¶ _5월보고상" xfId="3367" xr:uid="{3BCC2F9F-8E0A-4ED6-8EE8-D8387FAA0F02}"/>
    <cellStyle name="ÄÞ¸¶_Â÷ÀÔ±Ý ±¸Á¶ _5월보고상" xfId="3368" xr:uid="{63A42956-D611-4817-942E-32CF57F1A857}"/>
    <cellStyle name="AÞ¸¶_A÷AO±Y ±¸A¶ _5월보고상 10" xfId="26298" xr:uid="{D47C3D38-D5B1-4762-9CEB-955F76DFFE2E}"/>
    <cellStyle name="ÄÞ¸¶_Â÷ÀÔ±Ý ±¸Á¶ _5월보고상 10" xfId="26299" xr:uid="{21CEBFED-83E8-4C51-89B2-9ECF0EC34093}"/>
    <cellStyle name="AÞ¸¶_A÷AO±Y ±¸A¶ _5월보고상 11" xfId="26300" xr:uid="{9AC8B082-B623-4B4A-8364-62F5AA309670}"/>
    <cellStyle name="ÄÞ¸¶_Â÷ÀÔ±Ý ±¸Á¶ _5월보고상 11" xfId="26301" xr:uid="{CC4BA0A6-07E1-4CEA-B798-CF48909E5EF7}"/>
    <cellStyle name="AÞ¸¶_A÷AO±Y ±¸A¶ _5월보고상 12" xfId="26302" xr:uid="{A20F169E-DD2C-496F-BDF1-257BF5117102}"/>
    <cellStyle name="ÄÞ¸¶_Â÷ÀÔ±Ý ±¸Á¶ _5월보고상 12" xfId="26303" xr:uid="{C18642CE-2510-40A1-AD90-E0AEA14BD781}"/>
    <cellStyle name="AÞ¸¶_A÷AO±Y ±¸A¶ _5월보고상 13" xfId="26304" xr:uid="{C89E9DD7-1C16-4166-98E0-D3001B413A73}"/>
    <cellStyle name="ÄÞ¸¶_Â÷ÀÔ±Ý ±¸Á¶ _5월보고상 13" xfId="26305" xr:uid="{061A548D-F145-4AC0-838D-363779E67C2A}"/>
    <cellStyle name="AÞ¸¶_A÷AO±Y ±¸A¶ _5월보고상 14" xfId="26306" xr:uid="{C05D358A-F4F9-4B0F-8B06-2DCC1E21E547}"/>
    <cellStyle name="ÄÞ¸¶_Â÷ÀÔ±Ý ±¸Á¶ _5월보고상 14" xfId="26307" xr:uid="{93D9185E-E006-4474-AB00-0E8F102EAA32}"/>
    <cellStyle name="AÞ¸¶_A÷AO±Y ±¸A¶ _5월보고상 15" xfId="26308" xr:uid="{B0BC4FA0-C54C-4378-88E3-4F9AC6665FC5}"/>
    <cellStyle name="ÄÞ¸¶_Â÷ÀÔ±Ý ±¸Á¶ _5월보고상 15" xfId="26309" xr:uid="{4208927B-5924-4DD1-BFFD-1061AF6524F9}"/>
    <cellStyle name="AÞ¸¶_A÷AO±Y ±¸A¶ _5월보고상 16" xfId="26310" xr:uid="{334B4474-5930-4DD3-ACC5-1FC2392C28FC}"/>
    <cellStyle name="ÄÞ¸¶_Â÷ÀÔ±Ý ±¸Á¶ _5월보고상 16" xfId="26311" xr:uid="{746C02E3-93D7-4A67-96FC-3F2E6570F999}"/>
    <cellStyle name="AÞ¸¶_A÷AO±Y ±¸A¶ _5월보고상 17" xfId="26312" xr:uid="{4C654E3C-757E-4D70-8B15-77186FFB1A51}"/>
    <cellStyle name="ÄÞ¸¶_Â÷ÀÔ±Ý ±¸Á¶ _5월보고상 17" xfId="26313" xr:uid="{BA2033DF-A388-4C50-AD0E-8882C38B6A59}"/>
    <cellStyle name="AÞ¸¶_A÷AO±Y ±¸A¶ _5월보고상 18" xfId="26314" xr:uid="{B908404C-CC93-4AEB-B778-081B9AB21AC8}"/>
    <cellStyle name="ÄÞ¸¶_Â÷ÀÔ±Ý ±¸Á¶ _5월보고상 18" xfId="26315" xr:uid="{E8D89538-BB6E-411F-952C-4342CF554C07}"/>
    <cellStyle name="AÞ¸¶_A÷AO±Y ±¸A¶ _5월보고상 19" xfId="26316" xr:uid="{5634F4D5-9237-4E33-B178-3600F6216A04}"/>
    <cellStyle name="ÄÞ¸¶_Â÷ÀÔ±Ý ±¸Á¶ _5월보고상 19" xfId="26317" xr:uid="{5846441D-4780-4864-B918-891625C79AEF}"/>
    <cellStyle name="AÞ¸¶_A÷AO±Y ±¸A¶ _5월보고상 2" xfId="26318" xr:uid="{65370F86-E732-45DA-9A7F-E22D8C93652C}"/>
    <cellStyle name="ÄÞ¸¶_Â÷ÀÔ±Ý ±¸Á¶ _5월보고상 2" xfId="26319" xr:uid="{EA9516A6-DB27-417F-A465-E55B609383D1}"/>
    <cellStyle name="AÞ¸¶_A÷AO±Y ±¸A¶ _5월보고상 20" xfId="26320" xr:uid="{1A9F2440-F5AB-4DCD-875C-950667808BDF}"/>
    <cellStyle name="ÄÞ¸¶_Â÷ÀÔ±Ý ±¸Á¶ _5월보고상 20" xfId="26321" xr:uid="{A7D38348-611D-41AA-9D40-8ABB44CE13D4}"/>
    <cellStyle name="AÞ¸¶_A÷AO±Y ±¸A¶ _5월보고상 21" xfId="26322" xr:uid="{347872A4-ADEA-4A56-A5DA-EF2BAF3A0D77}"/>
    <cellStyle name="ÄÞ¸¶_Â÷ÀÔ±Ý ±¸Á¶ _5월보고상 21" xfId="26323" xr:uid="{EBE7472D-7208-4590-8453-818509F3792F}"/>
    <cellStyle name="AÞ¸¶_A÷AO±Y ±¸A¶ _5월보고상 22" xfId="26324" xr:uid="{8A905CE3-648D-463F-BACA-A8F486265C63}"/>
    <cellStyle name="ÄÞ¸¶_Â÷ÀÔ±Ý ±¸Á¶ _5월보고상 22" xfId="26325" xr:uid="{C0403016-345E-4B97-B721-2ACACC3201E5}"/>
    <cellStyle name="AÞ¸¶_A÷AO±Y ±¸A¶ _5월보고상 23" xfId="26326" xr:uid="{BB16BCBE-DE1F-4306-963F-56DF2790F7A9}"/>
    <cellStyle name="ÄÞ¸¶_Â÷ÀÔ±Ý ±¸Á¶ _5월보고상 23" xfId="26327" xr:uid="{9C43B15E-633A-483B-8F33-1A91DFBBBE4C}"/>
    <cellStyle name="AÞ¸¶_A÷AO±Y ±¸A¶ _5월보고상 24" xfId="26328" xr:uid="{32D1E92D-94A0-41B0-AE8D-FEE1CB05BA31}"/>
    <cellStyle name="ÄÞ¸¶_Â÷ÀÔ±Ý ±¸Á¶ _5월보고상 24" xfId="26329" xr:uid="{5AD7ED39-72A7-44FB-9C8A-74D0F377C153}"/>
    <cellStyle name="AÞ¸¶_A÷AO±Y ±¸A¶ _5월보고상 25" xfId="26330" xr:uid="{E33AD6FC-8407-45F3-B41F-888575D40E50}"/>
    <cellStyle name="ÄÞ¸¶_Â÷ÀÔ±Ý ±¸Á¶ _5월보고상 25" xfId="26331" xr:uid="{2140B872-568B-42CB-9AA2-75D4499B40E5}"/>
    <cellStyle name="AÞ¸¶_A÷AO±Y ±¸A¶ _5월보고상 26" xfId="26332" xr:uid="{027D5F06-767A-4CE2-9F8A-4E454547AF2E}"/>
    <cellStyle name="ÄÞ¸¶_Â÷ÀÔ±Ý ±¸Á¶ _5월보고상 26" xfId="26333" xr:uid="{134C5F07-80D4-4156-B203-1E18E5A89AA3}"/>
    <cellStyle name="AÞ¸¶_A÷AO±Y ±¸A¶ _5월보고상 27" xfId="26334" xr:uid="{A0FBE8D5-28D8-45E4-A021-E489B9D86666}"/>
    <cellStyle name="ÄÞ¸¶_Â÷ÀÔ±Ý ±¸Á¶ _5월보고상 27" xfId="26335" xr:uid="{06997A99-DC6A-4C6B-9F33-E4305BA485FE}"/>
    <cellStyle name="AÞ¸¶_A÷AO±Y ±¸A¶ _5월보고상 28" xfId="26336" xr:uid="{3AB7E6FE-E686-4A9A-A0B4-CD21FEC99023}"/>
    <cellStyle name="ÄÞ¸¶_Â÷ÀÔ±Ý ±¸Á¶ _5월보고상 28" xfId="26337" xr:uid="{EB77D8E7-2F54-422F-9B96-EF2886629BEB}"/>
    <cellStyle name="AÞ¸¶_A÷AO±Y ±¸A¶ _5월보고상 29" xfId="26338" xr:uid="{E90FA1F4-8FAC-4C50-AEF1-3F608BFE1289}"/>
    <cellStyle name="ÄÞ¸¶_Â÷ÀÔ±Ý ±¸Á¶ _5월보고상 29" xfId="26339" xr:uid="{B75C52AA-AF7A-4D13-B100-35D295AC428E}"/>
    <cellStyle name="AÞ¸¶_A÷AO±Y ±¸A¶ _5월보고상 3" xfId="26340" xr:uid="{7B5414CE-F503-45AA-8D1B-BCCC337189FA}"/>
    <cellStyle name="ÄÞ¸¶_Â÷ÀÔ±Ý ±¸Á¶ _5월보고상 3" xfId="26341" xr:uid="{D8735A9B-15E0-403B-BDD9-CA6584C83A11}"/>
    <cellStyle name="AÞ¸¶_A÷AO±Y ±¸A¶ _5월보고상 30" xfId="26342" xr:uid="{574842A7-800C-4D5F-BB4E-1DE9C3918713}"/>
    <cellStyle name="ÄÞ¸¶_Â÷ÀÔ±Ý ±¸Á¶ _5월보고상 30" xfId="26343" xr:uid="{EE2EDA93-15A6-47E0-8C95-BD484A3D0E7C}"/>
    <cellStyle name="AÞ¸¶_A÷AO±Y ±¸A¶ _5월보고상 31" xfId="26344" xr:uid="{2BEEBD49-77AC-4D41-B2DF-C4818069C536}"/>
    <cellStyle name="ÄÞ¸¶_Â÷ÀÔ±Ý ±¸Á¶ _5월보고상 31" xfId="26345" xr:uid="{545AAFFC-08FD-4436-B0A4-937A651C8942}"/>
    <cellStyle name="AÞ¸¶_A÷AO±Y ±¸A¶ _5월보고상 32" xfId="26346" xr:uid="{94E303B4-2215-40D3-8967-BF4BD4B7C24B}"/>
    <cellStyle name="ÄÞ¸¶_Â÷ÀÔ±Ý ±¸Á¶ _5월보고상 32" xfId="26347" xr:uid="{2A2F747A-012E-4B9E-8922-3B25EA87DE10}"/>
    <cellStyle name="AÞ¸¶_A÷AO±Y ±¸A¶ _5월보고상 33" xfId="26348" xr:uid="{DCC04E4C-120C-4C0B-8FDD-5064B837894F}"/>
    <cellStyle name="ÄÞ¸¶_Â÷ÀÔ±Ý ±¸Á¶ _5월보고상 33" xfId="26349" xr:uid="{E224F964-72D4-462D-B0EF-ECC2E4BA4A49}"/>
    <cellStyle name="AÞ¸¶_A÷AO±Y ±¸A¶ _5월보고상 34" xfId="26350" xr:uid="{FBD34043-D9B3-4F84-B85D-D46E9256A34C}"/>
    <cellStyle name="ÄÞ¸¶_Â÷ÀÔ±Ý ±¸Á¶ _5월보고상 34" xfId="26351" xr:uid="{96EAAFA7-9315-4F31-A169-9341ED4252A4}"/>
    <cellStyle name="AÞ¸¶_A÷AO±Y ±¸A¶ _5월보고상 35" xfId="26352" xr:uid="{C362EE8C-9CA6-4ADC-BC76-69FE127F0C87}"/>
    <cellStyle name="ÄÞ¸¶_Â÷ÀÔ±Ý ±¸Á¶ _5월보고상 35" xfId="26353" xr:uid="{6C4AC8B1-1C79-45E6-943D-8586AA3745F9}"/>
    <cellStyle name="AÞ¸¶_A÷AO±Y ±¸A¶ _5월보고상 36" xfId="26354" xr:uid="{E544C425-E376-4715-9971-C272EF5B6912}"/>
    <cellStyle name="ÄÞ¸¶_Â÷ÀÔ±Ý ±¸Á¶ _5월보고상 36" xfId="26355" xr:uid="{9BE4D8E2-9758-4B3F-88C9-39BCEC0AA2DB}"/>
    <cellStyle name="AÞ¸¶_A÷AO±Y ±¸A¶ _5월보고상 4" xfId="26356" xr:uid="{3B993E3C-B3A7-4948-9E76-D05D9533189C}"/>
    <cellStyle name="ÄÞ¸¶_Â÷ÀÔ±Ý ±¸Á¶ _5월보고상 4" xfId="26357" xr:uid="{A86AE1E9-D4F7-43EB-803A-F6B0E95CCC8C}"/>
    <cellStyle name="AÞ¸¶_A÷AO±Y ±¸A¶ _5월보고상 5" xfId="26358" xr:uid="{EEB0E170-E431-439C-AACE-1C72DA89D37A}"/>
    <cellStyle name="ÄÞ¸¶_Â÷ÀÔ±Ý ±¸Á¶ _5월보고상 5" xfId="26359" xr:uid="{C650D2D5-AD19-4E83-BB90-1830C2947169}"/>
    <cellStyle name="AÞ¸¶_A÷AO±Y ±¸A¶ _5월보고상 6" xfId="26360" xr:uid="{58270232-389C-48AE-BD09-F2164CFEDDB3}"/>
    <cellStyle name="ÄÞ¸¶_Â÷ÀÔ±Ý ±¸Á¶ _5월보고상 6" xfId="26361" xr:uid="{D8FBC6CC-1E3A-432D-92E7-069D90924314}"/>
    <cellStyle name="AÞ¸¶_A÷AO±Y ±¸A¶ _5월보고상 7" xfId="26362" xr:uid="{093ACB36-8E96-4FA6-92C0-32AF9F0F1BEB}"/>
    <cellStyle name="ÄÞ¸¶_Â÷ÀÔ±Ý ±¸Á¶ _5월보고상 7" xfId="26363" xr:uid="{1B3C35A6-C4CB-42BF-AF44-D86B8FE5827A}"/>
    <cellStyle name="AÞ¸¶_A÷AO±Y ±¸A¶ _5월보고상 8" xfId="26364" xr:uid="{4AFDE419-885E-4B30-AC48-0607E02CEAC3}"/>
    <cellStyle name="ÄÞ¸¶_Â÷ÀÔ±Ý ±¸Á¶ _5월보고상 8" xfId="26365" xr:uid="{5854C92E-80CE-4F14-A4F5-A13A5FEDAA33}"/>
    <cellStyle name="AÞ¸¶_A÷AO±Y ±¸A¶ _5월보고상 9" xfId="26366" xr:uid="{D9DCB93A-A6D8-404B-90EE-468E8E35FD6F}"/>
    <cellStyle name="ÄÞ¸¶_Â÷ÀÔ±Ý ±¸Á¶ _5월보고상 9" xfId="26367" xr:uid="{3256D6A6-C1A2-4BE4-ABD2-0D77515CED1A}"/>
    <cellStyle name="AÞ¸¶_A÷AO±Y ±¸A¶ _5월보고상_SPACE활용" xfId="3369" xr:uid="{93937327-7349-401D-959F-EB8069F5E293}"/>
    <cellStyle name="ÄÞ¸¶_Â÷ÀÔ±Ý ±¸Á¶ _5월보고상_SPACE활용" xfId="3370" xr:uid="{72A9BB84-EF28-4847-96CD-184A43D3437A}"/>
    <cellStyle name="AÞ¸¶_A÷AO±Y ±¸A¶ _5월보고상_배전반" xfId="3371" xr:uid="{F776A387-379D-4DF9-AE24-D774D969B467}"/>
    <cellStyle name="ÄÞ¸¶_Â÷ÀÔ±Ý ±¸Á¶ _5월보고상_배전반" xfId="3372" xr:uid="{DF80C912-20FF-406F-898B-8478A2C9C582}"/>
    <cellStyle name="AÞ¸¶_A÷AO±Y ±¸A¶ _5월보고상_수주분석(MTX)0829" xfId="3373" xr:uid="{7B734E78-1E69-449E-A050-34CEDBE1DD98}"/>
    <cellStyle name="ÄÞ¸¶_Â÷ÀÔ±Ý ±¸Á¶ _5월보고상_수주분석(MTX)0829" xfId="3374" xr:uid="{A49A577C-A254-42EC-8028-3E1D5102943E}"/>
    <cellStyle name="AÞ¸¶_A÷AO±Y ±¸A¶ _5월보고시" xfId="3375" xr:uid="{666EF9B2-BB45-44EC-8465-9138E4BDD1EC}"/>
    <cellStyle name="ÄÞ¸¶_Â÷ÀÔ±Ý ±¸Á¶ _5월보고시" xfId="3376" xr:uid="{0A9DFAA7-E8A0-4F36-A744-4285ABBE765D}"/>
    <cellStyle name="AÞ¸¶_A÷AO±Y ±¸A¶ _5월보고시 10" xfId="26368" xr:uid="{DA410937-E3DB-4CF9-AA0B-78C9EE73DB98}"/>
    <cellStyle name="ÄÞ¸¶_Â÷ÀÔ±Ý ±¸Á¶ _5월보고시 10" xfId="26369" xr:uid="{CCD3373E-8799-428A-8D40-D8BFF9899360}"/>
    <cellStyle name="AÞ¸¶_A÷AO±Y ±¸A¶ _5월보고시 11" xfId="26370" xr:uid="{5C7E7FD9-E11D-4A66-8AEF-961F64D4454D}"/>
    <cellStyle name="ÄÞ¸¶_Â÷ÀÔ±Ý ±¸Á¶ _5월보고시 11" xfId="26371" xr:uid="{8C2B5D32-11F0-4DF0-86BC-E9A7ABD8A3FC}"/>
    <cellStyle name="AÞ¸¶_A÷AO±Y ±¸A¶ _5월보고시 12" xfId="26372" xr:uid="{56582C00-7903-44B3-9787-DE1CC79FB1A4}"/>
    <cellStyle name="ÄÞ¸¶_Â÷ÀÔ±Ý ±¸Á¶ _5월보고시 12" xfId="26373" xr:uid="{2F4D33A8-04C4-4FC1-BF41-D0AF5914B191}"/>
    <cellStyle name="AÞ¸¶_A÷AO±Y ±¸A¶ _5월보고시 13" xfId="26374" xr:uid="{9C4C92C2-22C7-4298-AE71-27DD7F13E796}"/>
    <cellStyle name="ÄÞ¸¶_Â÷ÀÔ±Ý ±¸Á¶ _5월보고시 13" xfId="26375" xr:uid="{0BC97BA3-2FD0-4F28-9C3E-2BDFBCD9266A}"/>
    <cellStyle name="AÞ¸¶_A÷AO±Y ±¸A¶ _5월보고시 14" xfId="26376" xr:uid="{02D7430A-17D1-4107-9F34-B979D758BD0E}"/>
    <cellStyle name="ÄÞ¸¶_Â÷ÀÔ±Ý ±¸Á¶ _5월보고시 14" xfId="26377" xr:uid="{B1CAE902-CD26-476D-8C29-46C3CDBECE59}"/>
    <cellStyle name="AÞ¸¶_A÷AO±Y ±¸A¶ _5월보고시 15" xfId="26378" xr:uid="{32B85F2A-9046-474D-A37D-0BD0DA4BE3C4}"/>
    <cellStyle name="ÄÞ¸¶_Â÷ÀÔ±Ý ±¸Á¶ _5월보고시 15" xfId="26379" xr:uid="{DE8F9389-7C3E-4177-8049-2B3560EDAADC}"/>
    <cellStyle name="AÞ¸¶_A÷AO±Y ±¸A¶ _5월보고시 16" xfId="26380" xr:uid="{E4A41D70-60F9-4A2C-9F71-E82C33E6C38C}"/>
    <cellStyle name="ÄÞ¸¶_Â÷ÀÔ±Ý ±¸Á¶ _5월보고시 16" xfId="26381" xr:uid="{4C3F948C-B021-498D-A268-146C229C1BAC}"/>
    <cellStyle name="AÞ¸¶_A÷AO±Y ±¸A¶ _5월보고시 17" xfId="26382" xr:uid="{4368239F-4AD5-4D7D-A8F8-58F0971EEC56}"/>
    <cellStyle name="ÄÞ¸¶_Â÷ÀÔ±Ý ±¸Á¶ _5월보고시 17" xfId="26383" xr:uid="{BCB638A8-631A-44EA-959F-9CEE4FF1C713}"/>
    <cellStyle name="AÞ¸¶_A÷AO±Y ±¸A¶ _5월보고시 18" xfId="26384" xr:uid="{B796355D-AB9E-43BD-8711-D3160C6AB8F7}"/>
    <cellStyle name="ÄÞ¸¶_Â÷ÀÔ±Ý ±¸Á¶ _5월보고시 18" xfId="26385" xr:uid="{66011550-3F9A-49F0-956B-373A56DA6230}"/>
    <cellStyle name="AÞ¸¶_A÷AO±Y ±¸A¶ _5월보고시 19" xfId="26386" xr:uid="{1A11E373-A5D9-44A4-972A-164B3EB40471}"/>
    <cellStyle name="ÄÞ¸¶_Â÷ÀÔ±Ý ±¸Á¶ _5월보고시 19" xfId="26387" xr:uid="{10BEA5A1-0F49-4F9F-9A97-86F5D2D877A9}"/>
    <cellStyle name="AÞ¸¶_A÷AO±Y ±¸A¶ _5월보고시 2" xfId="26388" xr:uid="{127A7BDC-BF62-4268-9386-1156980734AD}"/>
    <cellStyle name="ÄÞ¸¶_Â÷ÀÔ±Ý ±¸Á¶ _5월보고시 2" xfId="26389" xr:uid="{31E3F7C2-3437-48E4-86CC-40F4F9913204}"/>
    <cellStyle name="AÞ¸¶_A÷AO±Y ±¸A¶ _5월보고시 20" xfId="26390" xr:uid="{D24EDD21-349D-42F9-95AE-B8B1733A5C13}"/>
    <cellStyle name="ÄÞ¸¶_Â÷ÀÔ±Ý ±¸Á¶ _5월보고시 20" xfId="26391" xr:uid="{979DFDEB-153B-4303-A843-E0E73AE0736B}"/>
    <cellStyle name="AÞ¸¶_A÷AO±Y ±¸A¶ _5월보고시 21" xfId="26392" xr:uid="{03DFC432-3FDE-4BBF-9A6C-EE0338F39649}"/>
    <cellStyle name="ÄÞ¸¶_Â÷ÀÔ±Ý ±¸Á¶ _5월보고시 21" xfId="26393" xr:uid="{3C711EFE-1E06-4C49-BED6-9F9EDAE6D452}"/>
    <cellStyle name="AÞ¸¶_A÷AO±Y ±¸A¶ _5월보고시 22" xfId="26394" xr:uid="{9A1E5349-FDE1-4CDB-8D9E-FC45A2593795}"/>
    <cellStyle name="ÄÞ¸¶_Â÷ÀÔ±Ý ±¸Á¶ _5월보고시 22" xfId="26395" xr:uid="{0646D0D8-3926-428A-9BE4-C746413FFEB7}"/>
    <cellStyle name="AÞ¸¶_A÷AO±Y ±¸A¶ _5월보고시 23" xfId="26396" xr:uid="{6AC2F185-7812-4E5C-BF6F-601F8D6FEDDA}"/>
    <cellStyle name="ÄÞ¸¶_Â÷ÀÔ±Ý ±¸Á¶ _5월보고시 23" xfId="26397" xr:uid="{40E55F3D-228D-4CDE-82CB-F1F6E10BFCBA}"/>
    <cellStyle name="AÞ¸¶_A÷AO±Y ±¸A¶ _5월보고시 24" xfId="26398" xr:uid="{AB089410-5026-49C1-ACF5-22E5ABFCFC55}"/>
    <cellStyle name="ÄÞ¸¶_Â÷ÀÔ±Ý ±¸Á¶ _5월보고시 24" xfId="26399" xr:uid="{82D8E3E0-B407-4C05-A249-26157ECDEB21}"/>
    <cellStyle name="AÞ¸¶_A÷AO±Y ±¸A¶ _5월보고시 25" xfId="26400" xr:uid="{2982707B-D555-46BC-BF5D-C8E99BB0701B}"/>
    <cellStyle name="ÄÞ¸¶_Â÷ÀÔ±Ý ±¸Á¶ _5월보고시 25" xfId="26401" xr:uid="{FB3202D7-7103-4D37-A5EA-85269979AA8C}"/>
    <cellStyle name="AÞ¸¶_A÷AO±Y ±¸A¶ _5월보고시 26" xfId="26402" xr:uid="{8504A1FE-0934-4360-89F3-B98321E5904C}"/>
    <cellStyle name="ÄÞ¸¶_Â÷ÀÔ±Ý ±¸Á¶ _5월보고시 26" xfId="26403" xr:uid="{787CDA98-8EDE-4F3C-B002-886FCD0F34D9}"/>
    <cellStyle name="AÞ¸¶_A÷AO±Y ±¸A¶ _5월보고시 27" xfId="26404" xr:uid="{9E47DA9A-7E54-41C4-9A5B-2B2CCBFA81D6}"/>
    <cellStyle name="ÄÞ¸¶_Â÷ÀÔ±Ý ±¸Á¶ _5월보고시 27" xfId="26405" xr:uid="{C480DC6E-78A2-4C8C-9D30-C772F224FF85}"/>
    <cellStyle name="AÞ¸¶_A÷AO±Y ±¸A¶ _5월보고시 28" xfId="26406" xr:uid="{3BDADAB1-E2FB-495C-B08B-06A86B6BF088}"/>
    <cellStyle name="ÄÞ¸¶_Â÷ÀÔ±Ý ±¸Á¶ _5월보고시 28" xfId="26407" xr:uid="{56F0B1B6-A35E-4AF8-991F-609F7B58FEAF}"/>
    <cellStyle name="AÞ¸¶_A÷AO±Y ±¸A¶ _5월보고시 29" xfId="26408" xr:uid="{B020A03C-F4B1-4625-9CE0-7ECAD13B97A7}"/>
    <cellStyle name="ÄÞ¸¶_Â÷ÀÔ±Ý ±¸Á¶ _5월보고시 29" xfId="26409" xr:uid="{AF163FEF-E525-49DC-854A-0269AB394AA0}"/>
    <cellStyle name="AÞ¸¶_A÷AO±Y ±¸A¶ _5월보고시 3" xfId="26410" xr:uid="{A28189A9-374A-4EAC-B50D-046000AD4187}"/>
    <cellStyle name="ÄÞ¸¶_Â÷ÀÔ±Ý ±¸Á¶ _5월보고시 3" xfId="26411" xr:uid="{B42D8E07-78E1-4AAC-AC1D-6A9F55D6A16F}"/>
    <cellStyle name="AÞ¸¶_A÷AO±Y ±¸A¶ _5월보고시 30" xfId="26412" xr:uid="{7E7DDD0A-045F-4EB2-969F-40F2081EBBA1}"/>
    <cellStyle name="ÄÞ¸¶_Â÷ÀÔ±Ý ±¸Á¶ _5월보고시 30" xfId="26413" xr:uid="{E15DCE69-9D8A-4AB6-9DEC-BD784E3F7562}"/>
    <cellStyle name="AÞ¸¶_A÷AO±Y ±¸A¶ _5월보고시 31" xfId="26414" xr:uid="{45369C7C-63C0-4DF7-A7AA-BBF7DD8CDCA4}"/>
    <cellStyle name="ÄÞ¸¶_Â÷ÀÔ±Ý ±¸Á¶ _5월보고시 31" xfId="26415" xr:uid="{F43C170A-8A4E-4057-A295-06D8FA60B392}"/>
    <cellStyle name="AÞ¸¶_A÷AO±Y ±¸A¶ _5월보고시 32" xfId="26416" xr:uid="{2BC47454-B545-492A-BE17-D92B5721005D}"/>
    <cellStyle name="ÄÞ¸¶_Â÷ÀÔ±Ý ±¸Á¶ _5월보고시 32" xfId="26417" xr:uid="{15F7C7D8-769A-4786-89C1-9F405FCB3BDE}"/>
    <cellStyle name="AÞ¸¶_A÷AO±Y ±¸A¶ _5월보고시 33" xfId="26418" xr:uid="{DFCAB966-75CB-488B-A14E-8FCE17E34D62}"/>
    <cellStyle name="ÄÞ¸¶_Â÷ÀÔ±Ý ±¸Á¶ _5월보고시 33" xfId="26419" xr:uid="{BD937826-124A-48DF-B0D2-00F83FC03095}"/>
    <cellStyle name="AÞ¸¶_A÷AO±Y ±¸A¶ _5월보고시 34" xfId="26420" xr:uid="{1FF439D0-360D-481D-804D-DE0C42FDE0AE}"/>
    <cellStyle name="ÄÞ¸¶_Â÷ÀÔ±Ý ±¸Á¶ _5월보고시 34" xfId="26421" xr:uid="{9CB3C101-4D57-4FE6-9F2B-A048842B4C45}"/>
    <cellStyle name="AÞ¸¶_A÷AO±Y ±¸A¶ _5월보고시 35" xfId="26422" xr:uid="{137200CA-AB1F-4D05-883D-02B68C328B55}"/>
    <cellStyle name="ÄÞ¸¶_Â÷ÀÔ±Ý ±¸Á¶ _5월보고시 35" xfId="26423" xr:uid="{F1295696-3650-4789-8E63-6856B594573F}"/>
    <cellStyle name="AÞ¸¶_A÷AO±Y ±¸A¶ _5월보고시 36" xfId="26424" xr:uid="{D7722294-93D4-4D34-B1DF-0A95AA2F3821}"/>
    <cellStyle name="ÄÞ¸¶_Â÷ÀÔ±Ý ±¸Á¶ _5월보고시 36" xfId="26425" xr:uid="{3C279856-3FB3-4685-8909-0FB6B5F68883}"/>
    <cellStyle name="AÞ¸¶_A÷AO±Y ±¸A¶ _5월보고시 4" xfId="26426" xr:uid="{20A52A14-4D48-412A-BC31-59CAF5046B52}"/>
    <cellStyle name="ÄÞ¸¶_Â÷ÀÔ±Ý ±¸Á¶ _5월보고시 4" xfId="26427" xr:uid="{05DDEBB0-606B-44B1-B02F-66A7752DAE59}"/>
    <cellStyle name="AÞ¸¶_A÷AO±Y ±¸A¶ _5월보고시 5" xfId="26428" xr:uid="{64AFA18A-696E-445D-8539-E2764ED109AA}"/>
    <cellStyle name="ÄÞ¸¶_Â÷ÀÔ±Ý ±¸Á¶ _5월보고시 5" xfId="26429" xr:uid="{98348D5A-426D-43F4-8874-513CC0E96AB3}"/>
    <cellStyle name="AÞ¸¶_A÷AO±Y ±¸A¶ _5월보고시 6" xfId="26430" xr:uid="{0EA9D11B-DDD7-47A3-BE31-FD6DD59DFEE4}"/>
    <cellStyle name="ÄÞ¸¶_Â÷ÀÔ±Ý ±¸Á¶ _5월보고시 6" xfId="26431" xr:uid="{C30385A6-A087-4F99-BC04-673844E67A30}"/>
    <cellStyle name="AÞ¸¶_A÷AO±Y ±¸A¶ _5월보고시 7" xfId="26432" xr:uid="{4554A991-6ABC-4E3E-BEBF-37B18D4329C9}"/>
    <cellStyle name="ÄÞ¸¶_Â÷ÀÔ±Ý ±¸Á¶ _5월보고시 7" xfId="26433" xr:uid="{1BE08892-C331-4A89-BA2B-1D43E8007A69}"/>
    <cellStyle name="AÞ¸¶_A÷AO±Y ±¸A¶ _5월보고시 8" xfId="26434" xr:uid="{19EC065D-E2D4-4C7B-9E6F-B8CC771CFB05}"/>
    <cellStyle name="ÄÞ¸¶_Â÷ÀÔ±Ý ±¸Á¶ _5월보고시 8" xfId="26435" xr:uid="{BFA25F03-CF00-4334-86E4-373BF23B1F0F}"/>
    <cellStyle name="AÞ¸¶_A÷AO±Y ±¸A¶ _5월보고시 9" xfId="26436" xr:uid="{5C16E4DA-1038-49EE-9607-C9AA63E3EC7C}"/>
    <cellStyle name="ÄÞ¸¶_Â÷ÀÔ±Ý ±¸Á¶ _5월보고시 9" xfId="26437" xr:uid="{985CEA23-5233-4EEF-8ED4-4E7377273DC9}"/>
    <cellStyle name="AÞ¸¶_A÷AO±Y ±¸A¶ _5월보고시_SPACE활용" xfId="3377" xr:uid="{21E9928C-B3C6-4A8D-8B04-A9A8E517CFBA}"/>
    <cellStyle name="ÄÞ¸¶_Â÷ÀÔ±Ý ±¸Á¶ _5월보고시_SPACE활용" xfId="3378" xr:uid="{8079BC5F-E053-48E4-A08B-2A2C09C64744}"/>
    <cellStyle name="AÞ¸¶_A÷AO±Y ±¸A¶ _5월보고시_배전반" xfId="3379" xr:uid="{304344B4-3B77-4B5B-BAD7-7EA25F2243CC}"/>
    <cellStyle name="ÄÞ¸¶_Â÷ÀÔ±Ý ±¸Á¶ _5월보고시_배전반" xfId="3380" xr:uid="{5036FD41-ED12-4CC0-8A25-31D578E94051}"/>
    <cellStyle name="AÞ¸¶_A÷AO±Y ±¸A¶ _5월보고시_수주분석(MTX)0829" xfId="3381" xr:uid="{CC1CBE32-D4DF-49FA-A97C-ADE87ED247AF}"/>
    <cellStyle name="ÄÞ¸¶_Â÷ÀÔ±Ý ±¸Á¶ _5월보고시_수주분석(MTX)0829" xfId="3382" xr:uid="{F86E0EDA-D219-49E0-B785-248232087651}"/>
    <cellStyle name="AÞ¸¶_A÷AO±Y ±¸A¶ _globalleader(1)" xfId="3383" xr:uid="{4D75AEDF-6CBA-413C-837D-07D20E9BC86D}"/>
    <cellStyle name="ÄÞ¸¶_Â÷ÀÔ±Ý ±¸Á¶ _globalleader(1)" xfId="3384" xr:uid="{08FC8D56-80EA-4E5A-B8BD-F4105BB7542C}"/>
    <cellStyle name="AÞ¸¶_A÷AO±Y ±¸A¶ _SJN보고자료(5월)1" xfId="3385" xr:uid="{4AAB70BD-3A98-45BB-881B-08FD8C752A83}"/>
    <cellStyle name="ÄÞ¸¶_Â÷ÀÔ±Ý ±¸Á¶ _SPACE활용" xfId="3386" xr:uid="{86D59A6D-5862-438A-90B0-0A7613641C28}"/>
    <cellStyle name="AÞ¸¶_A÷AO±Y ±¸A¶ _공문별첨 1,2. 장기발전전략수립지침 (06.08.07)" xfId="3387" xr:uid="{0E99CA04-527E-4725-8DD5-43E645F64DF4}"/>
    <cellStyle name="ÄÞ¸¶_Â÷ÀÔ±Ý ±¸Á¶ _배전반" xfId="3388" xr:uid="{F51AAC6B-9AC7-49F2-AD68-171539EC8159}"/>
    <cellStyle name="AÞ¸¶_A÷AO±Y ±¸A¶ _부문총괄_공사부3" xfId="3389" xr:uid="{FF3B7FB5-ABEA-4F9D-BC43-D7868862EF54}"/>
    <cellStyle name="ÄÞ¸¶_Â÷ÀÔ±Ý ±¸Á¶ _부문총괄_공사부3" xfId="3390" xr:uid="{FE9718DF-AB2F-4AF7-BE00-2C855912590E}"/>
    <cellStyle name="AÞ¸¶_A÷AO±Y ±¸A¶ _수주분석(MTX)0829" xfId="3391" xr:uid="{84195156-5EB3-447D-B4BA-E141FF5C6AA2}"/>
    <cellStyle name="ÄÞ¸¶_Â÷ÀÔ±Ý ±¸Á¶ _수주분석(MTX)0829" xfId="3392" xr:uid="{B6C28E83-CADA-40B0-986A-1C37A21D4C5C}"/>
    <cellStyle name="AÞ¸¶_A÷AO±Y ±¸A¶ _연간매출추정" xfId="3393" xr:uid="{DEFDC85C-57E0-45FD-9A62-6826BB2535D4}"/>
    <cellStyle name="ÄÞ¸¶_Â÷ÀÔ±Ý ±¸Á¶ _연간매출추정" xfId="3394" xr:uid="{B74CF4E0-02F4-4981-9CA7-145D56FA2E1B}"/>
    <cellStyle name="AÞ¸¶_A÷AO±Y ±¸A¶ _장기 비전 및 경영목표 (06.06.30)" xfId="3395" xr:uid="{0D7490CD-9A40-4708-8405-EFB47D1CE57E}"/>
    <cellStyle name="ÄÞ¸¶_Â÷ÀÔ±Ý ±¸Á¶ _총괄자료" xfId="3396" xr:uid="{2DD1D469-9D88-4917-97F3-42307AFC1C0C}"/>
    <cellStyle name="AÞ¸¶_A÷AO±Y ±¸A¶ _핵심기술확보전략_해양" xfId="3397" xr:uid="{D9B47CC8-3417-4010-98E0-0E7F46D0628A}"/>
    <cellStyle name="ÄÞ¸¶_Â÷ÀÔ±Ý ±¸Á¶ _핵심기술확보전략_해양" xfId="3398" xr:uid="{1B44313F-438F-4C45-BCC4-1B5A07DF5DEC}"/>
    <cellStyle name="AÞ¸¶_A¶´Þ°eE¹ " xfId="3399" xr:uid="{0F0125EB-3AA5-4102-97AC-5E48186F3BB8}"/>
    <cellStyle name="ÄÞ¸¶_Á¶´Þ°èÈ¹ " xfId="3400" xr:uid="{A88346C4-70A5-4C10-BC46-CC48027C709D}"/>
    <cellStyle name="AÞ¸¶_A¶´Þ°eE¹  10" xfId="26438" xr:uid="{F454497A-32CC-493B-8075-731E30E225C4}"/>
    <cellStyle name="ÄÞ¸¶_Á¶´Þ°èÈ¹  10" xfId="26439" xr:uid="{7B02BB4A-B838-481F-AD4B-F95CA5DBB14E}"/>
    <cellStyle name="AÞ¸¶_A¶´Þ°eE¹  11" xfId="26440" xr:uid="{B5DF2C99-A0D6-45C5-9B40-EA8A3BA4BA85}"/>
    <cellStyle name="ÄÞ¸¶_Á¶´Þ°èÈ¹  11" xfId="26441" xr:uid="{4E6ED5C5-6321-49CA-B824-D80A5E7731EC}"/>
    <cellStyle name="AÞ¸¶_A¶´Þ°eE¹  12" xfId="26442" xr:uid="{7A18AE93-C81C-4A57-AC3B-84A07304806E}"/>
    <cellStyle name="ÄÞ¸¶_Á¶´Þ°èÈ¹  12" xfId="26443" xr:uid="{B4576B0D-F345-497C-9FCD-9897FB0C6711}"/>
    <cellStyle name="AÞ¸¶_A¶´Þ°eE¹  13" xfId="26444" xr:uid="{B6283AF6-8D16-4F1D-8CC9-E54137FCA235}"/>
    <cellStyle name="ÄÞ¸¶_Á¶´Þ°èÈ¹  13" xfId="26445" xr:uid="{24D3480F-297C-48A0-AC72-851F587C22EB}"/>
    <cellStyle name="AÞ¸¶_A¶´Þ°eE¹  14" xfId="26446" xr:uid="{4C8793E5-4260-4733-A36C-805323A7471A}"/>
    <cellStyle name="ÄÞ¸¶_Á¶´Þ°èÈ¹  14" xfId="26447" xr:uid="{69C0E8FC-D4EE-415B-B585-5A8F781D196C}"/>
    <cellStyle name="AÞ¸¶_A¶´Þ°eE¹  15" xfId="26448" xr:uid="{20A7B6D9-7FE3-4A43-8373-957C4FA94274}"/>
    <cellStyle name="ÄÞ¸¶_Á¶´Þ°èÈ¹  15" xfId="26449" xr:uid="{6AEC590F-9F71-4EA3-B533-CB925AD37C28}"/>
    <cellStyle name="AÞ¸¶_A¶´Þ°eE¹  16" xfId="26450" xr:uid="{21B6CFE2-E562-4B4E-88B0-1B3D1591167E}"/>
    <cellStyle name="ÄÞ¸¶_Á¶´Þ°èÈ¹  16" xfId="26451" xr:uid="{6EEA1275-907E-4467-A976-1F1A198BE8DC}"/>
    <cellStyle name="AÞ¸¶_A¶´Þ°eE¹  17" xfId="26452" xr:uid="{B530BDE8-1CF8-4322-A935-B4229D9B5B3B}"/>
    <cellStyle name="ÄÞ¸¶_Á¶´Þ°èÈ¹  17" xfId="26453" xr:uid="{41791444-F05E-4939-8EC9-3578279F0DEB}"/>
    <cellStyle name="AÞ¸¶_A¶´Þ°eE¹  18" xfId="26454" xr:uid="{5BE2C456-3084-4EB5-9959-74F7C9B3C440}"/>
    <cellStyle name="ÄÞ¸¶_Á¶´Þ°èÈ¹  18" xfId="26455" xr:uid="{DB0821F5-42BE-4FDC-8995-662DB0038F7F}"/>
    <cellStyle name="AÞ¸¶_A¶´Þ°eE¹  19" xfId="26456" xr:uid="{8E47A27F-51AD-4E17-B657-4A6E6B7CD18F}"/>
    <cellStyle name="ÄÞ¸¶_Á¶´Þ°èÈ¹  19" xfId="26457" xr:uid="{0E774C41-AB2D-47D4-A768-A22658D13DE5}"/>
    <cellStyle name="AÞ¸¶_A¶´Þ°eE¹  2" xfId="26458" xr:uid="{9AEDF22D-D43F-40E8-A2AF-BBD5829BB9D9}"/>
    <cellStyle name="ÄÞ¸¶_Á¶´Þ°èÈ¹  2" xfId="26459" xr:uid="{1188A22D-903E-4D7D-A834-F1C4127813D2}"/>
    <cellStyle name="AÞ¸¶_A¶´Þ°eE¹  20" xfId="26460" xr:uid="{F6D34B32-8BCC-42BF-8003-5A1E15FB7777}"/>
    <cellStyle name="ÄÞ¸¶_Á¶´Þ°èÈ¹  20" xfId="26461" xr:uid="{D28C7484-9305-4A2D-B592-2940D676E7B2}"/>
    <cellStyle name="AÞ¸¶_A¶´Þ°eE¹  21" xfId="26462" xr:uid="{693C326B-E113-48B0-B017-C7D2B0B8156C}"/>
    <cellStyle name="ÄÞ¸¶_Á¶´Þ°èÈ¹  21" xfId="26463" xr:uid="{5F5C8E57-CBFA-4D2F-B148-115A189C091B}"/>
    <cellStyle name="AÞ¸¶_A¶´Þ°eE¹  22" xfId="26464" xr:uid="{AF7645D0-2F7E-4144-B5FD-9315ABDE660F}"/>
    <cellStyle name="ÄÞ¸¶_Á¶´Þ°èÈ¹  22" xfId="26465" xr:uid="{DDDDF171-5052-4F3E-9B26-9891035B9AAE}"/>
    <cellStyle name="AÞ¸¶_A¶´Þ°eE¹  23" xfId="26466" xr:uid="{EFBAF833-AFAB-439E-95B3-C71DA9E75006}"/>
    <cellStyle name="ÄÞ¸¶_Á¶´Þ°èÈ¹  23" xfId="26467" xr:uid="{3ABB2BA3-A7C4-422E-804A-EA98EC44E78F}"/>
    <cellStyle name="AÞ¸¶_A¶´Þ°eE¹  24" xfId="26468" xr:uid="{7D72F5E6-5F4A-4B32-A206-197815E602E9}"/>
    <cellStyle name="ÄÞ¸¶_Á¶´Þ°èÈ¹  24" xfId="26469" xr:uid="{51E2B198-A0CF-45A7-8478-37D2709F3A60}"/>
    <cellStyle name="AÞ¸¶_A¶´Þ°eE¹  25" xfId="26470" xr:uid="{369E7253-9923-4192-A1C4-054DEC670528}"/>
    <cellStyle name="ÄÞ¸¶_Á¶´Þ°èÈ¹  25" xfId="26471" xr:uid="{07C27ADD-34EF-4C08-BBF6-D155E881105B}"/>
    <cellStyle name="AÞ¸¶_A¶´Þ°eE¹  26" xfId="26472" xr:uid="{C7851C66-D992-4D7C-AEE6-3D3E2A830F28}"/>
    <cellStyle name="ÄÞ¸¶_Á¶´Þ°èÈ¹  26" xfId="26473" xr:uid="{F6D14B24-6110-4800-8635-7F12B9D4F2F2}"/>
    <cellStyle name="AÞ¸¶_A¶´Þ°eE¹  27" xfId="26474" xr:uid="{0ACB317D-4C8C-4A2E-BB98-2839CE8434E7}"/>
    <cellStyle name="ÄÞ¸¶_Á¶´Þ°èÈ¹  27" xfId="26475" xr:uid="{5D3A8752-9156-4E7C-8598-9EE64BB34828}"/>
    <cellStyle name="AÞ¸¶_A¶´Þ°eE¹  28" xfId="26476" xr:uid="{B4CDB890-1045-4340-9001-BB482B469FDC}"/>
    <cellStyle name="ÄÞ¸¶_Á¶´Þ°èÈ¹  28" xfId="26477" xr:uid="{D2887CA1-F296-4D32-8E7C-834F059C52E9}"/>
    <cellStyle name="AÞ¸¶_A¶´Þ°eE¹  29" xfId="26478" xr:uid="{65D1C9A0-D079-49A3-8E11-8473A47E0614}"/>
    <cellStyle name="ÄÞ¸¶_Á¶´Þ°èÈ¹  29" xfId="26479" xr:uid="{BFD4C2D2-6C4D-425E-9198-02B920D5BCEF}"/>
    <cellStyle name="AÞ¸¶_A¶´Þ°eE¹  3" xfId="26480" xr:uid="{CBFC9F4D-B7EC-4834-BFF8-326356BC9C24}"/>
    <cellStyle name="ÄÞ¸¶_Á¶´Þ°èÈ¹  3" xfId="26481" xr:uid="{7A870B5A-9906-45F4-B95A-C3008AB84676}"/>
    <cellStyle name="AÞ¸¶_A¶´Þ°eE¹  30" xfId="26482" xr:uid="{200DF20A-7B72-4E3D-B526-92437089CECB}"/>
    <cellStyle name="ÄÞ¸¶_Á¶´Þ°èÈ¹  30" xfId="26483" xr:uid="{E848C2BC-7F86-4054-8B7D-81F7ACF54091}"/>
    <cellStyle name="AÞ¸¶_A¶´Þ°eE¹  31" xfId="26484" xr:uid="{5FDA27BD-4952-4A71-B11D-E9B1C5D32183}"/>
    <cellStyle name="ÄÞ¸¶_Á¶´Þ°èÈ¹  31" xfId="26485" xr:uid="{8D8CC4BD-9AF9-4010-9846-02BAF25FB090}"/>
    <cellStyle name="AÞ¸¶_A¶´Þ°eE¹  32" xfId="26486" xr:uid="{4090CF39-EDF6-4A01-A5E6-BEBA3879DCE6}"/>
    <cellStyle name="ÄÞ¸¶_Á¶´Þ°èÈ¹  32" xfId="26487" xr:uid="{A26D0A74-9669-4629-A8F0-4851224898CB}"/>
    <cellStyle name="AÞ¸¶_A¶´Þ°eE¹  33" xfId="26488" xr:uid="{40089BDB-F5BC-4437-B8B0-6517B01A7968}"/>
    <cellStyle name="ÄÞ¸¶_Á¶´Þ°èÈ¹  33" xfId="26489" xr:uid="{B5F624A5-6FB4-4B44-AE2C-1D8C26A9CDBD}"/>
    <cellStyle name="AÞ¸¶_A¶´Þ°eE¹  34" xfId="26490" xr:uid="{3D1D73C9-B9F5-4644-816B-4792A612EC15}"/>
    <cellStyle name="ÄÞ¸¶_Á¶´Þ°èÈ¹  34" xfId="26491" xr:uid="{07D5D134-FEF6-4C19-A971-C60455CAEB66}"/>
    <cellStyle name="AÞ¸¶_A¶´Þ°eE¹  35" xfId="26492" xr:uid="{80F643CD-0A2E-4AFF-A193-58F5080F60DD}"/>
    <cellStyle name="ÄÞ¸¶_Á¶´Þ°èÈ¹  35" xfId="26493" xr:uid="{1F07B28F-C942-4693-B28A-BECEF14C384D}"/>
    <cellStyle name="AÞ¸¶_A¶´Þ°eE¹  36" xfId="26494" xr:uid="{3128E6D1-13D0-4C23-8C1E-AC25CA5C7693}"/>
    <cellStyle name="ÄÞ¸¶_Á¶´Þ°èÈ¹  36" xfId="26495" xr:uid="{7A170400-7E67-4006-8458-8C6155B1F6D8}"/>
    <cellStyle name="AÞ¸¶_A¶´Þ°eE¹  4" xfId="26496" xr:uid="{0228C20B-4BD6-458F-88B4-441545E4C965}"/>
    <cellStyle name="ÄÞ¸¶_Á¶´Þ°èÈ¹  4" xfId="26497" xr:uid="{F49A26B3-4810-46A9-B521-AA1A95A2BE38}"/>
    <cellStyle name="AÞ¸¶_A¶´Þ°eE¹  5" xfId="26498" xr:uid="{6AB6F962-CF56-45FA-8D6E-98E87B40057F}"/>
    <cellStyle name="ÄÞ¸¶_Á¶´Þ°èÈ¹  5" xfId="26499" xr:uid="{429E9D49-5A23-4483-8448-DB6AAA333941}"/>
    <cellStyle name="AÞ¸¶_A¶´Þ°eE¹  6" xfId="26500" xr:uid="{4D6EB97A-7E2C-4FD9-BD8B-02D9354C2D49}"/>
    <cellStyle name="ÄÞ¸¶_Á¶´Þ°èÈ¹  6" xfId="26501" xr:uid="{853C7AC4-8CC4-4388-8E32-2B5F77102BD9}"/>
    <cellStyle name="AÞ¸¶_A¶´Þ°eE¹  7" xfId="26502" xr:uid="{D4F04A57-5BAF-4460-B5B6-021ACE2F02DE}"/>
    <cellStyle name="ÄÞ¸¶_Á¶´Þ°èÈ¹  7" xfId="26503" xr:uid="{70B11C29-6471-4BE2-8986-AEC166EC8D79}"/>
    <cellStyle name="AÞ¸¶_A¶´Þ°eE¹  8" xfId="26504" xr:uid="{53534476-571F-444E-AF17-41351073ADD1}"/>
    <cellStyle name="ÄÞ¸¶_Á¶´Þ°èÈ¹  8" xfId="26505" xr:uid="{9DA631B6-9A78-4B71-BC88-4F6F4CF7A096}"/>
    <cellStyle name="AÞ¸¶_A¶´Þ°eE¹  9" xfId="26506" xr:uid="{22E1FA32-18FE-4569-BBAE-BC0B1E0735B3}"/>
    <cellStyle name="ÄÞ¸¶_Á¶´Þ°èÈ¹  9" xfId="26507" xr:uid="{CB92D723-AEBD-412B-90B1-891B400080F4}"/>
    <cellStyle name="AÞ¸¶_A¶´Þ°eE¹ _04변압기생산투자" xfId="3401" xr:uid="{471C809D-B66E-4BC7-9F2B-89EDC7479BD0}"/>
    <cellStyle name="ÄÞ¸¶_Á¶´Þ°èÈ¹ _04변압기생산투자" xfId="3402" xr:uid="{82B5803C-AD57-40A3-BC75-FC6C1552E172}"/>
    <cellStyle name="AÞ¸¶_A¶´Þ°eE¹ _20080929_인버터VOC현황및개선방안_품질1" xfId="3403" xr:uid="{7E9BAEB4-77A0-4155-BA56-616F543F1E84}"/>
    <cellStyle name="ÄÞ¸¶_Á¶´Þ°èÈ¹ _20080929_인버터VOC현황및개선방안_품질1" xfId="3404" xr:uid="{1B6EC052-BD11-442D-AB99-2044FD80C5BD}"/>
    <cellStyle name="AÞ¸¶_A¶´Þ°eE¹ _20080930_인버터VOC 년도별 추이_품질" xfId="3405" xr:uid="{95EDB2F4-1E57-4AC1-A7B1-545231360474}"/>
    <cellStyle name="ÄÞ¸¶_Á¶´Þ°èÈ¹ _20080930_인버터VOC 년도별 추이_품질" xfId="3406" xr:uid="{57626289-1CF1-4B0F-8476-FCCD91B7A3A2}"/>
    <cellStyle name="AÞ¸¶_A¶´Þ°eE¹ _2008년_VOC 세부실천계획_r01(B4)_중저압차단기" xfId="3407" xr:uid="{D85C880F-759A-438D-BDE5-88CD5F931AF5}"/>
    <cellStyle name="ÄÞ¸¶_Á¶´Þ°èÈ¹ _2008년_VOC 세부실천계획_r01(B4)_중저압차단기" xfId="3408" xr:uid="{EA3ACD14-55D2-4F5C-BC33-328BA8125A11}"/>
    <cellStyle name="AÞ¸¶_A¶´Þ°eE¹ _24통관" xfId="3409" xr:uid="{195FFA14-437F-42D9-A9F8-90F56F83D48A}"/>
    <cellStyle name="ÄÞ¸¶_Á¶´Þ°èÈ¹ _25-080331_소형인버터부하적용현황표080331r2" xfId="3410" xr:uid="{F6CCA444-F63F-438D-B314-74839AF49462}"/>
    <cellStyle name="AÞ¸¶_A¶´Þ°eE¹ _5월보고상" xfId="3411" xr:uid="{A7F8E62D-CB0F-4688-8CD5-D5D836C0FFE4}"/>
    <cellStyle name="ÄÞ¸¶_Á¶´Þ°èÈ¹ _5월보고상" xfId="3412" xr:uid="{FE029D01-3196-4BA0-B107-FABF514558A1}"/>
    <cellStyle name="AÞ¸¶_A¶´Þ°eE¹ _5월보고상 10" xfId="26508" xr:uid="{E707A5DA-28C0-4E4A-8314-0FA6E02F1EDA}"/>
    <cellStyle name="ÄÞ¸¶_Á¶´Þ°èÈ¹ _5월보고상 10" xfId="26509" xr:uid="{A7592A70-D43A-457E-AFCA-12A267B60F17}"/>
    <cellStyle name="AÞ¸¶_A¶´Þ°eE¹ _5월보고상 11" xfId="26510" xr:uid="{D392930A-E95E-4214-A454-48B3C94F514D}"/>
    <cellStyle name="ÄÞ¸¶_Á¶´Þ°èÈ¹ _5월보고상 11" xfId="26511" xr:uid="{AE213FF9-0A60-4E42-9603-2EACA812600F}"/>
    <cellStyle name="AÞ¸¶_A¶´Þ°eE¹ _5월보고상 12" xfId="26512" xr:uid="{0A3B16C9-F66C-422E-8CF9-911B0603977D}"/>
    <cellStyle name="ÄÞ¸¶_Á¶´Þ°èÈ¹ _5월보고상 12" xfId="26513" xr:uid="{26FF68B4-708F-4351-8AED-F00F0AD7F89F}"/>
    <cellStyle name="AÞ¸¶_A¶´Þ°eE¹ _5월보고상 13" xfId="26514" xr:uid="{88331C0E-CAE4-4EEC-BA58-15BA2E954DE7}"/>
    <cellStyle name="ÄÞ¸¶_Á¶´Þ°èÈ¹ _5월보고상 13" xfId="26515" xr:uid="{A5DBFA63-DF21-4125-8866-BA64755059CE}"/>
    <cellStyle name="AÞ¸¶_A¶´Þ°eE¹ _5월보고상 14" xfId="26516" xr:uid="{6F1934E3-5DFA-4FC8-BBB6-0F3CE941BF8C}"/>
    <cellStyle name="ÄÞ¸¶_Á¶´Þ°èÈ¹ _5월보고상 14" xfId="26517" xr:uid="{4E89E05E-6372-46F9-ADAB-D49E5D6719E7}"/>
    <cellStyle name="AÞ¸¶_A¶´Þ°eE¹ _5월보고상 15" xfId="26518" xr:uid="{D3CB3DBF-7FDF-47FE-BE0D-4C47A5D347E5}"/>
    <cellStyle name="ÄÞ¸¶_Á¶´Þ°èÈ¹ _5월보고상 15" xfId="26519" xr:uid="{6EE7BB35-FCC2-4EAA-B861-3534CAC03BD7}"/>
    <cellStyle name="AÞ¸¶_A¶´Þ°eE¹ _5월보고상 16" xfId="26520" xr:uid="{C7A81538-53E6-4EB2-8A8C-40E4466416B2}"/>
    <cellStyle name="ÄÞ¸¶_Á¶´Þ°èÈ¹ _5월보고상 16" xfId="26521" xr:uid="{F6156721-4015-41AC-AE8A-1D4636135565}"/>
    <cellStyle name="AÞ¸¶_A¶´Þ°eE¹ _5월보고상 17" xfId="26522" xr:uid="{60522323-92BB-4731-8DF5-EFEEDCCBA40F}"/>
    <cellStyle name="ÄÞ¸¶_Á¶´Þ°èÈ¹ _5월보고상 17" xfId="26523" xr:uid="{FC262493-4C5E-4B1E-84A6-E9BCF9B8F8B8}"/>
    <cellStyle name="AÞ¸¶_A¶´Þ°eE¹ _5월보고상 18" xfId="26524" xr:uid="{161B45D6-3EA5-43D6-A4D8-CBFBF1C5E924}"/>
    <cellStyle name="ÄÞ¸¶_Á¶´Þ°èÈ¹ _5월보고상 18" xfId="26525" xr:uid="{38253C84-CC11-4A9F-A056-663845EEA576}"/>
    <cellStyle name="AÞ¸¶_A¶´Þ°eE¹ _5월보고상 19" xfId="26526" xr:uid="{EFD5032B-8E2B-469A-B80E-AD297161CC47}"/>
    <cellStyle name="ÄÞ¸¶_Á¶´Þ°èÈ¹ _5월보고상 19" xfId="26527" xr:uid="{9C319C2A-D13D-4D9A-8245-DA72F65379E4}"/>
    <cellStyle name="AÞ¸¶_A¶´Þ°eE¹ _5월보고상 2" xfId="26528" xr:uid="{336DA132-73A8-49E3-BFCF-A0E7C624A854}"/>
    <cellStyle name="ÄÞ¸¶_Á¶´Þ°èÈ¹ _5월보고상 2" xfId="26529" xr:uid="{9445281E-D294-47D9-8447-5682E5708BBF}"/>
    <cellStyle name="AÞ¸¶_A¶´Þ°eE¹ _5월보고상 20" xfId="26530" xr:uid="{8E00D212-0D56-4F6E-A5A1-D8BC711380C4}"/>
    <cellStyle name="ÄÞ¸¶_Á¶´Þ°èÈ¹ _5월보고상 20" xfId="26531" xr:uid="{8EF07FC5-F949-4153-9175-EB1A3595ECAB}"/>
    <cellStyle name="AÞ¸¶_A¶´Þ°eE¹ _5월보고상 21" xfId="26532" xr:uid="{7A554FA7-8F2F-42A4-9C92-8679DC7F8CE6}"/>
    <cellStyle name="ÄÞ¸¶_Á¶´Þ°èÈ¹ _5월보고상 21" xfId="26533" xr:uid="{820030E9-AD29-4199-B76D-36450092C9FF}"/>
    <cellStyle name="AÞ¸¶_A¶´Þ°eE¹ _5월보고상 22" xfId="26534" xr:uid="{65F7EC85-3FC1-4ABB-9B74-8BAEAB4A2FAA}"/>
    <cellStyle name="ÄÞ¸¶_Á¶´Þ°èÈ¹ _5월보고상 22" xfId="26535" xr:uid="{B82C79DE-C24B-415B-BAC8-D30AB1A6A0E8}"/>
    <cellStyle name="AÞ¸¶_A¶´Þ°eE¹ _5월보고상 23" xfId="26536" xr:uid="{2B0C0E62-11D3-418D-AB94-D3F76BD2C70F}"/>
    <cellStyle name="ÄÞ¸¶_Á¶´Þ°èÈ¹ _5월보고상 23" xfId="26537" xr:uid="{212B01AB-3DE5-4A46-A6CA-D67F4A81ABD5}"/>
    <cellStyle name="AÞ¸¶_A¶´Þ°eE¹ _5월보고상 24" xfId="26538" xr:uid="{81E20790-BAF0-4BD9-BA32-97DD04C72157}"/>
    <cellStyle name="ÄÞ¸¶_Á¶´Þ°èÈ¹ _5월보고상 24" xfId="26539" xr:uid="{609CA3AD-2CF5-4561-912B-BACFC742DDDA}"/>
    <cellStyle name="AÞ¸¶_A¶´Þ°eE¹ _5월보고상 25" xfId="26540" xr:uid="{36390729-F265-4C67-AB7E-6F6E45F209D0}"/>
    <cellStyle name="ÄÞ¸¶_Á¶´Þ°èÈ¹ _5월보고상 25" xfId="26541" xr:uid="{AC496C46-B2D5-4BA8-8965-05CA7658ACBC}"/>
    <cellStyle name="AÞ¸¶_A¶´Þ°eE¹ _5월보고상 26" xfId="26542" xr:uid="{80F69129-2F28-4F44-AB68-2685F557EE5E}"/>
    <cellStyle name="ÄÞ¸¶_Á¶´Þ°èÈ¹ _5월보고상 26" xfId="26543" xr:uid="{31CCFC8A-3393-40F9-B275-DFB64058DE03}"/>
    <cellStyle name="AÞ¸¶_A¶´Þ°eE¹ _5월보고상 27" xfId="26544" xr:uid="{07229613-5F7F-418D-BA37-BC7AF1D80186}"/>
    <cellStyle name="ÄÞ¸¶_Á¶´Þ°èÈ¹ _5월보고상 27" xfId="26545" xr:uid="{E229A507-BFB6-4CF8-9BCF-4BDAA34DF102}"/>
    <cellStyle name="AÞ¸¶_A¶´Þ°eE¹ _5월보고상 28" xfId="26546" xr:uid="{C482F694-A912-42A2-ACD4-3F697170F72E}"/>
    <cellStyle name="ÄÞ¸¶_Á¶´Þ°èÈ¹ _5월보고상 28" xfId="26547" xr:uid="{91851A8D-0C8E-4893-B191-05EA7385F1D2}"/>
    <cellStyle name="AÞ¸¶_A¶´Þ°eE¹ _5월보고상 29" xfId="26548" xr:uid="{53677336-6890-41C9-854F-41E0B208386D}"/>
    <cellStyle name="ÄÞ¸¶_Á¶´Þ°èÈ¹ _5월보고상 29" xfId="26549" xr:uid="{41801F2C-E6D6-4910-B95C-020EE5B16FC6}"/>
    <cellStyle name="AÞ¸¶_A¶´Þ°eE¹ _5월보고상 3" xfId="26550" xr:uid="{4860419A-6164-481D-B3C5-D1682B1C7E79}"/>
    <cellStyle name="ÄÞ¸¶_Á¶´Þ°èÈ¹ _5월보고상 3" xfId="26551" xr:uid="{3F63BA9F-66A9-45A0-9C63-612D3F1CA639}"/>
    <cellStyle name="AÞ¸¶_A¶´Þ°eE¹ _5월보고상 30" xfId="26552" xr:uid="{1315A37C-4535-43D6-A522-813E4BA16998}"/>
    <cellStyle name="ÄÞ¸¶_Á¶´Þ°èÈ¹ _5월보고상 30" xfId="26553" xr:uid="{93C6CC32-236A-48CE-A18B-84E0CAA91B81}"/>
    <cellStyle name="AÞ¸¶_A¶´Þ°eE¹ _5월보고상 31" xfId="26554" xr:uid="{9EB197EF-666F-4C2C-A357-523E13E4B09E}"/>
    <cellStyle name="ÄÞ¸¶_Á¶´Þ°èÈ¹ _5월보고상 31" xfId="26555" xr:uid="{C98DC32D-CF91-47CB-BAC5-465A04DC2CEE}"/>
    <cellStyle name="AÞ¸¶_A¶´Þ°eE¹ _5월보고상 32" xfId="26556" xr:uid="{BA83EADE-FE4C-48D3-9D82-F7BEEC8681D1}"/>
    <cellStyle name="ÄÞ¸¶_Á¶´Þ°èÈ¹ _5월보고상 32" xfId="26557" xr:uid="{044A69D3-0EA5-48D1-945B-BC6ED5C17415}"/>
    <cellStyle name="AÞ¸¶_A¶´Þ°eE¹ _5월보고상 33" xfId="26558" xr:uid="{C862D4B0-A3AF-469F-B978-1CEBD77F8179}"/>
    <cellStyle name="ÄÞ¸¶_Á¶´Þ°èÈ¹ _5월보고상 33" xfId="26559" xr:uid="{2769A9CC-EEE6-4B26-A4C0-233ECA844097}"/>
    <cellStyle name="AÞ¸¶_A¶´Þ°eE¹ _5월보고상 34" xfId="26560" xr:uid="{852E241A-BDB7-4C31-95F8-8ADDD13A980A}"/>
    <cellStyle name="ÄÞ¸¶_Á¶´Þ°èÈ¹ _5월보고상 34" xfId="26561" xr:uid="{B68E76D3-D3B1-4319-9F8D-93C8ACE843B5}"/>
    <cellStyle name="AÞ¸¶_A¶´Þ°eE¹ _5월보고상 35" xfId="26562" xr:uid="{A171B316-C31A-4EE7-AB4C-85A3351D001D}"/>
    <cellStyle name="ÄÞ¸¶_Á¶´Þ°èÈ¹ _5월보고상 35" xfId="26563" xr:uid="{48134596-11E6-4938-84EE-55AF02A7BB1E}"/>
    <cellStyle name="AÞ¸¶_A¶´Þ°eE¹ _5월보고상 36" xfId="26564" xr:uid="{45C61E22-759D-465F-8F67-C227ED6CB361}"/>
    <cellStyle name="ÄÞ¸¶_Á¶´Þ°èÈ¹ _5월보고상 36" xfId="26565" xr:uid="{118953A0-D4FF-4158-B18C-41A85DCF048E}"/>
    <cellStyle name="AÞ¸¶_A¶´Þ°eE¹ _5월보고상 4" xfId="26566" xr:uid="{28A689D9-0EC2-4130-9188-FD74972ECE59}"/>
    <cellStyle name="ÄÞ¸¶_Á¶´Þ°èÈ¹ _5월보고상 4" xfId="26567" xr:uid="{30D6CFBC-9813-43D8-B95E-52EC20640702}"/>
    <cellStyle name="AÞ¸¶_A¶´Þ°eE¹ _5월보고상 5" xfId="26568" xr:uid="{CC4EF720-B7F6-4B39-BECB-C82D835ADFFD}"/>
    <cellStyle name="ÄÞ¸¶_Á¶´Þ°èÈ¹ _5월보고상 5" xfId="26569" xr:uid="{23803BFD-8C81-4CCF-98C1-8D050398414E}"/>
    <cellStyle name="AÞ¸¶_A¶´Þ°eE¹ _5월보고상 6" xfId="26570" xr:uid="{867351FF-A977-465C-860C-23C42901C38E}"/>
    <cellStyle name="ÄÞ¸¶_Á¶´Þ°èÈ¹ _5월보고상 6" xfId="26571" xr:uid="{04631521-BFA8-4417-B14E-10FB41F23AB1}"/>
    <cellStyle name="AÞ¸¶_A¶´Þ°eE¹ _5월보고상 7" xfId="26572" xr:uid="{4D8D0C13-7EF7-46C3-BC00-71A8BD451A84}"/>
    <cellStyle name="ÄÞ¸¶_Á¶´Þ°èÈ¹ _5월보고상 7" xfId="26573" xr:uid="{7F518942-A2FB-4BFF-930B-89B779BF333F}"/>
    <cellStyle name="AÞ¸¶_A¶´Þ°eE¹ _5월보고상 8" xfId="26574" xr:uid="{96F09C81-6EFC-4E15-8578-C843E79B628E}"/>
    <cellStyle name="ÄÞ¸¶_Á¶´Þ°èÈ¹ _5월보고상 8" xfId="26575" xr:uid="{2268CC96-F7F1-4257-8927-028962E0518A}"/>
    <cellStyle name="AÞ¸¶_A¶´Þ°eE¹ _5월보고상 9" xfId="26576" xr:uid="{BCAB351F-8BED-450B-9181-AFEFB1FAC586}"/>
    <cellStyle name="ÄÞ¸¶_Á¶´Þ°èÈ¹ _5월보고상 9" xfId="26577" xr:uid="{E6AF5246-D402-4F0E-83C3-C74015F7DACC}"/>
    <cellStyle name="AÞ¸¶_A¶´Þ°eE¹ _5월보고상_SPACE활용" xfId="3413" xr:uid="{3C5B27E9-63E9-4208-BB12-5A4FC4ACA19F}"/>
    <cellStyle name="ÄÞ¸¶_Á¶´Þ°èÈ¹ _5월보고상_SPACE활용" xfId="3414" xr:uid="{A8E5155C-8939-4A7E-9CA5-98E176051FF3}"/>
    <cellStyle name="AÞ¸¶_A¶´Þ°eE¹ _5월보고상_배전반" xfId="3415" xr:uid="{B6AF0E46-DF63-4F4B-88DD-DA0BD1F84335}"/>
    <cellStyle name="ÄÞ¸¶_Á¶´Þ°èÈ¹ _5월보고상_배전반" xfId="3416" xr:uid="{24A9DB30-AFB7-4E6B-9F6D-BE48F1A8658C}"/>
    <cellStyle name="AÞ¸¶_A¶´Þ°eE¹ _5월보고상_수주분석(MTX)0829" xfId="3417" xr:uid="{F1A0EC66-706A-46B4-88D9-0E9FB1BD1075}"/>
    <cellStyle name="ÄÞ¸¶_Á¶´Þ°èÈ¹ _5월보고상_수주분석(MTX)0829" xfId="3418" xr:uid="{91C151E9-2677-4F9D-A5EF-E9861AE89EC4}"/>
    <cellStyle name="AÞ¸¶_A¶´Þ°eE¹ _5월보고시" xfId="3419" xr:uid="{0D5CE8C4-2CE4-4286-A13C-3711B64AC9F4}"/>
    <cellStyle name="ÄÞ¸¶_Á¶´Þ°èÈ¹ _5월보고시" xfId="3420" xr:uid="{E956938C-AC3C-4B5B-8BED-24F796700A03}"/>
    <cellStyle name="AÞ¸¶_A¶´Þ°eE¹ _5월보고시 10" xfId="26578" xr:uid="{928F94D7-7064-4563-B7AC-21A28425DA7A}"/>
    <cellStyle name="ÄÞ¸¶_Á¶´Þ°èÈ¹ _5월보고시 10" xfId="26579" xr:uid="{32721238-B9B1-4229-8719-21F35C00F442}"/>
    <cellStyle name="AÞ¸¶_A¶´Þ°eE¹ _5월보고시 11" xfId="26580" xr:uid="{E8BC9C6C-C7BD-400F-B488-4AE932B0D5C2}"/>
    <cellStyle name="ÄÞ¸¶_Á¶´Þ°èÈ¹ _5월보고시 11" xfId="26581" xr:uid="{D61FDAB5-2771-4B8A-ADED-95B971DE166D}"/>
    <cellStyle name="AÞ¸¶_A¶´Þ°eE¹ _5월보고시 12" xfId="26582" xr:uid="{F9B0FFB3-B683-4161-90D0-C61D3B31060F}"/>
    <cellStyle name="ÄÞ¸¶_Á¶´Þ°èÈ¹ _5월보고시 12" xfId="26583" xr:uid="{3F8FA90A-CBB4-4CD0-83DE-A61D0B723E59}"/>
    <cellStyle name="AÞ¸¶_A¶´Þ°eE¹ _5월보고시 13" xfId="26584" xr:uid="{09B6DDE2-E41B-40A4-ABC5-ACBC1B44B355}"/>
    <cellStyle name="ÄÞ¸¶_Á¶´Þ°èÈ¹ _5월보고시 13" xfId="26585" xr:uid="{F35EBFDD-4F83-4067-BD41-7203C439BBE3}"/>
    <cellStyle name="AÞ¸¶_A¶´Þ°eE¹ _5월보고시 14" xfId="26586" xr:uid="{FB79E241-5E7D-41DF-B6FA-EFA5AD87F9DB}"/>
    <cellStyle name="ÄÞ¸¶_Á¶´Þ°èÈ¹ _5월보고시 14" xfId="26587" xr:uid="{02442F6E-CDBB-45E6-87F1-E49090A26C72}"/>
    <cellStyle name="AÞ¸¶_A¶´Þ°eE¹ _5월보고시 15" xfId="26588" xr:uid="{53002630-62CF-4B42-B26F-3863D4C26775}"/>
    <cellStyle name="ÄÞ¸¶_Á¶´Þ°èÈ¹ _5월보고시 15" xfId="26589" xr:uid="{66EA2055-0D67-442E-9F35-108865474B2E}"/>
    <cellStyle name="AÞ¸¶_A¶´Þ°eE¹ _5월보고시 16" xfId="26590" xr:uid="{3694A2C3-36F8-4873-A541-3E34672A8999}"/>
    <cellStyle name="ÄÞ¸¶_Á¶´Þ°èÈ¹ _5월보고시 16" xfId="26591" xr:uid="{C24688E6-6B35-48D3-802C-D190CA657486}"/>
    <cellStyle name="AÞ¸¶_A¶´Þ°eE¹ _5월보고시 17" xfId="26592" xr:uid="{852E5176-04DD-4D0E-A43E-CAC15FDAE05A}"/>
    <cellStyle name="ÄÞ¸¶_Á¶´Þ°èÈ¹ _5월보고시 17" xfId="26593" xr:uid="{200D2DAD-3571-4F75-B57D-188D51F936CA}"/>
    <cellStyle name="AÞ¸¶_A¶´Þ°eE¹ _5월보고시 18" xfId="26594" xr:uid="{18A1C72C-D22C-418B-9213-274EA321D589}"/>
    <cellStyle name="ÄÞ¸¶_Á¶´Þ°èÈ¹ _5월보고시 18" xfId="26595" xr:uid="{1E686772-A45D-4BED-87E9-7C9093111AF6}"/>
    <cellStyle name="AÞ¸¶_A¶´Þ°eE¹ _5월보고시 19" xfId="26596" xr:uid="{35B87A52-5AE2-48C3-990A-85B0DD60329A}"/>
    <cellStyle name="ÄÞ¸¶_Á¶´Þ°èÈ¹ _5월보고시 19" xfId="26597" xr:uid="{5DA07783-61D4-4BF0-A65A-912809FCC350}"/>
    <cellStyle name="AÞ¸¶_A¶´Þ°eE¹ _5월보고시 2" xfId="26598" xr:uid="{FA2DB59F-5E8F-48B2-8F6E-94ECCF73B471}"/>
    <cellStyle name="ÄÞ¸¶_Á¶´Þ°èÈ¹ _5월보고시 2" xfId="26599" xr:uid="{7FE65B4A-B0CE-47AA-A075-EA809DA719E6}"/>
    <cellStyle name="AÞ¸¶_A¶´Þ°eE¹ _5월보고시 20" xfId="26600" xr:uid="{1E084CC7-62E4-4983-A697-F23B2A9ACDBC}"/>
    <cellStyle name="ÄÞ¸¶_Á¶´Þ°èÈ¹ _5월보고시 20" xfId="26601" xr:uid="{C28B1DDB-3183-4A04-B3C7-A5C2C788213F}"/>
    <cellStyle name="AÞ¸¶_A¶´Þ°eE¹ _5월보고시 21" xfId="26602" xr:uid="{400F116F-D780-45F7-B104-935782B928C9}"/>
    <cellStyle name="ÄÞ¸¶_Á¶´Þ°èÈ¹ _5월보고시 21" xfId="26603" xr:uid="{C2FB6C90-7502-45AE-82F6-73457E618588}"/>
    <cellStyle name="AÞ¸¶_A¶´Þ°eE¹ _5월보고시 22" xfId="26604" xr:uid="{01922394-A033-49D2-9AD4-191507D1782D}"/>
    <cellStyle name="ÄÞ¸¶_Á¶´Þ°èÈ¹ _5월보고시 22" xfId="26605" xr:uid="{3FE293B6-4524-45EF-9B52-5977537D0E37}"/>
    <cellStyle name="AÞ¸¶_A¶´Þ°eE¹ _5월보고시 23" xfId="26606" xr:uid="{963F5FC1-C1F6-498C-A3BB-8300A2632182}"/>
    <cellStyle name="ÄÞ¸¶_Á¶´Þ°èÈ¹ _5월보고시 23" xfId="26607" xr:uid="{016B9446-9899-4A0E-96AE-5A24A16A2891}"/>
    <cellStyle name="AÞ¸¶_A¶´Þ°eE¹ _5월보고시 24" xfId="26608" xr:uid="{0188D355-7D6D-410F-84D4-B09E3B011FEE}"/>
    <cellStyle name="ÄÞ¸¶_Á¶´Þ°èÈ¹ _5월보고시 24" xfId="26609" xr:uid="{44E85FE2-2424-44F5-9FD7-FDFCC01162A9}"/>
    <cellStyle name="AÞ¸¶_A¶´Þ°eE¹ _5월보고시 25" xfId="26610" xr:uid="{9B8EEA1B-C7C6-49F1-B44B-A53282CF003A}"/>
    <cellStyle name="ÄÞ¸¶_Á¶´Þ°èÈ¹ _5월보고시 25" xfId="26611" xr:uid="{55C97820-03FF-4748-8324-700AC89D2059}"/>
    <cellStyle name="AÞ¸¶_A¶´Þ°eE¹ _5월보고시 26" xfId="26612" xr:uid="{077872B0-BFC3-4A57-B9DA-3FD8BC2528AE}"/>
    <cellStyle name="ÄÞ¸¶_Á¶´Þ°èÈ¹ _5월보고시 26" xfId="26613" xr:uid="{FBCF7258-7A7E-4BDB-9EEE-60166D5737DE}"/>
    <cellStyle name="AÞ¸¶_A¶´Þ°eE¹ _5월보고시 27" xfId="26614" xr:uid="{A596B60D-4879-455A-AD8B-764343D9D654}"/>
    <cellStyle name="ÄÞ¸¶_Á¶´Þ°èÈ¹ _5월보고시 27" xfId="26615" xr:uid="{20106BE0-5845-4BA5-8DE1-8F9A6F4C50CD}"/>
    <cellStyle name="AÞ¸¶_A¶´Þ°eE¹ _5월보고시 28" xfId="26616" xr:uid="{C546247F-5C99-4064-886D-4A8DB880E198}"/>
    <cellStyle name="ÄÞ¸¶_Á¶´Þ°èÈ¹ _5월보고시 28" xfId="26617" xr:uid="{2812542A-E84A-42E9-9CCE-C44BE21D0F57}"/>
    <cellStyle name="AÞ¸¶_A¶´Þ°eE¹ _5월보고시 29" xfId="26618" xr:uid="{9AF657E9-EB41-4559-B41C-B51927B273B0}"/>
    <cellStyle name="ÄÞ¸¶_Á¶´Þ°èÈ¹ _5월보고시 29" xfId="26619" xr:uid="{D4F88CC8-318A-4DF0-8DEE-C039E961A0E7}"/>
    <cellStyle name="AÞ¸¶_A¶´Þ°eE¹ _5월보고시 3" xfId="26620" xr:uid="{15C8C731-08CE-45F0-B2E1-171500BF5A5B}"/>
    <cellStyle name="ÄÞ¸¶_Á¶´Þ°èÈ¹ _5월보고시 3" xfId="26621" xr:uid="{100300ED-2D88-41B4-BB8E-B22E330115C3}"/>
    <cellStyle name="AÞ¸¶_A¶´Þ°eE¹ _5월보고시 30" xfId="26622" xr:uid="{602F1BAE-D795-44EB-AA6D-D76C5FB0A602}"/>
    <cellStyle name="ÄÞ¸¶_Á¶´Þ°èÈ¹ _5월보고시 30" xfId="26623" xr:uid="{62F3C720-8583-4D75-956D-F0DB9B85F8CB}"/>
    <cellStyle name="AÞ¸¶_A¶´Þ°eE¹ _5월보고시 31" xfId="26624" xr:uid="{22D8EC12-225E-4B84-BF62-AF06B8AE3BFC}"/>
    <cellStyle name="ÄÞ¸¶_Á¶´Þ°èÈ¹ _5월보고시 31" xfId="26625" xr:uid="{79CC39A6-12F7-4CF7-A302-35C4909F26EF}"/>
    <cellStyle name="AÞ¸¶_A¶´Þ°eE¹ _5월보고시 32" xfId="26626" xr:uid="{788AA9B3-629C-4A5B-9896-E870579476AE}"/>
    <cellStyle name="ÄÞ¸¶_Á¶´Þ°èÈ¹ _5월보고시 32" xfId="26627" xr:uid="{89E48019-9238-4F22-8151-F701824BBE95}"/>
    <cellStyle name="AÞ¸¶_A¶´Þ°eE¹ _5월보고시 33" xfId="26628" xr:uid="{FABCF18D-87F1-46FD-BADF-AB10107F0294}"/>
    <cellStyle name="ÄÞ¸¶_Á¶´Þ°èÈ¹ _5월보고시 33" xfId="26629" xr:uid="{6739D62A-E088-48C6-881E-1D090A985F53}"/>
    <cellStyle name="AÞ¸¶_A¶´Þ°eE¹ _5월보고시 34" xfId="26630" xr:uid="{DAC67219-FA21-4AE1-A339-A2364B3FD273}"/>
    <cellStyle name="ÄÞ¸¶_Á¶´Þ°èÈ¹ _5월보고시 34" xfId="26631" xr:uid="{40AC438F-0A91-4C41-9919-336B81EE7452}"/>
    <cellStyle name="AÞ¸¶_A¶´Þ°eE¹ _5월보고시 35" xfId="26632" xr:uid="{9B763302-ED89-4259-AA61-BC3BFABC2D78}"/>
    <cellStyle name="ÄÞ¸¶_Á¶´Þ°èÈ¹ _5월보고시 35" xfId="26633" xr:uid="{33554354-755E-46AC-9B97-05AEC228EED1}"/>
    <cellStyle name="AÞ¸¶_A¶´Þ°eE¹ _5월보고시 36" xfId="26634" xr:uid="{972EF17F-C5A4-48F5-A634-5AA5F67152B4}"/>
    <cellStyle name="ÄÞ¸¶_Á¶´Þ°èÈ¹ _5월보고시 36" xfId="26635" xr:uid="{B86EC282-3BCF-4D6C-AF84-E9B91B36B38D}"/>
    <cellStyle name="AÞ¸¶_A¶´Þ°eE¹ _5월보고시 4" xfId="26636" xr:uid="{DF8AE6E9-9908-49FD-95BA-E527ED931FCD}"/>
    <cellStyle name="ÄÞ¸¶_Á¶´Þ°èÈ¹ _5월보고시 4" xfId="26637" xr:uid="{D5F31805-2E15-4D3A-A0DD-46E685DD1728}"/>
    <cellStyle name="AÞ¸¶_A¶´Þ°eE¹ _5월보고시 5" xfId="26638" xr:uid="{E8BA734B-9DAD-41F8-B5B8-0295F5118D65}"/>
    <cellStyle name="ÄÞ¸¶_Á¶´Þ°èÈ¹ _5월보고시 5" xfId="26639" xr:uid="{FEE68537-41ED-48F1-8A9E-0B43E87B3489}"/>
    <cellStyle name="AÞ¸¶_A¶´Þ°eE¹ _5월보고시 6" xfId="26640" xr:uid="{FECF906B-9434-4985-87C7-39DFD2F651D2}"/>
    <cellStyle name="ÄÞ¸¶_Á¶´Þ°èÈ¹ _5월보고시 6" xfId="26641" xr:uid="{D92ADE94-C079-45C6-A15A-62DB5399818B}"/>
    <cellStyle name="AÞ¸¶_A¶´Þ°eE¹ _5월보고시 7" xfId="26642" xr:uid="{27EEE291-EEB3-406E-AD9E-3F6452F730B0}"/>
    <cellStyle name="ÄÞ¸¶_Á¶´Þ°èÈ¹ _5월보고시 7" xfId="26643" xr:uid="{C655E3DB-D37A-45C6-BD14-A6CBCFC0F25B}"/>
    <cellStyle name="AÞ¸¶_A¶´Þ°eE¹ _5월보고시 8" xfId="26644" xr:uid="{C3536A92-7E12-4949-8F96-76A0622480CA}"/>
    <cellStyle name="ÄÞ¸¶_Á¶´Þ°èÈ¹ _5월보고시 8" xfId="26645" xr:uid="{9C4EFBAC-187D-453C-AA09-A07594A30979}"/>
    <cellStyle name="AÞ¸¶_A¶´Þ°eE¹ _5월보고시 9" xfId="26646" xr:uid="{38DF5C7F-8283-4DCB-8179-334AA21DBDD3}"/>
    <cellStyle name="ÄÞ¸¶_Á¶´Þ°èÈ¹ _5월보고시 9" xfId="26647" xr:uid="{BA3D14F3-C1CC-4380-ABC3-409701E15873}"/>
    <cellStyle name="AÞ¸¶_A¶´Þ°eE¹ _5월보고시_SPACE활용" xfId="3421" xr:uid="{1C99FC8B-FE16-4F06-939C-59A60205B253}"/>
    <cellStyle name="ÄÞ¸¶_Á¶´Þ°èÈ¹ _5월보고시_SPACE활용" xfId="3422" xr:uid="{AE51152F-2006-4AFD-B5FC-DC9B9F671AAA}"/>
    <cellStyle name="AÞ¸¶_A¶´Þ°eE¹ _5월보고시_배전반" xfId="3423" xr:uid="{F9CBD68E-41C2-43B0-9C7A-B5B21CAF22ED}"/>
    <cellStyle name="ÄÞ¸¶_Á¶´Þ°èÈ¹ _5월보고시_배전반" xfId="3424" xr:uid="{EFEF46C6-3A82-450C-B464-E34E91EAC030}"/>
    <cellStyle name="AÞ¸¶_A¶´Þ°eE¹ _5월보고시_수주분석(MTX)0829" xfId="3425" xr:uid="{DEB23B4B-4587-4442-8FE9-1B46A7D74B5D}"/>
    <cellStyle name="ÄÞ¸¶_Á¶´Þ°èÈ¹ _5월보고시_수주분석(MTX)0829" xfId="3426" xr:uid="{6DFD39BA-6A9E-41E9-8088-EF0826066DD4}"/>
    <cellStyle name="AÞ¸¶_A¶´Þ°eE¹ _공문별첨 1,2. 장기발전전략수립지침 (06.08.07)" xfId="3427" xr:uid="{70903D41-0425-4A22-A12E-9C9D8D60600D}"/>
    <cellStyle name="ÄÞ¸¶_Á¶´Þ°èÈ¹ _배전반" xfId="3428" xr:uid="{2F942749-EAC0-4864-BC34-5868AEAFCCDF}"/>
    <cellStyle name="AÞ¸¶_A¶´Þ°eE¹ _수주분석(MTX)0829" xfId="3429" xr:uid="{B81583E9-E1A9-4050-B084-28E7E167308D}"/>
    <cellStyle name="ÄÞ¸¶_Á¶´Þ°èÈ¹ _수주분석(MTX)0829" xfId="3430" xr:uid="{1F70D936-7E86-489F-B714-EC6CDEFF5290}"/>
    <cellStyle name="AÞ¸¶_A¶´Þ°eE¹ _장기 비전 및 경영목표 (06.06.30)" xfId="3431" xr:uid="{1AE96F83-3841-4ECB-A553-CE911A73B61E}"/>
    <cellStyle name="ÄÞ¸¶_ÆÀÇ¥Áö_°èÈ¹3 " xfId="3432" xr:uid="{9809B0CA-8526-4E48-8849-789EE62DC1D5}"/>
    <cellStyle name="AÞ¸¶_ÆAC￥Ao_°eE¹3  10" xfId="26648" xr:uid="{117098DD-0DED-4DEC-95ED-5B60C2F660FE}"/>
    <cellStyle name="ÄÞ¸¶_ÆÀÇ¥Áö_°èÈ¹3  10" xfId="26649" xr:uid="{3E311C87-237E-4485-A268-5F817FD435CA}"/>
    <cellStyle name="AÞ¸¶_ÆAC￥Ao_°eE¹3  11" xfId="26650" xr:uid="{66CF68BA-9271-46AE-9EF5-E5DBE69A0280}"/>
    <cellStyle name="ÄÞ¸¶_ÆÀÇ¥Áö_°èÈ¹3  11" xfId="26651" xr:uid="{8B6624CD-5552-44DE-ABD9-680068B9999B}"/>
    <cellStyle name="AÞ¸¶_ÆAC￥Ao_°eE¹3  12" xfId="26652" xr:uid="{2B854872-C59D-47FB-99C7-14EDA0488F67}"/>
    <cellStyle name="ÄÞ¸¶_ÆÀÇ¥Áö_°èÈ¹3  12" xfId="26653" xr:uid="{25BEED54-79D3-4A8E-9AC4-F1FB6B1DF323}"/>
    <cellStyle name="AÞ¸¶_ÆAC￥Ao_°eE¹3  13" xfId="26654" xr:uid="{D9562986-B5ED-447B-B6A6-15BBF3AA0271}"/>
    <cellStyle name="ÄÞ¸¶_ÆÀÇ¥Áö_°èÈ¹3  13" xfId="26655" xr:uid="{4EA1F356-6407-4D07-A32A-94E1FC1F55F4}"/>
    <cellStyle name="AÞ¸¶_ÆAC￥Ao_°eE¹3  14" xfId="26656" xr:uid="{EC3749BD-7FB9-47F8-B9F5-481D3F1AC941}"/>
    <cellStyle name="ÄÞ¸¶_ÆÀÇ¥Áö_°èÈ¹3  14" xfId="26657" xr:uid="{D4074763-7DCB-45DB-8D39-5E525EBD0EBC}"/>
    <cellStyle name="AÞ¸¶_ÆAC￥Ao_°eE¹3  15" xfId="26658" xr:uid="{11974D92-E244-4AB8-B378-A80F8572EDD4}"/>
    <cellStyle name="ÄÞ¸¶_ÆÀÇ¥Áö_°èÈ¹3  15" xfId="26659" xr:uid="{5A5E1822-CD51-48CF-A47D-D31879741F5D}"/>
    <cellStyle name="AÞ¸¶_ÆAC￥Ao_°eE¹3  16" xfId="26660" xr:uid="{A04F6035-6F92-4331-BDD6-BEBF5D823141}"/>
    <cellStyle name="ÄÞ¸¶_ÆÀÇ¥Áö_°èÈ¹3  16" xfId="26661" xr:uid="{3C654EC8-43A1-423D-9D34-A23DFD2FFDF7}"/>
    <cellStyle name="AÞ¸¶_ÆAC￥Ao_°eE¹3  17" xfId="26662" xr:uid="{694FF0F2-F6F6-4DF6-9424-B1D44A952C4F}"/>
    <cellStyle name="ÄÞ¸¶_ÆÀÇ¥Áö_°èÈ¹3  17" xfId="26663" xr:uid="{9F1317BB-BED8-4BA5-BB9A-51B92236615B}"/>
    <cellStyle name="AÞ¸¶_ÆAC￥Ao_°eE¹3  18" xfId="26664" xr:uid="{96C5B156-8E18-47CA-8306-9A495DB3E938}"/>
    <cellStyle name="ÄÞ¸¶_ÆÀÇ¥Áö_°èÈ¹3  18" xfId="26665" xr:uid="{E0536311-8B52-4B0B-9526-DD78C72CAB8E}"/>
    <cellStyle name="AÞ¸¶_ÆAC￥Ao_°eE¹3  19" xfId="26666" xr:uid="{13F80BBF-0F59-4536-92CD-DBEA4B1110DE}"/>
    <cellStyle name="ÄÞ¸¶_ÆÀÇ¥Áö_°èÈ¹3  19" xfId="26667" xr:uid="{0F0E4DC8-A641-481A-884C-902888DE9AFA}"/>
    <cellStyle name="AÞ¸¶_ÆAC￥Ao_°eE¹3  2" xfId="26668" xr:uid="{56C4F0DC-E2D8-411E-9329-174885E71AA3}"/>
    <cellStyle name="ÄÞ¸¶_ÆÀÇ¥Áö_°èÈ¹3  2" xfId="26669" xr:uid="{C52538DE-EFE8-4980-8ADE-0093CA22A29E}"/>
    <cellStyle name="AÞ¸¶_ÆAC￥Ao_°eE¹3  20" xfId="26670" xr:uid="{B648B881-CDDD-4BAB-80C1-40F007225590}"/>
    <cellStyle name="ÄÞ¸¶_ÆÀÇ¥Áö_°èÈ¹3  20" xfId="26671" xr:uid="{50567DB4-8ED2-4F7F-8775-CC2A59E80E50}"/>
    <cellStyle name="AÞ¸¶_ÆAC￥Ao_°eE¹3  21" xfId="26672" xr:uid="{4830715E-643A-4CAA-AD0F-03D2B2A89BD9}"/>
    <cellStyle name="ÄÞ¸¶_ÆÀÇ¥Áö_°èÈ¹3  21" xfId="26673" xr:uid="{1D85D949-16E8-4893-9159-0C06CE674895}"/>
    <cellStyle name="AÞ¸¶_ÆAC￥Ao_°eE¹3  22" xfId="26674" xr:uid="{0A455942-2510-4F4E-A1EC-1F3B5C8BFA73}"/>
    <cellStyle name="ÄÞ¸¶_ÆÀÇ¥Áö_°èÈ¹3  22" xfId="26675" xr:uid="{95906222-B012-4BCA-B4F0-507ADB4DB8D5}"/>
    <cellStyle name="AÞ¸¶_ÆAC￥Ao_°eE¹3  23" xfId="26676" xr:uid="{BDD5F8D2-53B2-421B-96E6-330A6BFA6589}"/>
    <cellStyle name="ÄÞ¸¶_ÆÀÇ¥Áö_°èÈ¹3  23" xfId="26677" xr:uid="{8A3D7193-465F-4EB3-B817-091268D920B1}"/>
    <cellStyle name="AÞ¸¶_ÆAC￥Ao_°eE¹3  24" xfId="26678" xr:uid="{8F7C2DEC-B86F-4460-84B0-610DECDB33A9}"/>
    <cellStyle name="ÄÞ¸¶_ÆÀÇ¥Áö_°èÈ¹3  24" xfId="26679" xr:uid="{9D9D6142-F825-4A93-8063-74DF7D7CFFDB}"/>
    <cellStyle name="AÞ¸¶_ÆAC￥Ao_°eE¹3  25" xfId="26680" xr:uid="{D8EABEFC-7A32-4523-A626-D928A77C374D}"/>
    <cellStyle name="ÄÞ¸¶_ÆÀÇ¥Áö_°èÈ¹3  25" xfId="26681" xr:uid="{4DC465B8-961A-4D5E-B6A3-B9A1BEA1D066}"/>
    <cellStyle name="AÞ¸¶_ÆAC￥Ao_°eE¹3  26" xfId="26682" xr:uid="{17EA13D9-A2CC-4243-8C8D-49C55A5B9B71}"/>
    <cellStyle name="ÄÞ¸¶_ÆÀÇ¥Áö_°èÈ¹3  26" xfId="26683" xr:uid="{689556E1-3F92-4C7D-83AB-940BA3F60B7A}"/>
    <cellStyle name="AÞ¸¶_ÆAC￥Ao_°eE¹3  27" xfId="26684" xr:uid="{440B43A1-0DC4-4C3F-A2A8-51DB9355B7E9}"/>
    <cellStyle name="ÄÞ¸¶_ÆÀÇ¥Áö_°èÈ¹3  27" xfId="26685" xr:uid="{12C690CB-A10E-48AE-A1BF-7944436A6454}"/>
    <cellStyle name="AÞ¸¶_ÆAC￥Ao_°eE¹3  28" xfId="26686" xr:uid="{BC312E36-158F-4B80-B205-2920CC9A209B}"/>
    <cellStyle name="ÄÞ¸¶_ÆÀÇ¥Áö_°èÈ¹3  28" xfId="26687" xr:uid="{480B72AC-058A-4F3F-9643-C7D866F230F2}"/>
    <cellStyle name="AÞ¸¶_ÆAC￥Ao_°eE¹3  29" xfId="26688" xr:uid="{8691ABD9-46F5-44A7-8AEB-A3FBB0B34558}"/>
    <cellStyle name="ÄÞ¸¶_ÆÀÇ¥Áö_°èÈ¹3  29" xfId="26689" xr:uid="{D1DCDEB6-AA1A-4F05-B7F0-61E17D8DC4CD}"/>
    <cellStyle name="AÞ¸¶_ÆAC￥Ao_°eE¹3  3" xfId="26690" xr:uid="{B9E89039-BFEA-4EE9-9D27-8043133BA5F9}"/>
    <cellStyle name="ÄÞ¸¶_ÆÀÇ¥Áö_°èÈ¹3  3" xfId="26691" xr:uid="{DBE19991-062B-497E-B233-F81816E6B9F4}"/>
    <cellStyle name="AÞ¸¶_ÆAC￥Ao_°eE¹3  30" xfId="26692" xr:uid="{68F7C4AF-2991-4E70-B64E-81F72A03BDF0}"/>
    <cellStyle name="ÄÞ¸¶_ÆÀÇ¥Áö_°èÈ¹3  30" xfId="26693" xr:uid="{D84B47A9-A7A4-4D0F-B58F-DFDEEAF2DCD6}"/>
    <cellStyle name="AÞ¸¶_ÆAC￥Ao_°eE¹3  31" xfId="26694" xr:uid="{9F3392AE-E5AF-42C4-939A-1B22867C4CC6}"/>
    <cellStyle name="ÄÞ¸¶_ÆÀÇ¥Áö_°èÈ¹3  31" xfId="26695" xr:uid="{EAD9CC77-30DC-44CA-A946-EE0BC38ACCB2}"/>
    <cellStyle name="AÞ¸¶_ÆAC￥Ao_°eE¹3  32" xfId="26696" xr:uid="{807401B8-76D0-4BEC-A713-3C1728D5CD60}"/>
    <cellStyle name="ÄÞ¸¶_ÆÀÇ¥Áö_°èÈ¹3  32" xfId="26697" xr:uid="{3C912F7C-3EE0-48B0-AB03-116EF801F323}"/>
    <cellStyle name="AÞ¸¶_ÆAC￥Ao_°eE¹3  33" xfId="26698" xr:uid="{9D5737B0-E5AE-4661-98F5-11911609073A}"/>
    <cellStyle name="ÄÞ¸¶_ÆÀÇ¥Áö_°èÈ¹3  33" xfId="26699" xr:uid="{AAC8393C-635F-4776-A59D-13AEA96D9B33}"/>
    <cellStyle name="AÞ¸¶_ÆAC￥Ao_°eE¹3  34" xfId="26700" xr:uid="{61FFF174-7A39-4E09-8EE0-5EE2F437BEB8}"/>
    <cellStyle name="ÄÞ¸¶_ÆÀÇ¥Áö_°èÈ¹3  34" xfId="26701" xr:uid="{A91088CF-5CD1-44E1-ACA6-F494B64F0D66}"/>
    <cellStyle name="AÞ¸¶_ÆAC￥Ao_°eE¹3  35" xfId="26702" xr:uid="{3EB4BF64-F60B-44E4-B2EE-1D71C3C78C9F}"/>
    <cellStyle name="ÄÞ¸¶_ÆÀÇ¥Áö_°èÈ¹3  35" xfId="26703" xr:uid="{FAA56889-4013-42B2-9877-8E3148C89CAD}"/>
    <cellStyle name="AÞ¸¶_ÆAC￥Ao_°eE¹3  36" xfId="26704" xr:uid="{06DDB9FD-6FB5-4C61-9A3C-45E0B246A648}"/>
    <cellStyle name="ÄÞ¸¶_ÆÀÇ¥Áö_°èÈ¹3  36" xfId="26705" xr:uid="{3E069411-D6D5-44D5-98CA-E0335E8DEE2E}"/>
    <cellStyle name="AÞ¸¶_ÆAC￥Ao_°eE¹3  4" xfId="26706" xr:uid="{0052EE92-EC44-4264-B167-3342D7779118}"/>
    <cellStyle name="ÄÞ¸¶_ÆÀÇ¥Áö_°èÈ¹3  4" xfId="26707" xr:uid="{149468B7-84CA-43F5-A721-BCFEFE2487C1}"/>
    <cellStyle name="AÞ¸¶_ÆAC￥Ao_°eE¹3  5" xfId="26708" xr:uid="{C9D0BD22-3D9C-482D-9583-B25FAC4D6BFE}"/>
    <cellStyle name="ÄÞ¸¶_ÆÀÇ¥Áö_°èÈ¹3  5" xfId="26709" xr:uid="{697F7544-E018-446E-84A2-15D8B1AE23E0}"/>
    <cellStyle name="AÞ¸¶_ÆAC￥Ao_°eE¹3  6" xfId="26710" xr:uid="{581AD4AB-B130-4940-9D37-368A89CB04F1}"/>
    <cellStyle name="ÄÞ¸¶_ÆÀÇ¥Áö_°èÈ¹3  6" xfId="26711" xr:uid="{90B51E9C-1F51-4A86-B8A3-82105B59D496}"/>
    <cellStyle name="AÞ¸¶_ÆAC￥Ao_°eE¹3  7" xfId="26712" xr:uid="{361212CA-E72A-4974-B4E0-0F8B829D5783}"/>
    <cellStyle name="ÄÞ¸¶_ÆÀÇ¥Áö_°èÈ¹3  7" xfId="26713" xr:uid="{47AC1223-8B78-49D9-81F3-8CBD32270187}"/>
    <cellStyle name="AÞ¸¶_ÆAC￥Ao_°eE¹3  8" xfId="26714" xr:uid="{D11A8ED8-7138-4099-A281-CBCD37A53AAC}"/>
    <cellStyle name="ÄÞ¸¶_ÆÀÇ¥Áö_°èÈ¹3  8" xfId="26715" xr:uid="{BF0DFD78-86B5-47FE-B2AE-BAD70A0E664C}"/>
    <cellStyle name="AÞ¸¶_ÆAC￥Ao_°eE¹3  9" xfId="26716" xr:uid="{C6EEB02C-3471-47E2-B5B5-690CAE7C9322}"/>
    <cellStyle name="ÄÞ¸¶_ÆÀÇ¥Áö_°èÈ¹3  9" xfId="26717" xr:uid="{97E7F6B1-9A3D-452F-A9E0-AD3071B114A2}"/>
    <cellStyle name="AÞ¸¶_ÆAC￥Ao_°eE¹3 _20080929_인버터VOC현황및개선방안_품질1" xfId="3433" xr:uid="{9A653E1B-A247-40EB-977E-2BEF95A37B39}"/>
    <cellStyle name="ÄÞ¸¶_ÆÀÇ¥Áö_°èÈ¹3 _20080929_인버터VOC현황및개선방안_품질1" xfId="3434" xr:uid="{F7FBED98-9640-429D-80E4-CA92FAE91B48}"/>
    <cellStyle name="AÞ¸¶_ÆAC￥Ao_°eE¹3 _20080930_인버터VOC 년도별 추이_품질" xfId="3435" xr:uid="{31511F2B-8BD0-4052-A7B7-AAF209AFAF70}"/>
    <cellStyle name="ÄÞ¸¶_ÆÀÇ¥Áö_°èÈ¹3 _20080930_인버터VOC 년도별 추이_품질" xfId="3436" xr:uid="{B33A370B-915D-4EBF-9756-BBB80CE3216F}"/>
    <cellStyle name="AÞ¸¶_ÆAC￥Ao_°eE¹3 _2008년_VOC 세부실천계획_r01(B4)_중저압차단기" xfId="3437" xr:uid="{F73654D7-B326-437A-98FA-AAC386A688C8}"/>
    <cellStyle name="ÄÞ¸¶_ÆÀÇ¥Áö_°èÈ¹3 _2008년_VOC 세부실천계획_r01(B4)_중저압차단기" xfId="3438" xr:uid="{654D4706-1C01-4C80-9F1D-6B0399C244C8}"/>
    <cellStyle name="AÞ¸¶_ÆAC￥Ao_°eE¹3 _24통관" xfId="3439" xr:uid="{B697ADF5-E934-4E71-B7DD-4A51C6719223}"/>
    <cellStyle name="ÄÞ¸¶_ÆÀÇ¥Áö_°èÈ¹3 _25-080331_소형인버터부하적용현황표080331r2" xfId="3440" xr:uid="{075FE247-6879-45F0-9675-3D415EDD9057}"/>
    <cellStyle name="AÞ¸¶_ÆAC￥Ao_°eE¹3 _5월보고상" xfId="3441" xr:uid="{4F1830F7-8E45-4B9A-A44F-44D68EAC7253}"/>
    <cellStyle name="ÄÞ¸¶_ÆÀÇ¥Áö_°èÈ¹3 _5월보고상" xfId="3442" xr:uid="{567DAB02-3EDA-48AE-A22F-3E6801CA7F0E}"/>
    <cellStyle name="AÞ¸¶_ÆAC￥Ao_°eE¹3 _5월보고상 10" xfId="26718" xr:uid="{82EA85A4-A6E4-4A11-B647-50DA4C60592E}"/>
    <cellStyle name="ÄÞ¸¶_ÆÀÇ¥Áö_°èÈ¹3 _5월보고상 10" xfId="26719" xr:uid="{E6ED1D5A-3C37-4EB1-9948-40DB10FD200A}"/>
    <cellStyle name="AÞ¸¶_ÆAC￥Ao_°eE¹3 _5월보고상 11" xfId="26720" xr:uid="{76FB7741-B00E-455B-A937-0A2E4514E293}"/>
    <cellStyle name="ÄÞ¸¶_ÆÀÇ¥Áö_°èÈ¹3 _5월보고상 11" xfId="26721" xr:uid="{E684C2A3-6155-4D1B-835F-B244223057EB}"/>
    <cellStyle name="AÞ¸¶_ÆAC￥Ao_°eE¹3 _5월보고상 12" xfId="26722" xr:uid="{04A2A4AF-29C6-49A8-8E11-12A59FB54226}"/>
    <cellStyle name="ÄÞ¸¶_ÆÀÇ¥Áö_°èÈ¹3 _5월보고상 12" xfId="26723" xr:uid="{AFFEACA5-06B4-4E38-B78A-727E018C9BFB}"/>
    <cellStyle name="AÞ¸¶_ÆAC￥Ao_°eE¹3 _5월보고상 13" xfId="26724" xr:uid="{6302EEBC-8E90-4B33-8AAF-375698B141D9}"/>
    <cellStyle name="ÄÞ¸¶_ÆÀÇ¥Áö_°èÈ¹3 _5월보고상 13" xfId="26725" xr:uid="{6303F86C-2119-49AD-8CC3-D4B77C6AAAF7}"/>
    <cellStyle name="AÞ¸¶_ÆAC￥Ao_°eE¹3 _5월보고상 14" xfId="26726" xr:uid="{1FBE9A61-5914-40CD-9D4C-14979E93E8E2}"/>
    <cellStyle name="ÄÞ¸¶_ÆÀÇ¥Áö_°èÈ¹3 _5월보고상 14" xfId="26727" xr:uid="{4986A9B4-1F39-4B02-A915-E4E42F476627}"/>
    <cellStyle name="AÞ¸¶_ÆAC￥Ao_°eE¹3 _5월보고상 15" xfId="26728" xr:uid="{38A12914-32AE-441D-B680-7A3F41D99D51}"/>
    <cellStyle name="ÄÞ¸¶_ÆÀÇ¥Áö_°èÈ¹3 _5월보고상 15" xfId="26729" xr:uid="{3F2B4BE5-D529-464B-90E9-A74B29E92A03}"/>
    <cellStyle name="AÞ¸¶_ÆAC￥Ao_°eE¹3 _5월보고상 16" xfId="26730" xr:uid="{1DDF0B22-EB4C-441F-A64D-4B2888AA90EF}"/>
    <cellStyle name="ÄÞ¸¶_ÆÀÇ¥Áö_°èÈ¹3 _5월보고상 16" xfId="26731" xr:uid="{28A7B53F-E94F-4CB0-9506-692AE316C763}"/>
    <cellStyle name="AÞ¸¶_ÆAC￥Ao_°eE¹3 _5월보고상 17" xfId="26732" xr:uid="{86C7ABA5-3178-4C32-8606-6CAA3CCD230E}"/>
    <cellStyle name="ÄÞ¸¶_ÆÀÇ¥Áö_°èÈ¹3 _5월보고상 17" xfId="26733" xr:uid="{DC9E75A5-B01B-4594-A37D-F04489CC8A03}"/>
    <cellStyle name="AÞ¸¶_ÆAC￥Ao_°eE¹3 _5월보고상 18" xfId="26734" xr:uid="{D67AB704-1668-455E-B5DC-B161775BB8E1}"/>
    <cellStyle name="ÄÞ¸¶_ÆÀÇ¥Áö_°èÈ¹3 _5월보고상 18" xfId="26735" xr:uid="{25D27AE9-E87C-415E-ABE9-0FD8362518D6}"/>
    <cellStyle name="AÞ¸¶_ÆAC￥Ao_°eE¹3 _5월보고상 19" xfId="26736" xr:uid="{826D7294-21D4-491C-B6E2-B10D62F964EB}"/>
    <cellStyle name="ÄÞ¸¶_ÆÀÇ¥Áö_°èÈ¹3 _5월보고상 19" xfId="26737" xr:uid="{735F791D-F765-42B0-80E2-E1327974A0AF}"/>
    <cellStyle name="AÞ¸¶_ÆAC￥Ao_°eE¹3 _5월보고상 2" xfId="26738" xr:uid="{EE00728A-E905-4110-99D4-03888EF1EE6A}"/>
    <cellStyle name="ÄÞ¸¶_ÆÀÇ¥Áö_°èÈ¹3 _5월보고상 2" xfId="26739" xr:uid="{311F71AB-6AB3-42EC-80BE-EBEFC642AE08}"/>
    <cellStyle name="AÞ¸¶_ÆAC￥Ao_°eE¹3 _5월보고상 20" xfId="26740" xr:uid="{5D3392CA-CB2F-472F-B446-237F012172BF}"/>
    <cellStyle name="ÄÞ¸¶_ÆÀÇ¥Áö_°èÈ¹3 _5월보고상 20" xfId="26741" xr:uid="{C07CBA71-ABCE-4274-BEE2-47D62675B656}"/>
    <cellStyle name="AÞ¸¶_ÆAC￥Ao_°eE¹3 _5월보고상 21" xfId="26742" xr:uid="{B27B3410-ECC9-4B61-8B8F-AF5E0F74DF54}"/>
    <cellStyle name="ÄÞ¸¶_ÆÀÇ¥Áö_°èÈ¹3 _5월보고상 21" xfId="26743" xr:uid="{D3C533AD-9238-4026-9E86-E9618BA24F04}"/>
    <cellStyle name="AÞ¸¶_ÆAC￥Ao_°eE¹3 _5월보고상 22" xfId="26744" xr:uid="{99F1701C-A528-424B-8CDF-7F1FA25FC08A}"/>
    <cellStyle name="ÄÞ¸¶_ÆÀÇ¥Áö_°èÈ¹3 _5월보고상 22" xfId="26745" xr:uid="{593E2A8F-285B-4415-8D8A-6FE390BAB841}"/>
    <cellStyle name="AÞ¸¶_ÆAC￥Ao_°eE¹3 _5월보고상 23" xfId="26746" xr:uid="{41DF0191-0B84-4780-90A0-21EFDAD2573B}"/>
    <cellStyle name="ÄÞ¸¶_ÆÀÇ¥Áö_°èÈ¹3 _5월보고상 23" xfId="26747" xr:uid="{6BF1B7EB-9ECC-40A2-BE3B-884C42082BE5}"/>
    <cellStyle name="AÞ¸¶_ÆAC￥Ao_°eE¹3 _5월보고상 24" xfId="26748" xr:uid="{33A9E8C7-5206-4A87-9337-3B961C51FBA8}"/>
    <cellStyle name="ÄÞ¸¶_ÆÀÇ¥Áö_°èÈ¹3 _5월보고상 24" xfId="26749" xr:uid="{23AEBF0C-DFED-4D98-83B1-A7A80C412546}"/>
    <cellStyle name="AÞ¸¶_ÆAC￥Ao_°eE¹3 _5월보고상 25" xfId="26750" xr:uid="{82C2A98C-6941-42F3-8231-2AA7B64C1353}"/>
    <cellStyle name="ÄÞ¸¶_ÆÀÇ¥Áö_°èÈ¹3 _5월보고상 25" xfId="26751" xr:uid="{670CDBCA-F892-4350-B375-4CC3DD68098D}"/>
    <cellStyle name="AÞ¸¶_ÆAC￥Ao_°eE¹3 _5월보고상 26" xfId="26752" xr:uid="{51732453-497B-4376-9CDA-CAA7AC15C9CA}"/>
    <cellStyle name="ÄÞ¸¶_ÆÀÇ¥Áö_°èÈ¹3 _5월보고상 26" xfId="26753" xr:uid="{77529B81-F9A7-4859-ADE5-7BDA476D6E3C}"/>
    <cellStyle name="AÞ¸¶_ÆAC￥Ao_°eE¹3 _5월보고상 27" xfId="26754" xr:uid="{6AF06CBA-7AA7-4444-8169-B1066BA760B2}"/>
    <cellStyle name="ÄÞ¸¶_ÆÀÇ¥Áö_°èÈ¹3 _5월보고상 27" xfId="26755" xr:uid="{0242DFB2-671D-41D0-95E9-E89C0619F1A1}"/>
    <cellStyle name="AÞ¸¶_ÆAC￥Ao_°eE¹3 _5월보고상 28" xfId="26756" xr:uid="{A0B26858-B2DE-4BE7-A234-FDF985D7FB4C}"/>
    <cellStyle name="ÄÞ¸¶_ÆÀÇ¥Áö_°èÈ¹3 _5월보고상 28" xfId="26757" xr:uid="{BE317D4B-B16A-4E90-A53B-4EF4F53A8571}"/>
    <cellStyle name="AÞ¸¶_ÆAC￥Ao_°eE¹3 _5월보고상 29" xfId="26758" xr:uid="{24865373-3D4D-4A57-B702-CF8F94D2B020}"/>
    <cellStyle name="ÄÞ¸¶_ÆÀÇ¥Áö_°èÈ¹3 _5월보고상 29" xfId="26759" xr:uid="{285641FC-6417-4697-BC1A-0B4B938541BC}"/>
    <cellStyle name="AÞ¸¶_ÆAC￥Ao_°eE¹3 _5월보고상 3" xfId="26760" xr:uid="{0D50EF8C-4848-4F78-B9F3-464759E3BF12}"/>
    <cellStyle name="ÄÞ¸¶_ÆÀÇ¥Áö_°èÈ¹3 _5월보고상 3" xfId="26761" xr:uid="{87FA4B1D-221F-425C-949B-3C112D5676F2}"/>
    <cellStyle name="AÞ¸¶_ÆAC￥Ao_°eE¹3 _5월보고상 30" xfId="26762" xr:uid="{0A8D248F-8BD0-4364-88AF-6F85BA82D1EE}"/>
    <cellStyle name="ÄÞ¸¶_ÆÀÇ¥Áö_°èÈ¹3 _5월보고상 30" xfId="26763" xr:uid="{82D7ECF6-CD73-4702-A022-576DFBD242D2}"/>
    <cellStyle name="AÞ¸¶_ÆAC￥Ao_°eE¹3 _5월보고상 31" xfId="26764" xr:uid="{1DC557FD-1760-4B91-9044-91F54125C66F}"/>
    <cellStyle name="ÄÞ¸¶_ÆÀÇ¥Áö_°èÈ¹3 _5월보고상 31" xfId="26765" xr:uid="{3FABC0D8-DEF7-4161-8969-BBC3549B55E7}"/>
    <cellStyle name="AÞ¸¶_ÆAC￥Ao_°eE¹3 _5월보고상 32" xfId="26766" xr:uid="{EE562D43-8725-46E1-BA00-CBEA00C7802E}"/>
    <cellStyle name="ÄÞ¸¶_ÆÀÇ¥Áö_°èÈ¹3 _5월보고상 32" xfId="26767" xr:uid="{8D14ABDF-4827-41B7-835D-3E5A83AF27F7}"/>
    <cellStyle name="AÞ¸¶_ÆAC￥Ao_°eE¹3 _5월보고상 33" xfId="26768" xr:uid="{E35CDBE8-599A-4A72-856B-737950D24F29}"/>
    <cellStyle name="ÄÞ¸¶_ÆÀÇ¥Áö_°èÈ¹3 _5월보고상 33" xfId="26769" xr:uid="{D5C8A750-3FBB-4CEA-86A3-74C638D424F0}"/>
    <cellStyle name="AÞ¸¶_ÆAC￥Ao_°eE¹3 _5월보고상 34" xfId="26770" xr:uid="{5A8DD6FE-D358-4B95-9352-93900BCBEA31}"/>
    <cellStyle name="ÄÞ¸¶_ÆÀÇ¥Áö_°èÈ¹3 _5월보고상 34" xfId="26771" xr:uid="{6B787E64-74CB-44E7-A01A-A620DDF0D3A1}"/>
    <cellStyle name="AÞ¸¶_ÆAC￥Ao_°eE¹3 _5월보고상 35" xfId="26772" xr:uid="{520F3B31-4DC6-4267-89EA-03A9B04D1DA1}"/>
    <cellStyle name="ÄÞ¸¶_ÆÀÇ¥Áö_°èÈ¹3 _5월보고상 35" xfId="26773" xr:uid="{C2A4D233-1540-4C01-9FE2-996B4ACCF8CD}"/>
    <cellStyle name="AÞ¸¶_ÆAC￥Ao_°eE¹3 _5월보고상 36" xfId="26774" xr:uid="{B22B4AA5-64A9-4839-B9BD-A5E104E6C911}"/>
    <cellStyle name="ÄÞ¸¶_ÆÀÇ¥Áö_°èÈ¹3 _5월보고상 36" xfId="26775" xr:uid="{760AB641-330E-46EB-A016-ABCC3C6F5FDA}"/>
    <cellStyle name="AÞ¸¶_ÆAC￥Ao_°eE¹3 _5월보고상 4" xfId="26776" xr:uid="{9C563CA2-C6A9-4249-9A2D-B9FA72C974A5}"/>
    <cellStyle name="ÄÞ¸¶_ÆÀÇ¥Áö_°èÈ¹3 _5월보고상 4" xfId="26777" xr:uid="{CF9E40DB-3B83-43E7-AE98-825D64DDB250}"/>
    <cellStyle name="AÞ¸¶_ÆAC￥Ao_°eE¹3 _5월보고상 5" xfId="26778" xr:uid="{DD3CD6EC-E053-4A00-A112-45184B619382}"/>
    <cellStyle name="ÄÞ¸¶_ÆÀÇ¥Áö_°èÈ¹3 _5월보고상 5" xfId="26779" xr:uid="{039CF709-9980-49DD-B8D7-16F7329DF085}"/>
    <cellStyle name="AÞ¸¶_ÆAC￥Ao_°eE¹3 _5월보고상 6" xfId="26780" xr:uid="{7184D723-6A22-4FBA-843E-40DA8D432A50}"/>
    <cellStyle name="ÄÞ¸¶_ÆÀÇ¥Áö_°èÈ¹3 _5월보고상 6" xfId="26781" xr:uid="{BA9FC999-1316-4EE1-B02F-ABC51830AACC}"/>
    <cellStyle name="AÞ¸¶_ÆAC￥Ao_°eE¹3 _5월보고상 7" xfId="26782" xr:uid="{849089C6-637E-4561-B5E9-CE657573E95E}"/>
    <cellStyle name="ÄÞ¸¶_ÆÀÇ¥Áö_°èÈ¹3 _5월보고상 7" xfId="26783" xr:uid="{F0DE8D74-1B64-4EEA-9C0E-1E48E77BBBFB}"/>
    <cellStyle name="AÞ¸¶_ÆAC￥Ao_°eE¹3 _5월보고상 8" xfId="26784" xr:uid="{B9A3C314-4938-4180-B21B-95FB4ABAF162}"/>
    <cellStyle name="ÄÞ¸¶_ÆÀÇ¥Áö_°èÈ¹3 _5월보고상 8" xfId="26785" xr:uid="{7BB5B1A7-C1EF-481C-AF41-5F75A3808AE2}"/>
    <cellStyle name="AÞ¸¶_ÆAC￥Ao_°eE¹3 _5월보고상 9" xfId="26786" xr:uid="{F5E107C4-1E8B-4EEF-A245-CC4687D1888C}"/>
    <cellStyle name="ÄÞ¸¶_ÆÀÇ¥Áö_°èÈ¹3 _5월보고상 9" xfId="26787" xr:uid="{02709C77-3E90-48C5-9879-EA34DC9681B5}"/>
    <cellStyle name="AÞ¸¶_ÆAC￥Ao_°eE¹3 _5월보고상_SPACE활용" xfId="3443" xr:uid="{EC72A5D0-D92D-480C-9927-0A63302BD13D}"/>
    <cellStyle name="ÄÞ¸¶_ÆÀÇ¥Áö_°èÈ¹3 _5월보고상_SPACE활용" xfId="3444" xr:uid="{66110443-8D0F-4604-BE77-998180088A0B}"/>
    <cellStyle name="AÞ¸¶_ÆAC￥Ao_°eE¹3 _5월보고상_배전반" xfId="3445" xr:uid="{ACD8C38F-DA39-440A-BF83-3785D039888A}"/>
    <cellStyle name="ÄÞ¸¶_ÆÀÇ¥Áö_°èÈ¹3 _5월보고상_배전반" xfId="3446" xr:uid="{D64003E4-1ABB-4141-A799-06B807699EFD}"/>
    <cellStyle name="AÞ¸¶_ÆAC￥Ao_°eE¹3 _5월보고상_수주분석(MTX)0829" xfId="3447" xr:uid="{94BB2043-7880-4F65-A795-0F4C9D516BBE}"/>
    <cellStyle name="ÄÞ¸¶_ÆÀÇ¥Áö_°èÈ¹3 _5월보고상_수주분석(MTX)0829" xfId="3448" xr:uid="{B98A5478-8876-4800-9949-414FD8A318D2}"/>
    <cellStyle name="AÞ¸¶_ÆAC￥Ao_°eE¹3 _5월보고시" xfId="3449" xr:uid="{BC9F1F54-9CB4-4568-8E7D-DC2C9660C882}"/>
    <cellStyle name="ÄÞ¸¶_ÆÀÇ¥Áö_°èÈ¹3 _5월보고시" xfId="3450" xr:uid="{EF865184-E93A-4CA5-9F4C-B887A624D997}"/>
    <cellStyle name="AÞ¸¶_ÆAC￥Ao_°eE¹3 _5월보고시 10" xfId="26788" xr:uid="{6E762DA2-5519-40FA-836F-62EE960C6BB0}"/>
    <cellStyle name="ÄÞ¸¶_ÆÀÇ¥Áö_°èÈ¹3 _5월보고시 10" xfId="26789" xr:uid="{B0C02912-DCC0-4595-8586-6EDA13DAEC0D}"/>
    <cellStyle name="AÞ¸¶_ÆAC￥Ao_°eE¹3 _5월보고시 11" xfId="26790" xr:uid="{D32B5302-B992-4531-8300-FF227B2052CF}"/>
    <cellStyle name="ÄÞ¸¶_ÆÀÇ¥Áö_°èÈ¹3 _5월보고시 11" xfId="26791" xr:uid="{374E5E9F-BDB9-4028-A6A4-497896C68028}"/>
    <cellStyle name="AÞ¸¶_ÆAC￥Ao_°eE¹3 _5월보고시 12" xfId="26792" xr:uid="{404B7268-E373-4102-BA97-AB26568DE9B7}"/>
    <cellStyle name="ÄÞ¸¶_ÆÀÇ¥Áö_°èÈ¹3 _5월보고시 12" xfId="26793" xr:uid="{A28EDD83-9B9B-40B9-B175-425D17FCCE71}"/>
    <cellStyle name="AÞ¸¶_ÆAC￥Ao_°eE¹3 _5월보고시 13" xfId="26794" xr:uid="{00C46A8C-E9B9-4032-A3D5-7720F254373B}"/>
    <cellStyle name="ÄÞ¸¶_ÆÀÇ¥Áö_°èÈ¹3 _5월보고시 13" xfId="26795" xr:uid="{5AC53196-BA72-417D-B476-4B5633D3979D}"/>
    <cellStyle name="AÞ¸¶_ÆAC￥Ao_°eE¹3 _5월보고시 14" xfId="26796" xr:uid="{B90B6A5E-DEFC-47DA-95A1-FB029720B71C}"/>
    <cellStyle name="ÄÞ¸¶_ÆÀÇ¥Áö_°èÈ¹3 _5월보고시 14" xfId="26797" xr:uid="{D06CDFD6-191B-4F93-914E-93D5F25C817F}"/>
    <cellStyle name="AÞ¸¶_ÆAC￥Ao_°eE¹3 _5월보고시 15" xfId="26798" xr:uid="{BB20C50D-9853-4778-B148-E68AA92C310F}"/>
    <cellStyle name="ÄÞ¸¶_ÆÀÇ¥Áö_°èÈ¹3 _5월보고시 15" xfId="26799" xr:uid="{0F3AADB7-67EF-4A3A-BD77-5FD41E6696A3}"/>
    <cellStyle name="AÞ¸¶_ÆAC￥Ao_°eE¹3 _5월보고시 16" xfId="26800" xr:uid="{3B5C5409-0435-4CFA-A0D0-21CEDC5CBBBE}"/>
    <cellStyle name="ÄÞ¸¶_ÆÀÇ¥Áö_°èÈ¹3 _5월보고시 16" xfId="26801" xr:uid="{A1EF6951-F727-4F65-BBCB-FAFBE72FB0B2}"/>
    <cellStyle name="AÞ¸¶_ÆAC￥Ao_°eE¹3 _5월보고시 17" xfId="26802" xr:uid="{B25F40F4-C414-49C5-8E7A-901B62B9EEBF}"/>
    <cellStyle name="ÄÞ¸¶_ÆÀÇ¥Áö_°èÈ¹3 _5월보고시 17" xfId="26803" xr:uid="{64D26936-9FC3-4A2A-88CE-3C24E72AF38D}"/>
    <cellStyle name="AÞ¸¶_ÆAC￥Ao_°eE¹3 _5월보고시 18" xfId="26804" xr:uid="{3EFF89EF-B1EE-4ED8-8B70-DECE0304BF76}"/>
    <cellStyle name="ÄÞ¸¶_ÆÀÇ¥Áö_°èÈ¹3 _5월보고시 18" xfId="26805" xr:uid="{46C0740B-A9CE-454E-940D-A0888C016DB4}"/>
    <cellStyle name="AÞ¸¶_ÆAC￥Ao_°eE¹3 _5월보고시 19" xfId="26806" xr:uid="{8C4FDC68-EF35-4F63-89D0-4BF9B801EF6E}"/>
    <cellStyle name="ÄÞ¸¶_ÆÀÇ¥Áö_°èÈ¹3 _5월보고시 19" xfId="26807" xr:uid="{C52CF695-0142-4617-BDEC-FF4A89DC5B95}"/>
    <cellStyle name="AÞ¸¶_ÆAC￥Ao_°eE¹3 _5월보고시 2" xfId="26808" xr:uid="{37D0E046-416F-4399-B7B5-43A4EFA242F3}"/>
    <cellStyle name="ÄÞ¸¶_ÆÀÇ¥Áö_°èÈ¹3 _5월보고시 2" xfId="26809" xr:uid="{22F02DF6-0430-4448-911F-6093A886A735}"/>
    <cellStyle name="AÞ¸¶_ÆAC￥Ao_°eE¹3 _5월보고시 20" xfId="26810" xr:uid="{25C9146B-E927-43C3-9654-8A19DBEA952E}"/>
    <cellStyle name="ÄÞ¸¶_ÆÀÇ¥Áö_°èÈ¹3 _5월보고시 20" xfId="26811" xr:uid="{C20FF706-C324-41B6-BABB-7A32A4E8CDB0}"/>
    <cellStyle name="AÞ¸¶_ÆAC￥Ao_°eE¹3 _5월보고시 21" xfId="26812" xr:uid="{C0A8B719-6B2B-430D-96A7-5251E732BDDA}"/>
    <cellStyle name="ÄÞ¸¶_ÆÀÇ¥Áö_°èÈ¹3 _5월보고시 21" xfId="26813" xr:uid="{BB3343E4-2228-4074-9573-FB0D647535A4}"/>
    <cellStyle name="AÞ¸¶_ÆAC￥Ao_°eE¹3 _5월보고시 22" xfId="26814" xr:uid="{FD9F972B-F2B4-4F56-A2E9-85DBA202E51E}"/>
    <cellStyle name="ÄÞ¸¶_ÆÀÇ¥Áö_°èÈ¹3 _5월보고시 22" xfId="26815" xr:uid="{355048A3-7E72-4204-9171-5C532DA1B490}"/>
    <cellStyle name="AÞ¸¶_ÆAC￥Ao_°eE¹3 _5월보고시 23" xfId="26816" xr:uid="{8C54858A-F3ED-4DF3-AC28-3DA3868C5422}"/>
    <cellStyle name="ÄÞ¸¶_ÆÀÇ¥Áö_°èÈ¹3 _5월보고시 23" xfId="26817" xr:uid="{8D5A1421-67CF-4FD7-BCBA-2B98A8CCD27A}"/>
    <cellStyle name="AÞ¸¶_ÆAC￥Ao_°eE¹3 _5월보고시 24" xfId="26818" xr:uid="{EF8CDEE1-58F8-4636-B7DA-C8112A1B276F}"/>
    <cellStyle name="ÄÞ¸¶_ÆÀÇ¥Áö_°èÈ¹3 _5월보고시 24" xfId="26819" xr:uid="{8C7A58E5-FEA7-443D-AABF-491164146F10}"/>
    <cellStyle name="AÞ¸¶_ÆAC￥Ao_°eE¹3 _5월보고시 25" xfId="26820" xr:uid="{B3B32F04-9975-48E7-AAF2-875E05A1B37F}"/>
    <cellStyle name="ÄÞ¸¶_ÆÀÇ¥Áö_°èÈ¹3 _5월보고시 25" xfId="26821" xr:uid="{F94225CC-F682-48ED-90A1-DE87B70E08D4}"/>
    <cellStyle name="AÞ¸¶_ÆAC￥Ao_°eE¹3 _5월보고시 26" xfId="26822" xr:uid="{D379BEEE-AF15-4BBF-A299-09282CD1AAF0}"/>
    <cellStyle name="ÄÞ¸¶_ÆÀÇ¥Áö_°èÈ¹3 _5월보고시 26" xfId="26823" xr:uid="{8623A499-C73A-4EEF-AE7D-39DAA632D8B1}"/>
    <cellStyle name="AÞ¸¶_ÆAC￥Ao_°eE¹3 _5월보고시 27" xfId="26824" xr:uid="{8944867E-1E19-4290-91F3-1A6BB063FD38}"/>
    <cellStyle name="ÄÞ¸¶_ÆÀÇ¥Áö_°èÈ¹3 _5월보고시 27" xfId="26825" xr:uid="{0DF1C9B7-A842-4C0F-AAC6-CB1A3917C637}"/>
    <cellStyle name="AÞ¸¶_ÆAC￥Ao_°eE¹3 _5월보고시 28" xfId="26826" xr:uid="{F1F1D931-8241-45E7-9966-874CF096404B}"/>
    <cellStyle name="ÄÞ¸¶_ÆÀÇ¥Áö_°èÈ¹3 _5월보고시 28" xfId="26827" xr:uid="{08FB66EE-F10F-426C-A6E5-C7D81C0BDE3A}"/>
    <cellStyle name="AÞ¸¶_ÆAC￥Ao_°eE¹3 _5월보고시 29" xfId="26828" xr:uid="{958F5E56-16E0-402B-A5C6-D42AD8872D03}"/>
    <cellStyle name="ÄÞ¸¶_ÆÀÇ¥Áö_°èÈ¹3 _5월보고시 29" xfId="26829" xr:uid="{33C5BBB0-4DF3-43E4-8D5B-B330A350E1BA}"/>
    <cellStyle name="AÞ¸¶_ÆAC￥Ao_°eE¹3 _5월보고시 3" xfId="26830" xr:uid="{25CADCFD-4211-424C-90FB-A4188EEB2177}"/>
    <cellStyle name="ÄÞ¸¶_ÆÀÇ¥Áö_°èÈ¹3 _5월보고시 3" xfId="26831" xr:uid="{6A43E00C-D3FD-4A90-B09F-1C5B338AAB47}"/>
    <cellStyle name="AÞ¸¶_ÆAC￥Ao_°eE¹3 _5월보고시 30" xfId="26832" xr:uid="{120374B7-B007-4108-AB05-837A6CB6A92B}"/>
    <cellStyle name="ÄÞ¸¶_ÆÀÇ¥Áö_°èÈ¹3 _5월보고시 30" xfId="26833" xr:uid="{6516BE96-9786-4ABA-85FB-F464E4BF686F}"/>
    <cellStyle name="AÞ¸¶_ÆAC￥Ao_°eE¹3 _5월보고시 31" xfId="26834" xr:uid="{BD71536A-43FD-404C-9C45-6F88E89CEC69}"/>
    <cellStyle name="ÄÞ¸¶_ÆÀÇ¥Áö_°èÈ¹3 _5월보고시 31" xfId="26835" xr:uid="{3181B4D3-16EB-426B-8361-8933E0868225}"/>
    <cellStyle name="AÞ¸¶_ÆAC￥Ao_°eE¹3 _5월보고시 32" xfId="26836" xr:uid="{2579D0EB-B7C7-4184-B971-353E951B49FD}"/>
    <cellStyle name="ÄÞ¸¶_ÆÀÇ¥Áö_°èÈ¹3 _5월보고시 32" xfId="26837" xr:uid="{8199E642-1278-4243-93DF-E09F03508E79}"/>
    <cellStyle name="AÞ¸¶_ÆAC￥Ao_°eE¹3 _5월보고시 33" xfId="26838" xr:uid="{B6ACFCAC-7B23-41B3-93FB-73403190A056}"/>
    <cellStyle name="ÄÞ¸¶_ÆÀÇ¥Áö_°èÈ¹3 _5월보고시 33" xfId="26839" xr:uid="{970CB9F7-3214-4E51-8408-589C81CF056A}"/>
    <cellStyle name="AÞ¸¶_ÆAC￥Ao_°eE¹3 _5월보고시 34" xfId="26840" xr:uid="{4185B4C4-34F2-4360-83FC-2181C1527316}"/>
    <cellStyle name="ÄÞ¸¶_ÆÀÇ¥Áö_°èÈ¹3 _5월보고시 34" xfId="26841" xr:uid="{7610510F-BC69-4DE7-987B-C7B5B8E5E92D}"/>
    <cellStyle name="AÞ¸¶_ÆAC￥Ao_°eE¹3 _5월보고시 35" xfId="26842" xr:uid="{79028F0A-9279-429D-9150-7CB3F9F22BFA}"/>
    <cellStyle name="ÄÞ¸¶_ÆÀÇ¥Áö_°èÈ¹3 _5월보고시 35" xfId="26843" xr:uid="{C4B4FF6D-0C99-4CF8-B746-C11BFB7338B6}"/>
    <cellStyle name="AÞ¸¶_ÆAC￥Ao_°eE¹3 _5월보고시 36" xfId="26844" xr:uid="{78E3EBB2-B6AF-4631-B038-84D6086DBFA0}"/>
    <cellStyle name="ÄÞ¸¶_ÆÀÇ¥Áö_°èÈ¹3 _5월보고시 36" xfId="26845" xr:uid="{386B5005-C9F4-4AE6-8F7B-805A4D407B3E}"/>
    <cellStyle name="AÞ¸¶_ÆAC￥Ao_°eE¹3 _5월보고시 4" xfId="26846" xr:uid="{E2E00135-5202-4AB5-B478-F3507942F011}"/>
    <cellStyle name="ÄÞ¸¶_ÆÀÇ¥Áö_°èÈ¹3 _5월보고시 4" xfId="26847" xr:uid="{4B528221-A0D7-40F6-B2D5-A34E9F5646C7}"/>
    <cellStyle name="AÞ¸¶_ÆAC￥Ao_°eE¹3 _5월보고시 5" xfId="26848" xr:uid="{A78E1763-05C4-42DF-8442-EFEE0F02439D}"/>
    <cellStyle name="ÄÞ¸¶_ÆÀÇ¥Áö_°èÈ¹3 _5월보고시 5" xfId="26849" xr:uid="{1E594113-A9C4-498F-B72E-A27A807A3C21}"/>
    <cellStyle name="AÞ¸¶_ÆAC￥Ao_°eE¹3 _5월보고시 6" xfId="26850" xr:uid="{63C8F262-CA25-485D-8704-35D10616388D}"/>
    <cellStyle name="ÄÞ¸¶_ÆÀÇ¥Áö_°èÈ¹3 _5월보고시 6" xfId="26851" xr:uid="{A58F2A53-CEAB-4AF1-831A-58900B3A3D8C}"/>
    <cellStyle name="AÞ¸¶_ÆAC￥Ao_°eE¹3 _5월보고시 7" xfId="26852" xr:uid="{5D573EDA-CB1C-426D-A628-95D2097AFD74}"/>
    <cellStyle name="ÄÞ¸¶_ÆÀÇ¥Áö_°èÈ¹3 _5월보고시 7" xfId="26853" xr:uid="{3EA5EDCD-BD9E-4A07-A878-FB45C24581DA}"/>
    <cellStyle name="AÞ¸¶_ÆAC￥Ao_°eE¹3 _5월보고시 8" xfId="26854" xr:uid="{B82AD3BF-6764-4B0F-949D-AA8BB9FB0D32}"/>
    <cellStyle name="ÄÞ¸¶_ÆÀÇ¥Áö_°èÈ¹3 _5월보고시 8" xfId="26855" xr:uid="{EC661652-AC09-4563-8353-DAB1E309268F}"/>
    <cellStyle name="AÞ¸¶_ÆAC￥Ao_°eE¹3 _5월보고시 9" xfId="26856" xr:uid="{DF0A7471-D25D-4696-9B42-05F21E53BA8B}"/>
    <cellStyle name="ÄÞ¸¶_ÆÀÇ¥Áö_°èÈ¹3 _5월보고시 9" xfId="26857" xr:uid="{1502F426-BE76-4238-9104-2DCE8283433B}"/>
    <cellStyle name="AÞ¸¶_ÆAC￥Ao_°eE¹3 _5월보고시_SPACE활용" xfId="3451" xr:uid="{8663CC5D-104E-4D5C-A148-41DF4E6F7B59}"/>
    <cellStyle name="ÄÞ¸¶_ÆÀÇ¥Áö_°èÈ¹3 _5월보고시_SPACE활용" xfId="3452" xr:uid="{BE560D87-A2EF-4BD6-8DFF-7C904995BA74}"/>
    <cellStyle name="AÞ¸¶_ÆAC￥Ao_°eE¹3 _5월보고시_배전반" xfId="3453" xr:uid="{AA672A71-1C57-4794-96E4-B6F58961606D}"/>
    <cellStyle name="ÄÞ¸¶_ÆÀÇ¥Áö_°èÈ¹3 _5월보고시_배전반" xfId="3454" xr:uid="{59621EFF-BBFE-4A98-984E-367060C30535}"/>
    <cellStyle name="AÞ¸¶_ÆAC￥Ao_°eE¹3 _5월보고시_수주분석(MTX)0829" xfId="3455" xr:uid="{A645171F-9CFA-4974-A1CB-F0F17567D6FA}"/>
    <cellStyle name="ÄÞ¸¶_ÆÀÇ¥Áö_°èÈ¹3 _5월보고시_수주분석(MTX)0829" xfId="3456" xr:uid="{C0DA5BF8-98E5-4D55-AD26-7AEB5D05F86A}"/>
    <cellStyle name="AÞ¸¶_ÆAC￥Ao_°eE¹3 _공문별첨 1,2. 장기발전전략수립지침 (06.08.07)" xfId="3457" xr:uid="{4AB6AAD5-4954-451D-8F66-7EB12C73ED28}"/>
    <cellStyle name="ÄÞ¸¶_ÆÀÇ¥Áö_°èÈ¹3 _배전반" xfId="3458" xr:uid="{6A3D535B-690C-4E3C-B84C-476739043ED2}"/>
    <cellStyle name="AÞ¸¶_ÆAC￥Ao_°eE¹3 _수주분석(MTX)0829" xfId="3459" xr:uid="{9F64D282-B6FB-4E87-9A96-50B3ADBCAF50}"/>
    <cellStyle name="ÄÞ¸¶_ÆÀÇ¥Áö_°èÈ¹3 _수주분석(MTX)0829" xfId="3460" xr:uid="{7F0A362B-9100-4609-87EF-D2950EEED4B1}"/>
    <cellStyle name="AÞ¸¶_ÆAC￥Ao_°eE¹3 _장기 비전 및 경영목표 (06.06.30)" xfId="3461" xr:uid="{9AD51C3A-98E6-43AE-9135-B306B64B6E6E}"/>
    <cellStyle name="ÄÞ¸¶_ÁÖ°£¸ÅÃâÇöÈ²_¼öÃâ " xfId="3462" xr:uid="{CD37AC7E-1E9B-491E-91A0-2A5FB4D3B89E}"/>
    <cellStyle name="AÞ¸¶_AO°￡¸AAaCoE²_¼oAa  10" xfId="26858" xr:uid="{97EB858A-3D49-478A-A32D-E46375CE7DBA}"/>
    <cellStyle name="ÄÞ¸¶_ÁÖ°£¸ÅÃâÇöÈ²_¼öÃâ  10" xfId="26859" xr:uid="{E0DC563C-BE7E-4581-9236-366CFD516B86}"/>
    <cellStyle name="AÞ¸¶_AO°￡¸AAaCoE²_¼oAa  11" xfId="26860" xr:uid="{8F0F9ED1-1B1A-4EE7-80A1-9644FFE040C7}"/>
    <cellStyle name="ÄÞ¸¶_ÁÖ°£¸ÅÃâÇöÈ²_¼öÃâ  11" xfId="26861" xr:uid="{3F7029EC-F24D-41E1-8FDB-959061AB90BA}"/>
    <cellStyle name="AÞ¸¶_AO°￡¸AAaCoE²_¼oAa  12" xfId="26862" xr:uid="{2DD16B68-EC45-4699-8F1D-494626EE9F37}"/>
    <cellStyle name="ÄÞ¸¶_ÁÖ°£¸ÅÃâÇöÈ²_¼öÃâ  12" xfId="26863" xr:uid="{C0CF934A-E1BA-44BF-AAD0-B64E22278F4E}"/>
    <cellStyle name="AÞ¸¶_AO°￡¸AAaCoE²_¼oAa  13" xfId="26864" xr:uid="{3DF3A90E-1A3C-4D7F-BE6F-5CBD323B7E0B}"/>
    <cellStyle name="ÄÞ¸¶_ÁÖ°£¸ÅÃâÇöÈ²_¼öÃâ  13" xfId="26865" xr:uid="{CE5FACA5-364C-4E53-ABEE-969F67B485CD}"/>
    <cellStyle name="AÞ¸¶_AO°￡¸AAaCoE²_¼oAa  14" xfId="26866" xr:uid="{65A6A58B-FDAE-4C22-AD61-79999E7646D8}"/>
    <cellStyle name="ÄÞ¸¶_ÁÖ°£¸ÅÃâÇöÈ²_¼öÃâ  14" xfId="26867" xr:uid="{7A25FF7E-0C33-4F31-9F73-B593CA1B16DA}"/>
    <cellStyle name="AÞ¸¶_AO°￡¸AAaCoE²_¼oAa  15" xfId="26868" xr:uid="{158E6DB0-0FF7-42CE-8B39-6584D2B1EF1D}"/>
    <cellStyle name="ÄÞ¸¶_ÁÖ°£¸ÅÃâÇöÈ²_¼öÃâ  15" xfId="26869" xr:uid="{66F67118-0A95-4ED7-9DE3-08C9B5296183}"/>
    <cellStyle name="AÞ¸¶_AO°￡¸AAaCoE²_¼oAa  16" xfId="26870" xr:uid="{EBDA633A-6A86-48A4-AA12-1FF417782296}"/>
    <cellStyle name="ÄÞ¸¶_ÁÖ°£¸ÅÃâÇöÈ²_¼öÃâ  16" xfId="26871" xr:uid="{0C47C881-E6F0-46E8-95A5-46BB5CC7D548}"/>
    <cellStyle name="AÞ¸¶_AO°￡¸AAaCoE²_¼oAa  17" xfId="26872" xr:uid="{F5D10749-194C-411A-90EA-34F22B3EBA6A}"/>
    <cellStyle name="ÄÞ¸¶_ÁÖ°£¸ÅÃâÇöÈ²_¼öÃâ  17" xfId="26873" xr:uid="{C7433194-2BB9-442C-B5A1-D26D29C003AA}"/>
    <cellStyle name="AÞ¸¶_AO°￡¸AAaCoE²_¼oAa  18" xfId="26874" xr:uid="{5360CBFF-26C5-4E78-BDBE-7B82B446B24F}"/>
    <cellStyle name="ÄÞ¸¶_ÁÖ°£¸ÅÃâÇöÈ²_¼öÃâ  18" xfId="26875" xr:uid="{4C0680DE-F648-4731-931D-88E3D4F055D7}"/>
    <cellStyle name="AÞ¸¶_AO°￡¸AAaCoE²_¼oAa  19" xfId="26876" xr:uid="{92D24B8A-70B2-4512-ABB1-CF4957F7CB75}"/>
    <cellStyle name="ÄÞ¸¶_ÁÖ°£¸ÅÃâÇöÈ²_¼öÃâ  19" xfId="26877" xr:uid="{3BFBDF11-B978-4506-9196-611A236BBBB0}"/>
    <cellStyle name="AÞ¸¶_AO°￡¸AAaCoE²_¼oAa  2" xfId="26878" xr:uid="{C5977136-0184-4BEF-8A2C-E4E349D3C50E}"/>
    <cellStyle name="ÄÞ¸¶_ÁÖ°£¸ÅÃâÇöÈ²_¼öÃâ  2" xfId="26879" xr:uid="{DC7F1827-4555-447D-871E-ADAB876E638F}"/>
    <cellStyle name="AÞ¸¶_AO°￡¸AAaCoE²_¼oAa  20" xfId="26880" xr:uid="{D582DFF1-4F0D-47C1-8397-EB538FB58C7C}"/>
    <cellStyle name="ÄÞ¸¶_ÁÖ°£¸ÅÃâÇöÈ²_¼öÃâ  20" xfId="26881" xr:uid="{AA7593BF-C3E0-41F6-B0EE-8CA474D5D89A}"/>
    <cellStyle name="AÞ¸¶_AO°￡¸AAaCoE²_¼oAa  21" xfId="26882" xr:uid="{FA4CF29B-9254-4607-BC8E-150B90484AD9}"/>
    <cellStyle name="ÄÞ¸¶_ÁÖ°£¸ÅÃâÇöÈ²_¼öÃâ  21" xfId="26883" xr:uid="{001FD174-9104-4F59-A352-082638F9AD43}"/>
    <cellStyle name="AÞ¸¶_AO°￡¸AAaCoE²_¼oAa  22" xfId="26884" xr:uid="{2A5A4E8A-FE7D-40FB-AAB5-6514EF58E59D}"/>
    <cellStyle name="ÄÞ¸¶_ÁÖ°£¸ÅÃâÇöÈ²_¼öÃâ  22" xfId="26885" xr:uid="{D8BC6FF2-BD8E-4691-98D7-5D33B5B0AFF0}"/>
    <cellStyle name="AÞ¸¶_AO°￡¸AAaCoE²_¼oAa  23" xfId="26886" xr:uid="{83901CD3-964B-4F95-86C2-D96C90FABEBB}"/>
    <cellStyle name="ÄÞ¸¶_ÁÖ°£¸ÅÃâÇöÈ²_¼öÃâ  23" xfId="26887" xr:uid="{C8B8514C-CE18-4024-9480-DB1985C138DE}"/>
    <cellStyle name="AÞ¸¶_AO°￡¸AAaCoE²_¼oAa  24" xfId="26888" xr:uid="{B50D33C7-1561-4C4F-882F-872EB7FF026C}"/>
    <cellStyle name="ÄÞ¸¶_ÁÖ°£¸ÅÃâÇöÈ²_¼öÃâ  24" xfId="26889" xr:uid="{83E3FEFD-D518-4CD2-928F-D17670E2FB06}"/>
    <cellStyle name="AÞ¸¶_AO°￡¸AAaCoE²_¼oAa  25" xfId="26890" xr:uid="{DB94BCD3-64B3-4E74-A4CF-F208163D6618}"/>
    <cellStyle name="ÄÞ¸¶_ÁÖ°£¸ÅÃâÇöÈ²_¼öÃâ  25" xfId="26891" xr:uid="{08A0621E-7FBD-4E62-AD00-41C991F77A06}"/>
    <cellStyle name="AÞ¸¶_AO°￡¸AAaCoE²_¼oAa  26" xfId="26892" xr:uid="{AA8B7B99-482B-4C4B-813C-561D35BF58F5}"/>
    <cellStyle name="ÄÞ¸¶_ÁÖ°£¸ÅÃâÇöÈ²_¼öÃâ  26" xfId="26893" xr:uid="{156B1132-3F56-4AB2-A903-76A213E4E57B}"/>
    <cellStyle name="AÞ¸¶_AO°￡¸AAaCoE²_¼oAa  27" xfId="26894" xr:uid="{8A9B7EE7-792E-4017-A8D6-1992CEC41198}"/>
    <cellStyle name="ÄÞ¸¶_ÁÖ°£¸ÅÃâÇöÈ²_¼öÃâ  27" xfId="26895" xr:uid="{A0C6BBC1-1822-462F-8D86-F99949E2F668}"/>
    <cellStyle name="AÞ¸¶_AO°￡¸AAaCoE²_¼oAa  28" xfId="26896" xr:uid="{DA2BC2AC-DCF1-4A6B-A48C-6D3DB875FC43}"/>
    <cellStyle name="ÄÞ¸¶_ÁÖ°£¸ÅÃâÇöÈ²_¼öÃâ  28" xfId="26897" xr:uid="{FEC7AF30-A679-437E-94E6-90CE8C81F60B}"/>
    <cellStyle name="AÞ¸¶_AO°￡¸AAaCoE²_¼oAa  29" xfId="26898" xr:uid="{CFD08297-8007-4330-98D1-B90143873F94}"/>
    <cellStyle name="ÄÞ¸¶_ÁÖ°£¸ÅÃâÇöÈ²_¼öÃâ  29" xfId="26899" xr:uid="{3B1C8772-84FB-44CE-BE12-AF9C46D9DDC6}"/>
    <cellStyle name="AÞ¸¶_AO°￡¸AAaCoE²_¼oAa  3" xfId="26900" xr:uid="{696A859E-F2B4-45AE-A03C-93E6265F6600}"/>
    <cellStyle name="ÄÞ¸¶_ÁÖ°£¸ÅÃâÇöÈ²_¼öÃâ  3" xfId="26901" xr:uid="{A5F01B75-441E-46C9-8E74-038F448CA505}"/>
    <cellStyle name="AÞ¸¶_AO°￡¸AAaCoE²_¼oAa  30" xfId="26902" xr:uid="{7ABDC7EA-93B6-44EE-AE8D-E0F902F43A3C}"/>
    <cellStyle name="ÄÞ¸¶_ÁÖ°£¸ÅÃâÇöÈ²_¼öÃâ  30" xfId="26903" xr:uid="{F59EC5E9-B92A-48DE-BF59-2D711324B037}"/>
    <cellStyle name="AÞ¸¶_AO°￡¸AAaCoE²_¼oAa  31" xfId="26904" xr:uid="{0B4D6C54-6019-4C5B-9C9F-9B42E4F9D7B4}"/>
    <cellStyle name="ÄÞ¸¶_ÁÖ°£¸ÅÃâÇöÈ²_¼öÃâ  31" xfId="26905" xr:uid="{D30AABE9-6421-41BF-ADAD-BEF1C7168C9D}"/>
    <cellStyle name="AÞ¸¶_AO°￡¸AAaCoE²_¼oAa  32" xfId="26906" xr:uid="{EA405183-434C-4937-B4D8-0ADBCA0466ED}"/>
    <cellStyle name="ÄÞ¸¶_ÁÖ°£¸ÅÃâÇöÈ²_¼öÃâ  32" xfId="26907" xr:uid="{A2076A86-A7A8-4CAF-A755-0500B88F8C7E}"/>
    <cellStyle name="AÞ¸¶_AO°￡¸AAaCoE²_¼oAa  33" xfId="26908" xr:uid="{86C771D8-2D45-403A-BEA2-F47D3F32E820}"/>
    <cellStyle name="ÄÞ¸¶_ÁÖ°£¸ÅÃâÇöÈ²_¼öÃâ  33" xfId="26909" xr:uid="{387BE109-D315-49EB-AC05-F66D7E4A94E1}"/>
    <cellStyle name="AÞ¸¶_AO°￡¸AAaCoE²_¼oAa  34" xfId="26910" xr:uid="{B779E6CC-FBBB-4EEE-ADAD-F3734173D1B3}"/>
    <cellStyle name="ÄÞ¸¶_ÁÖ°£¸ÅÃâÇöÈ²_¼öÃâ  34" xfId="26911" xr:uid="{FDDC7946-47D4-4683-9481-B777B06BD69B}"/>
    <cellStyle name="AÞ¸¶_AO°￡¸AAaCoE²_¼oAa  35" xfId="26912" xr:uid="{736EE4A7-8FC3-4795-BB1D-AEF82B5CAB8A}"/>
    <cellStyle name="ÄÞ¸¶_ÁÖ°£¸ÅÃâÇöÈ²_¼öÃâ  35" xfId="26913" xr:uid="{77CC9AD3-E31A-438F-8B1A-4BA6BD0B40DB}"/>
    <cellStyle name="AÞ¸¶_AO°￡¸AAaCoE²_¼oAa  36" xfId="26914" xr:uid="{0660D7AA-4949-41B9-94EE-E3E0DAADB755}"/>
    <cellStyle name="ÄÞ¸¶_ÁÖ°£¸ÅÃâÇöÈ²_¼öÃâ  36" xfId="26915" xr:uid="{ED2F6458-8720-43B7-96C0-AAF1F4411FC9}"/>
    <cellStyle name="AÞ¸¶_AO°￡¸AAaCoE²_¼oAa  4" xfId="26916" xr:uid="{3E0F70A1-6339-4A63-8E7F-6D358826A368}"/>
    <cellStyle name="ÄÞ¸¶_ÁÖ°£¸ÅÃâÇöÈ²_¼öÃâ  4" xfId="26917" xr:uid="{25E3F358-E50E-422B-878C-C3E81947C861}"/>
    <cellStyle name="AÞ¸¶_AO°￡¸AAaCoE²_¼oAa  5" xfId="26918" xr:uid="{4F17C8DD-6D55-42DF-8928-9B17275E07BE}"/>
    <cellStyle name="ÄÞ¸¶_ÁÖ°£¸ÅÃâÇöÈ²_¼öÃâ  5" xfId="26919" xr:uid="{40166497-4407-4CF8-916F-361383DA1961}"/>
    <cellStyle name="AÞ¸¶_AO°￡¸AAaCoE²_¼oAa  6" xfId="26920" xr:uid="{BF6BCCE3-A407-40ED-AFD1-03D7B5910B24}"/>
    <cellStyle name="ÄÞ¸¶_ÁÖ°£¸ÅÃâÇöÈ²_¼öÃâ  6" xfId="26921" xr:uid="{BEB32A77-0440-47D1-8C49-C4CDC6EE195F}"/>
    <cellStyle name="AÞ¸¶_AO°￡¸AAaCoE²_¼oAa  7" xfId="26922" xr:uid="{0437DF18-D991-4B99-A149-FE572EAF2441}"/>
    <cellStyle name="ÄÞ¸¶_ÁÖ°£¸ÅÃâÇöÈ²_¼öÃâ  7" xfId="26923" xr:uid="{DEED8746-B216-4472-A954-F107F32EB1C1}"/>
    <cellStyle name="AÞ¸¶_AO°￡¸AAaCoE²_¼oAa  8" xfId="26924" xr:uid="{CE1DD7C7-8DC6-4AB0-84D0-5205BB9B91FC}"/>
    <cellStyle name="ÄÞ¸¶_ÁÖ°£¸ÅÃâÇöÈ²_¼öÃâ  8" xfId="26925" xr:uid="{DEC7D3CB-8EF8-47B0-8D2A-D5BFACA6CE4D}"/>
    <cellStyle name="AÞ¸¶_AO°￡¸AAaCoE²_¼oAa  9" xfId="26926" xr:uid="{E5E3C74B-0A7A-4497-A0C1-5452A16A6808}"/>
    <cellStyle name="ÄÞ¸¶_ÁÖ°£¸ÅÃâÇöÈ²_¼öÃâ  9" xfId="26927" xr:uid="{1F4DDF20-E0D7-42C7-B96E-8399C789E3A6}"/>
    <cellStyle name="AÞ¸¶_CaEA5³a (2)_¼oAa " xfId="3463" xr:uid="{04CFC84D-9DEF-4B11-9ADD-8E26B13727BB}"/>
    <cellStyle name="ÄÞ¸¶_ÇâÈÄ5³â (2)_¼öÃâ " xfId="3464" xr:uid="{7ED06ADB-BB27-48D8-B437-6ADDC8CA869C}"/>
    <cellStyle name="AÞ¸¶_CaEA5³a (2)_¼oAa  10" xfId="26928" xr:uid="{592EEAA1-511A-499F-9F30-BEECB95040CE}"/>
    <cellStyle name="ÄÞ¸¶_ÇâÈÄ5³â (2)_¼öÃâ  10" xfId="26929" xr:uid="{E8247306-BBA5-43E5-8297-84AF149E37C7}"/>
    <cellStyle name="AÞ¸¶_CaEA5³a (2)_¼oAa  11" xfId="26930" xr:uid="{C721D8FF-7696-4ACA-A4A8-36B97B23B3A6}"/>
    <cellStyle name="ÄÞ¸¶_ÇâÈÄ5³â (2)_¼öÃâ  11" xfId="26931" xr:uid="{0F8EB267-C8AD-4B06-8C1E-28E1BF156AE5}"/>
    <cellStyle name="AÞ¸¶_CaEA5³a (2)_¼oAa  12" xfId="26932" xr:uid="{3D6CBC4D-C602-469B-A518-509B3E646258}"/>
    <cellStyle name="ÄÞ¸¶_ÇâÈÄ5³â (2)_¼öÃâ  12" xfId="26933" xr:uid="{B438DA02-3C0E-4164-81FA-DCBD459DE610}"/>
    <cellStyle name="AÞ¸¶_CaEA5³a (2)_¼oAa  13" xfId="26934" xr:uid="{BCEE13F0-D3C4-4ED0-A417-DE1D0F28EA38}"/>
    <cellStyle name="ÄÞ¸¶_ÇâÈÄ5³â (2)_¼öÃâ  13" xfId="26935" xr:uid="{A1BDD524-F1C4-4E82-BC57-A86B5B2349BC}"/>
    <cellStyle name="AÞ¸¶_CaEA5³a (2)_¼oAa  14" xfId="26936" xr:uid="{C435FF9F-6634-49FB-8E3C-DF8DD6B9EB64}"/>
    <cellStyle name="ÄÞ¸¶_ÇâÈÄ5³â (2)_¼öÃâ  14" xfId="26937" xr:uid="{D6AED7C2-C651-4537-8AA8-44E4FC420EB5}"/>
    <cellStyle name="AÞ¸¶_CaEA5³a (2)_¼oAa  15" xfId="26938" xr:uid="{080F2C47-5D74-4CEB-8866-CF0C28C0194C}"/>
    <cellStyle name="ÄÞ¸¶_ÇâÈÄ5³â (2)_¼öÃâ  15" xfId="26939" xr:uid="{8E3714B1-072A-442E-B4F9-077A7239D0D5}"/>
    <cellStyle name="AÞ¸¶_CaEA5³a (2)_¼oAa  16" xfId="26940" xr:uid="{B1A6767C-89D3-4CC4-93F3-E1DC6AE757E6}"/>
    <cellStyle name="ÄÞ¸¶_ÇâÈÄ5³â (2)_¼öÃâ  16" xfId="26941" xr:uid="{E7D37AA9-1B64-4015-B9FB-7FDC9C65F901}"/>
    <cellStyle name="AÞ¸¶_CaEA5³a (2)_¼oAa  17" xfId="26942" xr:uid="{601FA3D2-A141-46AA-8FC5-45E47F8635FF}"/>
    <cellStyle name="ÄÞ¸¶_ÇâÈÄ5³â (2)_¼öÃâ  17" xfId="26943" xr:uid="{604A53A3-E065-4EBE-A608-4A7ED694E57B}"/>
    <cellStyle name="AÞ¸¶_CaEA5³a (2)_¼oAa  18" xfId="26944" xr:uid="{04EA7A56-95BC-442E-92A6-9E46E48D7793}"/>
    <cellStyle name="ÄÞ¸¶_ÇâÈÄ5³â (2)_¼öÃâ  18" xfId="26945" xr:uid="{4B43EE05-1492-4C4A-894F-B1B29B221A0B}"/>
    <cellStyle name="AÞ¸¶_CaEA5³a (2)_¼oAa  19" xfId="26946" xr:uid="{167F10EF-DD58-4071-818C-1F628FBBBB57}"/>
    <cellStyle name="ÄÞ¸¶_ÇâÈÄ5³â (2)_¼öÃâ  19" xfId="26947" xr:uid="{87DF736E-AFE4-4334-BCB1-174B35771BA3}"/>
    <cellStyle name="AÞ¸¶_CaEA5³a (2)_¼oAa  2" xfId="26948" xr:uid="{ACF0503E-A39E-4173-B2D7-0E5B9FE6B09C}"/>
    <cellStyle name="ÄÞ¸¶_ÇâÈÄ5³â (2)_¼öÃâ  2" xfId="26949" xr:uid="{452D5A8F-D9EB-451E-8D8E-293D5F2E6DF3}"/>
    <cellStyle name="AÞ¸¶_CaEA5³a (2)_¼oAa  20" xfId="26950" xr:uid="{EBD3A26A-983F-4F50-93F7-A1C598A2E3D1}"/>
    <cellStyle name="ÄÞ¸¶_ÇâÈÄ5³â (2)_¼öÃâ  20" xfId="26951" xr:uid="{E4C4F043-E7E0-4843-8A08-923953CB5FE9}"/>
    <cellStyle name="AÞ¸¶_CaEA5³a (2)_¼oAa  21" xfId="26952" xr:uid="{22F23985-0538-4967-AB57-8819A9E70AC1}"/>
    <cellStyle name="ÄÞ¸¶_ÇâÈÄ5³â (2)_¼öÃâ  21" xfId="26953" xr:uid="{3AD28E77-03C2-4CBE-8CCD-ABDDFAA8BA49}"/>
    <cellStyle name="AÞ¸¶_CaEA5³a (2)_¼oAa  22" xfId="26954" xr:uid="{1E4CEBE2-873F-4064-B3D2-07BB4C96F9B5}"/>
    <cellStyle name="ÄÞ¸¶_ÇâÈÄ5³â (2)_¼öÃâ  22" xfId="26955" xr:uid="{4C05427D-18BB-437F-BE74-EB87E19CFE6B}"/>
    <cellStyle name="AÞ¸¶_CaEA5³a (2)_¼oAa  23" xfId="26956" xr:uid="{9B67DAD4-FBF1-454D-8C6E-8B572C7BA40E}"/>
    <cellStyle name="ÄÞ¸¶_ÇâÈÄ5³â (2)_¼öÃâ  23" xfId="26957" xr:uid="{76E26DBE-AC60-4DBC-9714-131B189F57D5}"/>
    <cellStyle name="AÞ¸¶_CaEA5³a (2)_¼oAa  24" xfId="26958" xr:uid="{9994DDB9-837A-4D68-A42A-E4535721A044}"/>
    <cellStyle name="ÄÞ¸¶_ÇâÈÄ5³â (2)_¼öÃâ  24" xfId="26959" xr:uid="{53192209-941E-43E4-BA1F-589635EDDC14}"/>
    <cellStyle name="AÞ¸¶_CaEA5³a (2)_¼oAa  25" xfId="26960" xr:uid="{A1E3B12E-5573-4103-AFAD-54E04B3B4C99}"/>
    <cellStyle name="ÄÞ¸¶_ÇâÈÄ5³â (2)_¼öÃâ  25" xfId="26961" xr:uid="{62FD37EF-3DE8-4B9B-A4E8-455D4D5E52B4}"/>
    <cellStyle name="AÞ¸¶_CaEA5³a (2)_¼oAa  26" xfId="26962" xr:uid="{94A4CD42-8C2F-4C28-AD43-9D1049FB71AD}"/>
    <cellStyle name="ÄÞ¸¶_ÇâÈÄ5³â (2)_¼öÃâ  26" xfId="26963" xr:uid="{00368B0E-61AA-4723-AFBC-CD2E5545FB0D}"/>
    <cellStyle name="AÞ¸¶_CaEA5³a (2)_¼oAa  27" xfId="26964" xr:uid="{2368F507-A1EA-449B-B546-79A270328A57}"/>
    <cellStyle name="ÄÞ¸¶_ÇâÈÄ5³â (2)_¼öÃâ  27" xfId="26965" xr:uid="{38EE9D31-29C2-4073-81F5-353DC8ED55F3}"/>
    <cellStyle name="AÞ¸¶_CaEA5³a (2)_¼oAa  28" xfId="26966" xr:uid="{0ADB2668-7259-4B46-B924-887724291416}"/>
    <cellStyle name="ÄÞ¸¶_ÇâÈÄ5³â (2)_¼öÃâ  28" xfId="26967" xr:uid="{3B00A33D-ECE2-48E4-937A-7D7087BB8E49}"/>
    <cellStyle name="AÞ¸¶_CaEA5³a (2)_¼oAa  29" xfId="26968" xr:uid="{2755009E-B0E9-4D79-A67B-10D13BDB3735}"/>
    <cellStyle name="ÄÞ¸¶_ÇâÈÄ5³â (2)_¼öÃâ  29" xfId="26969" xr:uid="{CD03A8AE-38B4-4E04-96E5-6916999B3A8F}"/>
    <cellStyle name="AÞ¸¶_CaEA5³a (2)_¼oAa  3" xfId="26970" xr:uid="{55ABB490-2360-4301-83A6-30DF7C1ECF27}"/>
    <cellStyle name="ÄÞ¸¶_ÇâÈÄ5³â (2)_¼öÃâ  3" xfId="26971" xr:uid="{024CDC23-49E9-4901-9522-6872D76E857C}"/>
    <cellStyle name="AÞ¸¶_CaEA5³a (2)_¼oAa  30" xfId="26972" xr:uid="{6348CBB2-B2DF-49A3-8303-734DD54D9258}"/>
    <cellStyle name="ÄÞ¸¶_ÇâÈÄ5³â (2)_¼öÃâ  30" xfId="26973" xr:uid="{AA321120-C219-47BC-B04B-D2A38710CA0B}"/>
    <cellStyle name="AÞ¸¶_CaEA5³a (2)_¼oAa  31" xfId="26974" xr:uid="{EC4FBAF9-78A3-471E-BD7D-2F83950473E6}"/>
    <cellStyle name="ÄÞ¸¶_ÇâÈÄ5³â (2)_¼öÃâ  31" xfId="26975" xr:uid="{1D6A0E8A-C8F0-42AE-A651-C9CB15AC00E2}"/>
    <cellStyle name="AÞ¸¶_CaEA5³a (2)_¼oAa  32" xfId="26976" xr:uid="{D0E34F85-4811-45FB-B53A-56B3BE623A46}"/>
    <cellStyle name="ÄÞ¸¶_ÇâÈÄ5³â (2)_¼öÃâ  32" xfId="26977" xr:uid="{A831A8F4-E9CD-423F-A476-5A17F9F3924C}"/>
    <cellStyle name="AÞ¸¶_CaEA5³a (2)_¼oAa  33" xfId="26978" xr:uid="{D1A5EE05-8D82-4E52-86E2-29D6BEAA5ABF}"/>
    <cellStyle name="ÄÞ¸¶_ÇâÈÄ5³â (2)_¼öÃâ  33" xfId="26979" xr:uid="{29A68304-ABD1-427B-BF74-F5054A94FBAD}"/>
    <cellStyle name="AÞ¸¶_CaEA5³a (2)_¼oAa  34" xfId="26980" xr:uid="{D5E3B8DF-AEEA-48F7-8326-E5CBAB134175}"/>
    <cellStyle name="ÄÞ¸¶_ÇâÈÄ5³â (2)_¼öÃâ  34" xfId="26981" xr:uid="{D410F632-9601-4EC2-84A9-DCBC9AE47F53}"/>
    <cellStyle name="AÞ¸¶_CaEA5³a (2)_¼oAa  35" xfId="26982" xr:uid="{7C195C03-FF07-437F-9C5A-D0A0A17A038A}"/>
    <cellStyle name="ÄÞ¸¶_ÇâÈÄ5³â (2)_¼öÃâ  35" xfId="26983" xr:uid="{3BB64EF9-B486-4F69-B4C1-FEC00A001577}"/>
    <cellStyle name="AÞ¸¶_CaEA5³a (2)_¼oAa  36" xfId="26984" xr:uid="{55B59480-F365-496E-98F7-64BEFDFD6B61}"/>
    <cellStyle name="ÄÞ¸¶_ÇâÈÄ5³â (2)_¼öÃâ  36" xfId="26985" xr:uid="{641BA1AD-DEC7-42EF-A50D-B16878823CE6}"/>
    <cellStyle name="AÞ¸¶_CaEA5³a (2)_¼oAa  4" xfId="26986" xr:uid="{7B792F93-89E0-4777-99B4-17988F949A15}"/>
    <cellStyle name="ÄÞ¸¶_ÇâÈÄ5³â (2)_¼öÃâ  4" xfId="26987" xr:uid="{6BBCB931-64E8-4D79-A122-522619F80A4A}"/>
    <cellStyle name="AÞ¸¶_CaEA5³a (2)_¼oAa  5" xfId="26988" xr:uid="{F9B91DEB-AC06-4085-9AE7-CB62012DC29C}"/>
    <cellStyle name="ÄÞ¸¶_ÇâÈÄ5³â (2)_¼öÃâ  5" xfId="26989" xr:uid="{977E38A6-E4A3-47A3-8A35-CE987232F3A4}"/>
    <cellStyle name="AÞ¸¶_CaEA5³a (2)_¼oAa  6" xfId="26990" xr:uid="{C993D100-0FC8-4E43-B815-F6CF35100B75}"/>
    <cellStyle name="ÄÞ¸¶_ÇâÈÄ5³â (2)_¼öÃâ  6" xfId="26991" xr:uid="{0A6310B4-B1CC-4085-B480-FBCCA743F65A}"/>
    <cellStyle name="AÞ¸¶_CaEA5³a (2)_¼oAa  7" xfId="26992" xr:uid="{3AAC0855-0E52-4B59-ADAA-8893D624EACD}"/>
    <cellStyle name="ÄÞ¸¶_ÇâÈÄ5³â (2)_¼öÃâ  7" xfId="26993" xr:uid="{4E76546B-58F1-4696-8869-A0039E6C5963}"/>
    <cellStyle name="AÞ¸¶_CaEA5³a (2)_¼oAa  8" xfId="26994" xr:uid="{D6E0D42D-B7FF-4276-9EE4-CFA86C5CC758}"/>
    <cellStyle name="ÄÞ¸¶_ÇâÈÄ5³â (2)_¼öÃâ  8" xfId="26995" xr:uid="{7543D2DA-CC60-4476-9A1F-59C2D406C9B2}"/>
    <cellStyle name="AÞ¸¶_CaEA5³a (2)_¼oAa  9" xfId="26996" xr:uid="{6F539930-45B0-4D4B-BC4C-F654EA537E7D}"/>
    <cellStyle name="ÄÞ¸¶_ÇâÈÄ5³â (2)_¼öÃâ  9" xfId="26997" xr:uid="{3AFFA6A1-87F6-40D6-AAA7-271254F91D7B}"/>
    <cellStyle name="AÞ¸¶_Co´e¾÷¹≪AßAø " xfId="3465" xr:uid="{DB1FC203-EAF3-4B1F-9FA0-3848AB2A3242}"/>
    <cellStyle name="ÄÞ¸¶_INQUIRY ¿µ¾÷ÃßÁø " xfId="3466" xr:uid="{5B47E71A-31AA-4DF6-8078-2D95A4485632}"/>
    <cellStyle name="AÞ¸¶_INQUIRY ¿μ¾÷AßAø " xfId="3467" xr:uid="{1FDAF2F3-9536-4330-9DDC-485EB80F5BE1}"/>
    <cellStyle name="ÄÞ¸¶_laroux" xfId="3468" xr:uid="{2F1D936B-2DD7-4880-BC2A-45DC2103E38A}"/>
    <cellStyle name="AÞ¸¶_PERSONAL_1" xfId="3469" xr:uid="{298A7347-B204-4272-A83F-5E1E5AE5A206}"/>
    <cellStyle name="ÄÞ¸¶_PERSONAL_1" xfId="3470" xr:uid="{86C5943F-7F70-47BA-9C81-83EAC27FFB86}"/>
    <cellStyle name="AÞ¸¶_Sheet2" xfId="3471" xr:uid="{EA25C190-DB66-4B9B-B08D-7A1BF58EB84F}"/>
    <cellStyle name="ÄÞ¸¶_Sheet2" xfId="3472" xr:uid="{1F727824-14DB-4DAA-AAAA-DD04DBEE7881}"/>
    <cellStyle name="AÞ¸¶¼a[0]_´eAN°yC￥ " xfId="3473" xr:uid="{FAEDA6AB-3A7D-4AE2-A044-13E1179ABF5C}"/>
    <cellStyle name="_x0001_b" xfId="3474" xr:uid="{4917ADA9-EBBF-4FA7-943B-70117F9E0CF5}"/>
    <cellStyle name="_x0001_b 2" xfId="26998" xr:uid="{26019AF0-E691-45DB-A0F6-0DD2E83558B4}"/>
    <cellStyle name="Border" xfId="31459" xr:uid="{86575AB4-EE0F-423D-9F33-9E1077D333CA}"/>
    <cellStyle name="C¡ERERERIA￠RERER¡ERER￠RER￠RE?¡ERER￠RER¡ER¡E?¡ERERI_(A￠RERERE¡ERERE¡ERERI￠RERER¡ERER￠RER￠RE?￠RERER¡ER￠R¡¿I￠RER￠R¡×I￠RERERE￠RERER¡ER￠R¡¿I￠RER￠R¡×I￠RERER¡ERER￠RER￠RE?￠RERER¡ER￠R¡¿I￠RER￠R¡×II¡ERER￠RER¡ER¡E?" xfId="3475" xr:uid="{BF6BF626-FAF4-49C6-B542-68774CDD3EB2}"/>
    <cellStyle name="C¡ERIA￠R¡×¡§¡I_¡§Io¡ERi￠RE?￠R¡×￠RI¡ER¡§￠R¡§I¡ER￠R¡×￠Rⓒ­nAa " xfId="3476" xr:uid="{974672B3-41F4-4A50-A144-19DD76C03A0B}"/>
    <cellStyle name="C¡IA¨ª_ 1-3 " xfId="3477" xr:uid="{D665D88F-6E00-4ACE-9BA2-57DE0DD74C8E}"/>
    <cellStyle name="C¡ÍA¨ª_¡ÆeE©ö3 " xfId="3478" xr:uid="{277D196B-0F37-434C-90AA-C180A85C13BC}"/>
    <cellStyle name="C¡IA¨ª_¡ÆeEⓒo3 " xfId="3479" xr:uid="{B8B67A73-1CFA-4363-8514-33568240262A}"/>
    <cellStyle name="C¡ÍA¨ª_¡íc¨ú¡À¨¬I¨¬¡Æ AN¡Æe " xfId="3480" xr:uid="{78BCA9F0-375F-433D-AD1D-D584DDA9C9E4}"/>
    <cellStyle name="C¡IA¨ª_¡ic¨u¡A¨￢I¨￢¡Æ AN¡Æe _1본사 (2)" xfId="3481" xr:uid="{DF35F7F6-0CC6-421C-8088-E778897DC0B0}"/>
    <cellStyle name="C¡ÍA¨ª_¡íc¨ú¡À¨¬I¨¬¡Æ AN¡Æe _4월보고상" xfId="3482" xr:uid="{0FC71E7A-7A71-4E1A-8C4A-27A145F97129}"/>
    <cellStyle name="C¡IA¨ª_¡ic¨u¡A¨￢I¨￢¡Æ AN¡Æe _ⓒo¡i￠?¨￡10￠?u " xfId="3483" xr:uid="{8D770EE1-DB20-463C-838D-D2652FEAF3B9}"/>
    <cellStyle name="C¡ÍA¨ª_¡íc¨ú¡À¨¬I¨¬¡Æ AN¡Æe _Co¢¥e¨ú¡À©ö¡ìA©¬A©ª " xfId="3484" xr:uid="{D19A5B1D-E23D-4135-BEDC-5BB0228577D8}"/>
    <cellStyle name="C¡IA¨ª_¡ic¨u¡A¨￢I¨￢¡Æ AN¡Æe _Co￠￥e¨u¡Aⓒo¡iAⓒ￢Aⓒª " xfId="3485" xr:uid="{49B69F0F-A4E2-4D73-8909-4695C0D30C36}"/>
    <cellStyle name="C¡ÍA¨ª_¨¡?¡¾a3_p.mix " xfId="3486" xr:uid="{A82D6FC1-82A0-482B-8B17-4F7A6B9F5212}"/>
    <cellStyle name="C¡IA¨ª_¨¡?¡¾a3_p.mix _0201실적" xfId="3487" xr:uid="{37BCFAE8-32EB-49D3-9BA2-B32A60EA43AA}"/>
    <cellStyle name="C¡ÍA¨ª_¨¡?¡¾a3_p.mix _Book11" xfId="3488" xr:uid="{184CD236-0B0E-4293-9EBC-8685EE73E695}"/>
    <cellStyle name="C¡IA¨ª_¨¡AC¡IAo_¡ÆeEⓒo3 " xfId="3489" xr:uid="{1C883F72-8BF6-4014-AB09-96793FEDBC85}"/>
    <cellStyle name="C¡ÍA¨ª_¨¬IA©ª¨¬I©öR(¨¡?¨¡C) (1¢¯u)_1_©ö¡ì¢¯¨£10¢¯u " xfId="3490" xr:uid="{71BEA00D-4BFC-4D58-80A1-7ACA91B41AFD}"/>
    <cellStyle name="C¡IA¨ª_¨￢IAⓒª¨￢IⓒoR(¨¡?¨¡C) (1￠?u)_1_ⓒo¡i￠?¨￡10￠?u " xfId="3491" xr:uid="{4E8A8C1B-E226-4E1A-9B03-3C33C8DB7147}"/>
    <cellStyle name="C¡ÍA¨ª_¨úc¨öA " xfId="3492" xr:uid="{08B8A074-59A5-48BE-8D27-2B0A46625B18}"/>
    <cellStyle name="C¡IA¨ª_¨uc¨oA _1본사 (2)" xfId="3493" xr:uid="{310122CA-9E74-40DC-92DD-48063FBA4450}"/>
    <cellStyle name="C¡ÍA¨ª_¨úc¨öA _4월보고상" xfId="3494" xr:uid="{B3BD86C6-CF08-4F6A-8B06-59CB80010416}"/>
    <cellStyle name="C¡IA¨ª_¨uc¨oA _ⓒo¡i￠?¨￡10￠?u " xfId="3495" xr:uid="{5041AAEA-7CBF-4858-9CB8-1AD678CAC9CE}"/>
    <cellStyle name="C¡ÍA¨ª_¨ùOAI©öI¢¥o " xfId="3496" xr:uid="{7C329916-21DB-451C-9872-52508D13D5EA}"/>
    <cellStyle name="C¡IA¨ª_¨uOAIⓒoI￠￥o " xfId="3497" xr:uid="{00D34DE0-6425-4E0E-9D0D-6A375D8C2805}"/>
    <cellStyle name="C¡ÍA¨ª_¢¯¥ì¨ú¡ÀCoE©÷ " xfId="3498" xr:uid="{768505E0-C13F-4D5B-BCEC-EEF94AA9CA66}"/>
    <cellStyle name="C¡IA¨ª_￠￢AAa￠￢AAa￠?ⓒª¡Æ￠R " xfId="3499" xr:uid="{881488E2-002A-44D6-8323-83173379A330}"/>
    <cellStyle name="C¡ÍA¨ª_¢¬AAa¢¬AAa¢¯©ª¡Æ¢® " xfId="3500" xr:uid="{A7E2C8A9-8A5D-4143-859E-45F3F24613A7}"/>
    <cellStyle name="C¡IA¨ª_0N-HANDLING " xfId="3501" xr:uid="{0C757F3C-D922-4387-8AD4-8C36D4D3A18E}"/>
    <cellStyle name="C¡ÍA¨ª_0N-HANDLING " xfId="3502" xr:uid="{24E52BCC-097A-4729-AAEB-F17CFF261EB6}"/>
    <cellStyle name="C¡IA¨ª_0N-HANDLING  10" xfId="26999" xr:uid="{2884D2F0-EEDB-4A67-922B-8345C9703866}"/>
    <cellStyle name="C¡ÍA¨ª_0N-HANDLING _Book11" xfId="3503" xr:uid="{21FE0773-5420-4F00-AFF2-F07A312F0A1A}"/>
    <cellStyle name="C¡IA¨ª_2￠?u￠￢AAa " xfId="3504" xr:uid="{0B7A10F6-D68C-42A3-88FB-0D5097A7AEBA}"/>
    <cellStyle name="C¡ÍA¨ª_2¢¯u¢¬AAa " xfId="3505" xr:uid="{3A629AC5-83BC-45D3-8749-231092251A81}"/>
    <cellStyle name="C¡IA¨ª_5-1¡¾￠´¡Æi " xfId="3506" xr:uid="{FA6D9738-A01C-448B-BD20-E628EEB2C4F4}"/>
    <cellStyle name="C¡ÍA¨ª_5-1¡¾¢´¡Æi " xfId="3507" xr:uid="{251C1F65-D74A-43AE-8158-D07964D1CD2F}"/>
    <cellStyle name="C¡IA¨ª_5-1¡¾￠´¡Æi  10" xfId="27000" xr:uid="{892A7728-5087-4C28-AE76-135D25DE40E3}"/>
    <cellStyle name="C¡ÍA¨ª_5-1¡¾¢´¡Æi _Book11" xfId="3508" xr:uid="{F176341D-35F6-4401-A196-FB9D8A91A897}"/>
    <cellStyle name="C¡IA¨ª_5-1¡¾￠´¡Æi _ⓒo¡i￠?¨￡10￠?u " xfId="3509" xr:uid="{FFF19570-A7B5-4DD4-9B58-3AB512957404}"/>
    <cellStyle name="C¡ÍA¨ª_5-1¡¾¢´¡Æi _Co¢¥e¨ú¡À©ö¡ìA©¬A©ª " xfId="3510" xr:uid="{BA203EE0-C86E-4A7F-9453-C9EC222A05E3}"/>
    <cellStyle name="C¡IA¨ª_5-1¡¾￠´¡Æi _Co￠￥e¨u¡Aⓒo¡iAⓒ￢Aⓒª " xfId="3511" xr:uid="{F16F1115-88C5-4E0D-B71D-EF38723DB46C}"/>
    <cellStyle name="C¡ÍA¨ª_A¡ÀAO¡¾Y " xfId="3512" xr:uid="{9C1580FB-AAC3-4611-B2BB-D7782A395C9F}"/>
    <cellStyle name="C¡IA¨ª_A¡AAO¡¾Y _0201실적" xfId="3513" xr:uid="{85F6D062-A854-4844-8D5F-037719E2ABB0}"/>
    <cellStyle name="C¡ÍA¨ª_A¡ÀAO¡¾Y ¡¾¢¬A¢Ò " xfId="3514" xr:uid="{BA42D85D-AADD-416D-9296-D01A963F223F}"/>
    <cellStyle name="C¡IA¨ª_A¡AAO¡¾Y ¡¾￠￢A￠O _0201실적" xfId="3515" xr:uid="{6DF14D0B-BD20-4784-8AB3-109DF1B74A89}"/>
    <cellStyle name="C¡ÍA¨ª_A¡ÀAO¡¾Y ¡¾¢¬A¢Ò _Book11" xfId="3516" xr:uid="{63BA6E84-AADB-48DA-9C93-012C5FF4339A}"/>
    <cellStyle name="C¡IA¨ª_A￠O￠￥¨­¡ÆeEⓒo " xfId="3517" xr:uid="{E413547E-87C4-4317-A95C-53A601E6F79A}"/>
    <cellStyle name="C¡ÍA¨ª_A¥ìE¡Ì3¢¯u " xfId="3518" xr:uid="{CD56F2F5-A1B8-4370-9E67-EA6247736F8E}"/>
    <cellStyle name="C¡IA¨ª_Aⓒ￢A￠´￠￥eA¡A " xfId="3519" xr:uid="{AA482363-786B-45ED-969D-D0B1E18F085B}"/>
    <cellStyle name="C¡ÍA¨ª_AU¡¾Y_1_A©¬A¢´¢¥eA¡À " xfId="3520" xr:uid="{ADB80345-910E-4910-A00A-563E12CF005E}"/>
    <cellStyle name="C¡IA¨ª_AU¡¾Y_1_Aⓒ￢A￠´￠￥eA¡A " xfId="3521" xr:uid="{555383BF-C2A4-495E-868A-875B7B5A6970}"/>
    <cellStyle name="C¡ÍA¨ª_AU¡¾Y_A©¬A¢´¢¥eA¡À " xfId="3522" xr:uid="{55CD8A7B-AD0B-4A52-B72B-B4478D81104E}"/>
    <cellStyle name="C¡IA¨ª_AU¡¾Y_Aⓒ￢A￠´￠￥eA¡A " xfId="3523" xr:uid="{0538CFE5-B976-4605-8399-E19E0592CC80}"/>
    <cellStyle name="C¡ÍA¨ª_Ay¡ÆeC¡Í(2¢¯u) " xfId="3524" xr:uid="{A8B3040C-CBB5-455A-873B-E045D6506733}"/>
    <cellStyle name="C¡IA¨ª_ⓒo¡i￠?¨￡¡Æⓒ¡¨￢nAa " xfId="3525" xr:uid="{706BCFF7-5752-4AAF-882C-120D50C01724}"/>
    <cellStyle name="C¡ÍA¨ª_Co¢¥e¨ú¡À©ö¡ìA©¬A©ª " xfId="3526" xr:uid="{4BB505E6-6D8C-44B4-B33A-24B37565C257}"/>
    <cellStyle name="C¡IA¨ª_Co￠￥e¨u¡Aⓒo¡iAⓒ￢Aⓒª " xfId="3527" xr:uid="{AB760ED2-DE3B-4DA4-B584-39F31CD1CCD7}"/>
    <cellStyle name="C¡ÍA¨ª_CoAo©öyAI ¡ÆA¨ú¡¿¢¯¨Ï¨öA " xfId="3528" xr:uid="{BAF4E13D-D13B-4D3C-9B14-6AF613009FFF}"/>
    <cellStyle name="C¡IA¨ª_CoAoⓒoyAI ¡ÆA¨u¡¿￠?¨I¨oA " xfId="3529" xr:uid="{95B56272-1A78-4BA9-83D8-84A362AAF646}"/>
    <cellStyle name="C¡ÍA¨ª_p.mix " xfId="3530" xr:uid="{67A8F7D5-3A13-49CC-AF40-DC2C9B078FF0}"/>
    <cellStyle name="C¡IA¨ª_p.mix _24통관" xfId="3531" xr:uid="{81E5158C-9BE8-4758-838D-0877F4142C59}"/>
    <cellStyle name="C¡ÍA¨ª_p.mix _Book11" xfId="3532" xr:uid="{912D73C8-70E2-45DF-A7B9-4BF549469533}"/>
    <cellStyle name="C¡IA¨ª_PL￠?￥i¨u¡A " xfId="3533" xr:uid="{2D3380C6-C847-4549-8C7B-9BD591E9A70A}"/>
    <cellStyle name="C¡ÍA¨ª_PL¢¯¥ì¨ú¡À " xfId="3534" xr:uid="{9B1DA4BC-0B16-4CBC-A30C-B4F5F4BD9EFD}"/>
    <cellStyle name="C¡IA¨ª_Sheet1_￠?￥i¨u¡ACoEⓒ÷ " xfId="3535" xr:uid="{85F0A606-0415-4572-8B02-00796D9DB5E1}"/>
    <cellStyle name="C¡ÍA¨ª_Sheet1_¢¯¥ì¨ú¡ÀCoE©÷ " xfId="3536" xr:uid="{AC05F14A-91DD-472B-8AB6-FE86E448A0D5}"/>
    <cellStyle name="C¡IA¨ª_Sheet1_0N-HANDLING " xfId="3537" xr:uid="{FCA75EC0-12CB-4973-9542-8039316A87D3}"/>
    <cellStyle name="C¡ÍA¨ª_Sheet1_0N-HANDLING " xfId="3538" xr:uid="{20AF3128-D948-47E3-B6FD-C04B08157BA2}"/>
    <cellStyle name="C¡IA¨ª_Sheet1_0N-HANDLING _0201실적" xfId="3539" xr:uid="{EFFF157D-C17C-4425-B081-C5072FD24467}"/>
    <cellStyle name="C¡ÍA¨ª_Sheet1_0N-HANDLING _Book11" xfId="3540" xr:uid="{4DC3748D-B05D-430C-9293-48FA6CFD8D62}"/>
    <cellStyle name="C¡IA¨ª_Sheet1_A¡AAO¡¾Y " xfId="3541" xr:uid="{B483EFCD-0371-47B3-8491-DB4FC683E60C}"/>
    <cellStyle name="C¡ÍA¨ª_Sheet1_A¡ÀAO¡¾Y " xfId="3542" xr:uid="{1C6620E7-5194-4593-A596-12F269EB5062}"/>
    <cellStyle name="C¡IA¨ª_Sheet1_A¡AAO¡¾Y _0201실적" xfId="3543" xr:uid="{8BD2F08F-E590-44A9-B83D-99BC89867179}"/>
    <cellStyle name="C¡ÍA¨ª_Sheet1_A¡ÀAO¡¾Y _Book11" xfId="3544" xr:uid="{A9973C2F-6D90-4F13-B001-04175C2F4BA2}"/>
    <cellStyle name="C¡IA¨ª_Sheet1_Ay¡ÆeC¡I(2￠?u) " xfId="3545" xr:uid="{3D422528-0A2F-45C5-96F5-C530A308FC31}"/>
    <cellStyle name="C¡ÍA¨ª_Sheet1_Ay¡ÆeC¡Í(2¢¯u) " xfId="3546" xr:uid="{CBAC334B-DED7-485F-A4F4-DD13FFC68C46}"/>
    <cellStyle name="C¡IA¨ª_SOON1 " xfId="3547" xr:uid="{4AE8BE8D-8C8F-4170-8CAA-1B157DF858EF}"/>
    <cellStyle name="C¡ÍA¨ª_SOON1 " xfId="3548" xr:uid="{B475AA01-7444-4FC1-9AE9-11FC4DDAE26E}"/>
    <cellStyle name="C¡IA¨ª_SOON1  10" xfId="27001" xr:uid="{19557A16-6DAA-41A0-8ADF-CD5C89533224}"/>
    <cellStyle name="C¡ÍA¨ª_SOON1 _Book11" xfId="3549" xr:uid="{A1A08A8C-F4D0-464F-B5C8-4338AA4B69D4}"/>
    <cellStyle name="C¡IA¨ª_SOON1 _ⓒo¡i￠?¨￡10￠?u " xfId="3550" xr:uid="{D3802399-EEC5-4E2D-8C7F-730757371058}"/>
    <cellStyle name="C￠RERERIA¡ERER￠RER¡ER¡E?￠RER¡ER￠R￠?￠RERI_¡ERER￠RER¡ER¡E?￠RERER?￠RERER￠RER¡ER￠R￠?ua3_p.mix " xfId="3551" xr:uid="{C3290B0E-4AB2-467D-92B9-3E04921B2208}"/>
    <cellStyle name="C￠RERIA¡ER￠R¡¿￠R¡×￠RI_¡ER￠R¡¿￠RER?￠RER￠R¡×ua3_p.mix " xfId="3552" xr:uid="{F9C62236-226E-4B29-BB03-B0E8D5B42B69}"/>
    <cellStyle name="C￠RIA¡§¨￡_ 1-3 " xfId="3553" xr:uid="{B6E3E8DE-B3BF-44EF-A1ED-5907CAC2E0B8}"/>
    <cellStyle name="Ç¥ÁØ_  Á¾  ÇÕ  " xfId="3554" xr:uid="{1F6B0E7C-66C9-4F7E-AD8A-1309E75E1BD7}"/>
    <cellStyle name="C￥AØ_ ´e    Cu " xfId="3555" xr:uid="{8A09DFA0-8DA5-400B-971B-BFA5E027DB51}"/>
    <cellStyle name="Ç¥ÁØ_ 1-3 " xfId="3556" xr:uid="{091EB4F8-F3F0-4989-8B67-88CC288A7777}"/>
    <cellStyle name="C￥AØ_´e¿UCN¹R°ø¹R " xfId="3557" xr:uid="{1EAF10DE-3056-416E-B002-AB39CC226FC0}"/>
    <cellStyle name="Ç¥ÁØ_´ëÃÑ°ýÇ¥ " xfId="3558" xr:uid="{D25EAD9A-1743-4C0A-9DD9-9631B21283D5}"/>
    <cellStyle name="C￥AØ_¸AAa¸AAa¿ø°¡ " xfId="3559" xr:uid="{70724456-018E-455B-AB11-98AD3AB16774}"/>
    <cellStyle name="Ç¥ÁØ_¸ÅÃâ¸ÅÃâ¿ø°¡ " xfId="3560" xr:uid="{0F2F3F59-C822-4FAD-A325-430C2A0E7296}"/>
    <cellStyle name="C￥AØ_¸AAa¸AAa¿ø°¡ _0201실적" xfId="3561" xr:uid="{F0BAFBF2-EE09-4C9F-BD14-43493FDA2008}"/>
    <cellStyle name="Ç¥ÁØ_¸ÅÃâ¸ÅÃâ¿ø°¡ _Book11" xfId="3562" xr:uid="{C605E779-D0BF-458E-BD7E-160E3B06AA0F}"/>
    <cellStyle name="C￥AØ_¸AAa¾×(3)" xfId="3563" xr:uid="{E3887273-FF8F-4E1B-B31D-629E2E6D5277}"/>
    <cellStyle name="Ç¥ÁØ_¿µ¾÷ÇöÈ² " xfId="3564" xr:uid="{72E17F67-8F8C-4CC4-A028-E97CF5FEE07D}"/>
    <cellStyle name="C￥AØ_¿i≫eA¡ " xfId="3565" xr:uid="{0A189155-1C8A-425D-BA73-4D021E2FC39F}"/>
    <cellStyle name="Ç¥ÁØ_±¹¿Übal" xfId="3566" xr:uid="{D730C5B6-3B7E-4419-A6C5-0914B16F7F0B}"/>
    <cellStyle name="C￥AØ_≫c±Þ±aAUAc " xfId="3567" xr:uid="{F3677744-18E7-49D5-B010-638F80285238}"/>
    <cellStyle name="Ç¥ÁØ_°èÈ¹3 " xfId="3568" xr:uid="{A9053B15-3853-4975-975D-3F68B3ED1E19}"/>
    <cellStyle name="C￥AØ_°eE¹3 _0201실적" xfId="3569" xr:uid="{5027AA62-CDE4-4B41-BF10-2411812754A8}"/>
    <cellStyle name="Ç¥ÁØ_°èÈ¹3 _Book11" xfId="3570" xr:uid="{AC4306AA-7F4B-4860-9886-EBA93955130E}"/>
    <cellStyle name="C￥AØ_0N-HANDLING " xfId="3571" xr:uid="{EC6C4246-74A9-43CD-8586-32DA721A885C}"/>
    <cellStyle name="Ç¥ÁØ_0N-HANDLING " xfId="3572" xr:uid="{276DD366-DD0A-4E4F-B1A6-5A204BBF1EFA}"/>
    <cellStyle name="C￥AØ_0N-HANDLING  10" xfId="27002" xr:uid="{BE714991-1C9F-4D05-865E-BA3D58E39F2E}"/>
    <cellStyle name="Ç¥ÁØ_0N-HANDLING  10" xfId="27003" xr:uid="{BBD6E95A-02D6-4C3B-8B2F-4AB8A825E96E}"/>
    <cellStyle name="C￥AØ_0N-HANDLING  11" xfId="27004" xr:uid="{CDCA46CA-F2C3-4A21-A27D-B4D1D6E0B7A8}"/>
    <cellStyle name="Ç¥ÁØ_0N-HANDLING  11" xfId="27005" xr:uid="{7A5442BA-77E0-4577-8BAD-268FEB08FA50}"/>
    <cellStyle name="C￥AØ_0N-HANDLING  12" xfId="27006" xr:uid="{3031C033-02FF-4590-B275-2D1B0B7B3F98}"/>
    <cellStyle name="Ç¥ÁØ_0N-HANDLING  12" xfId="27007" xr:uid="{DC3C4954-575C-4B86-8194-BF9CE3E10370}"/>
    <cellStyle name="C￥AØ_0N-HANDLING  13" xfId="27008" xr:uid="{204396C5-5E58-48D3-8E4A-4243504EA191}"/>
    <cellStyle name="Ç¥ÁØ_0N-HANDLING  13" xfId="27009" xr:uid="{2835E89A-08E2-4175-B1C0-FEAFB9DA93D8}"/>
    <cellStyle name="C￥AØ_0N-HANDLING  14" xfId="27010" xr:uid="{4EF863FA-0934-43F6-90B4-10386075E564}"/>
    <cellStyle name="Ç¥ÁØ_0N-HANDLING  14" xfId="27011" xr:uid="{78246F3A-CF1B-404E-964E-023357EDB07E}"/>
    <cellStyle name="C￥AØ_0N-HANDLING  15" xfId="27012" xr:uid="{487E52CD-C1ED-4DB5-AF7B-E00BBF653672}"/>
    <cellStyle name="Ç¥ÁØ_0N-HANDLING  15" xfId="27013" xr:uid="{D21EC4D5-7814-4E46-BFF7-C949F4005E2B}"/>
    <cellStyle name="C￥AØ_0N-HANDLING  16" xfId="27014" xr:uid="{D70BCD11-8636-4143-92FB-18BC662BB9D1}"/>
    <cellStyle name="Ç¥ÁØ_0N-HANDLING  16" xfId="27015" xr:uid="{51F2461B-2B82-410F-9721-A8722D3CC50C}"/>
    <cellStyle name="C￥AØ_0N-HANDLING  17" xfId="27016" xr:uid="{F0A14161-A38B-4683-805B-289CE739554D}"/>
    <cellStyle name="Ç¥ÁØ_0N-HANDLING  17" xfId="27017" xr:uid="{2A688C99-6D6A-4663-BB8C-B3BD7EBDEAA9}"/>
    <cellStyle name="C￥AØ_0N-HANDLING  18" xfId="27018" xr:uid="{DA4F1834-B4F8-48AE-A9B2-8EBE1906BEA0}"/>
    <cellStyle name="Ç¥ÁØ_0N-HANDLING  18" xfId="27019" xr:uid="{7FAED97D-BB0C-4824-B0D3-682DE625EB12}"/>
    <cellStyle name="C￥AØ_0N-HANDLING  19" xfId="27020" xr:uid="{5B0B55AD-96FB-4C45-975E-9FE5B10B6577}"/>
    <cellStyle name="Ç¥ÁØ_0N-HANDLING  19" xfId="27021" xr:uid="{33BAD2C9-1DBB-4A60-9142-969DDD5B93F1}"/>
    <cellStyle name="C￥AØ_0N-HANDLING  2" xfId="27022" xr:uid="{89284002-CD04-4326-B960-705428752F02}"/>
    <cellStyle name="Ç¥ÁØ_0N-HANDLING  2" xfId="27023" xr:uid="{E6EB4BF0-D1D7-4331-B04F-67A69907AF7E}"/>
    <cellStyle name="C￥AØ_0N-HANDLING  20" xfId="27024" xr:uid="{595D9912-7868-40C3-B8BD-2B0780AD5148}"/>
    <cellStyle name="Ç¥ÁØ_0N-HANDLING  20" xfId="27025" xr:uid="{14665B7F-1741-4A64-B096-CBA3579D514B}"/>
    <cellStyle name="C￥AØ_0N-HANDLING  21" xfId="27026" xr:uid="{EB62C182-4A32-4E11-9BA6-61CD0C282AD8}"/>
    <cellStyle name="Ç¥ÁØ_0N-HANDLING  21" xfId="27027" xr:uid="{A753C04D-75FE-442F-AEA7-698CD9BAF40B}"/>
    <cellStyle name="C￥AØ_0N-HANDLING  22" xfId="27028" xr:uid="{FE6B3CCB-CBE4-4268-A4A1-9F6CF80FA063}"/>
    <cellStyle name="Ç¥ÁØ_0N-HANDLING  22" xfId="27029" xr:uid="{E28E980C-B655-4855-B235-F0570B24B768}"/>
    <cellStyle name="C￥AØ_0N-HANDLING  23" xfId="27030" xr:uid="{26334A25-C431-49AF-9F40-D5A5BC8F9D22}"/>
    <cellStyle name="Ç¥ÁØ_0N-HANDLING  23" xfId="27031" xr:uid="{E1B39DA0-8C58-4BC7-AC7C-43D616BB937A}"/>
    <cellStyle name="C￥AØ_0N-HANDLING  24" xfId="27032" xr:uid="{7A6D43F7-E807-42E4-AB73-C4FADB7415C7}"/>
    <cellStyle name="Ç¥ÁØ_0N-HANDLING  24" xfId="27033" xr:uid="{A96F26BF-98B4-4D4B-8A60-D4EEAED72891}"/>
    <cellStyle name="C￥AØ_0N-HANDLING  25" xfId="27034" xr:uid="{2A557CF1-7FBA-4227-BF9E-E9FBA91F7196}"/>
    <cellStyle name="Ç¥ÁØ_0N-HANDLING  25" xfId="27035" xr:uid="{DBB86390-4B13-4E83-9AE9-B70FD2559311}"/>
    <cellStyle name="C￥AØ_0N-HANDLING  26" xfId="27036" xr:uid="{00ECAC98-4BC5-4513-BCAB-269794CD26BF}"/>
    <cellStyle name="Ç¥ÁØ_0N-HANDLING  26" xfId="27037" xr:uid="{021973BD-890F-427D-899B-17064330B4F6}"/>
    <cellStyle name="C￥AØ_0N-HANDLING  27" xfId="27038" xr:uid="{58B227D2-F598-40B8-85B4-66C705166E6A}"/>
    <cellStyle name="Ç¥ÁØ_0N-HANDLING  27" xfId="27039" xr:uid="{1C955A4A-2436-4F6D-9217-4242F5B07272}"/>
    <cellStyle name="C￥AØ_0N-HANDLING  28" xfId="27040" xr:uid="{94FB9FD6-4BF2-4936-99A6-484D95386392}"/>
    <cellStyle name="Ç¥ÁØ_0N-HANDLING  28" xfId="27041" xr:uid="{2C46F0B2-6257-4EB5-A2AC-9FF735604B64}"/>
    <cellStyle name="C￥AØ_0N-HANDLING  29" xfId="27042" xr:uid="{5FEC1C5E-AC0F-486D-918D-756CFEA72D90}"/>
    <cellStyle name="Ç¥ÁØ_0N-HANDLING  29" xfId="27043" xr:uid="{2D6ED74D-5254-41D6-8973-68EAA4D18CC5}"/>
    <cellStyle name="C￥AØ_0N-HANDLING  3" xfId="27044" xr:uid="{2335A4D3-C5BF-41A5-9C03-711532EBE7D5}"/>
    <cellStyle name="Ç¥ÁØ_0N-HANDLING  3" xfId="27045" xr:uid="{D3BA08EE-CF91-41BA-8D13-F55BE34B58CE}"/>
    <cellStyle name="C￥AØ_0N-HANDLING  30" xfId="27046" xr:uid="{A0DBFDDF-DBD0-4A40-A1DB-07E5E71F26A7}"/>
    <cellStyle name="Ç¥ÁØ_0N-HANDLING  30" xfId="27047" xr:uid="{99D7A13C-FA43-4305-9C41-6156EC7BB52F}"/>
    <cellStyle name="C￥AØ_0N-HANDLING  31" xfId="27048" xr:uid="{7B77880E-8A03-4A71-9CA6-A57FD98B38A2}"/>
    <cellStyle name="Ç¥ÁØ_0N-HANDLING  31" xfId="27049" xr:uid="{C8B3881E-4396-4376-AE50-5F4708E8C296}"/>
    <cellStyle name="C￥AØ_0N-HANDLING  32" xfId="27050" xr:uid="{030BF147-D848-4FBB-A8BC-D09C78C762B5}"/>
    <cellStyle name="Ç¥ÁØ_0N-HANDLING  32" xfId="27051" xr:uid="{73DC94D8-846B-4A94-B092-3E9E905E6D93}"/>
    <cellStyle name="C￥AØ_0N-HANDLING  33" xfId="27052" xr:uid="{F45A96F9-D2D0-4B07-8726-CC8FE26933F4}"/>
    <cellStyle name="Ç¥ÁØ_0N-HANDLING  33" xfId="27053" xr:uid="{886F4D53-D117-46E5-A287-996C558A533F}"/>
    <cellStyle name="C￥AØ_0N-HANDLING  34" xfId="27054" xr:uid="{307D3B88-33EC-44E7-ADA7-13248D5D5530}"/>
    <cellStyle name="Ç¥ÁØ_0N-HANDLING  34" xfId="27055" xr:uid="{8B6E1C9E-348D-44EB-8106-3CF8D398FCA1}"/>
    <cellStyle name="C￥AØ_0N-HANDLING  35" xfId="27056" xr:uid="{4019D6F0-9DCF-452A-88BA-7E436F836B3A}"/>
    <cellStyle name="Ç¥ÁØ_0N-HANDLING  35" xfId="27057" xr:uid="{EDAC4546-A41D-46B8-ABB5-E2A07AAA6893}"/>
    <cellStyle name="C￥AØ_0N-HANDLING  36" xfId="27058" xr:uid="{3BB67C46-704F-463A-BCC5-AF2DB9986451}"/>
    <cellStyle name="Ç¥ÁØ_0N-HANDLING  36" xfId="27059" xr:uid="{90C569AB-4A62-4D72-B256-276F4FF96121}"/>
    <cellStyle name="C￥AØ_0N-HANDLING  4" xfId="27060" xr:uid="{C37CA86A-346B-4CF8-B6CA-D33B4272F915}"/>
    <cellStyle name="Ç¥ÁØ_0N-HANDLING  4" xfId="27061" xr:uid="{8E8B3156-83F9-4EAF-987A-4256AFD5E174}"/>
    <cellStyle name="C￥AØ_0N-HANDLING  5" xfId="27062" xr:uid="{4E269C89-61F3-462E-AB98-AB9809AEA653}"/>
    <cellStyle name="Ç¥ÁØ_0N-HANDLING  5" xfId="27063" xr:uid="{DF5B3958-946A-4238-B266-19AFAFF1FB2D}"/>
    <cellStyle name="C￥AØ_0N-HANDLING  6" xfId="27064" xr:uid="{32AE0832-8CCF-420A-8EFD-5A01BF461232}"/>
    <cellStyle name="Ç¥ÁØ_0N-HANDLING  6" xfId="27065" xr:uid="{CC048332-9693-4045-B97B-E9D1ABB94D9B}"/>
    <cellStyle name="C￥AØ_0N-HANDLING  7" xfId="27066" xr:uid="{C4C28390-4243-4166-890C-287931189071}"/>
    <cellStyle name="Ç¥ÁØ_0N-HANDLING  7" xfId="27067" xr:uid="{DCCBEDFB-99EA-4155-A7FF-F349D02ED680}"/>
    <cellStyle name="C￥AØ_0N-HANDLING  8" xfId="27068" xr:uid="{1CABDF2A-0FB3-4848-90BF-38E35C124050}"/>
    <cellStyle name="Ç¥ÁØ_0N-HANDLING  8" xfId="27069" xr:uid="{22DF983D-3B65-46D3-A45D-09C2C79DC08F}"/>
    <cellStyle name="C￥AØ_0N-HANDLING  9" xfId="27070" xr:uid="{497965C2-DE55-4622-8DD3-D92977259D82}"/>
    <cellStyle name="Ç¥ÁØ_0N-HANDLING  9" xfId="27071" xr:uid="{04E14736-560F-4655-BC11-B55C2E9EECC6}"/>
    <cellStyle name="C￥AØ_0N-HANDLING _0201실적" xfId="3573" xr:uid="{F13BA796-A1EE-4781-AC08-DDA2DA4D0321}"/>
    <cellStyle name="Ç¥ÁØ_0N-HANDLING _Book11" xfId="3574" xr:uid="{0FA9DAC9-2C09-4DBC-B508-8249B7BCC827}"/>
    <cellStyle name="C￥AØ_¼oAI¼º " xfId="3575" xr:uid="{EA804358-D167-44A4-B599-298E8C3F8AAE}"/>
    <cellStyle name="Ç¥ÁØ_¼öÀÍ¼º " xfId="3576" xr:uid="{36CC6285-2BD4-4EE8-AB92-073D61B8901D}"/>
    <cellStyle name="C￥AØ_¼oAI¼º  2" xfId="27072" xr:uid="{89EDB454-5467-47E0-940A-2A28B9F9F389}"/>
    <cellStyle name="Ç¥ÁØ_¼öÀÍ¼º  2" xfId="27073" xr:uid="{0794F425-1A68-405A-AB06-021F2EA83295}"/>
    <cellStyle name="C￥AØ_¼oAI¼º  3" xfId="27074" xr:uid="{6CF2AC4F-18DE-4811-817A-CED0640F573F}"/>
    <cellStyle name="Ç¥ÁØ_¼öÀÍ¼º  3" xfId="27075" xr:uid="{F8BD19A1-6EA7-4E16-8D67-8CAC4F8756DC}"/>
    <cellStyle name="C￥AØ_¼oAI¼º  4" xfId="27076" xr:uid="{C76D3597-9278-496C-BEC1-EE18778339A2}"/>
    <cellStyle name="Ç¥ÁØ_¼öÀÍ¼º  4" xfId="27077" xr:uid="{834A92BF-CB21-4CE3-9DA1-7C1DF904940F}"/>
    <cellStyle name="C￥AØ_¼oAI¼º  5" xfId="27078" xr:uid="{00E99613-2FF2-4189-BBB5-BFE9628A1356}"/>
    <cellStyle name="Ç¥ÁØ_¼öÀÍ¼º  5" xfId="27079" xr:uid="{26AAC00B-0B37-40A7-9FD3-3310A04E6F4B}"/>
    <cellStyle name="C￥AØ_¼oAI¼º  6" xfId="27080" xr:uid="{2A164F61-FC01-4184-BA06-77361A9B9D58}"/>
    <cellStyle name="Ç¥ÁØ_¼öÀÍ¼º  6" xfId="27081" xr:uid="{A8234A0B-757A-45F7-94AC-3FFCC008067A}"/>
    <cellStyle name="C￥AØ_¼OAI¹I´o " xfId="3577" xr:uid="{1B5EA7DE-CDD0-4CC5-A8AB-C6D4EE504BD7}"/>
    <cellStyle name="Ç¥ÁØ_¼ÕÀÍ¹Î´ö " xfId="3578" xr:uid="{BE06E864-B17F-47F8-B198-83889DE3EF17}"/>
    <cellStyle name="C￥AØ_¼OAI¹I´o _0201실적" xfId="3579" xr:uid="{46676B2E-0310-4AB8-9D27-3C0F5B26F4F5}"/>
    <cellStyle name="Ç¥ÁØ_¼ÕÀÍ¹Î´ö _Book11" xfId="3580" xr:uid="{5DF2A700-0CC2-404E-A32C-7EAADFFF9DB0}"/>
    <cellStyle name="C￥AØ_¾c½A " xfId="3581" xr:uid="{6B8FE7DE-ACFB-4B96-812F-BBD4F8F7C204}"/>
    <cellStyle name="Ç¥ÁØ_¾ç½Ä " xfId="3582" xr:uid="{F40FE4F9-1BD6-41EF-8820-3247AE1187EE}"/>
    <cellStyle name="C￥AØ_¾c½A _¹≪¿ª10¿u " xfId="3583" xr:uid="{B7CEBD0D-E777-4F50-93E2-54F6BD9FD176}"/>
    <cellStyle name="Ç¥ÁØ_¾ç½Ä _4월보고상" xfId="3584" xr:uid="{42218CFD-B630-406A-BDB6-1B266E2D5611}"/>
    <cellStyle name="C￥AØ_¹≪¿ª°æºnAa " xfId="3585" xr:uid="{9E7F4E7E-237D-4AFA-BF61-85CD3A03ADE2}"/>
    <cellStyle name="Ç¥ÁØ_2¿ù¸ÅÃâ " xfId="3586" xr:uid="{23D71256-96A8-4363-B21F-BBB51C46C29D}"/>
    <cellStyle name="C￥AØ_2¿u¸AAa _0201실적" xfId="3587" xr:uid="{6365C61E-432B-4BDC-841F-38DAF2494D0E}"/>
    <cellStyle name="Ç¥ÁØ_2¿ù¸ÅÃâ _Book11" xfId="3588" xr:uid="{F1368A59-B0C4-4C9D-92FA-DEC389D215ED}"/>
    <cellStyle name="C￥AØ_5-1±¤°i " xfId="3589" xr:uid="{08C6CCB7-DD55-4D4C-8977-DD579B1A4F76}"/>
    <cellStyle name="Ç¥ÁØ_5-1±¤°í " xfId="3590" xr:uid="{2CD775B7-562D-4251-B3AC-0208214575E4}"/>
    <cellStyle name="C￥AØ_5-1±¤°i  10" xfId="27082" xr:uid="{5C23A458-93F4-4FA3-AD3E-67816071FD28}"/>
    <cellStyle name="Ç¥ÁØ_5-1±¤°í  10" xfId="27083" xr:uid="{64CA502C-2D1A-403C-9783-E5456ED2E24C}"/>
    <cellStyle name="C￥AØ_5-1±¤°i  11" xfId="27084" xr:uid="{0F278BA2-105D-48CF-A4D4-92F4C672BAE8}"/>
    <cellStyle name="Ç¥ÁØ_5-1±¤°í  11" xfId="27085" xr:uid="{5ECE83EF-19B9-4D2E-80A6-76A34BC03FBD}"/>
    <cellStyle name="C￥AØ_5-1±¤°i  12" xfId="27086" xr:uid="{05E6EB32-0FB0-4FEA-B77F-E1284CDA36D4}"/>
    <cellStyle name="Ç¥ÁØ_5-1±¤°í  12" xfId="27087" xr:uid="{6232FB67-B7E8-4A34-8B2A-23B564A3A35A}"/>
    <cellStyle name="C￥AØ_5-1±¤°i  13" xfId="27088" xr:uid="{BCE04F89-3D03-4A89-96EA-A2626B66EF03}"/>
    <cellStyle name="Ç¥ÁØ_5-1±¤°í  13" xfId="27089" xr:uid="{27985CB3-EDD8-4646-8709-58A54AC1C7A7}"/>
    <cellStyle name="C￥AØ_5-1±¤°i  14" xfId="27090" xr:uid="{3EAB056B-34C4-4237-B65A-5E6E22CDEFC7}"/>
    <cellStyle name="Ç¥ÁØ_5-1±¤°í  2" xfId="27091" xr:uid="{DE0E6249-9E25-4C2D-B12A-9B6CD8AE9C10}"/>
    <cellStyle name="C￥AØ_5-1±¤°i  3" xfId="27092" xr:uid="{229A52D9-948E-48C8-BF12-CEEBCFE5E239}"/>
    <cellStyle name="Ç¥ÁØ_5-1±¤°í  3" xfId="27093" xr:uid="{B5E0DFCD-4749-44FA-B800-FE826E09D66A}"/>
    <cellStyle name="C￥AØ_5-1±¤°i  4" xfId="27094" xr:uid="{B795B971-EDC1-4C0D-A718-EB13BF76D035}"/>
    <cellStyle name="Ç¥ÁØ_5-1±¤°í  4" xfId="27095" xr:uid="{92F268AA-F98F-4D06-B8B6-1B2CED0D8E92}"/>
    <cellStyle name="C￥AØ_5-1±¤°i  5" xfId="27096" xr:uid="{D538D663-BBF0-47E1-B26B-872F04FA2DC8}"/>
    <cellStyle name="Ç¥ÁØ_5-1±¤°í  5" xfId="27097" xr:uid="{4FA7C29E-488E-4954-9FA3-8CB63E3D61F8}"/>
    <cellStyle name="C￥AØ_5-1±¤°i  6" xfId="27098" xr:uid="{56CE1083-6C4D-4279-997A-7A6B26149463}"/>
    <cellStyle name="Ç¥ÁØ_5-1±¤°í  6" xfId="27099" xr:uid="{4E5A390F-7903-4634-BE58-6E5B13386DEA}"/>
    <cellStyle name="C￥AØ_5-1±¤°i  7" xfId="27100" xr:uid="{AB639064-5A88-4CEA-9BF6-A970F7FE668B}"/>
    <cellStyle name="Ç¥ÁØ_5-1±¤°í  7" xfId="27101" xr:uid="{2AFAC04C-D7D9-4AB9-84C7-2187D80DA3BB}"/>
    <cellStyle name="C￥AØ_5-1±¤°i  8" xfId="27102" xr:uid="{7B6F8AA3-98BB-494B-970A-15A3F58492AD}"/>
    <cellStyle name="Ç¥ÁØ_5-1±¤°í  8" xfId="27103" xr:uid="{697C5E26-F039-450F-8A5E-1416B679CA99}"/>
    <cellStyle name="C￥AØ_5-1±¤°i  9" xfId="27104" xr:uid="{75C7FE24-1374-4A92-BCF7-CF2901374B06}"/>
    <cellStyle name="Ç¥ÁØ_5-1±¤°í  9" xfId="27105" xr:uid="{4D5C4B6E-73FA-4A03-B0EF-A4030EA6A211}"/>
    <cellStyle name="C￥AØ_5-1±¤°i _°ø≫c2°u " xfId="3591" xr:uid="{2A896936-F07A-4E38-9E58-30529A714D1E}"/>
    <cellStyle name="Ç¥ÁØ_5-1±¤°í _¹«¿ª10¿ù " xfId="3592" xr:uid="{F768A6F0-1C25-4E1F-811C-ABA8604C262E}"/>
    <cellStyle name="C￥AØ_5-1±¤°i _¹≪¿ª10¿u " xfId="3593" xr:uid="{714B2A43-DAD8-43EE-85E6-E968C216465C}"/>
    <cellStyle name="Ç¥ÁØ_5-1±¤°í _2006년 설계-생산-경영개선계획(배전변압기)" xfId="3594" xr:uid="{2E14D065-B3F7-4A08-A5A9-4A76E2216A70}"/>
    <cellStyle name="C￥AØ_5-1±¤°i _Co´e¾÷¹≪AßAø " xfId="3595" xr:uid="{458493DB-E55B-498F-8EA8-E50287142A63}"/>
    <cellStyle name="Ç¥ÁØ_5-1±¤°í _SPACE활용" xfId="3596" xr:uid="{9B2F4DDA-E036-4745-A867-E81D57C9C347}"/>
    <cellStyle name="C￥AØ_5-1±¤°i _어음수표총괄_퇴직충당금 - 2004" xfId="3597" xr:uid="{C43DB183-E037-4E01-8F9F-00EC2F8EE6A0}"/>
    <cellStyle name="Ç¥ÁØ_5-1±¤°í _어음수표총괄_퇴직충당금 - 2004" xfId="3598" xr:uid="{5E344243-3156-4F03-A1C6-A5EA002C994C}"/>
    <cellStyle name="C￥AØ_5-1±¤°i _외화환산" xfId="3599" xr:uid="{AB32D5B5-F4C8-4D34-97D8-40F3CFF890F6}"/>
    <cellStyle name="Ç¥ÁØ_5-1±¤°í _외화환산" xfId="3600" xr:uid="{C2A66186-6FBD-4210-AB8C-4CE4D4C66D8E}"/>
    <cellStyle name="C￥AØ_5-1±¤°i _외화환산 2" xfId="31232" xr:uid="{81A6B80A-EB43-456D-9C3B-080F4541D287}"/>
    <cellStyle name="Ç¥ÁØ_5-1±¤°í _외화환산 2" xfId="31233" xr:uid="{2938FE56-DDCA-481C-9CD7-FCBCA3AED986}"/>
    <cellStyle name="C￥AØ_5-1±¤°i _외화환산 3" xfId="31254" xr:uid="{564F5296-17F9-4E71-A74F-0AA4B5850996}"/>
    <cellStyle name="Ç¥ÁØ_5-1±¤°í _외화환산 3" xfId="31253" xr:uid="{6A4884E9-AB5D-429F-BE1A-49EE8D1A1E4B}"/>
    <cellStyle name="C￥AØ_5-1±¤°i _외화환산 4" xfId="31247" xr:uid="{E49F2451-7669-4934-A319-86724CB40202}"/>
    <cellStyle name="Ç¥ÁØ_5-1±¤°í _외화환산 4" xfId="31248" xr:uid="{3E704A35-E094-43B8-BE72-39C54186EF2A}"/>
    <cellStyle name="C￥AØ_5-1±¤°i _외화환산 5" xfId="31582" xr:uid="{EE5AB548-14C0-4DD3-B522-960C5FD61CEF}"/>
    <cellStyle name="Ç¥ÁØ_5-1±¤°í _외화환산 5" xfId="31583" xr:uid="{4E5AC565-D436-40B8-ADED-0D29D786E72C}"/>
    <cellStyle name="C￥AØ_5-1±¤°i _외화환산_퇴직충당금 - 2004" xfId="3601" xr:uid="{64B23231-A159-4B53-85AC-8BA38EA0FCBC}"/>
    <cellStyle name="Ç¥ÁØ_5-1±¤°í _외화환산_퇴직충당금 - 2004" xfId="3602" xr:uid="{A07DE7DA-635F-4D0C-AC64-4818A41AFCE1}"/>
    <cellStyle name="C￥AØ_5-1±¤°i _최종정산표(0910 0120)" xfId="3603" xr:uid="{709B21F1-8D6B-484C-A47D-FA605167B243}"/>
    <cellStyle name="Ç¥ÁØ_Â÷ÀÔ±Ý " xfId="3604" xr:uid="{912DDF65-4707-4BAD-997E-5BD04412F71D}"/>
    <cellStyle name="C￥AØ_A÷AO±Y _0201실적" xfId="3605" xr:uid="{E0461FA2-58EC-4B5C-866D-139E6009E3AA}"/>
    <cellStyle name="Ç¥ÁØ_Â÷ÀÔ±Ý _Book11" xfId="3606" xr:uid="{DFA9C035-C372-43F3-87EB-A8CBE97AD26B}"/>
    <cellStyle name="C￥AØ_A÷AO±Y ±¸A¶ " xfId="3607" xr:uid="{45025501-2A74-4C04-98C4-93D5FF1F8D51}"/>
    <cellStyle name="Ç¥ÁØ_Â÷ÀÔ±Ý ±¸Á¶ " xfId="3608" xr:uid="{EF88E036-7339-4D12-A4C6-37C38DBA8AC0}"/>
    <cellStyle name="C￥AØ_A÷AO±Y ±¸A¶ _0201실적" xfId="3609" xr:uid="{52D986AA-8AAE-47EC-BB25-84CAEC7ECE7A}"/>
    <cellStyle name="Ç¥ÁØ_Â÷ÀÔ±Ý ±¸Á¶ _Book11" xfId="3610" xr:uid="{E743A8D7-4744-4F14-94EE-66A64804963C}"/>
    <cellStyle name="C￥AØ_A¶´Þ°eE¹ " xfId="3611" xr:uid="{CF558488-7B2F-4EA4-A1ED-9EE8C2BD213F}"/>
    <cellStyle name="Ç¥ÁØ_Á¶´Þ°èÈ¹ " xfId="3612" xr:uid="{282BDD2F-9BFD-4967-B337-07AF3E676F69}"/>
    <cellStyle name="C￥AØ_A¶´Þ°eE¹  10" xfId="27106" xr:uid="{245929EA-D249-4156-B703-7026EA221657}"/>
    <cellStyle name="Ç¥ÁØ_Á¶´Þ°èÈ¹  10" xfId="27107" xr:uid="{6B94A188-D8AF-42DD-B2C0-4449F24AFEDB}"/>
    <cellStyle name="C￥AØ_A¶´Þ°eE¹  11" xfId="27108" xr:uid="{CCB9391C-B9FD-4A09-8537-A7B7DE13E80E}"/>
    <cellStyle name="Ç¥ÁØ_Á¶´Þ°èÈ¹  11" xfId="27109" xr:uid="{4452976F-9E31-4686-BFCC-6E3FD738C5A3}"/>
    <cellStyle name="C￥AØ_A¶´Þ°eE¹  12" xfId="27110" xr:uid="{A1CAD71C-0335-48D6-8D9D-5F3A0A795222}"/>
    <cellStyle name="Ç¥ÁØ_Á¶´Þ°èÈ¹  12" xfId="27111" xr:uid="{C94A21C6-A6F6-467D-867F-93DA0511EEBF}"/>
    <cellStyle name="C￥AØ_A¶´Þ°eE¹  13" xfId="27112" xr:uid="{720A08BF-1F89-4B16-8B82-E839F6A212ED}"/>
    <cellStyle name="Ç¥ÁØ_Á¶´Þ°èÈ¹  13" xfId="27113" xr:uid="{FD62198B-65D7-41F4-AC4B-1825C5998117}"/>
    <cellStyle name="C￥AØ_A¶´Þ°eE¹  14" xfId="27114" xr:uid="{6AC22659-2DF3-4435-B16E-9BE3873F29AB}"/>
    <cellStyle name="Ç¥ÁØ_Á¶´Þ°èÈ¹  14" xfId="27115" xr:uid="{00A3DB33-F46D-433B-8A23-EE75B8B1D909}"/>
    <cellStyle name="C￥AØ_A¶´Þ°eE¹  15" xfId="27116" xr:uid="{A5DC47E1-8C49-44E5-BDA2-AB02B6E5DB1E}"/>
    <cellStyle name="Ç¥ÁØ_Á¶´Þ°èÈ¹  15" xfId="27117" xr:uid="{81EC6637-2210-4FBF-A2DF-F0EEBA77518B}"/>
    <cellStyle name="C￥AØ_A¶´Þ°eE¹  16" xfId="27118" xr:uid="{49F40C27-9164-4E65-80A3-306D4F60E41F}"/>
    <cellStyle name="Ç¥ÁØ_Á¶´Þ°èÈ¹  16" xfId="27119" xr:uid="{82A26896-B3A0-46E4-ACAD-4C15E5D743C2}"/>
    <cellStyle name="C￥AØ_A¶´Þ°eE¹  17" xfId="27120" xr:uid="{9AA6EEE1-3217-4C58-9A39-928A533A21A5}"/>
    <cellStyle name="Ç¥ÁØ_Á¶´Þ°èÈ¹  17" xfId="27121" xr:uid="{A87D0F3B-4270-4E28-A346-D965D71F30FB}"/>
    <cellStyle name="C￥AØ_A¶´Þ°eE¹  18" xfId="27122" xr:uid="{35E2D81B-3DF2-4D36-A099-94AAA4F973A2}"/>
    <cellStyle name="Ç¥ÁØ_Á¶´Þ°èÈ¹  18" xfId="27123" xr:uid="{8F8C83D0-82EB-4E58-9707-63393D73DA85}"/>
    <cellStyle name="C￥AØ_A¶´Þ°eE¹  19" xfId="27124" xr:uid="{D9190CDB-753A-4F1C-A67D-BE939D8E94CE}"/>
    <cellStyle name="Ç¥ÁØ_Á¶´Þ°èÈ¹  19" xfId="27125" xr:uid="{8871C546-5A40-46E2-BDC9-06864F0A2D27}"/>
    <cellStyle name="C￥AØ_A¶´Þ°eE¹  2" xfId="27126" xr:uid="{7DC1B2DC-15C3-45FB-BF9C-B303406EBBF5}"/>
    <cellStyle name="Ç¥ÁØ_Á¶´Þ°èÈ¹  2" xfId="27127" xr:uid="{66461F77-148D-40D6-882F-4BCB12073B77}"/>
    <cellStyle name="C￥AØ_A¶´Þ°eE¹  20" xfId="27128" xr:uid="{946F169E-088B-409D-8792-3FE010556E45}"/>
    <cellStyle name="Ç¥ÁØ_Á¶´Þ°èÈ¹  20" xfId="27129" xr:uid="{D04FB0E3-EFD0-45BA-B295-93A21716C45B}"/>
    <cellStyle name="C￥AØ_A¶´Þ°eE¹  21" xfId="27130" xr:uid="{7D29F734-B56D-49C9-A758-C17FF6CA2F5B}"/>
    <cellStyle name="Ç¥ÁØ_Á¶´Þ°èÈ¹  21" xfId="27131" xr:uid="{9967C17C-F766-4C68-9E89-D91D542DDCA9}"/>
    <cellStyle name="C￥AØ_A¶´Þ°eE¹  22" xfId="27132" xr:uid="{3D1109CF-675D-4D7B-99F4-91AA7A8398BD}"/>
    <cellStyle name="Ç¥ÁØ_Á¶´Þ°èÈ¹  22" xfId="27133" xr:uid="{94C8CB95-C132-4251-AA98-03A28E90FCFB}"/>
    <cellStyle name="C￥AØ_A¶´Þ°eE¹  23" xfId="27134" xr:uid="{8B533704-FF06-4162-8734-E10C4ED78DC1}"/>
    <cellStyle name="Ç¥ÁØ_Á¶´Þ°èÈ¹  23" xfId="27135" xr:uid="{DDF8DED7-2DB7-443F-9859-5AF7387296B7}"/>
    <cellStyle name="C￥AØ_A¶´Þ°eE¹  24" xfId="27136" xr:uid="{32392BE4-99F5-405B-BFA9-EE2D39AF350D}"/>
    <cellStyle name="Ç¥ÁØ_Á¶´Þ°èÈ¹  24" xfId="27137" xr:uid="{E6257CD3-E6F9-4819-835E-37736A29A18F}"/>
    <cellStyle name="C￥AØ_A¶´Þ°eE¹  25" xfId="27138" xr:uid="{00D641C0-53E8-4BA3-920B-AF7297A24786}"/>
    <cellStyle name="Ç¥ÁØ_Á¶´Þ°èÈ¹  25" xfId="27139" xr:uid="{5A7C27A0-ED38-482E-81B7-60C8A9C87198}"/>
    <cellStyle name="C￥AØ_A¶´Þ°eE¹  26" xfId="27140" xr:uid="{192293E9-C2AA-47B2-AACB-0521B3E4CECF}"/>
    <cellStyle name="Ç¥ÁØ_Á¶´Þ°èÈ¹  26" xfId="27141" xr:uid="{7F805C0C-8741-4F28-A164-09FD9F10D5A6}"/>
    <cellStyle name="C￥AØ_A¶´Þ°eE¹  27" xfId="27142" xr:uid="{3C32466D-A970-47AF-937D-AA4FD86BD7F2}"/>
    <cellStyle name="Ç¥ÁØ_Á¶´Þ°èÈ¹  27" xfId="27143" xr:uid="{1D922127-94C8-44EB-80B1-5EC7B24581A6}"/>
    <cellStyle name="C￥AØ_A¶´Þ°eE¹  28" xfId="27144" xr:uid="{23A9BBA9-28CE-4093-A451-2C1A0C7DF4F4}"/>
    <cellStyle name="Ç¥ÁØ_Á¶´Þ°èÈ¹  28" xfId="27145" xr:uid="{B1C8451A-2008-4E5A-B5D3-0994B216FCF1}"/>
    <cellStyle name="C￥AØ_A¶´Þ°eE¹  29" xfId="27146" xr:uid="{5DE29E13-F72D-46B6-9B13-6D46C2FFC130}"/>
    <cellStyle name="Ç¥ÁØ_Á¶´Þ°èÈ¹  29" xfId="27147" xr:uid="{AC43F3B2-9CC8-488F-8378-7D0DFC4F3C0C}"/>
    <cellStyle name="C￥AØ_A¶´Þ°eE¹  3" xfId="27148" xr:uid="{BAD3D7CF-383A-4EDF-833F-8B710148B0A4}"/>
    <cellStyle name="Ç¥ÁØ_Á¶´Þ°èÈ¹  3" xfId="27149" xr:uid="{41515FE5-2F83-42C1-B6A4-7F3AF50304EC}"/>
    <cellStyle name="C￥AØ_A¶´Þ°eE¹  30" xfId="27150" xr:uid="{6FB74BEB-B10B-4900-9481-C9FBAAD13278}"/>
    <cellStyle name="Ç¥ÁØ_Á¶´Þ°èÈ¹  30" xfId="27151" xr:uid="{D37CEA6A-6773-4DC6-BB94-FA77E18AA34A}"/>
    <cellStyle name="C￥AØ_A¶´Þ°eE¹  31" xfId="27152" xr:uid="{6EA2FEB0-7347-4801-B35A-E5DC838B29D0}"/>
    <cellStyle name="Ç¥ÁØ_Á¶´Þ°èÈ¹  31" xfId="27153" xr:uid="{076541E8-6B16-40B8-A4C2-21B1F379A17E}"/>
    <cellStyle name="C￥AØ_A¶´Þ°eE¹  32" xfId="27154" xr:uid="{97F69737-4E17-4524-8280-658936BD3353}"/>
    <cellStyle name="Ç¥ÁØ_Á¶´Þ°èÈ¹  32" xfId="27155" xr:uid="{1CFED859-7EA6-4DBF-B950-3C39499E6C29}"/>
    <cellStyle name="C￥AØ_A¶´Þ°eE¹  33" xfId="27156" xr:uid="{B18004E2-AAF3-4D5B-88FE-0C5DFEF5B73A}"/>
    <cellStyle name="Ç¥ÁØ_Á¶´Þ°èÈ¹  33" xfId="27157" xr:uid="{4FF5756E-9CA8-489F-9BE1-79A720CE3090}"/>
    <cellStyle name="C￥AØ_A¶´Þ°eE¹  34" xfId="27158" xr:uid="{1717AF15-F09F-4ED0-ACC6-B6559AF39B20}"/>
    <cellStyle name="Ç¥ÁØ_Á¶´Þ°èÈ¹  34" xfId="27159" xr:uid="{B555FC6B-AA5A-45DE-8B65-D2F9822EB466}"/>
    <cellStyle name="C￥AØ_A¶´Þ°eE¹  35" xfId="27160" xr:uid="{C48E7136-F528-41CE-8F29-25A58C6BF22C}"/>
    <cellStyle name="Ç¥ÁØ_Á¶´Þ°èÈ¹  35" xfId="27161" xr:uid="{07B1C796-B41F-4B13-BB4E-CCD72A7319D4}"/>
    <cellStyle name="C￥AØ_A¶´Þ°eE¹  36" xfId="27162" xr:uid="{A3A5DB0B-AC11-4006-8C4B-3B52CBB5B727}"/>
    <cellStyle name="Ç¥ÁØ_Á¶´Þ°èÈ¹  36" xfId="27163" xr:uid="{38CB6931-6A31-476B-9B07-02C07408E745}"/>
    <cellStyle name="C￥AØ_A¶´Þ°eE¹  4" xfId="27164" xr:uid="{B11DBBCA-7CD7-4978-AFDF-A5A533B061FD}"/>
    <cellStyle name="Ç¥ÁØ_Á¶´Þ°èÈ¹  4" xfId="27165" xr:uid="{A2797A46-8C74-4E5A-A17F-38393F824605}"/>
    <cellStyle name="C￥AØ_A¶´Þ°eE¹  5" xfId="27166" xr:uid="{6D9FA436-9FF6-418F-9743-80D7C85ADA51}"/>
    <cellStyle name="Ç¥ÁØ_Á¶´Þ°èÈ¹  5" xfId="27167" xr:uid="{C747CAFC-2059-4D79-869E-6FD8FD05F941}"/>
    <cellStyle name="C￥AØ_A¶´Þ°eE¹  6" xfId="27168" xr:uid="{3C8BAC84-F44D-4A21-BB60-7CBF2FFD1ED6}"/>
    <cellStyle name="Ç¥ÁØ_Á¶´Þ°èÈ¹  6" xfId="27169" xr:uid="{61AB0FDD-77C8-4513-B872-673AF025D892}"/>
    <cellStyle name="C￥AØ_A¶´Þ°eE¹  7" xfId="27170" xr:uid="{46E06020-D1EB-4B76-8EBC-A7EF622047EE}"/>
    <cellStyle name="Ç¥ÁØ_Á¶´Þ°èÈ¹  7" xfId="27171" xr:uid="{8A71561D-0FC0-490E-A314-D0B7CC5A8D41}"/>
    <cellStyle name="C￥AØ_A¶´Þ°eE¹  8" xfId="27172" xr:uid="{E477F315-87B9-4390-AC8C-E92103D94AD7}"/>
    <cellStyle name="Ç¥ÁØ_Á¶´Þ°èÈ¹  8" xfId="27173" xr:uid="{10F48D4E-1747-4387-84FF-7A9081BF0FEB}"/>
    <cellStyle name="C￥AØ_A¶´Þ°eE¹  9" xfId="27174" xr:uid="{39007679-1BB4-4F38-ADAC-02F3F7F73C10}"/>
    <cellStyle name="Ç¥ÁØ_Á¶´Þ°èÈ¹  9" xfId="27175" xr:uid="{71B061BB-0D19-47BD-B622-A750BB2C448F}"/>
    <cellStyle name="C￥AØ_A¶´Þ°eE¹ _계획22" xfId="3613" xr:uid="{86679011-C6CE-460C-9786-F7213FFDA1A1}"/>
    <cellStyle name="Ç¥ÁØ_Æ¯±â3_p.mix " xfId="3614" xr:uid="{6080E398-6DAD-4D54-8C3E-D8BCB67E58E0}"/>
    <cellStyle name="C￥AØ_ÆAC￥Ao_°eE¹3 " xfId="3615" xr:uid="{5DEF1E6D-2018-4E67-A20C-EC6E80BD485D}"/>
    <cellStyle name="Ç¥ÁØ_ÆÀÇ¥Áö_°èÈ¹3 " xfId="3616" xr:uid="{967EBDA8-13ED-46D6-BA10-3311CC29FEE5}"/>
    <cellStyle name="C￥AØ_ÆAC￥Ao_°eE¹3  10" xfId="27176" xr:uid="{46F21676-6F23-431F-9C68-55213478220B}"/>
    <cellStyle name="Ç¥ÁØ_ÆÀÇ¥Áö_°èÈ¹3  10" xfId="27177" xr:uid="{3E3EC710-7130-4F42-B452-E281D85DFF68}"/>
    <cellStyle name="C￥AØ_ÆAC￥Ao_°eE¹3  11" xfId="27178" xr:uid="{18FAC925-AC10-4506-A472-1A2F39198ECE}"/>
    <cellStyle name="Ç¥ÁØ_ÆÀÇ¥Áö_°èÈ¹3  11" xfId="27179" xr:uid="{402F9A76-13C8-4C82-B00D-1604847E0C7E}"/>
    <cellStyle name="C￥AØ_ÆAC￥Ao_°eE¹3  12" xfId="27180" xr:uid="{79F9D2A2-D2EB-4AD4-8657-69A3458CEB2A}"/>
    <cellStyle name="Ç¥ÁØ_ÆÀÇ¥Áö_°èÈ¹3  12" xfId="27181" xr:uid="{143E9148-72F2-4AE3-BE27-64A2D1E0E333}"/>
    <cellStyle name="C￥AØ_ÆAC￥Ao_°eE¹3  13" xfId="27182" xr:uid="{3E4871E5-2A01-45B7-A419-5CBA20D7BF73}"/>
    <cellStyle name="Ç¥ÁØ_ÆÀÇ¥Áö_°èÈ¹3  13" xfId="27183" xr:uid="{FFEAE7B3-7DAA-4BA3-9F86-FAA78E8A7D2B}"/>
    <cellStyle name="C￥AØ_ÆAC￥Ao_°eE¹3  14" xfId="27184" xr:uid="{4D6A8C49-1FF5-4F83-A17F-47F590A42596}"/>
    <cellStyle name="Ç¥ÁØ_ÆÀÇ¥Áö_°èÈ¹3  14" xfId="27185" xr:uid="{DAC35E21-417F-4E02-818E-825AEF4AE687}"/>
    <cellStyle name="C￥AØ_ÆAC￥Ao_°eE¹3  15" xfId="27186" xr:uid="{4A4AE47C-5DDF-45C6-BC2B-31A441055BA6}"/>
    <cellStyle name="Ç¥ÁØ_ÆÀÇ¥Áö_°èÈ¹3  15" xfId="27187" xr:uid="{630FD07C-7004-445C-BF6E-638549357B51}"/>
    <cellStyle name="C￥AØ_ÆAC￥Ao_°eE¹3  16" xfId="27188" xr:uid="{9E15B7EB-23DF-4787-868C-C2FC95C93F12}"/>
    <cellStyle name="Ç¥ÁØ_ÆÀÇ¥Áö_°èÈ¹3  16" xfId="27189" xr:uid="{5406C14F-AAF4-42A7-A34B-A9A5C7B166A2}"/>
    <cellStyle name="C￥AØ_ÆAC￥Ao_°eE¹3  17" xfId="27190" xr:uid="{327C781A-96E5-4AEF-8D29-5DE5413D427D}"/>
    <cellStyle name="Ç¥ÁØ_ÆÀÇ¥Áö_°èÈ¹3  17" xfId="27191" xr:uid="{CB96E450-7BF2-48EF-A9F9-361DA1FA40DB}"/>
    <cellStyle name="C￥AØ_ÆAC￥Ao_°eE¹3  18" xfId="27192" xr:uid="{A0D1909B-C3F5-4FBE-90CF-CC2AD9DD2ADA}"/>
    <cellStyle name="Ç¥ÁØ_ÆÀÇ¥Áö_°èÈ¹3  18" xfId="27193" xr:uid="{29A66189-631E-4ED3-A453-8F70780F3AD6}"/>
    <cellStyle name="C￥AØ_ÆAC￥Ao_°eE¹3  19" xfId="27194" xr:uid="{0C87F06C-BD7B-4617-996E-D27F73564544}"/>
    <cellStyle name="Ç¥ÁØ_ÆÀÇ¥Áö_°èÈ¹3  19" xfId="27195" xr:uid="{EC207D6F-028B-4A72-88E7-F86B7BE7770F}"/>
    <cellStyle name="C￥AØ_ÆAC￥Ao_°eE¹3  2" xfId="27196" xr:uid="{A5D5C31F-DABC-4D96-8003-BEA995318AB1}"/>
    <cellStyle name="Ç¥ÁØ_ÆÀÇ¥Áö_°èÈ¹3  2" xfId="27197" xr:uid="{308EA1E5-2567-42E2-B9BD-C02B601BCD91}"/>
    <cellStyle name="C￥AØ_ÆAC￥Ao_°eE¹3  20" xfId="27198" xr:uid="{03D0F115-4C45-4342-B392-FFB684961AB1}"/>
    <cellStyle name="Ç¥ÁØ_ÆÀÇ¥Áö_°èÈ¹3  20" xfId="27199" xr:uid="{EE5BA83F-5BEE-46ED-B7BE-6B4EC260F378}"/>
    <cellStyle name="C￥AØ_ÆAC￥Ao_°eE¹3  21" xfId="27200" xr:uid="{EF90F6B3-31D6-4D92-993B-148173565FAF}"/>
    <cellStyle name="Ç¥ÁØ_ÆÀÇ¥Áö_°èÈ¹3  21" xfId="27201" xr:uid="{FFC0AE6C-3F53-4548-9514-18BB1E3A4B96}"/>
    <cellStyle name="C￥AØ_ÆAC￥Ao_°eE¹3  22" xfId="27202" xr:uid="{630E6C4B-9667-462D-AFA4-595C98EC0703}"/>
    <cellStyle name="Ç¥ÁØ_ÆÀÇ¥Áö_°èÈ¹3  22" xfId="27203" xr:uid="{BC136469-E1D9-4A8C-867E-5D8246C50749}"/>
    <cellStyle name="C￥AØ_ÆAC￥Ao_°eE¹3  23" xfId="27204" xr:uid="{9BE1B2AF-634F-4164-8B43-BF6E96CAB04A}"/>
    <cellStyle name="Ç¥ÁØ_ÆÀÇ¥Áö_°èÈ¹3  23" xfId="27205" xr:uid="{64AE58E9-F7E0-47AE-858A-074EAC1F0F44}"/>
    <cellStyle name="C￥AØ_ÆAC￥Ao_°eE¹3  24" xfId="27206" xr:uid="{38EF29B3-1B86-4550-AF92-29405178A676}"/>
    <cellStyle name="Ç¥ÁØ_ÆÀÇ¥Áö_°èÈ¹3  24" xfId="27207" xr:uid="{B6DD51D8-FB3D-4EC5-8CFE-C8085F9CFDAF}"/>
    <cellStyle name="C￥AØ_ÆAC￥Ao_°eE¹3  25" xfId="27208" xr:uid="{6BA94F04-16CE-49FD-AA26-F1A0A57867ED}"/>
    <cellStyle name="Ç¥ÁØ_ÆÀÇ¥Áö_°èÈ¹3  25" xfId="27209" xr:uid="{35ADBE13-F70B-40B4-B813-5A04C7A395C1}"/>
    <cellStyle name="C￥AØ_ÆAC￥Ao_°eE¹3  26" xfId="27210" xr:uid="{1801B133-BFC7-4B3B-A7AB-00F70F0C0933}"/>
    <cellStyle name="Ç¥ÁØ_ÆÀÇ¥Áö_°èÈ¹3  26" xfId="27211" xr:uid="{662EDFD6-8B49-4875-80F6-2236DEDC925A}"/>
    <cellStyle name="C￥AØ_ÆAC￥Ao_°eE¹3  27" xfId="27212" xr:uid="{568456CB-9484-4803-BB7C-FC32AE94D962}"/>
    <cellStyle name="Ç¥ÁØ_ÆÀÇ¥Áö_°èÈ¹3  27" xfId="27213" xr:uid="{0092610A-10D8-4378-985D-82A4D697CD78}"/>
    <cellStyle name="C￥AØ_ÆAC￥Ao_°eE¹3  28" xfId="27214" xr:uid="{692F5DF9-D2F8-4AC2-93C8-D0B6DD8565A8}"/>
    <cellStyle name="Ç¥ÁØ_ÆÀÇ¥Áö_°èÈ¹3  28" xfId="27215" xr:uid="{28D131AC-DAB6-49A2-98B8-D3FD39E8A976}"/>
    <cellStyle name="C￥AØ_ÆAC￥Ao_°eE¹3  29" xfId="27216" xr:uid="{E80E78E5-D278-4348-92FB-A093F31E6473}"/>
    <cellStyle name="Ç¥ÁØ_ÆÀÇ¥Áö_°èÈ¹3  29" xfId="27217" xr:uid="{ED368C89-D107-44E0-946A-430154D97500}"/>
    <cellStyle name="C￥AØ_ÆAC￥Ao_°eE¹3  3" xfId="27218" xr:uid="{C7CBDEBC-1960-425C-81E9-5338E20363BB}"/>
    <cellStyle name="Ç¥ÁØ_ÆÀÇ¥Áö_°èÈ¹3  3" xfId="27219" xr:uid="{627F2560-0EC0-4F60-AFDE-30C2FAF83AF4}"/>
    <cellStyle name="C￥AØ_ÆAC￥Ao_°eE¹3  30" xfId="27220" xr:uid="{2460ECF8-A3AB-4949-8FF7-680C76774D59}"/>
    <cellStyle name="Ç¥ÁØ_ÆÀÇ¥Áö_°èÈ¹3  30" xfId="27221" xr:uid="{6715DD20-4EBD-42BD-A035-81066E109FFD}"/>
    <cellStyle name="C￥AØ_ÆAC￥Ao_°eE¹3  31" xfId="27222" xr:uid="{14F30470-2C87-4949-A9B7-185C589B3C40}"/>
    <cellStyle name="Ç¥ÁØ_ÆÀÇ¥Áö_°èÈ¹3  31" xfId="27223" xr:uid="{777AF685-7D6D-4807-967D-C8FCC707F6F1}"/>
    <cellStyle name="C￥AØ_ÆAC￥Ao_°eE¹3  32" xfId="27224" xr:uid="{A7054137-5699-40EB-A669-357B1A6931D1}"/>
    <cellStyle name="Ç¥ÁØ_ÆÀÇ¥Áö_°èÈ¹3  32" xfId="27225" xr:uid="{FAC32BBD-5C71-430A-A847-F0D2351363E9}"/>
    <cellStyle name="C￥AØ_ÆAC￥Ao_°eE¹3  33" xfId="27226" xr:uid="{5538D8D3-2436-4F9C-BB7A-D871627A2F86}"/>
    <cellStyle name="Ç¥ÁØ_ÆÀÇ¥Áö_°èÈ¹3  33" xfId="27227" xr:uid="{903888A2-A2F1-448E-9C05-AF60B1635F4C}"/>
    <cellStyle name="C￥AØ_ÆAC￥Ao_°eE¹3  34" xfId="27228" xr:uid="{A26C59D2-1816-4175-8630-AC1849BE68E7}"/>
    <cellStyle name="Ç¥ÁØ_ÆÀÇ¥Áö_°èÈ¹3  34" xfId="27229" xr:uid="{8AFAF6E6-F796-4A86-ADE1-C07C3AB14137}"/>
    <cellStyle name="C￥AØ_ÆAC￥Ao_°eE¹3  35" xfId="27230" xr:uid="{6FFEAE1D-AAFF-4A52-87FC-4510314BBB6B}"/>
    <cellStyle name="Ç¥ÁØ_ÆÀÇ¥Áö_°èÈ¹3  35" xfId="27231" xr:uid="{CF15F581-30D3-4375-966C-71A381614430}"/>
    <cellStyle name="C￥AØ_ÆAC￥Ao_°eE¹3  36" xfId="27232" xr:uid="{3AFC204C-F897-4F46-A38C-968DEE6371B2}"/>
    <cellStyle name="Ç¥ÁØ_ÆÀÇ¥Áö_°èÈ¹3  36" xfId="27233" xr:uid="{8B56A86B-FA87-4135-9227-9822E573A84D}"/>
    <cellStyle name="C￥AØ_ÆAC￥Ao_°eE¹3  4" xfId="27234" xr:uid="{C8199609-F08F-4700-89CE-F591EE467790}"/>
    <cellStyle name="Ç¥ÁØ_ÆÀÇ¥Áö_°èÈ¹3  4" xfId="27235" xr:uid="{6EAAB2D2-2112-4CA9-B29F-E4B61568C52B}"/>
    <cellStyle name="C￥AØ_ÆAC￥Ao_°eE¹3  5" xfId="27236" xr:uid="{B62936A9-6AAD-49E7-BEE5-E962C713733E}"/>
    <cellStyle name="Ç¥ÁØ_ÆÀÇ¥Áö_°èÈ¹3  5" xfId="27237" xr:uid="{5D27BC69-0E5C-4D30-9E78-E108FA305BC7}"/>
    <cellStyle name="C￥AØ_ÆAC￥Ao_°eE¹3  6" xfId="27238" xr:uid="{65D0E04B-A6AF-4212-9063-D13B8CE6D105}"/>
    <cellStyle name="Ç¥ÁØ_ÆÀÇ¥Áö_°èÈ¹3  6" xfId="27239" xr:uid="{3B77E913-63B5-4DC9-BE78-2B9F27388ECC}"/>
    <cellStyle name="C￥AØ_ÆAC￥Ao_°eE¹3  7" xfId="27240" xr:uid="{464BD6FB-917A-417F-B8F2-7AE005819782}"/>
    <cellStyle name="Ç¥ÁØ_ÆÀÇ¥Áö_°èÈ¹3  7" xfId="27241" xr:uid="{9406744A-B53A-435C-A1E9-27192E0586B2}"/>
    <cellStyle name="C￥AØ_ÆAC￥Ao_°eE¹3  8" xfId="27242" xr:uid="{DBEE8A69-7511-4DC1-A1C7-42C4F881AA86}"/>
    <cellStyle name="Ç¥ÁØ_ÆÀÇ¥Áö_°èÈ¹3  8" xfId="27243" xr:uid="{6964C43F-3032-4944-A7A0-132DC09D6168}"/>
    <cellStyle name="C￥AØ_ÆAC￥Ao_°eE¹3  9" xfId="27244" xr:uid="{8CB108FF-6239-400C-9390-FD1915B19AF7}"/>
    <cellStyle name="Ç¥ÁØ_ÆÀÇ¥Áö_°èÈ¹3  9" xfId="27245" xr:uid="{3B7A0722-EDCD-4FB2-8E87-CEDB5B48298D}"/>
    <cellStyle name="C￥AØ_ÆAC￥Ao_°eE¹3 _0201실적" xfId="3617" xr:uid="{EEFA5026-49CF-469D-9B01-46DB367EA9FB}"/>
    <cellStyle name="Ç¥ÁØ_ÆÀÇ¥Áö_°èÈ¹3 _Book11" xfId="3618" xr:uid="{359AE5C6-8EE6-4609-B378-F8371238E534}"/>
    <cellStyle name="C￥AØ_AßA¤´eA÷ " xfId="3619" xr:uid="{FEE94833-76A7-4C3C-8573-6B093C68D915}"/>
    <cellStyle name="Ç¥ÁØ_ÃßÁ¤´ëÂ÷ " xfId="3620" xr:uid="{47E3E545-5610-477E-8E52-7D06B0C99232}"/>
    <cellStyle name="C￥AØ_AßA¤´eA÷ _0201실적" xfId="3621" xr:uid="{143D9586-4761-40D3-96ED-013B0EE5ED38}"/>
    <cellStyle name="Ç¥ÁØ_ÃßÁ¤´ëÂ÷ _Book11" xfId="3622" xr:uid="{142115A6-52CF-4CB3-8E91-761ABDD8A1E0}"/>
    <cellStyle name="C￥AØ_AU±Y_1_AßA¤´eA÷ " xfId="3623" xr:uid="{08B39C83-1802-44F8-8385-23AC1616FE50}"/>
    <cellStyle name="Ç¥ÁØ_ÀÚ±Ý_1_ÃßÁ¤´ëÂ÷ " xfId="3624" xr:uid="{64DC6F1C-6FD2-4C02-9199-3208F6CDF27D}"/>
    <cellStyle name="C￥AØ_AU±Y_1_AßA¤´eA÷ _0201실적" xfId="3625" xr:uid="{4F9E9760-A843-448F-89B9-8C0CBDDC0E62}"/>
    <cellStyle name="Ç¥ÁØ_ÀÚ±Ý_1_ÃßÁ¤´ëÂ÷ _Book11" xfId="3626" xr:uid="{FD26D4D2-D2BB-4FCB-8F59-82D2BDB8A21A}"/>
    <cellStyle name="C￥AØ_AU±Y_AßA¤´eA÷ " xfId="3627" xr:uid="{62C6E6AD-D9AF-4C64-A9B6-22631513C241}"/>
    <cellStyle name="Ç¥ÁØ_ÀÚ±Ý_ÃßÁ¤´ëÂ÷ " xfId="3628" xr:uid="{28CE3B27-CC9B-4814-A7CF-09585280C7F1}"/>
    <cellStyle name="C￥AØ_AU±Y_AßA¤´eA÷ _0201실적" xfId="3629" xr:uid="{BAFA1886-46CD-428C-AB46-C6A406EA3ADD}"/>
    <cellStyle name="Ç¥ÁØ_ÀÚ±Ý_ÃßÁ¤´ëÂ÷ _Book11" xfId="3630" xr:uid="{16D49EB2-3C00-4A5D-83ED-5A59102F0427}"/>
    <cellStyle name="C￥AØ_Ay°eC￥(2¿u) " xfId="3631" xr:uid="{EDC65C1C-1EA0-4098-AEE9-C87008941582}"/>
    <cellStyle name="Ç¥ÁØ_Áý°èÇ¥(2¿ù) " xfId="3632" xr:uid="{A42D5E57-D320-4D37-B9F0-57F5003CF55F}"/>
    <cellStyle name="C￥AØ_Ay°eC￥(2¿u)  10" xfId="27246" xr:uid="{20ED4294-F9E5-4B42-BC5A-18945A2812B3}"/>
    <cellStyle name="Ç¥ÁØ_Áý°èÇ¥(2¿ù)  10" xfId="27247" xr:uid="{8308517B-6D50-4319-AE45-BE8C373CAC89}"/>
    <cellStyle name="C￥AØ_Ay°eC￥(2¿u)  11" xfId="27248" xr:uid="{824A85ED-F4D4-4073-ACFA-47DE3BC89923}"/>
    <cellStyle name="Ç¥ÁØ_Áý°èÇ¥(2¿ù)  11" xfId="27249" xr:uid="{A75E7E2E-7C9D-4C3D-9D29-C7E278B8FFE0}"/>
    <cellStyle name="C￥AØ_Ay°eC￥(2¿u)  12" xfId="27250" xr:uid="{B2230931-FE6F-486D-985E-42201928553E}"/>
    <cellStyle name="Ç¥ÁØ_Áý°èÇ¥(2¿ù)  12" xfId="27251" xr:uid="{850B73D2-C6F2-43D8-BC11-DA9BFFE6CF09}"/>
    <cellStyle name="C￥AØ_Ay°eC￥(2¿u)  13" xfId="27252" xr:uid="{003099DA-3A51-4018-BEA1-78B9C7C42DCD}"/>
    <cellStyle name="Ç¥ÁØ_Áý°èÇ¥(2¿ù)  13" xfId="27253" xr:uid="{A5DAE4D4-EBA0-4872-A147-F11D51CBD0E5}"/>
    <cellStyle name="C￥AØ_Ay°eC￥(2¿u)  14" xfId="27254" xr:uid="{8AADBD87-1AFE-48E3-BC44-F8300A8A2915}"/>
    <cellStyle name="Ç¥ÁØ_Áý°èÇ¥(2¿ù)  14" xfId="27255" xr:uid="{25ACE331-7565-463F-B90E-85D019166C03}"/>
    <cellStyle name="C￥AØ_Ay°eC￥(2¿u)  15" xfId="27256" xr:uid="{B329504E-4F26-4AE3-B2EE-9750392A2325}"/>
    <cellStyle name="Ç¥ÁØ_Áý°èÇ¥(2¿ù)  15" xfId="27257" xr:uid="{65FDC534-212C-4E56-BECA-65604B99D119}"/>
    <cellStyle name="C￥AØ_Ay°eC￥(2¿u)  16" xfId="27258" xr:uid="{4121C1A2-6FC9-40B1-BDEF-E4F8CFF8072A}"/>
    <cellStyle name="Ç¥ÁØ_Áý°èÇ¥(2¿ù)  16" xfId="27259" xr:uid="{CDBAF6B0-7685-4F63-A47D-7AD11B8F97BD}"/>
    <cellStyle name="C￥AØ_Ay°eC￥(2¿u)  17" xfId="27260" xr:uid="{011623B6-55CB-40CA-A4DE-1F17D3648A2D}"/>
    <cellStyle name="Ç¥ÁØ_Áý°èÇ¥(2¿ù)  17" xfId="27261" xr:uid="{4A6B5F24-8D6A-435D-B0FD-E6BDC446DA06}"/>
    <cellStyle name="C￥AØ_Ay°eC￥(2¿u)  18" xfId="27262" xr:uid="{0834D905-700B-4413-AB52-B190904BA85E}"/>
    <cellStyle name="Ç¥ÁØ_Áý°èÇ¥(2¿ù)  18" xfId="27263" xr:uid="{12A8203A-62F2-4DFF-B47F-D5F94308BE1E}"/>
    <cellStyle name="C￥AØ_Ay°eC￥(2¿u)  19" xfId="27264" xr:uid="{8608F24F-1CFC-4409-A62A-A618CA452A58}"/>
    <cellStyle name="Ç¥ÁØ_Áý°èÇ¥(2¿ù)  19" xfId="27265" xr:uid="{E5AEA83C-0995-4F2E-AFB5-92F620DEBC06}"/>
    <cellStyle name="C￥AØ_Ay°eC￥(2¿u)  2" xfId="27266" xr:uid="{6D482D4A-B00C-4CB2-AF60-E03F791EA264}"/>
    <cellStyle name="Ç¥ÁØ_Áý°èÇ¥(2¿ù)  2" xfId="27267" xr:uid="{396DD5F3-F67B-4F2F-BA1C-F251DC9E7B8E}"/>
    <cellStyle name="C￥AØ_Ay°eC￥(2¿u)  20" xfId="27268" xr:uid="{ACF5B10B-2DD6-4EEB-8BAF-E5AFC9074E64}"/>
    <cellStyle name="Ç¥ÁØ_Áý°èÇ¥(2¿ù)  20" xfId="27269" xr:uid="{9FC6A96B-ED71-432D-98E4-F6C44ECF6FAF}"/>
    <cellStyle name="C￥AØ_Ay°eC￥(2¿u)  21" xfId="27270" xr:uid="{9245C5A9-D36D-4F66-85FD-98041EFA35A0}"/>
    <cellStyle name="Ç¥ÁØ_Áý°èÇ¥(2¿ù)  21" xfId="27271" xr:uid="{3607C963-9CAC-4AED-AC91-A6F46722C19D}"/>
    <cellStyle name="C￥AØ_Ay°eC￥(2¿u)  22" xfId="27272" xr:uid="{93A82428-2D9B-414F-9283-6308EEB0AF68}"/>
    <cellStyle name="Ç¥ÁØ_Áý°èÇ¥(2¿ù)  22" xfId="27273" xr:uid="{AD4161FF-F6F2-44EC-A6FB-2350656B4024}"/>
    <cellStyle name="C￥AØ_Ay°eC￥(2¿u)  23" xfId="27274" xr:uid="{D339357F-05A8-43D9-A64A-4CED1A75813B}"/>
    <cellStyle name="Ç¥ÁØ_Áý°èÇ¥(2¿ù)  23" xfId="27275" xr:uid="{648F5152-F7C6-473F-BD11-BDA48A5E8D35}"/>
    <cellStyle name="C￥AØ_Ay°eC￥(2¿u)  24" xfId="27276" xr:uid="{619B7A41-1825-4F54-96C6-0DB3E654E422}"/>
    <cellStyle name="Ç¥ÁØ_Áý°èÇ¥(2¿ù)  24" xfId="27277" xr:uid="{7BFF219B-65B1-430B-BBCA-1CC778B9BCFC}"/>
    <cellStyle name="C￥AØ_Ay°eC￥(2¿u)  25" xfId="27278" xr:uid="{1641B0C7-15DF-49EF-8A35-36EC2EFE9845}"/>
    <cellStyle name="Ç¥ÁØ_Áý°èÇ¥(2¿ù)  25" xfId="27279" xr:uid="{F433D87D-194B-40EC-992F-C49EE14A4D8C}"/>
    <cellStyle name="C￥AØ_Ay°eC￥(2¿u)  26" xfId="27280" xr:uid="{3B239740-6B3F-4F9A-89CB-46EF513F6F1F}"/>
    <cellStyle name="Ç¥ÁØ_Áý°èÇ¥(2¿ù)  26" xfId="27281" xr:uid="{084C188A-E28C-4639-9651-B2FCA935F7B0}"/>
    <cellStyle name="C￥AØ_Ay°eC￥(2¿u)  27" xfId="27282" xr:uid="{3098E2CD-DA5A-4247-9C0B-82AD7181EC71}"/>
    <cellStyle name="Ç¥ÁØ_Áý°èÇ¥(2¿ù)  27" xfId="27283" xr:uid="{F9D40D1C-099E-4161-BA80-C432B1BE7C6D}"/>
    <cellStyle name="C￥AØ_Ay°eC￥(2¿u)  28" xfId="27284" xr:uid="{175E314E-F48E-472A-8BF8-872988BB9637}"/>
    <cellStyle name="Ç¥ÁØ_Áý°èÇ¥(2¿ù)  28" xfId="27285" xr:uid="{189975B1-AE6F-449D-BA35-E3D1C20AA4EF}"/>
    <cellStyle name="C￥AØ_Ay°eC￥(2¿u)  29" xfId="27286" xr:uid="{B59B9FA1-7FD1-4645-B202-ED92C0DF62CA}"/>
    <cellStyle name="Ç¥ÁØ_Áý°èÇ¥(2¿ù)  29" xfId="27287" xr:uid="{BABBEFDB-29A0-41C5-8C0B-90435BFE813C}"/>
    <cellStyle name="C￥AØ_Ay°eC￥(2¿u)  3" xfId="27288" xr:uid="{C9ABC355-D1F4-40E4-8B30-A65FF2145A85}"/>
    <cellStyle name="Ç¥ÁØ_Áý°èÇ¥(2¿ù)  3" xfId="27289" xr:uid="{3AAF83E2-3EE9-490D-8E68-DAC112B3CB25}"/>
    <cellStyle name="C￥AØ_Ay°eC￥(2¿u)  30" xfId="27290" xr:uid="{749AB8FB-4C99-487B-B193-C24989A2BB78}"/>
    <cellStyle name="Ç¥ÁØ_Áý°èÇ¥(2¿ù)  30" xfId="27291" xr:uid="{03A84882-C006-4995-A613-08E0397AF1E3}"/>
    <cellStyle name="C￥AØ_Ay°eC￥(2¿u)  31" xfId="27292" xr:uid="{473B0208-36F2-46CD-B7F7-23CDBB690EE5}"/>
    <cellStyle name="Ç¥ÁØ_Áý°èÇ¥(2¿ù)  31" xfId="27293" xr:uid="{4B3E9288-EF06-4078-A153-53A2A3C5F0FA}"/>
    <cellStyle name="C￥AØ_Ay°eC￥(2¿u)  32" xfId="27294" xr:uid="{0568D8DA-B54C-44F7-9EAF-AD8B0EFEEE45}"/>
    <cellStyle name="Ç¥ÁØ_Áý°èÇ¥(2¿ù)  32" xfId="27295" xr:uid="{DC3A1702-350C-469B-8844-3C6CDE1F9E5B}"/>
    <cellStyle name="C￥AØ_Ay°eC￥(2¿u)  33" xfId="27296" xr:uid="{3ED03B4A-C934-41CD-9472-B2C5BD130A16}"/>
    <cellStyle name="Ç¥ÁØ_Áý°èÇ¥(2¿ù)  33" xfId="27297" xr:uid="{C6D352D6-81E7-4AAD-9B2F-593D2B5D95FD}"/>
    <cellStyle name="C￥AØ_Ay°eC￥(2¿u)  34" xfId="27298" xr:uid="{CB2F91A1-9254-4A0F-BDF4-5573B65D153C}"/>
    <cellStyle name="Ç¥ÁØ_Áý°èÇ¥(2¿ù)  34" xfId="27299" xr:uid="{24D92B67-9BBE-43C4-8179-B5C29C08E9FA}"/>
    <cellStyle name="C￥AØ_Ay°eC￥(2¿u)  35" xfId="27300" xr:uid="{7E35E5AB-A0E2-4644-B4B0-8E62E900669F}"/>
    <cellStyle name="Ç¥ÁØ_Áý°èÇ¥(2¿ù)  35" xfId="27301" xr:uid="{CCCD8D1E-EAB3-46CC-A98E-DFF4E8BF9A45}"/>
    <cellStyle name="C￥AØ_Ay°eC￥(2¿u)  36" xfId="27302" xr:uid="{55863D0E-6E97-424A-AD57-C37D079A1F79}"/>
    <cellStyle name="Ç¥ÁØ_Áý°èÇ¥(2¿ù)  36" xfId="27303" xr:uid="{C25F3059-1B1A-4567-A2CE-1E8C595AEF74}"/>
    <cellStyle name="C￥AØ_Ay°eC￥(2¿u)  4" xfId="27304" xr:uid="{630EAB89-27F7-4474-BBF6-52230ECB879A}"/>
    <cellStyle name="Ç¥ÁØ_Áý°èÇ¥(2¿ù)  4" xfId="27305" xr:uid="{AAD39023-2510-4DF4-8FDD-79058D480835}"/>
    <cellStyle name="C￥AØ_Ay°eC￥(2¿u)  5" xfId="27306" xr:uid="{748D434D-E3D2-4639-B6A2-68BEC3E421E5}"/>
    <cellStyle name="Ç¥ÁØ_Áý°èÇ¥(2¿ù)  5" xfId="27307" xr:uid="{187FD46E-D891-43AF-B0E6-735C1660C042}"/>
    <cellStyle name="C￥AØ_Ay°eC￥(2¿u)  6" xfId="27308" xr:uid="{219D923D-BEAD-46D1-BE5B-554E64B3C14E}"/>
    <cellStyle name="Ç¥ÁØ_Áý°èÇ¥(2¿ù)  6" xfId="27309" xr:uid="{FC06E979-DCDF-451D-9C1B-7FA63E073008}"/>
    <cellStyle name="C￥AØ_Ay°eC￥(2¿u)  7" xfId="27310" xr:uid="{D1C42B9B-9906-45A9-A651-BB18922BAF2B}"/>
    <cellStyle name="Ç¥ÁØ_Áý°èÇ¥(2¿ù)  7" xfId="27311" xr:uid="{BA0399C1-DD96-4068-BE64-FF096CC08560}"/>
    <cellStyle name="C￥AØ_Ay°eC￥(2¿u)  8" xfId="27312" xr:uid="{56EDE5E6-D5C8-4B88-87FE-9D6C6C2D03B3}"/>
    <cellStyle name="Ç¥ÁØ_Áý°èÇ¥(2¿ù)  8" xfId="27313" xr:uid="{FF50C90D-6AEB-4ED5-8A49-F17C9F742EBB}"/>
    <cellStyle name="C￥AØ_Ay°eC￥(2¿u)  9" xfId="27314" xr:uid="{97391031-342B-4317-BAB1-BB74FD7CC267}"/>
    <cellStyle name="Ç¥ÁØ_Áý°èÇ¥(2¿ù)  9" xfId="27315" xr:uid="{1EA5DD58-A16B-487C-874F-C0092E5566AD}"/>
    <cellStyle name="C￥AØ_Ay°eC￥(2¿u) _0201실적" xfId="3633" xr:uid="{7B2145A5-BFDD-4608-AE75-733605E82912}"/>
    <cellStyle name="Ç¥ÁØ_Áý°èÇ¥(2¿ù) _Book11" xfId="3634" xr:uid="{B15F751C-68F5-4C41-94AB-01313DA4303B}"/>
    <cellStyle name="C￥AØ_Ay°eC￥(2¿u) _외화환산_퇴직충당금 - 2004" xfId="3635" xr:uid="{BDC705E4-0971-4A71-83C8-9166D7F2AB2E}"/>
    <cellStyle name="Ç¥ÁØ_Áý°èÇ¥(2¿ù) _외화환산_퇴직충당금 - 2004" xfId="3636" xr:uid="{67C49DD8-2F39-4E2E-868D-15590780F280}"/>
    <cellStyle name="C￥AØ_Ay°eC￥(2¿u) _최종정산표(0910 0120)" xfId="3637" xr:uid="{6F3B9C12-134E-4B07-BE98-F4F11ABAFF99}"/>
    <cellStyle name="Ç¥ÁØ_Çö´ë¾÷¹«ÃßÁø " xfId="3638" xr:uid="{F705A7DF-FD1B-47A5-A039-A103215A6C1D}"/>
    <cellStyle name="C￥AØ_Co´e¾÷¹≪AßAø " xfId="3639" xr:uid="{2F643C6D-4367-460C-8979-9399CA7DF279}"/>
    <cellStyle name="Ç¥ÁØ_Çö¾÷±³À°" xfId="3640" xr:uid="{C46EE947-81A6-4BC1-A08A-6FD75548D12A}"/>
    <cellStyle name="C￥AØ_CoAo¹yAI °A¾×¿ⓒ½A " xfId="3641" xr:uid="{C15A102E-7F59-415A-A564-D7CD5FB642F7}"/>
    <cellStyle name="Ç¥ÁØ_ÇùÁ¶Àü" xfId="3642" xr:uid="{B11F5D3F-DF89-401A-9B93-356FC009CBA1}"/>
    <cellStyle name="C￥AØ_ºIAøºI¹R(Æ?ÆC) (1¿u)_1_¹≪¿ª10¿u " xfId="3643" xr:uid="{ACD8CF01-147D-4B22-9C72-0F90B337F42B}"/>
    <cellStyle name="Ç¥ÁØ_p.mix " xfId="3644" xr:uid="{FEB9B914-7F83-4A64-9BD3-233D7D76068E}"/>
    <cellStyle name="C￥AØ_p.mix _0201실적" xfId="3645" xr:uid="{6A2B4D57-7CFB-4DD6-8D6A-1E9B4411568D}"/>
    <cellStyle name="Ç¥ÁØ_p.mix _Book11" xfId="3646" xr:uid="{05F27CF9-7C6A-48CE-8F86-7C2262F67670}"/>
    <cellStyle name="C￥AØ_PERSONAL_1" xfId="3647" xr:uid="{D4405E51-EF0D-49A2-9B95-178EEF329028}"/>
    <cellStyle name="Ç¥ÁØ_PERSONAL_1" xfId="3648" xr:uid="{8A6024CD-7E14-4296-A617-B573DB6F00A9}"/>
    <cellStyle name="C￥AØ_PERSONAL_2" xfId="3649" xr:uid="{2131C199-22D5-49D4-8963-D13D2A2BC285}"/>
    <cellStyle name="Ç¥ÁØ_PERSONAL_2" xfId="3650" xr:uid="{83535D3D-4F8C-4D93-A2AB-10BF3492FCAE}"/>
    <cellStyle name="C￥AØ_PL¿μ¾÷ " xfId="3651" xr:uid="{B8F69F8A-BCC3-4F15-89C5-B1F43D279508}"/>
    <cellStyle name="Ç¥ÁØ_Sheet1_¿µ¾÷ÇöÈ² " xfId="3652" xr:uid="{A4FE44E6-27BA-4179-9567-EE92AA6BD8CD}"/>
    <cellStyle name="C￥AØ_Sheet1_¿μ¾÷CoE² " xfId="3653" xr:uid="{AA54A56F-D3B7-497F-8BA3-67AA0395D01D}"/>
    <cellStyle name="Ç¥ÁØ_Sheet1_0N-HANDLING " xfId="3654" xr:uid="{190C7037-BD98-47D5-8CC6-1A157C0FC66B}"/>
    <cellStyle name="C￥AØ_Sheet1_0N-HANDLING _0201실적" xfId="3655" xr:uid="{2E314712-9EFD-42FA-9FB8-2B4A7B2C98EF}"/>
    <cellStyle name="Ç¥ÁØ_Sheet1_0N-HANDLING _Book11" xfId="3656" xr:uid="{D04723A5-670C-425D-A50F-A44FEF743172}"/>
    <cellStyle name="C￥AØ_Sheet1_A÷AO±Y " xfId="3657" xr:uid="{C91DFA76-DEA3-464C-81A4-513864611A02}"/>
    <cellStyle name="Ç¥ÁØ_Sheet1_Â÷ÀÔ±Ý " xfId="3658" xr:uid="{D09FDCF9-085E-4833-A9B9-9C3902FE8DA7}"/>
    <cellStyle name="C￥AØ_Sheet1_A÷AO±Y _0201실적" xfId="3659" xr:uid="{80F81B52-15C3-44B8-9184-1176C1D3872C}"/>
    <cellStyle name="Ç¥ÁØ_Sheet1_Â÷ÀÔ±Ý _Book11" xfId="3660" xr:uid="{BCF004AA-8EAA-4D99-84D0-10AC33B53CA6}"/>
    <cellStyle name="C￥AØ_Sheet1_Ay°eC￥(2¿u) " xfId="3661" xr:uid="{46882D4B-9782-4F28-8904-633926E0CD7E}"/>
    <cellStyle name="Ç¥ÁØ_Sheet1_Áý°èÇ¥(2¿ù) " xfId="3662" xr:uid="{2D9CE1DB-B32B-4421-850E-4DCC14BE62B5}"/>
    <cellStyle name="C￥AØ_Sheet1_Ay°eC￥(2¿u) _0201실적" xfId="3663" xr:uid="{F1C25F77-DBCA-4999-813E-75BDA4AEC4F9}"/>
    <cellStyle name="Ç¥ÁØ_Sheet1_Áý°èÇ¥(2¿ù) _Book11" xfId="3664" xr:uid="{06C2849B-02E3-4A1E-A84F-56388600CBEA}"/>
    <cellStyle name="C￥AØ_Sheet1_Ay°eC￥(2¿u) _어음수표총괄_퇴직충당금 - 2004" xfId="3665" xr:uid="{B1F1C090-9F08-472B-8B23-13AD2307EE1B}"/>
    <cellStyle name="Ç¥ÁØ_Sheet1_Áý°èÇ¥(2¿ù) _어음수표총괄_퇴직충당금 - 2004" xfId="3666" xr:uid="{68926994-BDB7-4315-B8B0-B1955B725E28}"/>
    <cellStyle name="C￥AØ_Sheet1_Ay°eC￥(2¿u) _외화환산" xfId="3667" xr:uid="{180E7EAA-0F1D-409A-86CA-B5FBC7DB2B1C}"/>
    <cellStyle name="Ç¥ÁØ_Sheet1_Áý°èÇ¥(2¿ù) _외화환산" xfId="3668" xr:uid="{F9BAB564-0620-4DF6-93AB-AF1FAE5ECAA1}"/>
    <cellStyle name="C￥AØ_Sheet1_Ay°eC￥(2¿u) _외화환산 2" xfId="31234" xr:uid="{16E35711-0EAE-48C3-BF19-4B485DD5AFA8}"/>
    <cellStyle name="Ç¥ÁØ_Sheet1_Áý°èÇ¥(2¿ù) _외화환산 2" xfId="31235" xr:uid="{40328A95-E625-47F2-8715-84F470B3F994}"/>
    <cellStyle name="C￥AØ_Sheet1_Ay°eC￥(2¿u) _외화환산 3" xfId="31252" xr:uid="{2C443639-8FE4-4B39-9C27-0EB3763E7B2E}"/>
    <cellStyle name="Ç¥ÁØ_Sheet1_Áý°èÇ¥(2¿ù) _외화환산 3" xfId="31251" xr:uid="{CAF2E96C-6F37-488D-9D91-9A3B18D24CF2}"/>
    <cellStyle name="C￥AØ_Sheet1_Ay°eC￥(2¿u) _외화환산 4" xfId="31249" xr:uid="{FB225225-5E6F-4D72-B18C-9E6D07779DB7}"/>
    <cellStyle name="Ç¥ÁØ_Sheet1_Áý°èÇ¥(2¿ù) _외화환산 4" xfId="31250" xr:uid="{D13B0D3F-C59B-48C0-A4A2-C7D22F0B199E}"/>
    <cellStyle name="C￥AØ_Sheet1_Ay°eC￥(2¿u) _외화환산 5" xfId="31584" xr:uid="{53CB4C0A-D319-4DBA-B1CF-1FAB5D7CCFD3}"/>
    <cellStyle name="Ç¥ÁØ_Sheet1_Áý°èÇ¥(2¿ù) _외화환산 5" xfId="31585" xr:uid="{5AE1ACC2-BF0C-4EB8-9C7A-1F56C98C9955}"/>
    <cellStyle name="C￥AØ_Sheet1_Ay°eC￥(2¿u) _외화환산_퇴직충당금 - 2004" xfId="3669" xr:uid="{425B4BFF-19E5-45C4-BBB8-10606B96C28F}"/>
    <cellStyle name="Ç¥ÁØ_Sheet1_Áý°èÇ¥(2¿ù) _외화환산_퇴직충당금 - 2004" xfId="3670" xr:uid="{D9F03D4C-7739-4E0E-91DF-D148369A18E9}"/>
    <cellStyle name="C￥AØ_SOON1 " xfId="3671" xr:uid="{1825038E-D8BC-495A-9132-F1A8A4CB3CCF}"/>
    <cellStyle name="Ç¥ÁØ_SOON1 " xfId="3672" xr:uid="{6BB02FC4-923A-4567-A231-45C5A0E16E0C}"/>
    <cellStyle name="C￥AØ_SOON1 _0201실적" xfId="3673" xr:uid="{84CF41E6-95A8-4F38-AB4F-5914D137FCCD}"/>
    <cellStyle name="Ç¥ÁØ_SOON1 _¹«¿ª10¿ù " xfId="3674" xr:uid="{6FFD86A0-47E4-4E91-AC7F-467821BA9B1B}"/>
    <cellStyle name="C￥AØ_SOON1 _¹≪¿ª10¿u " xfId="3675" xr:uid="{D3625063-F514-4E2C-8FFD-D550CF197374}"/>
    <cellStyle name="Ç¥ÁØ_SOON1 _Book11" xfId="3676" xr:uid="{60670BCA-5A85-4DDC-BF1D-E9AC3DF94D41}"/>
    <cellStyle name="Calc Currency (0)" xfId="3677" xr:uid="{7C94ABC4-0E0C-43E9-B42E-C1EC6446B8AB}"/>
    <cellStyle name="Calc Currency (0) 2" xfId="31236" xr:uid="{5494496A-A653-47E8-92EC-FDBCD8101607}"/>
    <cellStyle name="Calc Currency (2)" xfId="3678" xr:uid="{1A627F06-AEDB-43FD-8BE0-BFE104E5145F}"/>
    <cellStyle name="Calc Percent (0)" xfId="3679" xr:uid="{150387C5-9C38-4033-8F2D-40521F1B85C4}"/>
    <cellStyle name="Calc Percent (1)" xfId="3680" xr:uid="{1E8D1228-22E9-40E3-9695-470C75278251}"/>
    <cellStyle name="Calc Percent (2)" xfId="3681" xr:uid="{262B41C0-8932-4669-8281-F0F2D00E5EC4}"/>
    <cellStyle name="Calc Percent (2) 2" xfId="31237" xr:uid="{EFA1A63D-924B-420F-9C05-6DA3A8D445FD}"/>
    <cellStyle name="Calc Units (0)" xfId="3682" xr:uid="{8BC3FFCE-B48A-4A0E-8F4F-74272A354DF5}"/>
    <cellStyle name="Calc Units (1)" xfId="3683" xr:uid="{EECA8A1B-91C2-435B-919D-ED788ABF24A9}"/>
    <cellStyle name="Calc Units (2)" xfId="3684" xr:uid="{546F0B4B-6171-48F6-B9B0-6D614B35335E}"/>
    <cellStyle name="category" xfId="3685" xr:uid="{846485E8-B88D-4056-B9C5-E265F7831379}"/>
    <cellStyle name="CHANGE" xfId="3686" xr:uid="{8EBA6030-02F9-45F0-8250-BA50B07B8753}"/>
    <cellStyle name="CO°e" xfId="3687" xr:uid="{C4C1D518-D81D-4BB5-974C-9CC76F105E40}"/>
    <cellStyle name="Column Heading" xfId="3688" xr:uid="{112AEE37-A432-4BED-9418-9839453BB7CF}"/>
    <cellStyle name="Column_Title" xfId="3689" xr:uid="{23F5812E-7624-45DC-8E64-0F31C61A5A74}"/>
    <cellStyle name="Comma" xfId="3690" xr:uid="{B8AFC86E-436E-4402-8920-AC2A0A9894D8}"/>
    <cellStyle name="Comma  - Style1" xfId="3691" xr:uid="{AD6010D6-698A-4BB9-9CBF-5510695446B2}"/>
    <cellStyle name="Comma  - Style2" xfId="3692" xr:uid="{7E7579BB-2ED7-45CF-8D91-2CBEC1BCAABD}"/>
    <cellStyle name="Comma  - Style3" xfId="3693" xr:uid="{18FA47DA-B35F-446F-B1AA-9331F2EB80F6}"/>
    <cellStyle name="Comma  - Style4" xfId="3694" xr:uid="{8444C85C-0D42-4CBB-B3EB-9361B57A00C1}"/>
    <cellStyle name="Comma  - Style5" xfId="3695" xr:uid="{4F02272A-AA7A-40E7-96AD-4EC08B82DBB0}"/>
    <cellStyle name="Comma  - Style6" xfId="3696" xr:uid="{9B22A352-9622-48BF-9BA2-B5C4349B162C}"/>
    <cellStyle name="Comma  - Style7" xfId="3697" xr:uid="{26048BFC-077A-4ED6-A0D6-689789306E0B}"/>
    <cellStyle name="Comma  - Style8" xfId="3698" xr:uid="{A94A9908-7365-4C58-9CE6-00952E360162}"/>
    <cellStyle name="Comma  - 유형6" xfId="3699" xr:uid="{04C0004B-446D-4E26-87A8-670458099F42}"/>
    <cellStyle name="Comma [0]" xfId="3700" xr:uid="{B3DF2F25-9EC8-4431-9B25-ACC4CCABD81D}"/>
    <cellStyle name="Comma [00]" xfId="3701" xr:uid="{4618443F-FE57-4D18-8635-2C692AE555BC}"/>
    <cellStyle name="comma zerodec" xfId="3702" xr:uid="{980246A7-C53D-42FB-8BB4-AD78AD1C70B5}"/>
    <cellStyle name="Comma_ SG&amp;A Bridge " xfId="3703" xr:uid="{E8129DDB-03E6-4721-90A9-98D48E845714}"/>
    <cellStyle name="Comma0" xfId="3704" xr:uid="{D848DFED-4210-4368-8179-D95D7CFCBE52}"/>
    <cellStyle name="Comma0 - 유형3" xfId="3705" xr:uid="{FF61C0CC-0A5B-45FD-9875-47C89790275D}"/>
    <cellStyle name="Comma0 - 유형4" xfId="3706" xr:uid="{B70C5D83-C76B-49EF-843D-6EE66315C25E}"/>
    <cellStyle name="Comma0 - 유형5" xfId="3707" xr:uid="{123E45C0-752F-4D09-9549-819E4744B6B6}"/>
    <cellStyle name="Comma0_2008 결산자료-ADT" xfId="3708" xr:uid="{A569DAE6-F0AA-46E6-BD33-83BC8700839F}"/>
    <cellStyle name="Comma1 - 유형1" xfId="3709" xr:uid="{16436C22-C861-4740-AAE6-B495DAFD723A}"/>
    <cellStyle name="Copied" xfId="3710" xr:uid="{C270F2C3-4118-47EC-A59E-1F4192AE1898}"/>
    <cellStyle name="COST1" xfId="3711" xr:uid="{114045FD-F39E-4168-A815-3E31A461D23A}"/>
    <cellStyle name="Cur?ncy [0]_ODCOS " xfId="3712" xr:uid="{99CA6B78-2863-449A-B04B-B040464CCF6F}"/>
    <cellStyle name="Curr?ncy_Sheet1_Q2_3월 실적 " xfId="3713" xr:uid="{FAF103DD-7479-438D-924E-E314F630F7A4}"/>
    <cellStyle name="Curren - 유형2" xfId="3714" xr:uid="{E515DAA7-CCC6-4575-A53D-09F60C024AB9}"/>
    <cellStyle name="Curren - 유형5" xfId="3715" xr:uid="{C66972DB-5BDA-4D26-B3CC-67CD6A8ACC54}"/>
    <cellStyle name="Curren?_x0012_퐀_x0017_?" xfId="3716" xr:uid="{6ABF886F-785D-41D6-886A-F0B5703B2911}"/>
    <cellStyle name="Currency" xfId="3717" xr:uid="{3E811889-E9BE-400E-AA5A-A26E6D0B5D72}"/>
    <cellStyle name="Currency [0]" xfId="3718" xr:uid="{E1EC9C8A-958D-4522-B859-97EB14BC202F}"/>
    <cellStyle name="Currency [0]?1" xfId="3719" xr:uid="{76139B1A-B952-4DFF-B08A-4F655F4005A3}"/>
    <cellStyle name="Currency [0]_ SG&amp;A Bridge " xfId="3720" xr:uid="{961046E7-1062-4547-BD5F-1430DC1BD446}"/>
    <cellStyle name="Currency [00]" xfId="3721" xr:uid="{01B9C1CF-1D35-40BC-AEF0-40751CD243FE}"/>
    <cellStyle name="Currency_ SG&amp;A Bridge " xfId="3722" xr:uid="{36636D1E-DDFA-4732-BF25-F4E4BAE51F0C}"/>
    <cellStyle name="Currency0" xfId="3723" xr:uid="{957EE22D-4E5C-4605-ABE9-8BADBC439791}"/>
    <cellStyle name="Currency1" xfId="3724" xr:uid="{B8FC40CB-3992-40CF-9FB0-C2F51A4A1965}"/>
    <cellStyle name="Currency1 2" xfId="31238" xr:uid="{DEEF5C66-82D1-403F-A859-C49DF70CBAC7}"/>
    <cellStyle name="Curren堼y_9월경비_1월회비내역 (2)_1" xfId="3725" xr:uid="{D6FBEFEB-37E9-4B4D-9ADF-67E609E1428C}"/>
    <cellStyle name="Curr㩠ncy_Sheet1_Q2_3월 실적 " xfId="3726" xr:uid="{CBB8590B-2DAA-45C4-8501-A29087F661B0}"/>
    <cellStyle name="Date" xfId="3727" xr:uid="{C54F468B-5B2B-4A09-943D-DA7E3AACD18E}"/>
    <cellStyle name="Date Short" xfId="3728" xr:uid="{2711E78D-6D96-4EAA-A34A-4F3D31DEAB86}"/>
    <cellStyle name="Debit" xfId="3729" xr:uid="{AF61F038-9510-44DE-A04D-BFC2FB5D3A12}"/>
    <cellStyle name="DELTA" xfId="3730" xr:uid="{3A5DB267-8C17-4C54-ABCD-B05CA0C0A837}"/>
    <cellStyle name="Dezimal [0]_laroux" xfId="3731" xr:uid="{49A0944A-8C29-4ADB-87AC-B363608219E3}"/>
    <cellStyle name="Dezimal_laroux" xfId="3732" xr:uid="{F2E8B29D-278D-496A-A307-46580EC665E1}"/>
    <cellStyle name="Dollar (zero dec)" xfId="3733" xr:uid="{58BE2A75-1F94-4342-B3B5-A939F8C6F7C4}"/>
    <cellStyle name="Enter Currency (0)" xfId="3734" xr:uid="{A5407953-F660-4954-877F-C69DB70B55F9}"/>
    <cellStyle name="Enter Currency (2)" xfId="3735" xr:uid="{C7F9CF73-4060-4B60-ACFD-C695A825FF1D}"/>
    <cellStyle name="Enter Units (0)" xfId="3736" xr:uid="{8054DF50-96E6-4F4B-B8AE-4ED810B9D82D}"/>
    <cellStyle name="Enter Units (1)" xfId="3737" xr:uid="{248F186F-0F76-4435-A21D-CD1FD363FCB1}"/>
    <cellStyle name="Enter Units (2)" xfId="3738" xr:uid="{61B0C12B-965C-443C-938F-2123C842B838}"/>
    <cellStyle name="Entered" xfId="3739" xr:uid="{7A7D03FF-3209-4268-BFCE-61D12FD7B026}"/>
    <cellStyle name="entry" xfId="3740" xr:uid="{A2364A69-FC47-487C-BDE8-F886CA7901A6}"/>
    <cellStyle name="estimated price" xfId="3741" xr:uid="{7D8D71DD-0134-4E1A-8DE4-407F3F281879}"/>
    <cellStyle name="Euro" xfId="3742" xr:uid="{DBB7EE05-12AF-4B56-A5DE-ABD540F45C22}"/>
    <cellStyle name="Excel_BuiltIn_Percent 2" xfId="31460" xr:uid="{D889CD6E-8093-44C0-BA00-1B7F9FB95E0A}"/>
    <cellStyle name="F2" xfId="3743" xr:uid="{340F4E10-61CE-4328-A711-53B8513C00B4}"/>
    <cellStyle name="F3" xfId="3744" xr:uid="{E580B0A7-1707-4DD1-87A0-13A5DD1D854E}"/>
    <cellStyle name="F4" xfId="3745" xr:uid="{A2293EFC-19D1-48B8-AA81-8C533BEB8B01}"/>
    <cellStyle name="F5" xfId="3746" xr:uid="{6E9AA9FC-7572-4DDF-BF4D-D2C970D163B9}"/>
    <cellStyle name="F6" xfId="3747" xr:uid="{1981A8C6-9BFE-4504-8107-AC10C0F9B2E6}"/>
    <cellStyle name="F7" xfId="3748" xr:uid="{278D7787-38B7-4B93-8103-54C2BDC9317E}"/>
    <cellStyle name="F8" xfId="3749" xr:uid="{42D83E35-0622-4434-9FD7-06273F779C47}"/>
    <cellStyle name="Fixed" xfId="3750" xr:uid="{42BC44B1-A0CF-4F4B-B6DE-524FD2A5F48B}"/>
    <cellStyle name="Fixed2 - 유형2" xfId="3751" xr:uid="{C9A1DD90-2370-4266-8AD1-422D457D50C9}"/>
    <cellStyle name="Followed Hyperlink" xfId="3752" xr:uid="{F1371337-515F-4508-8FB9-D74EEBCC732B}"/>
    <cellStyle name="Grey" xfId="3753" xr:uid="{9D75F797-ABE3-457C-8CDB-5B124C460459}"/>
    <cellStyle name="Grey 2" xfId="27316" xr:uid="{94B58288-8230-419E-981B-5F6BACB2EBFE}"/>
    <cellStyle name="HEADER" xfId="3754" xr:uid="{EE6474C0-2E08-447B-A9A2-41F2752F8017}"/>
    <cellStyle name="Header1" xfId="3755" xr:uid="{26B2109A-1008-4DF3-BF60-4364E771B213}"/>
    <cellStyle name="Header2" xfId="3756" xr:uid="{694CE1AB-05CC-4EB9-B1C9-888A1A19B2A3}"/>
    <cellStyle name="Header2 10" xfId="3757" xr:uid="{8C5DD9F0-7900-46D6-9F60-F2CBD28363E2}"/>
    <cellStyle name="Header2 10 2" xfId="3758" xr:uid="{4D84C106-C9B9-4558-A888-429C59B66689}"/>
    <cellStyle name="Header2 10 2 2" xfId="3759" xr:uid="{4E667C64-9699-4711-92D6-C130F174686B}"/>
    <cellStyle name="Header2 10 2 3" xfId="3760" xr:uid="{D936114A-7B53-4E2F-B30B-64D9D1B5D73C}"/>
    <cellStyle name="Header2 10 3" xfId="3761" xr:uid="{8293E891-3110-4588-831E-8EAAD76271AA}"/>
    <cellStyle name="Header2 10 3 2" xfId="3762" xr:uid="{3D659627-4965-408E-B806-68B53EA26D12}"/>
    <cellStyle name="Header2 10 3 3" xfId="3763" xr:uid="{2AB50DD6-4C7F-468F-A09C-CD0EE06FDFE8}"/>
    <cellStyle name="Header2 10 4" xfId="3764" xr:uid="{9F69A32A-A8FA-4B98-8867-09D40E4CAB2F}"/>
    <cellStyle name="Header2 10 4 2" xfId="3765" xr:uid="{D3B3CDD4-53E5-4607-8AD9-A84C84741A1A}"/>
    <cellStyle name="Header2 10 4 3" xfId="3766" xr:uid="{6D3C8C69-B618-45F6-BDFE-C02A48CB6085}"/>
    <cellStyle name="Header2 11" xfId="3767" xr:uid="{11A9DAD7-634F-4A8F-9F5B-DD7635DC71A2}"/>
    <cellStyle name="Header2 11 2" xfId="3768" xr:uid="{C6E7C47A-7FED-4F01-B32E-BB55FD6495FF}"/>
    <cellStyle name="Header2 11 2 2" xfId="3769" xr:uid="{29D7C821-4818-4DA9-AE8A-4B90D7504FCA}"/>
    <cellStyle name="Header2 11 2 3" xfId="3770" xr:uid="{72695404-4047-4EE7-BF6F-AF2181BC3939}"/>
    <cellStyle name="Header2 11 3" xfId="3771" xr:uid="{92D3880F-D5F3-4423-87D0-D70E07D6B72E}"/>
    <cellStyle name="Header2 11 3 2" xfId="3772" xr:uid="{4B442963-76E9-4DE7-976B-5948555BFBC1}"/>
    <cellStyle name="Header2 11 3 3" xfId="3773" xr:uid="{865733E2-1B7F-4F39-96F1-B2C3B93F0E98}"/>
    <cellStyle name="Header2 11 4" xfId="3774" xr:uid="{6B7AA51E-9148-467B-85C7-E1DC2279B9E4}"/>
    <cellStyle name="Header2 11 4 2" xfId="3775" xr:uid="{05D8FF81-EFA1-4481-A1C9-6B0ADB8066D5}"/>
    <cellStyle name="Header2 11 4 3" xfId="3776" xr:uid="{D213D722-16A4-4106-B1BC-5D1609B739CF}"/>
    <cellStyle name="Header2 12" xfId="3777" xr:uid="{FF937BDF-D65A-4E62-9C1B-4E50304F2E82}"/>
    <cellStyle name="Header2 12 2" xfId="3778" xr:uid="{6E989AAD-8A2B-4444-A34F-CAA394DF9034}"/>
    <cellStyle name="Header2 12 2 2" xfId="3779" xr:uid="{0C891BD8-6967-40D9-B4A6-5139B989ED1A}"/>
    <cellStyle name="Header2 12 2 3" xfId="3780" xr:uid="{DDD70761-F436-4A49-9090-D7404F1B7978}"/>
    <cellStyle name="Header2 12 3" xfId="3781" xr:uid="{77F2E1AD-BDE3-4D56-9EA7-5099B48335B9}"/>
    <cellStyle name="Header2 12 3 2" xfId="3782" xr:uid="{12181111-38E1-4F15-834C-140AF602E948}"/>
    <cellStyle name="Header2 12 3 3" xfId="3783" xr:uid="{E64989AB-BCCB-4AE4-8929-7C2EBAFC627A}"/>
    <cellStyle name="Header2 12 4" xfId="3784" xr:uid="{92D2ECF5-886E-4933-816E-D98D37FBFF82}"/>
    <cellStyle name="Header2 12 4 2" xfId="3785" xr:uid="{AAE8A338-E417-4381-8328-98B9F249CFCE}"/>
    <cellStyle name="Header2 12 4 3" xfId="3786" xr:uid="{1F0C3904-1F71-4469-9A03-C8D4BCB43BBC}"/>
    <cellStyle name="Header2 13" xfId="3787" xr:uid="{FD402093-D385-45E6-8248-2CB6B97989D1}"/>
    <cellStyle name="Header2 13 2" xfId="3788" xr:uid="{E752CE6D-AD37-4D14-9692-681EC34921AB}"/>
    <cellStyle name="Header2 13 2 2" xfId="3789" xr:uid="{1AFE96D1-7184-41F5-A619-32F209B4AB87}"/>
    <cellStyle name="Header2 13 2 3" xfId="3790" xr:uid="{C98BA569-1E78-4C9F-B3F3-CCF955E79E60}"/>
    <cellStyle name="Header2 13 3" xfId="3791" xr:uid="{EDD5F49E-DE41-4E80-AFD4-4115D197E75A}"/>
    <cellStyle name="Header2 13 3 2" xfId="3792" xr:uid="{F39C9D18-4A50-430A-A7DA-E567728144C2}"/>
    <cellStyle name="Header2 13 3 3" xfId="3793" xr:uid="{42ED3F7D-FB5E-47E6-AB3C-86EA0548AB69}"/>
    <cellStyle name="Header2 13 4" xfId="3794" xr:uid="{C3E0DF85-7D1A-4A74-8680-84A14590F2DC}"/>
    <cellStyle name="Header2 13 4 2" xfId="3795" xr:uid="{DD0F039D-16BA-4A36-A414-DBE382779799}"/>
    <cellStyle name="Header2 13 4 3" xfId="3796" xr:uid="{D82CD299-4800-4E2A-BADD-724E4B3C7805}"/>
    <cellStyle name="Header2 14" xfId="3797" xr:uid="{6E907317-7180-4DA3-AAF7-1D9BB4522500}"/>
    <cellStyle name="Header2 14 2" xfId="3798" xr:uid="{B9EDF1C6-BD94-4418-8333-CACF342ABFB7}"/>
    <cellStyle name="Header2 14 2 2" xfId="3799" xr:uid="{B941FBD1-5B4F-42CC-A74F-1E4A92EF2525}"/>
    <cellStyle name="Header2 14 2 3" xfId="3800" xr:uid="{08CF2B15-9BA6-4AC8-803E-7B12B24D8BB5}"/>
    <cellStyle name="Header2 14 3" xfId="3801" xr:uid="{592221B9-A83F-4815-95C2-C89C8D28276F}"/>
    <cellStyle name="Header2 14 3 2" xfId="3802" xr:uid="{7B02D497-3A77-450C-93BE-F9ED03A82C5E}"/>
    <cellStyle name="Header2 14 3 3" xfId="3803" xr:uid="{14D290D2-E4FF-4298-9573-3AF72F4ABB45}"/>
    <cellStyle name="Header2 14 4" xfId="3804" xr:uid="{3C74F877-0A32-4D58-833D-5BEF89A61D10}"/>
    <cellStyle name="Header2 14 4 2" xfId="3805" xr:uid="{EC4A8A58-6B66-402F-9755-E2EB702027E0}"/>
    <cellStyle name="Header2 14 4 3" xfId="3806" xr:uid="{C2C1D1CE-0F80-4ABB-A583-38D3A3106DD3}"/>
    <cellStyle name="Header2 15" xfId="3807" xr:uid="{0ED68A2F-C7F1-4208-BF3A-F2D75D2E4387}"/>
    <cellStyle name="Header2 15 2" xfId="3808" xr:uid="{507271CE-A034-4FD2-BA59-136BE415AB45}"/>
    <cellStyle name="Header2 15 2 2" xfId="3809" xr:uid="{E580CC0C-CC82-42AE-B6A5-C3F6F625AA0F}"/>
    <cellStyle name="Header2 15 2 3" xfId="3810" xr:uid="{E95DBAEE-4A84-4B67-8446-FA75D0E2916F}"/>
    <cellStyle name="Header2 15 3" xfId="3811" xr:uid="{28A0B03C-E3BE-4DDE-B7C3-721E133645A0}"/>
    <cellStyle name="Header2 15 3 2" xfId="3812" xr:uid="{D2598CD0-2B24-494E-BBE7-068039D5177C}"/>
    <cellStyle name="Header2 15 3 3" xfId="3813" xr:uid="{7A653086-C891-405D-9DD7-B3D8CDEBFB60}"/>
    <cellStyle name="Header2 15 4" xfId="3814" xr:uid="{CA2BB00F-7330-4283-9AF1-D8DE962CF179}"/>
    <cellStyle name="Header2 15 4 2" xfId="3815" xr:uid="{8961AD31-0167-44D4-BE50-91A3F6EDA237}"/>
    <cellStyle name="Header2 15 4 3" xfId="3816" xr:uid="{1B51720F-26B6-4A38-BA44-320E0F9EB5EA}"/>
    <cellStyle name="Header2 16" xfId="3817" xr:uid="{551D517B-565B-4028-9B33-32A9697A2BB6}"/>
    <cellStyle name="Header2 16 2" xfId="3818" xr:uid="{E1049FA9-A055-4962-8425-742F4F3CD567}"/>
    <cellStyle name="Header2 16 2 2" xfId="3819" xr:uid="{BFC79DA0-E208-4CC2-93EE-4C15DCF04CFA}"/>
    <cellStyle name="Header2 16 2 3" xfId="3820" xr:uid="{0D7ED5B4-0F46-4A55-B886-B2850770E63F}"/>
    <cellStyle name="Header2 16 3" xfId="3821" xr:uid="{80B09F1F-2B64-408A-B446-8146DB1F9E81}"/>
    <cellStyle name="Header2 16 3 2" xfId="3822" xr:uid="{094D8D94-3011-418F-8FF2-B418A62AA54F}"/>
    <cellStyle name="Header2 16 3 3" xfId="3823" xr:uid="{0B022DAF-0B95-4661-86D8-9D53278766AE}"/>
    <cellStyle name="Header2 16 4" xfId="3824" xr:uid="{A616FE62-E10B-4DCE-9B0C-1364A15483D2}"/>
    <cellStyle name="Header2 16 4 2" xfId="3825" xr:uid="{8C00720A-93BF-4B4E-85C3-D31B985C253C}"/>
    <cellStyle name="Header2 16 4 3" xfId="3826" xr:uid="{92FD455F-F836-4C93-9FEA-27E02FB9568E}"/>
    <cellStyle name="Header2 17" xfId="3827" xr:uid="{0FB2760A-6567-4512-B2AB-AA469DD95CA7}"/>
    <cellStyle name="Header2 17 2" xfId="3828" xr:uid="{365185EB-7020-4535-A663-D1B8EA8F0A9A}"/>
    <cellStyle name="Header2 17 2 2" xfId="3829" xr:uid="{FFBDF49C-C544-4516-A87E-2729FE86818D}"/>
    <cellStyle name="Header2 17 2 3" xfId="3830" xr:uid="{06AE0FD0-B5EF-474A-AD36-43707742D3AE}"/>
    <cellStyle name="Header2 17 3" xfId="3831" xr:uid="{B71062A5-9CFD-4DD1-83A5-E2D6297FD28D}"/>
    <cellStyle name="Header2 17 3 2" xfId="3832" xr:uid="{04ADD61C-BB6B-4ED8-8D97-9B940BBC2BE5}"/>
    <cellStyle name="Header2 17 3 3" xfId="3833" xr:uid="{EAF80946-FFF5-4A8F-9420-E3125416627E}"/>
    <cellStyle name="Header2 17 4" xfId="3834" xr:uid="{AED48760-EFDC-49CA-A577-FACABCC0587B}"/>
    <cellStyle name="Header2 17 4 2" xfId="3835" xr:uid="{AAF784B3-9E3A-425A-9D78-9618587E0DF6}"/>
    <cellStyle name="Header2 17 4 3" xfId="3836" xr:uid="{04C1587C-0031-4290-859C-6FC4E084E3A9}"/>
    <cellStyle name="Header2 18" xfId="3837" xr:uid="{6AD31E5C-57E9-4147-971E-8A6C150D0A1B}"/>
    <cellStyle name="Header2 18 2" xfId="3838" xr:uid="{0491A677-F19E-42AD-A2DB-329743607535}"/>
    <cellStyle name="Header2 18 2 2" xfId="3839" xr:uid="{DB0FB82A-1DC3-4C9A-80EF-DFA53A2ED54C}"/>
    <cellStyle name="Header2 18 2 3" xfId="3840" xr:uid="{FB204C4A-1789-4275-BE5E-47207F4EB356}"/>
    <cellStyle name="Header2 18 3" xfId="3841" xr:uid="{8951FE79-C322-40D1-A44D-2AEF2FDC93D2}"/>
    <cellStyle name="Header2 18 3 2" xfId="3842" xr:uid="{15D9A1CE-3735-49CB-AF9F-7DD6C98B5BFB}"/>
    <cellStyle name="Header2 18 3 3" xfId="3843" xr:uid="{3D28E91A-F03B-43D6-9109-9B4EFE43BC42}"/>
    <cellStyle name="Header2 18 4" xfId="3844" xr:uid="{BB208A64-AA61-442D-840D-4767B3FE6E56}"/>
    <cellStyle name="Header2 18 4 2" xfId="3845" xr:uid="{EACCDEE9-324B-4FEB-B5B7-42F41B3CFC2E}"/>
    <cellStyle name="Header2 18 4 3" xfId="3846" xr:uid="{2959561E-C736-4C26-986B-CD47A6458949}"/>
    <cellStyle name="Header2 19" xfId="3847" xr:uid="{7D38F7B9-3CDC-4B09-B45F-DF100983FFD4}"/>
    <cellStyle name="Header2 19 2" xfId="3848" xr:uid="{B1393911-C91D-4F5D-AC66-6545B5B126F4}"/>
    <cellStyle name="Header2 19 2 2" xfId="3849" xr:uid="{B261BF49-755B-4898-9ACD-0C36AA12F4CC}"/>
    <cellStyle name="Header2 19 2 3" xfId="3850" xr:uid="{29DB3100-23DD-443B-B2DB-8C5E6BA92308}"/>
    <cellStyle name="Header2 19 3" xfId="3851" xr:uid="{B067E366-D2DF-4B8F-A5B5-047CE45F5979}"/>
    <cellStyle name="Header2 19 3 2" xfId="3852" xr:uid="{CDF8CE09-70C6-42FF-BB3D-EEF7323AB664}"/>
    <cellStyle name="Header2 19 3 3" xfId="3853" xr:uid="{E25E4753-6A27-4B3C-84F1-0EB91BF66F72}"/>
    <cellStyle name="Header2 19 4" xfId="3854" xr:uid="{BFAAF581-FCAC-4817-BEE8-FE58B89D5341}"/>
    <cellStyle name="Header2 19 4 2" xfId="3855" xr:uid="{E9D8B59C-7088-4231-B37D-CCB1A85826E4}"/>
    <cellStyle name="Header2 19 4 3" xfId="3856" xr:uid="{1B341B5F-FE1E-4E54-BED4-4748538892CD}"/>
    <cellStyle name="Header2 2" xfId="3857" xr:uid="{C4017EDD-B356-45F6-B909-214686ED6FE4}"/>
    <cellStyle name="Header2 2 2" xfId="3858" xr:uid="{A030CD3A-0C0A-4EAE-B92B-64D8341B9887}"/>
    <cellStyle name="Header2 2 2 2" xfId="3859" xr:uid="{339EF418-E497-4E33-86E0-A0DD5B58EEDF}"/>
    <cellStyle name="Header2 2 2 3" xfId="3860" xr:uid="{759ABAB2-1C16-47AA-8D4E-3398A04F59AB}"/>
    <cellStyle name="Header2 2 3" xfId="3861" xr:uid="{8E7FE62F-86DA-4981-ACA8-6BA47A29623F}"/>
    <cellStyle name="Header2 2 3 2" xfId="3862" xr:uid="{6C4DE241-C8EF-4E95-8F4B-15A752E5F1FB}"/>
    <cellStyle name="Header2 2 3 3" xfId="3863" xr:uid="{FA5B9B38-61DF-4B1B-BF6F-8171B67DE8CC}"/>
    <cellStyle name="Header2 2 4" xfId="3864" xr:uid="{48BD262B-4EE9-4DE7-AB86-36FC4D9A7902}"/>
    <cellStyle name="Header2 2 4 2" xfId="3865" xr:uid="{287FF735-BBA7-4DDC-B2E5-AE762FE079D5}"/>
    <cellStyle name="Header2 2 4 3" xfId="3866" xr:uid="{1F5A470E-71C4-45E5-8C7D-410311244D85}"/>
    <cellStyle name="Header2 2 5" xfId="3867" xr:uid="{E3372CA3-9D0E-4467-84FC-9EDECDE98A34}"/>
    <cellStyle name="Header2 2 6" xfId="3868" xr:uid="{A5CAC4F0-B5EA-4045-8B1C-A9EEE71AEBDA}"/>
    <cellStyle name="Header2 2 7" xfId="27317" xr:uid="{463BCA6A-338F-45A5-BE2C-EEBBFEF2095B}"/>
    <cellStyle name="Header2 20" xfId="3869" xr:uid="{0EB18341-91D9-49F3-86B0-DCF8C992CD98}"/>
    <cellStyle name="Header2 20 2" xfId="3870" xr:uid="{B869954F-188D-4318-8182-11E99B336474}"/>
    <cellStyle name="Header2 20 2 2" xfId="3871" xr:uid="{80A6CCA3-38F2-4137-A1BF-48C848EF86E5}"/>
    <cellStyle name="Header2 20 2 3" xfId="3872" xr:uid="{7C3B83A4-6D7A-4BC1-B2F1-D90A91945E6B}"/>
    <cellStyle name="Header2 20 3" xfId="3873" xr:uid="{7D0D09A9-1CA7-4F1B-8F90-A50E8CDB8BC2}"/>
    <cellStyle name="Header2 20 3 2" xfId="3874" xr:uid="{A81D8C9A-8AF6-47DC-8388-A4840DC30843}"/>
    <cellStyle name="Header2 20 3 3" xfId="3875" xr:uid="{4692014A-B18E-406A-A900-655E172B68DA}"/>
    <cellStyle name="Header2 20 4" xfId="3876" xr:uid="{DB159C1A-AB0F-4FA4-B473-8D9D30C94ADB}"/>
    <cellStyle name="Header2 20 4 2" xfId="3877" xr:uid="{01D1E9E7-B62C-4AF8-8FBD-1849453A4B3E}"/>
    <cellStyle name="Header2 20 4 3" xfId="3878" xr:uid="{1F6C1C03-4724-49DE-9A0E-6CA005B23176}"/>
    <cellStyle name="Header2 21" xfId="3879" xr:uid="{5E1EBBA4-86D7-443F-A8EA-D5D0E696061D}"/>
    <cellStyle name="Header2 21 2" xfId="3880" xr:uid="{3B6D9758-216A-4D0D-A683-4D7D36BCD602}"/>
    <cellStyle name="Header2 21 2 2" xfId="3881" xr:uid="{628F274D-F40B-4B5C-A734-9800AB4616D8}"/>
    <cellStyle name="Header2 21 2 3" xfId="3882" xr:uid="{65418CF0-720D-4B3E-90CE-58B4F359EFC2}"/>
    <cellStyle name="Header2 21 3" xfId="3883" xr:uid="{097F7C55-96B9-47F9-B613-28EF4EAC2370}"/>
    <cellStyle name="Header2 21 3 2" xfId="3884" xr:uid="{C881CA22-4821-4CF2-989B-1B956FB2DF46}"/>
    <cellStyle name="Header2 21 3 3" xfId="3885" xr:uid="{A96281AF-592E-45BE-B424-6913834F2ED6}"/>
    <cellStyle name="Header2 21 4" xfId="3886" xr:uid="{12E934EC-1A6E-474D-8255-9670B08717B3}"/>
    <cellStyle name="Header2 21 4 2" xfId="3887" xr:uid="{A4611AF4-E6D0-41A7-9B19-E6EC6B4B2FF5}"/>
    <cellStyle name="Header2 21 4 3" xfId="3888" xr:uid="{FA7CD45C-34CB-47D2-B4A2-B5525E056362}"/>
    <cellStyle name="Header2 22" xfId="27318" xr:uid="{26E7F443-E358-46FC-BD8A-416D4039AF0C}"/>
    <cellStyle name="Header2 3" xfId="3889" xr:uid="{92867FD1-A2FD-4E23-ABEB-27AC8FAA4ADB}"/>
    <cellStyle name="Header2 3 2" xfId="3890" xr:uid="{087ADDCB-DBF1-4AAF-B815-26BD51D0428C}"/>
    <cellStyle name="Header2 3 2 2" xfId="3891" xr:uid="{DC900755-AA07-4D99-8E12-8619EE6F0DD4}"/>
    <cellStyle name="Header2 3 2 3" xfId="3892" xr:uid="{E2C46D3B-95C2-4F31-9044-E59273B3DEC6}"/>
    <cellStyle name="Header2 3 3" xfId="3893" xr:uid="{E529FEE5-7692-47BE-8BA1-1157EA85E61B}"/>
    <cellStyle name="Header2 3 3 2" xfId="3894" xr:uid="{0A8353A1-DF18-4E7E-A55B-7C687DD84E57}"/>
    <cellStyle name="Header2 3 3 3" xfId="3895" xr:uid="{35A77795-0A78-40A3-88EE-257060FD414F}"/>
    <cellStyle name="Header2 3 4" xfId="3896" xr:uid="{E6B21578-6A9D-422D-A329-8623F7223B6D}"/>
    <cellStyle name="Header2 3 4 2" xfId="3897" xr:uid="{A222045E-5D25-4D7F-B184-1A1545FAA45D}"/>
    <cellStyle name="Header2 3 4 3" xfId="3898" xr:uid="{6F648FD8-328E-4029-BA64-CE08E3EA60F0}"/>
    <cellStyle name="Header2 3 5" xfId="3899" xr:uid="{5822E155-552D-4BD8-81FF-8EE27F280156}"/>
    <cellStyle name="Header2 3 6" xfId="3900" xr:uid="{ECD455F8-DD02-48E4-B8A4-416A31A862FB}"/>
    <cellStyle name="Header2 4" xfId="3901" xr:uid="{86ABF749-4C26-4539-9239-CE86CD70371F}"/>
    <cellStyle name="Header2 4 2" xfId="3902" xr:uid="{FB848D4F-A354-47B9-BECD-660622EA72E8}"/>
    <cellStyle name="Header2 4 2 2" xfId="3903" xr:uid="{5C27A142-19F8-4B56-A924-56270070FF63}"/>
    <cellStyle name="Header2 4 2 3" xfId="3904" xr:uid="{D7AF3BC0-8CA0-479A-8924-DA0C4CEA4178}"/>
    <cellStyle name="Header2 4 3" xfId="3905" xr:uid="{D2FD7451-3EF8-41F3-8ECA-1F306A75E059}"/>
    <cellStyle name="Header2 4 3 2" xfId="3906" xr:uid="{C39AF961-98DF-418D-8807-2E95E3639C54}"/>
    <cellStyle name="Header2 4 3 3" xfId="3907" xr:uid="{D028A010-B979-4CE5-A6ED-47A53881DE9B}"/>
    <cellStyle name="Header2 4 4" xfId="3908" xr:uid="{AE3A968E-586D-4128-B97A-260C5D43201B}"/>
    <cellStyle name="Header2 4 4 2" xfId="3909" xr:uid="{47956E33-0702-4E04-8128-7840A1D6BC07}"/>
    <cellStyle name="Header2 4 4 3" xfId="3910" xr:uid="{161BA54A-D4C2-4D48-836D-FB61C909184A}"/>
    <cellStyle name="Header2 4 5" xfId="3911" xr:uid="{1B8FFD42-41D7-43E2-B2F2-E38F888311A2}"/>
    <cellStyle name="Header2 4 6" xfId="3912" xr:uid="{1CB8426F-42AD-4BBF-B181-B987AD969522}"/>
    <cellStyle name="Header2 5" xfId="3913" xr:uid="{D5BF6204-BE6E-4834-9EF9-E96EDFB39835}"/>
    <cellStyle name="Header2 5 2" xfId="3914" xr:uid="{893999C3-DB67-4070-BB71-BB379F5F8570}"/>
    <cellStyle name="Header2 5 2 2" xfId="3915" xr:uid="{3B0B3A8C-5C05-44AC-A701-88B88D32C56A}"/>
    <cellStyle name="Header2 5 2 3" xfId="3916" xr:uid="{5F939795-4451-40D2-9F96-83293BBDB998}"/>
    <cellStyle name="Header2 5 3" xfId="3917" xr:uid="{9668C5CD-F87C-489A-8E7B-B41130137AD5}"/>
    <cellStyle name="Header2 5 3 2" xfId="3918" xr:uid="{E8B4A17D-A1B5-4859-BA6B-C78816B49193}"/>
    <cellStyle name="Header2 5 3 3" xfId="3919" xr:uid="{93361567-5A6D-4173-B371-37B8168E604E}"/>
    <cellStyle name="Header2 5 4" xfId="3920" xr:uid="{12888226-FD73-47FD-9D04-76055745E67F}"/>
    <cellStyle name="Header2 5 4 2" xfId="3921" xr:uid="{9D156E0B-120E-46F5-AD20-273A1EAB9B93}"/>
    <cellStyle name="Header2 5 4 3" xfId="3922" xr:uid="{E35A5CE9-F5EF-4F1B-803D-3B2ACC686C6E}"/>
    <cellStyle name="Header2 5 5" xfId="3923" xr:uid="{7AA2E1D5-3FB5-401B-88CD-8BF5D04CD5F7}"/>
    <cellStyle name="Header2 5 6" xfId="3924" xr:uid="{6E7B4311-DEBE-4B9A-9762-F89C69C28FEF}"/>
    <cellStyle name="Header2 6" xfId="3925" xr:uid="{C870B171-5339-4F80-B552-0284F4AA1AEF}"/>
    <cellStyle name="Header2 6 2" xfId="3926" xr:uid="{56E69DA3-6CC3-4215-B404-4639DE56CB01}"/>
    <cellStyle name="Header2 6 2 2" xfId="3927" xr:uid="{79294044-4B23-4585-95C8-00C2C6F6BFDC}"/>
    <cellStyle name="Header2 6 2 3" xfId="3928" xr:uid="{485B0057-A2EC-450C-A174-F3A7BA04E6B1}"/>
    <cellStyle name="Header2 6 3" xfId="3929" xr:uid="{3C299F61-83C8-4746-8940-DB55CBF8F3A4}"/>
    <cellStyle name="Header2 6 3 2" xfId="3930" xr:uid="{E6D29270-4F1B-4E44-82A5-D1B528E91FF2}"/>
    <cellStyle name="Header2 6 3 3" xfId="3931" xr:uid="{A42DBE2F-8ED2-469B-9AA3-5B910BBD0520}"/>
    <cellStyle name="Header2 6 4" xfId="3932" xr:uid="{17A04926-6AE5-4EA5-AC77-23B894F6D109}"/>
    <cellStyle name="Header2 6 4 2" xfId="3933" xr:uid="{C04F25EE-7170-4212-B3B9-C7871A50C5A5}"/>
    <cellStyle name="Header2 6 4 3" xfId="3934" xr:uid="{005D37A9-47AB-4C4F-A109-AE1526BD1189}"/>
    <cellStyle name="Header2 6 5" xfId="3935" xr:uid="{E5B9A7CF-BAB6-413E-AE93-0790A403DF6D}"/>
    <cellStyle name="Header2 6 6" xfId="3936" xr:uid="{75AD5C28-97C8-4C47-B862-51D0735D3EC6}"/>
    <cellStyle name="Header2 7" xfId="3937" xr:uid="{EDE3D434-935D-4D2B-94BD-26F0A824AC04}"/>
    <cellStyle name="Header2 7 2" xfId="3938" xr:uid="{8CB10F23-6D9B-41DF-8F9D-07E511774EAC}"/>
    <cellStyle name="Header2 7 2 2" xfId="3939" xr:uid="{41540A03-C442-4612-98B4-63E0F9440252}"/>
    <cellStyle name="Header2 7 2 3" xfId="3940" xr:uid="{2C41D327-9185-4708-B98B-051A598264D8}"/>
    <cellStyle name="Header2 7 3" xfId="3941" xr:uid="{E75F590D-408C-4594-8E89-81900ABB13A3}"/>
    <cellStyle name="Header2 7 3 2" xfId="3942" xr:uid="{D7922BED-7FF1-430F-BF5A-8F96D12D64BA}"/>
    <cellStyle name="Header2 7 3 3" xfId="3943" xr:uid="{F34E2315-047A-4123-83EC-583B04B6E687}"/>
    <cellStyle name="Header2 7 4" xfId="3944" xr:uid="{E8FD58AA-2D11-4B5C-B774-F27970F118F4}"/>
    <cellStyle name="Header2 7 4 2" xfId="3945" xr:uid="{EDD21FBF-C4B2-4214-A85F-3191F1320DFA}"/>
    <cellStyle name="Header2 7 4 3" xfId="3946" xr:uid="{17B5E8C7-53B4-48EB-821B-40D4853B7F5B}"/>
    <cellStyle name="Header2 7 5" xfId="3947" xr:uid="{50FA6BEA-2491-4B19-840E-513767A987D0}"/>
    <cellStyle name="Header2 7 6" xfId="3948" xr:uid="{19D2F5D9-49CD-49A0-9A90-68A941745402}"/>
    <cellStyle name="Header2 8" xfId="3949" xr:uid="{C6EAF6BA-A54A-40EE-9029-8D608D3FE925}"/>
    <cellStyle name="Header2 8 2" xfId="3950" xr:uid="{D6F13D2D-8C2D-4FD0-A29C-3A3E2FBCF6E5}"/>
    <cellStyle name="Header2 8 2 2" xfId="3951" xr:uid="{64DB823A-964B-488E-B195-73B0F428EC97}"/>
    <cellStyle name="Header2 8 2 3" xfId="3952" xr:uid="{A3A97C9D-08CF-4C45-AB5F-1D3047D0DB7E}"/>
    <cellStyle name="Header2 8 3" xfId="3953" xr:uid="{C78EBB22-D04F-4D8F-96A9-9C043D5EE412}"/>
    <cellStyle name="Header2 8 3 2" xfId="3954" xr:uid="{DB67C584-D5B2-42C1-8D14-E563EEB3674C}"/>
    <cellStyle name="Header2 8 3 3" xfId="3955" xr:uid="{07167718-A8CC-4251-B9CB-B32B1ADBD4C9}"/>
    <cellStyle name="Header2 8 4" xfId="3956" xr:uid="{93EC1682-AA2D-4548-91D4-5D8F2D4A0CF8}"/>
    <cellStyle name="Header2 8 4 2" xfId="3957" xr:uid="{989CF672-6D87-4206-9A4D-D3FBE1CAE229}"/>
    <cellStyle name="Header2 8 4 3" xfId="3958" xr:uid="{A4798A96-4D4A-4C55-9A17-0B5F8A922B6B}"/>
    <cellStyle name="Header2 9" xfId="3959" xr:uid="{6A38440B-DA1E-40D1-8248-031B2019D9AE}"/>
    <cellStyle name="Header2 9 2" xfId="3960" xr:uid="{4829D560-A31B-4FA4-AD79-2CF971E68226}"/>
    <cellStyle name="Header2 9 2 2" xfId="3961" xr:uid="{37E8E868-C165-4EF3-9A28-C089330DD33B}"/>
    <cellStyle name="Header2 9 2 3" xfId="3962" xr:uid="{18BB3D7A-EF60-4576-A293-126083FEC18F}"/>
    <cellStyle name="Header2 9 3" xfId="3963" xr:uid="{B4C5D033-8ED6-4D71-B139-8ED101DE5FB9}"/>
    <cellStyle name="Header2 9 3 2" xfId="3964" xr:uid="{61EB7756-A8E0-4B2E-8565-723EF4AED794}"/>
    <cellStyle name="Header2 9 3 3" xfId="3965" xr:uid="{25B2217D-89D3-4223-B58E-DFED711FF094}"/>
    <cellStyle name="Header2 9 4" xfId="3966" xr:uid="{7B892F03-52E9-438C-9D85-30306EF42360}"/>
    <cellStyle name="Header2 9 4 2" xfId="3967" xr:uid="{68D5E051-1CE5-47AB-A44D-A5875A5D106D}"/>
    <cellStyle name="Header2 9 4 3" xfId="3968" xr:uid="{C4DCD973-C1B8-4D2A-A17F-13ADFC6AF071}"/>
    <cellStyle name="HEADING" xfId="3969" xr:uid="{5F198661-0187-4665-93DE-1FF930C20425}"/>
    <cellStyle name="Heading 1" xfId="3970" xr:uid="{D2873A08-A6AE-4CBB-9C50-586E86082F77}"/>
    <cellStyle name="Heading 2" xfId="3971" xr:uid="{9B2A61C4-97C6-43A8-B7BF-DAC888F7BAA8}"/>
    <cellStyle name="heading, 1,A MAJOR/BOLD" xfId="3972" xr:uid="{B20C2477-59EC-4200-B50E-65CEFDABEBB9}"/>
    <cellStyle name="Heading_2008 결산자료-ADT" xfId="3973" xr:uid="{79EB839B-55D4-40FB-8542-9C19A37CEEAC}"/>
    <cellStyle name="HEADING1" xfId="3974" xr:uid="{7C06543D-FA44-428B-8C3A-BD7C01C1E02A}"/>
    <cellStyle name="HEADING2" xfId="3975" xr:uid="{39D92F60-8B97-4594-AA60-1012A95E67C4}"/>
    <cellStyle name="hong kong" xfId="3976" xr:uid="{2F66914D-DE0D-4D2C-8E67-4AC54B90B0BE}"/>
    <cellStyle name="Horizontal" xfId="3977" xr:uid="{30B7C1DC-887A-4E54-876A-2F652DFB1D8F}"/>
    <cellStyle name="Hyperlink" xfId="3978" xr:uid="{3B7986DB-1906-42FF-A567-11BFB5E67FB0}"/>
    <cellStyle name="Input [yellow]" xfId="3979" xr:uid="{65E087DD-3597-4E76-AF45-D8B1F6627A6E}"/>
    <cellStyle name="Input [yellow] 10" xfId="3980" xr:uid="{F822AB92-4D4B-4F7A-B099-F46604339D4F}"/>
    <cellStyle name="Input [yellow] 10 2" xfId="3981" xr:uid="{547202D3-10AF-4370-8EEF-84FD524C8BEB}"/>
    <cellStyle name="Input [yellow] 10 2 2" xfId="3982" xr:uid="{9E1AD69E-D002-4209-81E1-B3A681DDD5B6}"/>
    <cellStyle name="Input [yellow] 10 2 3" xfId="3983" xr:uid="{9F926618-C4ED-46E1-823B-35340837F34B}"/>
    <cellStyle name="Input [yellow] 11" xfId="3984" xr:uid="{95B11EB2-9282-4E93-B64D-8E4FA9C98F5C}"/>
    <cellStyle name="Input [yellow] 11 2" xfId="3985" xr:uid="{0D8ED863-8583-4B1B-8307-BC4C5C676F8D}"/>
    <cellStyle name="Input [yellow] 11 2 2" xfId="3986" xr:uid="{C1BE1190-F188-4805-9070-870DB53A3D5F}"/>
    <cellStyle name="Input [yellow] 11 2 3" xfId="3987" xr:uid="{831DEB53-EF75-48C6-8BA3-C5FCF832669A}"/>
    <cellStyle name="Input [yellow] 12" xfId="3988" xr:uid="{27744168-29E2-43A7-8D70-01EAAA05E2F3}"/>
    <cellStyle name="Input [yellow] 12 2" xfId="3989" xr:uid="{272D2D3E-38ED-4FD7-9030-B450611B255C}"/>
    <cellStyle name="Input [yellow] 12 2 2" xfId="3990" xr:uid="{A57674F1-2905-4814-B46B-0495C4AF50DB}"/>
    <cellStyle name="Input [yellow] 12 2 3" xfId="3991" xr:uid="{A113C81B-C85A-400F-AE37-777537EF646A}"/>
    <cellStyle name="Input [yellow] 13" xfId="3992" xr:uid="{D593B7DA-D3D2-493E-BB78-43F27502DE3B}"/>
    <cellStyle name="Input [yellow] 13 2" xfId="3993" xr:uid="{3C2E7CBD-3327-43B5-8794-BEEBE853A6B5}"/>
    <cellStyle name="Input [yellow] 13 2 2" xfId="3994" xr:uid="{CCA688B2-DAB8-43C9-8C41-246BF7D76787}"/>
    <cellStyle name="Input [yellow] 13 2 3" xfId="3995" xr:uid="{6322C506-F637-4C6E-BA11-6B51BE0050A3}"/>
    <cellStyle name="Input [yellow] 14" xfId="3996" xr:uid="{511E7ABC-14E8-42AA-904D-AD4FA1327415}"/>
    <cellStyle name="Input [yellow] 14 2" xfId="3997" xr:uid="{A1302467-51E1-47E0-8933-7B2E95C35F1C}"/>
    <cellStyle name="Input [yellow] 14 2 2" xfId="3998" xr:uid="{D7DD93AF-5820-4348-8529-C1C4783AA07E}"/>
    <cellStyle name="Input [yellow] 14 2 3" xfId="3999" xr:uid="{6DEBE1A5-7962-4C80-ABF4-F5CF889A622A}"/>
    <cellStyle name="Input [yellow] 15" xfId="4000" xr:uid="{B383C3E5-0F44-4E3C-A53B-43C13AC25154}"/>
    <cellStyle name="Input [yellow] 15 2" xfId="4001" xr:uid="{36CEDA5E-D0FE-4633-9EA1-784B95E08229}"/>
    <cellStyle name="Input [yellow] 15 2 2" xfId="4002" xr:uid="{D8D668FF-E89B-4D81-970F-E181ED549763}"/>
    <cellStyle name="Input [yellow] 15 2 3" xfId="4003" xr:uid="{1FD3ADEF-74B3-4C99-BC28-87D950A86464}"/>
    <cellStyle name="Input [yellow] 16" xfId="4004" xr:uid="{F7DD2145-9E7D-4143-B22C-33243EBF367B}"/>
    <cellStyle name="Input [yellow] 16 2" xfId="4005" xr:uid="{09F6848E-8855-442D-A52E-D5A82521FE28}"/>
    <cellStyle name="Input [yellow] 16 2 2" xfId="4006" xr:uid="{4613C7A7-CB78-45D7-90EF-5F49C2976F5A}"/>
    <cellStyle name="Input [yellow] 16 2 3" xfId="4007" xr:uid="{B043352F-A425-49F1-9F71-7DDE53484B5F}"/>
    <cellStyle name="Input [yellow] 17" xfId="4008" xr:uid="{7D41AF1E-3C77-4599-BA13-D86DC11E8204}"/>
    <cellStyle name="Input [yellow] 17 2" xfId="4009" xr:uid="{0DE60DD4-A144-42DB-A904-3BBB417C1882}"/>
    <cellStyle name="Input [yellow] 17 2 2" xfId="4010" xr:uid="{EC3B19C2-33A2-448A-9211-3C488BC190A1}"/>
    <cellStyle name="Input [yellow] 17 2 3" xfId="4011" xr:uid="{2353C2DB-403F-43F3-9079-F0D092E50A5B}"/>
    <cellStyle name="Input [yellow] 18" xfId="4012" xr:uid="{E3415030-D5BA-4956-A385-3BB139CFAE35}"/>
    <cellStyle name="Input [yellow] 18 2" xfId="4013" xr:uid="{E5FE6DA6-7665-4392-BBF8-1B621C97F831}"/>
    <cellStyle name="Input [yellow] 18 2 2" xfId="4014" xr:uid="{FDEE36F0-0E9C-496F-85AD-ECA5A9D4EE3E}"/>
    <cellStyle name="Input [yellow] 18 2 3" xfId="4015" xr:uid="{E9F888F6-A6EA-45E0-82EC-B219D14C818E}"/>
    <cellStyle name="Input [yellow] 19" xfId="4016" xr:uid="{18218741-C0F5-4540-A72E-88EE1A044245}"/>
    <cellStyle name="Input [yellow] 19 2" xfId="4017" xr:uid="{E04CCF8E-EF1D-49BE-9011-49470BE0FFC3}"/>
    <cellStyle name="Input [yellow] 19 2 2" xfId="4018" xr:uid="{09BB4DF3-30D7-44DA-8047-3C3327248848}"/>
    <cellStyle name="Input [yellow] 19 2 3" xfId="4019" xr:uid="{A8BE6DF8-946D-429D-9E84-8F6475F10F58}"/>
    <cellStyle name="Input [yellow] 2" xfId="4020" xr:uid="{1A912137-08CA-4799-80E4-46FF24A7EB10}"/>
    <cellStyle name="Input [yellow] 2 2" xfId="4021" xr:uid="{762E22CA-C320-441F-BD1D-74C73FC7D76F}"/>
    <cellStyle name="Input [yellow] 2 2 2" xfId="4022" xr:uid="{944114F4-219B-4593-BF2F-B5687031A189}"/>
    <cellStyle name="Input [yellow] 2 2 3" xfId="4023" xr:uid="{47FC5192-B363-4893-9F60-9A1FE982570F}"/>
    <cellStyle name="Input [yellow] 2 3" xfId="4024" xr:uid="{7CA1AB21-9880-45D5-BD02-F27DE13C737D}"/>
    <cellStyle name="Input [yellow] 2 3 2" xfId="4025" xr:uid="{AD62E467-003F-4F30-AFC4-85B825A6CE2A}"/>
    <cellStyle name="Input [yellow] 2 3 3" xfId="4026" xr:uid="{FA9D35A5-0448-4C6A-BFE9-62E2506B9C22}"/>
    <cellStyle name="Input [yellow] 2 4" xfId="4027" xr:uid="{E9885B84-5731-4670-814A-1666D1E5447F}"/>
    <cellStyle name="Input [yellow] 2 4 2" xfId="4028" xr:uid="{24F2595B-421D-4093-9D0E-C6081B48D1C3}"/>
    <cellStyle name="Input [yellow] 2 4 3" xfId="4029" xr:uid="{7F09CD69-97D1-4CCE-BDAA-13547116DA74}"/>
    <cellStyle name="Input [yellow] 2 5" xfId="4030" xr:uid="{54F14E02-4330-42FE-AEAC-76852FABA987}"/>
    <cellStyle name="Input [yellow] 2 6" xfId="4031" xr:uid="{220DE83C-5387-4BE8-ABA3-F12CABF8E3F9}"/>
    <cellStyle name="Input [yellow] 2 7" xfId="27319" xr:uid="{6F3B6EB8-A657-44DE-B299-9E689ADDD342}"/>
    <cellStyle name="Input [yellow] 20" xfId="4032" xr:uid="{20F2830E-956A-4B83-9F2F-44CDA7E02C54}"/>
    <cellStyle name="Input [yellow] 20 2" xfId="4033" xr:uid="{217E486E-2C59-4A7A-92F1-97B7E89209B6}"/>
    <cellStyle name="Input [yellow] 20 2 2" xfId="4034" xr:uid="{D714673E-540F-4B62-98C9-59C5CE6D8F8A}"/>
    <cellStyle name="Input [yellow] 20 2 3" xfId="4035" xr:uid="{F976C2F6-4353-4D4B-8011-AFF2941FEEA6}"/>
    <cellStyle name="Input [yellow] 21" xfId="4036" xr:uid="{4B31EF79-0835-4EAD-B456-DDEE88992ACA}"/>
    <cellStyle name="Input [yellow] 21 2" xfId="4037" xr:uid="{45081073-A0C8-48C5-86BA-9C9F93861140}"/>
    <cellStyle name="Input [yellow] 21 2 2" xfId="4038" xr:uid="{9048DF61-307E-4E9C-AB2E-60DBB596D3F8}"/>
    <cellStyle name="Input [yellow] 21 2 3" xfId="4039" xr:uid="{3E45D694-8AB4-4290-976D-D14F1271C702}"/>
    <cellStyle name="Input [yellow] 22" xfId="27320" xr:uid="{2EA6E55F-4EDC-43B6-8D2A-7BD1A50571F8}"/>
    <cellStyle name="Input [yellow] 3" xfId="4040" xr:uid="{B61EF5D9-CF1E-41A3-829A-31E87C77C825}"/>
    <cellStyle name="Input [yellow] 3 2" xfId="4041" xr:uid="{2242B0E2-E7B2-4617-968E-B419B7B9C7E2}"/>
    <cellStyle name="Input [yellow] 3 2 2" xfId="4042" xr:uid="{B2A358AE-0CF3-4BA1-AAD1-970251312A0D}"/>
    <cellStyle name="Input [yellow] 3 2 3" xfId="4043" xr:uid="{8FAD337C-FA79-4C4C-9690-7049EE921685}"/>
    <cellStyle name="Input [yellow] 3 3" xfId="4044" xr:uid="{780DF6BF-BE2A-404D-86C7-AE195E0D8272}"/>
    <cellStyle name="Input [yellow] 3 3 2" xfId="4045" xr:uid="{15E2DE49-FB74-4232-BB06-A676A4B753D2}"/>
    <cellStyle name="Input [yellow] 3 3 3" xfId="4046" xr:uid="{58649601-CD0C-4E7C-937A-4D77B94BCF2B}"/>
    <cellStyle name="Input [yellow] 3 4" xfId="4047" xr:uid="{3BBAA99E-AFB5-4BF0-A5C7-55AD1679C3BC}"/>
    <cellStyle name="Input [yellow] 3 4 2" xfId="4048" xr:uid="{AD95C2C5-4310-47CC-8016-B3B3CECE4B4B}"/>
    <cellStyle name="Input [yellow] 3 4 3" xfId="4049" xr:uid="{15860FD3-5AE0-42AE-A23F-0EF381A092D4}"/>
    <cellStyle name="Input [yellow] 3 5" xfId="4050" xr:uid="{821087C2-1815-422C-8ECB-99406087BAA9}"/>
    <cellStyle name="Input [yellow] 3 6" xfId="4051" xr:uid="{0E1B5434-87B4-43BB-83F5-EA59BF8987FA}"/>
    <cellStyle name="Input [yellow] 3 7" xfId="27321" xr:uid="{6BDFB91C-54A0-4C54-A220-6EFAC450D016}"/>
    <cellStyle name="Input [yellow] 4" xfId="4052" xr:uid="{DC8AB672-7D2E-49C5-BD38-7B22B1971358}"/>
    <cellStyle name="Input [yellow] 4 2" xfId="4053" xr:uid="{A8B11E9C-803D-4708-A594-4246F434939E}"/>
    <cellStyle name="Input [yellow] 4 2 2" xfId="4054" xr:uid="{52A1FF66-C75F-4263-B125-2BE1EF479434}"/>
    <cellStyle name="Input [yellow] 4 2 3" xfId="4055" xr:uid="{2737EEAE-58A1-40F1-BA9D-5B9A2FF832A4}"/>
    <cellStyle name="Input [yellow] 4 3" xfId="4056" xr:uid="{6BCF6EED-6171-46A7-83A3-2F77F369627F}"/>
    <cellStyle name="Input [yellow] 4 3 2" xfId="4057" xr:uid="{8979143A-55DF-41F4-A610-1A6754CC3D06}"/>
    <cellStyle name="Input [yellow] 4 3 3" xfId="4058" xr:uid="{29AE65A6-DCE8-4B9E-8E7A-61187A9D75BB}"/>
    <cellStyle name="Input [yellow] 4 4" xfId="4059" xr:uid="{319E2FC3-377C-4FE3-8AB4-89C3D8A0DB24}"/>
    <cellStyle name="Input [yellow] 4 4 2" xfId="4060" xr:uid="{72384BFA-BC86-4072-A8FE-95E0867DF5AB}"/>
    <cellStyle name="Input [yellow] 4 4 3" xfId="4061" xr:uid="{7AD7E95D-D30C-4B07-AD5E-303B0CCED03D}"/>
    <cellStyle name="Input [yellow] 4 5" xfId="4062" xr:uid="{F742702C-AFBB-457B-8BEC-7AEDA147A902}"/>
    <cellStyle name="Input [yellow] 4 6" xfId="4063" xr:uid="{60E3B58F-9CB1-440E-B742-48AE895C8FBC}"/>
    <cellStyle name="Input [yellow] 5" xfId="4064" xr:uid="{F1106C5D-5A0C-4CF2-833C-E5C8AF661A16}"/>
    <cellStyle name="Input [yellow] 5 2" xfId="4065" xr:uid="{5EB05A75-3C54-4BAE-9E8A-A638F37D62A0}"/>
    <cellStyle name="Input [yellow] 5 2 2" xfId="4066" xr:uid="{A4CE9630-EA41-4462-8300-2E321B3380E4}"/>
    <cellStyle name="Input [yellow] 5 2 3" xfId="4067" xr:uid="{6A4DFD47-A82D-47CD-8117-225258720B45}"/>
    <cellStyle name="Input [yellow] 5 3" xfId="4068" xr:uid="{60385646-C2E0-459B-9D18-ED5702033B88}"/>
    <cellStyle name="Input [yellow] 5 3 2" xfId="4069" xr:uid="{732266FC-68A9-45BA-B63C-93842F5A6F62}"/>
    <cellStyle name="Input [yellow] 5 3 3" xfId="4070" xr:uid="{EDB63DA9-143F-44DB-8B3C-34EE097D21D9}"/>
    <cellStyle name="Input [yellow] 5 4" xfId="4071" xr:uid="{8883BA08-FE83-4FE9-AB69-A5E1B9F85765}"/>
    <cellStyle name="Input [yellow] 5 4 2" xfId="4072" xr:uid="{43F5D0A8-9D73-4F58-9E62-47743D96D258}"/>
    <cellStyle name="Input [yellow] 5 4 3" xfId="4073" xr:uid="{6B5E4726-66BD-4AC1-A87E-F5D51695276C}"/>
    <cellStyle name="Input [yellow] 5 5" xfId="4074" xr:uid="{B04897AC-7AEF-4D0D-84FF-7C58C7F4B7FB}"/>
    <cellStyle name="Input [yellow] 5 6" xfId="4075" xr:uid="{03DF52C0-49D0-40E6-BECF-1F27716C3923}"/>
    <cellStyle name="Input [yellow] 6" xfId="4076" xr:uid="{C907EAFF-BA61-493B-B937-BC01513FE850}"/>
    <cellStyle name="Input [yellow] 6 2" xfId="4077" xr:uid="{B1F8F414-FB66-47CA-9761-D6E628DDC320}"/>
    <cellStyle name="Input [yellow] 6 2 2" xfId="4078" xr:uid="{859C633C-B2B5-46F1-84FE-6E8CB023C094}"/>
    <cellStyle name="Input [yellow] 6 2 3" xfId="4079" xr:uid="{7592EE8D-0B64-47C8-A70D-DD7BC32E58A2}"/>
    <cellStyle name="Input [yellow] 6 3" xfId="4080" xr:uid="{137DCC18-EA55-4495-96B3-B08DCA620F0A}"/>
    <cellStyle name="Input [yellow] 6 3 2" xfId="4081" xr:uid="{B95F54FF-E4C2-4E73-AC4F-FE94F8ABE7D8}"/>
    <cellStyle name="Input [yellow] 6 3 3" xfId="4082" xr:uid="{B1835BAB-84A5-487A-9682-D44C7D3DA447}"/>
    <cellStyle name="Input [yellow] 6 4" xfId="4083" xr:uid="{5F8E1A4C-A7EB-4BEB-824B-7BE7FA24C015}"/>
    <cellStyle name="Input [yellow] 6 4 2" xfId="4084" xr:uid="{E5837204-035F-42D8-A93A-7D49C98E5740}"/>
    <cellStyle name="Input [yellow] 6 4 3" xfId="4085" xr:uid="{8C32678B-664C-4528-B977-90C898D68EB0}"/>
    <cellStyle name="Input [yellow] 6 5" xfId="4086" xr:uid="{BABE2354-8C6C-4F09-94E3-0CE67B043421}"/>
    <cellStyle name="Input [yellow] 6 6" xfId="4087" xr:uid="{365B8677-0FEF-4EEA-8F6B-E6F933428B1A}"/>
    <cellStyle name="Input [yellow] 7" xfId="4088" xr:uid="{254E1879-65D3-4B2C-A2E0-FE27C4033CAF}"/>
    <cellStyle name="Input [yellow] 7 2" xfId="4089" xr:uid="{2D1EB476-7E35-41E0-B0EA-808EF50E6446}"/>
    <cellStyle name="Input [yellow] 7 2 2" xfId="4090" xr:uid="{E961293D-C33F-4B3C-B4BE-BD5921C55964}"/>
    <cellStyle name="Input [yellow] 7 2 3" xfId="4091" xr:uid="{7F02F741-6D34-49BF-B37B-6918BB6CE081}"/>
    <cellStyle name="Input [yellow] 7 3" xfId="4092" xr:uid="{AEA12B04-C783-4965-BDAB-9200F011C45F}"/>
    <cellStyle name="Input [yellow] 7 3 2" xfId="4093" xr:uid="{F929A8FB-4350-45D7-BA1B-1A92114C7A19}"/>
    <cellStyle name="Input [yellow] 7 3 3" xfId="4094" xr:uid="{D47AF503-A4CA-4165-B958-7573E1185975}"/>
    <cellStyle name="Input [yellow] 7 4" xfId="4095" xr:uid="{423F4675-6ADB-4152-89B9-62671CEDA1E5}"/>
    <cellStyle name="Input [yellow] 7 4 2" xfId="4096" xr:uid="{85FBD88E-9D7D-4F17-BF79-7EC039CFDCEC}"/>
    <cellStyle name="Input [yellow] 7 4 3" xfId="4097" xr:uid="{405EA64B-34E8-43A9-BFBC-E9DA88BF2DD9}"/>
    <cellStyle name="Input [yellow] 7 5" xfId="4098" xr:uid="{D3F24F43-D799-4840-858F-FA95757F52E9}"/>
    <cellStyle name="Input [yellow] 7 6" xfId="4099" xr:uid="{CA84D912-EF39-4ABA-95EB-9EB2CE520CA7}"/>
    <cellStyle name="Input [yellow] 8" xfId="4100" xr:uid="{6C295942-42C2-4351-B787-08FEAC2E7EFE}"/>
    <cellStyle name="Input [yellow] 8 2" xfId="4101" xr:uid="{FD0A5B49-06A3-433B-86F9-40B21B56A530}"/>
    <cellStyle name="Input [yellow] 8 2 2" xfId="4102" xr:uid="{A39EE741-7A5E-4448-9BE3-E0B50C1FF773}"/>
    <cellStyle name="Input [yellow] 8 2 3" xfId="4103" xr:uid="{E33159BF-0519-48FE-88F3-233EF200B04A}"/>
    <cellStyle name="Input [yellow] 9" xfId="4104" xr:uid="{A13B912B-A014-467C-8889-36000EAB41BE}"/>
    <cellStyle name="Input [yellow] 9 2" xfId="4105" xr:uid="{FAF9509D-04FD-4F91-80A5-9403416C1786}"/>
    <cellStyle name="Input [yellow] 9 2 2" xfId="4106" xr:uid="{C85A673A-E001-44BB-8A11-BD848E3FA3F4}"/>
    <cellStyle name="Input [yellow] 9 2 3" xfId="4107" xr:uid="{E99FC547-32AD-4283-A22D-BBB2AB7D372A}"/>
    <cellStyle name="Input Cells" xfId="4108" xr:uid="{A5E3DE0A-7AF0-4C13-B294-5CCC79D7EF1D}"/>
    <cellStyle name="Komma [0]_GRAF A-V vs FOREC" xfId="31461" xr:uid="{B8031688-CB12-47A2-B236-DFF09EF66BA9}"/>
    <cellStyle name="Komma_GRAF A-V vs FOREC" xfId="31462" xr:uid="{848FB5D2-7C03-4A04-BF52-D5979ACEC383}"/>
    <cellStyle name="KTY" xfId="4109" xr:uid="{CB2CF326-C206-4FE3-AD89-BF1F1ACEB6DE}"/>
    <cellStyle name="Link Currency (0)" xfId="4110" xr:uid="{37121798-CCDD-46C4-9683-52EDA353F8D5}"/>
    <cellStyle name="Link Currency (2)" xfId="4111" xr:uid="{25B6342C-BB81-40DE-8325-90FD5F626210}"/>
    <cellStyle name="Link Units (0)" xfId="4112" xr:uid="{06B09804-77C2-4B56-83CA-DC68071BC2E3}"/>
    <cellStyle name="Link Units (1)" xfId="4113" xr:uid="{DADBC958-D4A7-461B-9E07-0527584DF39C}"/>
    <cellStyle name="Link Units (2)" xfId="4114" xr:uid="{25035605-73F5-4937-9E8B-4754220D5C9F}"/>
    <cellStyle name="Linked Cells" xfId="4115" xr:uid="{7891A09A-A735-4A5D-8C61-B7B481A72812}"/>
    <cellStyle name="ŀ䅀᠀ŀŀ䅀᠀ŀŀ䅀᠀ŀŀ䅀᠀ŀŀ䅀᠀ŀŀ䅀᠀ŀ" xfId="4116" xr:uid="{8962847C-FA4D-492F-910A-38C38576E26A}"/>
    <cellStyle name="ŀ䅀਀ŀŀ䅀᠀ŀŀ䅀਀ŀŀ䅀᠀ŀŀ䅀᠀ŀŀ䅀᠀ŀŀ䅀᠀ŀŀ䅀᠀ŀŀ䅀᠀ŀŀ䅀᠀ŀŀ䅀᠀ŀ" xfId="4117" xr:uid="{EB013532-DDA7-43DE-8822-9899C2223224}"/>
    <cellStyle name="mation" xfId="4118" xr:uid="{66036E77-3BBF-4755-866C-7B7D46B468CE}"/>
    <cellStyle name="Matrix" xfId="4119" xr:uid="{56B0B957-B758-426E-B8C3-477B2A72718B}"/>
    <cellStyle name="mes" xfId="4120" xr:uid="{3A98B2E7-1E57-4E92-92F0-1ADA2C945464}"/>
    <cellStyle name="Millares [0]_PERSONAL" xfId="4121" xr:uid="{31E14B62-B4CB-4EB6-8069-0503A6CE78C0}"/>
    <cellStyle name="Millares_PERSONAL" xfId="4122" xr:uid="{2385DB81-3849-48ED-85EE-76D0B62545D1}"/>
    <cellStyle name="Milliers [0]_!!!GO" xfId="4123" xr:uid="{7B61A93F-8D0A-4E77-ACFF-9A0E79FE8CD1}"/>
    <cellStyle name="Milliers_!!!GO" xfId="4124" xr:uid="{5FA5DF3C-8B2E-4C44-8365-D417FABBBF89}"/>
    <cellStyle name="Model" xfId="4125" xr:uid="{BBBC33A2-4515-4F2E-A96F-CC8291DC9211}"/>
    <cellStyle name="Model 2" xfId="27322" xr:uid="{8C6DDB2B-C144-40E1-9960-9750D57CEA07}"/>
    <cellStyle name="Mon?aire [0]_!!!GO" xfId="4126" xr:uid="{54D4B27D-2D50-49E7-AE92-2D31B22D383B}"/>
    <cellStyle name="Mon?aire_!!!GO" xfId="4127" xr:uid="{9E27EC01-E7AF-4CE4-82AB-74B9E11C1BA8}"/>
    <cellStyle name="Moneda [0]_CONTENCION CONDELL 25.051" xfId="4128" xr:uid="{9865CA95-2A09-47F0-89C9-D45FCF45C79E}"/>
    <cellStyle name="Moneda_CONTENCION CONDELL 25.051" xfId="4129" xr:uid="{ECFD52B9-D573-4437-AF05-3E9514039251}"/>
    <cellStyle name="Monétaire [0]_998" xfId="4130" xr:uid="{367ED3B3-F600-4800-9AFA-3DA0676E28D9}"/>
    <cellStyle name="Monétaire_998" xfId="4131" xr:uid="{E36D7E25-996E-4477-B21D-7F459F4D618E}"/>
    <cellStyle name="no dec" xfId="4132" xr:uid="{BB7A675C-48F6-4B3A-9471-ACBFD7E0C2CE}"/>
    <cellStyle name="Norma`" xfId="4133" xr:uid="{321501A4-23FB-4418-833E-50AA648C1BD8}"/>
    <cellStyle name="normal" xfId="4134" xr:uid="{B9CDAE14-D02B-4A75-93A6-DB06B230E716}"/>
    <cellStyle name="Normal - Style1" xfId="4135" xr:uid="{4A5F39FC-45C8-4133-9A73-B94233ACAD8E}"/>
    <cellStyle name="Normal - Style1 2" xfId="4136" xr:uid="{0F4C8246-6514-4041-95BE-1118F7F72004}"/>
    <cellStyle name="Normal - Style2" xfId="4137" xr:uid="{D5B9FB59-1D1F-418C-ACEF-5D149E414469}"/>
    <cellStyle name="Normal - Style3" xfId="4138" xr:uid="{FA7569DF-0620-4979-BF29-D6FC40E90C87}"/>
    <cellStyle name="Normal - Style4" xfId="4139" xr:uid="{DB3056F3-5B3A-45AC-A61D-9EE66D0C9D51}"/>
    <cellStyle name="Normal - Style5" xfId="4140" xr:uid="{2AAF15B0-474A-4CFE-AD77-305DA2BC675E}"/>
    <cellStyle name="Normal - Style6" xfId="4141" xr:uid="{35480487-2DC3-42BD-8052-13876AB00AAA}"/>
    <cellStyle name="Normal - Style7" xfId="4142" xr:uid="{240E6714-C7F6-4CB5-9AD0-A988AF036FD7}"/>
    <cellStyle name="Normal - Style8" xfId="4143" xr:uid="{119D5D8E-C837-4516-8450-29BAE262901B}"/>
    <cellStyle name="Normal 2" xfId="27323" xr:uid="{6F9CB2BB-86D5-4202-8121-1E6C5766466A}"/>
    <cellStyle name="Normal_ SG&amp;A Bridge " xfId="4144" xr:uid="{9912D0C3-6E30-4043-A7E1-A7F3F8F9E90F}"/>
    <cellStyle name="Normal1" xfId="4145" xr:uid="{58A49059-0D78-4CF5-B806-5FA9A68CED2C}"/>
    <cellStyle name="Normal2" xfId="4146" xr:uid="{A5736D87-58DE-4093-B431-2C689645AC32}"/>
    <cellStyle name="Normal3" xfId="4147" xr:uid="{1D98795E-581C-4F48-A956-6A87287D71E0}"/>
    <cellStyle name="Normal4" xfId="4148" xr:uid="{78F54F77-B73A-488B-85EB-BF929E4878B1}"/>
    <cellStyle name="Normale_Codici base Accessori" xfId="4149" xr:uid="{CCB5A520-2F8A-441B-A9EE-7BABF5C877F9}"/>
    <cellStyle name="Œ…‹æØ‚è [0.00]_laroux" xfId="31463" xr:uid="{FE35B49D-D0BF-4DB3-86AA-85F8D758E4A0}"/>
    <cellStyle name="Œ…‹æØ‚è_laroux" xfId="31464" xr:uid="{DF4091F9-534F-45D1-904D-92462FE7A01C}"/>
    <cellStyle name="omma [0]_Mktg Prog" xfId="4150" xr:uid="{444E6192-806B-4CCE-8CDF-061C2ED8E9C0}"/>
    <cellStyle name="Option" xfId="4151" xr:uid="{3348B27E-9458-4DC6-8F35-F2D1E446F393}"/>
    <cellStyle name="OptionHeading" xfId="4152" xr:uid="{C13313C3-094D-4F96-AED9-FF7522976C3C}"/>
    <cellStyle name="ormal_Sheet1_1" xfId="4153" xr:uid="{731FFBDE-F063-4523-AD39-AB34CB4BB43C}"/>
    <cellStyle name="Output Amounts" xfId="4154" xr:uid="{95FC0D5C-3B92-4010-B9E8-08EFC15EEE62}"/>
    <cellStyle name="Output Column Headings" xfId="4155" xr:uid="{15E36D71-67BA-434B-9686-C94CA3501C64}"/>
    <cellStyle name="Output Line Items" xfId="4156" xr:uid="{6B8E6A1B-6C81-4955-AC22-3DC237B5C8B1}"/>
    <cellStyle name="Output Report Heading" xfId="4157" xr:uid="{67E7AF58-0A0F-499C-ADE0-E84E8F432C78}"/>
    <cellStyle name="Output Report Title" xfId="4158" xr:uid="{C3FA40DA-562D-474F-A25B-7C3A3FD10E8B}"/>
    <cellStyle name="page" xfId="4159" xr:uid="{0958F993-483B-4E8B-886A-80C539392A2B}"/>
    <cellStyle name="paint" xfId="4160" xr:uid="{B966DFD7-7D21-4650-9EFA-79BC5545B245}"/>
    <cellStyle name="PAL" xfId="4161" xr:uid="{123B1766-7E73-43F0-B555-4E50F7626762}"/>
    <cellStyle name="per.style" xfId="4162" xr:uid="{41FF3A22-E7EF-47AC-9ACA-8E0EECC5475D}"/>
    <cellStyle name="Percen - 유형3" xfId="4163" xr:uid="{D9782A76-1984-4FB3-BD44-CA89A2D89D31}"/>
    <cellStyle name="Percent" xfId="4164" xr:uid="{8EF40D3D-359A-4A8F-9128-8E6615974CB2}"/>
    <cellStyle name="Percent (0)" xfId="4165" xr:uid="{1EE865AF-C32E-4D97-BF13-5005AFC114CF}"/>
    <cellStyle name="Percent [0]" xfId="4166" xr:uid="{61C0E256-CA1E-47DE-942C-9C56FFA46577}"/>
    <cellStyle name="Percent [00]" xfId="4167" xr:uid="{467F266D-823C-48CC-8C9B-0717C972B391}"/>
    <cellStyle name="Percent [2]" xfId="4168" xr:uid="{6FC0CBC7-D5BA-4396-9636-2417E80FAB6D}"/>
    <cellStyle name="Percent_#6 Temps &amp; Contractors" xfId="4169" xr:uid="{46422E75-5253-463E-8707-A21926E3398E}"/>
    <cellStyle name="PrePop Currency (0)" xfId="4170" xr:uid="{75E9CB85-0BD9-45C4-AE15-D6ACFDFA9301}"/>
    <cellStyle name="PrePop Currency (2)" xfId="4171" xr:uid="{77EAED4C-550D-41BD-8EA6-49A1F28BB704}"/>
    <cellStyle name="PrePop Units (0)" xfId="4172" xr:uid="{E136C220-C569-40A9-8CBE-D8B2A3B5DA6D}"/>
    <cellStyle name="PrePop Units (1)" xfId="4173" xr:uid="{3BD2389F-1FDF-45D5-88FB-0335BF33D3EF}"/>
    <cellStyle name="PrePop Units (2)" xfId="4174" xr:uid="{2F795244-8DCB-4BF6-B23B-2C600B10B509}"/>
    <cellStyle name="price" xfId="4175" xr:uid="{BCB0AA4A-1DBE-4590-9294-B0DCD1F9DA46}"/>
    <cellStyle name="PRICE ADJUSTMENT" xfId="4176" xr:uid="{94126AE3-6206-4E70-8FF7-949697468318}"/>
    <cellStyle name="pricing" xfId="4177" xr:uid="{B25F81AA-E446-4FB9-A54D-43316099315F}"/>
    <cellStyle name="Print Titles" xfId="4178" xr:uid="{E2C6B5ED-F9E5-4455-878A-B97D1D4664E6}"/>
    <cellStyle name="PSChar" xfId="4179" xr:uid="{D2C3D6A2-95F5-43F7-B570-C4F7F6EC7836}"/>
    <cellStyle name="revised" xfId="4180" xr:uid="{97C9AB50-49D1-4028-9435-233F9D0ED3A2}"/>
    <cellStyle name="RevList" xfId="4181" xr:uid="{F421C19F-7A7F-4039-A9FB-CF907CA3A5FF}"/>
    <cellStyle name="ROOM HEADING" xfId="4182" xr:uid="{E216BD30-8CB6-4AF6-89EC-7FC41EBC3DD2}"/>
    <cellStyle name="ROOM TOTAL" xfId="4183" xr:uid="{ED57B2CA-9A73-4AED-A21D-A401F0ABB944}"/>
    <cellStyle name="s]_x000d__x000a_spooler=yes_x000d__x000a_load=_x000d__x000a_run=C:\HNC30\HNCSVR16.EXE_x000d__x000a_Beep=yes_x000d__x000a_NullPort=None_x000d__x000a_BorderWidth=3_x000d__x000a_CursorBlinkRate=970_x000d__x000a_DoubleC" xfId="4184" xr:uid="{868A5241-14DF-41A4-A37F-9C2B6A2706DA}"/>
    <cellStyle name="section" xfId="4185" xr:uid="{074AB944-A1A7-4322-B564-DEDE20C39419}"/>
    <cellStyle name="setup" xfId="4186" xr:uid="{F7EA69A3-E843-4D55-B0C8-F77E0DAF4954}"/>
    <cellStyle name="SPOl" xfId="4187" xr:uid="{9F1CF09E-801F-4598-96F5-D96FA15A64FE}"/>
    <cellStyle name="Standaard_GRAF A-V vs FOREC" xfId="31465" xr:uid="{3DD83E1C-0603-4822-8348-56E0BA3196F8}"/>
    <cellStyle name="STANDARD" xfId="4188" xr:uid="{89B990FE-453B-4416-8F1C-BA46B473EFA5}"/>
    <cellStyle name="Style 1" xfId="4189" xr:uid="{AF822AC8-E9F4-4E26-BE25-0BA1B75582A6}"/>
    <cellStyle name="Style 2" xfId="4190" xr:uid="{298708AC-8FFF-4C07-9DA8-A6CD0AC1D0C3}"/>
    <cellStyle name="Style 3" xfId="4191" xr:uid="{5901272C-2DB8-444D-8BBF-2B3CEC818DEB}"/>
    <cellStyle name="Style 4" xfId="4192" xr:uid="{A74DCE8B-9337-4BB7-9032-7DCCB0621072}"/>
    <cellStyle name="Style 5" xfId="4193" xr:uid="{D5B2E7DE-DCEB-4083-96B7-2C33F52F022B}"/>
    <cellStyle name="Style 6" xfId="4194" xr:uid="{A42C4A0B-24B1-4021-A152-76CD13F7554E}"/>
    <cellStyle name="Style 7" xfId="4195" xr:uid="{0BEEB3CC-C1AB-40FC-A302-F56F11E55A03}"/>
    <cellStyle name="subhead" xfId="4196" xr:uid="{B937CEDE-B98C-4440-AC4A-214D8F57C692}"/>
    <cellStyle name="Subtotal" xfId="4197" xr:uid="{4B37C3BF-9B2E-41A2-B6D4-3BFC8CFDFC9C}"/>
    <cellStyle name="SUM" xfId="4198" xr:uid="{953745B2-45CC-45AB-9773-5572B2D6A73A}"/>
    <cellStyle name="SUM 2" xfId="31675" xr:uid="{E5FD2AEE-ED5F-4DAA-BC29-09F8A02F61AD}"/>
    <cellStyle name="Text Indent A" xfId="4199" xr:uid="{E7B02E07-BE2F-44DA-8C32-5BF3BE482485}"/>
    <cellStyle name="Text Indent B" xfId="4200" xr:uid="{5B80EAEE-BA78-4A35-97FE-B11ACE22DF69}"/>
    <cellStyle name="Text Indent C" xfId="4201" xr:uid="{6F922F43-F021-47F5-B6A7-CD2BF0EF52B6}"/>
    <cellStyle name="Tickmark" xfId="4202" xr:uid="{1B14E92C-E5DB-4986-8126-4C9FC9141AF4}"/>
    <cellStyle name="title" xfId="4203" xr:uid="{A6AC3F80-9668-4557-A4E7-0B48214889F1}"/>
    <cellStyle name="title [1]" xfId="4204" xr:uid="{FD99A896-CA82-4901-AB46-A6158050754A}"/>
    <cellStyle name="title [2]" xfId="4205" xr:uid="{F32E8950-B0BA-40B1-9F0A-CD7A526C0CF0}"/>
    <cellStyle name="Total" xfId="4206" xr:uid="{28083345-40FB-45E0-BA81-5EE9F2EF5E0A}"/>
    <cellStyle name="Total 2" xfId="27324" xr:uid="{53C9EBE6-39D3-4564-B549-10789CC7EE1B}"/>
    <cellStyle name="Total 3" xfId="27325" xr:uid="{B24320D6-0AF8-473E-9057-D7BCB36190F7}"/>
    <cellStyle name="Total 3 2" xfId="27326" xr:uid="{B68EC941-81BE-4004-90C1-EBCE97C80105}"/>
    <cellStyle name="Total 3 3" xfId="27327" xr:uid="{8FFC7AAC-69E5-405C-BB22-16DBE9C040CF}"/>
    <cellStyle name="Valuta [0]_GRAF A-V vs FOREC" xfId="31466" xr:uid="{9932FB32-F01F-4C2D-A34B-74C3582FED6A}"/>
    <cellStyle name="Valuta_alle skibe graf" xfId="4207" xr:uid="{1B17441B-BFD8-4218-BE14-02666E17D5A2}"/>
    <cellStyle name="Vertical" xfId="4208" xr:uid="{0A9312AD-0333-4A68-82A8-ADB5D394E2A6}"/>
    <cellStyle name="Währung [0]_laroux" xfId="4209" xr:uid="{75E101F6-7C7E-495C-A86D-E6B6ABB8628C}"/>
    <cellStyle name="Währung_laroux" xfId="4210" xr:uid="{DA5B2976-C461-4D02-86BD-D12AA8BE7B61}"/>
    <cellStyle name="ЗҐБШ_ЅЗАыБэ°и" xfId="4211" xr:uid="{DC9553E9-FD5F-4DEA-B87A-E805EE63E8C4}"/>
    <cellStyle name="スタイル 1" xfId="31467" xr:uid="{EB1180E2-ADA7-43E5-9E77-D5B2B5DC7798}"/>
    <cellStyle name="ﾄﾞｸｶ [0]_・燾E2 MASTER LIST" xfId="4212" xr:uid="{BCDA53F8-4A29-4D33-8E6A-6E711C278230}"/>
    <cellStyle name="ﾄﾞｸｶ_・燾E2 MASTER LIST" xfId="4213" xr:uid="{0CDF8114-5600-4286-B0A1-B96812B9CD38}"/>
    <cellStyle name="ﾅ・ｭ [0]_・燾E2 MASTER LIST" xfId="4214" xr:uid="{D4ECA692-5610-4C3B-8A2C-4F386E57BE84}"/>
    <cellStyle name="ﾅ・ｭ_・燾E2 MASTER LIST" xfId="4215" xr:uid="{40AE5C80-86D2-4022-8261-076C286DB2A3}"/>
    <cellStyle name="ﾇ･ﾁﾘ_ｱｹｿﾜbal" xfId="4216" xr:uid="{521BF72A-5FD1-485B-8DE6-03E308A0C028}"/>
    <cellStyle name="パーセント 2" xfId="27328" xr:uid="{31CFBC18-CACC-41C3-ADDE-C575CC649DEA}"/>
    <cellStyle name="パーセント 3" xfId="31468" xr:uid="{BC6D47A7-F36B-4D7C-8F81-7405B11A00F1}"/>
    <cellStyle name="パーセント 4" xfId="31469" xr:uid="{3493C271-C3CA-451E-9A84-9F8DDB268934}"/>
    <cellStyle name="パーセント 5" xfId="31470" xr:uid="{6D93E8FB-8AA2-4262-97A7-86BDBD52AFAD}"/>
    <cellStyle name="パーセント 6" xfId="31471" xr:uid="{E3BECC7D-5725-4BC6-A009-33CF0E606559}"/>
    <cellStyle name="ハイパーリンク 2" xfId="31472" xr:uid="{5E361316-CE55-4611-BFFD-43BFC48B68A2}"/>
    <cellStyle name="_x0001_ဠ" xfId="4217" xr:uid="{78C69B57-C900-446C-B319-B61754EBE8AC}"/>
    <cellStyle name="强调文字颜色 1" xfId="31473" xr:uid="{4CD7C778-2450-475E-BBFD-A00CC48320B4}"/>
    <cellStyle name="强调文字颜色 2" xfId="31474" xr:uid="{5427A1D5-71CA-46E8-892F-9F07D4A9777B}"/>
    <cellStyle name="强调文字颜色 3" xfId="31475" xr:uid="{A59B63B4-5905-4FFC-A5A8-F1B9536D30D8}"/>
    <cellStyle name="强调文字颜色 4" xfId="31476" xr:uid="{4A471B4D-3D20-43C2-9B6F-D91C1F0F56B5}"/>
    <cellStyle name="强调文字颜色 5" xfId="31477" xr:uid="{18D5A2D1-7ABB-4E47-84D1-5DFF58F1BB64}"/>
    <cellStyle name="强调文字颜色 6" xfId="31478" xr:uid="{FE5C5FCC-2E8E-4C11-81F8-680C6DDD901D}"/>
    <cellStyle name="강조색1 10" xfId="4219" xr:uid="{2540A4C5-D987-42B9-9F7D-91D735601EC1}"/>
    <cellStyle name="강조색1 11" xfId="4220" xr:uid="{D41C50CD-D652-4AAF-A156-9C46A36C043B}"/>
    <cellStyle name="강조색1 12" xfId="4221" xr:uid="{9FBF395B-AC40-40CE-A3D0-6CBA26F440FC}"/>
    <cellStyle name="강조색1 13" xfId="4222" xr:uid="{7D8E09EA-7F4C-4050-B9B8-0C3C514E48B1}"/>
    <cellStyle name="강조색1 14" xfId="4223" xr:uid="{A2C22592-4E41-4EAF-8A41-03A766131D0D}"/>
    <cellStyle name="강조색1 15" xfId="4224" xr:uid="{E1D180CD-0A7D-458E-B9BC-B89527D998BC}"/>
    <cellStyle name="강조색1 16" xfId="4225" xr:uid="{BC1515BF-B20B-4D45-BBF9-C2035B70A8FA}"/>
    <cellStyle name="강조색1 17" xfId="4226" xr:uid="{A5F8605D-950F-47A9-B5DF-66FB700DAF9B}"/>
    <cellStyle name="강조색1 18" xfId="4227" xr:uid="{17883784-4180-4EC7-83DA-FF4F96FB1495}"/>
    <cellStyle name="강조색1 19" xfId="4228" xr:uid="{EC5BFDC6-6EED-435D-911E-BB6C63D800A7}"/>
    <cellStyle name="강조색1 2" xfId="4229" xr:uid="{5255A348-59C1-44F5-8828-D32087AE8D08}"/>
    <cellStyle name="강조색1 2 2" xfId="4230" xr:uid="{2E2FB2C5-81BE-4E0F-AD21-BE0847ECCEB4}"/>
    <cellStyle name="강조색1 2 3" xfId="4231" xr:uid="{C87C0DB2-2A6E-4328-8D56-96FA4D722421}"/>
    <cellStyle name="강조색1 20" xfId="4232" xr:uid="{969164F5-24A5-425C-8EDC-1A314F7A8D48}"/>
    <cellStyle name="강조색1 21" xfId="4233" xr:uid="{C757D48E-DEF2-4F6B-A6F5-5E33F19AD6B3}"/>
    <cellStyle name="강조색1 22" xfId="4234" xr:uid="{8E25C5EA-D9BD-48A4-9E18-27F7148F84A2}"/>
    <cellStyle name="강조색1 23" xfId="4235" xr:uid="{A8E7B67B-3F2D-4DA4-95F7-A761007E6388}"/>
    <cellStyle name="강조색1 24" xfId="4236" xr:uid="{5189813B-99B7-41BA-BEDB-A68A84791AC9}"/>
    <cellStyle name="강조색1 25" xfId="4237" xr:uid="{9B466853-B834-4AC1-9F1A-F657E2F7F482}"/>
    <cellStyle name="강조색1 26" xfId="4238" xr:uid="{91DEB540-9FFB-4F12-A03D-3C5387135B53}"/>
    <cellStyle name="강조색1 27" xfId="4239" xr:uid="{599BE578-CFAE-4CB6-BC73-55F6C45CF082}"/>
    <cellStyle name="강조색1 28" xfId="4240" xr:uid="{65C63C97-CA78-4700-A284-A0AB9E3EA9B0}"/>
    <cellStyle name="강조색1 29" xfId="4241" xr:uid="{1509E880-B692-45EE-B051-01D7D040C49F}"/>
    <cellStyle name="강조색1 3" xfId="4242" xr:uid="{1200873E-9B33-476A-AAE9-0E24A85FF942}"/>
    <cellStyle name="강조색1 30" xfId="4243" xr:uid="{BFD3C02A-2340-490B-A962-9666AD07A055}"/>
    <cellStyle name="강조색1 31" xfId="4244" xr:uid="{F8B5FDFC-4EB2-426B-8B2A-A43910A140AB}"/>
    <cellStyle name="강조색1 32" xfId="4245" xr:uid="{AD2F2490-257E-4F32-B618-67EF93BFA49E}"/>
    <cellStyle name="강조색1 33" xfId="4246" xr:uid="{A189E438-73C5-4D6E-86F8-F30B02D52D51}"/>
    <cellStyle name="강조색1 34" xfId="4247" xr:uid="{BCF63535-9F88-4739-89B7-577FDE2FD7DE}"/>
    <cellStyle name="강조색1 35" xfId="4248" xr:uid="{C01822BF-5112-43A4-B4E4-5DECB044FEC5}"/>
    <cellStyle name="강조색1 36" xfId="4249" xr:uid="{95089A5C-346B-4C08-9C54-A7CA46A062FD}"/>
    <cellStyle name="강조색1 37" xfId="4250" xr:uid="{0FDA65D9-A12B-49E6-8119-29B384E7DF1A}"/>
    <cellStyle name="강조색1 38" xfId="4251" xr:uid="{96396EA2-35A2-459C-B9AC-3A434F72498B}"/>
    <cellStyle name="강조색1 39" xfId="4252" xr:uid="{8A25EDE2-6AE3-40B5-9328-AFE18C0FBFF6}"/>
    <cellStyle name="강조색1 4" xfId="4253" xr:uid="{38C28120-8368-4155-8ACB-C7C6C46D4255}"/>
    <cellStyle name="강조색1 40" xfId="4254" xr:uid="{3E13BBB4-34FC-41C8-9667-2ED2E91792AD}"/>
    <cellStyle name="강조색1 41" xfId="4255" xr:uid="{D29C2415-D38E-4EFF-9099-7CB57E145AC1}"/>
    <cellStyle name="강조색1 42" xfId="4256" xr:uid="{5172FF62-999E-4A8C-8954-398A35273BE4}"/>
    <cellStyle name="강조색1 43" xfId="42309" xr:uid="{C8C7161D-484B-46FE-A21D-0697FD836EDC}"/>
    <cellStyle name="강조색1 44" xfId="4218" xr:uid="{E22B7440-89D7-4233-BC05-4F35875E0163}"/>
    <cellStyle name="강조색1 5" xfId="4257" xr:uid="{7B76BBFB-9D93-4B9D-AE7D-85AF73C030D6}"/>
    <cellStyle name="강조색1 6" xfId="4258" xr:uid="{09CD5E0D-8DBD-469B-BA6A-BC39078335D2}"/>
    <cellStyle name="강조색1 7" xfId="4259" xr:uid="{319C6CBB-CD1C-47D3-BBEA-60C435377971}"/>
    <cellStyle name="강조색1 8" xfId="4260" xr:uid="{4F0AF22C-EB8D-45BB-A42E-F066A97E467F}"/>
    <cellStyle name="강조색1 9" xfId="4261" xr:uid="{397CE221-40DE-487F-A99B-2478AFDAC76D}"/>
    <cellStyle name="강조색2 10" xfId="4263" xr:uid="{04D97D2C-5095-4307-9389-5168DF1D9007}"/>
    <cellStyle name="강조색2 11" xfId="4264" xr:uid="{BFDD327B-DD56-4414-AA61-56756E902354}"/>
    <cellStyle name="강조색2 12" xfId="4265" xr:uid="{7E39AD3A-F1C8-43BB-8915-7FB7E739C910}"/>
    <cellStyle name="강조색2 13" xfId="4266" xr:uid="{B986B1BD-CBE3-4816-B29B-AA4862FF0855}"/>
    <cellStyle name="강조색2 14" xfId="4267" xr:uid="{56DC13AC-7AD2-45D8-921F-92EA9CA5807D}"/>
    <cellStyle name="강조색2 15" xfId="4268" xr:uid="{9A80107C-D8FC-4C37-9144-183289E33FA3}"/>
    <cellStyle name="강조색2 16" xfId="4269" xr:uid="{39CEE0A5-5F18-45CD-A352-2CAAC6F440C9}"/>
    <cellStyle name="강조색2 17" xfId="4270" xr:uid="{905C491E-9966-4A5E-AA72-18CAD73EEF56}"/>
    <cellStyle name="강조색2 18" xfId="4271" xr:uid="{EE52BEA3-604E-4112-A5FC-0D33119D9A05}"/>
    <cellStyle name="강조색2 19" xfId="4272" xr:uid="{DA8D0829-E8F9-462D-B04A-F783D8E8C980}"/>
    <cellStyle name="강조색2 2" xfId="4273" xr:uid="{15811FEB-3972-45E1-A3D8-1C3E053E1FA0}"/>
    <cellStyle name="강조색2 2 2" xfId="4274" xr:uid="{62041778-BC35-44A2-A131-9AA53E82DF81}"/>
    <cellStyle name="강조색2 2 3" xfId="4275" xr:uid="{480CC5D6-64CE-4BDB-B309-BE52ADB8FACA}"/>
    <cellStyle name="강조색2 20" xfId="4276" xr:uid="{E0CF5B08-6618-43AA-AE59-7FE07A0E80D3}"/>
    <cellStyle name="강조색2 21" xfId="4277" xr:uid="{77067A66-4AEC-41AC-BA33-96DD22F495C1}"/>
    <cellStyle name="강조색2 22" xfId="4278" xr:uid="{122A196D-0ABB-4C6C-90B9-45D3E05929BA}"/>
    <cellStyle name="강조색2 23" xfId="4279" xr:uid="{C0A77EFC-87C2-4C2C-9A78-569AAE65EB0F}"/>
    <cellStyle name="강조색2 24" xfId="4280" xr:uid="{86FAA6D8-69E0-49C1-AD46-8E8CA96094ED}"/>
    <cellStyle name="강조색2 25" xfId="4281" xr:uid="{75DD498E-A180-486A-9EBD-E06392B4906C}"/>
    <cellStyle name="강조색2 26" xfId="4282" xr:uid="{A56446D6-20D2-4F04-AB30-F968CC08169B}"/>
    <cellStyle name="강조색2 27" xfId="4283" xr:uid="{76007244-2366-4201-A577-CA0F3C1A941E}"/>
    <cellStyle name="강조색2 28" xfId="4284" xr:uid="{04AF0F10-6F97-47FA-BEAB-AEF04F1B607B}"/>
    <cellStyle name="강조색2 29" xfId="4285" xr:uid="{9F4024D2-F2F1-4060-A3FE-6BE170833776}"/>
    <cellStyle name="강조색2 3" xfId="4286" xr:uid="{477D2EC0-2C85-475D-A41D-31C92C233846}"/>
    <cellStyle name="강조색2 30" xfId="4287" xr:uid="{A50AAFB8-FB11-4760-B2FD-A506C5530FF6}"/>
    <cellStyle name="강조색2 31" xfId="4288" xr:uid="{34252BAA-C652-45DC-8130-9173F437FAD3}"/>
    <cellStyle name="강조색2 32" xfId="4289" xr:uid="{E578DC09-B4F3-4201-9D3D-925F1880A87D}"/>
    <cellStyle name="강조색2 33" xfId="4290" xr:uid="{7D64EC9A-660B-4DB9-999E-416044603190}"/>
    <cellStyle name="강조색2 34" xfId="4291" xr:uid="{1392505D-E655-4F04-A303-5B3DB2873A4B}"/>
    <cellStyle name="강조색2 35" xfId="4292" xr:uid="{CC8EBA42-C370-43BA-85AC-EDD7F68E12FE}"/>
    <cellStyle name="강조색2 36" xfId="4293" xr:uid="{2031A7B6-EA8B-4AFE-8A94-5F9F43945DB2}"/>
    <cellStyle name="강조색2 37" xfId="4294" xr:uid="{BDB3A530-BFB1-4CDE-BD97-E7B0029124BC}"/>
    <cellStyle name="강조색2 38" xfId="4295" xr:uid="{A9EC46B6-B0A9-420C-AFC0-B21C5BB52BD4}"/>
    <cellStyle name="강조색2 39" xfId="4296" xr:uid="{AB7300A9-C039-4558-99CF-F4D207D514F2}"/>
    <cellStyle name="강조색2 4" xfId="4297" xr:uid="{D7D8EE4D-588B-49CA-ACFE-CFC1FBCD2339}"/>
    <cellStyle name="강조색2 40" xfId="4298" xr:uid="{12188DA3-7BFF-4E26-99E6-A5FADF9C1231}"/>
    <cellStyle name="강조색2 41" xfId="4299" xr:uid="{47CF8FA4-FA3C-4AD3-AC32-CE0E5D215D83}"/>
    <cellStyle name="강조색2 42" xfId="4300" xr:uid="{444B207F-8967-4774-8E62-6B3F6E4A002E}"/>
    <cellStyle name="강조색2 43" xfId="42310" xr:uid="{A70285FF-F67F-4847-99A9-4B4DF08DCD44}"/>
    <cellStyle name="강조색2 44" xfId="4262" xr:uid="{1E033974-1FDE-4FAB-902B-A778883C3E7A}"/>
    <cellStyle name="강조색2 5" xfId="4301" xr:uid="{491C764B-3704-429F-B27F-91593C8557CA}"/>
    <cellStyle name="강조색2 6" xfId="4302" xr:uid="{2788E0FA-6F7A-46AF-AB6A-2AF0BEAD484E}"/>
    <cellStyle name="강조색2 7" xfId="4303" xr:uid="{FF72AFC5-464B-42A0-881A-36FB88C2A5FA}"/>
    <cellStyle name="강조색2 8" xfId="4304" xr:uid="{4C231449-4673-4433-BA5A-C936F300892F}"/>
    <cellStyle name="강조색2 9" xfId="4305" xr:uid="{F318520B-8D5E-499A-B2EC-465736501B1A}"/>
    <cellStyle name="강조색3 10" xfId="4307" xr:uid="{32EB4FEA-0D74-41D7-8A5D-30B450A1FB13}"/>
    <cellStyle name="강조색3 11" xfId="4308" xr:uid="{1FBDF2C1-4D52-4C92-880D-6B3E2D29CCFB}"/>
    <cellStyle name="강조색3 12" xfId="4309" xr:uid="{E8F170BD-416E-4E6D-B5A7-ED0A465A9BE2}"/>
    <cellStyle name="강조색3 13" xfId="4310" xr:uid="{155EC297-8B6A-4B65-8C64-B2B02ECD4373}"/>
    <cellStyle name="강조색3 14" xfId="4311" xr:uid="{EC1A977D-911D-40D3-A750-E0AAD28C5CD7}"/>
    <cellStyle name="강조색3 15" xfId="4312" xr:uid="{941405EC-1CA1-43B3-8203-5B1E831B1ADE}"/>
    <cellStyle name="강조색3 16" xfId="4313" xr:uid="{FC07BDB9-7959-4EEA-9303-E2A1C20F6B80}"/>
    <cellStyle name="강조색3 17" xfId="4314" xr:uid="{D4B9A696-B007-4B3B-8D45-C9F6173D5AF7}"/>
    <cellStyle name="강조색3 18" xfId="4315" xr:uid="{D796238C-71E8-496F-82D7-66A9B6953908}"/>
    <cellStyle name="강조색3 19" xfId="4316" xr:uid="{10E91796-B99A-421E-90FD-FFB44E24F007}"/>
    <cellStyle name="강조색3 2" xfId="4317" xr:uid="{CBD9BC89-7DB1-4A03-8337-4650E1BD9745}"/>
    <cellStyle name="강조색3 2 2" xfId="4318" xr:uid="{017633FD-F616-46D1-BAA7-7B667FDFC2E6}"/>
    <cellStyle name="강조색3 2 3" xfId="4319" xr:uid="{A54BD2D2-C6A8-4932-9204-F0DDB129DDD3}"/>
    <cellStyle name="강조색3 20" xfId="4320" xr:uid="{6FC9878A-C4BD-4F80-8CF4-A375415F840A}"/>
    <cellStyle name="강조색3 21" xfId="4321" xr:uid="{C70C3B3C-DB7B-42EF-8E5F-5AE196DEFFD2}"/>
    <cellStyle name="강조색3 22" xfId="4322" xr:uid="{9F65B8FC-C72D-41C5-8E61-BABBD1C8C3E3}"/>
    <cellStyle name="강조색3 23" xfId="4323" xr:uid="{F684888D-B7D0-49C6-9B7E-AEB6AA019235}"/>
    <cellStyle name="강조색3 24" xfId="4324" xr:uid="{C1C46FE1-930E-464F-84DC-763023912001}"/>
    <cellStyle name="강조색3 25" xfId="4325" xr:uid="{93C8859E-7707-4D7F-8DD8-80818C80E16F}"/>
    <cellStyle name="강조색3 26" xfId="4326" xr:uid="{959EBBDE-1BC3-428B-99A6-BCE756FB67D0}"/>
    <cellStyle name="강조색3 27" xfId="4327" xr:uid="{1D1C2F4B-6C84-483C-8DBB-1B1333AAC41C}"/>
    <cellStyle name="강조색3 28" xfId="4328" xr:uid="{834E0FB1-3BAE-4224-9E7E-230C0810F911}"/>
    <cellStyle name="강조색3 29" xfId="4329" xr:uid="{6C572330-E955-4292-9D3E-A94F304D6B37}"/>
    <cellStyle name="강조색3 3" xfId="4330" xr:uid="{887A22DD-7B8A-452C-BF85-AC0D1CCCB28E}"/>
    <cellStyle name="강조색3 30" xfId="4331" xr:uid="{B0AF094C-ECA6-40C9-80FA-1996C805356A}"/>
    <cellStyle name="강조색3 31" xfId="4332" xr:uid="{021F7012-8608-4D2D-A234-59A65E567182}"/>
    <cellStyle name="강조색3 32" xfId="4333" xr:uid="{68DFFAE0-67D5-46C5-8D6B-A3D59BD46E55}"/>
    <cellStyle name="강조색3 33" xfId="4334" xr:uid="{EBB1B9A4-3274-46FD-B9C6-5E546991E454}"/>
    <cellStyle name="강조색3 34" xfId="4335" xr:uid="{B3454826-4F1B-4FBB-914E-06A4D3A23D94}"/>
    <cellStyle name="강조색3 35" xfId="4336" xr:uid="{3F019791-A4DF-488F-88A3-ECFD46029EAE}"/>
    <cellStyle name="강조색3 36" xfId="4337" xr:uid="{9BF74E0B-8F7E-460E-9998-E4680D739A6E}"/>
    <cellStyle name="강조색3 37" xfId="4338" xr:uid="{A47634D8-A178-4249-9DF8-5468249524FE}"/>
    <cellStyle name="강조색3 38" xfId="4339" xr:uid="{3FBDD8FD-587D-4C84-9137-C30E5145EB13}"/>
    <cellStyle name="강조색3 39" xfId="4340" xr:uid="{B523821D-CA58-4DC7-A1A3-2F1A7C4E6D14}"/>
    <cellStyle name="강조색3 4" xfId="4341" xr:uid="{6DB5674E-AFFC-4060-BCC9-5C743635F251}"/>
    <cellStyle name="강조색3 40" xfId="4342" xr:uid="{247AF05C-42F9-45B6-8ECF-4B0F5BCB6A95}"/>
    <cellStyle name="강조색3 41" xfId="4343" xr:uid="{68B1C17F-59D3-407C-B98E-F559B671B68E}"/>
    <cellStyle name="강조색3 42" xfId="4344" xr:uid="{A0F7C1D6-ADB8-4D5F-99BA-9E6CDF02B5C8}"/>
    <cellStyle name="강조색3 43" xfId="42311" xr:uid="{74987B76-E7E9-43E2-AFB8-3F190548DD73}"/>
    <cellStyle name="강조색3 44" xfId="4306" xr:uid="{9CC5B8FC-DC36-400B-8850-67481393C29B}"/>
    <cellStyle name="강조색3 5" xfId="4345" xr:uid="{CEEAA1A4-3257-42E4-9E54-7A251C41397D}"/>
    <cellStyle name="강조색3 6" xfId="4346" xr:uid="{0BD342EA-3565-49FC-9D63-23DBA437B3C5}"/>
    <cellStyle name="강조색3 7" xfId="4347" xr:uid="{86C14452-0EC7-47EA-851E-6047D39FF484}"/>
    <cellStyle name="강조색3 8" xfId="4348" xr:uid="{1B3AE503-12F3-4DD8-9600-45259AB607E6}"/>
    <cellStyle name="강조색3 9" xfId="4349" xr:uid="{B878FD87-B895-426C-86FE-2CC1D00CB339}"/>
    <cellStyle name="강조색4 10" xfId="4351" xr:uid="{F4B83F9A-2386-4586-A727-64D7B6B5D9C2}"/>
    <cellStyle name="강조색4 11" xfId="4352" xr:uid="{91A6D007-87D7-47C8-BC9D-A44A386A7F7C}"/>
    <cellStyle name="강조색4 12" xfId="4353" xr:uid="{1A7B024F-5584-49BE-8DBF-C788C4F9E0F7}"/>
    <cellStyle name="강조색4 13" xfId="4354" xr:uid="{AA2EB0C8-FD6F-4975-93E5-5942B58F3A42}"/>
    <cellStyle name="강조색4 14" xfId="4355" xr:uid="{D0596FEF-521B-41BD-9019-FB39978E0F45}"/>
    <cellStyle name="강조색4 15" xfId="4356" xr:uid="{97ACC89B-06D0-4333-93B2-189D36E51084}"/>
    <cellStyle name="강조색4 16" xfId="4357" xr:uid="{3F25D983-D2AD-4FCD-8442-F63B1A098D64}"/>
    <cellStyle name="강조색4 17" xfId="4358" xr:uid="{9D4D7809-F11E-4F6D-AC3F-BB985FBB233A}"/>
    <cellStyle name="강조색4 18" xfId="4359" xr:uid="{BCCEB4C1-51C1-4243-945F-D61FBA7422E5}"/>
    <cellStyle name="강조색4 19" xfId="4360" xr:uid="{B4B25141-F0DA-481F-A813-8B8116CF1E39}"/>
    <cellStyle name="강조색4 2" xfId="4361" xr:uid="{CF4AA266-2D5B-4D8E-B7F3-3394DCB91946}"/>
    <cellStyle name="강조색4 2 2" xfId="4362" xr:uid="{BBE32C2F-8BB4-43E8-8802-5B33D0AE5021}"/>
    <cellStyle name="강조색4 2 3" xfId="4363" xr:uid="{C073E986-F586-43F7-BC20-2B0DC866AA02}"/>
    <cellStyle name="강조색4 20" xfId="4364" xr:uid="{870D0697-6A86-4AB8-9CBE-0452C3C9BC8C}"/>
    <cellStyle name="강조색4 21" xfId="4365" xr:uid="{7DCE89FF-52BB-4F0F-8FBD-A61BA5C9F6B8}"/>
    <cellStyle name="강조색4 22" xfId="4366" xr:uid="{2F5679ED-CB31-487B-97A4-3DBB57E9857A}"/>
    <cellStyle name="강조색4 23" xfId="4367" xr:uid="{52A71006-82A7-4240-96D4-39FCAECBD7F6}"/>
    <cellStyle name="강조색4 24" xfId="4368" xr:uid="{6FEE5659-E18C-4B5F-A38C-F4B82B4095F2}"/>
    <cellStyle name="강조색4 25" xfId="4369" xr:uid="{2411DCDB-6777-48F0-9A5A-150236574EFA}"/>
    <cellStyle name="강조색4 26" xfId="4370" xr:uid="{19B3A638-2611-4DB8-8F76-AD76660DF3C3}"/>
    <cellStyle name="강조색4 27" xfId="4371" xr:uid="{E48D8135-0AB7-4D32-A019-639DB6D660FA}"/>
    <cellStyle name="강조색4 28" xfId="4372" xr:uid="{C1B85E24-5957-41D8-B279-5AD55B051F21}"/>
    <cellStyle name="강조색4 29" xfId="4373" xr:uid="{63E05ACC-A628-4273-A895-42D626C83DFD}"/>
    <cellStyle name="강조색4 3" xfId="4374" xr:uid="{7E566E7B-CC1E-42EA-845B-D67111C30D91}"/>
    <cellStyle name="강조색4 30" xfId="4375" xr:uid="{13CAF858-C3E4-488F-9696-9EC6114A3F7F}"/>
    <cellStyle name="강조색4 31" xfId="4376" xr:uid="{ADF6EB36-0FE8-4616-82A2-D402898A842C}"/>
    <cellStyle name="강조색4 32" xfId="4377" xr:uid="{FC984D18-7D8E-4641-991B-BE266E472F15}"/>
    <cellStyle name="강조색4 33" xfId="4378" xr:uid="{EA5CCFA5-64A3-4693-8741-8786F09B48F2}"/>
    <cellStyle name="강조색4 34" xfId="4379" xr:uid="{8818CEC9-84EB-4379-BB13-E1401A81FCE3}"/>
    <cellStyle name="강조색4 35" xfId="4380" xr:uid="{B4F53CB8-5C1F-4515-AFE1-8869158D7791}"/>
    <cellStyle name="강조색4 36" xfId="4381" xr:uid="{D261AAC7-BA75-4043-B285-66CC70A034E9}"/>
    <cellStyle name="강조색4 37" xfId="4382" xr:uid="{3EAA4A41-E08D-4E5B-BFD7-0BCD77AE33E7}"/>
    <cellStyle name="강조색4 38" xfId="4383" xr:uid="{1AC16930-C8E8-40C3-B242-BE04A6914121}"/>
    <cellStyle name="강조색4 39" xfId="4384" xr:uid="{C6CD87E6-18F0-4FC0-9608-54CE1D02DF22}"/>
    <cellStyle name="강조색4 4" xfId="4385" xr:uid="{E921ED04-4246-4968-AB0D-4B8666727E74}"/>
    <cellStyle name="강조색4 40" xfId="4386" xr:uid="{10C54062-9FF2-485D-886B-4631A69E5B4D}"/>
    <cellStyle name="강조색4 41" xfId="4387" xr:uid="{2C4A3938-961A-49B3-AC8F-8EBD9B70CF03}"/>
    <cellStyle name="강조색4 42" xfId="4388" xr:uid="{0518D801-804B-4262-9F29-30F3CC90F7DB}"/>
    <cellStyle name="강조색4 43" xfId="42312" xr:uid="{AC203247-5CC1-4D96-8683-57462AC6DF62}"/>
    <cellStyle name="강조색4 44" xfId="4350" xr:uid="{7BF5360D-648F-4173-A9E7-09E01A63E3CB}"/>
    <cellStyle name="강조색4 5" xfId="4389" xr:uid="{1C51D114-C10A-47D1-B464-EF0CB85D4F32}"/>
    <cellStyle name="강조색4 6" xfId="4390" xr:uid="{FEB0096A-7B14-4533-BC34-156A5D1D092A}"/>
    <cellStyle name="강조색4 7" xfId="4391" xr:uid="{C2710E60-FE89-474B-BF22-2111E3C9F3ED}"/>
    <cellStyle name="강조색4 8" xfId="4392" xr:uid="{470DBF86-C6D9-46B2-BD4F-C1E677D16DAE}"/>
    <cellStyle name="강조색4 9" xfId="4393" xr:uid="{416E87E7-A6A2-4538-B269-23B7C462C987}"/>
    <cellStyle name="강조색5 10" xfId="4395" xr:uid="{E3A8A53B-F4B6-4D49-9799-34CBAAE5F7D9}"/>
    <cellStyle name="강조색5 11" xfId="4396" xr:uid="{F46848E6-3B7C-4D3E-BBDA-F1030F831C43}"/>
    <cellStyle name="강조색5 12" xfId="4397" xr:uid="{4ECBF0EC-A6BF-4528-A045-D6845FEAC976}"/>
    <cellStyle name="강조색5 13" xfId="4398" xr:uid="{25D7B235-9EFF-488D-8CC3-BDE81050E299}"/>
    <cellStyle name="강조색5 14" xfId="4399" xr:uid="{DC76281B-ED8B-4E3F-AF9E-8057B8906D37}"/>
    <cellStyle name="강조색5 15" xfId="4400" xr:uid="{412D92C2-D2B0-40D5-A645-E1977E0C7E23}"/>
    <cellStyle name="강조색5 16" xfId="4401" xr:uid="{1E40AB8D-5B8E-4A62-BA6A-7984DEB1C2A5}"/>
    <cellStyle name="강조색5 17" xfId="4402" xr:uid="{580B013F-F514-4F06-ACB0-500CC989815F}"/>
    <cellStyle name="강조색5 18" xfId="4403" xr:uid="{68C8C61F-FA0A-4909-8503-84271EFAA483}"/>
    <cellStyle name="강조색5 19" xfId="4404" xr:uid="{A4A2F409-A405-47D5-A24F-BDE2CB7E7DCA}"/>
    <cellStyle name="강조색5 2" xfId="4405" xr:uid="{3DA218BE-3340-4B02-A0A3-0229F4AE3B68}"/>
    <cellStyle name="강조색5 2 2" xfId="4406" xr:uid="{02CF8DD7-A959-4A56-A5EB-1F31EAA216C6}"/>
    <cellStyle name="강조색5 2 3" xfId="4407" xr:uid="{6F23270E-8298-484E-8A9B-30AFB988415B}"/>
    <cellStyle name="강조색5 20" xfId="4408" xr:uid="{8A598169-7F4B-4349-A973-74202AB55A0A}"/>
    <cellStyle name="강조색5 21" xfId="4409" xr:uid="{644CB340-E96C-4A97-8F12-AB9646B445DB}"/>
    <cellStyle name="강조색5 22" xfId="4410" xr:uid="{E632B74A-604A-4D9C-A0DF-A08151D60FBE}"/>
    <cellStyle name="강조색5 23" xfId="4411" xr:uid="{69397F51-9C99-411F-9C9B-4E8D2301C226}"/>
    <cellStyle name="강조색5 24" xfId="4412" xr:uid="{B74CE4B6-C366-42E8-BA5F-090B382173D7}"/>
    <cellStyle name="강조색5 25" xfId="4413" xr:uid="{2384970E-CB59-4ABA-9CEE-FF2D0008E4D4}"/>
    <cellStyle name="강조색5 26" xfId="4414" xr:uid="{7DD11253-5EE1-41F9-A8EB-0B96A6A2ED0D}"/>
    <cellStyle name="강조색5 27" xfId="4415" xr:uid="{4CD0F4DC-C784-458C-88B2-5597C4A9D667}"/>
    <cellStyle name="강조색5 28" xfId="4416" xr:uid="{9F653CAE-3F6D-499B-A641-C5C1A728EC64}"/>
    <cellStyle name="강조색5 29" xfId="4417" xr:uid="{CB37CDAC-CF41-4BAB-9557-CCD348F22F23}"/>
    <cellStyle name="강조색5 3" xfId="4418" xr:uid="{00F77897-CB09-40FC-88D8-8C85F5E33D3C}"/>
    <cellStyle name="강조색5 30" xfId="4419" xr:uid="{C25F6197-5D63-4C9C-8F94-89006C0BE12B}"/>
    <cellStyle name="강조색5 31" xfId="4420" xr:uid="{C0AF06A4-ED23-4265-AC28-24B185896BAB}"/>
    <cellStyle name="강조색5 32" xfId="4421" xr:uid="{586A7BE3-526E-4459-B102-1D5A3473F79F}"/>
    <cellStyle name="강조색5 33" xfId="4422" xr:uid="{DF12335C-35DD-4D81-BBC3-A5566CE6B643}"/>
    <cellStyle name="강조색5 34" xfId="4423" xr:uid="{D781B3D4-BFD3-4FFE-AA7D-C1956E6826E7}"/>
    <cellStyle name="강조색5 35" xfId="4424" xr:uid="{ABC19D35-7277-4179-812A-29C8AD5D933C}"/>
    <cellStyle name="강조색5 36" xfId="4425" xr:uid="{D90B4492-3A85-4C9C-87E3-FCF5F316BF81}"/>
    <cellStyle name="강조색5 37" xfId="4426" xr:uid="{F57D64F9-E3F0-43B0-B192-F033FDAB69B1}"/>
    <cellStyle name="강조색5 38" xfId="4427" xr:uid="{A2CB3EAE-A230-486F-BF38-74CDB8CE43FD}"/>
    <cellStyle name="강조색5 39" xfId="4428" xr:uid="{E7A992A9-495B-4028-9F79-D1AF9F2A937F}"/>
    <cellStyle name="강조색5 4" xfId="4429" xr:uid="{9ED6F487-D889-445F-86D9-38DBA73641F9}"/>
    <cellStyle name="강조색5 40" xfId="4430" xr:uid="{BEB185C2-1275-48D7-A8C7-C1A17BB33CD9}"/>
    <cellStyle name="강조색5 41" xfId="4431" xr:uid="{8AF35551-B79A-4F61-8122-024657823E5B}"/>
    <cellStyle name="강조색5 42" xfId="4432" xr:uid="{1C20C2A5-19AF-4F3E-B4C2-BA7079429587}"/>
    <cellStyle name="강조색5 43" xfId="42313" xr:uid="{8FD47427-9BEC-4216-8745-E5A4ABB7BF27}"/>
    <cellStyle name="강조색5 44" xfId="4394" xr:uid="{0D5BC8C8-DACD-426A-9A25-3C6C3B41E4FD}"/>
    <cellStyle name="강조색5 5" xfId="4433" xr:uid="{08F08717-5AA8-494D-A0C8-8D43DA44C172}"/>
    <cellStyle name="강조색5 6" xfId="4434" xr:uid="{488D360F-41C2-4925-921C-7E744C2F279F}"/>
    <cellStyle name="강조색5 7" xfId="4435" xr:uid="{096E6EFD-7EC7-4A47-BB59-2915D9A7F1DF}"/>
    <cellStyle name="강조색5 8" xfId="4436" xr:uid="{24960934-E7D4-4A59-8F96-C812E8B7723B}"/>
    <cellStyle name="강조색5 9" xfId="4437" xr:uid="{2FB26EE0-3D1D-4D67-AF6D-D5A09FDDB1EE}"/>
    <cellStyle name="강조색6 10" xfId="4439" xr:uid="{7F557656-F28E-4C29-B911-8F42F2DE19EE}"/>
    <cellStyle name="강조색6 11" xfId="4440" xr:uid="{E37BFB6D-AC94-4E6D-96F8-2806EC275259}"/>
    <cellStyle name="강조색6 12" xfId="4441" xr:uid="{0D8323BA-0EAA-4F00-BC4F-4F4FDF07E018}"/>
    <cellStyle name="강조색6 13" xfId="4442" xr:uid="{5BFC28D2-A61A-401B-929B-C2234CE819DC}"/>
    <cellStyle name="강조색6 14" xfId="4443" xr:uid="{2B32A3B5-737F-444B-BFFC-1CD0A10EF321}"/>
    <cellStyle name="강조색6 15" xfId="4444" xr:uid="{C0679425-E4E1-4F15-B336-6B6D0DE7E978}"/>
    <cellStyle name="강조색6 16" xfId="4445" xr:uid="{54D93AD7-89F9-4D3E-B1A6-70152B8EFC01}"/>
    <cellStyle name="강조색6 17" xfId="4446" xr:uid="{7DC62AFF-12CD-4C95-95E3-50F54CF09EFB}"/>
    <cellStyle name="강조색6 18" xfId="4447" xr:uid="{E256FD37-9A64-4DCC-94C8-824B2F252483}"/>
    <cellStyle name="강조색6 19" xfId="4448" xr:uid="{383B1BDF-3540-4560-91C0-FF53D9994F65}"/>
    <cellStyle name="강조색6 2" xfId="4449" xr:uid="{4F8D6971-FD28-4DFE-99E8-2C22EF1F06FF}"/>
    <cellStyle name="강조색6 2 2" xfId="4450" xr:uid="{F97489EF-05CB-439E-9262-7C5336D3746B}"/>
    <cellStyle name="강조색6 2 3" xfId="4451" xr:uid="{9E5E202E-EC0A-4344-BE2D-C49127C833FE}"/>
    <cellStyle name="강조색6 20" xfId="4452" xr:uid="{0FF1D96B-7D4D-4E8E-9903-2A5BFE5D5F17}"/>
    <cellStyle name="강조색6 21" xfId="4453" xr:uid="{33052892-7CFA-4FAE-BC51-E79B5E363E37}"/>
    <cellStyle name="강조색6 22" xfId="4454" xr:uid="{4EF492C6-3809-47D5-92E0-A35E0F346FD1}"/>
    <cellStyle name="강조색6 23" xfId="4455" xr:uid="{EC33EB65-C39C-4C13-BAD1-E88860303938}"/>
    <cellStyle name="강조색6 24" xfId="4456" xr:uid="{ABDEBE9D-2C74-410D-AE28-2F54EC878C43}"/>
    <cellStyle name="강조색6 25" xfId="4457" xr:uid="{50BEEED8-7E15-4E3E-85F6-FD4510151730}"/>
    <cellStyle name="강조색6 26" xfId="4458" xr:uid="{13FB119B-ADEF-4204-960F-1D3E4D406751}"/>
    <cellStyle name="강조색6 27" xfId="4459" xr:uid="{CAC8E9A4-7AC1-49F4-9D7B-5EDDDF25782D}"/>
    <cellStyle name="강조색6 28" xfId="4460" xr:uid="{F8DAE743-DBD9-47CB-A6BE-0D50902716E8}"/>
    <cellStyle name="강조색6 29" xfId="4461" xr:uid="{75CA48B6-3D3B-4A50-BF97-2EB7607D3EE9}"/>
    <cellStyle name="강조색6 3" xfId="4462" xr:uid="{F20AF3F2-E19D-4967-A820-359D88600897}"/>
    <cellStyle name="강조색6 30" xfId="4463" xr:uid="{3D043AD4-7CE4-4F92-832B-839CA45ABA7D}"/>
    <cellStyle name="강조색6 31" xfId="4464" xr:uid="{546EC9A3-937A-4375-9F7D-36238D551A2E}"/>
    <cellStyle name="강조색6 32" xfId="4465" xr:uid="{5EEE1495-001A-42C0-8E86-CD8942459D67}"/>
    <cellStyle name="강조색6 33" xfId="4466" xr:uid="{314B960B-40ED-4CE7-96CA-15E7C7855813}"/>
    <cellStyle name="강조색6 34" xfId="4467" xr:uid="{8646745E-DF35-462F-9AE7-BF3CF33F9BCD}"/>
    <cellStyle name="강조색6 35" xfId="4468" xr:uid="{0593E2A0-4936-47AC-B46B-048335155AA4}"/>
    <cellStyle name="강조색6 36" xfId="4469" xr:uid="{94850FA1-70AD-4476-9C53-5235BB2759F4}"/>
    <cellStyle name="강조색6 37" xfId="4470" xr:uid="{A67CF091-A98D-4FD6-AB8C-BFF4B94E416B}"/>
    <cellStyle name="강조색6 38" xfId="4471" xr:uid="{8C56C6E1-3C64-4126-A232-0B2D76FB6C59}"/>
    <cellStyle name="강조색6 39" xfId="4472" xr:uid="{D2769A26-EC30-49B3-8C01-363D8FCE75E9}"/>
    <cellStyle name="강조색6 4" xfId="4473" xr:uid="{9A1636A3-6F39-4DD1-94EA-D47AE25269A1}"/>
    <cellStyle name="강조색6 40" xfId="4474" xr:uid="{9AB94187-6867-4017-8E66-82E180C79D4F}"/>
    <cellStyle name="강조색6 41" xfId="4475" xr:uid="{798D0805-392A-4FDC-8504-89DA74A37490}"/>
    <cellStyle name="강조색6 42" xfId="4476" xr:uid="{178CDA8E-6C2E-446D-B45E-0ED7FB825BBB}"/>
    <cellStyle name="강조색6 43" xfId="42314" xr:uid="{A7BE1B42-726A-43DE-9A62-7DB30CA3B235}"/>
    <cellStyle name="강조색6 44" xfId="4438" xr:uid="{E73E4393-93A9-4622-9E34-F268E084264B}"/>
    <cellStyle name="강조색6 5" xfId="4477" xr:uid="{771CB5E8-A7B9-434A-9BF2-1827889A2D6F}"/>
    <cellStyle name="강조색6 6" xfId="4478" xr:uid="{2E8A437D-B713-4420-B10B-89DADB98D81B}"/>
    <cellStyle name="강조색6 7" xfId="4479" xr:uid="{DC270F50-C42E-43F2-982D-8849FD9DE9F0}"/>
    <cellStyle name="강조색6 8" xfId="4480" xr:uid="{A0BEE9E2-4CE9-44B9-98AC-2F545F4ED8D5}"/>
    <cellStyle name="강조색6 9" xfId="4481" xr:uid="{95D5B2F5-D359-4BA7-B047-3A767C2C58F3}"/>
    <cellStyle name="检查单元格" xfId="31479" xr:uid="{4A738966-CB29-4D6D-96D7-D1C280981DC4}"/>
    <cellStyle name="경고문 10" xfId="4482" xr:uid="{2A01624E-DCA3-4333-8B2D-493A92336D90}"/>
    <cellStyle name="경고문 11" xfId="4483" xr:uid="{28D64B79-96A2-4BBC-B9E3-899CBA8A98B9}"/>
    <cellStyle name="경고문 12" xfId="4484" xr:uid="{FD06162C-C01E-4FAB-A40F-D0C09EFF6802}"/>
    <cellStyle name="경고문 13" xfId="4485" xr:uid="{2D5CCEB8-9014-404F-ABCA-F0C69FEBED64}"/>
    <cellStyle name="경고문 14" xfId="4486" xr:uid="{38F93386-5ABD-479B-A797-7E70742E34BD}"/>
    <cellStyle name="경고문 15" xfId="4487" xr:uid="{3D4DD052-BEB1-4525-BEB2-F7DC350F3111}"/>
    <cellStyle name="경고문 16" xfId="4488" xr:uid="{838543A9-42AD-4889-8A1B-74C46C98063D}"/>
    <cellStyle name="경고문 17" xfId="4489" xr:uid="{6B9B3D53-63FF-44B3-BA15-09193D340C02}"/>
    <cellStyle name="경고문 18" xfId="4490" xr:uid="{76EF5DBA-718D-4846-96E2-AAC801B9B8E7}"/>
    <cellStyle name="경고문 19" xfId="4491" xr:uid="{8D33E6DD-4387-4079-A4DF-86C15E74E550}"/>
    <cellStyle name="경고문 2" xfId="4492" xr:uid="{CB30BC05-413D-4FD0-BFA4-7C8B29E48322}"/>
    <cellStyle name="경고문 2 2" xfId="4493" xr:uid="{E45173AB-BA28-4B35-93C1-A86DC113437F}"/>
    <cellStyle name="경고문 2 3" xfId="4494" xr:uid="{F56C8727-D6FA-4495-996D-D8630318EE52}"/>
    <cellStyle name="경고문 20" xfId="4495" xr:uid="{89521143-E71D-4435-BD9C-33D9A6E45D8F}"/>
    <cellStyle name="경고문 21" xfId="4496" xr:uid="{1E0EC1FA-919D-4D96-9743-3BD7B5B0612E}"/>
    <cellStyle name="경고문 22" xfId="4497" xr:uid="{77CBC1C1-F35F-4207-AF85-99926CA10795}"/>
    <cellStyle name="경고문 23" xfId="4498" xr:uid="{55714825-0E44-4BF3-A61E-65D55190E27C}"/>
    <cellStyle name="경고문 24" xfId="4499" xr:uid="{1CA42555-0C28-4031-B7AA-4C64C53B6816}"/>
    <cellStyle name="경고문 25" xfId="4500" xr:uid="{572ADB8D-2619-45E6-B1C0-52AE0967E668}"/>
    <cellStyle name="경고문 26" xfId="4501" xr:uid="{087B8FE8-2DD2-46E6-86AB-E909C0DE14D1}"/>
    <cellStyle name="경고문 27" xfId="4502" xr:uid="{45E85EA1-EC1B-4F87-9C3C-DA543442DFA0}"/>
    <cellStyle name="경고문 28" xfId="4503" xr:uid="{843AC83D-DEC7-47A8-8A98-2C0FC674D5EA}"/>
    <cellStyle name="경고문 29" xfId="4504" xr:uid="{F59588C7-5293-4E70-BFFC-FA6CA0DACD8B}"/>
    <cellStyle name="경고문 3" xfId="4505" xr:uid="{835DD4FC-C298-4B43-8DAA-43726244CB66}"/>
    <cellStyle name="경고문 30" xfId="4506" xr:uid="{68B8EEC7-FAA7-49A3-A241-F3E759D39B11}"/>
    <cellStyle name="경고문 31" xfId="4507" xr:uid="{FA69C73C-6822-451D-8352-DB301AF88197}"/>
    <cellStyle name="경고문 32" xfId="4508" xr:uid="{B149F272-5CD8-486D-A5D0-37D502DAC043}"/>
    <cellStyle name="경고문 33" xfId="4509" xr:uid="{979C6C46-A5B1-43F8-AF5C-481C5EF5DCFB}"/>
    <cellStyle name="경고문 34" xfId="4510" xr:uid="{C1F8D34A-05EB-4BEF-824E-08B3686B56D4}"/>
    <cellStyle name="경고문 35" xfId="4511" xr:uid="{D1DE5923-0543-403D-ACFE-31565DF3523B}"/>
    <cellStyle name="경고문 36" xfId="4512" xr:uid="{2394A41B-906B-4DCD-8275-B713B2C7D5D4}"/>
    <cellStyle name="경고문 37" xfId="4513" xr:uid="{68030940-88F7-4F66-B6D9-7A54F6A87513}"/>
    <cellStyle name="경고문 38" xfId="4514" xr:uid="{3FD21AA0-D30B-4C1C-9C18-2B4A5F27E939}"/>
    <cellStyle name="경고문 39" xfId="4515" xr:uid="{6AD82514-57AD-486E-B1B8-2B97E5C1BFFD}"/>
    <cellStyle name="경고문 4" xfId="4516" xr:uid="{8F20662E-6FE4-4C70-82EB-06CD373E65AA}"/>
    <cellStyle name="경고문 40" xfId="4517" xr:uid="{46A0DDD3-8E65-4DD0-B009-AAE1AF196116}"/>
    <cellStyle name="경고문 41" xfId="4518" xr:uid="{C6652A95-024C-4A94-B7E8-DB4F2B7D02B9}"/>
    <cellStyle name="경고문 42" xfId="4519" xr:uid="{55B6EF06-0DF7-44F3-811D-D1D778810552}"/>
    <cellStyle name="경고문 43" xfId="42315" xr:uid="{3BCCC842-C2D1-4FA6-80D9-7C49B0EB6915}"/>
    <cellStyle name="경고문 5" xfId="4520" xr:uid="{F2FE89BF-E4DA-4C6B-BF5D-CA0C89300A45}"/>
    <cellStyle name="경고문 6" xfId="4521" xr:uid="{FCF12E9D-1173-42D1-8350-4913DE58791A}"/>
    <cellStyle name="경고문 7" xfId="4522" xr:uid="{872F8CD8-DB16-4B21-9922-6936DB69B841}"/>
    <cellStyle name="경고문 8" xfId="4523" xr:uid="{5C67068F-15FA-4087-B110-17CB2574B146}"/>
    <cellStyle name="경고문 9" xfId="4524" xr:uid="{D575CB10-3569-435B-962D-36789E7FC804}"/>
    <cellStyle name="警告文本" xfId="31480" xr:uid="{AD44BB2C-758D-4B8A-B71F-73E065EDF4C9}"/>
    <cellStyle name="计算" xfId="31481" xr:uid="{84DDECD5-E272-4E6D-A52D-9BDFE3A0ACE3}"/>
    <cellStyle name="계산 10" xfId="4525" xr:uid="{68A325CF-6320-43B7-8AF0-D3AE691CE63B}"/>
    <cellStyle name="계산 10 10" xfId="4526" xr:uid="{254E0BDA-F50C-44FA-AFE1-C4653E2526B1}"/>
    <cellStyle name="계산 10 10 2" xfId="4527" xr:uid="{763D3E8C-A8E1-4FA8-A176-FE57FDF2D00C}"/>
    <cellStyle name="계산 10 10 2 2" xfId="4528" xr:uid="{486D5C03-2EA9-473F-8E4A-3E6FF0FB734E}"/>
    <cellStyle name="계산 10 10 2 2 2" xfId="31676" xr:uid="{3BCB139C-BEDF-46EC-8312-1D0FF89557FC}"/>
    <cellStyle name="계산 10 10 2 3" xfId="4529" xr:uid="{FBFED0E8-CBBB-45D0-B89C-42D141F9BD94}"/>
    <cellStyle name="계산 10 10 2 3 2" xfId="31677" xr:uid="{6E45B688-73F0-430C-8177-6EE622D28A07}"/>
    <cellStyle name="계산 10 10 2 4" xfId="31678" xr:uid="{511E2822-F56B-44E3-837C-F15819397B62}"/>
    <cellStyle name="계산 10 10 3" xfId="4530" xr:uid="{734FD08D-A305-4E3C-9AB1-142345A19C73}"/>
    <cellStyle name="계산 10 10 3 2" xfId="4531" xr:uid="{DEB01345-3D24-4551-BC9C-5E08496BD4CD}"/>
    <cellStyle name="계산 10 10 3 2 2" xfId="31679" xr:uid="{8E1764B1-4DD1-4204-A5D1-24D9A66E0069}"/>
    <cellStyle name="계산 10 10 3 3" xfId="4532" xr:uid="{2671EA81-02D4-49E0-AD59-B3D007C0E0E2}"/>
    <cellStyle name="계산 10 10 3 3 2" xfId="31680" xr:uid="{15AA01C1-2BAC-42FA-A54A-F28345D830AA}"/>
    <cellStyle name="계산 10 10 3 4" xfId="31681" xr:uid="{AF07B9C6-1715-44DD-97DE-329E96C78C06}"/>
    <cellStyle name="계산 10 10 4" xfId="4533" xr:uid="{E1D4AA09-6494-499E-BF70-E70A2165615D}"/>
    <cellStyle name="계산 10 10 4 2" xfId="31682" xr:uid="{69EBF97F-61CD-45D7-A326-AF11088E3124}"/>
    <cellStyle name="계산 10 10 5" xfId="4534" xr:uid="{11D47B26-C429-4E25-9530-251631BEBE60}"/>
    <cellStyle name="계산 10 10 5 2" xfId="31683" xr:uid="{C06CD2E5-6CCC-4EA7-8610-E3F3F7EC2E6B}"/>
    <cellStyle name="계산 10 10 6" xfId="31684" xr:uid="{92BED78D-982F-4DCE-B8F1-5C6FBDC679D4}"/>
    <cellStyle name="계산 10 11" xfId="4535" xr:uid="{712C52A1-3882-4FC8-B743-A05498E94592}"/>
    <cellStyle name="계산 10 11 2" xfId="4536" xr:uid="{13771490-574C-45C9-81DC-EAF0A9C02210}"/>
    <cellStyle name="계산 10 11 2 2" xfId="4537" xr:uid="{572D8C84-22ED-460F-B4AA-565926BDE261}"/>
    <cellStyle name="계산 10 11 2 2 2" xfId="31685" xr:uid="{A0165009-9AAA-4411-AC00-942E6E724048}"/>
    <cellStyle name="계산 10 11 2 3" xfId="4538" xr:uid="{146DB8A0-AF14-46AC-B258-CFC28930828E}"/>
    <cellStyle name="계산 10 11 2 3 2" xfId="31686" xr:uid="{489597FD-C5FA-4491-A795-78A855B528EA}"/>
    <cellStyle name="계산 10 11 2 4" xfId="31687" xr:uid="{C9CA443A-D982-459E-B118-A65CBE9D5308}"/>
    <cellStyle name="계산 10 11 3" xfId="4539" xr:uid="{98C35657-4BBF-4994-99F8-87E0E3C51F19}"/>
    <cellStyle name="계산 10 11 3 2" xfId="4540" xr:uid="{3E2FDC15-20A1-44C7-AB1A-E54CC8253D21}"/>
    <cellStyle name="계산 10 11 3 2 2" xfId="31688" xr:uid="{2BCA32C0-9265-4184-B3E8-D74C3B21E3F3}"/>
    <cellStyle name="계산 10 11 3 3" xfId="4541" xr:uid="{9D3FE3E5-FE2F-4DE2-A27A-52F9190CF9F4}"/>
    <cellStyle name="계산 10 11 3 3 2" xfId="31689" xr:uid="{9C3577D5-A78F-4CC6-BFE8-BD44882A0E4D}"/>
    <cellStyle name="계산 10 11 3 4" xfId="31690" xr:uid="{54549269-F4B7-4813-8E38-A009395F96DD}"/>
    <cellStyle name="계산 10 11 4" xfId="4542" xr:uid="{333BFB9C-25D1-4019-95F9-7000B5654F32}"/>
    <cellStyle name="계산 10 11 4 2" xfId="31691" xr:uid="{C50CBA6F-487B-46F1-BE7D-A12CE332BFC7}"/>
    <cellStyle name="계산 10 11 5" xfId="4543" xr:uid="{BC67A4E8-AC9A-4E99-9C20-921F5551D714}"/>
    <cellStyle name="계산 10 11 5 2" xfId="31692" xr:uid="{394FAB43-64D6-4BEC-89DE-10FEFBC145DB}"/>
    <cellStyle name="계산 10 11 6" xfId="31693" xr:uid="{99134D2D-FB9F-44DE-A2A2-CB74FD6E24F5}"/>
    <cellStyle name="계산 10 12" xfId="4544" xr:uid="{DDDC0F07-EF9B-4E2D-8FE1-FBE9E2148E9C}"/>
    <cellStyle name="계산 10 12 2" xfId="4545" xr:uid="{EAECED29-6718-46C7-8374-FE93D5383B79}"/>
    <cellStyle name="계산 10 12 2 2" xfId="4546" xr:uid="{7D20FAF5-CD32-4217-8141-C783DDB5DA7A}"/>
    <cellStyle name="계산 10 12 2 2 2" xfId="31694" xr:uid="{3FFF872C-47E5-4CF9-BE2A-01C1CFC34F24}"/>
    <cellStyle name="계산 10 12 2 3" xfId="4547" xr:uid="{88944DA0-A15A-426E-A672-626E5FF84E3A}"/>
    <cellStyle name="계산 10 12 2 3 2" xfId="31695" xr:uid="{20A6B225-AC56-4813-8A45-F2041B54B95E}"/>
    <cellStyle name="계산 10 12 2 4" xfId="31696" xr:uid="{C88E3BAC-8136-4650-AD79-A74408A32E6D}"/>
    <cellStyle name="계산 10 12 3" xfId="4548" xr:uid="{270199BA-4026-45FF-9679-C4B424412CA0}"/>
    <cellStyle name="계산 10 12 3 2" xfId="4549" xr:uid="{A091BB1C-E696-40D5-8F0B-32D2ADABB659}"/>
    <cellStyle name="계산 10 12 3 2 2" xfId="31697" xr:uid="{A98358FF-81BC-4DAC-A136-B939DDB10685}"/>
    <cellStyle name="계산 10 12 3 3" xfId="4550" xr:uid="{118A06BE-270A-4F61-97DD-EFEADD511196}"/>
    <cellStyle name="계산 10 12 3 3 2" xfId="31698" xr:uid="{C374CE2E-0AEA-42D7-BF4C-3AE74282AC9C}"/>
    <cellStyle name="계산 10 12 3 4" xfId="31699" xr:uid="{9B331D46-59FE-469B-BE81-3A44B0B5710F}"/>
    <cellStyle name="계산 10 12 4" xfId="4551" xr:uid="{BA04ECDB-92A2-4825-BEC8-A0162696E3E7}"/>
    <cellStyle name="계산 10 12 4 2" xfId="31700" xr:uid="{4A86E250-2299-450C-A85E-C8B7EBF72330}"/>
    <cellStyle name="계산 10 12 5" xfId="4552" xr:uid="{AB79BD04-7B9E-4F78-A7B8-930BEB7B9D03}"/>
    <cellStyle name="계산 10 12 5 2" xfId="31701" xr:uid="{BDC84E34-1EDF-4066-877F-EDE66F19CEBB}"/>
    <cellStyle name="계산 10 12 6" xfId="31702" xr:uid="{F235D75E-0C73-487B-912B-F0D974B05F75}"/>
    <cellStyle name="계산 10 13" xfId="4553" xr:uid="{8D673B21-9ADC-4257-8F03-1C26D4A27527}"/>
    <cellStyle name="계산 10 13 2" xfId="4554" xr:uid="{30B6CBCA-22F2-4F63-AB6F-2198A365CDD3}"/>
    <cellStyle name="계산 10 13 2 2" xfId="4555" xr:uid="{E95913B3-167A-4A4D-A280-1CA73E3CD55D}"/>
    <cellStyle name="계산 10 13 2 2 2" xfId="31703" xr:uid="{911EC249-922A-4131-B9E7-091503BEF258}"/>
    <cellStyle name="계산 10 13 2 3" xfId="4556" xr:uid="{3B6691B4-5A5A-4E32-966F-31B08E4AEB80}"/>
    <cellStyle name="계산 10 13 2 3 2" xfId="31704" xr:uid="{EBD6B130-D419-4692-BA4D-A1EEE790497E}"/>
    <cellStyle name="계산 10 13 2 4" xfId="31705" xr:uid="{05C5F22E-6934-42BC-9EAF-34BBB71C5EF7}"/>
    <cellStyle name="계산 10 13 3" xfId="4557" xr:uid="{ACD0D821-8779-4904-ADF7-EA7A73145A44}"/>
    <cellStyle name="계산 10 13 3 2" xfId="4558" xr:uid="{3A899E58-CECD-44F8-8D52-FDB0B1E2F1D7}"/>
    <cellStyle name="계산 10 13 3 2 2" xfId="31706" xr:uid="{7C96806D-4871-464A-99A3-71695DDA28B8}"/>
    <cellStyle name="계산 10 13 3 3" xfId="4559" xr:uid="{0047BF02-9AA2-4566-B6BC-CE8551D83486}"/>
    <cellStyle name="계산 10 13 3 3 2" xfId="31707" xr:uid="{CC4FB16B-68D3-4B1B-BA67-A41A8B5EBDF9}"/>
    <cellStyle name="계산 10 13 3 4" xfId="31708" xr:uid="{D06DBB9E-9C18-47A4-9250-67B98DA505C8}"/>
    <cellStyle name="계산 10 13 4" xfId="4560" xr:uid="{12A22D70-A801-4735-8BE4-56F8EBDEDAF9}"/>
    <cellStyle name="계산 10 13 4 2" xfId="31709" xr:uid="{DCD8956D-377C-43B1-B0AF-C01DC8A39388}"/>
    <cellStyle name="계산 10 13 5" xfId="4561" xr:uid="{D820BBBE-6C5C-44B1-8FE1-F57DB138E092}"/>
    <cellStyle name="계산 10 13 5 2" xfId="31710" xr:uid="{8D609D34-30AD-4624-96CC-54F6BA063911}"/>
    <cellStyle name="계산 10 13 6" xfId="31711" xr:uid="{71DFBB69-5897-4A0E-B75D-B063E3327ABF}"/>
    <cellStyle name="계산 10 14" xfId="4562" xr:uid="{7DCE93A6-9111-415A-95AC-39B6CDE4E813}"/>
    <cellStyle name="계산 10 14 2" xfId="4563" xr:uid="{65C0FE7B-C8EC-4D93-B174-B504373C4F46}"/>
    <cellStyle name="계산 10 14 2 2" xfId="4564" xr:uid="{A9CFD6D9-BAD3-42D0-BF43-75FC21E2192A}"/>
    <cellStyle name="계산 10 14 2 2 2" xfId="31712" xr:uid="{D9C36D9C-DF57-419A-B7F0-00580AF0E48D}"/>
    <cellStyle name="계산 10 14 2 3" xfId="4565" xr:uid="{F8A2029F-9505-4D63-9424-55462E64A452}"/>
    <cellStyle name="계산 10 14 2 3 2" xfId="31713" xr:uid="{3C3A85F0-F51D-4205-819E-8E5C399EB6D9}"/>
    <cellStyle name="계산 10 14 2 4" xfId="31714" xr:uid="{3C4AF385-BEB9-4020-8AF0-858DB4E5CC08}"/>
    <cellStyle name="계산 10 14 3" xfId="4566" xr:uid="{90E0FA6B-A09E-456E-8FA9-F0DDD7B19DE1}"/>
    <cellStyle name="계산 10 14 3 2" xfId="4567" xr:uid="{03E9660C-DBF5-435B-9E86-932FC8798DAF}"/>
    <cellStyle name="계산 10 14 3 2 2" xfId="31715" xr:uid="{C3C6AB0D-AECC-4406-AF7F-2BCCC9DBE429}"/>
    <cellStyle name="계산 10 14 3 3" xfId="4568" xr:uid="{793AD980-A4F2-4727-8D91-4EAB93567B46}"/>
    <cellStyle name="계산 10 14 3 3 2" xfId="31716" xr:uid="{EA3323AC-682B-4BEA-85DB-7F3C227D0068}"/>
    <cellStyle name="계산 10 14 3 4" xfId="31717" xr:uid="{8652ABAD-58DE-48B4-AE7F-488F4DFCEDF4}"/>
    <cellStyle name="계산 10 14 4" xfId="4569" xr:uid="{F49C1D4A-C17D-4D83-B61C-AD1CE2B28001}"/>
    <cellStyle name="계산 10 14 4 2" xfId="31718" xr:uid="{A5CADDBA-089A-49C3-ACF3-B106FDCA99FB}"/>
    <cellStyle name="계산 10 14 5" xfId="4570" xr:uid="{BF868E21-2296-4D2B-B3B7-C78F21DB35D8}"/>
    <cellStyle name="계산 10 14 5 2" xfId="31719" xr:uid="{FE9CDEF0-8BE4-41B9-A8C6-B532556ED072}"/>
    <cellStyle name="계산 10 14 6" xfId="31720" xr:uid="{FC58F99D-9017-4FDB-8643-A5DCDDA0C731}"/>
    <cellStyle name="계산 10 15" xfId="4571" xr:uid="{F99C1B13-472F-4C92-A091-2A2425772607}"/>
    <cellStyle name="계산 10 15 2" xfId="4572" xr:uid="{57A652BA-36A8-4806-915B-92BF76F16362}"/>
    <cellStyle name="계산 10 15 2 2" xfId="4573" xr:uid="{C1914D93-9DE0-4418-BBA4-E44C7A9BB952}"/>
    <cellStyle name="계산 10 15 2 2 2" xfId="31721" xr:uid="{4AA9FBD9-8360-48E8-92DD-627B5D9C678D}"/>
    <cellStyle name="계산 10 15 2 3" xfId="4574" xr:uid="{0AAA9FAE-9391-45CC-8018-1C2AD645F120}"/>
    <cellStyle name="계산 10 15 2 3 2" xfId="31722" xr:uid="{96C43417-0AD4-4D83-AFA4-232733A4F425}"/>
    <cellStyle name="계산 10 15 2 4" xfId="31723" xr:uid="{B237E1CC-ADA0-4F4B-96E8-F3A07C4F05D0}"/>
    <cellStyle name="계산 10 15 3" xfId="4575" xr:uid="{B43CBF08-EE13-4C7C-8420-D15A26BC552F}"/>
    <cellStyle name="계산 10 15 3 2" xfId="4576" xr:uid="{3081C746-2F96-4401-84A7-E3CB7F2FEBE5}"/>
    <cellStyle name="계산 10 15 3 2 2" xfId="31724" xr:uid="{1D98F2D9-315A-4266-9FA2-7E80EDB34339}"/>
    <cellStyle name="계산 10 15 3 3" xfId="4577" xr:uid="{5F57BE57-2CCE-4FEE-BE18-47F1D3B12891}"/>
    <cellStyle name="계산 10 15 3 3 2" xfId="31725" xr:uid="{43E0D1D4-36CA-40F2-B5E1-03E2302CD975}"/>
    <cellStyle name="계산 10 15 3 4" xfId="31726" xr:uid="{474E78B8-AA23-430A-BD67-16E3BFB23BFA}"/>
    <cellStyle name="계산 10 15 4" xfId="4578" xr:uid="{66668F5B-B539-4B55-890F-6CEE91858367}"/>
    <cellStyle name="계산 10 15 4 2" xfId="31727" xr:uid="{77187AFE-49C9-47F0-AB0C-A4FB57FDD9D8}"/>
    <cellStyle name="계산 10 15 5" xfId="4579" xr:uid="{09D56242-2CAA-42D9-8550-178E73E6AFA7}"/>
    <cellStyle name="계산 10 15 5 2" xfId="31728" xr:uid="{3A6A9FB5-8865-40F3-987E-57169E3F48FA}"/>
    <cellStyle name="계산 10 15 6" xfId="31729" xr:uid="{E0F3CF53-FD1F-42EF-92A5-5F9190807DE3}"/>
    <cellStyle name="계산 10 16" xfId="4580" xr:uid="{FEC6D157-979C-4704-99BE-258C36FA4B08}"/>
    <cellStyle name="계산 10 16 2" xfId="4581" xr:uid="{B367AD81-96C3-46FA-A366-29F8EC02B5C1}"/>
    <cellStyle name="계산 10 16 2 2" xfId="31730" xr:uid="{46D42077-A086-41F6-AD0B-D570FCFD7745}"/>
    <cellStyle name="계산 10 16 3" xfId="4582" xr:uid="{C7A0C837-1AF9-4593-B2A7-4BFBEB043E05}"/>
    <cellStyle name="계산 10 16 3 2" xfId="31731" xr:uid="{D581B2C7-3B1F-41D1-BE75-D31C6B43ACE0}"/>
    <cellStyle name="계산 10 16 4" xfId="31732" xr:uid="{F81DC19A-3DF6-4D36-AC27-F5780A70C4AF}"/>
    <cellStyle name="계산 10 17" xfId="27329" xr:uid="{258A8943-DCD7-453E-B4C2-3241B892858B}"/>
    <cellStyle name="계산 10 17 2" xfId="31733" xr:uid="{1B7A6D49-C606-4045-837E-2A6FF0B29834}"/>
    <cellStyle name="계산 10 18" xfId="31734" xr:uid="{82B5F093-6FE7-43AA-A560-0D3CE8A3DD47}"/>
    <cellStyle name="계산 10 2" xfId="4583" xr:uid="{95EC0293-693D-4402-9846-5DA16C31AB1C}"/>
    <cellStyle name="계산 10 2 2" xfId="4584" xr:uid="{C0C32FE2-7FF8-43D5-868E-0B4C2E3C8CAF}"/>
    <cellStyle name="계산 10 2 2 2" xfId="4585" xr:uid="{657C2606-7B25-4CB1-9C02-985B07C3449E}"/>
    <cellStyle name="계산 10 2 2 2 2" xfId="31735" xr:uid="{88EAF091-068C-4E54-8D0B-0737DA2E3821}"/>
    <cellStyle name="계산 10 2 2 3" xfId="4586" xr:uid="{7D351BF0-06C4-45D6-ACDF-3E8A60B404C3}"/>
    <cellStyle name="계산 10 2 2 3 2" xfId="31736" xr:uid="{13BAA2DE-AD14-4FCD-AC8A-A81DAB4E50BB}"/>
    <cellStyle name="계산 10 2 2 4" xfId="31737" xr:uid="{86B41D8E-C06A-4FF1-BA44-AED0B4A60C1B}"/>
    <cellStyle name="계산 10 2 3" xfId="4587" xr:uid="{9759BDFD-E991-4905-9DD5-412E7859F3DE}"/>
    <cellStyle name="계산 10 2 3 2" xfId="4588" xr:uid="{907D9BB8-E108-40E0-B1E9-DC8C1240E893}"/>
    <cellStyle name="계산 10 2 3 2 2" xfId="31738" xr:uid="{5E2A19D8-5328-47DA-8F07-29EF63EAC4B5}"/>
    <cellStyle name="계산 10 2 3 3" xfId="4589" xr:uid="{409750A2-F827-44FA-A2B3-44BA547066A8}"/>
    <cellStyle name="계산 10 2 3 3 2" xfId="31739" xr:uid="{31948626-C296-483B-9117-6CAC51A69358}"/>
    <cellStyle name="계산 10 2 3 4" xfId="31740" xr:uid="{09C606E6-BF8A-4250-BB49-CCB3E4426635}"/>
    <cellStyle name="계산 10 2 4" xfId="4590" xr:uid="{4DA82804-C42C-4C1B-B7FB-8526627BB190}"/>
    <cellStyle name="계산 10 2 4 2" xfId="31741" xr:uid="{7E3DCD86-D07D-46D4-B985-3DA633EA1FD3}"/>
    <cellStyle name="계산 10 2 5" xfId="4591" xr:uid="{AD0FC2BD-C834-476C-BD7F-143D9527A843}"/>
    <cellStyle name="계산 10 2 5 2" xfId="31742" xr:uid="{3F7491E5-1444-4453-B160-3E535A4BCF0C}"/>
    <cellStyle name="계산 10 2 6" xfId="27330" xr:uid="{6DFFAEFE-582A-4E74-B448-C22246E47B62}"/>
    <cellStyle name="계산 10 2 6 2" xfId="31743" xr:uid="{6C6CDBD4-CB2B-41AC-A7A9-34ADBB701B3A}"/>
    <cellStyle name="계산 10 2 7" xfId="31744" xr:uid="{88B14EA7-2F61-4FD0-B12C-5CE16AE64D1B}"/>
    <cellStyle name="계산 10 3" xfId="4592" xr:uid="{4E0BC2DC-DC33-486F-868D-D86DA04C24C4}"/>
    <cellStyle name="계산 10 3 2" xfId="4593" xr:uid="{41133D34-23F9-4348-AF7E-2071BEE517B3}"/>
    <cellStyle name="계산 10 3 2 2" xfId="4594" xr:uid="{42EBB05C-2E91-4C6D-AF11-892C7F65C851}"/>
    <cellStyle name="계산 10 3 2 2 2" xfId="31745" xr:uid="{C4AA3679-205F-4450-8D83-417CAF0BF5F3}"/>
    <cellStyle name="계산 10 3 2 3" xfId="4595" xr:uid="{2F29944C-1901-4E2A-B74A-363D1651884A}"/>
    <cellStyle name="계산 10 3 2 3 2" xfId="31746" xr:uid="{AA09A0EC-52C5-46C0-BDF4-BE0B95ACBC63}"/>
    <cellStyle name="계산 10 3 2 4" xfId="31747" xr:uid="{ECD08364-04C3-4A5D-8816-57A16D0A5085}"/>
    <cellStyle name="계산 10 3 3" xfId="4596" xr:uid="{0DC906C0-7BDF-42AC-9F44-A8A4E107D38D}"/>
    <cellStyle name="계산 10 3 3 2" xfId="4597" xr:uid="{898A21F1-D31F-4BB3-9526-0E07113FBEA4}"/>
    <cellStyle name="계산 10 3 3 2 2" xfId="31748" xr:uid="{01042C37-BDCF-47AB-9460-D7452BC9020E}"/>
    <cellStyle name="계산 10 3 3 3" xfId="4598" xr:uid="{0FC85E5B-C2D4-4866-94AC-F471E815F9A2}"/>
    <cellStyle name="계산 10 3 3 3 2" xfId="31749" xr:uid="{1CF1BCAF-D7DA-44B9-BA94-D7613819867B}"/>
    <cellStyle name="계산 10 3 3 4" xfId="31750" xr:uid="{D30F7E3B-60B2-44D9-9F70-BD7C140614D7}"/>
    <cellStyle name="계산 10 3 4" xfId="4599" xr:uid="{05CE92FB-D639-4C05-A9F0-964D8E057052}"/>
    <cellStyle name="계산 10 3 4 2" xfId="31751" xr:uid="{7C7C40B5-C5BA-45E5-ABEB-7C7A8EB0286D}"/>
    <cellStyle name="계산 10 3 5" xfId="4600" xr:uid="{1ACA11A7-53FA-4DF3-B694-E7B873E2B4A3}"/>
    <cellStyle name="계산 10 3 5 2" xfId="31752" xr:uid="{D54FF9F3-0AF7-4109-852A-87E0BA39B03A}"/>
    <cellStyle name="계산 10 3 6" xfId="31753" xr:uid="{2ED6A4CE-2599-4121-8B3C-036D763A0549}"/>
    <cellStyle name="계산 10 4" xfId="4601" xr:uid="{4DC1B323-ABC7-4B46-B453-5CFE0C9467DA}"/>
    <cellStyle name="계산 10 4 2" xfId="4602" xr:uid="{812C5153-86B5-435F-82D9-0E6DFEDED0E3}"/>
    <cellStyle name="계산 10 4 2 2" xfId="4603" xr:uid="{5A3D5530-F086-43C0-8E8A-CB6DA8A31932}"/>
    <cellStyle name="계산 10 4 2 2 2" xfId="31754" xr:uid="{FACA76AD-7844-4709-A81D-DA941513FEE1}"/>
    <cellStyle name="계산 10 4 2 3" xfId="4604" xr:uid="{A2D9EF43-AFE1-4EB3-9D7B-F631D8310378}"/>
    <cellStyle name="계산 10 4 2 3 2" xfId="31755" xr:uid="{0CE7BABD-A8D2-4726-BFEA-F4AA5BA5FFCF}"/>
    <cellStyle name="계산 10 4 2 4" xfId="31756" xr:uid="{5E71BE06-A047-420A-9B31-52A7C1C8BD17}"/>
    <cellStyle name="계산 10 4 3" xfId="4605" xr:uid="{74AB198D-DD1C-4AB0-AF5B-4CE1944E1607}"/>
    <cellStyle name="계산 10 4 3 2" xfId="4606" xr:uid="{05E248CC-F7FE-4F94-8C6A-63479AF85CE3}"/>
    <cellStyle name="계산 10 4 3 2 2" xfId="31757" xr:uid="{B57A948D-5BA2-4E4C-A7D3-A70526FD9148}"/>
    <cellStyle name="계산 10 4 3 3" xfId="4607" xr:uid="{1568DE0E-9CB7-406E-99B7-EA0FCF787648}"/>
    <cellStyle name="계산 10 4 3 3 2" xfId="31758" xr:uid="{0EB98F56-2F6A-49F4-9BA0-A07BE8E0598D}"/>
    <cellStyle name="계산 10 4 3 4" xfId="31759" xr:uid="{7E0EAD26-81A1-4FA0-BE2E-010A8C1E6428}"/>
    <cellStyle name="계산 10 4 4" xfId="4608" xr:uid="{024C4F9F-B50D-4D4E-A16C-6D2FCAE13BD6}"/>
    <cellStyle name="계산 10 4 4 2" xfId="31760" xr:uid="{14A90515-F839-48F5-91D9-1D811F447107}"/>
    <cellStyle name="계산 10 4 5" xfId="4609" xr:uid="{0E4E830C-253B-4B22-8BC2-9B1AA6B93598}"/>
    <cellStyle name="계산 10 4 5 2" xfId="31761" xr:uid="{827EAF90-CA92-43D7-919B-319AD55D668C}"/>
    <cellStyle name="계산 10 4 6" xfId="31762" xr:uid="{B279B1D8-3B5E-4313-8828-3249069513A6}"/>
    <cellStyle name="계산 10 5" xfId="4610" xr:uid="{2AA211E8-F156-4CC8-81D2-6AF9372C554A}"/>
    <cellStyle name="계산 10 5 2" xfId="4611" xr:uid="{8B533544-8188-4555-9ED3-092D21A8C330}"/>
    <cellStyle name="계산 10 5 2 2" xfId="4612" xr:uid="{46C3A73A-AD98-4193-964B-2832910AB211}"/>
    <cellStyle name="계산 10 5 2 2 2" xfId="31763" xr:uid="{2AD95751-7A33-4670-AE12-09ABBD8BABBC}"/>
    <cellStyle name="계산 10 5 2 3" xfId="4613" xr:uid="{B1A84500-F3A7-48C8-BCED-C39FB7CB2BC7}"/>
    <cellStyle name="계산 10 5 2 3 2" xfId="31764" xr:uid="{3FBADFA1-2039-4676-81A0-97799F0A5B73}"/>
    <cellStyle name="계산 10 5 2 4" xfId="31765" xr:uid="{80441BC6-5EE8-4FDD-A331-1D57429B2E33}"/>
    <cellStyle name="계산 10 5 3" xfId="4614" xr:uid="{948CFBD4-5D80-4EDB-B070-85FF0A7E6A19}"/>
    <cellStyle name="계산 10 5 3 2" xfId="4615" xr:uid="{94100623-CFD0-4714-8676-429403B07D37}"/>
    <cellStyle name="계산 10 5 3 2 2" xfId="31766" xr:uid="{57509D72-C6D2-4988-AEB6-70F8B875357B}"/>
    <cellStyle name="계산 10 5 3 3" xfId="4616" xr:uid="{0A7D3EBF-D765-4100-98A4-A0307667FE07}"/>
    <cellStyle name="계산 10 5 3 3 2" xfId="31767" xr:uid="{5500C60A-073F-496B-B40B-40D9EA4EE15B}"/>
    <cellStyle name="계산 10 5 3 4" xfId="31768" xr:uid="{AC0077F8-E4B5-4729-88AF-E3A48CC298AB}"/>
    <cellStyle name="계산 10 5 4" xfId="4617" xr:uid="{85A15B6D-F292-441A-A2CB-31ED3AF94725}"/>
    <cellStyle name="계산 10 5 4 2" xfId="31769" xr:uid="{41C17007-DBAA-43F7-8423-10ED693B5D62}"/>
    <cellStyle name="계산 10 5 5" xfId="4618" xr:uid="{6A9EBEFF-5936-4CCA-AAAE-B7CE0044E8E1}"/>
    <cellStyle name="계산 10 5 5 2" xfId="31770" xr:uid="{97C03113-367C-4BF0-8221-2E878E7DEF9F}"/>
    <cellStyle name="계산 10 5 6" xfId="31771" xr:uid="{6FCE862A-9B20-4041-8FA3-938CB6EEE227}"/>
    <cellStyle name="계산 10 6" xfId="4619" xr:uid="{30355DDE-D881-421D-9D44-D531C9C3BB5C}"/>
    <cellStyle name="계산 10 6 2" xfId="4620" xr:uid="{DA80D9E5-411E-4213-A938-70DB4FD0C59A}"/>
    <cellStyle name="계산 10 6 2 2" xfId="4621" xr:uid="{7F42D693-CCD1-41B4-9602-E8C5E135D51A}"/>
    <cellStyle name="계산 10 6 2 2 2" xfId="31772" xr:uid="{4AA5CCC5-7AE1-4BC3-8E50-AAB322E87BC3}"/>
    <cellStyle name="계산 10 6 2 3" xfId="4622" xr:uid="{706968E0-E85E-49F8-AC08-4053F51D4713}"/>
    <cellStyle name="계산 10 6 2 3 2" xfId="31773" xr:uid="{B9FFCE1B-BE44-4699-8C51-6D8DA800E64B}"/>
    <cellStyle name="계산 10 6 2 4" xfId="31774" xr:uid="{097C92B0-A984-4472-9E3F-406F56AB4AA4}"/>
    <cellStyle name="계산 10 6 3" xfId="4623" xr:uid="{7EDFE3AB-0BD6-4CBA-BBBE-C9F2C1655840}"/>
    <cellStyle name="계산 10 6 3 2" xfId="4624" xr:uid="{F0B31D1D-AB93-42AD-8DDC-8586006EE8DD}"/>
    <cellStyle name="계산 10 6 3 2 2" xfId="31775" xr:uid="{15D6753C-F3C2-4654-B273-FBE084E06B7D}"/>
    <cellStyle name="계산 10 6 3 3" xfId="4625" xr:uid="{CBE576CE-F7E9-40C3-AE8D-2733261FB544}"/>
    <cellStyle name="계산 10 6 3 3 2" xfId="31776" xr:uid="{D3FF06B0-740B-41AF-8FA0-24FFCAD20561}"/>
    <cellStyle name="계산 10 6 3 4" xfId="31777" xr:uid="{39A62099-6210-4489-995C-C96F2D680C64}"/>
    <cellStyle name="계산 10 6 4" xfId="4626" xr:uid="{AF79F033-58FB-4A9E-87E6-4F133532D5F9}"/>
    <cellStyle name="계산 10 6 4 2" xfId="31778" xr:uid="{1AC56DAB-4366-4CDB-A7C3-18D674A7B550}"/>
    <cellStyle name="계산 10 6 5" xfId="4627" xr:uid="{0EDBF16F-F701-4029-809B-6E4C2E4FA7CA}"/>
    <cellStyle name="계산 10 6 5 2" xfId="31779" xr:uid="{86AD0DC5-2B88-4F84-9B2B-C2D8365CBBDE}"/>
    <cellStyle name="계산 10 6 6" xfId="31780" xr:uid="{62CE75A6-4594-4616-B3C2-D238D8365415}"/>
    <cellStyle name="계산 10 7" xfId="4628" xr:uid="{0D3D4CF8-99FD-477C-8F3C-4ABB36121CB1}"/>
    <cellStyle name="계산 10 7 2" xfId="4629" xr:uid="{28868A0A-1525-4C65-8EAA-CA1DA211C0C6}"/>
    <cellStyle name="계산 10 7 2 2" xfId="4630" xr:uid="{2CB3B01F-1F83-40A7-8E01-27ADACEBF76C}"/>
    <cellStyle name="계산 10 7 2 2 2" xfId="31781" xr:uid="{68131F54-E6B7-45BB-8302-6EBB56513FC9}"/>
    <cellStyle name="계산 10 7 2 3" xfId="4631" xr:uid="{1225C523-7CFA-41F9-87C8-53E21B4402C8}"/>
    <cellStyle name="계산 10 7 2 3 2" xfId="31782" xr:uid="{6804FB10-5029-4AC9-95B3-250E3DE5943E}"/>
    <cellStyle name="계산 10 7 2 4" xfId="31783" xr:uid="{9156DFA0-69E4-40CD-93A9-8DC6AF20A03C}"/>
    <cellStyle name="계산 10 7 3" xfId="4632" xr:uid="{B645DD5C-225F-49A8-9338-DC272D423B7A}"/>
    <cellStyle name="계산 10 7 3 2" xfId="4633" xr:uid="{02FB44BB-10F3-4956-ADF2-4AB55EE42AAC}"/>
    <cellStyle name="계산 10 7 3 2 2" xfId="31784" xr:uid="{AF662FA1-112D-4E17-A4FB-775650EC532C}"/>
    <cellStyle name="계산 10 7 3 3" xfId="4634" xr:uid="{312E598F-7751-4C39-B721-0178B9DC249F}"/>
    <cellStyle name="계산 10 7 3 3 2" xfId="31785" xr:uid="{E09BA549-EE46-43FD-B943-45D661DA7F96}"/>
    <cellStyle name="계산 10 7 3 4" xfId="31786" xr:uid="{F2D5656B-BE0B-4027-91D9-6597B8C63CB0}"/>
    <cellStyle name="계산 10 7 4" xfId="4635" xr:uid="{64A6C0C3-53E9-42FD-B136-7776D4B223B6}"/>
    <cellStyle name="계산 10 7 4 2" xfId="31787" xr:uid="{60A5A936-6411-4B4D-BE74-86194F50E64B}"/>
    <cellStyle name="계산 10 7 5" xfId="4636" xr:uid="{BFB403B2-614E-4B01-98A2-061B7D7A243E}"/>
    <cellStyle name="계산 10 7 5 2" xfId="31788" xr:uid="{F13D1FB5-57FC-4330-815D-1668C2C17A3D}"/>
    <cellStyle name="계산 10 7 6" xfId="31789" xr:uid="{DF6076E3-18C7-4A79-A6DF-D0DEA35249FE}"/>
    <cellStyle name="계산 10 8" xfId="4637" xr:uid="{970FF5BD-4B67-4C5E-B409-F448D4FA528E}"/>
    <cellStyle name="계산 10 8 2" xfId="4638" xr:uid="{B53CABE7-34B0-4301-9EB0-FC4322CFE5C4}"/>
    <cellStyle name="계산 10 8 2 2" xfId="4639" xr:uid="{2B13ABF0-5F01-419F-9E68-D53DCC5EF8E2}"/>
    <cellStyle name="계산 10 8 2 2 2" xfId="31790" xr:uid="{7AD50E1C-6A62-4359-8928-B3CC1D6041E0}"/>
    <cellStyle name="계산 10 8 2 3" xfId="4640" xr:uid="{40187AF1-3475-4637-9F44-305155348496}"/>
    <cellStyle name="계산 10 8 2 3 2" xfId="31791" xr:uid="{B9DE6918-995B-42A7-85FB-DAD2AD48B402}"/>
    <cellStyle name="계산 10 8 2 4" xfId="31792" xr:uid="{07E32E3E-568A-4F27-9137-ACEBECE6F2E6}"/>
    <cellStyle name="계산 10 8 3" xfId="4641" xr:uid="{38BD94D6-F138-44AE-AD64-EEC1B6FC4039}"/>
    <cellStyle name="계산 10 8 3 2" xfId="4642" xr:uid="{397FEF83-174D-4353-8F45-75A3A8EA8E94}"/>
    <cellStyle name="계산 10 8 3 2 2" xfId="31793" xr:uid="{53083CFB-951C-4BFE-AE49-1F4C6AEC5C9A}"/>
    <cellStyle name="계산 10 8 3 3" xfId="4643" xr:uid="{E665E99B-B701-4C09-B528-569A8131E745}"/>
    <cellStyle name="계산 10 8 3 3 2" xfId="31794" xr:uid="{5FFB34DD-444F-4214-97F7-A8D5C7569208}"/>
    <cellStyle name="계산 10 8 3 4" xfId="31795" xr:uid="{DEA1DE40-C793-492D-90C6-D4798DA86108}"/>
    <cellStyle name="계산 10 8 4" xfId="4644" xr:uid="{DBB3F427-AE26-4680-B700-3D0D385F72DA}"/>
    <cellStyle name="계산 10 8 4 2" xfId="31796" xr:uid="{AA4B4BCF-693A-4595-8240-93947E0710EC}"/>
    <cellStyle name="계산 10 8 5" xfId="4645" xr:uid="{374452CD-9CA6-4C8F-8EA5-CF06B4E16E0F}"/>
    <cellStyle name="계산 10 8 5 2" xfId="31797" xr:uid="{277D33E9-A3BC-40A0-9B0D-7EC8A8667969}"/>
    <cellStyle name="계산 10 8 6" xfId="31798" xr:uid="{F97DFB93-C3F5-4214-9D23-E961B8D65C5B}"/>
    <cellStyle name="계산 10 9" xfId="4646" xr:uid="{AF268D4A-D9D5-4353-9930-2ED8B1A1AB25}"/>
    <cellStyle name="계산 10 9 2" xfId="4647" xr:uid="{79815987-F3AA-4A9E-8974-BE282286C76B}"/>
    <cellStyle name="계산 10 9 2 2" xfId="4648" xr:uid="{278ED406-4152-4941-93A6-6DE26C8B17C2}"/>
    <cellStyle name="계산 10 9 2 2 2" xfId="31799" xr:uid="{324F692B-D19B-40F1-9E3E-B0295394CD1F}"/>
    <cellStyle name="계산 10 9 2 3" xfId="4649" xr:uid="{7B5A674A-B1EE-40D8-BEC6-8E97F805DD4B}"/>
    <cellStyle name="계산 10 9 2 3 2" xfId="31800" xr:uid="{B602E5C1-AE91-4759-8705-44A7A4E93B26}"/>
    <cellStyle name="계산 10 9 2 4" xfId="31801" xr:uid="{46834716-BE3E-4C1D-BA9C-1356ED961EB1}"/>
    <cellStyle name="계산 10 9 3" xfId="4650" xr:uid="{A2B48E5B-BA59-4D66-8EFD-1405C2AC37DB}"/>
    <cellStyle name="계산 10 9 3 2" xfId="4651" xr:uid="{90C344ED-71A1-4139-BB72-832BD5095598}"/>
    <cellStyle name="계산 10 9 3 2 2" xfId="31802" xr:uid="{32584B02-4831-4B74-8EFE-C48BE81B7A37}"/>
    <cellStyle name="계산 10 9 3 3" xfId="4652" xr:uid="{9DD9FF0F-FCF8-4FF1-B2CD-9FADD7F32A4D}"/>
    <cellStyle name="계산 10 9 3 3 2" xfId="31803" xr:uid="{9D5058DA-56DE-4267-8A25-FEA434C7FB37}"/>
    <cellStyle name="계산 10 9 3 4" xfId="31804" xr:uid="{F63E31EB-D948-4D6D-B72A-C10E46259206}"/>
    <cellStyle name="계산 10 9 4" xfId="4653" xr:uid="{587934CF-4A08-472C-A471-7BD10952EDE6}"/>
    <cellStyle name="계산 10 9 4 2" xfId="31805" xr:uid="{782C48D7-C5DB-4C30-A8DD-722FC64B0CA9}"/>
    <cellStyle name="계산 10 9 5" xfId="4654" xr:uid="{9B44AA12-A4E2-4104-8E07-36405547AEF7}"/>
    <cellStyle name="계산 10 9 5 2" xfId="31806" xr:uid="{0C95099E-DBDF-41ED-A582-34AB709AF65A}"/>
    <cellStyle name="계산 10 9 6" xfId="31807" xr:uid="{83F7363B-C684-4ADF-8E52-60109151D046}"/>
    <cellStyle name="계산 11" xfId="4655" xr:uid="{1C3F3133-5D75-4215-957C-736481080E1F}"/>
    <cellStyle name="계산 11 10" xfId="4656" xr:uid="{AC782DA3-BCE7-4902-B5B2-D0A3F7FA2CF1}"/>
    <cellStyle name="계산 11 10 2" xfId="4657" xr:uid="{C60D3D5D-323F-4243-8ADC-EB3B07209246}"/>
    <cellStyle name="계산 11 10 2 2" xfId="4658" xr:uid="{4F4DA15E-BC08-49A8-9279-EB578F55820C}"/>
    <cellStyle name="계산 11 10 2 2 2" xfId="31808" xr:uid="{876DA68C-A3FE-4527-A814-1EFB2925C10E}"/>
    <cellStyle name="계산 11 10 2 3" xfId="4659" xr:uid="{3153B4F0-FECB-4DF8-9104-267577B47458}"/>
    <cellStyle name="계산 11 10 2 3 2" xfId="31809" xr:uid="{AD761BA5-B3B6-4B5F-B514-9B4CB434CE3A}"/>
    <cellStyle name="계산 11 10 2 4" xfId="31810" xr:uid="{37567C47-9092-4297-999B-C4A722F7B4C3}"/>
    <cellStyle name="계산 11 10 3" xfId="4660" xr:uid="{AE25B0D0-0B40-494D-9572-B39391E0622B}"/>
    <cellStyle name="계산 11 10 3 2" xfId="4661" xr:uid="{82354AF6-183A-4A93-84E3-C62B16F366D3}"/>
    <cellStyle name="계산 11 10 3 2 2" xfId="31811" xr:uid="{1E6787D2-91D8-4B87-8E01-F98AC17C04E1}"/>
    <cellStyle name="계산 11 10 3 3" xfId="4662" xr:uid="{984D06C7-D496-4D3A-A955-B30031858CB3}"/>
    <cellStyle name="계산 11 10 3 3 2" xfId="31812" xr:uid="{B51234E2-0C61-4693-92D9-B942C2A4801D}"/>
    <cellStyle name="계산 11 10 3 4" xfId="31813" xr:uid="{B9B943F7-B6A2-44D7-B8D5-BEBC7CC63064}"/>
    <cellStyle name="계산 11 10 4" xfId="4663" xr:uid="{8BB3FB08-8D4D-45A7-BED4-D442E1B58608}"/>
    <cellStyle name="계산 11 10 4 2" xfId="31814" xr:uid="{6304E43E-C61A-4A46-B439-3088041BAF69}"/>
    <cellStyle name="계산 11 10 5" xfId="4664" xr:uid="{B2723191-219B-436B-BB66-2C32E5302E79}"/>
    <cellStyle name="계산 11 10 5 2" xfId="31815" xr:uid="{13C58F33-CDA2-497F-A673-8578582DB077}"/>
    <cellStyle name="계산 11 10 6" xfId="31816" xr:uid="{A97B08AF-DED7-4C23-A9DC-19A89D71E20C}"/>
    <cellStyle name="계산 11 11" xfId="4665" xr:uid="{0B2C5EF4-86C3-40D4-87E9-7E72DC85343F}"/>
    <cellStyle name="계산 11 11 2" xfId="4666" xr:uid="{0DC7C25B-F1FA-4D2E-8570-DD41AD0F1029}"/>
    <cellStyle name="계산 11 11 2 2" xfId="4667" xr:uid="{9C34248A-B165-40F4-B8F7-727C862AD35F}"/>
    <cellStyle name="계산 11 11 2 2 2" xfId="31817" xr:uid="{2EBD74E4-58CA-404A-A3AD-B1C50BF815AB}"/>
    <cellStyle name="계산 11 11 2 3" xfId="4668" xr:uid="{A67A0BE6-910F-4AB6-9CF1-710F31F2C1D2}"/>
    <cellStyle name="계산 11 11 2 3 2" xfId="31818" xr:uid="{5E793ADA-6D0B-412C-9547-C923BFD2BA4A}"/>
    <cellStyle name="계산 11 11 2 4" xfId="31819" xr:uid="{46BE726E-FD8B-4E2D-B10F-F85316AFC983}"/>
    <cellStyle name="계산 11 11 3" xfId="4669" xr:uid="{C60B5872-12AC-4FE1-9EE3-FE5EA47DBF28}"/>
    <cellStyle name="계산 11 11 3 2" xfId="4670" xr:uid="{E1B71422-C209-45E7-ADAE-38704A528487}"/>
    <cellStyle name="계산 11 11 3 2 2" xfId="31820" xr:uid="{412F1005-E580-403B-BE0E-E6EB6599F33A}"/>
    <cellStyle name="계산 11 11 3 3" xfId="4671" xr:uid="{CE5E4455-3880-456A-964F-905F4A40B8E6}"/>
    <cellStyle name="계산 11 11 3 3 2" xfId="31821" xr:uid="{64788DE9-5E28-4B69-B27F-0123BF03C3E9}"/>
    <cellStyle name="계산 11 11 3 4" xfId="31822" xr:uid="{0D50ECD6-8486-4131-8FD4-33845CB7CA2C}"/>
    <cellStyle name="계산 11 11 4" xfId="4672" xr:uid="{2A95B4EE-BD80-4E55-8209-9DAC8F60F075}"/>
    <cellStyle name="계산 11 11 4 2" xfId="31823" xr:uid="{CD6CB92A-459A-4F63-AB31-E695DEA7D1FF}"/>
    <cellStyle name="계산 11 11 5" xfId="4673" xr:uid="{F124D1EF-410D-45AB-BADD-0A238E8DACB6}"/>
    <cellStyle name="계산 11 11 5 2" xfId="31824" xr:uid="{717CF453-5837-4E60-9EC3-FD5932CA2287}"/>
    <cellStyle name="계산 11 11 6" xfId="31825" xr:uid="{050A3ED3-4CB5-4CF1-8DF1-FE67801AE863}"/>
    <cellStyle name="계산 11 12" xfId="4674" xr:uid="{5AE045DC-01BF-4553-B033-C29B1EF72753}"/>
    <cellStyle name="계산 11 12 2" xfId="4675" xr:uid="{758F2B50-5A71-460A-9441-F2DCE7E3428D}"/>
    <cellStyle name="계산 11 12 2 2" xfId="4676" xr:uid="{2272D68F-8DD9-4828-B43A-FF58BCB86888}"/>
    <cellStyle name="계산 11 12 2 2 2" xfId="31826" xr:uid="{C905ED41-5B3D-4CE3-8E27-A600BF8CFDBF}"/>
    <cellStyle name="계산 11 12 2 3" xfId="4677" xr:uid="{59B9B710-7B81-4644-BCE4-3424680B1AF0}"/>
    <cellStyle name="계산 11 12 2 3 2" xfId="31827" xr:uid="{7A597D27-223F-4550-9C27-E755E418FEB2}"/>
    <cellStyle name="계산 11 12 2 4" xfId="31828" xr:uid="{F1AACF84-5C64-4DB0-9FDD-628CA2E30947}"/>
    <cellStyle name="계산 11 12 3" xfId="4678" xr:uid="{4AF3D241-C735-42AD-B7B6-F3F9AA0D3226}"/>
    <cellStyle name="계산 11 12 3 2" xfId="4679" xr:uid="{4F9F2D1D-DDA7-44CA-8D05-471A15ECE1B1}"/>
    <cellStyle name="계산 11 12 3 2 2" xfId="31829" xr:uid="{1A81026F-9C86-423D-BCA2-830A61A5DCB4}"/>
    <cellStyle name="계산 11 12 3 3" xfId="4680" xr:uid="{418F1DC7-5B6C-4A00-9CBA-579074C33E1F}"/>
    <cellStyle name="계산 11 12 3 3 2" xfId="31830" xr:uid="{6831FDDD-A801-415A-8C43-AFEA43BC5526}"/>
    <cellStyle name="계산 11 12 3 4" xfId="31831" xr:uid="{B66BA33A-A8F0-4260-84BC-638C390C88C7}"/>
    <cellStyle name="계산 11 12 4" xfId="4681" xr:uid="{2DD74FAF-7D60-4620-90E9-6ADF55D01267}"/>
    <cellStyle name="계산 11 12 4 2" xfId="31832" xr:uid="{F1D1EA4A-4A09-4BBD-8FCD-BBB926AF4581}"/>
    <cellStyle name="계산 11 12 5" xfId="4682" xr:uid="{D7CE6575-CDDB-4405-9185-A218EFCE7BAE}"/>
    <cellStyle name="계산 11 12 5 2" xfId="31833" xr:uid="{91855429-1D1F-44EC-A417-A01D0CD96F6E}"/>
    <cellStyle name="계산 11 12 6" xfId="31834" xr:uid="{1C707311-AA1C-4BDC-940D-C6DC8CC1A736}"/>
    <cellStyle name="계산 11 13" xfId="4683" xr:uid="{BB22A445-FF82-499E-A49B-A00CB400855A}"/>
    <cellStyle name="계산 11 13 2" xfId="4684" xr:uid="{DDC01109-0F47-402A-9F4F-6ACC8F49335F}"/>
    <cellStyle name="계산 11 13 2 2" xfId="4685" xr:uid="{D576A8CC-850A-4090-B127-B2D5771D6F86}"/>
    <cellStyle name="계산 11 13 2 2 2" xfId="31835" xr:uid="{28522D82-D139-4AF6-96F0-50908561DFC4}"/>
    <cellStyle name="계산 11 13 2 3" xfId="4686" xr:uid="{E3D59721-5610-47C7-A9E8-749726FDD4D6}"/>
    <cellStyle name="계산 11 13 2 3 2" xfId="31836" xr:uid="{741E5355-63B1-4FF5-9B3E-73D01DA3DD4D}"/>
    <cellStyle name="계산 11 13 2 4" xfId="31837" xr:uid="{AF071DAA-2E5B-470D-A37A-390E6960073C}"/>
    <cellStyle name="계산 11 13 3" xfId="4687" xr:uid="{82003650-9261-463B-B440-107C1391419B}"/>
    <cellStyle name="계산 11 13 3 2" xfId="4688" xr:uid="{AF4449EE-F39E-4E0C-9D94-E76751FB0BE3}"/>
    <cellStyle name="계산 11 13 3 2 2" xfId="31838" xr:uid="{0D1C9893-7DB0-4A7D-AB70-8ECD739ADF59}"/>
    <cellStyle name="계산 11 13 3 3" xfId="4689" xr:uid="{0F02CD41-0988-4DC2-B132-5C8315435010}"/>
    <cellStyle name="계산 11 13 3 3 2" xfId="31839" xr:uid="{EA552F7A-C124-4864-A56C-F6E37E9F3306}"/>
    <cellStyle name="계산 11 13 3 4" xfId="31840" xr:uid="{EC06E497-72D7-4AD2-ACA8-9B36D971BD6C}"/>
    <cellStyle name="계산 11 13 4" xfId="4690" xr:uid="{47EF68A0-4BEA-48FF-ADCE-E4BE26959304}"/>
    <cellStyle name="계산 11 13 4 2" xfId="31841" xr:uid="{507DC3F1-117A-4DDF-A9E8-A7331BA7A03A}"/>
    <cellStyle name="계산 11 13 5" xfId="4691" xr:uid="{029B1591-F00C-4F92-93C2-608BB76E2ACC}"/>
    <cellStyle name="계산 11 13 5 2" xfId="31842" xr:uid="{7A535A09-97D5-449E-A958-EB30ABAFF0ED}"/>
    <cellStyle name="계산 11 13 6" xfId="31843" xr:uid="{157ECA17-49CB-4B0B-B753-8236E9E88F20}"/>
    <cellStyle name="계산 11 14" xfId="4692" xr:uid="{D529DB3E-9569-43E5-8709-D3746D512FB4}"/>
    <cellStyle name="계산 11 14 2" xfId="4693" xr:uid="{F501B21A-C479-4552-BB3A-AFBB9AADB5B8}"/>
    <cellStyle name="계산 11 14 2 2" xfId="4694" xr:uid="{EBAE1459-5CFB-455B-B590-89899B049A2B}"/>
    <cellStyle name="계산 11 14 2 2 2" xfId="31844" xr:uid="{A4CBA062-0EEB-46B0-ADE1-1535C8641BE5}"/>
    <cellStyle name="계산 11 14 2 3" xfId="4695" xr:uid="{6C2C31BF-A28A-4E72-ACC3-81B2B4BE3B6E}"/>
    <cellStyle name="계산 11 14 2 3 2" xfId="31845" xr:uid="{91FA407D-673A-4AAB-B6D2-7172198C1AD8}"/>
    <cellStyle name="계산 11 14 2 4" xfId="31846" xr:uid="{C8DF8196-2C02-4706-BE9E-007759AA2F43}"/>
    <cellStyle name="계산 11 14 3" xfId="4696" xr:uid="{7BCF8F91-CB02-43FA-961C-5F64DD1F69DA}"/>
    <cellStyle name="계산 11 14 3 2" xfId="4697" xr:uid="{2A7FBCA4-B902-46B5-A19A-AEA26E4386C0}"/>
    <cellStyle name="계산 11 14 3 2 2" xfId="31847" xr:uid="{1CB768D9-71E6-4E76-8CFF-BB79073C84E8}"/>
    <cellStyle name="계산 11 14 3 3" xfId="4698" xr:uid="{3D9E6753-F08F-400C-9BB9-EB0DE58113A8}"/>
    <cellStyle name="계산 11 14 3 3 2" xfId="31848" xr:uid="{3456F811-494E-450F-915F-1C2FD65460E3}"/>
    <cellStyle name="계산 11 14 3 4" xfId="31849" xr:uid="{62A3AF1F-F798-4150-BA80-A715055C239E}"/>
    <cellStyle name="계산 11 14 4" xfId="4699" xr:uid="{3445F060-9FDE-4C31-8B09-CDA67C511E0A}"/>
    <cellStyle name="계산 11 14 4 2" xfId="31850" xr:uid="{7FCC2DD2-961D-44F7-BDBA-B8B4AA571F2B}"/>
    <cellStyle name="계산 11 14 5" xfId="4700" xr:uid="{70365543-C06C-4F5C-827C-C03A01D7EFBA}"/>
    <cellStyle name="계산 11 14 5 2" xfId="31851" xr:uid="{CE1B5166-71FC-4729-B635-7479D0050593}"/>
    <cellStyle name="계산 11 14 6" xfId="31852" xr:uid="{38B1DF00-4A72-45A2-8AFC-83367C9416CB}"/>
    <cellStyle name="계산 11 15" xfId="4701" xr:uid="{722350C7-C83F-4DE7-9B16-6AF424B4CB19}"/>
    <cellStyle name="계산 11 15 2" xfId="4702" xr:uid="{5C4E8323-8D47-42F2-9968-6E21652077EB}"/>
    <cellStyle name="계산 11 15 2 2" xfId="4703" xr:uid="{51622D7C-159D-4BE7-B019-53D4279E3B6C}"/>
    <cellStyle name="계산 11 15 2 2 2" xfId="31853" xr:uid="{60DD277B-7965-4CE5-BB85-AF5AAD239F70}"/>
    <cellStyle name="계산 11 15 2 3" xfId="4704" xr:uid="{2930AF3C-E1D9-4FAC-8B6B-9009935B8D82}"/>
    <cellStyle name="계산 11 15 2 3 2" xfId="31854" xr:uid="{0EF2539E-B6A7-4BF1-A257-B2DFFC1700EA}"/>
    <cellStyle name="계산 11 15 2 4" xfId="31855" xr:uid="{E27FF11C-01B1-481C-897E-2FC3AB1A74E0}"/>
    <cellStyle name="계산 11 15 3" xfId="4705" xr:uid="{C2936801-D53B-4925-B13F-F12B096FEC6F}"/>
    <cellStyle name="계산 11 15 3 2" xfId="4706" xr:uid="{945E04BC-A302-4383-9B6C-D2072A611CF1}"/>
    <cellStyle name="계산 11 15 3 2 2" xfId="31856" xr:uid="{D0E38017-EE26-4714-84DA-451A3B404EA8}"/>
    <cellStyle name="계산 11 15 3 3" xfId="4707" xr:uid="{9133D077-2558-45AC-8F75-9173808018D1}"/>
    <cellStyle name="계산 11 15 3 3 2" xfId="31857" xr:uid="{BA19C4CB-4303-4FCD-9026-13F6545D4492}"/>
    <cellStyle name="계산 11 15 3 4" xfId="31858" xr:uid="{B03BEBBB-5F8C-43CE-B7E6-837A4FF1EFF3}"/>
    <cellStyle name="계산 11 15 4" xfId="4708" xr:uid="{9A4CFE1B-D04E-427E-99FB-BCA5604DDDD1}"/>
    <cellStyle name="계산 11 15 4 2" xfId="31859" xr:uid="{7619831F-5C53-452E-A25A-9B80F014F7BA}"/>
    <cellStyle name="계산 11 15 5" xfId="4709" xr:uid="{F9309285-2B7D-4509-8889-CFF442C9EC65}"/>
    <cellStyle name="계산 11 15 5 2" xfId="31860" xr:uid="{7D76D72F-1205-463A-AA4E-EDCD92EED77F}"/>
    <cellStyle name="계산 11 15 6" xfId="31861" xr:uid="{7E1B3D12-7A4E-4504-B24B-DF2A26BE0537}"/>
    <cellStyle name="계산 11 16" xfId="4710" xr:uid="{23DCA72D-BEFF-4CF1-A5D6-E8C901AB3216}"/>
    <cellStyle name="계산 11 16 2" xfId="4711" xr:uid="{2DCA738B-8D74-40E1-B6A5-52C530399C24}"/>
    <cellStyle name="계산 11 16 2 2" xfId="31862" xr:uid="{D56A432B-C536-4AD9-8EE8-31813C4030DD}"/>
    <cellStyle name="계산 11 16 3" xfId="4712" xr:uid="{F9DEC714-8345-436E-9707-2CA246FD137A}"/>
    <cellStyle name="계산 11 16 3 2" xfId="31863" xr:uid="{378AC57E-657C-4324-8155-E262D744C961}"/>
    <cellStyle name="계산 11 16 4" xfId="31864" xr:uid="{E7910F67-D8CC-4C01-8C3F-2240581AD842}"/>
    <cellStyle name="계산 11 17" xfId="27331" xr:uid="{6F71CDF7-8631-441F-A4AE-C83432A5123E}"/>
    <cellStyle name="계산 11 17 2" xfId="31865" xr:uid="{1C83C134-4E50-4018-A467-74091A07A03A}"/>
    <cellStyle name="계산 11 18" xfId="31866" xr:uid="{06CB25A4-5FBE-49FC-9F7B-3B030C385913}"/>
    <cellStyle name="계산 11 2" xfId="4713" xr:uid="{5D8CE7D4-E407-4259-B917-8937E3FA20C5}"/>
    <cellStyle name="계산 11 2 2" xfId="4714" xr:uid="{349C34BE-DEA6-42C3-BD08-D86C31DABFC6}"/>
    <cellStyle name="계산 11 2 2 2" xfId="4715" xr:uid="{788A2379-4C83-4A8C-9A2C-1736B12D1D79}"/>
    <cellStyle name="계산 11 2 2 2 2" xfId="31867" xr:uid="{127DED1F-660A-4088-8F1F-8A15B3D1813C}"/>
    <cellStyle name="계산 11 2 2 3" xfId="4716" xr:uid="{53FB9D7D-EF74-4620-BF1A-C300B773CAC9}"/>
    <cellStyle name="계산 11 2 2 3 2" xfId="31868" xr:uid="{8A48E43A-926A-4687-8FA0-645DD0516A87}"/>
    <cellStyle name="계산 11 2 2 4" xfId="31869" xr:uid="{D37E41F5-23D7-427F-8CF9-70D98EA2F033}"/>
    <cellStyle name="계산 11 2 3" xfId="4717" xr:uid="{A67915F8-142A-45A0-B394-C239D844BCCC}"/>
    <cellStyle name="계산 11 2 3 2" xfId="4718" xr:uid="{56E5262A-572E-4294-B86B-C91E51764883}"/>
    <cellStyle name="계산 11 2 3 2 2" xfId="31870" xr:uid="{F324559F-7E8F-454D-9BF8-E61037357293}"/>
    <cellStyle name="계산 11 2 3 3" xfId="4719" xr:uid="{E5A95842-1D87-4873-A511-9811BC264864}"/>
    <cellStyle name="계산 11 2 3 3 2" xfId="31871" xr:uid="{BD3458D8-118B-4166-ADA5-7474F6A8D37A}"/>
    <cellStyle name="계산 11 2 3 4" xfId="31872" xr:uid="{EF3403E1-84D6-4039-A12E-939C9F428A54}"/>
    <cellStyle name="계산 11 2 4" xfId="4720" xr:uid="{D2E38E77-E05A-441F-B5CD-EA0DF16C026F}"/>
    <cellStyle name="계산 11 2 4 2" xfId="31873" xr:uid="{AFED67CB-424E-490D-A09E-C10C074B7277}"/>
    <cellStyle name="계산 11 2 5" xfId="4721" xr:uid="{3D01820E-2E6F-4568-A7C3-C08E5D98E431}"/>
    <cellStyle name="계산 11 2 5 2" xfId="31874" xr:uid="{EAB28F17-5DBA-483E-973F-A84D9E5BD400}"/>
    <cellStyle name="계산 11 2 6" xfId="27332" xr:uid="{DB23696E-D047-41DB-83E8-FB029A19B720}"/>
    <cellStyle name="계산 11 2 6 2" xfId="31875" xr:uid="{604B24D4-E30E-4F47-B4F9-F87F3E9BC708}"/>
    <cellStyle name="계산 11 2 7" xfId="31876" xr:uid="{76448145-D05F-457C-AA36-53F972142747}"/>
    <cellStyle name="계산 11 3" xfId="4722" xr:uid="{06E31896-5719-4383-B626-D374493538E4}"/>
    <cellStyle name="계산 11 3 2" xfId="4723" xr:uid="{61540A4B-DF76-4C6D-B95C-1737A7AC2C64}"/>
    <cellStyle name="계산 11 3 2 2" xfId="4724" xr:uid="{AC629D5B-FA6E-468B-901A-663DCB67F964}"/>
    <cellStyle name="계산 11 3 2 2 2" xfId="31877" xr:uid="{8E486124-624C-447D-B1DA-D600D6D75ED2}"/>
    <cellStyle name="계산 11 3 2 3" xfId="4725" xr:uid="{6009249D-7944-42E3-B37D-36F8C5C028D3}"/>
    <cellStyle name="계산 11 3 2 3 2" xfId="31878" xr:uid="{D648FBC8-EC56-43D3-8968-6B92F621F035}"/>
    <cellStyle name="계산 11 3 2 4" xfId="31879" xr:uid="{D9A8D69E-6900-40A9-B152-FC22A99FBEA5}"/>
    <cellStyle name="계산 11 3 3" xfId="4726" xr:uid="{6B4CEFC9-99B2-477D-A48F-2D2E63F8A10B}"/>
    <cellStyle name="계산 11 3 3 2" xfId="4727" xr:uid="{9CEE753A-BEFD-4D02-A86C-B13AC258755E}"/>
    <cellStyle name="계산 11 3 3 2 2" xfId="31880" xr:uid="{74D065E0-C541-4A5A-B5ED-B1C20F4F1661}"/>
    <cellStyle name="계산 11 3 3 3" xfId="4728" xr:uid="{78A3BF2D-B75F-4A50-AA5F-219439A60B37}"/>
    <cellStyle name="계산 11 3 3 3 2" xfId="31881" xr:uid="{7ED09324-92A7-4ECB-A458-5EAEF3FB7AE9}"/>
    <cellStyle name="계산 11 3 3 4" xfId="31882" xr:uid="{761F45C2-24CF-4B87-BDDE-DDBAC20A3587}"/>
    <cellStyle name="계산 11 3 4" xfId="4729" xr:uid="{290B7548-841C-403B-A911-3845A77227D9}"/>
    <cellStyle name="계산 11 3 4 2" xfId="31883" xr:uid="{2E16B0E6-A3B8-4D6D-A873-CADA3A6D5144}"/>
    <cellStyle name="계산 11 3 5" xfId="4730" xr:uid="{1ADC3472-3C33-4B57-8859-2F6F55998015}"/>
    <cellStyle name="계산 11 3 5 2" xfId="31884" xr:uid="{924C4DF5-D0F0-49CB-9E1B-939E22E39FE8}"/>
    <cellStyle name="계산 11 3 6" xfId="31885" xr:uid="{6DBF00DA-D03C-417C-9A8C-5903AFCD3E5F}"/>
    <cellStyle name="계산 11 4" xfId="4731" xr:uid="{146CB7B9-236C-4545-AC9A-4C49EE498563}"/>
    <cellStyle name="계산 11 4 2" xfId="4732" xr:uid="{593EBBAA-FED1-464D-AE7A-A96235251ECA}"/>
    <cellStyle name="계산 11 4 2 2" xfId="4733" xr:uid="{83688B9E-DDDC-4CDC-AA54-5408733C079D}"/>
    <cellStyle name="계산 11 4 2 2 2" xfId="31886" xr:uid="{41FC86BB-18B3-42A3-9D47-72E2D4E74730}"/>
    <cellStyle name="계산 11 4 2 3" xfId="4734" xr:uid="{025C268A-5341-4D54-B2BF-54685C004779}"/>
    <cellStyle name="계산 11 4 2 3 2" xfId="31887" xr:uid="{B356462D-13DC-4566-BEF4-71568C9DA1DD}"/>
    <cellStyle name="계산 11 4 2 4" xfId="31888" xr:uid="{92B0D429-CDC1-4E80-A910-EBDA8B4557BA}"/>
    <cellStyle name="계산 11 4 3" xfId="4735" xr:uid="{D7D074F3-F957-429A-B6DD-D0C7A94741F7}"/>
    <cellStyle name="계산 11 4 3 2" xfId="4736" xr:uid="{AADBC910-7AA8-4262-89C1-E6853324AE1C}"/>
    <cellStyle name="계산 11 4 3 2 2" xfId="31889" xr:uid="{CB93F7A4-D32D-434F-9EA1-AFAD4665D6B5}"/>
    <cellStyle name="계산 11 4 3 3" xfId="4737" xr:uid="{39982834-0483-4C1B-B99F-9E62393BBE4A}"/>
    <cellStyle name="계산 11 4 3 3 2" xfId="31890" xr:uid="{FCD99C8C-2257-4BAD-A0BD-25FDA15A8682}"/>
    <cellStyle name="계산 11 4 3 4" xfId="31891" xr:uid="{360B8AF1-73B4-4688-B708-E9A6D20F7708}"/>
    <cellStyle name="계산 11 4 4" xfId="4738" xr:uid="{D95D52D5-3D65-4FED-832B-35BADAA17AA1}"/>
    <cellStyle name="계산 11 4 4 2" xfId="31892" xr:uid="{0AA0980D-3C6C-43E2-844D-D7E209C2FFFE}"/>
    <cellStyle name="계산 11 4 5" xfId="4739" xr:uid="{79C2D269-1E6F-47B8-93B5-DF2146C0E6EF}"/>
    <cellStyle name="계산 11 4 5 2" xfId="31893" xr:uid="{5BC06FDE-4754-493C-AEE9-1DF440AA0C50}"/>
    <cellStyle name="계산 11 4 6" xfId="31894" xr:uid="{0EFBE05C-3865-41B5-9D9F-AFA7B2B61D80}"/>
    <cellStyle name="계산 11 5" xfId="4740" xr:uid="{B3D469C3-D857-47A1-9D6B-B5968BEBEF21}"/>
    <cellStyle name="계산 11 5 2" xfId="4741" xr:uid="{C7B70924-B4E2-46A6-AA0D-01F237C23598}"/>
    <cellStyle name="계산 11 5 2 2" xfId="4742" xr:uid="{1842474F-F888-4C01-BF48-05F5063BD71C}"/>
    <cellStyle name="계산 11 5 2 2 2" xfId="31895" xr:uid="{00FFEC3D-C8C4-461B-B517-F91E9706BF44}"/>
    <cellStyle name="계산 11 5 2 3" xfId="4743" xr:uid="{4DFCF471-54A0-4ABC-BAA8-277D194F7F1B}"/>
    <cellStyle name="계산 11 5 2 3 2" xfId="31896" xr:uid="{B1601874-7D7D-4069-8A1E-96F42485283A}"/>
    <cellStyle name="계산 11 5 2 4" xfId="31897" xr:uid="{4B9F5384-22BD-4F19-A9D0-AAA342DA6733}"/>
    <cellStyle name="계산 11 5 3" xfId="4744" xr:uid="{46A08FE7-ECED-4648-A744-DCA2D2B2807F}"/>
    <cellStyle name="계산 11 5 3 2" xfId="4745" xr:uid="{DCF4EF9D-41F9-498D-85EE-4544EAFE025C}"/>
    <cellStyle name="계산 11 5 3 2 2" xfId="31898" xr:uid="{E386E338-5713-42B7-BEEF-B6C86F925F9C}"/>
    <cellStyle name="계산 11 5 3 3" xfId="4746" xr:uid="{6261B2C1-68F0-4E52-873A-B82299B49130}"/>
    <cellStyle name="계산 11 5 3 3 2" xfId="31899" xr:uid="{7E352A6E-E9A0-4539-9A21-37741FC3890D}"/>
    <cellStyle name="계산 11 5 3 4" xfId="31900" xr:uid="{267BAB0A-EAC0-4C0D-B768-7F8F8B715BA0}"/>
    <cellStyle name="계산 11 5 4" xfId="4747" xr:uid="{85C67CD2-39D9-4362-A1D8-E670DDB7D3B5}"/>
    <cellStyle name="계산 11 5 4 2" xfId="31901" xr:uid="{31F1C058-3308-4785-B97F-016930CADCC3}"/>
    <cellStyle name="계산 11 5 5" xfId="4748" xr:uid="{564F6AC9-4949-4691-96E0-35ACE00E7F49}"/>
    <cellStyle name="계산 11 5 5 2" xfId="31902" xr:uid="{7345692A-1F7E-47B1-B5E9-93EF5A5C3EDB}"/>
    <cellStyle name="계산 11 5 6" xfId="31903" xr:uid="{C50FBBCC-9E6D-43F3-9CCA-0DD2A7FF51C0}"/>
    <cellStyle name="계산 11 6" xfId="4749" xr:uid="{4E580681-D099-465E-AF83-C0E16A69F952}"/>
    <cellStyle name="계산 11 6 2" xfId="4750" xr:uid="{F1FA0089-1776-40D5-ABAC-A5D50A98FBBB}"/>
    <cellStyle name="계산 11 6 2 2" xfId="4751" xr:uid="{9513C5AD-DA9C-439E-BFFF-3BFCAF98087E}"/>
    <cellStyle name="계산 11 6 2 2 2" xfId="31904" xr:uid="{4EF4C9EA-A67D-4070-BD5F-853BC03A1D69}"/>
    <cellStyle name="계산 11 6 2 3" xfId="4752" xr:uid="{D27E2BEF-7F31-436F-A026-64B56541F807}"/>
    <cellStyle name="계산 11 6 2 3 2" xfId="31905" xr:uid="{11DAD32F-2348-4AEC-8F1E-7E584E0BC1EC}"/>
    <cellStyle name="계산 11 6 2 4" xfId="31906" xr:uid="{47C1F6F9-398F-4B38-A63E-170CD8C62D30}"/>
    <cellStyle name="계산 11 6 3" xfId="4753" xr:uid="{EF570EB1-1F76-4211-8FA9-8C438FDA339E}"/>
    <cellStyle name="계산 11 6 3 2" xfId="4754" xr:uid="{686F6245-08A1-417C-9F86-BC4655129D3A}"/>
    <cellStyle name="계산 11 6 3 2 2" xfId="31907" xr:uid="{78F2BFC1-C139-46CA-A8AF-64092F735363}"/>
    <cellStyle name="계산 11 6 3 3" xfId="4755" xr:uid="{2F49EF26-568A-4E39-A07C-3E64F24C520C}"/>
    <cellStyle name="계산 11 6 3 3 2" xfId="31908" xr:uid="{529A2FBD-A8BF-40D9-BE69-10FCD64CDBE7}"/>
    <cellStyle name="계산 11 6 3 4" xfId="31909" xr:uid="{1CE513C8-6639-4AE6-A8CE-C3F98694E4AF}"/>
    <cellStyle name="계산 11 6 4" xfId="4756" xr:uid="{A8EB2A17-73D0-4B79-8520-AD5B67E26C8D}"/>
    <cellStyle name="계산 11 6 4 2" xfId="31910" xr:uid="{B02C24B9-24DC-41CC-A556-6013D1805C34}"/>
    <cellStyle name="계산 11 6 5" xfId="4757" xr:uid="{CE832E6D-AA83-43FA-A3D8-35628A7D623E}"/>
    <cellStyle name="계산 11 6 5 2" xfId="31911" xr:uid="{BB232F27-F140-44A1-9FA2-D27B3EF69621}"/>
    <cellStyle name="계산 11 6 6" xfId="31912" xr:uid="{64A63437-A006-4BFE-B809-50633C5D0B1B}"/>
    <cellStyle name="계산 11 7" xfId="4758" xr:uid="{7EA99F73-88D2-4734-902D-A6F78339B5D6}"/>
    <cellStyle name="계산 11 7 2" xfId="4759" xr:uid="{F3BB00CB-EA84-462F-A910-FF45001B48BB}"/>
    <cellStyle name="계산 11 7 2 2" xfId="4760" xr:uid="{64FF13F9-2DDF-48F4-93DE-E18D35E13DA5}"/>
    <cellStyle name="계산 11 7 2 2 2" xfId="31913" xr:uid="{845D0891-ADF1-49CC-9ADA-4491F5EAA8AF}"/>
    <cellStyle name="계산 11 7 2 3" xfId="4761" xr:uid="{BA8CDFA1-2003-483C-985F-71B83950896B}"/>
    <cellStyle name="계산 11 7 2 3 2" xfId="31914" xr:uid="{192232C6-138D-4FF0-BF55-FA23FC2E814E}"/>
    <cellStyle name="계산 11 7 2 4" xfId="31915" xr:uid="{2B125CF4-3893-4DB7-94D7-5BC7A76FD69B}"/>
    <cellStyle name="계산 11 7 3" xfId="4762" xr:uid="{5D321307-023B-4823-9B6D-8F61D8658B16}"/>
    <cellStyle name="계산 11 7 3 2" xfId="4763" xr:uid="{86DE5760-D71A-4CDA-8148-90B79BAD53C7}"/>
    <cellStyle name="계산 11 7 3 2 2" xfId="31916" xr:uid="{B2FEEA60-D50E-4A34-85C6-CC1687BF288E}"/>
    <cellStyle name="계산 11 7 3 3" xfId="4764" xr:uid="{CD6CF9EB-ED03-4F70-A674-46400A5759A1}"/>
    <cellStyle name="계산 11 7 3 3 2" xfId="31917" xr:uid="{88BD0064-7580-4AB3-9BAE-7D95051E34C5}"/>
    <cellStyle name="계산 11 7 3 4" xfId="31918" xr:uid="{35A46F7A-A161-4DC4-A06F-F048F0AB2E1B}"/>
    <cellStyle name="계산 11 7 4" xfId="4765" xr:uid="{EE79C55B-D890-4E56-A205-61D09E6801C4}"/>
    <cellStyle name="계산 11 7 4 2" xfId="31919" xr:uid="{6EEBEA09-F1F1-4911-9ADC-97A82A2492F8}"/>
    <cellStyle name="계산 11 7 5" xfId="4766" xr:uid="{625C3909-E4B3-492F-9CA5-20B323C362E5}"/>
    <cellStyle name="계산 11 7 5 2" xfId="31920" xr:uid="{CD393225-A59B-42A4-BF3F-5F1637BD2FF2}"/>
    <cellStyle name="계산 11 7 6" xfId="31921" xr:uid="{B99A6691-C33B-48A1-BDDE-714FD7762456}"/>
    <cellStyle name="계산 11 8" xfId="4767" xr:uid="{A2056D02-751A-4668-9EE6-38BBA91556A5}"/>
    <cellStyle name="계산 11 8 2" xfId="4768" xr:uid="{47BD8985-1664-4D61-B8E8-4901F81EED21}"/>
    <cellStyle name="계산 11 8 2 2" xfId="4769" xr:uid="{336DAE0A-4D56-41F2-BAC1-38177BF4B018}"/>
    <cellStyle name="계산 11 8 2 2 2" xfId="31922" xr:uid="{CB1E7798-FDEA-403D-B7D5-B429793F4E2B}"/>
    <cellStyle name="계산 11 8 2 3" xfId="4770" xr:uid="{DFA6FFA1-C4C4-48AA-BD1B-193803E9DEEE}"/>
    <cellStyle name="계산 11 8 2 3 2" xfId="31923" xr:uid="{34DDCE76-C5F4-4BB2-B26E-1767A4FE1AFD}"/>
    <cellStyle name="계산 11 8 2 4" xfId="31924" xr:uid="{04696008-AF3C-4DC7-A4DE-9B4872EC6C04}"/>
    <cellStyle name="계산 11 8 3" xfId="4771" xr:uid="{81841411-E50F-47AF-8506-1E39D6A9B93F}"/>
    <cellStyle name="계산 11 8 3 2" xfId="4772" xr:uid="{0CE49FD3-375D-4D4D-9CF4-4DBBACC46DBF}"/>
    <cellStyle name="계산 11 8 3 2 2" xfId="31925" xr:uid="{70F47C2B-2280-4468-A985-598CE3EE00DF}"/>
    <cellStyle name="계산 11 8 3 3" xfId="4773" xr:uid="{D2B3C3AD-CCF6-438D-A88D-63D7D9379BCB}"/>
    <cellStyle name="계산 11 8 3 3 2" xfId="31926" xr:uid="{918AB8E9-D275-428C-9384-C39D85A55465}"/>
    <cellStyle name="계산 11 8 3 4" xfId="31927" xr:uid="{6E6C42D3-C557-4ED4-A1BD-83CEB33F5845}"/>
    <cellStyle name="계산 11 8 4" xfId="4774" xr:uid="{B1D10DC6-6C12-4A84-A3A7-34F202480D7D}"/>
    <cellStyle name="계산 11 8 4 2" xfId="31928" xr:uid="{4F9656C8-8C70-4294-8F91-D14CDBA4535A}"/>
    <cellStyle name="계산 11 8 5" xfId="4775" xr:uid="{B5771CE2-2F09-4E1E-B5C8-DF493F1AB6C9}"/>
    <cellStyle name="계산 11 8 5 2" xfId="31929" xr:uid="{7752ED74-3EB4-43D3-B701-7F5F3912DD1C}"/>
    <cellStyle name="계산 11 8 6" xfId="31930" xr:uid="{948541FE-A6B7-46BA-AAC0-A33128DF973A}"/>
    <cellStyle name="계산 11 9" xfId="4776" xr:uid="{65DA0846-BED6-4029-AECF-963570F93B7F}"/>
    <cellStyle name="계산 11 9 2" xfId="4777" xr:uid="{9133A878-6391-42A8-9334-D8E74011D869}"/>
    <cellStyle name="계산 11 9 2 2" xfId="4778" xr:uid="{0B121529-620C-4CD0-9E14-F757D9838EB4}"/>
    <cellStyle name="계산 11 9 2 2 2" xfId="31931" xr:uid="{C72548D7-496C-4BD8-8D9B-4DDC646382DE}"/>
    <cellStyle name="계산 11 9 2 3" xfId="4779" xr:uid="{2417F0F0-1005-45CE-B232-E6A70A6B8A99}"/>
    <cellStyle name="계산 11 9 2 3 2" xfId="31932" xr:uid="{ABCBCA3B-4B5F-463C-B9A3-C65F8A72E685}"/>
    <cellStyle name="계산 11 9 2 4" xfId="31933" xr:uid="{7ECAE0EA-57D5-4C45-B345-347F12006519}"/>
    <cellStyle name="계산 11 9 3" xfId="4780" xr:uid="{28108B3B-9A16-418C-AE03-F52421C15669}"/>
    <cellStyle name="계산 11 9 3 2" xfId="4781" xr:uid="{6A546869-1D63-4277-B05C-0339B7732209}"/>
    <cellStyle name="계산 11 9 3 2 2" xfId="31934" xr:uid="{3E71F065-3988-470E-AADA-3F082E78AF8E}"/>
    <cellStyle name="계산 11 9 3 3" xfId="4782" xr:uid="{DA4F92D6-2F25-4D67-8CC2-991EFC4EF37C}"/>
    <cellStyle name="계산 11 9 3 3 2" xfId="31935" xr:uid="{E4DC8A02-DA0B-4323-9421-7B8A0B2460B5}"/>
    <cellStyle name="계산 11 9 3 4" xfId="31936" xr:uid="{52338D2B-A15E-40C0-8245-415C487671A5}"/>
    <cellStyle name="계산 11 9 4" xfId="4783" xr:uid="{6562327C-6A33-4788-9336-942844BC17F6}"/>
    <cellStyle name="계산 11 9 4 2" xfId="31937" xr:uid="{868C7E15-1A95-4F5D-91DA-749C25C61FAB}"/>
    <cellStyle name="계산 11 9 5" xfId="4784" xr:uid="{09A20AE4-E373-4557-81C4-23A63AB15515}"/>
    <cellStyle name="계산 11 9 5 2" xfId="31938" xr:uid="{75C8E812-D067-42FB-8CCF-A947D0A6CF98}"/>
    <cellStyle name="계산 11 9 6" xfId="31939" xr:uid="{082F265E-B44D-43AD-8DDE-80CBE182A397}"/>
    <cellStyle name="계산 12" xfId="4785" xr:uid="{3A4CF023-186A-4D55-BCB1-79B6849D71E1}"/>
    <cellStyle name="계산 12 2" xfId="4786" xr:uid="{C2FBAD20-269C-4FF1-B6F2-2A0BAF6AA785}"/>
    <cellStyle name="계산 12 2 2" xfId="4787" xr:uid="{B3B12DD0-1A52-4D6B-9AC3-CF9C4F06E93C}"/>
    <cellStyle name="계산 12 2 2 2" xfId="31940" xr:uid="{E51FCED3-B019-40B4-B406-27F775A2E5A6}"/>
    <cellStyle name="계산 12 2 3" xfId="4788" xr:uid="{531AA611-A0B1-454E-8BB3-047CC744EAD1}"/>
    <cellStyle name="계산 12 2 3 2" xfId="31941" xr:uid="{BD71C90A-F301-4C0E-8D37-21030F3C3B58}"/>
    <cellStyle name="계산 12 2 4" xfId="31942" xr:uid="{EDB0B674-F06A-485C-B9DE-CBEAF2DE8D71}"/>
    <cellStyle name="계산 12 3" xfId="4789" xr:uid="{2C19B8D8-D742-4F6A-9534-FF49538D470B}"/>
    <cellStyle name="계산 12 3 2" xfId="4790" xr:uid="{221A423F-693B-4EBB-A130-CADEB4BB07B4}"/>
    <cellStyle name="계산 12 3 2 2" xfId="31943" xr:uid="{25108B84-0A4D-467B-B34E-B0DB999C22AD}"/>
    <cellStyle name="계산 12 3 3" xfId="4791" xr:uid="{FDBABCBC-1F7C-4AD7-98F1-EC497A997FB3}"/>
    <cellStyle name="계산 12 3 3 2" xfId="31944" xr:uid="{1A0586F0-80B2-4CCF-831F-CB477297B3CA}"/>
    <cellStyle name="계산 12 3 4" xfId="31945" xr:uid="{E3FE86FC-321F-4D5B-BE45-7F9ECD429B14}"/>
    <cellStyle name="계산 12 4" xfId="4792" xr:uid="{497EB69B-F8C1-4802-A181-54C604E115D1}"/>
    <cellStyle name="계산 12 4 2" xfId="4793" xr:uid="{52878BF4-1010-459D-BEEE-D1275B476450}"/>
    <cellStyle name="계산 12 4 2 2" xfId="31946" xr:uid="{02F3F4A9-05DF-413E-B816-C6F38F820BDF}"/>
    <cellStyle name="계산 12 4 3" xfId="4794" xr:uid="{4D0B8884-5101-4FA0-B27A-9098EB283295}"/>
    <cellStyle name="계산 12 4 3 2" xfId="31947" xr:uid="{34A44B47-AA83-4402-BBC4-780CA83AB75D}"/>
    <cellStyle name="계산 12 4 4" xfId="31948" xr:uid="{67A09852-DB7C-4BFD-AC07-60B754412E5D}"/>
    <cellStyle name="계산 12 5" xfId="4795" xr:uid="{C74E7994-A34E-4A78-AC0F-8E9AE500E9E7}"/>
    <cellStyle name="계산 12 5 2" xfId="31949" xr:uid="{AF64A014-57B7-4E31-A415-6F1CF97994A8}"/>
    <cellStyle name="계산 12 6" xfId="4796" xr:uid="{A1BF73D7-DEB7-493B-A4DE-53EBFD87A1D4}"/>
    <cellStyle name="계산 12 6 2" xfId="31950" xr:uid="{6E0CE053-8CCC-4334-A83D-6E340457794E}"/>
    <cellStyle name="계산 12 7" xfId="31951" xr:uid="{9D8F32ED-4931-438E-83A9-EC88D2EAF835}"/>
    <cellStyle name="계산 13" xfId="4797" xr:uid="{E2661977-AB54-4E01-AA56-75AE983B23B1}"/>
    <cellStyle name="계산 13 2" xfId="4798" xr:uid="{EBBA95E3-85B0-432A-A137-C81AF4BD9796}"/>
    <cellStyle name="계산 13 2 2" xfId="4799" xr:uid="{F850876C-1494-4627-9BED-4D94A42EEBB3}"/>
    <cellStyle name="계산 13 2 2 2" xfId="31952" xr:uid="{16DBDBF2-747B-4F75-A32A-4B5460900147}"/>
    <cellStyle name="계산 13 2 3" xfId="4800" xr:uid="{D0E60612-7601-4B90-A876-424FAC5AE7D4}"/>
    <cellStyle name="계산 13 2 3 2" xfId="31953" xr:uid="{3B2449E6-C26C-4346-98BE-CB044D5624D0}"/>
    <cellStyle name="계산 13 2 4" xfId="31954" xr:uid="{F91B6F6D-A08B-4BB1-96B2-9AD54CC277D1}"/>
    <cellStyle name="계산 13 3" xfId="4801" xr:uid="{1B7340B5-7718-44A7-A770-0C02B64DEE9C}"/>
    <cellStyle name="계산 13 3 2" xfId="4802" xr:uid="{584A7734-A9B5-4A28-A42C-73D6F6A5E886}"/>
    <cellStyle name="계산 13 3 2 2" xfId="31955" xr:uid="{CADC5049-C5D6-4184-8C52-B1961C351C6F}"/>
    <cellStyle name="계산 13 3 3" xfId="4803" xr:uid="{48BC753F-D33C-477F-AC04-EE7A8723EFF7}"/>
    <cellStyle name="계산 13 3 3 2" xfId="31956" xr:uid="{579D3D6D-CFE1-4185-8906-21EEA0F9C9F2}"/>
    <cellStyle name="계산 13 3 4" xfId="31957" xr:uid="{375B2C00-4701-4AEE-B0B5-2DD7A44A6F8B}"/>
    <cellStyle name="계산 13 4" xfId="4804" xr:uid="{86BAD2CE-EB29-4413-8D29-851DE31F191C}"/>
    <cellStyle name="계산 13 4 2" xfId="4805" xr:uid="{5968913C-DB4E-4BF7-A9CE-56F129F1323C}"/>
    <cellStyle name="계산 13 4 2 2" xfId="31958" xr:uid="{3AC8ED4B-CC31-462A-826C-29376EF5E61B}"/>
    <cellStyle name="계산 13 4 3" xfId="4806" xr:uid="{0DE3D8FB-744D-4872-A5B0-12C902B7AC90}"/>
    <cellStyle name="계산 13 4 3 2" xfId="31959" xr:uid="{346D1048-AF8D-4DDD-9A3F-FA591542DE2A}"/>
    <cellStyle name="계산 13 4 4" xfId="31960" xr:uid="{AF4B3332-1557-4B57-8D86-B09059760809}"/>
    <cellStyle name="계산 13 5" xfId="4807" xr:uid="{132786E0-44F3-413E-968C-82F0E148499F}"/>
    <cellStyle name="계산 13 5 2" xfId="31961" xr:uid="{8C2617AC-C0BC-4341-91ED-30630FCFEE22}"/>
    <cellStyle name="계산 13 6" xfId="4808" xr:uid="{F2DB8DF9-90DE-4D23-8F7B-A276B29CC908}"/>
    <cellStyle name="계산 13 6 2" xfId="31962" xr:uid="{42B720AF-9328-4888-9A19-197765BD3EBD}"/>
    <cellStyle name="계산 13 7" xfId="31963" xr:uid="{99611EF1-C7F4-45FE-A62A-06BC2FBC6466}"/>
    <cellStyle name="계산 14" xfId="4809" xr:uid="{5D45C371-3821-4C2D-B86D-B52E0ABCF459}"/>
    <cellStyle name="계산 14 2" xfId="4810" xr:uid="{EED4E33F-FE21-4DE0-A3E7-E04B2F76CE4A}"/>
    <cellStyle name="계산 14 2 2" xfId="4811" xr:uid="{89544BD5-8C78-4B1A-804C-2E4ACCE97166}"/>
    <cellStyle name="계산 14 2 2 2" xfId="31964" xr:uid="{9B5DD821-0330-4233-B841-29D73ECFB174}"/>
    <cellStyle name="계산 14 2 3" xfId="4812" xr:uid="{DB5849D9-D9A1-479B-8DDB-722C160FE7F0}"/>
    <cellStyle name="계산 14 2 3 2" xfId="31965" xr:uid="{00E3552B-788F-47E3-9E45-C6407E70717F}"/>
    <cellStyle name="계산 14 2 4" xfId="31966" xr:uid="{C6246F5B-073E-4BCF-BB82-BE4CB3582E7B}"/>
    <cellStyle name="계산 14 3" xfId="4813" xr:uid="{59B39052-92AB-431A-86E2-DABA40589965}"/>
    <cellStyle name="계산 14 3 2" xfId="4814" xr:uid="{BBAB30C4-19BF-4E84-BEFA-E512632A978F}"/>
    <cellStyle name="계산 14 3 2 2" xfId="31967" xr:uid="{E1021C9B-D59A-46D6-8872-B7FB6123E34F}"/>
    <cellStyle name="계산 14 3 3" xfId="4815" xr:uid="{29FE36D4-E834-46F1-A3E7-2CA0963CD5C6}"/>
    <cellStyle name="계산 14 3 3 2" xfId="31968" xr:uid="{1F47E4F5-25B5-4424-8F18-C1A2256305E5}"/>
    <cellStyle name="계산 14 3 4" xfId="31969" xr:uid="{A7910523-D8CA-4F66-8258-EAF00BC3582C}"/>
    <cellStyle name="계산 14 4" xfId="4816" xr:uid="{0DED97E5-33D1-4B75-A763-8461F167EE4C}"/>
    <cellStyle name="계산 14 4 2" xfId="4817" xr:uid="{9159C851-F802-4D1F-B961-717869BDDF14}"/>
    <cellStyle name="계산 14 4 2 2" xfId="31970" xr:uid="{95B6236C-FF46-41AF-8210-9526DE242C58}"/>
    <cellStyle name="계산 14 4 3" xfId="4818" xr:uid="{398345B5-142A-433D-8B56-62D575D37A59}"/>
    <cellStyle name="계산 14 4 3 2" xfId="31971" xr:uid="{7FAEB0FD-8086-40E3-854B-6EC4B93FD1C7}"/>
    <cellStyle name="계산 14 4 4" xfId="31972" xr:uid="{A48D4FCE-E19E-4E84-8C2D-88B9ABFF8023}"/>
    <cellStyle name="계산 14 5" xfId="4819" xr:uid="{4600CDA2-AB8E-4DC5-BE16-AA9FD4DE8D6A}"/>
    <cellStyle name="계산 14 5 2" xfId="31973" xr:uid="{681C6D7B-C38B-4DB0-9A7D-C757A3A815D9}"/>
    <cellStyle name="계산 14 6" xfId="4820" xr:uid="{597EA92A-6B48-4053-87A5-6482A3298A38}"/>
    <cellStyle name="계산 14 6 2" xfId="31974" xr:uid="{0E6D7A99-4921-42A7-8D4A-5377B0FB5246}"/>
    <cellStyle name="계산 14 7" xfId="31975" xr:uid="{FA10C71A-6517-41C7-A41D-0078A7331BF0}"/>
    <cellStyle name="계산 15" xfId="4821" xr:uid="{26599D79-9E31-41E7-B0C3-B83C936FA910}"/>
    <cellStyle name="계산 15 2" xfId="4822" xr:uid="{7E8CCDED-6251-4161-B5BE-1DBDC015364C}"/>
    <cellStyle name="계산 15 2 2" xfId="4823" xr:uid="{BE573D77-9946-4A41-8D95-B06204FB5664}"/>
    <cellStyle name="계산 15 2 2 2" xfId="31976" xr:uid="{7CD0BA5A-2CA6-4833-9A35-72AB7F7B7205}"/>
    <cellStyle name="계산 15 2 3" xfId="4824" xr:uid="{5061E1FD-2D1D-44EF-8255-F67EED74C3B9}"/>
    <cellStyle name="계산 15 2 3 2" xfId="31977" xr:uid="{F151DC7C-1B2F-438E-8CE3-E1298A838F67}"/>
    <cellStyle name="계산 15 2 4" xfId="31978" xr:uid="{5644D2F0-4EF3-4652-B4EA-62D4DCC473E2}"/>
    <cellStyle name="계산 15 3" xfId="4825" xr:uid="{B0293D6E-9F2E-4483-8865-5E9BE0A4086D}"/>
    <cellStyle name="계산 15 3 2" xfId="4826" xr:uid="{5AE41F57-FFB8-49D9-80A8-E7F448FFD778}"/>
    <cellStyle name="계산 15 3 2 2" xfId="31979" xr:uid="{6C912B69-F021-4F29-84C7-0A1FDF8DDAFC}"/>
    <cellStyle name="계산 15 3 3" xfId="4827" xr:uid="{92E1DD14-8E77-4389-820C-B8430507CF28}"/>
    <cellStyle name="계산 15 3 3 2" xfId="31980" xr:uid="{E6BC99AF-DFC5-4ECF-A920-9B5EC836C627}"/>
    <cellStyle name="계산 15 3 4" xfId="31981" xr:uid="{41196B7D-6FCD-4436-9C8B-2BB98251FEEC}"/>
    <cellStyle name="계산 15 4" xfId="4828" xr:uid="{795D8D16-FC9F-45C3-83F2-496D7AE754C0}"/>
    <cellStyle name="계산 15 4 2" xfId="4829" xr:uid="{D1F50D68-5CC3-4001-AE03-4EFD1FAAB634}"/>
    <cellStyle name="계산 15 4 2 2" xfId="31982" xr:uid="{817D356A-9D43-45E3-9723-5D70879A8BD9}"/>
    <cellStyle name="계산 15 4 3" xfId="4830" xr:uid="{6ED5B071-5652-4212-A7D6-D3570E2BFAAC}"/>
    <cellStyle name="계산 15 4 3 2" xfId="31983" xr:uid="{E2A89547-2022-417C-98F9-11C75D56D17E}"/>
    <cellStyle name="계산 15 4 4" xfId="31984" xr:uid="{96BF0C5B-1594-43BB-91FE-61CB1B16F553}"/>
    <cellStyle name="계산 15 5" xfId="4831" xr:uid="{64B1024E-9A48-48A7-AA51-2F938B817FFC}"/>
    <cellStyle name="계산 15 5 2" xfId="31985" xr:uid="{786A526A-9AC2-426D-AE39-C4A9DD27DBD7}"/>
    <cellStyle name="계산 15 6" xfId="4832" xr:uid="{03DBDDF6-F40F-4018-9AF2-D61D8EAEE7A6}"/>
    <cellStyle name="계산 15 6 2" xfId="31986" xr:uid="{BDE8ECF0-5512-4507-BA14-307AC60E530E}"/>
    <cellStyle name="계산 15 7" xfId="31987" xr:uid="{8502CF8B-0A39-451B-9F7C-4A16FF239352}"/>
    <cellStyle name="계산 16" xfId="4833" xr:uid="{6B119F27-CF51-4D28-BE03-A93388F0A47A}"/>
    <cellStyle name="계산 16 2" xfId="4834" xr:uid="{B352FD90-75BE-4986-BC6F-9D46A95753F7}"/>
    <cellStyle name="계산 16 2 2" xfId="4835" xr:uid="{4C8CF2B2-FA53-448F-B777-60282AEA7CA8}"/>
    <cellStyle name="계산 16 2 2 2" xfId="31988" xr:uid="{51FD4D00-6345-48E9-BB48-1E6CE16273D3}"/>
    <cellStyle name="계산 16 2 3" xfId="4836" xr:uid="{0A7E064C-F14E-4832-A8B5-48160A77616A}"/>
    <cellStyle name="계산 16 2 3 2" xfId="31989" xr:uid="{3905E1FA-58AE-4CA6-9639-CDB6E0A79DD1}"/>
    <cellStyle name="계산 16 2 4" xfId="31990" xr:uid="{B4EBB58C-7744-489D-82FB-0C44025E7E06}"/>
    <cellStyle name="계산 16 3" xfId="4837" xr:uid="{C3DF98A1-DCEE-4A27-BE9A-B78AD2337312}"/>
    <cellStyle name="계산 16 3 2" xfId="4838" xr:uid="{E69D68A3-13D4-4A5E-9A3B-D79F656E34C4}"/>
    <cellStyle name="계산 16 3 2 2" xfId="31991" xr:uid="{80DA4AD7-953D-48A8-A4E9-4ED30371B484}"/>
    <cellStyle name="계산 16 3 3" xfId="4839" xr:uid="{98DA1E83-5235-43D2-B238-9AAA8BDB2159}"/>
    <cellStyle name="계산 16 3 3 2" xfId="31992" xr:uid="{B0A62AE6-8CAE-4763-A0FF-8E8E94ABB632}"/>
    <cellStyle name="계산 16 3 4" xfId="31993" xr:uid="{2A4F8364-A4C4-44B1-8CCF-00650DC5E71B}"/>
    <cellStyle name="계산 16 4" xfId="4840" xr:uid="{B7AFC827-2A9C-47F9-8D40-568B2C2A08A2}"/>
    <cellStyle name="계산 16 4 2" xfId="4841" xr:uid="{FE4DBB38-8A9B-4B04-A493-0AAD738E389B}"/>
    <cellStyle name="계산 16 4 2 2" xfId="31994" xr:uid="{5C621EFF-90A6-40CC-807C-FFFBB9A28C3F}"/>
    <cellStyle name="계산 16 4 3" xfId="4842" xr:uid="{3BFEC3E6-3E76-4DDF-ADA1-A985BE79E062}"/>
    <cellStyle name="계산 16 4 3 2" xfId="31995" xr:uid="{05D1CF1F-5F6C-4A14-AA84-4BAEF4F9114B}"/>
    <cellStyle name="계산 16 4 4" xfId="31996" xr:uid="{264EA3CB-58DB-4F92-A562-35248A24D5B4}"/>
    <cellStyle name="계산 16 5" xfId="4843" xr:uid="{369E6AA5-D65A-44B2-B021-FE0E6F125D67}"/>
    <cellStyle name="계산 16 5 2" xfId="31997" xr:uid="{304F6AF6-6F6F-49E0-BE60-FAE3E1287F8B}"/>
    <cellStyle name="계산 16 6" xfId="4844" xr:uid="{7BB3A7F1-0E03-4112-B3E9-3319A9361A4C}"/>
    <cellStyle name="계산 16 6 2" xfId="31998" xr:uid="{6B0195C9-791E-485E-A2BD-C9BB2303A70A}"/>
    <cellStyle name="계산 16 7" xfId="31999" xr:uid="{4E45C87B-5929-493D-8888-6B437F6CF1A0}"/>
    <cellStyle name="계산 17" xfId="4845" xr:uid="{A7FF9B41-2F92-4D98-B7D2-D805697B0B99}"/>
    <cellStyle name="계산 17 2" xfId="4846" xr:uid="{DED46343-5C44-409B-AD66-27C11B486855}"/>
    <cellStyle name="계산 17 2 2" xfId="4847" xr:uid="{75EE2C31-C6FB-44CC-9703-7B0BBB72D3A1}"/>
    <cellStyle name="계산 17 2 2 2" xfId="32000" xr:uid="{7A05C9C9-FE39-4DD6-970F-D2A640D0F5F5}"/>
    <cellStyle name="계산 17 2 3" xfId="4848" xr:uid="{9A23C8FC-F35E-4283-B13B-5E4B546794F5}"/>
    <cellStyle name="계산 17 2 3 2" xfId="32001" xr:uid="{F8EDF39A-F9B6-4021-9B5A-701F90649B30}"/>
    <cellStyle name="계산 17 2 4" xfId="32002" xr:uid="{5C032855-6633-4F19-96D1-79B7F6BC6865}"/>
    <cellStyle name="계산 17 3" xfId="4849" xr:uid="{7DDC5976-130C-4CD7-A0B1-0DEA1F82FB01}"/>
    <cellStyle name="계산 17 3 2" xfId="4850" xr:uid="{DF9880EF-5FE4-4A04-85E6-88ADF70B7943}"/>
    <cellStyle name="계산 17 3 2 2" xfId="32003" xr:uid="{794E8BCD-63BB-4F41-9B53-D9AEB1D3972C}"/>
    <cellStyle name="계산 17 3 3" xfId="4851" xr:uid="{D1F5A4F9-9BD3-4055-8632-2B2390E123EE}"/>
    <cellStyle name="계산 17 3 3 2" xfId="32004" xr:uid="{2669C95B-599B-490A-B661-FEDD25618132}"/>
    <cellStyle name="계산 17 3 4" xfId="32005" xr:uid="{62C43C6E-597E-4F45-825C-4ECFE8972A0F}"/>
    <cellStyle name="계산 17 4" xfId="4852" xr:uid="{DCDCDBD0-C9C4-40F7-9BA4-EADACD4FED68}"/>
    <cellStyle name="계산 17 4 2" xfId="4853" xr:uid="{B459DAD9-CE97-4F52-A146-1F4225FBD036}"/>
    <cellStyle name="계산 17 4 2 2" xfId="32006" xr:uid="{044A4919-754F-4343-B8D9-539F76836804}"/>
    <cellStyle name="계산 17 4 3" xfId="4854" xr:uid="{B19726B8-12F8-4F68-844D-70400D038F64}"/>
    <cellStyle name="계산 17 4 3 2" xfId="32007" xr:uid="{50269006-9E46-492A-BBDB-8E0462BDDBA5}"/>
    <cellStyle name="계산 17 4 4" xfId="32008" xr:uid="{BFC3E728-7BBD-491E-BC22-82F94C18460F}"/>
    <cellStyle name="계산 17 5" xfId="4855" xr:uid="{8CC2A599-E05E-45BF-99F6-CD2FE67623CE}"/>
    <cellStyle name="계산 17 5 2" xfId="32009" xr:uid="{AA6D319B-394C-436E-97E8-1528497E4EB6}"/>
    <cellStyle name="계산 17 6" xfId="4856" xr:uid="{91CAB593-3E32-4B53-B89D-97546484609C}"/>
    <cellStyle name="계산 17 6 2" xfId="32010" xr:uid="{26A96B9F-2CF1-4226-913F-4AB7ECEC1AB0}"/>
    <cellStyle name="계산 17 7" xfId="32011" xr:uid="{38C68EF8-7C74-40A5-A1FE-4CFE333C81A3}"/>
    <cellStyle name="계산 18" xfId="4857" xr:uid="{963F6BA4-0233-4DE4-8EBC-1C6AFCE6B9CB}"/>
    <cellStyle name="계산 18 2" xfId="4858" xr:uid="{33BCD4E1-8C86-4FA3-AD06-37521351A175}"/>
    <cellStyle name="계산 18 2 2" xfId="4859" xr:uid="{42BD8731-D15E-46D5-B14E-03C7C25F6E26}"/>
    <cellStyle name="계산 18 2 2 2" xfId="32012" xr:uid="{11CD4C89-DFDE-41C9-912A-68D1A4DA012C}"/>
    <cellStyle name="계산 18 2 3" xfId="4860" xr:uid="{297E9447-2429-4AF9-BF42-738787A0E8DD}"/>
    <cellStyle name="계산 18 2 3 2" xfId="32013" xr:uid="{37834E85-5D9A-41F2-9EC4-28BCCA02DB89}"/>
    <cellStyle name="계산 18 2 4" xfId="32014" xr:uid="{F1ACFE30-173B-4568-93C9-72D952557091}"/>
    <cellStyle name="계산 18 3" xfId="4861" xr:uid="{96A87027-D147-4F26-9CE8-274AAFCAAF26}"/>
    <cellStyle name="계산 18 3 2" xfId="4862" xr:uid="{0B4B3531-80C0-4730-A371-C7A345A411CF}"/>
    <cellStyle name="계산 18 3 2 2" xfId="32015" xr:uid="{1522C29D-7B9B-4C3D-971F-BE6C0BF5030A}"/>
    <cellStyle name="계산 18 3 3" xfId="4863" xr:uid="{BF5429CB-E026-4327-B72B-E7472BF69E76}"/>
    <cellStyle name="계산 18 3 3 2" xfId="32016" xr:uid="{243D78B7-4209-4884-8C5A-B55B4AECE353}"/>
    <cellStyle name="계산 18 3 4" xfId="32017" xr:uid="{D40283F0-6703-4FF4-956B-4DD90713358C}"/>
    <cellStyle name="계산 18 4" xfId="4864" xr:uid="{77B83287-97CB-43E3-A895-D1589301A1AD}"/>
    <cellStyle name="계산 18 4 2" xfId="4865" xr:uid="{5B2BD4D7-17B3-409D-994F-E7254FBF12BA}"/>
    <cellStyle name="계산 18 4 2 2" xfId="32018" xr:uid="{26E3F0E7-96F0-4430-9345-3AE0E299F2B5}"/>
    <cellStyle name="계산 18 4 3" xfId="4866" xr:uid="{46E917C4-91CE-435A-AD02-94F3DB6BD3E0}"/>
    <cellStyle name="계산 18 4 3 2" xfId="32019" xr:uid="{5C1C0DDE-F81B-4741-906D-C001D491EF18}"/>
    <cellStyle name="계산 18 4 4" xfId="32020" xr:uid="{4F71CF1E-F9FA-4FA5-8CBD-7A456150D68C}"/>
    <cellStyle name="계산 18 5" xfId="4867" xr:uid="{9D4587C3-AD83-418D-A7D1-1086D8184986}"/>
    <cellStyle name="계산 18 5 2" xfId="32021" xr:uid="{0797256F-5A3F-4102-95E8-DB946B26B827}"/>
    <cellStyle name="계산 18 6" xfId="4868" xr:uid="{53978D35-74A2-49CE-ABA7-48656641DF1C}"/>
    <cellStyle name="계산 18 6 2" xfId="32022" xr:uid="{262DAFE7-9F09-4E29-88D2-88441FB90CAF}"/>
    <cellStyle name="계산 18 7" xfId="32023" xr:uid="{B78B45C2-1B1E-4397-8CB5-C45C366312BA}"/>
    <cellStyle name="계산 19" xfId="4869" xr:uid="{204A4A37-4542-4F29-AC5E-652F3FA1FBC8}"/>
    <cellStyle name="계산 19 2" xfId="4870" xr:uid="{8CEB8B0E-562C-43C9-A46E-465A675EDDA0}"/>
    <cellStyle name="계산 19 2 2" xfId="4871" xr:uid="{285E9664-BBDB-444A-91A9-D72B4FE5B5EA}"/>
    <cellStyle name="계산 19 2 2 2" xfId="32024" xr:uid="{986FE309-EFF1-4999-A978-D17DEE399A64}"/>
    <cellStyle name="계산 19 2 3" xfId="4872" xr:uid="{5B10F997-7731-4540-BE10-7C3108389738}"/>
    <cellStyle name="계산 19 2 3 2" xfId="32025" xr:uid="{F11AD8BE-79CD-4EC4-AA46-A302191DAE15}"/>
    <cellStyle name="계산 19 2 4" xfId="32026" xr:uid="{3351E1F0-F5CE-4148-91D8-F8456C5B666C}"/>
    <cellStyle name="계산 19 3" xfId="4873" xr:uid="{37137458-52A4-4F74-848B-EE411C1A5027}"/>
    <cellStyle name="계산 19 3 2" xfId="4874" xr:uid="{847CA01F-A30F-4937-829F-D6A633668A50}"/>
    <cellStyle name="계산 19 3 2 2" xfId="32027" xr:uid="{3AD1F78B-D899-42A2-B79C-4DA5E80944F6}"/>
    <cellStyle name="계산 19 3 3" xfId="4875" xr:uid="{BA880D80-EA6B-44D2-8318-9CEEB6F095FE}"/>
    <cellStyle name="계산 19 3 3 2" xfId="32028" xr:uid="{2D37CC93-B4E0-4D43-9192-3E95B5579F5C}"/>
    <cellStyle name="계산 19 3 4" xfId="32029" xr:uid="{D6B5EE02-8897-4A19-A5DC-9A565AFB8CB0}"/>
    <cellStyle name="계산 19 4" xfId="4876" xr:uid="{90C6EE80-4708-4474-A540-20C953BB7BF0}"/>
    <cellStyle name="계산 19 4 2" xfId="4877" xr:uid="{CAFA3664-D186-44B2-860E-7C2638309233}"/>
    <cellStyle name="계산 19 4 2 2" xfId="32030" xr:uid="{7CA3B657-75B7-4D57-B15C-0B1DEC3BE706}"/>
    <cellStyle name="계산 19 4 3" xfId="4878" xr:uid="{93F4BEB6-9268-4C12-B5DB-E21259EAEF81}"/>
    <cellStyle name="계산 19 4 3 2" xfId="32031" xr:uid="{505BAA7E-5E20-48C4-B843-2C7438AB0871}"/>
    <cellStyle name="계산 19 4 4" xfId="32032" xr:uid="{D4E25116-44BF-484C-8890-884BC1B3B8F8}"/>
    <cellStyle name="계산 19 5" xfId="4879" xr:uid="{936458B2-91CE-47E4-A872-C0E2C4F6C3DC}"/>
    <cellStyle name="계산 19 5 2" xfId="32033" xr:uid="{57E60672-5C23-4FD5-B9A5-87D090270E74}"/>
    <cellStyle name="계산 19 6" xfId="4880" xr:uid="{5195C188-4A61-4DF0-AD52-802442F775AC}"/>
    <cellStyle name="계산 19 6 2" xfId="32034" xr:uid="{7F215922-0608-45C8-8392-E5E4DB3A5887}"/>
    <cellStyle name="계산 19 7" xfId="32035" xr:uid="{D8B7D64F-9265-43D5-9574-1C7DB5AF30AC}"/>
    <cellStyle name="계산 2" xfId="4881" xr:uid="{13FF7395-AD85-4CC6-9D37-89612DCAB8C8}"/>
    <cellStyle name="계산 2 10" xfId="4882" xr:uid="{44EDE9DA-1CB5-4D63-A96A-814479CF283C}"/>
    <cellStyle name="계산 2 10 2" xfId="4883" xr:uid="{2D2FB117-8F85-4C19-9C1D-EF863F6D5986}"/>
    <cellStyle name="계산 2 10 2 2" xfId="4884" xr:uid="{DCD41554-2148-4808-BC14-FA7BB4A94921}"/>
    <cellStyle name="계산 2 10 2 2 2" xfId="32036" xr:uid="{A9C52228-3A73-428D-9363-CB979D16299F}"/>
    <cellStyle name="계산 2 10 2 3" xfId="4885" xr:uid="{14D825F1-3274-447B-8564-A8A2BB9C0644}"/>
    <cellStyle name="계산 2 10 2 3 2" xfId="32037" xr:uid="{3B95E7C7-E296-4ABF-95C5-4BE6C48F9F75}"/>
    <cellStyle name="계산 2 10 2 4" xfId="32038" xr:uid="{9B3CCBB8-B134-47E5-B90C-AE43EEA95020}"/>
    <cellStyle name="계산 2 10 3" xfId="4886" xr:uid="{3D84ED45-0389-4DEB-A900-35C75D1A3E89}"/>
    <cellStyle name="계산 2 10 3 2" xfId="4887" xr:uid="{93A94170-DEAF-49D1-9FF2-8ABE97ECCE6B}"/>
    <cellStyle name="계산 2 10 3 2 2" xfId="32039" xr:uid="{C5A37D7E-4B52-4882-BF72-613C7285F28D}"/>
    <cellStyle name="계산 2 10 3 3" xfId="4888" xr:uid="{FA8325E8-C25C-4C27-B931-D0A197FF872D}"/>
    <cellStyle name="계산 2 10 3 3 2" xfId="32040" xr:uid="{A6D8292C-F671-4457-84CF-7DB0DC04C9A2}"/>
    <cellStyle name="계산 2 10 3 4" xfId="32041" xr:uid="{BF60A804-582A-404D-A94F-8F689DAF43C7}"/>
    <cellStyle name="계산 2 10 4" xfId="4889" xr:uid="{ABC05F7B-9CE4-470D-AB9B-AF2E24B3B904}"/>
    <cellStyle name="계산 2 10 4 2" xfId="32042" xr:uid="{0E7D1DA0-2A54-4005-89B2-F385B7F93DDD}"/>
    <cellStyle name="계산 2 10 5" xfId="4890" xr:uid="{713713D7-71B1-4805-AEFF-9E63B85CDCD3}"/>
    <cellStyle name="계산 2 10 5 2" xfId="32043" xr:uid="{2B020FF0-E8EF-4C9C-836B-E5DA58AAB152}"/>
    <cellStyle name="계산 2 10 6" xfId="32044" xr:uid="{12A747DC-F30A-4923-B59F-DF8A89C42FA2}"/>
    <cellStyle name="계산 2 11" xfId="4891" xr:uid="{B80E8E39-526F-4C17-9956-CFE7F2BF9794}"/>
    <cellStyle name="계산 2 11 2" xfId="4892" xr:uid="{0C59DEE6-B62F-4D69-BAA9-A3C6AE18D244}"/>
    <cellStyle name="계산 2 11 2 2" xfId="4893" xr:uid="{23AA108B-973F-4FCB-A5DA-27C9BCEB357E}"/>
    <cellStyle name="계산 2 11 2 2 2" xfId="32045" xr:uid="{DA8E17FD-6A6C-451D-961B-689F0380A3D4}"/>
    <cellStyle name="계산 2 11 2 3" xfId="4894" xr:uid="{AA39E43E-19DF-4084-96D3-A8EB4BC3456D}"/>
    <cellStyle name="계산 2 11 2 3 2" xfId="32046" xr:uid="{D1766C22-2CA6-4EC1-98FA-91299528B325}"/>
    <cellStyle name="계산 2 11 2 4" xfId="32047" xr:uid="{6A7A0DD8-9A90-44D1-B4ED-D64294947FDC}"/>
    <cellStyle name="계산 2 11 3" xfId="4895" xr:uid="{7C7E0E86-4C5C-4586-902F-9B39570939ED}"/>
    <cellStyle name="계산 2 11 3 2" xfId="4896" xr:uid="{702091F2-5539-459D-B57C-706E3C156C92}"/>
    <cellStyle name="계산 2 11 3 2 2" xfId="32048" xr:uid="{3A3F7A3A-2F0F-48C8-9E98-6118EBF23479}"/>
    <cellStyle name="계산 2 11 3 3" xfId="4897" xr:uid="{D8BCC628-1946-42CB-8981-AC93688D4263}"/>
    <cellStyle name="계산 2 11 3 3 2" xfId="32049" xr:uid="{156C47E3-2C83-4625-A2A1-C7478893DB8B}"/>
    <cellStyle name="계산 2 11 3 4" xfId="32050" xr:uid="{D4557A80-D7E6-46C1-9E04-0927CC648132}"/>
    <cellStyle name="계산 2 11 4" xfId="4898" xr:uid="{8C68766D-1432-4C67-8452-76D34E544756}"/>
    <cellStyle name="계산 2 11 4 2" xfId="32051" xr:uid="{995AE57E-7CE1-4B6D-A92B-A58524DF9BFF}"/>
    <cellStyle name="계산 2 11 5" xfId="4899" xr:uid="{95412C2D-7EC5-4C6F-97F3-F3A7341C94ED}"/>
    <cellStyle name="계산 2 11 5 2" xfId="32052" xr:uid="{313BD7F3-42D4-4EB6-B120-DDB0D62340F0}"/>
    <cellStyle name="계산 2 11 6" xfId="32053" xr:uid="{9DEF7BA2-4749-4409-841D-41A58E18EFCA}"/>
    <cellStyle name="계산 2 12" xfId="4900" xr:uid="{E2EA3777-5AA8-4E99-BFE9-A0927248692E}"/>
    <cellStyle name="계산 2 12 2" xfId="4901" xr:uid="{37601E43-F440-4E5D-A078-B7D2606FA2D6}"/>
    <cellStyle name="계산 2 12 2 2" xfId="4902" xr:uid="{6FC58A58-2BC4-4677-927E-E6E031D590D3}"/>
    <cellStyle name="계산 2 12 2 2 2" xfId="32054" xr:uid="{78B36F69-1E29-4EDF-8A98-55D1D693CC62}"/>
    <cellStyle name="계산 2 12 2 3" xfId="4903" xr:uid="{07E5D957-845B-4E86-8AF8-95B327F3B539}"/>
    <cellStyle name="계산 2 12 2 3 2" xfId="32055" xr:uid="{B8355398-7A05-412F-9053-36422EE34B27}"/>
    <cellStyle name="계산 2 12 2 4" xfId="32056" xr:uid="{A5AAE98D-9569-43A2-B39C-83311CF6BA69}"/>
    <cellStyle name="계산 2 12 3" xfId="4904" xr:uid="{4CB85A75-219F-49B5-948E-5FB5987126B3}"/>
    <cellStyle name="계산 2 12 3 2" xfId="4905" xr:uid="{17AAF550-36D1-4BD5-933B-88F8E473792B}"/>
    <cellStyle name="계산 2 12 3 2 2" xfId="32057" xr:uid="{0B210AAD-DC5A-40F3-929B-8138B43773A8}"/>
    <cellStyle name="계산 2 12 3 3" xfId="4906" xr:uid="{F33D401B-C8CF-4461-9F83-FB1937829E74}"/>
    <cellStyle name="계산 2 12 3 3 2" xfId="32058" xr:uid="{D80A0383-DEB6-470E-9290-DD3372D2AFBE}"/>
    <cellStyle name="계산 2 12 3 4" xfId="32059" xr:uid="{F876D1D5-A041-4727-B67F-1FCC3BDC615A}"/>
    <cellStyle name="계산 2 12 4" xfId="4907" xr:uid="{5A9417C2-4E7F-4833-B8EB-D3AC19F886D5}"/>
    <cellStyle name="계산 2 12 4 2" xfId="32060" xr:uid="{0409D0BC-8B89-4C7D-B3EE-C03CA961FBDB}"/>
    <cellStyle name="계산 2 12 5" xfId="4908" xr:uid="{7A780A42-93C3-4581-9980-978DBA3D08A8}"/>
    <cellStyle name="계산 2 12 5 2" xfId="32061" xr:uid="{3D65D05D-F5F4-41A4-9321-8F7BE71208D0}"/>
    <cellStyle name="계산 2 12 6" xfId="32062" xr:uid="{DB6088F7-F99B-427C-B1AD-2F9A2566FC33}"/>
    <cellStyle name="계산 2 13" xfId="4909" xr:uid="{2440E799-DEEC-4532-BF94-B033D240C782}"/>
    <cellStyle name="계산 2 13 2" xfId="4910" xr:uid="{64F09EAE-98E6-4C50-9097-99B9F8614D8C}"/>
    <cellStyle name="계산 2 13 2 2" xfId="4911" xr:uid="{5FBB7CB6-44BA-4FCA-8CDE-238557C0FE25}"/>
    <cellStyle name="계산 2 13 2 2 2" xfId="32063" xr:uid="{7CCC1AC6-EC4E-49E8-8C9F-F5D8D8A6078D}"/>
    <cellStyle name="계산 2 13 2 3" xfId="4912" xr:uid="{344AB2DE-75A7-41E8-B6E2-FFD901B3B402}"/>
    <cellStyle name="계산 2 13 2 3 2" xfId="32064" xr:uid="{B5E49AFB-65D8-48ED-8CB2-E8D06279B443}"/>
    <cellStyle name="계산 2 13 2 4" xfId="32065" xr:uid="{3105CDD2-92B7-4F33-A6B2-E0F690E58BEB}"/>
    <cellStyle name="계산 2 13 3" xfId="4913" xr:uid="{3109A9AE-9284-4308-8B49-3A6CC828E03C}"/>
    <cellStyle name="계산 2 13 3 2" xfId="4914" xr:uid="{A5FD5733-AF60-49A6-9A3D-21351B9F1716}"/>
    <cellStyle name="계산 2 13 3 2 2" xfId="32066" xr:uid="{9058C45A-E3D5-4692-BC19-83E9CF8C85B9}"/>
    <cellStyle name="계산 2 13 3 3" xfId="4915" xr:uid="{0E556394-B4A9-4698-8E01-ACACAED85B9D}"/>
    <cellStyle name="계산 2 13 3 3 2" xfId="32067" xr:uid="{6DC857B4-FEB8-4E0A-8586-A3957B7DDF8C}"/>
    <cellStyle name="계산 2 13 3 4" xfId="32068" xr:uid="{CD299A4A-06EC-4585-A9EF-80889D085087}"/>
    <cellStyle name="계산 2 13 4" xfId="4916" xr:uid="{890E4E4D-7308-4EBD-9821-7D2867014709}"/>
    <cellStyle name="계산 2 13 4 2" xfId="32069" xr:uid="{88B8CD70-3735-46E2-B8EA-B9DC679001C8}"/>
    <cellStyle name="계산 2 13 5" xfId="4917" xr:uid="{A3998E65-9557-4ED5-851E-F98DC8D8764F}"/>
    <cellStyle name="계산 2 13 5 2" xfId="32070" xr:uid="{F32E8892-31ED-4775-A96E-61B207111A78}"/>
    <cellStyle name="계산 2 13 6" xfId="32071" xr:uid="{189CEEF3-D8D0-466F-9EF9-18D6ACF01248}"/>
    <cellStyle name="계산 2 14" xfId="4918" xr:uid="{7510B05F-F68C-4A7B-B3F0-6EDE55E52943}"/>
    <cellStyle name="계산 2 14 2" xfId="4919" xr:uid="{2E483974-FD7B-40E2-BD7A-95FBB5ED71D0}"/>
    <cellStyle name="계산 2 14 2 2" xfId="4920" xr:uid="{F1DFD282-21EA-44CF-A45B-9095DCD91980}"/>
    <cellStyle name="계산 2 14 2 2 2" xfId="32072" xr:uid="{3957D451-A2C2-420E-B994-EAEB09CACAB2}"/>
    <cellStyle name="계산 2 14 2 3" xfId="4921" xr:uid="{90577BC6-2924-4D79-8E71-2C5B72F344C2}"/>
    <cellStyle name="계산 2 14 2 3 2" xfId="32073" xr:uid="{0CE1657E-70DB-4F4A-96D6-C30F8CC0D548}"/>
    <cellStyle name="계산 2 14 2 4" xfId="32074" xr:uid="{98302CD7-F978-4FAF-9E9E-8C7551CE70A6}"/>
    <cellStyle name="계산 2 14 3" xfId="4922" xr:uid="{806455B0-4EF2-4B52-8DB9-C7EFD36DE0EE}"/>
    <cellStyle name="계산 2 14 3 2" xfId="4923" xr:uid="{9A9482EC-4194-4BA6-8465-9F39203C47D5}"/>
    <cellStyle name="계산 2 14 3 2 2" xfId="32075" xr:uid="{D8D0B606-C156-4D8A-8F2E-2B7328C5B776}"/>
    <cellStyle name="계산 2 14 3 3" xfId="4924" xr:uid="{32539CBE-192C-437A-8B57-A46EF744DFEE}"/>
    <cellStyle name="계산 2 14 3 3 2" xfId="32076" xr:uid="{EF7C892B-5AC0-41F7-9E30-0A5DD1C37331}"/>
    <cellStyle name="계산 2 14 3 4" xfId="32077" xr:uid="{0412458F-AE5D-411B-8733-1A2F75FA781B}"/>
    <cellStyle name="계산 2 14 4" xfId="4925" xr:uid="{3999DFDB-3E2A-4517-AE5F-594BD219B67E}"/>
    <cellStyle name="계산 2 14 4 2" xfId="32078" xr:uid="{DD7F2151-B167-4459-B7D2-B46E5D39CBA2}"/>
    <cellStyle name="계산 2 14 5" xfId="4926" xr:uid="{0AD07066-F7AD-4A51-9F13-349E083084B4}"/>
    <cellStyle name="계산 2 14 5 2" xfId="32079" xr:uid="{5CDA2689-A1E6-40EE-A216-83A1F420ED79}"/>
    <cellStyle name="계산 2 14 6" xfId="32080" xr:uid="{DF4B610F-512F-4BAA-BF02-875B19ABD2B6}"/>
    <cellStyle name="계산 2 15" xfId="4927" xr:uid="{FA1D97F8-0E93-45AB-81FF-13352A1DACB2}"/>
    <cellStyle name="계산 2 15 2" xfId="4928" xr:uid="{C855BF97-69C4-4B3F-B001-79A078F1CD8F}"/>
    <cellStyle name="계산 2 15 2 2" xfId="4929" xr:uid="{379E62D2-516E-4AD6-9692-7391141B09BC}"/>
    <cellStyle name="계산 2 15 2 2 2" xfId="32081" xr:uid="{6CEA2742-7D89-4AD7-9821-252E3976FFF9}"/>
    <cellStyle name="계산 2 15 2 3" xfId="4930" xr:uid="{A7E1E76F-D0D5-412F-AF92-88BA63C4FB4F}"/>
    <cellStyle name="계산 2 15 2 3 2" xfId="32082" xr:uid="{14097585-926C-4D06-B575-D27DDE99FCF1}"/>
    <cellStyle name="계산 2 15 2 4" xfId="32083" xr:uid="{8979A7CE-413F-45B7-9729-4DC8A8D71B5B}"/>
    <cellStyle name="계산 2 15 3" xfId="4931" xr:uid="{84827FBD-C01C-49AE-821A-14FE1DEA1BE4}"/>
    <cellStyle name="계산 2 15 3 2" xfId="4932" xr:uid="{AE497C08-CE56-43BD-81BF-29C00C452582}"/>
    <cellStyle name="계산 2 15 3 2 2" xfId="32084" xr:uid="{E5AA0E30-9B70-42FA-9133-F5F3FBA08689}"/>
    <cellStyle name="계산 2 15 3 3" xfId="4933" xr:uid="{AB6F6835-EF37-4935-81E3-6F81EC1E34F9}"/>
    <cellStyle name="계산 2 15 3 3 2" xfId="32085" xr:uid="{0D85B77C-3D51-4E87-B4FF-F0AE01BA5B51}"/>
    <cellStyle name="계산 2 15 3 4" xfId="32086" xr:uid="{30F123A2-EFA3-47B9-A194-5E14F4DF0E78}"/>
    <cellStyle name="계산 2 15 4" xfId="4934" xr:uid="{F29FE79E-8FC8-42FA-9F71-B77F987AB170}"/>
    <cellStyle name="계산 2 15 4 2" xfId="32087" xr:uid="{24814A75-A516-40B2-B219-663EBA31C505}"/>
    <cellStyle name="계산 2 15 5" xfId="4935" xr:uid="{BF83DCC0-697E-403E-A535-FA719FFDC9BF}"/>
    <cellStyle name="계산 2 15 5 2" xfId="32088" xr:uid="{7E5EDD2C-C046-455F-9B7D-4EC6920344B3}"/>
    <cellStyle name="계산 2 15 6" xfId="32089" xr:uid="{23376923-2DF2-4F5E-9C82-CF01C3915939}"/>
    <cellStyle name="계산 2 16" xfId="4936" xr:uid="{3C17B738-9D86-47C0-B869-B2983F674298}"/>
    <cellStyle name="계산 2 16 2" xfId="4937" xr:uid="{CCF62F64-7D0F-484A-AB28-860684688CF1}"/>
    <cellStyle name="계산 2 16 2 2" xfId="32090" xr:uid="{17A577B1-6060-43DA-B7DD-C37920EAECCC}"/>
    <cellStyle name="계산 2 16 3" xfId="4938" xr:uid="{B0189880-0E75-4CDB-95F9-D7747B97AD53}"/>
    <cellStyle name="계산 2 16 3 2" xfId="32091" xr:uid="{3FA192D5-3D2F-4FEC-9DCA-99DDA8DC0548}"/>
    <cellStyle name="계산 2 16 4" xfId="32092" xr:uid="{B31E11CC-8E97-479D-B8B6-4F640899CB1A}"/>
    <cellStyle name="계산 2 17" xfId="27333" xr:uid="{1AAC2D40-3EE8-47B5-B038-EC19EC420565}"/>
    <cellStyle name="계산 2 17 2" xfId="32093" xr:uid="{02C7C8AD-FF3F-4B95-92B5-F004FD340093}"/>
    <cellStyle name="계산 2 18" xfId="32094" xr:uid="{8B3D51F3-C307-4291-8295-8C243C75F329}"/>
    <cellStyle name="계산 2 2" xfId="4939" xr:uid="{20F70036-298E-479A-964B-93534E60FD48}"/>
    <cellStyle name="계산 2 2 2" xfId="4940" xr:uid="{178C4D13-71B5-43C0-BC93-2AC50992AD7F}"/>
    <cellStyle name="계산 2 2 2 2" xfId="4941" xr:uid="{EEB2148E-08A6-48B0-8415-4FEBF2D7B169}"/>
    <cellStyle name="계산 2 2 2 2 2" xfId="32095" xr:uid="{B05E85D6-BCF8-46FC-A219-BF6FB212D59A}"/>
    <cellStyle name="계산 2 2 2 3" xfId="4942" xr:uid="{5F60E4AA-2E5E-4F85-809F-4601A17B4868}"/>
    <cellStyle name="계산 2 2 2 3 2" xfId="32096" xr:uid="{19E76867-1B34-452C-9F3E-3E62A526408E}"/>
    <cellStyle name="계산 2 2 2 4" xfId="32097" xr:uid="{F3D6CDD5-EAC6-4F92-8955-0209B57C5527}"/>
    <cellStyle name="계산 2 2 3" xfId="4943" xr:uid="{8DE095C7-008F-4B1A-8A13-F9DD33F9F9CD}"/>
    <cellStyle name="계산 2 2 3 2" xfId="4944" xr:uid="{50877264-4BD1-43B2-A222-DC204CBD09CA}"/>
    <cellStyle name="계산 2 2 3 2 2" xfId="32098" xr:uid="{F4F4AC59-D97A-4897-A6CB-93E518279BFE}"/>
    <cellStyle name="계산 2 2 3 3" xfId="4945" xr:uid="{6323A20E-B9AB-4CEA-9CC0-8FF9AF9AD364}"/>
    <cellStyle name="계산 2 2 3 3 2" xfId="32099" xr:uid="{303D4830-1798-49A4-8F42-F4E520CB15DF}"/>
    <cellStyle name="계산 2 2 3 4" xfId="32100" xr:uid="{0FC48684-91D3-419E-B94C-3790FAA6FC3E}"/>
    <cellStyle name="계산 2 2 4" xfId="4946" xr:uid="{12D368BC-6BD2-43BE-B2DD-2182540482CA}"/>
    <cellStyle name="계산 2 2 4 2" xfId="4947" xr:uid="{0FF3B918-4906-4240-A48D-9D7991B4A674}"/>
    <cellStyle name="계산 2 2 4 2 2" xfId="32101" xr:uid="{2E3168FD-6F5B-431A-BD1F-52F075F9B58C}"/>
    <cellStyle name="계산 2 2 4 3" xfId="4948" xr:uid="{18FB0AA1-1EAC-47CA-8080-080521C0C234}"/>
    <cellStyle name="계산 2 2 4 3 2" xfId="32102" xr:uid="{7F9D550D-6020-49DD-BA38-F7D963068E5C}"/>
    <cellStyle name="계산 2 2 4 4" xfId="32103" xr:uid="{A4218CBF-D1E0-4A47-ADCD-56B27B9F4581}"/>
    <cellStyle name="계산 2 2 5" xfId="4949" xr:uid="{079A9464-91B7-482F-B426-897AB9C1C7A1}"/>
    <cellStyle name="계산 2 2 5 2" xfId="4950" xr:uid="{0C684A2A-A678-4266-994B-3176FD13265B}"/>
    <cellStyle name="계산 2 2 5 2 2" xfId="32104" xr:uid="{C4E41A87-4C77-43A0-8B2E-20BCB3691CAE}"/>
    <cellStyle name="계산 2 2 5 3" xfId="4951" xr:uid="{AAC363A7-98B4-4809-B2D7-E6ED8BAF979C}"/>
    <cellStyle name="계산 2 2 5 3 2" xfId="32105" xr:uid="{55006665-150D-4DFF-82DE-9C82D9AA5700}"/>
    <cellStyle name="계산 2 2 5 4" xfId="32106" xr:uid="{BEC0D755-2A2C-4070-9F12-3725D4DEDDC1}"/>
    <cellStyle name="계산 2 2 6" xfId="27334" xr:uid="{84901970-D254-42D7-9AB9-019D08AD42F9}"/>
    <cellStyle name="계산 2 2 6 2" xfId="32107" xr:uid="{CE6B66ED-C12A-4EF2-ADFA-59E8C4ED9199}"/>
    <cellStyle name="계산 2 2 7" xfId="32108" xr:uid="{88A03B42-85B3-4AFA-9539-641B01CE4AD2}"/>
    <cellStyle name="계산 2 3" xfId="4952" xr:uid="{6D105C14-5C6D-462D-AD5A-FF7446C4FF66}"/>
    <cellStyle name="계산 2 3 2" xfId="4953" xr:uid="{EAE85FD9-79E9-4178-A0B2-1BA8FC873ADA}"/>
    <cellStyle name="계산 2 3 2 2" xfId="4954" xr:uid="{3DBF8921-F2EE-46D8-9CC8-BF35C1376DD4}"/>
    <cellStyle name="계산 2 3 2 2 2" xfId="32109" xr:uid="{50970050-E6E3-478E-99FA-F069CB732112}"/>
    <cellStyle name="계산 2 3 2 3" xfId="4955" xr:uid="{98EC5934-4C64-40E3-BEA2-04F4683EF4D9}"/>
    <cellStyle name="계산 2 3 2 3 2" xfId="32110" xr:uid="{0C7F0CE5-AF41-4A9D-A184-6417F799A493}"/>
    <cellStyle name="계산 2 3 2 4" xfId="32111" xr:uid="{55A06114-74B0-4D7D-8292-4B45A133CB3A}"/>
    <cellStyle name="계산 2 3 3" xfId="4956" xr:uid="{615A8761-8896-4949-B369-1BA4B3CDEA45}"/>
    <cellStyle name="계산 2 3 3 2" xfId="4957" xr:uid="{43AC578A-9C2E-4E5E-99D5-0B4DC1F9875B}"/>
    <cellStyle name="계산 2 3 3 2 2" xfId="32112" xr:uid="{5A587011-4601-460E-B485-77E84C0462C1}"/>
    <cellStyle name="계산 2 3 3 3" xfId="4958" xr:uid="{DC5D0473-7466-4AE1-9113-6323A3676F35}"/>
    <cellStyle name="계산 2 3 3 3 2" xfId="32113" xr:uid="{8B38B9DF-B5BD-4656-94A2-A4E14EB87360}"/>
    <cellStyle name="계산 2 3 3 4" xfId="32114" xr:uid="{4E16702C-7DC6-4754-BB5A-5DB2D60C7C99}"/>
    <cellStyle name="계산 2 3 4" xfId="4959" xr:uid="{F875F682-3AC5-4753-A931-1741DD48E861}"/>
    <cellStyle name="계산 2 3 4 2" xfId="32115" xr:uid="{B833E665-5591-4094-B816-F7BC7142A975}"/>
    <cellStyle name="계산 2 3 5" xfId="4960" xr:uid="{ECAFA726-7BBF-4FDC-B789-1AF4001F94DA}"/>
    <cellStyle name="계산 2 3 5 2" xfId="32116" xr:uid="{2E45A7C3-EB18-44E1-9CD2-BEE663FEF655}"/>
    <cellStyle name="계산 2 3 6" xfId="32117" xr:uid="{0CA07555-A546-46CE-852B-3C1F36AFD28F}"/>
    <cellStyle name="계산 2 4" xfId="4961" xr:uid="{3B5A87B1-3A50-4EA0-9B76-7C3786E72B5E}"/>
    <cellStyle name="계산 2 4 2" xfId="4962" xr:uid="{B60D2A6D-6019-4BF6-94E3-084EDCC970D2}"/>
    <cellStyle name="계산 2 4 2 2" xfId="4963" xr:uid="{F3E89C2B-445B-4B8F-A905-FF38C69D6799}"/>
    <cellStyle name="계산 2 4 2 2 2" xfId="32118" xr:uid="{C9EAB28B-023C-4A14-A47A-9F41ED359BE4}"/>
    <cellStyle name="계산 2 4 2 3" xfId="4964" xr:uid="{1C022356-C34B-4FF2-881A-907E60D0F67D}"/>
    <cellStyle name="계산 2 4 2 3 2" xfId="32119" xr:uid="{F51592E9-95A3-4302-8913-B82883CBA2B5}"/>
    <cellStyle name="계산 2 4 2 4" xfId="32120" xr:uid="{9A6D7DDE-1E22-403C-8739-48278C9A6FA8}"/>
    <cellStyle name="계산 2 4 3" xfId="4965" xr:uid="{ED8A2ABD-905A-42DD-977F-56022C5D3E64}"/>
    <cellStyle name="계산 2 4 3 2" xfId="4966" xr:uid="{FAA876BB-41D0-49F4-9F28-9684C89447E4}"/>
    <cellStyle name="계산 2 4 3 2 2" xfId="32121" xr:uid="{75DD7795-3633-4F61-BD16-B765CF4801A2}"/>
    <cellStyle name="계산 2 4 3 3" xfId="4967" xr:uid="{FD773C02-3602-408C-AB1C-AB1262CE6F4A}"/>
    <cellStyle name="계산 2 4 3 3 2" xfId="32122" xr:uid="{4703CA77-3800-4695-901F-2B463DE50652}"/>
    <cellStyle name="계산 2 4 3 4" xfId="32123" xr:uid="{FDB038D7-661B-4BFD-97F5-3B876CCEE49F}"/>
    <cellStyle name="계산 2 4 4" xfId="4968" xr:uid="{FA9D2F88-EFB9-4BFF-B69B-18793A9285DA}"/>
    <cellStyle name="계산 2 4 4 2" xfId="32124" xr:uid="{EBA7777C-27F6-46DE-9324-97BB6A1F667C}"/>
    <cellStyle name="계산 2 4 5" xfId="4969" xr:uid="{052D252B-CB04-476A-B5B4-E9A6C73DB124}"/>
    <cellStyle name="계산 2 4 5 2" xfId="32125" xr:uid="{1B0AACCE-A1E9-4912-B720-6691C8DAAD27}"/>
    <cellStyle name="계산 2 4 6" xfId="32126" xr:uid="{1E8CA7AD-D115-4B86-AF33-FE1C06C5D29A}"/>
    <cellStyle name="계산 2 5" xfId="4970" xr:uid="{0CDA7D97-901A-4CDE-8A74-C17FD9CFE7AF}"/>
    <cellStyle name="계산 2 5 2" xfId="4971" xr:uid="{59052719-0BAB-4D23-A085-A891FFD13EEE}"/>
    <cellStyle name="계산 2 5 2 2" xfId="4972" xr:uid="{EE7ADF77-3D60-4C7A-9CA5-43FC80CD6D03}"/>
    <cellStyle name="계산 2 5 2 2 2" xfId="32127" xr:uid="{E0EF9F58-E3D1-4B54-889D-78763081787F}"/>
    <cellStyle name="계산 2 5 2 3" xfId="4973" xr:uid="{882C7E96-8B1C-4713-9BE3-E49D2A8EC8F6}"/>
    <cellStyle name="계산 2 5 2 3 2" xfId="32128" xr:uid="{95D6A645-65BF-46C1-A0E1-DECD683397F0}"/>
    <cellStyle name="계산 2 5 2 4" xfId="32129" xr:uid="{A814F995-D643-4ADB-A961-95106E0FABF0}"/>
    <cellStyle name="계산 2 5 3" xfId="4974" xr:uid="{858E814C-DBE4-4069-A00D-6E476DAF3AB1}"/>
    <cellStyle name="계산 2 5 3 2" xfId="4975" xr:uid="{9EE4BB36-23FC-4E79-8D29-F7BE0E81A5CF}"/>
    <cellStyle name="계산 2 5 3 2 2" xfId="32130" xr:uid="{ED1D5B6C-C52B-44FA-95C6-49B0EFACE709}"/>
    <cellStyle name="계산 2 5 3 3" xfId="4976" xr:uid="{9F63C6DF-AAE5-4AB5-A0BB-7AC583DF9EC5}"/>
    <cellStyle name="계산 2 5 3 3 2" xfId="32131" xr:uid="{F2E56522-E882-4ECF-8D8D-F6A02F863A44}"/>
    <cellStyle name="계산 2 5 3 4" xfId="32132" xr:uid="{EA87742F-AE02-4F52-BAD3-EEEBFB48A712}"/>
    <cellStyle name="계산 2 5 4" xfId="4977" xr:uid="{B6E5EA75-6F6D-4A64-B046-2A8F15992E67}"/>
    <cellStyle name="계산 2 5 4 2" xfId="32133" xr:uid="{EAA33B39-552A-4093-945F-DEAC8C13F016}"/>
    <cellStyle name="계산 2 5 5" xfId="4978" xr:uid="{44032C0C-AD6A-4A8C-BFE4-491F41744E22}"/>
    <cellStyle name="계산 2 5 5 2" xfId="32134" xr:uid="{692A8D1E-7CA8-4504-8FC7-0FF224657FD6}"/>
    <cellStyle name="계산 2 5 6" xfId="32135" xr:uid="{757E0219-FECC-49A5-81A3-CEE04CC8892C}"/>
    <cellStyle name="계산 2 6" xfId="4979" xr:uid="{F449A4FD-A5C3-464B-8AFC-3B309AB04C5C}"/>
    <cellStyle name="계산 2 6 2" xfId="4980" xr:uid="{34DBA23C-5F25-45E1-976C-75DD2FCF3F58}"/>
    <cellStyle name="계산 2 6 2 2" xfId="4981" xr:uid="{AD0BAE8B-26B0-4BF5-952A-F8017DB61626}"/>
    <cellStyle name="계산 2 6 2 2 2" xfId="32136" xr:uid="{ED305DC6-2A11-4270-B741-83991F9E7487}"/>
    <cellStyle name="계산 2 6 2 3" xfId="4982" xr:uid="{2949FEFB-49C0-4AE0-BC9D-FF9CEB0F2E68}"/>
    <cellStyle name="계산 2 6 2 3 2" xfId="32137" xr:uid="{B4CDD423-0C2B-44B7-916F-28663B860C5A}"/>
    <cellStyle name="계산 2 6 2 4" xfId="32138" xr:uid="{A267C850-D924-4134-AB9C-FEA0B8973034}"/>
    <cellStyle name="계산 2 6 3" xfId="4983" xr:uid="{DAB9E02C-9507-4911-8170-8907EE58BA94}"/>
    <cellStyle name="계산 2 6 3 2" xfId="4984" xr:uid="{CDD4AECF-D278-488C-8416-814D0ABF7B1B}"/>
    <cellStyle name="계산 2 6 3 2 2" xfId="32139" xr:uid="{F48EE9CA-3569-4751-89AF-674865E34D80}"/>
    <cellStyle name="계산 2 6 3 3" xfId="4985" xr:uid="{E60B2082-898F-4662-9353-80043C44B25E}"/>
    <cellStyle name="계산 2 6 3 3 2" xfId="32140" xr:uid="{57392C78-9611-4588-9E76-535C8B3E869D}"/>
    <cellStyle name="계산 2 6 3 4" xfId="32141" xr:uid="{5A247804-AF69-464C-AC26-94F27293CDD2}"/>
    <cellStyle name="계산 2 6 4" xfId="4986" xr:uid="{2F0A7AEA-527A-4BBA-8D64-BF2D8673A515}"/>
    <cellStyle name="계산 2 6 4 2" xfId="32142" xr:uid="{4F154498-9F7D-4F09-8BA6-22D08CAA759C}"/>
    <cellStyle name="계산 2 6 5" xfId="4987" xr:uid="{FD90CAD9-992A-41D0-AEDE-C1DC624B8BEC}"/>
    <cellStyle name="계산 2 6 5 2" xfId="32143" xr:uid="{D8099AA7-E469-4241-A2E0-C595AB76C856}"/>
    <cellStyle name="계산 2 6 6" xfId="32144" xr:uid="{BDE6568F-4B3E-4E20-908E-5E6510F2B58C}"/>
    <cellStyle name="계산 2 7" xfId="4988" xr:uid="{811AAE8F-1E98-4229-9233-8A372A17425D}"/>
    <cellStyle name="계산 2 7 2" xfId="4989" xr:uid="{30BF5591-5F60-4461-8909-FC55A93D96C9}"/>
    <cellStyle name="계산 2 7 2 2" xfId="4990" xr:uid="{7E1B3925-317F-49B3-905F-BAF1A8B08E07}"/>
    <cellStyle name="계산 2 7 2 2 2" xfId="32145" xr:uid="{D280FDAB-6D3C-438B-8EF4-B7B1C2D97261}"/>
    <cellStyle name="계산 2 7 2 3" xfId="4991" xr:uid="{DB23B3B3-6A47-4DBB-9FC3-D2C298131178}"/>
    <cellStyle name="계산 2 7 2 3 2" xfId="32146" xr:uid="{F769236A-CDBA-4169-A362-9265517D2EA4}"/>
    <cellStyle name="계산 2 7 2 4" xfId="32147" xr:uid="{606923D4-284C-471B-96C0-FC286EBB4359}"/>
    <cellStyle name="계산 2 7 3" xfId="4992" xr:uid="{840B4821-DD77-4302-9169-3349A3D780E3}"/>
    <cellStyle name="계산 2 7 3 2" xfId="4993" xr:uid="{BE15B8EB-8425-4613-9F80-32AD0DD2E88E}"/>
    <cellStyle name="계산 2 7 3 2 2" xfId="32148" xr:uid="{5F72C489-2686-41BD-8847-69C1059F3AEE}"/>
    <cellStyle name="계산 2 7 3 3" xfId="4994" xr:uid="{EA361E12-9AED-4845-A81C-994403207DB0}"/>
    <cellStyle name="계산 2 7 3 3 2" xfId="32149" xr:uid="{73C9ABB3-B4AC-46DF-B3E1-843F9BABC3D2}"/>
    <cellStyle name="계산 2 7 3 4" xfId="32150" xr:uid="{36CB55C5-75FE-41AC-B944-EF3A04579261}"/>
    <cellStyle name="계산 2 7 4" xfId="4995" xr:uid="{FE3C64C3-F0C9-46DF-AACD-7DF9C27FD2F3}"/>
    <cellStyle name="계산 2 7 4 2" xfId="32151" xr:uid="{B116DD5E-7910-45A6-BAC6-94A8C0D1572F}"/>
    <cellStyle name="계산 2 7 5" xfId="4996" xr:uid="{EA2E36C2-0218-4AB2-BB6B-0ABEC6771640}"/>
    <cellStyle name="계산 2 7 5 2" xfId="32152" xr:uid="{D8DDE1BE-F5CF-4DEC-9D35-37E7AF2226CE}"/>
    <cellStyle name="계산 2 7 6" xfId="32153" xr:uid="{8925FAB5-103D-4720-869F-FA4FC14B6903}"/>
    <cellStyle name="계산 2 8" xfId="4997" xr:uid="{13DF9073-B43A-445F-B1B8-CD1165913230}"/>
    <cellStyle name="계산 2 8 2" xfId="4998" xr:uid="{EC56E638-615C-43DC-AE44-770FB521C58C}"/>
    <cellStyle name="계산 2 8 2 2" xfId="4999" xr:uid="{FFE1AABA-792D-452B-828A-A8AB800C743A}"/>
    <cellStyle name="계산 2 8 2 2 2" xfId="32154" xr:uid="{202CAFCC-3887-4246-A8DF-3A42E7FA7D4D}"/>
    <cellStyle name="계산 2 8 2 3" xfId="5000" xr:uid="{781765B7-316D-4470-8A46-2A2A1EDFEF61}"/>
    <cellStyle name="계산 2 8 2 3 2" xfId="32155" xr:uid="{2B025E2A-4857-4D5A-ADC1-07D8B03C7C3A}"/>
    <cellStyle name="계산 2 8 2 4" xfId="32156" xr:uid="{2EBC8012-D9C9-481D-91AD-B2EAB707BD5F}"/>
    <cellStyle name="계산 2 8 3" xfId="5001" xr:uid="{4BBAD01D-9995-4BA4-9BC6-85194C3A6979}"/>
    <cellStyle name="계산 2 8 3 2" xfId="5002" xr:uid="{68DC19C5-EF33-4809-9545-6A3CAF227BEB}"/>
    <cellStyle name="계산 2 8 3 2 2" xfId="32157" xr:uid="{A4A98965-9A4A-47B8-A24B-FA2E1C9BAFFC}"/>
    <cellStyle name="계산 2 8 3 3" xfId="5003" xr:uid="{8E7AFCC0-D07A-4565-914C-5239A4D7075F}"/>
    <cellStyle name="계산 2 8 3 3 2" xfId="32158" xr:uid="{5C1B40EA-1863-4193-9D03-0DC4FED98D86}"/>
    <cellStyle name="계산 2 8 3 4" xfId="32159" xr:uid="{F46FF47C-5B0F-4AEE-B7FF-EE83CBF0A95B}"/>
    <cellStyle name="계산 2 8 4" xfId="5004" xr:uid="{9C127F4F-7C22-488F-82CF-BC8D31BB1BE5}"/>
    <cellStyle name="계산 2 8 4 2" xfId="32160" xr:uid="{716C9546-DD31-469E-AF80-4B34F717C237}"/>
    <cellStyle name="계산 2 8 5" xfId="5005" xr:uid="{14229A4A-4E65-4BF8-BC3D-A1DF71EDBC37}"/>
    <cellStyle name="계산 2 8 5 2" xfId="32161" xr:uid="{E09EC930-0A40-45CF-9EC7-83F9FBBEE4E0}"/>
    <cellStyle name="계산 2 8 6" xfId="32162" xr:uid="{43F35A87-026D-40F3-B2B6-5808B92600AA}"/>
    <cellStyle name="계산 2 9" xfId="5006" xr:uid="{2B5F505A-4348-4E75-93EE-7188C1D2B7DF}"/>
    <cellStyle name="계산 2 9 2" xfId="5007" xr:uid="{090C340A-F295-491B-A8F3-99843903DB14}"/>
    <cellStyle name="계산 2 9 2 2" xfId="5008" xr:uid="{B1BE43E5-6808-407C-AD96-E3FBEC2E6A6B}"/>
    <cellStyle name="계산 2 9 2 2 2" xfId="32163" xr:uid="{2758781E-2770-47B5-B879-DF96546A9EA3}"/>
    <cellStyle name="계산 2 9 2 3" xfId="5009" xr:uid="{DD1D80D1-7F06-44BF-8132-6C02DDE3C943}"/>
    <cellStyle name="계산 2 9 2 3 2" xfId="32164" xr:uid="{B2AFAF6B-FEB3-4D8D-8DF1-90324313B593}"/>
    <cellStyle name="계산 2 9 2 4" xfId="32165" xr:uid="{18466D1D-B000-44D9-A60B-F36A8EFAC36E}"/>
    <cellStyle name="계산 2 9 3" xfId="5010" xr:uid="{3C21C913-26F7-426B-A929-BC0D83258668}"/>
    <cellStyle name="계산 2 9 3 2" xfId="5011" xr:uid="{B6C84622-BEA1-4CD3-A290-37D33E73FC65}"/>
    <cellStyle name="계산 2 9 3 2 2" xfId="32166" xr:uid="{233B33D7-6871-4EF2-9257-AD81923C1AD7}"/>
    <cellStyle name="계산 2 9 3 3" xfId="5012" xr:uid="{05A96EBD-212D-4D60-A5F2-F96E6E358391}"/>
    <cellStyle name="계산 2 9 3 3 2" xfId="32167" xr:uid="{69091089-76BA-4E65-8873-49A8DB30B687}"/>
    <cellStyle name="계산 2 9 3 4" xfId="32168" xr:uid="{125AE078-1623-46D1-BE56-6ACDEE1CE105}"/>
    <cellStyle name="계산 2 9 4" xfId="5013" xr:uid="{350695FF-1A70-4F4C-83BF-9E1D5EF355D1}"/>
    <cellStyle name="계산 2 9 4 2" xfId="32169" xr:uid="{946CE034-1F67-4F61-94B9-CA0A0D466438}"/>
    <cellStyle name="계산 2 9 5" xfId="5014" xr:uid="{2D4EA12C-DA17-4896-8F10-1ED66FB47D2C}"/>
    <cellStyle name="계산 2 9 5 2" xfId="32170" xr:uid="{E746F2A6-593A-47C4-AD9E-86B74095D3A5}"/>
    <cellStyle name="계산 2 9 6" xfId="32171" xr:uid="{96DE40F4-568C-4974-AEDD-92CF0FF33F92}"/>
    <cellStyle name="계산 20" xfId="5015" xr:uid="{02F42677-7E36-48B5-8EDD-DE39E5460317}"/>
    <cellStyle name="계산 20 2" xfId="5016" xr:uid="{02374932-9553-49D6-922F-80D09B367C51}"/>
    <cellStyle name="계산 20 2 2" xfId="5017" xr:uid="{F853390C-50D6-41AA-8AFD-723BF5B6B2A7}"/>
    <cellStyle name="계산 20 2 2 2" xfId="32172" xr:uid="{5A590322-C418-4E88-A10E-3F86C36D8D32}"/>
    <cellStyle name="계산 20 2 3" xfId="5018" xr:uid="{85E3029E-F3D4-4292-9A04-9EDDF72BAC7F}"/>
    <cellStyle name="계산 20 2 3 2" xfId="32173" xr:uid="{AB963EE2-6D5D-474E-982B-186936F7FAEE}"/>
    <cellStyle name="계산 20 2 4" xfId="32174" xr:uid="{E4883327-7064-4996-A1DE-7E59E633D389}"/>
    <cellStyle name="계산 20 3" xfId="5019" xr:uid="{213FF691-F16F-4056-8772-379925468ED3}"/>
    <cellStyle name="계산 20 3 2" xfId="5020" xr:uid="{078E209A-47C9-4B1F-BAE9-2E23B526DA33}"/>
    <cellStyle name="계산 20 3 2 2" xfId="32175" xr:uid="{4B11D723-E2B9-467F-9710-5C18487D9420}"/>
    <cellStyle name="계산 20 3 3" xfId="5021" xr:uid="{1A796F7D-2FE6-4392-9A1B-5D9D5301EA26}"/>
    <cellStyle name="계산 20 3 3 2" xfId="32176" xr:uid="{7044BC59-0EF1-44AF-B698-3A30D7A6BA3A}"/>
    <cellStyle name="계산 20 3 4" xfId="32177" xr:uid="{F29866E9-B88E-40A4-BB75-1C7703B970AB}"/>
    <cellStyle name="계산 20 4" xfId="5022" xr:uid="{EE054646-36A1-4BC9-AE9C-67C7BC0FF337}"/>
    <cellStyle name="계산 20 4 2" xfId="5023" xr:uid="{482A8893-EC97-4EB1-9994-AD11B504CF7F}"/>
    <cellStyle name="계산 20 4 2 2" xfId="32178" xr:uid="{85F0B386-C301-4205-8BF4-EBEB44949799}"/>
    <cellStyle name="계산 20 4 3" xfId="5024" xr:uid="{300D96A9-96CD-4683-A125-1BAE4A6F9FAD}"/>
    <cellStyle name="계산 20 4 3 2" xfId="32179" xr:uid="{101D5AF5-2FA8-4B6A-AD9D-D566EB516955}"/>
    <cellStyle name="계산 20 4 4" xfId="32180" xr:uid="{F10ECD10-7519-4B82-BF8A-BBB0A891A15A}"/>
    <cellStyle name="계산 20 5" xfId="5025" xr:uid="{12901A1D-0279-475C-81F7-BDAF9A259C5D}"/>
    <cellStyle name="계산 20 5 2" xfId="32181" xr:uid="{86BFC2E0-BFBD-44D5-B9E5-6CE4735AED56}"/>
    <cellStyle name="계산 20 6" xfId="5026" xr:uid="{B069FE93-1F95-498B-B1EC-0FE7663FF56C}"/>
    <cellStyle name="계산 20 6 2" xfId="32182" xr:uid="{FAB126EC-7193-4861-8EE3-D55C4976A4D0}"/>
    <cellStyle name="계산 20 7" xfId="32183" xr:uid="{013324E3-5767-4B1A-8CF3-AC0F2164DAEB}"/>
    <cellStyle name="계산 21" xfId="5027" xr:uid="{4CCACA9B-060A-4DFA-8320-0C11841D4336}"/>
    <cellStyle name="계산 21 2" xfId="5028" xr:uid="{A99451B5-E2A1-4610-9DE5-969423A1881F}"/>
    <cellStyle name="계산 21 2 2" xfId="5029" xr:uid="{375A04B9-685B-44A3-8521-93533E150D69}"/>
    <cellStyle name="계산 21 2 2 2" xfId="32184" xr:uid="{841C2790-D38F-46CE-92D6-49A7E0ACF398}"/>
    <cellStyle name="계산 21 2 3" xfId="5030" xr:uid="{7CE4C6B2-B6DB-42D2-972D-8F8DB6951DEE}"/>
    <cellStyle name="계산 21 2 3 2" xfId="32185" xr:uid="{80B7403E-660F-44B3-A338-BEB71021688F}"/>
    <cellStyle name="계산 21 2 4" xfId="32186" xr:uid="{EFFC0A4D-1CA8-4AD0-8CA6-A04EAC4F3F34}"/>
    <cellStyle name="계산 21 3" xfId="5031" xr:uid="{3175D472-F325-4195-A363-B0DD64CF2B25}"/>
    <cellStyle name="계산 21 3 2" xfId="5032" xr:uid="{BF7BFA72-B777-459F-A27F-8627EF8D2E62}"/>
    <cellStyle name="계산 21 3 2 2" xfId="32187" xr:uid="{68287285-8EF2-4EEF-B0F8-4CBA98EB1001}"/>
    <cellStyle name="계산 21 3 3" xfId="5033" xr:uid="{81C37DEA-A39E-470F-85FE-41A62A4A19A2}"/>
    <cellStyle name="계산 21 3 3 2" xfId="32188" xr:uid="{B31A27C3-52C7-4F1D-A62C-3B1728A907CD}"/>
    <cellStyle name="계산 21 3 4" xfId="32189" xr:uid="{6BC10D2B-D7C3-43D5-995D-26990855D7E9}"/>
    <cellStyle name="계산 21 4" xfId="5034" xr:uid="{A7F3C252-2CAE-4F78-B417-DDB5A30F4FCA}"/>
    <cellStyle name="계산 21 4 2" xfId="5035" xr:uid="{9C3A65A3-57B8-43FC-8F45-09953966E24D}"/>
    <cellStyle name="계산 21 4 2 2" xfId="32190" xr:uid="{6021BCB1-E605-477E-9B1E-C0C522D293D9}"/>
    <cellStyle name="계산 21 4 3" xfId="5036" xr:uid="{56FF6A1C-3F1E-4155-B541-CD576DDD5FC6}"/>
    <cellStyle name="계산 21 4 3 2" xfId="32191" xr:uid="{2CB19A5F-85EB-4D72-A894-4A0762B7B871}"/>
    <cellStyle name="계산 21 4 4" xfId="32192" xr:uid="{7F3E1093-706C-4A3D-ABE5-F03AF276CAC5}"/>
    <cellStyle name="계산 21 5" xfId="5037" xr:uid="{53CEC013-8FB8-423C-B3D6-5B202F24E00E}"/>
    <cellStyle name="계산 21 5 2" xfId="32193" xr:uid="{979BCA94-E47B-45E0-A953-4974159A106E}"/>
    <cellStyle name="계산 21 6" xfId="5038" xr:uid="{1599BDE2-B6E9-48A4-9C45-C75F7F268823}"/>
    <cellStyle name="계산 21 6 2" xfId="32194" xr:uid="{221AD335-7922-4F99-89F6-EEF0B1B65049}"/>
    <cellStyle name="계산 21 7" xfId="32195" xr:uid="{89DEAC6A-5B4C-45A7-92B6-BBD94BBB10D8}"/>
    <cellStyle name="계산 22" xfId="5039" xr:uid="{32332C17-D963-4999-8EFA-3AF0C4B94446}"/>
    <cellStyle name="계산 22 2" xfId="5040" xr:uid="{11307C6B-09C0-4005-A111-C2F88677BD11}"/>
    <cellStyle name="계산 22 2 2" xfId="5041" xr:uid="{14A27CDA-2444-4042-93FC-C12E6930A911}"/>
    <cellStyle name="계산 22 2 2 2" xfId="32196" xr:uid="{89D37C54-31C3-483A-80AF-5798D749341B}"/>
    <cellStyle name="계산 22 2 3" xfId="5042" xr:uid="{669909B2-6F7B-403D-99E8-A10D2ADE745F}"/>
    <cellStyle name="계산 22 2 3 2" xfId="32197" xr:uid="{B8A32A2D-B02D-4D6A-8F7B-DAAC109A93E9}"/>
    <cellStyle name="계산 22 2 4" xfId="32198" xr:uid="{CC2D7B87-B47A-48FE-B34E-07AF778EE12A}"/>
    <cellStyle name="계산 22 3" xfId="5043" xr:uid="{586209DB-17F6-42EC-87B4-3C6473D4C5BD}"/>
    <cellStyle name="계산 22 3 2" xfId="5044" xr:uid="{C5EC1C43-057F-4827-A8A4-415D5777AA98}"/>
    <cellStyle name="계산 22 3 2 2" xfId="32199" xr:uid="{1A98B8BD-64E3-413A-9D10-DF862B0F2A4A}"/>
    <cellStyle name="계산 22 3 3" xfId="5045" xr:uid="{6D6B3D1A-2894-4596-9934-AC3BA94AD4CC}"/>
    <cellStyle name="계산 22 3 3 2" xfId="32200" xr:uid="{2FF31813-FE0D-4226-99BD-E09AB4957BF2}"/>
    <cellStyle name="계산 22 3 4" xfId="32201" xr:uid="{52FD7262-47B3-451F-9CF6-B5D496353716}"/>
    <cellStyle name="계산 22 4" xfId="5046" xr:uid="{A3B84DF8-71AC-4A9D-BFF7-35990970D1DE}"/>
    <cellStyle name="계산 22 4 2" xfId="5047" xr:uid="{CBD9E5A8-DFCD-49F6-8B7D-A067614210A5}"/>
    <cellStyle name="계산 22 4 2 2" xfId="32202" xr:uid="{47B2CD08-698A-45AB-984C-BAC1683F9BF1}"/>
    <cellStyle name="계산 22 4 3" xfId="5048" xr:uid="{81FCCFC5-4B64-4A2D-8F43-EC2D268CF905}"/>
    <cellStyle name="계산 22 4 3 2" xfId="32203" xr:uid="{4817297F-16C8-42EC-BF59-5812556564F0}"/>
    <cellStyle name="계산 22 4 4" xfId="32204" xr:uid="{08E39964-99CF-4228-B69C-66AEC58B3A5B}"/>
    <cellStyle name="계산 22 5" xfId="5049" xr:uid="{1CAC0026-FC18-4880-870C-3BE937F11A8D}"/>
    <cellStyle name="계산 22 5 2" xfId="32205" xr:uid="{5FDCB994-BF5D-4B3A-A059-3C76F80EA62B}"/>
    <cellStyle name="계산 22 6" xfId="5050" xr:uid="{FDC9F686-7710-41E1-BD65-48BE7A75113A}"/>
    <cellStyle name="계산 22 6 2" xfId="32206" xr:uid="{55B09772-5E2E-4802-B086-C992E6238FA2}"/>
    <cellStyle name="계산 22 7" xfId="32207" xr:uid="{02ABA500-2691-4C9D-9E04-39042755B56C}"/>
    <cellStyle name="계산 23" xfId="5051" xr:uid="{86049FD5-8A1F-4AA6-A552-565B29889A3D}"/>
    <cellStyle name="계산 23 2" xfId="5052" xr:uid="{6E374B47-1085-40E4-A8F5-821E7AF7E6D1}"/>
    <cellStyle name="계산 23 2 2" xfId="5053" xr:uid="{EDCD44F9-2F05-4677-B5C4-46F4EE87003E}"/>
    <cellStyle name="계산 23 2 2 2" xfId="32208" xr:uid="{FA6559F4-2EC7-471D-B5B8-49AD657CE59C}"/>
    <cellStyle name="계산 23 2 3" xfId="5054" xr:uid="{684228C2-123F-48DF-AF40-DA95C73E47B4}"/>
    <cellStyle name="계산 23 2 3 2" xfId="32209" xr:uid="{AEEB7B4E-34DB-4D71-ADE2-3EFA9216C332}"/>
    <cellStyle name="계산 23 2 4" xfId="32210" xr:uid="{BF317464-AA13-469A-BD43-AB7DCDABAA80}"/>
    <cellStyle name="계산 23 3" xfId="5055" xr:uid="{67622A0C-1A6D-482C-B33F-3340002D3EE2}"/>
    <cellStyle name="계산 23 3 2" xfId="5056" xr:uid="{026D30A8-BB4D-4B97-83AA-590D15D1DF4F}"/>
    <cellStyle name="계산 23 3 2 2" xfId="32211" xr:uid="{C498889E-FD05-424F-8AE8-42EEBF4C83D1}"/>
    <cellStyle name="계산 23 3 3" xfId="5057" xr:uid="{F06ABDA6-37A7-4704-B6A8-2CB788238C0C}"/>
    <cellStyle name="계산 23 3 3 2" xfId="32212" xr:uid="{DC47F855-BEC7-45B1-8F7D-4B9E6CBEECEC}"/>
    <cellStyle name="계산 23 3 4" xfId="32213" xr:uid="{F4A9D576-AF86-4F44-83C4-06C4D7058216}"/>
    <cellStyle name="계산 23 4" xfId="5058" xr:uid="{0D80490B-C6EB-43A2-B979-688686000DCC}"/>
    <cellStyle name="계산 23 4 2" xfId="5059" xr:uid="{C48C3254-E07E-4612-9897-EA22BA084F60}"/>
    <cellStyle name="계산 23 4 2 2" xfId="32214" xr:uid="{A69C5607-156C-4F10-889B-30713379054F}"/>
    <cellStyle name="계산 23 4 3" xfId="5060" xr:uid="{3A562B22-95A4-4334-ADAE-FBC1F77F9C76}"/>
    <cellStyle name="계산 23 4 3 2" xfId="32215" xr:uid="{765F686F-6FAE-4D93-A5D4-89B75F1B4D4D}"/>
    <cellStyle name="계산 23 4 4" xfId="32216" xr:uid="{5BFB9B13-163B-4719-B93C-BEBE61A3F830}"/>
    <cellStyle name="계산 23 5" xfId="5061" xr:uid="{4A48CC71-276A-4C4E-892D-315F52E6F16E}"/>
    <cellStyle name="계산 23 5 2" xfId="32217" xr:uid="{F42773F3-EF75-4FD4-BCE5-8FBE0C35F4E8}"/>
    <cellStyle name="계산 23 6" xfId="5062" xr:uid="{737DC926-3685-485E-95CC-9333C4D715CF}"/>
    <cellStyle name="계산 23 6 2" xfId="32218" xr:uid="{5C9B4380-6F31-47F7-9FFD-1AE31CA36B24}"/>
    <cellStyle name="계산 23 7" xfId="32219" xr:uid="{8D5FBF1B-A5BA-4A3C-A7D4-F6BEA579C8A8}"/>
    <cellStyle name="계산 24" xfId="5063" xr:uid="{A3F7E371-A495-4591-B3A3-25012E8F3401}"/>
    <cellStyle name="계산 24 2" xfId="5064" xr:uid="{DC619ECB-3F6C-43F9-AA2D-28C2B49019E5}"/>
    <cellStyle name="계산 24 2 2" xfId="5065" xr:uid="{836958E6-59CF-4D3F-A73A-5EF262826CAA}"/>
    <cellStyle name="계산 24 2 2 2" xfId="32220" xr:uid="{8FAFE831-2507-49E4-9575-584E231541BA}"/>
    <cellStyle name="계산 24 2 3" xfId="5066" xr:uid="{4788B2E8-E1FA-48D5-B893-B6001CDF19DB}"/>
    <cellStyle name="계산 24 2 3 2" xfId="32221" xr:uid="{9A390166-C5C5-4FB4-BA08-61C3FDDAC551}"/>
    <cellStyle name="계산 24 2 4" xfId="32222" xr:uid="{E7947283-3912-49B5-9179-F8803CCB0FD1}"/>
    <cellStyle name="계산 24 3" xfId="5067" xr:uid="{6B5B937A-E986-4E9E-BFB7-7A5F11485BEF}"/>
    <cellStyle name="계산 24 3 2" xfId="5068" xr:uid="{576E1C94-82DC-4690-8EA4-A490741B6358}"/>
    <cellStyle name="계산 24 3 2 2" xfId="32223" xr:uid="{3DCE695C-DE61-4C55-9209-3BD1F9B92403}"/>
    <cellStyle name="계산 24 3 3" xfId="5069" xr:uid="{70F0FF33-A248-4989-A313-30742B064AF9}"/>
    <cellStyle name="계산 24 3 3 2" xfId="32224" xr:uid="{2EABDC97-3282-4C5C-A634-C3684F2E6F97}"/>
    <cellStyle name="계산 24 3 4" xfId="32225" xr:uid="{C1D682E5-C542-4C91-8246-0C62E9B53460}"/>
    <cellStyle name="계산 24 4" xfId="5070" xr:uid="{BCBBA3FF-313C-431E-9D1E-2B847BDCBDF6}"/>
    <cellStyle name="계산 24 4 2" xfId="5071" xr:uid="{ADE7AB93-7DE4-4478-84EF-26026B4C44A3}"/>
    <cellStyle name="계산 24 4 2 2" xfId="32226" xr:uid="{B5D9A054-4705-40CC-B122-B99FBFE7C2E5}"/>
    <cellStyle name="계산 24 4 3" xfId="5072" xr:uid="{748C1F61-3FB2-48AD-B33D-DE8D00A24D3E}"/>
    <cellStyle name="계산 24 4 3 2" xfId="32227" xr:uid="{B300FA1D-8815-4ADF-9EFF-9E2E6D787136}"/>
    <cellStyle name="계산 24 4 4" xfId="32228" xr:uid="{F265B8E0-CFBF-4F1C-99AC-FF25EC89F429}"/>
    <cellStyle name="계산 24 5" xfId="5073" xr:uid="{0923EB57-472D-40FC-94BD-4FA054E131E3}"/>
    <cellStyle name="계산 24 5 2" xfId="32229" xr:uid="{ACD9335B-49E0-4471-9CF3-42E842583615}"/>
    <cellStyle name="계산 24 6" xfId="5074" xr:uid="{1AB792F0-3D99-45DE-A6AA-A98E46CA0FFD}"/>
    <cellStyle name="계산 24 6 2" xfId="32230" xr:uid="{B3326D2E-E2CA-411E-9B96-0A27623FED3F}"/>
    <cellStyle name="계산 24 7" xfId="32231" xr:uid="{9B5577A1-17A3-4CEB-B316-483AEB5429AF}"/>
    <cellStyle name="계산 25" xfId="5075" xr:uid="{8C2D4A0D-5459-4C6D-A0A9-45187BE27EBA}"/>
    <cellStyle name="계산 25 2" xfId="5076" xr:uid="{AFE5C052-4432-4C22-B459-B4C10BDA7BDA}"/>
    <cellStyle name="계산 25 2 2" xfId="5077" xr:uid="{83FD9ABD-FDA4-4869-ACA9-9D4BC56B6156}"/>
    <cellStyle name="계산 25 2 2 2" xfId="32232" xr:uid="{768AFAF8-DF30-4E0D-A5FF-01A96ED5D353}"/>
    <cellStyle name="계산 25 2 3" xfId="5078" xr:uid="{E3DB8C54-5E76-4FD5-9150-98FAE67ACF84}"/>
    <cellStyle name="계산 25 2 3 2" xfId="32233" xr:uid="{A8697424-E011-4485-9D99-3F113ABC73AE}"/>
    <cellStyle name="계산 25 2 4" xfId="32234" xr:uid="{E83BFE51-D115-4A55-A360-E34B96E4ABFD}"/>
    <cellStyle name="계산 25 3" xfId="5079" xr:uid="{164AF5B2-23DA-4D05-AF15-4048462B222B}"/>
    <cellStyle name="계산 25 3 2" xfId="5080" xr:uid="{F813D31A-D8B8-415D-90CF-44FD6151674A}"/>
    <cellStyle name="계산 25 3 2 2" xfId="32235" xr:uid="{B58AF0EA-0EAA-4433-B907-41B5BFD5D1E9}"/>
    <cellStyle name="계산 25 3 3" xfId="5081" xr:uid="{E9ADA258-286B-42BC-81B6-94C962A59D3F}"/>
    <cellStyle name="계산 25 3 3 2" xfId="32236" xr:uid="{69580088-2B0F-4C5E-B666-A5A2C1803911}"/>
    <cellStyle name="계산 25 3 4" xfId="32237" xr:uid="{358A10EB-C46D-4898-97BF-D8E8C7867D71}"/>
    <cellStyle name="계산 25 4" xfId="5082" xr:uid="{119AA5B4-FAA4-40ED-BAC8-3E8AB0E6F342}"/>
    <cellStyle name="계산 25 4 2" xfId="5083" xr:uid="{70E27DFC-BA9F-4A16-B4A0-5116044B2C5A}"/>
    <cellStyle name="계산 25 4 2 2" xfId="32238" xr:uid="{AD0E3404-9823-47D3-926F-A9E807796ED9}"/>
    <cellStyle name="계산 25 4 3" xfId="5084" xr:uid="{FB2209F8-3870-4794-89F0-28C8B2F07540}"/>
    <cellStyle name="계산 25 4 3 2" xfId="32239" xr:uid="{02FB50E5-C5A5-4D13-8202-BD51C31ABCBA}"/>
    <cellStyle name="계산 25 4 4" xfId="32240" xr:uid="{A071199E-8068-486B-900A-C8E05D34471D}"/>
    <cellStyle name="계산 25 5" xfId="5085" xr:uid="{9D585882-95A9-464B-958B-99594AE010AE}"/>
    <cellStyle name="계산 25 5 2" xfId="32241" xr:uid="{35550D8D-2B29-47A4-9D44-E844EABD059D}"/>
    <cellStyle name="계산 25 6" xfId="5086" xr:uid="{496881D3-D463-4386-BFD0-4A14517396DF}"/>
    <cellStyle name="계산 25 6 2" xfId="32242" xr:uid="{E0DF2D04-422B-4AC9-97BF-02E2DD24471D}"/>
    <cellStyle name="계산 25 7" xfId="32243" xr:uid="{B929A20A-3CBA-4394-8744-7AD3757EDE3C}"/>
    <cellStyle name="계산 26" xfId="5087" xr:uid="{6D9AF154-8CE0-4A4D-A369-89679ECA36D0}"/>
    <cellStyle name="계산 26 2" xfId="5088" xr:uid="{F1A4F1A7-1A28-4485-B9DE-DCB801058867}"/>
    <cellStyle name="계산 26 2 2" xfId="5089" xr:uid="{0FDD83D0-DF47-4D8C-ABCB-7FE75FDDF7B1}"/>
    <cellStyle name="계산 26 2 2 2" xfId="32244" xr:uid="{4D2ED37B-76DD-41C9-8E74-1C3B111EBA7B}"/>
    <cellStyle name="계산 26 2 3" xfId="5090" xr:uid="{60676627-A544-41C7-AD19-2F0991BFAF98}"/>
    <cellStyle name="계산 26 2 3 2" xfId="32245" xr:uid="{AAB5A9B1-3BCB-4E22-B686-573EEE248D37}"/>
    <cellStyle name="계산 26 2 4" xfId="32246" xr:uid="{57AFBE7E-4CF3-4344-93A7-19A2959579B7}"/>
    <cellStyle name="계산 26 3" xfId="5091" xr:uid="{5CE0D2C7-F01C-4469-AA98-58BE80FFBD75}"/>
    <cellStyle name="계산 26 3 2" xfId="5092" xr:uid="{C6AAD284-E2CA-4E82-8C76-B4939DE31CCB}"/>
    <cellStyle name="계산 26 3 2 2" xfId="32247" xr:uid="{3811CC68-88CC-4C1C-BE23-50CE26342E98}"/>
    <cellStyle name="계산 26 3 3" xfId="5093" xr:uid="{293477B1-2449-4C57-9A7B-C847871DBC3C}"/>
    <cellStyle name="계산 26 3 3 2" xfId="32248" xr:uid="{2A5AA988-F846-4518-A5EB-4826B33C71B4}"/>
    <cellStyle name="계산 26 3 4" xfId="32249" xr:uid="{A6ABDEDE-B860-4514-A990-AA9C667D5F0B}"/>
    <cellStyle name="계산 26 4" xfId="5094" xr:uid="{CC842110-4123-4D43-A9BF-E916F920EAC3}"/>
    <cellStyle name="계산 26 4 2" xfId="5095" xr:uid="{57CBE683-FCD5-4E48-8A2D-F867750ACD1E}"/>
    <cellStyle name="계산 26 4 2 2" xfId="32250" xr:uid="{40D275DA-D43C-4D95-9C71-16502EF7F000}"/>
    <cellStyle name="계산 26 4 3" xfId="5096" xr:uid="{2E640A05-483C-4F92-8C84-ED8E4C0C1C6D}"/>
    <cellStyle name="계산 26 4 3 2" xfId="32251" xr:uid="{C7179673-C2ED-4929-A2C1-006D3BB6326C}"/>
    <cellStyle name="계산 26 4 4" xfId="32252" xr:uid="{86401A2E-09DA-4D09-A3BE-CCA3AC1060DF}"/>
    <cellStyle name="계산 26 5" xfId="5097" xr:uid="{447EF39D-6700-4179-94A3-64F7B4213855}"/>
    <cellStyle name="계산 26 5 2" xfId="32253" xr:uid="{EF466B40-7111-44D0-8A9B-898E3DFBAD04}"/>
    <cellStyle name="계산 26 6" xfId="5098" xr:uid="{7D096E15-4233-4B8F-AFF6-2BB8D316BC57}"/>
    <cellStyle name="계산 26 6 2" xfId="32254" xr:uid="{D27E3AFD-5B45-43B1-B347-4AEA4263B4F8}"/>
    <cellStyle name="계산 26 7" xfId="32255" xr:uid="{09F4378F-DB4F-4FAB-9292-F46890CBAA46}"/>
    <cellStyle name="계산 27" xfId="5099" xr:uid="{F25242C8-74C5-409A-915D-5F1ECEC7B0C6}"/>
    <cellStyle name="계산 27 2" xfId="5100" xr:uid="{CC56F26A-AF5E-436C-BD3D-FF2ABD719F64}"/>
    <cellStyle name="계산 27 2 2" xfId="5101" xr:uid="{4A92D011-716E-4DF1-B2BC-75A454726171}"/>
    <cellStyle name="계산 27 2 2 2" xfId="32256" xr:uid="{DBA7DCB0-913B-4C66-BA65-BC77855DDF65}"/>
    <cellStyle name="계산 27 2 3" xfId="5102" xr:uid="{711106AD-2B8C-44E9-A959-C5A5241488E2}"/>
    <cellStyle name="계산 27 2 3 2" xfId="32257" xr:uid="{AE437937-B008-4B05-BFAD-67757266D127}"/>
    <cellStyle name="계산 27 2 4" xfId="32258" xr:uid="{56F026E0-011F-4C64-AB0A-00335F70E243}"/>
    <cellStyle name="계산 27 3" xfId="5103" xr:uid="{86386BDF-D3E5-4C30-914B-545084C6FB15}"/>
    <cellStyle name="계산 27 3 2" xfId="5104" xr:uid="{7521E5DC-65E6-4B3E-A47B-260136A7B477}"/>
    <cellStyle name="계산 27 3 2 2" xfId="32259" xr:uid="{E30988DB-01F3-4534-AC12-C93A2335951F}"/>
    <cellStyle name="계산 27 3 3" xfId="5105" xr:uid="{1733E762-DD94-486D-AC59-2DBE06B9D74E}"/>
    <cellStyle name="계산 27 3 3 2" xfId="32260" xr:uid="{89C79A0B-326D-4FC8-9D56-A6B7535770BF}"/>
    <cellStyle name="계산 27 3 4" xfId="32261" xr:uid="{6F9DF44A-751F-4D79-9524-1494901CCC2E}"/>
    <cellStyle name="계산 27 4" xfId="5106" xr:uid="{B24B6414-1F1D-47EA-983E-293DBC3F4163}"/>
    <cellStyle name="계산 27 4 2" xfId="5107" xr:uid="{05C915B7-05D8-4404-85EF-709C154F1B1E}"/>
    <cellStyle name="계산 27 4 2 2" xfId="32262" xr:uid="{7BDAD473-7A71-4EE5-9CF5-5808F5809710}"/>
    <cellStyle name="계산 27 4 3" xfId="5108" xr:uid="{BF24E065-2897-4A9A-B0E8-7D0670139E1A}"/>
    <cellStyle name="계산 27 4 3 2" xfId="32263" xr:uid="{60A8DAAC-46A6-487A-9E1C-4C2F705BB86A}"/>
    <cellStyle name="계산 27 4 4" xfId="32264" xr:uid="{59D1F0D3-A2F8-45A9-BBBC-2BE8631CBDCB}"/>
    <cellStyle name="계산 27 5" xfId="5109" xr:uid="{0709837B-0C6B-4C39-8748-E8D3CB8F9482}"/>
    <cellStyle name="계산 27 5 2" xfId="32265" xr:uid="{6C4B401C-B510-40BD-9D7B-F118BBEA9AC6}"/>
    <cellStyle name="계산 27 6" xfId="5110" xr:uid="{3F973C21-C7C1-4FCB-A72F-05CD61C53C93}"/>
    <cellStyle name="계산 27 6 2" xfId="32266" xr:uid="{5C722A2C-CFC7-4DD3-B1D4-45F020E262DD}"/>
    <cellStyle name="계산 27 7" xfId="32267" xr:uid="{A04311DB-EC2B-4E6C-9EE1-AC0F5448A219}"/>
    <cellStyle name="계산 28" xfId="5111" xr:uid="{E4394853-CAD0-4146-9012-ED2872E04E0C}"/>
    <cellStyle name="계산 28 2" xfId="5112" xr:uid="{662BECD3-E7CE-4290-8B1B-EE073D7DA673}"/>
    <cellStyle name="계산 28 2 2" xfId="5113" xr:uid="{50EC470E-24F8-47B7-ABB5-977835A07717}"/>
    <cellStyle name="계산 28 2 2 2" xfId="32268" xr:uid="{F3AA0F76-E66F-471E-A512-74602F94BF11}"/>
    <cellStyle name="계산 28 2 3" xfId="5114" xr:uid="{A3AB19B5-E12E-43A4-87F8-C7A2A4F1E52E}"/>
    <cellStyle name="계산 28 2 3 2" xfId="32269" xr:uid="{F9350211-2B6D-42D4-8AC8-34898A5B3398}"/>
    <cellStyle name="계산 28 2 4" xfId="32270" xr:uid="{2E3EE6F1-6E9C-439A-995D-AC8E8649C78D}"/>
    <cellStyle name="계산 28 3" xfId="5115" xr:uid="{FD5B9F10-601D-4A00-91A0-4EB169816064}"/>
    <cellStyle name="계산 28 3 2" xfId="5116" xr:uid="{3A9B4858-EA20-4217-A855-08AACB85D664}"/>
    <cellStyle name="계산 28 3 2 2" xfId="32271" xr:uid="{7354532B-4BB2-465F-8CF4-5959F5B61933}"/>
    <cellStyle name="계산 28 3 3" xfId="5117" xr:uid="{0786D265-2FDB-46D7-B8D6-0E108B9E3346}"/>
    <cellStyle name="계산 28 3 3 2" xfId="32272" xr:uid="{3DE1E9AD-B495-4FA8-B713-3D44E4617F6F}"/>
    <cellStyle name="계산 28 3 4" xfId="32273" xr:uid="{255B4DCC-0740-41AE-AE90-09366CC06620}"/>
    <cellStyle name="계산 28 4" xfId="5118" xr:uid="{93C5DC3A-9B7D-401F-A285-C45E62CB494A}"/>
    <cellStyle name="계산 28 4 2" xfId="5119" xr:uid="{63953E3E-3C58-4242-8E29-FB9DA72A86C9}"/>
    <cellStyle name="계산 28 4 2 2" xfId="32274" xr:uid="{5780C1F0-0728-4644-8EE9-50FC768D06EF}"/>
    <cellStyle name="계산 28 4 3" xfId="5120" xr:uid="{3CAC8FF6-1637-4183-8225-8D1681F8E387}"/>
    <cellStyle name="계산 28 4 3 2" xfId="32275" xr:uid="{5E3532F8-7CE9-4E66-9933-C388CD82EFE8}"/>
    <cellStyle name="계산 28 4 4" xfId="32276" xr:uid="{AC50CB6C-C480-41EE-B5A1-D3FF45F2D2FE}"/>
    <cellStyle name="계산 28 5" xfId="5121" xr:uid="{0C6159FF-461E-4676-947E-F4B7CC09B673}"/>
    <cellStyle name="계산 28 5 2" xfId="32277" xr:uid="{1B9C56D0-BBA3-4F88-B399-7983D8A98C4B}"/>
    <cellStyle name="계산 28 6" xfId="5122" xr:uid="{F9DD640E-82A1-4A3E-803F-828ED9629857}"/>
    <cellStyle name="계산 28 6 2" xfId="32278" xr:uid="{4BC70DE6-5AB9-4044-AE2E-5CFD338AC916}"/>
    <cellStyle name="계산 28 7" xfId="32279" xr:uid="{E1FDA2BD-42A9-48A6-B8E4-D0ABB06872AD}"/>
    <cellStyle name="계산 29" xfId="5123" xr:uid="{B431A330-DD13-41CA-922A-27BE87B71B20}"/>
    <cellStyle name="계산 29 2" xfId="5124" xr:uid="{BB2A6C65-B0F7-4CB8-92E4-9820229D51AF}"/>
    <cellStyle name="계산 29 2 2" xfId="5125" xr:uid="{F3844FEC-3D41-4CF0-AFC7-2AEAF5372DE0}"/>
    <cellStyle name="계산 29 2 2 2" xfId="32280" xr:uid="{E13A65A4-65B9-4289-AF12-7751FCBA5F3B}"/>
    <cellStyle name="계산 29 2 3" xfId="5126" xr:uid="{5BB25A12-7FBE-4A20-AD1E-CDA4074CA3BF}"/>
    <cellStyle name="계산 29 2 3 2" xfId="32281" xr:uid="{39A3E16D-9C0D-48A5-8F06-0B3AF9D5EEEA}"/>
    <cellStyle name="계산 29 2 4" xfId="32282" xr:uid="{AFE67042-753A-41AE-9B94-C8CBD158DD03}"/>
    <cellStyle name="계산 29 3" xfId="5127" xr:uid="{1FF1009A-C317-4F13-AAF0-7BD18D6BA49E}"/>
    <cellStyle name="계산 29 3 2" xfId="5128" xr:uid="{38D84239-E67B-4D27-93D9-CD773D84EB23}"/>
    <cellStyle name="계산 29 3 2 2" xfId="32283" xr:uid="{A7984821-AB2B-476E-B7D7-3FC3BA59108A}"/>
    <cellStyle name="계산 29 3 3" xfId="5129" xr:uid="{1634D09B-6E79-4247-9315-EA94056CB841}"/>
    <cellStyle name="계산 29 3 3 2" xfId="32284" xr:uid="{38450DFB-2F0F-4B40-A6E4-7B5BF35FF35D}"/>
    <cellStyle name="계산 29 3 4" xfId="32285" xr:uid="{B2BDAFB4-A3D0-46FB-A7E9-4DDC0A3CC6EB}"/>
    <cellStyle name="계산 29 4" xfId="5130" xr:uid="{BD5BA683-54B4-4059-B00A-2F918F885079}"/>
    <cellStyle name="계산 29 4 2" xfId="5131" xr:uid="{81A10FD6-9D2F-4D53-86A2-37F33498ADF2}"/>
    <cellStyle name="계산 29 4 2 2" xfId="32286" xr:uid="{CF366AE2-6B3B-478F-9CE7-DF13E2CFBD47}"/>
    <cellStyle name="계산 29 4 3" xfId="5132" xr:uid="{25CE0F3F-CDEA-4A32-8C47-3A1B7BE19D80}"/>
    <cellStyle name="계산 29 4 3 2" xfId="32287" xr:uid="{CB69D7A0-36CD-473A-8AEA-7A1243F64209}"/>
    <cellStyle name="계산 29 4 4" xfId="32288" xr:uid="{2F9AD4D5-020A-4128-98C4-7D9D9476DA6C}"/>
    <cellStyle name="계산 29 5" xfId="5133" xr:uid="{DD690383-3219-48E0-8F9A-2B8D64E5C041}"/>
    <cellStyle name="계산 29 5 2" xfId="32289" xr:uid="{EBF04B9B-F117-4535-A9D6-9CA3ACEBF4CE}"/>
    <cellStyle name="계산 29 6" xfId="5134" xr:uid="{BA095B72-5952-48F9-AC75-ECEDFAA0806E}"/>
    <cellStyle name="계산 29 6 2" xfId="32290" xr:uid="{20CA79E8-E167-4AD1-964B-2E4FA3789E2F}"/>
    <cellStyle name="계산 29 7" xfId="32291" xr:uid="{1F2ADE70-2BE5-41E6-A356-11B779067FEB}"/>
    <cellStyle name="계산 3" xfId="5135" xr:uid="{317D23B5-E782-479C-9240-BA349085CB17}"/>
    <cellStyle name="계산 3 10" xfId="5136" xr:uid="{E3BF6B34-E497-4F8E-8844-E3BD9FC59694}"/>
    <cellStyle name="계산 3 10 2" xfId="5137" xr:uid="{F41DC6B2-A9C7-42DC-A2C4-A037507883B1}"/>
    <cellStyle name="계산 3 10 2 2" xfId="5138" xr:uid="{B5DB36D7-EDC0-4312-AA9A-802FBB748B39}"/>
    <cellStyle name="계산 3 10 2 2 2" xfId="32292" xr:uid="{F91C9E98-E8A6-4C00-A9D5-2FC69A66AA67}"/>
    <cellStyle name="계산 3 10 2 3" xfId="5139" xr:uid="{BD45D7E4-D265-4FCA-A7E4-D50FD1D8E500}"/>
    <cellStyle name="계산 3 10 2 3 2" xfId="32293" xr:uid="{F6FF0BDE-09A5-489B-831D-B9BCCE71DE2F}"/>
    <cellStyle name="계산 3 10 2 4" xfId="32294" xr:uid="{A3F0408B-805D-48CB-B33F-12596D84788D}"/>
    <cellStyle name="계산 3 10 3" xfId="5140" xr:uid="{2789F25C-A09F-4608-8D94-09F3C8D1549F}"/>
    <cellStyle name="계산 3 10 3 2" xfId="5141" xr:uid="{86D4E667-F339-42ED-9488-B97C99009D60}"/>
    <cellStyle name="계산 3 10 3 2 2" xfId="32295" xr:uid="{DA0B7862-3356-4BF4-B1F4-79C3957193A2}"/>
    <cellStyle name="계산 3 10 3 3" xfId="5142" xr:uid="{D19C3B77-8F96-4680-B76A-061EB015FB7F}"/>
    <cellStyle name="계산 3 10 3 3 2" xfId="32296" xr:uid="{97DB85F8-E0E7-487B-BCE8-4835BDC2465B}"/>
    <cellStyle name="계산 3 10 3 4" xfId="32297" xr:uid="{FFEC1B97-B99B-468E-9CE1-91CDCBD2D56C}"/>
    <cellStyle name="계산 3 10 4" xfId="5143" xr:uid="{6510C5E1-6826-4B5D-991B-0D5C58CCF4F0}"/>
    <cellStyle name="계산 3 10 4 2" xfId="32298" xr:uid="{0CE6EF42-5E84-4A90-8035-BA43DAD96A9B}"/>
    <cellStyle name="계산 3 10 5" xfId="5144" xr:uid="{C601AE6B-FB8F-4AE8-A9D7-C880749740F7}"/>
    <cellStyle name="계산 3 10 5 2" xfId="32299" xr:uid="{0AE89EA2-CA8C-4071-9ADE-1D3866673907}"/>
    <cellStyle name="계산 3 10 6" xfId="32300" xr:uid="{3AFBEDED-1739-4CF0-8F8C-615C15A79B56}"/>
    <cellStyle name="계산 3 11" xfId="5145" xr:uid="{901AC908-070F-45D0-B420-1976C6363706}"/>
    <cellStyle name="계산 3 11 2" xfId="5146" xr:uid="{A834442A-78BC-4B8C-A767-87BEA07D6FA5}"/>
    <cellStyle name="계산 3 11 2 2" xfId="5147" xr:uid="{98EF0E16-84FC-4E4B-BD0C-828DA8B1B68D}"/>
    <cellStyle name="계산 3 11 2 2 2" xfId="32301" xr:uid="{417332A3-803A-4C44-82CF-1E0212AB51D4}"/>
    <cellStyle name="계산 3 11 2 3" xfId="5148" xr:uid="{BFC89A6C-4C45-41A0-87F9-AD9A2449A970}"/>
    <cellStyle name="계산 3 11 2 3 2" xfId="32302" xr:uid="{CD739628-EDAF-4D8D-8D01-36E6317F0749}"/>
    <cellStyle name="계산 3 11 2 4" xfId="32303" xr:uid="{92983065-7397-42F5-8510-AFC225FF323A}"/>
    <cellStyle name="계산 3 11 3" xfId="5149" xr:uid="{103D3FA2-E32F-42B8-8BF7-D4910C3BA903}"/>
    <cellStyle name="계산 3 11 3 2" xfId="5150" xr:uid="{D9F1453B-BD60-4086-ACE0-E517D4A5F827}"/>
    <cellStyle name="계산 3 11 3 2 2" xfId="32304" xr:uid="{C96CBD58-691B-45F8-9B5C-EF5A340452C5}"/>
    <cellStyle name="계산 3 11 3 3" xfId="5151" xr:uid="{FBA95FBA-A3E0-4E23-A7CD-14AFE9677043}"/>
    <cellStyle name="계산 3 11 3 3 2" xfId="32305" xr:uid="{CAA3E99C-A6E1-49AA-8C3B-FBD9EF4595E8}"/>
    <cellStyle name="계산 3 11 3 4" xfId="32306" xr:uid="{5DE2EA08-28E3-451B-8E88-E4F7C74AFDD9}"/>
    <cellStyle name="계산 3 11 4" xfId="5152" xr:uid="{370F8FE3-7700-4A5A-AE48-089196FC6645}"/>
    <cellStyle name="계산 3 11 4 2" xfId="32307" xr:uid="{E5532873-8C75-485C-8B2A-5809E8B0A953}"/>
    <cellStyle name="계산 3 11 5" xfId="5153" xr:uid="{393BD82C-6A16-4EB4-8115-C871C1D05B5D}"/>
    <cellStyle name="계산 3 11 5 2" xfId="32308" xr:uid="{FA940CD9-674F-4BCD-AFC9-6F8BC1855B10}"/>
    <cellStyle name="계산 3 11 6" xfId="32309" xr:uid="{5E5D3D2B-EDDA-4A1A-BAAE-DA84828F31B5}"/>
    <cellStyle name="계산 3 12" xfId="5154" xr:uid="{35764FC7-FDDC-4C86-B273-239593FB7485}"/>
    <cellStyle name="계산 3 12 2" xfId="5155" xr:uid="{70A00390-2DB0-46F3-B361-534BBD39BB09}"/>
    <cellStyle name="계산 3 12 2 2" xfId="5156" xr:uid="{A287765B-EF0E-446A-8C5F-431C1DE20045}"/>
    <cellStyle name="계산 3 12 2 2 2" xfId="32310" xr:uid="{A6F8BBCD-3F8A-4FF9-977F-EC7E232D7C34}"/>
    <cellStyle name="계산 3 12 2 3" xfId="5157" xr:uid="{C6C14C40-6B61-4563-AC37-4884DFD97F34}"/>
    <cellStyle name="계산 3 12 2 3 2" xfId="32311" xr:uid="{8E754017-DD31-4C23-912A-76C091647917}"/>
    <cellStyle name="계산 3 12 2 4" xfId="32312" xr:uid="{6B4350F4-6A60-42C2-9223-F8A914D70518}"/>
    <cellStyle name="계산 3 12 3" xfId="5158" xr:uid="{803B43D3-144E-43C0-866D-61A837AB3ABC}"/>
    <cellStyle name="계산 3 12 3 2" xfId="5159" xr:uid="{911D2154-6D7E-4122-B652-0C89F203DAE1}"/>
    <cellStyle name="계산 3 12 3 2 2" xfId="32313" xr:uid="{4F7EB38D-D50F-4267-9DA5-6EE4E88C25EC}"/>
    <cellStyle name="계산 3 12 3 3" xfId="5160" xr:uid="{88CD6C68-5ED6-4D66-A9C2-140FE0E36846}"/>
    <cellStyle name="계산 3 12 3 3 2" xfId="32314" xr:uid="{1F7018F1-70E1-49E7-80E8-1141E532CDFD}"/>
    <cellStyle name="계산 3 12 3 4" xfId="32315" xr:uid="{5F7AB947-7448-4DE4-80B2-6E9F9959084C}"/>
    <cellStyle name="계산 3 12 4" xfId="5161" xr:uid="{28AB5CF0-C5FF-49D9-A2C2-4C443BB2248F}"/>
    <cellStyle name="계산 3 12 4 2" xfId="32316" xr:uid="{D173AF9D-524A-4035-AAD9-8B7603F44AD7}"/>
    <cellStyle name="계산 3 12 5" xfId="5162" xr:uid="{F23F7705-A67D-48B2-AE93-1269A19D862F}"/>
    <cellStyle name="계산 3 12 5 2" xfId="32317" xr:uid="{2567852D-4A5F-49B1-A1A5-51D44833A7A9}"/>
    <cellStyle name="계산 3 12 6" xfId="32318" xr:uid="{43E40A60-46CA-4ECA-B255-8CE252D5CCEC}"/>
    <cellStyle name="계산 3 13" xfId="5163" xr:uid="{BC5A1B88-3EBF-41D7-8E60-845397DFF7F2}"/>
    <cellStyle name="계산 3 13 2" xfId="5164" xr:uid="{996D28D9-B3A7-43AB-B85E-331CCAA0852F}"/>
    <cellStyle name="계산 3 13 2 2" xfId="5165" xr:uid="{0D6273B1-0CA7-4D64-A4C2-B99B3C8B5693}"/>
    <cellStyle name="계산 3 13 2 2 2" xfId="32319" xr:uid="{E5005383-121D-4D5B-82F1-6EFF9A4C419E}"/>
    <cellStyle name="계산 3 13 2 3" xfId="5166" xr:uid="{6A7C191A-0CA7-4BB2-84F1-7D2C1DC2B265}"/>
    <cellStyle name="계산 3 13 2 3 2" xfId="32320" xr:uid="{4C277333-A1AB-46A2-9940-C76DF2A88DB0}"/>
    <cellStyle name="계산 3 13 2 4" xfId="32321" xr:uid="{088891B6-0728-41AC-92C4-7BDA1E1092A0}"/>
    <cellStyle name="계산 3 13 3" xfId="5167" xr:uid="{1A73AA1B-59CE-43A6-86B0-75EE9476B52B}"/>
    <cellStyle name="계산 3 13 3 2" xfId="5168" xr:uid="{DB64CC66-852D-4D0C-A632-BAF90CD0F9F4}"/>
    <cellStyle name="계산 3 13 3 2 2" xfId="32322" xr:uid="{02929AE4-B2E5-4DDD-AA14-382EB2F28E2B}"/>
    <cellStyle name="계산 3 13 3 3" xfId="5169" xr:uid="{74436723-5664-442C-99E4-B42FD2B5E6E9}"/>
    <cellStyle name="계산 3 13 3 3 2" xfId="32323" xr:uid="{6AA16AC4-0FA5-49F9-AC82-B25594E1CE11}"/>
    <cellStyle name="계산 3 13 3 4" xfId="32324" xr:uid="{C31106A4-7BBF-47A2-BCC7-3C459A8DF04C}"/>
    <cellStyle name="계산 3 13 4" xfId="5170" xr:uid="{D9AB3FF7-37D4-47CB-881F-9C8C4BC3F829}"/>
    <cellStyle name="계산 3 13 4 2" xfId="32325" xr:uid="{E6738BC3-926D-488D-A275-50D0C919CA46}"/>
    <cellStyle name="계산 3 13 5" xfId="5171" xr:uid="{18C6A821-D795-4459-8BA4-405CD9D1DE73}"/>
    <cellStyle name="계산 3 13 5 2" xfId="32326" xr:uid="{876EAEA1-F795-4EAE-A3FF-2EBF4B79237D}"/>
    <cellStyle name="계산 3 13 6" xfId="32327" xr:uid="{297E4FEC-66A6-422E-8EF4-A2F98FA1D06E}"/>
    <cellStyle name="계산 3 14" xfId="5172" xr:uid="{9A6FE3E5-7505-4546-8704-66EA90C120FD}"/>
    <cellStyle name="계산 3 14 2" xfId="5173" xr:uid="{D56FEB38-3B1A-491A-A13E-984C533D67DF}"/>
    <cellStyle name="계산 3 14 2 2" xfId="5174" xr:uid="{FF72C0EF-CB5E-4132-85E2-F46289C28C75}"/>
    <cellStyle name="계산 3 14 2 2 2" xfId="32328" xr:uid="{9A70ADF1-F0B9-4EDB-902A-732F0A3C6F6E}"/>
    <cellStyle name="계산 3 14 2 3" xfId="5175" xr:uid="{B940135A-4018-471B-BDF5-E70169BDA82E}"/>
    <cellStyle name="계산 3 14 2 3 2" xfId="32329" xr:uid="{9A6652B7-65DD-4A7B-9753-246B5A513E94}"/>
    <cellStyle name="계산 3 14 2 4" xfId="32330" xr:uid="{044E4DD4-9200-41FB-B4E7-6242B8D2FA2F}"/>
    <cellStyle name="계산 3 14 3" xfId="5176" xr:uid="{048E7929-BF3D-42EB-8054-2FE4941F1D9A}"/>
    <cellStyle name="계산 3 14 3 2" xfId="5177" xr:uid="{1741E908-EA37-4295-A7C4-45DF1DED6FF5}"/>
    <cellStyle name="계산 3 14 3 2 2" xfId="32331" xr:uid="{82B8D613-8A60-4B16-B88A-8DBAA2A141BA}"/>
    <cellStyle name="계산 3 14 3 3" xfId="5178" xr:uid="{29742847-6339-455F-851F-7B76431865D0}"/>
    <cellStyle name="계산 3 14 3 3 2" xfId="32332" xr:uid="{04A2C8EF-C727-4A02-9B3E-FB4496629079}"/>
    <cellStyle name="계산 3 14 3 4" xfId="32333" xr:uid="{9374451A-8866-47F7-AFB8-16DBD6D2E6A0}"/>
    <cellStyle name="계산 3 14 4" xfId="5179" xr:uid="{48D6AC5A-48C9-425D-9325-CB2F603A28AE}"/>
    <cellStyle name="계산 3 14 4 2" xfId="32334" xr:uid="{25BB2C04-D2E7-4B64-BEC8-A01D08FFC84D}"/>
    <cellStyle name="계산 3 14 5" xfId="5180" xr:uid="{C05B5F61-3857-4912-9C85-93198E5EBC2E}"/>
    <cellStyle name="계산 3 14 5 2" xfId="32335" xr:uid="{F7A762A9-9B63-461C-A058-496083147B5F}"/>
    <cellStyle name="계산 3 14 6" xfId="32336" xr:uid="{57BBA56F-4DF4-4CD9-9A8B-1D70A5E73B32}"/>
    <cellStyle name="계산 3 15" xfId="5181" xr:uid="{D63B0C7B-F6D7-44A8-924F-A7A3ACA39082}"/>
    <cellStyle name="계산 3 15 2" xfId="5182" xr:uid="{1ED494EB-E071-4B03-BEAA-2415B8B89E9C}"/>
    <cellStyle name="계산 3 15 2 2" xfId="5183" xr:uid="{5D672EF4-E77B-4267-BF2B-B156BC382DE4}"/>
    <cellStyle name="계산 3 15 2 2 2" xfId="32337" xr:uid="{72A8BF9C-9EFA-4211-BB9B-0ED3046DD6AD}"/>
    <cellStyle name="계산 3 15 2 3" xfId="5184" xr:uid="{AE11F862-EC0E-48E7-8C86-0B6CE925359E}"/>
    <cellStyle name="계산 3 15 2 3 2" xfId="32338" xr:uid="{BF614292-DF69-4AE5-9F40-75753D8399CB}"/>
    <cellStyle name="계산 3 15 2 4" xfId="32339" xr:uid="{207913F0-2357-448B-BBD6-299B1D9A4C6D}"/>
    <cellStyle name="계산 3 15 3" xfId="5185" xr:uid="{F1B1F5E5-501F-4AEA-A071-CE7AF2470BBE}"/>
    <cellStyle name="계산 3 15 3 2" xfId="5186" xr:uid="{8E42C83D-C41D-4700-B0DE-F0350202BF67}"/>
    <cellStyle name="계산 3 15 3 2 2" xfId="32340" xr:uid="{55175A09-8663-49CB-BF0B-4DE1184D057E}"/>
    <cellStyle name="계산 3 15 3 3" xfId="5187" xr:uid="{81E306A6-0692-4BAE-A3FE-846E5C9BDAAA}"/>
    <cellStyle name="계산 3 15 3 3 2" xfId="32341" xr:uid="{3DFD20CF-E6AE-44CA-95A3-B24CAEEAC079}"/>
    <cellStyle name="계산 3 15 3 4" xfId="32342" xr:uid="{2B2E9C9C-54B5-4394-A023-9087C3923D94}"/>
    <cellStyle name="계산 3 15 4" xfId="5188" xr:uid="{02BBE5D6-1368-44FC-8C6E-219C05C7EEBF}"/>
    <cellStyle name="계산 3 15 4 2" xfId="32343" xr:uid="{04F7AB01-4238-48B4-9F90-2AAF0711CC89}"/>
    <cellStyle name="계산 3 15 5" xfId="5189" xr:uid="{566709CE-DF60-4604-9667-B2608D6526BD}"/>
    <cellStyle name="계산 3 15 5 2" xfId="32344" xr:uid="{0DE62747-717A-4F03-ACB4-AA4A9369CB26}"/>
    <cellStyle name="계산 3 15 6" xfId="32345" xr:uid="{02AE17D0-70FD-4AE2-9936-F766FCEA7891}"/>
    <cellStyle name="계산 3 16" xfId="5190" xr:uid="{721226C8-B910-4CAF-BAB2-9F2CEE3F9C07}"/>
    <cellStyle name="계산 3 16 2" xfId="5191" xr:uid="{645526CF-3296-4ABC-A3E3-44AF925D7D98}"/>
    <cellStyle name="계산 3 16 2 2" xfId="32346" xr:uid="{CCFC0BE1-D6A6-4403-AF84-A57AC4552B9A}"/>
    <cellStyle name="계산 3 16 3" xfId="5192" xr:uid="{9B6F2037-1349-4A43-9F06-9AE324D62FE6}"/>
    <cellStyle name="계산 3 16 3 2" xfId="32347" xr:uid="{A662761D-F583-4E95-8749-B21E5176D3A7}"/>
    <cellStyle name="계산 3 16 4" xfId="32348" xr:uid="{2B3CE5D7-51F7-430C-9E14-092903466FEA}"/>
    <cellStyle name="계산 3 17" xfId="27335" xr:uid="{987F3A5B-F94B-4E22-8CFC-FD6CBF6C0721}"/>
    <cellStyle name="계산 3 17 2" xfId="32349" xr:uid="{D1AE6EE9-2133-48AB-AD05-4B4E557E54C3}"/>
    <cellStyle name="계산 3 18" xfId="32350" xr:uid="{E4CFC080-E9F4-41AA-A739-2F8EF3FD93AD}"/>
    <cellStyle name="계산 3 2" xfId="5193" xr:uid="{801F9CBD-F4B0-4632-BAEF-BF56760CB97A}"/>
    <cellStyle name="계산 3 2 2" xfId="5194" xr:uid="{9333B5E8-A9A8-4C36-8956-50161B71175B}"/>
    <cellStyle name="계산 3 2 2 2" xfId="5195" xr:uid="{8F5A6195-532F-4FF8-BC76-298E578BA2D5}"/>
    <cellStyle name="계산 3 2 2 2 2" xfId="32351" xr:uid="{9E5382C5-C470-4634-AC39-1C38774E1EA8}"/>
    <cellStyle name="계산 3 2 2 3" xfId="5196" xr:uid="{FD126EC1-C405-4F97-8598-132E53B6D1DB}"/>
    <cellStyle name="계산 3 2 2 3 2" xfId="32352" xr:uid="{F8853B75-CBA5-437D-A8D8-71970D12F84F}"/>
    <cellStyle name="계산 3 2 2 4" xfId="32353" xr:uid="{DA7BAFF1-E88C-44E6-BB94-A80542A8B9FC}"/>
    <cellStyle name="계산 3 2 3" xfId="5197" xr:uid="{F2E5DA6B-4152-480B-8B25-0AA604B95852}"/>
    <cellStyle name="계산 3 2 3 2" xfId="5198" xr:uid="{AAFC0BAE-0745-4A14-B1F3-1762441DD076}"/>
    <cellStyle name="계산 3 2 3 2 2" xfId="32354" xr:uid="{2AD71442-273E-4FF0-B07D-8E6F929AD9A6}"/>
    <cellStyle name="계산 3 2 3 3" xfId="5199" xr:uid="{7718330E-83A0-4E98-BFB2-8F75B3E18C47}"/>
    <cellStyle name="계산 3 2 3 3 2" xfId="32355" xr:uid="{BDC31D08-D877-4135-B28D-E919C1483F9A}"/>
    <cellStyle name="계산 3 2 3 4" xfId="32356" xr:uid="{D0671B94-002A-48B0-968A-E90C2F2E0BB4}"/>
    <cellStyle name="계산 3 2 4" xfId="5200" xr:uid="{8E286C97-57B1-4369-AD17-22661E218D15}"/>
    <cellStyle name="계산 3 2 4 2" xfId="32357" xr:uid="{7EC132B4-5371-4E6C-8A9C-193B0AE410A4}"/>
    <cellStyle name="계산 3 2 5" xfId="5201" xr:uid="{62F05020-06B1-449C-9514-3FE07969FB9A}"/>
    <cellStyle name="계산 3 2 5 2" xfId="32358" xr:uid="{86BAE6F9-3BF7-4143-935C-07B0C2B564C8}"/>
    <cellStyle name="계산 3 2 6" xfId="27336" xr:uid="{3C49408F-4044-42F6-A7EA-03F0C2B06A9A}"/>
    <cellStyle name="계산 3 2 6 2" xfId="32359" xr:uid="{09DCBAAD-568B-43D2-8FC9-D9D5A4259283}"/>
    <cellStyle name="계산 3 2 7" xfId="32360" xr:uid="{E7B45159-3929-4243-8B86-76E356B32412}"/>
    <cellStyle name="계산 3 3" xfId="5202" xr:uid="{12FC529A-BBB8-4129-8AE8-57644369B1D1}"/>
    <cellStyle name="계산 3 3 2" xfId="5203" xr:uid="{48AC4BC9-5C3B-434E-9A10-3C214A9A5189}"/>
    <cellStyle name="계산 3 3 2 2" xfId="5204" xr:uid="{7CC3F8E7-B95B-45BF-9311-3BD516F0860C}"/>
    <cellStyle name="계산 3 3 2 2 2" xfId="32361" xr:uid="{F4D86611-0367-4C6A-938F-81092038980B}"/>
    <cellStyle name="계산 3 3 2 3" xfId="5205" xr:uid="{1B7B26DB-6AAF-4519-A53D-D48AD2E409B1}"/>
    <cellStyle name="계산 3 3 2 3 2" xfId="32362" xr:uid="{BD8C0965-24A6-4BA7-BC2E-8E23B7F4B06F}"/>
    <cellStyle name="계산 3 3 2 4" xfId="32363" xr:uid="{3D13A0C3-66A6-4931-B839-D191A751DF91}"/>
    <cellStyle name="계산 3 3 3" xfId="5206" xr:uid="{684FBF2E-2B6C-4C52-897B-F788AF60BE5D}"/>
    <cellStyle name="계산 3 3 3 2" xfId="5207" xr:uid="{7C401A7D-66AB-46F8-AAEB-877B661B410B}"/>
    <cellStyle name="계산 3 3 3 2 2" xfId="32364" xr:uid="{2EBE451B-2D40-4618-A7B9-A63825EC6718}"/>
    <cellStyle name="계산 3 3 3 3" xfId="5208" xr:uid="{D26D79A4-2ADD-480B-BB4D-DBFCE226EC19}"/>
    <cellStyle name="계산 3 3 3 3 2" xfId="32365" xr:uid="{8C91B8CA-BAAA-4711-8655-B84D3A40677A}"/>
    <cellStyle name="계산 3 3 3 4" xfId="32366" xr:uid="{831A2AB3-BB3B-432D-B8C8-8CE57026E094}"/>
    <cellStyle name="계산 3 3 4" xfId="5209" xr:uid="{1DCAA68B-1DA2-4466-A2DA-9492F3FD9EDA}"/>
    <cellStyle name="계산 3 3 4 2" xfId="32367" xr:uid="{95FA0F57-AD03-4E93-974F-D85378043B66}"/>
    <cellStyle name="계산 3 3 5" xfId="5210" xr:uid="{259BEB76-1AB8-4CFC-9AAB-1FA97910A075}"/>
    <cellStyle name="계산 3 3 5 2" xfId="32368" xr:uid="{229AA270-2091-4FA9-B406-9C00B3B3E5B6}"/>
    <cellStyle name="계산 3 3 6" xfId="32369" xr:uid="{ADF3A0FE-EB7F-4479-98E9-0D318A886799}"/>
    <cellStyle name="계산 3 4" xfId="5211" xr:uid="{95C41073-C145-4513-94B1-794E2AFEC3A0}"/>
    <cellStyle name="계산 3 4 2" xfId="5212" xr:uid="{96418736-8A7B-4447-9193-AF8F41AAD4AC}"/>
    <cellStyle name="계산 3 4 2 2" xfId="5213" xr:uid="{7DD4BBC1-32C7-4E3B-88A9-2B90043EE5CC}"/>
    <cellStyle name="계산 3 4 2 2 2" xfId="32370" xr:uid="{E8018FB7-B35D-4785-8DAE-DC28EBAEAFDE}"/>
    <cellStyle name="계산 3 4 2 3" xfId="5214" xr:uid="{341F4621-CDC7-44A8-9782-A2A26671B18F}"/>
    <cellStyle name="계산 3 4 2 3 2" xfId="32371" xr:uid="{BB8022EE-9F0F-45CC-8335-5A28508DC3D8}"/>
    <cellStyle name="계산 3 4 2 4" xfId="32372" xr:uid="{0079FC7B-DBB2-4FAB-BF37-EC9942AEBAB7}"/>
    <cellStyle name="계산 3 4 3" xfId="5215" xr:uid="{B7154E30-38B6-4A5E-8F6B-C61E7495050F}"/>
    <cellStyle name="계산 3 4 3 2" xfId="5216" xr:uid="{34B90D4C-6963-448D-9D4F-F8890D343182}"/>
    <cellStyle name="계산 3 4 3 2 2" xfId="32373" xr:uid="{B2ECB1F1-9A9E-48B2-9332-C69739DB2B79}"/>
    <cellStyle name="계산 3 4 3 3" xfId="5217" xr:uid="{023915D8-15E3-475C-BFDF-81FBD29FAE6B}"/>
    <cellStyle name="계산 3 4 3 3 2" xfId="32374" xr:uid="{A483CCDD-1A8D-4BC3-8710-83C56CBE7AD0}"/>
    <cellStyle name="계산 3 4 3 4" xfId="32375" xr:uid="{86ED4A0C-28B7-4D25-B4E9-8AA5C8D5129B}"/>
    <cellStyle name="계산 3 4 4" xfId="5218" xr:uid="{E396115D-2A12-4235-BC3A-FA6150BE9ED6}"/>
    <cellStyle name="계산 3 4 4 2" xfId="32376" xr:uid="{D9F355BB-0CD4-43EB-A60A-C795EB8D042E}"/>
    <cellStyle name="계산 3 4 5" xfId="5219" xr:uid="{7F38CFA8-15C6-4E2B-A8E3-89821CF4A2DB}"/>
    <cellStyle name="계산 3 4 5 2" xfId="32377" xr:uid="{0CA2106B-9DF8-4481-B14A-818F35B75D75}"/>
    <cellStyle name="계산 3 4 6" xfId="32378" xr:uid="{6408D805-D925-4C09-99AD-16CE901C03CB}"/>
    <cellStyle name="계산 3 5" xfId="5220" xr:uid="{9A0EE4A7-51B8-4614-9DD3-CCAF317A5199}"/>
    <cellStyle name="계산 3 5 2" xfId="5221" xr:uid="{19C43228-7EBA-4746-9282-ADEEADF207C6}"/>
    <cellStyle name="계산 3 5 2 2" xfId="5222" xr:uid="{DB54ADF3-47AF-4876-BB96-AF435A0F28DD}"/>
    <cellStyle name="계산 3 5 2 2 2" xfId="32379" xr:uid="{221B9915-DB9D-4F83-AF7D-B5AC36B1A4EA}"/>
    <cellStyle name="계산 3 5 2 3" xfId="5223" xr:uid="{34BF9919-78A6-46C7-8330-7D4C4C35B745}"/>
    <cellStyle name="계산 3 5 2 3 2" xfId="32380" xr:uid="{FE114D7C-7EFE-4E5B-9C51-9CF1B41C0A60}"/>
    <cellStyle name="계산 3 5 2 4" xfId="32381" xr:uid="{912259FE-001C-4E77-B48E-B1C786CCEE6B}"/>
    <cellStyle name="계산 3 5 3" xfId="5224" xr:uid="{52645C7E-5B93-4AAA-8E26-65C2C0EB9F63}"/>
    <cellStyle name="계산 3 5 3 2" xfId="5225" xr:uid="{5E2FCEFF-E7E5-49C4-9C3F-812BC22B49F3}"/>
    <cellStyle name="계산 3 5 3 2 2" xfId="32382" xr:uid="{FC8151B6-E9B2-40C7-995F-8B7E5A92BF82}"/>
    <cellStyle name="계산 3 5 3 3" xfId="5226" xr:uid="{A4385C8C-8A0D-4EA6-8256-CB08DAA3525D}"/>
    <cellStyle name="계산 3 5 3 3 2" xfId="32383" xr:uid="{0E548E32-89C0-45BE-B752-CF761F08D8EB}"/>
    <cellStyle name="계산 3 5 3 4" xfId="32384" xr:uid="{42FDC2C8-3FD6-4F68-86AD-EBB1651362C4}"/>
    <cellStyle name="계산 3 5 4" xfId="5227" xr:uid="{B7786A8A-DD11-4114-A465-886168D13BCE}"/>
    <cellStyle name="계산 3 5 4 2" xfId="32385" xr:uid="{A231A556-0BBC-440E-BE26-409296C69955}"/>
    <cellStyle name="계산 3 5 5" xfId="5228" xr:uid="{98AF42EB-5210-4434-9302-F7DB10EA3286}"/>
    <cellStyle name="계산 3 5 5 2" xfId="32386" xr:uid="{A1D06DEE-6B17-414F-A34F-646A9230EFB8}"/>
    <cellStyle name="계산 3 5 6" xfId="32387" xr:uid="{9B40E4D4-29F0-4C7A-AED4-F6EBFCF1DDDD}"/>
    <cellStyle name="계산 3 6" xfId="5229" xr:uid="{ACE7A55D-48D2-4269-900B-93EEA908CA0A}"/>
    <cellStyle name="계산 3 6 2" xfId="5230" xr:uid="{B81C799A-B87F-406E-AD09-681B392F7118}"/>
    <cellStyle name="계산 3 6 2 2" xfId="5231" xr:uid="{0929E081-E6C9-4EFC-9FD8-5E41A9AFB6D5}"/>
    <cellStyle name="계산 3 6 2 2 2" xfId="32388" xr:uid="{F93EA1CB-2853-4A06-B96F-86448717B68D}"/>
    <cellStyle name="계산 3 6 2 3" xfId="5232" xr:uid="{33280A7F-CDE5-45F7-BBCC-014B1B323434}"/>
    <cellStyle name="계산 3 6 2 3 2" xfId="32389" xr:uid="{CB7ADAA7-DCA4-4B28-AE1C-A1A15D1C205C}"/>
    <cellStyle name="계산 3 6 2 4" xfId="32390" xr:uid="{30993255-3514-49A3-8A5C-4E4994829EBA}"/>
    <cellStyle name="계산 3 6 3" xfId="5233" xr:uid="{112563D4-BBD8-4F23-9A70-BAD74D05FE33}"/>
    <cellStyle name="계산 3 6 3 2" xfId="5234" xr:uid="{54055C12-C65A-4D60-A49F-00F157237DD5}"/>
    <cellStyle name="계산 3 6 3 2 2" xfId="32391" xr:uid="{0BB6FD58-F630-448A-8563-AE9AC83795BE}"/>
    <cellStyle name="계산 3 6 3 3" xfId="5235" xr:uid="{776E388A-CDD6-4967-8890-6B8578B27E70}"/>
    <cellStyle name="계산 3 6 3 3 2" xfId="32392" xr:uid="{5C4E269B-FED2-4210-B4EC-94801176F4C5}"/>
    <cellStyle name="계산 3 6 3 4" xfId="32393" xr:uid="{086556A0-5339-44C4-B878-576385EBB128}"/>
    <cellStyle name="계산 3 6 4" xfId="5236" xr:uid="{1696F66C-202E-4DD9-97D3-5C1FBEA15E29}"/>
    <cellStyle name="계산 3 6 4 2" xfId="32394" xr:uid="{792D9E27-AE9C-4EFF-ACF1-948F09E5814C}"/>
    <cellStyle name="계산 3 6 5" xfId="5237" xr:uid="{FD74FF1C-8EDF-401C-82B5-306EDB24C20D}"/>
    <cellStyle name="계산 3 6 5 2" xfId="32395" xr:uid="{CC08FC31-E87C-4AEF-8282-28D8CC0F2A0D}"/>
    <cellStyle name="계산 3 6 6" xfId="32396" xr:uid="{40CBFAE5-7415-40FF-A9B5-6400AACA51F0}"/>
    <cellStyle name="계산 3 7" xfId="5238" xr:uid="{AA2C6C30-5EFB-413D-B279-C29EE461746C}"/>
    <cellStyle name="계산 3 7 2" xfId="5239" xr:uid="{97F1E451-1C1F-4875-9239-52CB7BCBDCCB}"/>
    <cellStyle name="계산 3 7 2 2" xfId="5240" xr:uid="{FD5C5129-59E6-45CB-98B3-CE1223378D08}"/>
    <cellStyle name="계산 3 7 2 2 2" xfId="32397" xr:uid="{D7E3537C-C668-4CF3-BF6F-E998C2ADF022}"/>
    <cellStyle name="계산 3 7 2 3" xfId="5241" xr:uid="{50717D91-BA36-4D39-A10B-9DC80CE672D6}"/>
    <cellStyle name="계산 3 7 2 3 2" xfId="32398" xr:uid="{F4EB3F3B-7A80-4E18-83A9-D0CFCF42AD76}"/>
    <cellStyle name="계산 3 7 2 4" xfId="32399" xr:uid="{208C9B36-4A7F-4C86-ADD2-5C9E84270B95}"/>
    <cellStyle name="계산 3 7 3" xfId="5242" xr:uid="{1F4A58C7-D1CD-4D8D-8137-92854CB10327}"/>
    <cellStyle name="계산 3 7 3 2" xfId="5243" xr:uid="{FBA30F03-AA8B-470D-AD4E-3722FFDD247E}"/>
    <cellStyle name="계산 3 7 3 2 2" xfId="32400" xr:uid="{0064198D-34A9-4181-9804-4871272D8B7F}"/>
    <cellStyle name="계산 3 7 3 3" xfId="5244" xr:uid="{B12F12E6-875F-40A2-AD4F-EDBC7BFC4295}"/>
    <cellStyle name="계산 3 7 3 3 2" xfId="32401" xr:uid="{4A6ADC99-411F-4E23-AA7D-F057D0238F21}"/>
    <cellStyle name="계산 3 7 3 4" xfId="32402" xr:uid="{DDA0F04F-6A13-4070-ADAF-A54F925D29A2}"/>
    <cellStyle name="계산 3 7 4" xfId="5245" xr:uid="{2CA4E64D-3C78-4D4A-B0EF-8104145C00AF}"/>
    <cellStyle name="계산 3 7 4 2" xfId="32403" xr:uid="{4F09BF1F-1F77-437D-9C2B-8965BB52A291}"/>
    <cellStyle name="계산 3 7 5" xfId="5246" xr:uid="{EBF71E71-6ADC-41CF-BA74-E9A38B6937A8}"/>
    <cellStyle name="계산 3 7 5 2" xfId="32404" xr:uid="{F459A1C9-D822-4DEE-A639-19E0ADE50923}"/>
    <cellStyle name="계산 3 7 6" xfId="32405" xr:uid="{60D4FD5C-B8D8-4FF8-9EA9-E067937B7D16}"/>
    <cellStyle name="계산 3 8" xfId="5247" xr:uid="{8BB77A00-DE32-4213-B899-D23E0AB547A6}"/>
    <cellStyle name="계산 3 8 2" xfId="5248" xr:uid="{50CDD587-47BA-4C8D-8E59-962962D507FC}"/>
    <cellStyle name="계산 3 8 2 2" xfId="5249" xr:uid="{4FDC6AFA-117A-4A67-824E-F517CB1CAF2A}"/>
    <cellStyle name="계산 3 8 2 2 2" xfId="32406" xr:uid="{7FD46C2D-3C46-4A72-8551-0F5FFCE17908}"/>
    <cellStyle name="계산 3 8 2 3" xfId="5250" xr:uid="{592641E7-3D5C-46E9-8588-4B50F1B21DD4}"/>
    <cellStyle name="계산 3 8 2 3 2" xfId="32407" xr:uid="{B9D8A0C8-4673-4650-8318-9BF0F64317E1}"/>
    <cellStyle name="계산 3 8 2 4" xfId="32408" xr:uid="{9B517252-238C-49EC-8D47-71A5F36C12B7}"/>
    <cellStyle name="계산 3 8 3" xfId="5251" xr:uid="{05D6D426-60DC-4E78-B4F8-DB5ABBD4922B}"/>
    <cellStyle name="계산 3 8 3 2" xfId="5252" xr:uid="{C41AA681-23FA-4725-8BA0-0733A06E1C39}"/>
    <cellStyle name="계산 3 8 3 2 2" xfId="32409" xr:uid="{0C0B8441-FCF8-4C68-B142-B2DAD2144F2A}"/>
    <cellStyle name="계산 3 8 3 3" xfId="5253" xr:uid="{4EBBFCC7-2E94-42A4-8165-A5E2C33FB2BB}"/>
    <cellStyle name="계산 3 8 3 3 2" xfId="32410" xr:uid="{210834BA-B402-48D2-944F-DEB9CE963BA1}"/>
    <cellStyle name="계산 3 8 3 4" xfId="32411" xr:uid="{18A87E25-F176-44DD-9C73-A3E10B387AC2}"/>
    <cellStyle name="계산 3 8 4" xfId="5254" xr:uid="{483727E4-A705-419E-AB39-FF88BC4644A1}"/>
    <cellStyle name="계산 3 8 4 2" xfId="32412" xr:uid="{47911BE6-BAF8-4345-B7F7-E2DBC09999D6}"/>
    <cellStyle name="계산 3 8 5" xfId="5255" xr:uid="{89277A44-492D-4DA7-BFFB-ECFAC29AC715}"/>
    <cellStyle name="계산 3 8 5 2" xfId="32413" xr:uid="{DD1624D3-E869-464F-B9B1-49EE6BA439FB}"/>
    <cellStyle name="계산 3 8 6" xfId="32414" xr:uid="{CAF654BF-5576-4D76-B757-74A147AF1118}"/>
    <cellStyle name="계산 3 9" xfId="5256" xr:uid="{CB6E1119-AABC-46E4-98B6-9E54CE22FC48}"/>
    <cellStyle name="계산 3 9 2" xfId="5257" xr:uid="{FC8A5239-3305-49BB-B10B-704979CB0830}"/>
    <cellStyle name="계산 3 9 2 2" xfId="5258" xr:uid="{C8FCDCDD-91EF-49A2-8D64-22A102E2338B}"/>
    <cellStyle name="계산 3 9 2 2 2" xfId="32415" xr:uid="{7AFAFA92-13C1-4A3D-86B5-4D097F063889}"/>
    <cellStyle name="계산 3 9 2 3" xfId="5259" xr:uid="{B41E939A-673E-4867-A393-B13253025C00}"/>
    <cellStyle name="계산 3 9 2 3 2" xfId="32416" xr:uid="{21C7307B-C4F7-4037-87B5-F30B2C30221C}"/>
    <cellStyle name="계산 3 9 2 4" xfId="32417" xr:uid="{F19E3989-9494-487C-902B-E9AC42AE262C}"/>
    <cellStyle name="계산 3 9 3" xfId="5260" xr:uid="{4E2187EE-9147-4422-82EB-BCA48D1EFBD4}"/>
    <cellStyle name="계산 3 9 3 2" xfId="5261" xr:uid="{04D93BD5-6E97-435C-98AD-6ECBF4385201}"/>
    <cellStyle name="계산 3 9 3 2 2" xfId="32418" xr:uid="{A25EE45B-7188-4A4A-9D08-E813C1B585E9}"/>
    <cellStyle name="계산 3 9 3 3" xfId="5262" xr:uid="{5B7BBF99-A079-4988-AEA8-9C73998AE9DC}"/>
    <cellStyle name="계산 3 9 3 3 2" xfId="32419" xr:uid="{3F226570-1682-4C16-9B27-533077AEFC92}"/>
    <cellStyle name="계산 3 9 3 4" xfId="32420" xr:uid="{B2BFE2FD-9CA8-4FF4-B7AB-2A4BAA5CCF11}"/>
    <cellStyle name="계산 3 9 4" xfId="5263" xr:uid="{17705AF7-D7E0-4262-BC3D-56A17EAF1F18}"/>
    <cellStyle name="계산 3 9 4 2" xfId="32421" xr:uid="{5A800891-999D-485A-B51A-80C7AAC01694}"/>
    <cellStyle name="계산 3 9 5" xfId="5264" xr:uid="{73655989-C328-4D26-A004-6C3AC0957323}"/>
    <cellStyle name="계산 3 9 5 2" xfId="32422" xr:uid="{8418269B-93AE-434C-AAA0-1438FD478914}"/>
    <cellStyle name="계산 3 9 6" xfId="32423" xr:uid="{9D45E0DF-6AAD-43CA-99CB-ECBE7B70A28E}"/>
    <cellStyle name="계산 30" xfId="5265" xr:uid="{9F153898-134A-41F5-AE21-7285C4C0C8D2}"/>
    <cellStyle name="계산 30 2" xfId="5266" xr:uid="{91C1D198-4203-495A-BCC1-2DE53380596B}"/>
    <cellStyle name="계산 30 2 2" xfId="5267" xr:uid="{084C3FA4-D784-43A4-AAD9-70DA24A75344}"/>
    <cellStyle name="계산 30 2 2 2" xfId="32424" xr:uid="{AE6B6B7E-2830-4592-934E-9FB818B58401}"/>
    <cellStyle name="계산 30 2 3" xfId="5268" xr:uid="{7104D565-9CA7-4367-B836-EB56FFF41E9F}"/>
    <cellStyle name="계산 30 2 3 2" xfId="32425" xr:uid="{43D07755-CC0B-4D54-B842-FA654BE96028}"/>
    <cellStyle name="계산 30 2 4" xfId="32426" xr:uid="{1E2DC05A-81D2-4974-AE38-F86409170B2B}"/>
    <cellStyle name="계산 30 3" xfId="5269" xr:uid="{AE3888F2-7F18-4DE3-BAB5-D6363AAE5DDB}"/>
    <cellStyle name="계산 30 3 2" xfId="5270" xr:uid="{2EA983FA-FA50-41F7-9236-2F85BBAFF769}"/>
    <cellStyle name="계산 30 3 2 2" xfId="32427" xr:uid="{C0F8C8B3-B34E-4DC9-9713-1FDC5BFA0B30}"/>
    <cellStyle name="계산 30 3 3" xfId="5271" xr:uid="{9BD590FA-9BEE-4D2D-A689-FB94E7236791}"/>
    <cellStyle name="계산 30 3 3 2" xfId="32428" xr:uid="{F730B597-E544-43B1-8C51-0AC19981D1A7}"/>
    <cellStyle name="계산 30 3 4" xfId="32429" xr:uid="{F6CA2895-BA65-480B-A04D-8B02A2B34F3D}"/>
    <cellStyle name="계산 30 4" xfId="5272" xr:uid="{4FD74674-7F66-40A4-B003-6582F47C39D8}"/>
    <cellStyle name="계산 30 4 2" xfId="5273" xr:uid="{9C4DF3EB-2E1C-43A4-A102-6A6652F8CE9D}"/>
    <cellStyle name="계산 30 4 2 2" xfId="32430" xr:uid="{965CB342-039C-4982-909B-54DC6B14E52D}"/>
    <cellStyle name="계산 30 4 3" xfId="5274" xr:uid="{E8D6DD40-945C-42E4-86A5-61B7D52CEE39}"/>
    <cellStyle name="계산 30 4 3 2" xfId="32431" xr:uid="{96B6128B-20CC-4FC7-BEDF-701B3A4A0522}"/>
    <cellStyle name="계산 30 4 4" xfId="32432" xr:uid="{965A008A-6685-4343-B634-9CC7E05D0126}"/>
    <cellStyle name="계산 30 5" xfId="5275" xr:uid="{67D97542-633E-463F-8D85-EEEF20711226}"/>
    <cellStyle name="계산 30 5 2" xfId="32433" xr:uid="{83247A2D-5FD2-4E31-B339-4D5FF718CCB4}"/>
    <cellStyle name="계산 30 6" xfId="5276" xr:uid="{890F7770-CB63-4CAB-AEA5-FFA096E48F9F}"/>
    <cellStyle name="계산 30 6 2" xfId="32434" xr:uid="{3DC37BC4-7C70-4000-BF9C-CEB3FC66D062}"/>
    <cellStyle name="계산 30 7" xfId="32435" xr:uid="{09B1FDD0-B47B-4C18-B415-AA431D71FC4A}"/>
    <cellStyle name="계산 31" xfId="5277" xr:uid="{34AB710E-7393-4C63-B84F-BF044D0FDCEC}"/>
    <cellStyle name="계산 31 2" xfId="5278" xr:uid="{C49F9079-3C46-4E76-A3E4-2CC938A8C54B}"/>
    <cellStyle name="계산 31 2 2" xfId="5279" xr:uid="{BAD0CA71-E5B6-4F68-981B-776BCFB53435}"/>
    <cellStyle name="계산 31 2 2 2" xfId="32436" xr:uid="{321A2F95-B75C-4CF1-ACEC-2D1647C2B936}"/>
    <cellStyle name="계산 31 2 3" xfId="5280" xr:uid="{CCE4E7DD-CD80-4952-BD27-E1836A35B1A3}"/>
    <cellStyle name="계산 31 2 3 2" xfId="32437" xr:uid="{C5E030BA-DCD6-459F-8C18-852FE24D719C}"/>
    <cellStyle name="계산 31 2 4" xfId="32438" xr:uid="{3A618F15-1254-4C43-8D44-B66C2765A567}"/>
    <cellStyle name="계산 31 3" xfId="5281" xr:uid="{989EAF56-0953-4AED-B0A0-7EBAE42F53FA}"/>
    <cellStyle name="계산 31 3 2" xfId="5282" xr:uid="{119135FB-16C6-4727-B188-97BC23471AFF}"/>
    <cellStyle name="계산 31 3 2 2" xfId="32439" xr:uid="{2B81F36F-CE47-4A6E-86DC-12523B814EC3}"/>
    <cellStyle name="계산 31 3 3" xfId="5283" xr:uid="{FDF2FBDA-3B54-4C0F-8B01-3BCBC88A3104}"/>
    <cellStyle name="계산 31 3 3 2" xfId="32440" xr:uid="{9C6F4B3A-FC2A-464E-8177-0FD7EEF11545}"/>
    <cellStyle name="계산 31 3 4" xfId="32441" xr:uid="{3DE787D4-5656-46A9-8AB2-635C7CDAB8E5}"/>
    <cellStyle name="계산 31 4" xfId="5284" xr:uid="{D6D0E3AD-DECC-48A8-AC60-92C915E15158}"/>
    <cellStyle name="계산 31 4 2" xfId="5285" xr:uid="{0DF1AB00-74EF-45AB-9E92-19C7E86CC9C1}"/>
    <cellStyle name="계산 31 4 2 2" xfId="32442" xr:uid="{41DF8604-27E9-483D-93AA-8DE62B0C15A6}"/>
    <cellStyle name="계산 31 4 3" xfId="5286" xr:uid="{1B14AC12-A0BB-4FF2-A5C0-2000A68CCFBD}"/>
    <cellStyle name="계산 31 4 3 2" xfId="32443" xr:uid="{1AD229AF-2773-47C4-A2FA-24FE48701B27}"/>
    <cellStyle name="계산 31 4 4" xfId="32444" xr:uid="{E5E5DA8B-7EA5-4FB6-B9C8-41840360805F}"/>
    <cellStyle name="계산 31 5" xfId="5287" xr:uid="{E74356D9-72FD-43F8-9B1D-0B4FA5EADC9C}"/>
    <cellStyle name="계산 31 5 2" xfId="32445" xr:uid="{18E3C84F-0AAD-4642-9B2A-48665AA0772B}"/>
    <cellStyle name="계산 31 6" xfId="5288" xr:uid="{58393A25-3772-4881-89CF-B2FA39F8F2A2}"/>
    <cellStyle name="계산 31 6 2" xfId="32446" xr:uid="{8F20B4B6-20FE-43E2-B7EA-EB8C9D0ED813}"/>
    <cellStyle name="계산 31 7" xfId="32447" xr:uid="{EB866C38-0905-4C95-B3D3-46F057ACC05E}"/>
    <cellStyle name="계산 32" xfId="5289" xr:uid="{ADA13EAC-64A6-48C1-B9CD-82C5F0B6C56F}"/>
    <cellStyle name="계산 32 2" xfId="5290" xr:uid="{E68B6D9C-2CCA-4E93-BBB3-8EBA83BB0569}"/>
    <cellStyle name="계산 32 2 2" xfId="5291" xr:uid="{5C9CC968-FABE-42A2-8051-1E8ADFE5A9D4}"/>
    <cellStyle name="계산 32 2 2 2" xfId="32448" xr:uid="{AB252161-EF27-4248-A01A-729DBD8E84DA}"/>
    <cellStyle name="계산 32 2 3" xfId="5292" xr:uid="{2D3E12D9-0BC3-4C6F-A39D-FBF2533CD76E}"/>
    <cellStyle name="계산 32 2 3 2" xfId="32449" xr:uid="{6A2D9EB4-16B0-4287-8CA0-383925A01F9F}"/>
    <cellStyle name="계산 32 2 4" xfId="32450" xr:uid="{60DC2BA2-F21F-4AB7-A71D-92204567A4C8}"/>
    <cellStyle name="계산 32 3" xfId="5293" xr:uid="{DF98FEAB-7026-49B6-BF45-2F67C4366BB5}"/>
    <cellStyle name="계산 32 3 2" xfId="5294" xr:uid="{89CABC43-A4AE-480A-AB6F-21D04F56EB4C}"/>
    <cellStyle name="계산 32 3 2 2" xfId="32451" xr:uid="{F4B1DE37-BC6F-4055-908D-0815C1965852}"/>
    <cellStyle name="계산 32 3 3" xfId="5295" xr:uid="{65C60F34-A6F2-4907-9B1F-516887C472B8}"/>
    <cellStyle name="계산 32 3 3 2" xfId="32452" xr:uid="{13EABCA4-42BB-4E3A-9621-5C4C1619688A}"/>
    <cellStyle name="계산 32 3 4" xfId="32453" xr:uid="{394AE78D-A157-48C1-8376-38312588DB8A}"/>
    <cellStyle name="계산 32 4" xfId="5296" xr:uid="{3F9F5A70-94E7-4D8A-8075-0927EB06B8C9}"/>
    <cellStyle name="계산 32 4 2" xfId="5297" xr:uid="{2FDF05CD-CA8C-4372-8B8F-C975E3CB42DD}"/>
    <cellStyle name="계산 32 4 2 2" xfId="32454" xr:uid="{609F1F30-3540-4E84-BC07-249A55A44859}"/>
    <cellStyle name="계산 32 4 3" xfId="5298" xr:uid="{F5DC60A3-B0E7-46AD-BCE1-7EE848F3C46E}"/>
    <cellStyle name="계산 32 4 3 2" xfId="32455" xr:uid="{CE710449-5088-44F2-8F6A-FDAF548988F5}"/>
    <cellStyle name="계산 32 4 4" xfId="32456" xr:uid="{BB28B307-BECA-4450-9878-DD5F173E3AB1}"/>
    <cellStyle name="계산 32 5" xfId="5299" xr:uid="{B2EEEB81-48B5-4A59-9659-DA04E5598A45}"/>
    <cellStyle name="계산 32 5 2" xfId="32457" xr:uid="{D679E234-BA09-40AD-A8F6-AFF77B7A369C}"/>
    <cellStyle name="계산 32 6" xfId="5300" xr:uid="{752B65A4-49D4-4978-98AB-5CD80A5427E6}"/>
    <cellStyle name="계산 32 6 2" xfId="32458" xr:uid="{88CBAA29-2B7D-43EA-A60B-50C1F8FD90BA}"/>
    <cellStyle name="계산 32 7" xfId="32459" xr:uid="{3CE9F86F-28C6-4C1D-ACDE-C632768C56B4}"/>
    <cellStyle name="계산 33" xfId="5301" xr:uid="{4AEC5FCE-8AD5-4160-A383-79E0C77F196F}"/>
    <cellStyle name="계산 33 2" xfId="5302" xr:uid="{BC157DBD-A857-4422-B9E9-8ED1B28D297B}"/>
    <cellStyle name="계산 33 2 2" xfId="5303" xr:uid="{6AB993B8-DB5C-4681-85BB-48A622CD28B6}"/>
    <cellStyle name="계산 33 2 2 2" xfId="32460" xr:uid="{35FF4E8B-3ECC-4E26-AC6D-90C7E959468B}"/>
    <cellStyle name="계산 33 2 3" xfId="5304" xr:uid="{448710A7-A458-4D41-8DBF-EED0919B6566}"/>
    <cellStyle name="계산 33 2 3 2" xfId="32461" xr:uid="{241073E8-718D-4583-9CE6-D45800142209}"/>
    <cellStyle name="계산 33 2 4" xfId="32462" xr:uid="{8A955FD9-5628-49A2-B2E6-CA90791A53A3}"/>
    <cellStyle name="계산 33 3" xfId="5305" xr:uid="{7CD647B6-117E-4AAF-AECA-06D2AFC42CE9}"/>
    <cellStyle name="계산 33 3 2" xfId="5306" xr:uid="{E4852ADF-9D26-4446-800D-068C4FA96BFE}"/>
    <cellStyle name="계산 33 3 2 2" xfId="32463" xr:uid="{8E56C95B-AAB0-4842-9211-51D9A3B86FA6}"/>
    <cellStyle name="계산 33 3 3" xfId="5307" xr:uid="{FA2AAD21-CC16-4DB8-A7DF-8931D5564EEE}"/>
    <cellStyle name="계산 33 3 3 2" xfId="32464" xr:uid="{13F4D602-FDA9-40EF-AC8A-230246F87342}"/>
    <cellStyle name="계산 33 3 4" xfId="32465" xr:uid="{8419E992-7153-4D53-8EE2-26777397FA06}"/>
    <cellStyle name="계산 33 4" xfId="5308" xr:uid="{CC0D63D9-827C-49D9-BF8A-90FB8288991A}"/>
    <cellStyle name="계산 33 4 2" xfId="5309" xr:uid="{5EB315E9-6239-4DEB-BE37-ED9098BE2792}"/>
    <cellStyle name="계산 33 4 2 2" xfId="32466" xr:uid="{64C2EC3D-4631-488E-BB12-A4C477045362}"/>
    <cellStyle name="계산 33 4 3" xfId="5310" xr:uid="{372CB338-8C9D-4259-A24E-6713C08CB883}"/>
    <cellStyle name="계산 33 4 3 2" xfId="32467" xr:uid="{E7BF0580-D8E7-48C2-BE87-D122FCDBF907}"/>
    <cellStyle name="계산 33 4 4" xfId="32468" xr:uid="{7F61E1E5-5969-4B56-AE41-EAEDBD2243E9}"/>
    <cellStyle name="계산 33 5" xfId="5311" xr:uid="{D3B20386-B51D-4550-A45E-4FDDF4E520D6}"/>
    <cellStyle name="계산 33 5 2" xfId="32469" xr:uid="{9E15DA6A-5D89-4455-B317-795C2458BD7F}"/>
    <cellStyle name="계산 33 6" xfId="5312" xr:uid="{353B085D-A4BF-49F8-BA75-BC85D0758EFA}"/>
    <cellStyle name="계산 33 6 2" xfId="32470" xr:uid="{F1C63802-A2EC-499D-A08D-50373AA04DC9}"/>
    <cellStyle name="계산 33 7" xfId="32471" xr:uid="{47F949AE-3D45-4009-B2DF-90331920ED78}"/>
    <cellStyle name="계산 34" xfId="5313" xr:uid="{72428000-FFC3-4182-90AB-2C685DB49C01}"/>
    <cellStyle name="계산 34 2" xfId="5314" xr:uid="{8B972B6D-6D9A-4EC5-8B46-D3A888F46C56}"/>
    <cellStyle name="계산 34 2 2" xfId="5315" xr:uid="{629F7177-83EF-4198-ADD6-C8BB2C74CBC5}"/>
    <cellStyle name="계산 34 2 2 2" xfId="32472" xr:uid="{3CB86645-8404-4D6E-B4B9-B0BD31ACC8ED}"/>
    <cellStyle name="계산 34 2 3" xfId="5316" xr:uid="{44F9FD21-858F-4E80-94E8-158550AF4A9A}"/>
    <cellStyle name="계산 34 2 3 2" xfId="32473" xr:uid="{7132C3C7-714D-4A6D-B45E-DC29424183D5}"/>
    <cellStyle name="계산 34 2 4" xfId="32474" xr:uid="{374B5501-953C-42E7-8DAD-0265489293B6}"/>
    <cellStyle name="계산 34 3" xfId="5317" xr:uid="{461C2DB3-9DE5-43CB-AAF6-327296A308DE}"/>
    <cellStyle name="계산 34 3 2" xfId="5318" xr:uid="{4ED15227-7741-4054-8092-2E3148A699CE}"/>
    <cellStyle name="계산 34 3 2 2" xfId="32475" xr:uid="{AB691350-B0C0-4ADE-86F7-309F3B91738A}"/>
    <cellStyle name="계산 34 3 3" xfId="5319" xr:uid="{31104EA0-77FE-4FF7-A4C1-066A7B18CCC0}"/>
    <cellStyle name="계산 34 3 3 2" xfId="32476" xr:uid="{A1471CD1-80DC-46A1-A005-A2717331A250}"/>
    <cellStyle name="계산 34 3 4" xfId="32477" xr:uid="{5BCAFE6C-D837-426A-8F71-AE5730B8B988}"/>
    <cellStyle name="계산 34 4" xfId="5320" xr:uid="{3E615B99-1C18-4BFC-A27D-D8ECE3817B60}"/>
    <cellStyle name="계산 34 4 2" xfId="5321" xr:uid="{FD349E72-9430-45B7-9940-87D6A3E7F8D3}"/>
    <cellStyle name="계산 34 4 2 2" xfId="32478" xr:uid="{F9C9B1D3-E90E-4B49-9AA4-77AC3B02F2E9}"/>
    <cellStyle name="계산 34 4 3" xfId="5322" xr:uid="{DF324BCD-44AE-484C-81DF-1EEB380500BA}"/>
    <cellStyle name="계산 34 4 3 2" xfId="32479" xr:uid="{F7FEC166-B676-4BB7-A852-2C6805F10E03}"/>
    <cellStyle name="계산 34 4 4" xfId="32480" xr:uid="{7AFDF816-0524-4427-A3AD-F662D9AADE8A}"/>
    <cellStyle name="계산 34 5" xfId="5323" xr:uid="{41D939FC-1B6E-41DD-866D-786DAF82FF4D}"/>
    <cellStyle name="계산 34 5 2" xfId="32481" xr:uid="{F5FA28BA-FDC6-4D6B-A308-3040E8BDF4F4}"/>
    <cellStyle name="계산 34 6" xfId="5324" xr:uid="{7B4AA0BF-BF55-4421-9DB5-6E585B353B20}"/>
    <cellStyle name="계산 34 6 2" xfId="32482" xr:uid="{BCE48053-6BCD-43C9-9875-51294BEBEBFB}"/>
    <cellStyle name="계산 34 7" xfId="32483" xr:uid="{F42889D5-D80A-4770-8B8C-D0F65D2B4FBD}"/>
    <cellStyle name="계산 35" xfId="5325" xr:uid="{BED188AB-A4D5-45A6-B5E7-31531724B726}"/>
    <cellStyle name="계산 35 2" xfId="5326" xr:uid="{B13F9EFF-CDAD-4E4A-BC1F-D64D9C5F5AB5}"/>
    <cellStyle name="계산 35 2 2" xfId="5327" xr:uid="{A17BE62F-A0B8-4B3E-BAA9-A1C4FE64FC0B}"/>
    <cellStyle name="계산 35 2 2 2" xfId="32484" xr:uid="{33B01864-C777-4F20-8EDC-AC3C25CD49EB}"/>
    <cellStyle name="계산 35 2 3" xfId="5328" xr:uid="{F26C3702-8A99-4068-8D44-3B347D827D2F}"/>
    <cellStyle name="계산 35 2 3 2" xfId="32485" xr:uid="{072668A7-60C1-4389-A2C1-4AFB74BEFDD6}"/>
    <cellStyle name="계산 35 2 4" xfId="32486" xr:uid="{C6938FBC-8ADB-4D7C-9174-2F1FCA4F5C4E}"/>
    <cellStyle name="계산 35 3" xfId="5329" xr:uid="{3F2CDC54-4ACE-40BF-ABFF-7220ED8C7E74}"/>
    <cellStyle name="계산 35 3 2" xfId="5330" xr:uid="{F63FE8EA-165C-4A09-8BF8-56CE92F2794C}"/>
    <cellStyle name="계산 35 3 2 2" xfId="32487" xr:uid="{68E7EF47-89B1-4386-A561-C86C30C13318}"/>
    <cellStyle name="계산 35 3 3" xfId="5331" xr:uid="{178E72A9-EB37-4AEB-94D5-B682A2B79D3C}"/>
    <cellStyle name="계산 35 3 3 2" xfId="32488" xr:uid="{82C94DD0-2D5F-4743-937A-EA97C5503325}"/>
    <cellStyle name="계산 35 3 4" xfId="32489" xr:uid="{13AAC07C-4994-4F9F-B8E8-CBE1B2A3DD5E}"/>
    <cellStyle name="계산 35 4" xfId="5332" xr:uid="{FFC8DB6B-E6BD-4FF4-B4AA-97DB27246062}"/>
    <cellStyle name="계산 35 4 2" xfId="5333" xr:uid="{C9301213-FC07-4CC7-A3A8-E67D8B49993E}"/>
    <cellStyle name="계산 35 4 2 2" xfId="32490" xr:uid="{8EE9DF70-A49B-4498-B188-61448D93F37F}"/>
    <cellStyle name="계산 35 4 3" xfId="5334" xr:uid="{D9A7CF55-FC0D-466A-B0AD-6C986C2532F3}"/>
    <cellStyle name="계산 35 4 3 2" xfId="32491" xr:uid="{CDDE247D-3B92-4F87-A216-773EBC222F2A}"/>
    <cellStyle name="계산 35 4 4" xfId="32492" xr:uid="{0B0A67C4-185D-4A7B-A099-F3794A1F2278}"/>
    <cellStyle name="계산 35 5" xfId="5335" xr:uid="{A7C29DAC-1462-47F7-AA50-A2E660EB98E9}"/>
    <cellStyle name="계산 35 5 2" xfId="32493" xr:uid="{00AFC38E-A54C-4A0D-B551-65E61C42C472}"/>
    <cellStyle name="계산 35 6" xfId="5336" xr:uid="{0BB55232-78C4-4F52-A151-E05A2404A121}"/>
    <cellStyle name="계산 35 6 2" xfId="32494" xr:uid="{9EE5B32F-373E-48AF-8828-E7120BEB9096}"/>
    <cellStyle name="계산 35 7" xfId="32495" xr:uid="{15A65879-1DE1-45CF-A40B-C8CCC3B65973}"/>
    <cellStyle name="계산 36" xfId="5337" xr:uid="{358E5214-4E8F-446C-BA0D-BD74B1358EC4}"/>
    <cellStyle name="계산 36 2" xfId="5338" xr:uid="{1275C6D1-FAB0-4C1A-8811-48688D636A75}"/>
    <cellStyle name="계산 36 2 2" xfId="5339" xr:uid="{2263782F-754E-40F4-9813-ABFE46841AE8}"/>
    <cellStyle name="계산 36 2 2 2" xfId="32496" xr:uid="{004BAB8D-75D9-4AAD-B34C-0A065D5ACF05}"/>
    <cellStyle name="계산 36 2 3" xfId="5340" xr:uid="{5D3BEC4F-8DAA-40D8-BE66-2A5CC5C71505}"/>
    <cellStyle name="계산 36 2 3 2" xfId="32497" xr:uid="{61E3F433-D76A-46DC-9E0B-CE36709DF7F5}"/>
    <cellStyle name="계산 36 2 4" xfId="32498" xr:uid="{52606EA7-5A61-4C3B-B033-42B283B1E938}"/>
    <cellStyle name="계산 36 3" xfId="5341" xr:uid="{35F6FAE7-E47B-42D3-B5B0-F6C0B9F75691}"/>
    <cellStyle name="계산 36 3 2" xfId="5342" xr:uid="{41C5B0BE-85BA-4B13-A51F-1CE613D1D720}"/>
    <cellStyle name="계산 36 3 2 2" xfId="32499" xr:uid="{DCCEEDF4-7054-4261-9811-377A50F23A5D}"/>
    <cellStyle name="계산 36 3 3" xfId="5343" xr:uid="{BAE0E533-1699-4517-B765-D5A9092F69D5}"/>
    <cellStyle name="계산 36 3 3 2" xfId="32500" xr:uid="{516F91CB-D29D-4665-8C12-CBFAEE848633}"/>
    <cellStyle name="계산 36 3 4" xfId="32501" xr:uid="{F3A7F657-C937-4677-8E8E-DC28933C7736}"/>
    <cellStyle name="계산 36 4" xfId="5344" xr:uid="{CD5A45C5-4147-48C1-B96F-7527F07A7A9C}"/>
    <cellStyle name="계산 36 4 2" xfId="5345" xr:uid="{985D621A-B0DC-4A02-A883-92067871AF70}"/>
    <cellStyle name="계산 36 4 2 2" xfId="32502" xr:uid="{8785BD76-3932-4F3B-B96A-D6F95A9D73C3}"/>
    <cellStyle name="계산 36 4 3" xfId="5346" xr:uid="{F9CBC1F5-EE5A-42E1-BEAA-C7F007150CE0}"/>
    <cellStyle name="계산 36 4 3 2" xfId="32503" xr:uid="{3B9D27CE-B3D2-4B50-BA50-5D29880DCB16}"/>
    <cellStyle name="계산 36 4 4" xfId="32504" xr:uid="{6494DE71-D200-4E3C-B8AD-6676DF50385A}"/>
    <cellStyle name="계산 36 5" xfId="5347" xr:uid="{8E9D6C52-B867-416A-83F3-2924623AB7BC}"/>
    <cellStyle name="계산 36 5 2" xfId="32505" xr:uid="{101B832B-5688-414B-87CC-D9177FC1E448}"/>
    <cellStyle name="계산 36 6" xfId="5348" xr:uid="{9168C980-3790-4F21-8AB1-FB362C58757C}"/>
    <cellStyle name="계산 36 6 2" xfId="32506" xr:uid="{28F8DA9A-EE7F-4346-B785-19586F7EDEBC}"/>
    <cellStyle name="계산 36 7" xfId="32507" xr:uid="{42D2F9BC-0055-4443-A033-178C40C297EA}"/>
    <cellStyle name="계산 37" xfId="5349" xr:uid="{1C9B9B0B-EA4F-4DCF-ABFA-A8713BBAE1F7}"/>
    <cellStyle name="계산 37 2" xfId="5350" xr:uid="{8C48EC0C-C59C-4958-9C00-20ED258E9306}"/>
    <cellStyle name="계산 37 2 2" xfId="5351" xr:uid="{F8A1A6C0-F4B1-4ABB-893D-4273460DFA86}"/>
    <cellStyle name="계산 37 2 2 2" xfId="32508" xr:uid="{97F5C523-00F1-4994-8D5A-385E3B731466}"/>
    <cellStyle name="계산 37 2 3" xfId="5352" xr:uid="{32AB9096-D769-43D0-BE25-957DD2F768BD}"/>
    <cellStyle name="계산 37 2 3 2" xfId="32509" xr:uid="{95211950-2B5E-4355-9711-9FC78917C632}"/>
    <cellStyle name="계산 37 2 4" xfId="32510" xr:uid="{DAB759AB-F1D1-4225-B6B7-1FA9DFD87DE6}"/>
    <cellStyle name="계산 37 3" xfId="5353" xr:uid="{0DFE351D-82BE-4765-BF27-D33BBC0333A2}"/>
    <cellStyle name="계산 37 3 2" xfId="5354" xr:uid="{CC550A3D-195E-4B74-AA9A-8DC163B60425}"/>
    <cellStyle name="계산 37 3 2 2" xfId="32511" xr:uid="{11C74143-2C18-4A85-B1BF-1C601549ECC1}"/>
    <cellStyle name="계산 37 3 3" xfId="5355" xr:uid="{81723B1A-35C5-4C97-8A20-A9743104C137}"/>
    <cellStyle name="계산 37 3 3 2" xfId="32512" xr:uid="{4C4111DA-EBB5-4C48-8FF4-7DF1556E92D3}"/>
    <cellStyle name="계산 37 3 4" xfId="32513" xr:uid="{CF17D6CA-61E2-44E4-88C5-8AAD1BD5BE42}"/>
    <cellStyle name="계산 37 4" xfId="5356" xr:uid="{88D5C0AF-9457-409A-9B00-457185F05C86}"/>
    <cellStyle name="계산 37 4 2" xfId="5357" xr:uid="{4B6A4661-B38E-4827-AAC0-0C5AE5C6080E}"/>
    <cellStyle name="계산 37 4 2 2" xfId="32514" xr:uid="{E134F566-173F-475C-B00E-FE1D23B352C4}"/>
    <cellStyle name="계산 37 4 3" xfId="5358" xr:uid="{3E44DCFB-D1A4-40A7-8E73-0518A3CDA2A1}"/>
    <cellStyle name="계산 37 4 3 2" xfId="32515" xr:uid="{6F21CF1D-4DD5-45C2-BE67-19E6FCBF220E}"/>
    <cellStyle name="계산 37 4 4" xfId="32516" xr:uid="{62635D45-32E4-4C0E-8FFF-69D30BCE15A5}"/>
    <cellStyle name="계산 37 5" xfId="5359" xr:uid="{EA0E3948-CA99-4D26-8D8C-B9382E41ACE2}"/>
    <cellStyle name="계산 37 5 2" xfId="32517" xr:uid="{0D522C9F-0C81-4E6D-9A42-CD8F7CF9280A}"/>
    <cellStyle name="계산 37 6" xfId="5360" xr:uid="{B01494E8-8381-4DC7-BC74-931B58096BCB}"/>
    <cellStyle name="계산 37 6 2" xfId="32518" xr:uid="{97627BBB-BD0E-4E2D-8D07-FD5F44141072}"/>
    <cellStyle name="계산 37 7" xfId="32519" xr:uid="{897B6675-D2FF-4D0D-B802-48E558D9EC7C}"/>
    <cellStyle name="계산 38" xfId="5361" xr:uid="{AD120CE3-0B0E-4612-9CCC-5E3F3A4B2B2C}"/>
    <cellStyle name="계산 38 2" xfId="5362" xr:uid="{E1396BC7-9D74-419B-97CF-629AF1E94833}"/>
    <cellStyle name="계산 38 2 2" xfId="5363" xr:uid="{419CEA90-4922-4A19-BF08-007F8A3C63A2}"/>
    <cellStyle name="계산 38 2 2 2" xfId="32520" xr:uid="{87DAFAD9-0F07-41E2-A779-A2B80FBEA09C}"/>
    <cellStyle name="계산 38 2 3" xfId="5364" xr:uid="{C2C03A13-B9B2-4B1E-88AA-7EF039C5759B}"/>
    <cellStyle name="계산 38 2 3 2" xfId="32521" xr:uid="{AD9D706F-6AE4-4AF4-9CF7-92A7D930ECF4}"/>
    <cellStyle name="계산 38 2 4" xfId="32522" xr:uid="{5D8CFDE9-C4A7-4193-A26E-DA7978154D7F}"/>
    <cellStyle name="계산 38 3" xfId="5365" xr:uid="{7D0913E7-6693-4BA3-9170-BE07323974EE}"/>
    <cellStyle name="계산 38 3 2" xfId="5366" xr:uid="{41147F74-A392-419B-B184-AA2DD770A0F3}"/>
    <cellStyle name="계산 38 3 2 2" xfId="32523" xr:uid="{F8283983-6765-469A-A422-15A77B63CDF1}"/>
    <cellStyle name="계산 38 3 3" xfId="5367" xr:uid="{D52989FD-4B00-40F7-A49F-07BCA877D69F}"/>
    <cellStyle name="계산 38 3 3 2" xfId="32524" xr:uid="{98A47D3B-0846-40D7-86F4-22F66032F47A}"/>
    <cellStyle name="계산 38 3 4" xfId="32525" xr:uid="{B4180A1E-93EB-49AE-ACD3-2A4485F9FDD6}"/>
    <cellStyle name="계산 38 4" xfId="5368" xr:uid="{026E64BC-5550-4C85-AE1A-BC9957CD75E8}"/>
    <cellStyle name="계산 38 4 2" xfId="5369" xr:uid="{58FD5652-3413-4539-9225-40D57225875F}"/>
    <cellStyle name="계산 38 4 2 2" xfId="32526" xr:uid="{3AEE7931-5307-4B60-8E75-59F02A65F71B}"/>
    <cellStyle name="계산 38 4 3" xfId="5370" xr:uid="{9554BC04-F266-45AF-8704-3B13BB590076}"/>
    <cellStyle name="계산 38 4 3 2" xfId="32527" xr:uid="{392AC721-0BFB-40E7-BFC6-3EF53E3A5A39}"/>
    <cellStyle name="계산 38 4 4" xfId="32528" xr:uid="{427D7CF6-A0F3-498C-9EEE-270CF4E42F81}"/>
    <cellStyle name="계산 38 5" xfId="5371" xr:uid="{5773037C-576B-4668-AC39-A229BAC8725C}"/>
    <cellStyle name="계산 38 5 2" xfId="32529" xr:uid="{6FBC3595-E7F7-4816-B957-40C17DE503AF}"/>
    <cellStyle name="계산 38 6" xfId="5372" xr:uid="{AD0718F0-4542-4B57-8B34-88B48F16B8F7}"/>
    <cellStyle name="계산 38 6 2" xfId="32530" xr:uid="{2D0D8A9E-02D6-4C91-AD3C-40BD67E4314B}"/>
    <cellStyle name="계산 38 7" xfId="32531" xr:uid="{C00AD413-0346-4936-B1BE-8550C952CB34}"/>
    <cellStyle name="계산 39" xfId="5373" xr:uid="{8A1BDC96-0BAD-48C5-89B3-F2DAE466A732}"/>
    <cellStyle name="계산 39 2" xfId="5374" xr:uid="{CBB28680-6B9E-426A-88E1-64D1FA6FB8A0}"/>
    <cellStyle name="계산 39 2 2" xfId="5375" xr:uid="{F02D128E-5E4E-4F65-8BE4-E6D3A822F577}"/>
    <cellStyle name="계산 39 2 2 2" xfId="32532" xr:uid="{A3C8D8F5-D04E-43A6-A2B3-0578A94E1562}"/>
    <cellStyle name="계산 39 2 3" xfId="5376" xr:uid="{B106055F-CD26-4827-843E-ED5F8C895B70}"/>
    <cellStyle name="계산 39 2 3 2" xfId="32533" xr:uid="{6AAAEFB7-71BE-45B7-8212-8E51909FA139}"/>
    <cellStyle name="계산 39 2 4" xfId="32534" xr:uid="{75677C98-5F59-4E72-8BA1-32D63CDF3532}"/>
    <cellStyle name="계산 39 3" xfId="5377" xr:uid="{C6DE11EE-55FA-4A9F-B0AA-FFA51D83099B}"/>
    <cellStyle name="계산 39 3 2" xfId="5378" xr:uid="{10499C78-5C68-4523-946D-2B9BE1ACEAA0}"/>
    <cellStyle name="계산 39 3 2 2" xfId="32535" xr:uid="{EF89322F-21DA-4334-8BF4-A4E3E479DF47}"/>
    <cellStyle name="계산 39 3 3" xfId="5379" xr:uid="{DB52FEDE-B54A-4FB6-B5B6-A211C3CA4F21}"/>
    <cellStyle name="계산 39 3 3 2" xfId="32536" xr:uid="{46B6DEEA-9850-415D-8ABD-A7C952911C48}"/>
    <cellStyle name="계산 39 3 4" xfId="32537" xr:uid="{274542FA-2FD0-416A-A8AC-D02CFE7B4FDA}"/>
    <cellStyle name="계산 39 4" xfId="5380" xr:uid="{957FB6DD-637A-421C-8FD7-610B95D3883B}"/>
    <cellStyle name="계산 39 4 2" xfId="5381" xr:uid="{C20A2929-C3CF-4574-9D9C-3F3D1F6326E9}"/>
    <cellStyle name="계산 39 4 2 2" xfId="32538" xr:uid="{3647D741-1CD9-406B-A382-69EDDE4D0654}"/>
    <cellStyle name="계산 39 4 3" xfId="5382" xr:uid="{6AF49C27-575F-42D3-8A44-280CD58AEA85}"/>
    <cellStyle name="계산 39 4 3 2" xfId="32539" xr:uid="{2C611E84-092E-4102-BB76-E0FEE5F4ECD7}"/>
    <cellStyle name="계산 39 4 4" xfId="32540" xr:uid="{AF1D9AD5-82F1-49C4-94D7-47303BF929ED}"/>
    <cellStyle name="계산 39 5" xfId="5383" xr:uid="{1A355594-E590-4A2B-A79B-6AB38A3F959E}"/>
    <cellStyle name="계산 39 5 2" xfId="32541" xr:uid="{1AB6B39E-4B29-4C0B-913B-E6AD63B77C43}"/>
    <cellStyle name="계산 39 6" xfId="5384" xr:uid="{9087D620-F7E9-4B1B-82AC-ACA1FF0A6C49}"/>
    <cellStyle name="계산 39 6 2" xfId="32542" xr:uid="{090EC9EA-BB40-4548-96AB-CF50C3A744A3}"/>
    <cellStyle name="계산 39 7" xfId="32543" xr:uid="{FC15D9FA-73FE-4E91-A776-FA2A983EF97F}"/>
    <cellStyle name="계산 4" xfId="5385" xr:uid="{65DBFC2F-1FDD-4799-BDC1-14D71C9650BD}"/>
    <cellStyle name="계산 4 10" xfId="5386" xr:uid="{0809B8C0-D613-4E92-BAF9-AF732D714843}"/>
    <cellStyle name="계산 4 10 2" xfId="5387" xr:uid="{3ED1B374-D5EA-4DD9-A537-9EA60CF8C0D2}"/>
    <cellStyle name="계산 4 10 2 2" xfId="5388" xr:uid="{79C1EF84-B728-4A14-8CFE-DF0EB8D57432}"/>
    <cellStyle name="계산 4 10 2 2 2" xfId="32544" xr:uid="{D8C7C869-819F-4C39-8811-A188150F1C6A}"/>
    <cellStyle name="계산 4 10 2 3" xfId="5389" xr:uid="{3D2FA250-3906-44C4-9B71-2028D01595EB}"/>
    <cellStyle name="계산 4 10 2 3 2" xfId="32545" xr:uid="{22F26730-ED3F-4318-AAE3-13FF4CA2BE7C}"/>
    <cellStyle name="계산 4 10 2 4" xfId="32546" xr:uid="{37488507-B7DA-4D93-86C8-4663937C4671}"/>
    <cellStyle name="계산 4 10 3" xfId="5390" xr:uid="{FC6483FC-017F-47D9-AA07-745D945F36F6}"/>
    <cellStyle name="계산 4 10 3 2" xfId="5391" xr:uid="{650316B0-CAE6-4E5D-A557-8D9A6644F66E}"/>
    <cellStyle name="계산 4 10 3 2 2" xfId="32547" xr:uid="{E6856680-19FC-490D-A7BD-4E3F3B5F5CA0}"/>
    <cellStyle name="계산 4 10 3 3" xfId="5392" xr:uid="{0EF68EF3-61EE-41F6-8A79-8AB4C6480BE7}"/>
    <cellStyle name="계산 4 10 3 3 2" xfId="32548" xr:uid="{1369C75D-583E-438A-8104-F934903706E1}"/>
    <cellStyle name="계산 4 10 3 4" xfId="32549" xr:uid="{593D4FA9-E410-443C-B592-CB581356B5C1}"/>
    <cellStyle name="계산 4 10 4" xfId="5393" xr:uid="{D08F27AB-24D5-4813-A323-A79915E6696F}"/>
    <cellStyle name="계산 4 10 4 2" xfId="32550" xr:uid="{F352949C-0A08-4A22-BB13-199AFB883D49}"/>
    <cellStyle name="계산 4 10 5" xfId="5394" xr:uid="{23B357A0-E8BA-4E49-BD61-A52CAE07DAF9}"/>
    <cellStyle name="계산 4 10 5 2" xfId="32551" xr:uid="{178FBF29-A7EF-43EB-AEB1-9988B688BB68}"/>
    <cellStyle name="계산 4 10 6" xfId="32552" xr:uid="{D6EEE633-E46C-4984-83AD-FF4AFB8FBCB7}"/>
    <cellStyle name="계산 4 11" xfId="5395" xr:uid="{518931B7-5083-4CAE-80D8-4498964B12D7}"/>
    <cellStyle name="계산 4 11 2" xfId="5396" xr:uid="{BD7A9AED-9367-4615-9410-7AE1854F8400}"/>
    <cellStyle name="계산 4 11 2 2" xfId="5397" xr:uid="{FCD31164-EFBB-472D-B2F6-61B21F0DC1E6}"/>
    <cellStyle name="계산 4 11 2 2 2" xfId="32553" xr:uid="{812C1F37-EB91-4A8E-9345-4B2CA7DE757D}"/>
    <cellStyle name="계산 4 11 2 3" xfId="5398" xr:uid="{A1BCDB4B-CB74-44B1-86EE-E9D052A46DCC}"/>
    <cellStyle name="계산 4 11 2 3 2" xfId="32554" xr:uid="{F02BF2AD-1DB9-4FCC-AA79-5F0F2288FC49}"/>
    <cellStyle name="계산 4 11 2 4" xfId="32555" xr:uid="{5D41228D-B429-4F1E-A0AC-818C07A92C0A}"/>
    <cellStyle name="계산 4 11 3" xfId="5399" xr:uid="{3339A5C9-1648-4E61-AEFB-5429F4B85771}"/>
    <cellStyle name="계산 4 11 3 2" xfId="5400" xr:uid="{379BF5AF-CB3A-404D-964B-F6DB291F1C7F}"/>
    <cellStyle name="계산 4 11 3 2 2" xfId="32556" xr:uid="{D7003D90-D427-46C5-A895-64A6932CCD0F}"/>
    <cellStyle name="계산 4 11 3 3" xfId="5401" xr:uid="{0B0DB5F8-F1FC-446F-8AED-825347D58D3E}"/>
    <cellStyle name="계산 4 11 3 3 2" xfId="32557" xr:uid="{1B44B9EC-C50A-4A39-B02A-F1A1CC4EB5E4}"/>
    <cellStyle name="계산 4 11 3 4" xfId="32558" xr:uid="{B733345C-4CA0-4EDC-94E8-B786714AA326}"/>
    <cellStyle name="계산 4 11 4" xfId="5402" xr:uid="{6ED620E7-3806-4401-B037-CA511C0C2868}"/>
    <cellStyle name="계산 4 11 4 2" xfId="32559" xr:uid="{4A845BB7-77C6-48BE-AB72-1C6C47E3D779}"/>
    <cellStyle name="계산 4 11 5" xfId="5403" xr:uid="{2BF1C9A3-2471-4130-BB32-839CACBE13DE}"/>
    <cellStyle name="계산 4 11 5 2" xfId="32560" xr:uid="{A5D7812A-28A4-4A06-A2A2-5166F99E534B}"/>
    <cellStyle name="계산 4 11 6" xfId="32561" xr:uid="{39CDC1A4-675F-4D59-BD1C-FC9AFDD318A4}"/>
    <cellStyle name="계산 4 12" xfId="5404" xr:uid="{BBFB2A8B-7046-4397-A937-F1C1D7B5953B}"/>
    <cellStyle name="계산 4 12 2" xfId="5405" xr:uid="{9424F2C4-522C-4B1B-A4A2-7172FF4A47BC}"/>
    <cellStyle name="계산 4 12 2 2" xfId="5406" xr:uid="{D08BB5FE-ABDC-478E-8CAE-94F7F6B80851}"/>
    <cellStyle name="계산 4 12 2 2 2" xfId="32562" xr:uid="{05C156E9-CB47-47CD-8413-E254FFF4EAFA}"/>
    <cellStyle name="계산 4 12 2 3" xfId="5407" xr:uid="{ABE40E87-D9EA-4C1A-BDEE-CF8D905217F8}"/>
    <cellStyle name="계산 4 12 2 3 2" xfId="32563" xr:uid="{396CC477-683C-4FC8-9AA4-3511878E588A}"/>
    <cellStyle name="계산 4 12 2 4" xfId="32564" xr:uid="{62459130-02FC-4474-9528-2CED1910A217}"/>
    <cellStyle name="계산 4 12 3" xfId="5408" xr:uid="{3BB067DD-6BE2-4CE6-A062-57996409A6E3}"/>
    <cellStyle name="계산 4 12 3 2" xfId="5409" xr:uid="{F6BCBBAD-B833-41C7-A362-F695C38D3C5F}"/>
    <cellStyle name="계산 4 12 3 2 2" xfId="32565" xr:uid="{4FE221FC-C784-456A-AEB6-65D7B1ACC864}"/>
    <cellStyle name="계산 4 12 3 3" xfId="5410" xr:uid="{2D61B0D6-6259-4C53-A0EC-A8CFB023885B}"/>
    <cellStyle name="계산 4 12 3 3 2" xfId="32566" xr:uid="{A70E58C8-F5EB-448B-AC53-B777E1255240}"/>
    <cellStyle name="계산 4 12 3 4" xfId="32567" xr:uid="{7BBA9C94-BC6D-4920-A714-FE1F5D305BE9}"/>
    <cellStyle name="계산 4 12 4" xfId="5411" xr:uid="{04C4B832-70CD-4A9A-A73D-7B4690B6AE29}"/>
    <cellStyle name="계산 4 12 4 2" xfId="32568" xr:uid="{7D0D473A-8FFE-47AA-828F-7EC6F1C68735}"/>
    <cellStyle name="계산 4 12 5" xfId="5412" xr:uid="{457A0860-07FE-4587-9F22-951214A54AF4}"/>
    <cellStyle name="계산 4 12 5 2" xfId="32569" xr:uid="{F0792979-6EFE-420D-A613-F51D0FEC5F93}"/>
    <cellStyle name="계산 4 12 6" xfId="32570" xr:uid="{6E414654-A904-473B-A870-340CB769ACEF}"/>
    <cellStyle name="계산 4 13" xfId="5413" xr:uid="{5501865D-B277-420D-9D84-DD119E47B269}"/>
    <cellStyle name="계산 4 13 2" xfId="5414" xr:uid="{34D9F1A5-4283-49EF-A44F-7BCD7A38B1B8}"/>
    <cellStyle name="계산 4 13 2 2" xfId="5415" xr:uid="{8C5DED2B-2AC6-4060-B23E-B0E214CB4487}"/>
    <cellStyle name="계산 4 13 2 2 2" xfId="32571" xr:uid="{568FEC1D-1D22-412C-853D-314AA7729289}"/>
    <cellStyle name="계산 4 13 2 3" xfId="5416" xr:uid="{5E5A3AE0-0E89-41F3-B2D9-09A181648628}"/>
    <cellStyle name="계산 4 13 2 3 2" xfId="32572" xr:uid="{D752E571-CB6B-4C77-ADD6-D5C8399A1DA8}"/>
    <cellStyle name="계산 4 13 2 4" xfId="32573" xr:uid="{D87D1DE5-50BA-40A1-AD0C-1639EA26080A}"/>
    <cellStyle name="계산 4 13 3" xfId="5417" xr:uid="{C760A1D1-056C-4F29-8CF1-5B3B242B9503}"/>
    <cellStyle name="계산 4 13 3 2" xfId="5418" xr:uid="{2178DCA8-EC13-4684-BE79-B64B29100550}"/>
    <cellStyle name="계산 4 13 3 2 2" xfId="32574" xr:uid="{62E0A62C-2FC3-488C-819E-EF146CCF6AF6}"/>
    <cellStyle name="계산 4 13 3 3" xfId="5419" xr:uid="{16195625-3CDA-4B70-9766-663ADC40233D}"/>
    <cellStyle name="계산 4 13 3 3 2" xfId="32575" xr:uid="{31295C9B-CD4D-4BB4-BFBD-61ECBAF8A645}"/>
    <cellStyle name="계산 4 13 3 4" xfId="32576" xr:uid="{AFEE24EF-0C8E-4148-B1F3-2F5312062CC5}"/>
    <cellStyle name="계산 4 13 4" xfId="5420" xr:uid="{1F8762E2-573C-4ECD-B103-4228C6167424}"/>
    <cellStyle name="계산 4 13 4 2" xfId="32577" xr:uid="{EAC04806-C14F-49F0-A1FC-F2587998D9AD}"/>
    <cellStyle name="계산 4 13 5" xfId="5421" xr:uid="{B0AB1B8F-D880-4C15-B885-36AFCD5345E1}"/>
    <cellStyle name="계산 4 13 5 2" xfId="32578" xr:uid="{C8803443-2D68-4BF9-8146-6CDD6203C805}"/>
    <cellStyle name="계산 4 13 6" xfId="32579" xr:uid="{812551A3-F820-4094-A907-B0DD4E7B5EA4}"/>
    <cellStyle name="계산 4 14" xfId="5422" xr:uid="{73AFEBCB-EFA7-4ED7-B55D-C2C411887309}"/>
    <cellStyle name="계산 4 14 2" xfId="5423" xr:uid="{E61C8CF9-F17A-41CD-A401-9C3083376298}"/>
    <cellStyle name="계산 4 14 2 2" xfId="5424" xr:uid="{C48A8F54-D8DC-46B5-8DCA-5AB9F42C0C94}"/>
    <cellStyle name="계산 4 14 2 2 2" xfId="32580" xr:uid="{E33BCA04-48A0-4799-8EE1-D59946320E00}"/>
    <cellStyle name="계산 4 14 2 3" xfId="5425" xr:uid="{491538E7-1F0B-47D3-8A06-297010C57884}"/>
    <cellStyle name="계산 4 14 2 3 2" xfId="32581" xr:uid="{3FFF7872-E95A-4C8C-948A-CEB3349A117D}"/>
    <cellStyle name="계산 4 14 2 4" xfId="32582" xr:uid="{42097363-F252-4F4D-A29E-8BB8438BCBCD}"/>
    <cellStyle name="계산 4 14 3" xfId="5426" xr:uid="{C083CCD5-DB34-4BBA-AFD7-96AFC5B959F4}"/>
    <cellStyle name="계산 4 14 3 2" xfId="5427" xr:uid="{91EC0C29-E25D-4392-8D67-5A7AB666D967}"/>
    <cellStyle name="계산 4 14 3 2 2" xfId="32583" xr:uid="{D6D32F2B-7300-4AF5-9FED-F0D152E165FB}"/>
    <cellStyle name="계산 4 14 3 3" xfId="5428" xr:uid="{D09DC3CC-6F71-4F94-8364-DCD2150EE16B}"/>
    <cellStyle name="계산 4 14 3 3 2" xfId="32584" xr:uid="{D461EE55-0193-4458-B449-CC30AE81210B}"/>
    <cellStyle name="계산 4 14 3 4" xfId="32585" xr:uid="{566024EA-5C80-4FE4-A073-8802F5522107}"/>
    <cellStyle name="계산 4 14 4" xfId="5429" xr:uid="{4E631488-47AD-4313-B5BA-D8FF6A2DE953}"/>
    <cellStyle name="계산 4 14 4 2" xfId="32586" xr:uid="{E67F3DE8-75B6-4257-AAB2-CAE61F97372A}"/>
    <cellStyle name="계산 4 14 5" xfId="5430" xr:uid="{4CCB6C77-D561-44E4-99BD-6C32976C111D}"/>
    <cellStyle name="계산 4 14 5 2" xfId="32587" xr:uid="{1F0E628B-BB50-48BF-8872-83A7D344C761}"/>
    <cellStyle name="계산 4 14 6" xfId="32588" xr:uid="{36F4FA68-6028-456A-9CD5-A566DA501832}"/>
    <cellStyle name="계산 4 15" xfId="5431" xr:uid="{E9BEB39D-4A4E-45F7-9261-429FA799AD8C}"/>
    <cellStyle name="계산 4 15 2" xfId="5432" xr:uid="{5EAF5FD8-C622-44FB-9ACE-BBF923851ABE}"/>
    <cellStyle name="계산 4 15 2 2" xfId="5433" xr:uid="{932004AA-EFB4-4929-99DB-7FCE9EBABC97}"/>
    <cellStyle name="계산 4 15 2 2 2" xfId="32589" xr:uid="{EA44DFFD-6858-4033-9C45-F51BDF0783DA}"/>
    <cellStyle name="계산 4 15 2 3" xfId="5434" xr:uid="{681D5613-00F0-43F6-9A7C-43B146DE537F}"/>
    <cellStyle name="계산 4 15 2 3 2" xfId="32590" xr:uid="{C8204EB0-BBD1-4B11-A88F-32F86A6BADC9}"/>
    <cellStyle name="계산 4 15 2 4" xfId="32591" xr:uid="{4CD7C460-7863-4C9A-B45B-E5D7E9BA5B5D}"/>
    <cellStyle name="계산 4 15 3" xfId="5435" xr:uid="{A5981DBA-1FDB-4F3A-B187-C9A8C7342FD6}"/>
    <cellStyle name="계산 4 15 3 2" xfId="5436" xr:uid="{9FEBF475-061F-4109-B7A8-B103FBCED833}"/>
    <cellStyle name="계산 4 15 3 2 2" xfId="32592" xr:uid="{4E37120B-9FA6-412F-B675-B42F7748B7D5}"/>
    <cellStyle name="계산 4 15 3 3" xfId="5437" xr:uid="{2EA7146B-1F89-49CA-BFA5-5750657CE030}"/>
    <cellStyle name="계산 4 15 3 3 2" xfId="32593" xr:uid="{C7810F96-964C-4E5C-9A74-D4A37D094D8B}"/>
    <cellStyle name="계산 4 15 3 4" xfId="32594" xr:uid="{82E982D0-7430-41EA-B1F8-34A164EDCE14}"/>
    <cellStyle name="계산 4 15 4" xfId="5438" xr:uid="{55FA8A90-DAC6-438D-8818-EB811023EA26}"/>
    <cellStyle name="계산 4 15 4 2" xfId="32595" xr:uid="{9E6F1799-DF0A-4D03-A73D-AA6790E674BA}"/>
    <cellStyle name="계산 4 15 5" xfId="5439" xr:uid="{954EA6CE-2EA3-4C51-8C81-22D0A6AD493F}"/>
    <cellStyle name="계산 4 15 5 2" xfId="32596" xr:uid="{937630FE-2F22-4EA0-AC07-D7FCEC2138D8}"/>
    <cellStyle name="계산 4 15 6" xfId="32597" xr:uid="{FC4CB791-E028-43E2-853D-2918C819574F}"/>
    <cellStyle name="계산 4 16" xfId="5440" xr:uid="{334762C9-0CDD-4AF3-A74D-276E2DD7A440}"/>
    <cellStyle name="계산 4 16 2" xfId="5441" xr:uid="{B5A17ED7-33E6-4ADF-98AE-BEECA2E94CD5}"/>
    <cellStyle name="계산 4 16 2 2" xfId="32598" xr:uid="{F38C5119-094B-4820-9A3C-B17959B250FF}"/>
    <cellStyle name="계산 4 16 3" xfId="5442" xr:uid="{FA5FA33A-E0B9-4BCF-96BF-D9984D7B0AD4}"/>
    <cellStyle name="계산 4 16 3 2" xfId="32599" xr:uid="{D3397A01-BD92-4F56-90DC-F9606F9BA22C}"/>
    <cellStyle name="계산 4 16 4" xfId="32600" xr:uid="{A180B682-F5D0-4467-9C12-1E032C947FD9}"/>
    <cellStyle name="계산 4 17" xfId="27337" xr:uid="{1E1AB719-C537-45B0-8CB4-B36B17647619}"/>
    <cellStyle name="계산 4 17 2" xfId="32601" xr:uid="{1C625BA2-08E7-4BA6-B33A-3AD7419BE974}"/>
    <cellStyle name="계산 4 18" xfId="32602" xr:uid="{B91C861D-AB0B-4B4B-BED9-148C6F95ECDF}"/>
    <cellStyle name="계산 4 2" xfId="5443" xr:uid="{666F2087-35AF-466D-902F-4F9F57449095}"/>
    <cellStyle name="계산 4 2 2" xfId="5444" xr:uid="{C290F958-75E3-4312-A0B7-A0EE71EC0D5E}"/>
    <cellStyle name="계산 4 2 2 2" xfId="5445" xr:uid="{973B86E8-88E8-4645-A618-D7E2F69CB7FF}"/>
    <cellStyle name="계산 4 2 2 2 2" xfId="32603" xr:uid="{D159E0F6-9C46-4F63-A0CA-7E98084454DF}"/>
    <cellStyle name="계산 4 2 2 3" xfId="5446" xr:uid="{18CD4292-DB72-468B-9F61-4AC52462CE37}"/>
    <cellStyle name="계산 4 2 2 3 2" xfId="32604" xr:uid="{C69C3283-7261-4A79-AD41-19568E68C1CA}"/>
    <cellStyle name="계산 4 2 2 4" xfId="32605" xr:uid="{6D24018A-4015-4249-8D08-1D044BE873E8}"/>
    <cellStyle name="계산 4 2 3" xfId="5447" xr:uid="{D574EC58-67AC-4832-A6FF-6BB967ED250C}"/>
    <cellStyle name="계산 4 2 3 2" xfId="5448" xr:uid="{C64C4A09-5C73-4C92-A4CA-EAC3DED05F55}"/>
    <cellStyle name="계산 4 2 3 2 2" xfId="32606" xr:uid="{17F1EE5C-FD42-4428-B354-36D91B20D225}"/>
    <cellStyle name="계산 4 2 3 3" xfId="5449" xr:uid="{8E4BDBF1-3E8D-47A3-AD02-D4ADD3FC1EF0}"/>
    <cellStyle name="계산 4 2 3 3 2" xfId="32607" xr:uid="{D6F89EB2-C63C-4EBB-9EEA-BB95D18BAA39}"/>
    <cellStyle name="계산 4 2 3 4" xfId="32608" xr:uid="{2701EFA3-20A5-4B98-A4F1-674CB14FBEA8}"/>
    <cellStyle name="계산 4 2 4" xfId="5450" xr:uid="{75859185-B1CC-45EB-A1A0-8E7A79AC1287}"/>
    <cellStyle name="계산 4 2 4 2" xfId="32609" xr:uid="{54DBF41E-0ADC-4080-ABEB-2BAF9662D91B}"/>
    <cellStyle name="계산 4 2 5" xfId="5451" xr:uid="{A33E4303-76A5-4B3C-B9E0-BF91B5FEF427}"/>
    <cellStyle name="계산 4 2 5 2" xfId="32610" xr:uid="{51BB2399-428E-4489-BC16-FFAACC380366}"/>
    <cellStyle name="계산 4 2 6" xfId="27338" xr:uid="{BF5E597B-00CE-4874-A18F-800DDA91133F}"/>
    <cellStyle name="계산 4 2 6 2" xfId="32611" xr:uid="{239A6A3C-D570-45B6-9735-B8AF2ECA8E0A}"/>
    <cellStyle name="계산 4 2 7" xfId="32612" xr:uid="{6782980E-ACF8-44F6-B3C8-F86DA04F0B48}"/>
    <cellStyle name="계산 4 3" xfId="5452" xr:uid="{9B88C927-6C05-4E70-A89D-DA3670E80B5B}"/>
    <cellStyle name="계산 4 3 2" xfId="5453" xr:uid="{41AACB28-29B7-4BEC-808D-2703CA2EB97C}"/>
    <cellStyle name="계산 4 3 2 2" xfId="5454" xr:uid="{56066F14-E84F-4D42-BC4F-419D49D5F28C}"/>
    <cellStyle name="계산 4 3 2 2 2" xfId="32613" xr:uid="{A64D0DCE-3C17-458D-B0CF-6B5C16040340}"/>
    <cellStyle name="계산 4 3 2 3" xfId="5455" xr:uid="{6903096D-03C0-4D7F-9BE6-D64B1EAAA0ED}"/>
    <cellStyle name="계산 4 3 2 3 2" xfId="32614" xr:uid="{38BF6028-4D93-423D-B082-F624B7B9E06C}"/>
    <cellStyle name="계산 4 3 2 4" xfId="32615" xr:uid="{E731CEAD-63D8-428C-8F7D-C3EB06884EC6}"/>
    <cellStyle name="계산 4 3 3" xfId="5456" xr:uid="{E40A5551-0C7C-497C-8AD1-435FC6F2C0F6}"/>
    <cellStyle name="계산 4 3 3 2" xfId="5457" xr:uid="{01C89F5D-35DD-434B-8D0C-9FC4F27891F6}"/>
    <cellStyle name="계산 4 3 3 2 2" xfId="32616" xr:uid="{8F4F48C7-32FB-416D-8869-3C14960B0237}"/>
    <cellStyle name="계산 4 3 3 3" xfId="5458" xr:uid="{AEACD43E-C322-437A-A6AF-A5811D9043D8}"/>
    <cellStyle name="계산 4 3 3 3 2" xfId="32617" xr:uid="{7BCC10C6-B160-4669-AED6-7485AD79D45C}"/>
    <cellStyle name="계산 4 3 3 4" xfId="32618" xr:uid="{948ECDBD-7EAE-42BD-A3AF-2BFCCE385B3A}"/>
    <cellStyle name="계산 4 3 4" xfId="5459" xr:uid="{EFCA4E87-D9BC-47DF-BC4A-312B9657D504}"/>
    <cellStyle name="계산 4 3 4 2" xfId="32619" xr:uid="{1340A8B1-64B4-479E-8DE3-86ED53E8E55F}"/>
    <cellStyle name="계산 4 3 5" xfId="5460" xr:uid="{913371F8-92DE-4260-91D9-F1801082EE8D}"/>
    <cellStyle name="계산 4 3 5 2" xfId="32620" xr:uid="{87E88E1B-5D00-4C89-BEC2-4D7007F93241}"/>
    <cellStyle name="계산 4 3 6" xfId="32621" xr:uid="{6638682F-122F-49E0-B5C3-A0A08CC2D9CC}"/>
    <cellStyle name="계산 4 4" xfId="5461" xr:uid="{8B8791E3-E349-4C51-A455-BC4CCA7B180D}"/>
    <cellStyle name="계산 4 4 2" xfId="5462" xr:uid="{D2D468EC-F6A4-43DD-A968-1B1AB120A850}"/>
    <cellStyle name="계산 4 4 2 2" xfId="5463" xr:uid="{18D911A1-04CB-46C6-86B8-A326CC2D4914}"/>
    <cellStyle name="계산 4 4 2 2 2" xfId="32622" xr:uid="{A288126D-E324-4C6C-9192-8F535B654428}"/>
    <cellStyle name="계산 4 4 2 3" xfId="5464" xr:uid="{3A3CEDD3-08CE-4EC4-9F6A-C7CB2A320761}"/>
    <cellStyle name="계산 4 4 2 3 2" xfId="32623" xr:uid="{10365111-D22E-4D69-8285-F09002A98F0E}"/>
    <cellStyle name="계산 4 4 2 4" xfId="32624" xr:uid="{2734F17D-572C-4985-8C69-D4BE542177FC}"/>
    <cellStyle name="계산 4 4 3" xfId="5465" xr:uid="{5E94FC0F-06CF-4F7E-A445-6EB8160B57ED}"/>
    <cellStyle name="계산 4 4 3 2" xfId="5466" xr:uid="{A5DC45AF-DFF3-4700-BC8A-518A8993D001}"/>
    <cellStyle name="계산 4 4 3 2 2" xfId="32625" xr:uid="{EFF302E4-74A3-4F3A-BAFC-D370B940CCA0}"/>
    <cellStyle name="계산 4 4 3 3" xfId="5467" xr:uid="{3C6E683F-07BD-4634-A967-90184C6CB96D}"/>
    <cellStyle name="계산 4 4 3 3 2" xfId="32626" xr:uid="{E40BC255-AE43-4D55-9F99-7FC7C088F323}"/>
    <cellStyle name="계산 4 4 3 4" xfId="32627" xr:uid="{CB8E5AB2-9F11-4D0E-92FD-AE8F1D12E57A}"/>
    <cellStyle name="계산 4 4 4" xfId="5468" xr:uid="{1EEBC2EE-29A8-4796-AED0-8941E7441C12}"/>
    <cellStyle name="계산 4 4 4 2" xfId="32628" xr:uid="{0DFD0E0B-0FD2-489D-A30B-213EBA8FCD87}"/>
    <cellStyle name="계산 4 4 5" xfId="5469" xr:uid="{8554F68C-0D1F-46FA-A2D1-998376E7FE52}"/>
    <cellStyle name="계산 4 4 5 2" xfId="32629" xr:uid="{635BD98B-8E5D-41F9-A5BA-ACAAA699497B}"/>
    <cellStyle name="계산 4 4 6" xfId="32630" xr:uid="{5BA7813F-981C-44ED-9D59-31964491F209}"/>
    <cellStyle name="계산 4 5" xfId="5470" xr:uid="{7ED7C916-F092-4200-9261-AC7088DBAE12}"/>
    <cellStyle name="계산 4 5 2" xfId="5471" xr:uid="{5C8E896E-1B5D-4209-9E3E-902F05119D4B}"/>
    <cellStyle name="계산 4 5 2 2" xfId="5472" xr:uid="{95F6EF46-8E0F-4B6A-B198-2050D9036C81}"/>
    <cellStyle name="계산 4 5 2 2 2" xfId="32631" xr:uid="{95034F82-B0B5-4362-9AA0-EF4D7F12B1FD}"/>
    <cellStyle name="계산 4 5 2 3" xfId="5473" xr:uid="{42F332D8-30C2-4687-8A4D-C47DFA270C29}"/>
    <cellStyle name="계산 4 5 2 3 2" xfId="32632" xr:uid="{19FC05C7-3183-4DD2-B7BD-E7DDDEA0B44D}"/>
    <cellStyle name="계산 4 5 2 4" xfId="32633" xr:uid="{D32CE80F-3F7A-4D89-B2AB-EFBFB0AC1757}"/>
    <cellStyle name="계산 4 5 3" xfId="5474" xr:uid="{F6E7182A-4FF3-49D3-8C9B-70FD31BF2E6F}"/>
    <cellStyle name="계산 4 5 3 2" xfId="5475" xr:uid="{DDCEF94B-FC49-405E-8814-CE5994FA7D20}"/>
    <cellStyle name="계산 4 5 3 2 2" xfId="32634" xr:uid="{DF67A305-3F75-4BC6-9CF8-2CA178FE0AB3}"/>
    <cellStyle name="계산 4 5 3 3" xfId="5476" xr:uid="{8BF5CA45-BAC8-4A60-AC4C-F60A451102ED}"/>
    <cellStyle name="계산 4 5 3 3 2" xfId="32635" xr:uid="{E30C04F4-A0BD-4CCC-AA7A-5E27F8D21ACA}"/>
    <cellStyle name="계산 4 5 3 4" xfId="32636" xr:uid="{791C81DD-CB65-44F2-A567-58163BDB3F83}"/>
    <cellStyle name="계산 4 5 4" xfId="5477" xr:uid="{A2042B02-5EF4-446A-9E8F-27F6C2712B36}"/>
    <cellStyle name="계산 4 5 4 2" xfId="32637" xr:uid="{59F23F7B-2E64-450D-88C5-9148AE77B624}"/>
    <cellStyle name="계산 4 5 5" xfId="5478" xr:uid="{2A831803-FEA0-4A4A-AE42-04EFF9AC3991}"/>
    <cellStyle name="계산 4 5 5 2" xfId="32638" xr:uid="{24035265-13F3-4143-B614-27F4C5221C31}"/>
    <cellStyle name="계산 4 5 6" xfId="32639" xr:uid="{64B72E80-5789-4DF1-9383-0E4C5CA11339}"/>
    <cellStyle name="계산 4 6" xfId="5479" xr:uid="{7CE588D8-BC6C-4FD7-A8D6-38204E323B8F}"/>
    <cellStyle name="계산 4 6 2" xfId="5480" xr:uid="{F820F0DA-4362-4887-847A-93BC5F56D3AC}"/>
    <cellStyle name="계산 4 6 2 2" xfId="5481" xr:uid="{6ABD456C-510D-4862-950B-B012E9CC8A97}"/>
    <cellStyle name="계산 4 6 2 2 2" xfId="32640" xr:uid="{2FD98619-574C-44FC-B3FA-AE2077E6C1B0}"/>
    <cellStyle name="계산 4 6 2 3" xfId="5482" xr:uid="{365DCBAA-412D-4D3A-AE04-8A1EDB289F65}"/>
    <cellStyle name="계산 4 6 2 3 2" xfId="32641" xr:uid="{DC059D27-B2AF-46E7-90AB-0648EF0519B0}"/>
    <cellStyle name="계산 4 6 2 4" xfId="32642" xr:uid="{F5A51C4B-F28F-490B-BE94-0F75C25C1600}"/>
    <cellStyle name="계산 4 6 3" xfId="5483" xr:uid="{BA71F5E0-97D9-481E-8CF4-5D4214F449EE}"/>
    <cellStyle name="계산 4 6 3 2" xfId="5484" xr:uid="{3683670A-E1C2-44C0-BF4D-FE1A227E50CF}"/>
    <cellStyle name="계산 4 6 3 2 2" xfId="32643" xr:uid="{2B4A0A01-6B48-463F-B5FE-C51D559FEE9B}"/>
    <cellStyle name="계산 4 6 3 3" xfId="5485" xr:uid="{0EFC308B-B87E-49C8-A636-B396F9E40058}"/>
    <cellStyle name="계산 4 6 3 3 2" xfId="32644" xr:uid="{38D3597B-83FF-4798-96B5-C0E1058F6051}"/>
    <cellStyle name="계산 4 6 3 4" xfId="32645" xr:uid="{D5326ECC-2287-4740-B87E-D3AFC87EFD6C}"/>
    <cellStyle name="계산 4 6 4" xfId="5486" xr:uid="{AA5C5D6C-D002-433D-BBED-37E435ABD220}"/>
    <cellStyle name="계산 4 6 4 2" xfId="32646" xr:uid="{12BD584C-830A-4ABD-ACEC-608E514DF4A4}"/>
    <cellStyle name="계산 4 6 5" xfId="5487" xr:uid="{F76F6B44-25A6-4F5A-9460-F2ECA9ABE554}"/>
    <cellStyle name="계산 4 6 5 2" xfId="32647" xr:uid="{C2270ECA-47D5-4E56-9152-CC9C467C2122}"/>
    <cellStyle name="계산 4 6 6" xfId="32648" xr:uid="{DD0B6E61-BE30-45A6-BB77-EE2AECB53292}"/>
    <cellStyle name="계산 4 7" xfId="5488" xr:uid="{AC7CA686-C875-4DE6-B640-C078F994752A}"/>
    <cellStyle name="계산 4 7 2" xfId="5489" xr:uid="{A231E8B1-1015-4931-B719-E4994346C376}"/>
    <cellStyle name="계산 4 7 2 2" xfId="5490" xr:uid="{832C4217-030D-45EC-B322-5AED68B219B9}"/>
    <cellStyle name="계산 4 7 2 2 2" xfId="32649" xr:uid="{37367A54-AC4B-4B69-AFEA-FE5660740C65}"/>
    <cellStyle name="계산 4 7 2 3" xfId="5491" xr:uid="{68FC5A71-900A-43E2-9137-DEAB6112431C}"/>
    <cellStyle name="계산 4 7 2 3 2" xfId="32650" xr:uid="{7C03E8FA-921C-4F20-9541-3F0A2D7187C8}"/>
    <cellStyle name="계산 4 7 2 4" xfId="32651" xr:uid="{348EF898-4994-4ED2-B3E2-F80D06A4C4E8}"/>
    <cellStyle name="계산 4 7 3" xfId="5492" xr:uid="{5CEDCA54-0AE5-4953-B00F-0B941F026AA5}"/>
    <cellStyle name="계산 4 7 3 2" xfId="5493" xr:uid="{0A67AE6E-EA00-4E75-8E06-B1C88A5FF4F9}"/>
    <cellStyle name="계산 4 7 3 2 2" xfId="32652" xr:uid="{80CD674F-37F8-4661-A595-5758C75300EA}"/>
    <cellStyle name="계산 4 7 3 3" xfId="5494" xr:uid="{F001A4A6-B885-4714-A01E-E7DCAF45D797}"/>
    <cellStyle name="계산 4 7 3 3 2" xfId="32653" xr:uid="{4110C335-3D77-4870-861D-8D2B1C4478DB}"/>
    <cellStyle name="계산 4 7 3 4" xfId="32654" xr:uid="{94A881AE-2BA8-4942-8496-BA994BEDA85B}"/>
    <cellStyle name="계산 4 7 4" xfId="5495" xr:uid="{EB3C5C57-4067-4ADC-B6EA-222BEF9586E1}"/>
    <cellStyle name="계산 4 7 4 2" xfId="32655" xr:uid="{95F318C8-AD50-47FF-8760-C8CD18C4017A}"/>
    <cellStyle name="계산 4 7 5" xfId="5496" xr:uid="{CF642371-307F-4BB2-9779-C692F1157D14}"/>
    <cellStyle name="계산 4 7 5 2" xfId="32656" xr:uid="{1BEA2AFD-9072-44B2-8A3D-6FA34766366C}"/>
    <cellStyle name="계산 4 7 6" xfId="32657" xr:uid="{342988E6-E070-4E20-ABA6-12ADCEBB435B}"/>
    <cellStyle name="계산 4 8" xfId="5497" xr:uid="{1C7E4017-AD8B-4A74-8A13-DC624FC3C2B5}"/>
    <cellStyle name="계산 4 8 2" xfId="5498" xr:uid="{D8696F1F-E78C-4446-8701-8C9AF68809D9}"/>
    <cellStyle name="계산 4 8 2 2" xfId="5499" xr:uid="{C3FA7370-AF46-44AB-BC0C-7071597E952F}"/>
    <cellStyle name="계산 4 8 2 2 2" xfId="32658" xr:uid="{2B412AB0-49D8-4BCC-B775-75C518A75DD8}"/>
    <cellStyle name="계산 4 8 2 3" xfId="5500" xr:uid="{33E84302-E7F9-4FEA-A03F-0CAFFACF453F}"/>
    <cellStyle name="계산 4 8 2 3 2" xfId="32659" xr:uid="{32841535-3BF6-4281-BE29-C8418F8B0E34}"/>
    <cellStyle name="계산 4 8 2 4" xfId="32660" xr:uid="{16833C93-E93F-4B11-881C-B6C0B0B23300}"/>
    <cellStyle name="계산 4 8 3" xfId="5501" xr:uid="{E93A69EF-F27A-4242-90CC-113661CC22ED}"/>
    <cellStyle name="계산 4 8 3 2" xfId="5502" xr:uid="{FF3252AB-053C-4F82-8AC9-3D75101716C2}"/>
    <cellStyle name="계산 4 8 3 2 2" xfId="32661" xr:uid="{34577A49-FDB9-4A24-B123-E76093CE76F0}"/>
    <cellStyle name="계산 4 8 3 3" xfId="5503" xr:uid="{E0190EF4-5C3C-452D-9CA1-3429099303B1}"/>
    <cellStyle name="계산 4 8 3 3 2" xfId="32662" xr:uid="{E4153826-D504-4666-B8FC-A4F585E29FB0}"/>
    <cellStyle name="계산 4 8 3 4" xfId="32663" xr:uid="{DDEAB32E-50FE-4376-9410-15F6182C9E2F}"/>
    <cellStyle name="계산 4 8 4" xfId="5504" xr:uid="{1466D3D2-B441-4398-90AD-1970DE7E339B}"/>
    <cellStyle name="계산 4 8 4 2" xfId="32664" xr:uid="{2B802855-22C5-4DA6-997A-82443C16CE47}"/>
    <cellStyle name="계산 4 8 5" xfId="5505" xr:uid="{099162C5-1855-4278-9D18-9BDBA20226EF}"/>
    <cellStyle name="계산 4 8 5 2" xfId="32665" xr:uid="{EE569CBC-1211-42F3-B6FE-89F68B438784}"/>
    <cellStyle name="계산 4 8 6" xfId="32666" xr:uid="{A8E4D936-EB36-4FEA-B6B7-F6C549F0F53C}"/>
    <cellStyle name="계산 4 9" xfId="5506" xr:uid="{21876F20-D684-4406-8478-88B967D93D2F}"/>
    <cellStyle name="계산 4 9 2" xfId="5507" xr:uid="{79476E4C-29BE-4195-BA00-A722BCA4F35E}"/>
    <cellStyle name="계산 4 9 2 2" xfId="5508" xr:uid="{AC40503E-2C6B-4D36-91A9-D82C185C04D9}"/>
    <cellStyle name="계산 4 9 2 2 2" xfId="32667" xr:uid="{640A52F8-9E90-4581-9E14-A82131CB9290}"/>
    <cellStyle name="계산 4 9 2 3" xfId="5509" xr:uid="{1A70EC2D-67AB-4ED5-A1DA-432CDC7CFE4B}"/>
    <cellStyle name="계산 4 9 2 3 2" xfId="32668" xr:uid="{23060162-3C37-4F9A-B87A-E5B90323014B}"/>
    <cellStyle name="계산 4 9 2 4" xfId="32669" xr:uid="{4F992780-4D99-4C12-9D17-8914F49F2A21}"/>
    <cellStyle name="계산 4 9 3" xfId="5510" xr:uid="{78BF5D1C-50B3-48D1-B14A-C6C64193E5FA}"/>
    <cellStyle name="계산 4 9 3 2" xfId="5511" xr:uid="{0B8B2600-282A-4649-8E3C-11181E0B6108}"/>
    <cellStyle name="계산 4 9 3 2 2" xfId="32670" xr:uid="{1AE771A1-D4B8-406C-8E59-F37BAA69D870}"/>
    <cellStyle name="계산 4 9 3 3" xfId="5512" xr:uid="{AC2603CC-2FE7-4B08-8406-3417EDFC0A7B}"/>
    <cellStyle name="계산 4 9 3 3 2" xfId="32671" xr:uid="{CB4C8235-17C9-44EA-B72B-F56DDF1A7EB5}"/>
    <cellStyle name="계산 4 9 3 4" xfId="32672" xr:uid="{B11BFF56-24BE-4A07-AAFB-5E5F470837EF}"/>
    <cellStyle name="계산 4 9 4" xfId="5513" xr:uid="{5F3DD77A-1DD0-4FB5-9907-7732E9A46494}"/>
    <cellStyle name="계산 4 9 4 2" xfId="32673" xr:uid="{28C3FC07-119E-40E5-B296-60C0E6F4346A}"/>
    <cellStyle name="계산 4 9 5" xfId="5514" xr:uid="{3E01F59D-A8F8-434D-95B5-A939902E78DE}"/>
    <cellStyle name="계산 4 9 5 2" xfId="32674" xr:uid="{2B80825D-CB44-442C-AB92-8C6455471C8C}"/>
    <cellStyle name="계산 4 9 6" xfId="32675" xr:uid="{2F858205-E504-42DA-9B92-6A39CF7EF118}"/>
    <cellStyle name="계산 40" xfId="5515" xr:uid="{43DB4E6D-8A43-440C-9A9F-8BE83CECACFF}"/>
    <cellStyle name="계산 40 2" xfId="5516" xr:uid="{D6AAB71C-DACC-4006-990A-1F8CBA965E0C}"/>
    <cellStyle name="계산 40 2 2" xfId="5517" xr:uid="{79CBF335-4A48-419A-9AD5-3779D3D54B3A}"/>
    <cellStyle name="계산 40 2 2 2" xfId="32676" xr:uid="{F94765BB-5C50-41AB-977E-163EF3F5C50E}"/>
    <cellStyle name="계산 40 2 3" xfId="5518" xr:uid="{4DE15C54-548A-425A-B5E6-2C838324D197}"/>
    <cellStyle name="계산 40 2 3 2" xfId="32677" xr:uid="{1E4EF575-3498-4189-B3EE-8894F86ED37E}"/>
    <cellStyle name="계산 40 2 4" xfId="32678" xr:uid="{EBEE42BD-145F-4A0C-8348-0423CF210567}"/>
    <cellStyle name="계산 40 3" xfId="5519" xr:uid="{55DD22C1-5F2A-4BEE-81FA-D871E08CCB34}"/>
    <cellStyle name="계산 40 3 2" xfId="5520" xr:uid="{74730922-3C4D-46B4-B901-7CAF101BC64F}"/>
    <cellStyle name="계산 40 3 2 2" xfId="32679" xr:uid="{4BA3338F-7661-4140-B646-B6FE423A24B3}"/>
    <cellStyle name="계산 40 3 3" xfId="5521" xr:uid="{6ACB6BCC-994A-4B3A-8C05-9E2E1A10502B}"/>
    <cellStyle name="계산 40 3 3 2" xfId="32680" xr:uid="{5CD81AFC-7520-4358-84D9-B5E4ABA2C6FF}"/>
    <cellStyle name="계산 40 3 4" xfId="32681" xr:uid="{69FBA660-280C-4008-9B55-2EB25A0B7548}"/>
    <cellStyle name="계산 40 4" xfId="5522" xr:uid="{7E64DF9E-2BAA-424C-A8C5-9B59DED41F1D}"/>
    <cellStyle name="계산 40 4 2" xfId="5523" xr:uid="{802795DC-9EE3-494F-ABC7-8B5EE8E9BD64}"/>
    <cellStyle name="계산 40 4 2 2" xfId="32682" xr:uid="{CC565737-71D8-4649-BC58-80325DE18E6C}"/>
    <cellStyle name="계산 40 4 3" xfId="5524" xr:uid="{6878D5E1-9AD6-4421-987E-A874D78B2F19}"/>
    <cellStyle name="계산 40 4 3 2" xfId="32683" xr:uid="{1FBFBEBB-7CD7-4274-AF44-FF0E7F30A2D7}"/>
    <cellStyle name="계산 40 4 4" xfId="32684" xr:uid="{522BEED2-51A1-4889-A91D-EB64AF821C45}"/>
    <cellStyle name="계산 40 5" xfId="5525" xr:uid="{267E483C-3F88-4A6A-A490-FCF6F942B23A}"/>
    <cellStyle name="계산 40 5 2" xfId="32685" xr:uid="{CCE222B5-3FC8-478C-B2C0-BE267248BBB6}"/>
    <cellStyle name="계산 40 6" xfId="5526" xr:uid="{987C55F3-58FA-441E-8E52-1B1B6B4AB9EA}"/>
    <cellStyle name="계산 40 6 2" xfId="32686" xr:uid="{090CDB03-A1C0-4664-B74E-933DCD3D8D8D}"/>
    <cellStyle name="계산 40 7" xfId="32687" xr:uid="{AF84BBBC-C8EF-4189-B5F0-747920DA9538}"/>
    <cellStyle name="계산 41" xfId="5527" xr:uid="{C4D508CC-B783-4439-A748-01D74B14DDB0}"/>
    <cellStyle name="계산 41 2" xfId="5528" xr:uid="{EF37B3F9-8422-4722-97AA-898F7C26B0B6}"/>
    <cellStyle name="계산 41 2 2" xfId="5529" xr:uid="{03B1AC6A-0BD9-4E56-98A2-6D2B85706758}"/>
    <cellStyle name="계산 41 2 2 2" xfId="32688" xr:uid="{029FB756-FF1B-40F2-BC30-4FEC3843D2AD}"/>
    <cellStyle name="계산 41 2 3" xfId="5530" xr:uid="{1952AA02-5213-4051-BB1E-B53487C2282D}"/>
    <cellStyle name="계산 41 2 3 2" xfId="32689" xr:uid="{08A12E0E-311E-4297-88D9-E13D21C5D51E}"/>
    <cellStyle name="계산 41 2 4" xfId="32690" xr:uid="{33459A8C-D988-4EF9-B5C7-C6D56BC2AABE}"/>
    <cellStyle name="계산 41 3" xfId="5531" xr:uid="{8A78C1D2-93BB-42BF-B022-D189BAE2CF46}"/>
    <cellStyle name="계산 41 3 2" xfId="5532" xr:uid="{4F45C938-CF5F-4A20-80FF-D11BA1D5F4C6}"/>
    <cellStyle name="계산 41 3 2 2" xfId="32691" xr:uid="{BE1D7F57-4D79-452A-9D26-5A92A3D549D8}"/>
    <cellStyle name="계산 41 3 3" xfId="5533" xr:uid="{A7ADD327-8C04-4FD5-A770-77D3FCDBF440}"/>
    <cellStyle name="계산 41 3 3 2" xfId="32692" xr:uid="{E9D3302F-F882-44B2-B142-8E321DDA6680}"/>
    <cellStyle name="계산 41 3 4" xfId="32693" xr:uid="{A6F75BEA-9BA9-4294-A97A-7B224DA05DB1}"/>
    <cellStyle name="계산 41 4" xfId="5534" xr:uid="{B7D86ACC-FD01-4E51-BC48-DF875393A7EC}"/>
    <cellStyle name="계산 41 4 2" xfId="5535" xr:uid="{AA7F972F-2E79-443D-BD07-F2D1BBE17501}"/>
    <cellStyle name="계산 41 4 2 2" xfId="32694" xr:uid="{68CECA98-932B-4D1E-AA8D-3EC037D350D8}"/>
    <cellStyle name="계산 41 4 3" xfId="5536" xr:uid="{72FFE877-B5B6-4F73-99AD-DB7F0B4749F0}"/>
    <cellStyle name="계산 41 4 3 2" xfId="32695" xr:uid="{18B9D66D-DA24-41AC-9BD4-9DCF8398A289}"/>
    <cellStyle name="계산 41 4 4" xfId="32696" xr:uid="{C918A657-FDE9-4F61-A05E-80309890C607}"/>
    <cellStyle name="계산 41 5" xfId="5537" xr:uid="{496DFEF8-F53E-454D-95AB-21FB3B801D4E}"/>
    <cellStyle name="계산 41 5 2" xfId="32697" xr:uid="{4B9C0997-A33D-48D3-BD52-B6DF421113A6}"/>
    <cellStyle name="계산 41 6" xfId="5538" xr:uid="{8EDF95C9-9B8E-4618-BA60-4812A5359283}"/>
    <cellStyle name="계산 41 6 2" xfId="32698" xr:uid="{5A3C4915-D438-458D-A817-DEAE6F9950DF}"/>
    <cellStyle name="계산 41 7" xfId="32699" xr:uid="{7C2595A9-CDA6-4FA6-8B88-A913F03E2D95}"/>
    <cellStyle name="계산 42" xfId="5539" xr:uid="{95E929A5-88AF-4F70-ADEE-A4E5CBE4FA0F}"/>
    <cellStyle name="계산 42 2" xfId="5540" xr:uid="{DF930283-B806-48DF-B1EB-9389698EA112}"/>
    <cellStyle name="계산 42 2 2" xfId="5541" xr:uid="{35AA09FB-A753-435F-80D2-FA76EDB6D2E9}"/>
    <cellStyle name="계산 42 2 2 2" xfId="32700" xr:uid="{0E3C7739-B8DD-4D89-81D0-A7A0D01EF069}"/>
    <cellStyle name="계산 42 2 3" xfId="5542" xr:uid="{EC3124DA-25B6-4BEB-8967-F83F30C07982}"/>
    <cellStyle name="계산 42 2 3 2" xfId="32701" xr:uid="{C679BDA7-639A-4F30-9394-9704785D1962}"/>
    <cellStyle name="계산 42 2 4" xfId="32702" xr:uid="{1F185B75-1510-4CEF-9D97-0631C7661781}"/>
    <cellStyle name="계산 42 3" xfId="5543" xr:uid="{BD964D0A-A1F8-443C-9854-920080868911}"/>
    <cellStyle name="계산 42 3 2" xfId="5544" xr:uid="{3DA61EC3-3A96-4078-89E1-E08C89DC4E39}"/>
    <cellStyle name="계산 42 3 2 2" xfId="32703" xr:uid="{DA6D18CE-86FA-4374-B15D-23676BDA5AF2}"/>
    <cellStyle name="계산 42 3 3" xfId="5545" xr:uid="{89E225F8-9905-48BF-B84B-39DBF10794DC}"/>
    <cellStyle name="계산 42 3 3 2" xfId="32704" xr:uid="{F5D43AFA-4B13-4859-8228-B44D900C1E8B}"/>
    <cellStyle name="계산 42 3 4" xfId="32705" xr:uid="{3E614535-94BC-4FD9-9979-D3AB17077130}"/>
    <cellStyle name="계산 42 4" xfId="5546" xr:uid="{311F0EC8-A231-4241-AB81-A42D306CDA1F}"/>
    <cellStyle name="계산 42 4 2" xfId="5547" xr:uid="{6511A848-748C-484D-B2F6-111347AEC89E}"/>
    <cellStyle name="계산 42 4 2 2" xfId="32706" xr:uid="{C441B50F-5D0F-4B30-8ED5-2DE4E7A657AF}"/>
    <cellStyle name="계산 42 4 3" xfId="5548" xr:uid="{7A6381C9-470F-4A61-A707-8F255287BC27}"/>
    <cellStyle name="계산 42 4 3 2" xfId="32707" xr:uid="{84070AC7-2F55-4BB1-AAE3-E68A59A08C90}"/>
    <cellStyle name="계산 42 4 4" xfId="32708" xr:uid="{0DB4CDE3-72AB-4F41-AE16-0C461684AA59}"/>
    <cellStyle name="계산 42 5" xfId="5549" xr:uid="{FB3594E9-98A0-4F42-BADB-AFED110BABA4}"/>
    <cellStyle name="계산 42 5 2" xfId="32709" xr:uid="{B605190F-F94C-426A-B57B-AFE2A1D9D327}"/>
    <cellStyle name="계산 42 6" xfId="5550" xr:uid="{5BEC544D-7126-40D8-998B-CDD1B81E1E72}"/>
    <cellStyle name="계산 42 6 2" xfId="32710" xr:uid="{DEFF4231-91F7-428D-AC8A-1C86F81F98CB}"/>
    <cellStyle name="계산 42 7" xfId="32711" xr:uid="{04EF05F1-C227-4A4F-811B-882C34BAA451}"/>
    <cellStyle name="계산 43" xfId="42316" xr:uid="{94B49B4E-B0F7-46D9-B936-BE9DBCD8B034}"/>
    <cellStyle name="계산 5" xfId="5551" xr:uid="{706DE88E-F916-4400-941C-BF9FE778220D}"/>
    <cellStyle name="계산 5 10" xfId="5552" xr:uid="{41E6FFE2-8101-499B-8FAF-B18CB510BADB}"/>
    <cellStyle name="계산 5 10 2" xfId="5553" xr:uid="{85740567-6ADF-41E6-AFFC-A210C9C5A36E}"/>
    <cellStyle name="계산 5 10 2 2" xfId="5554" xr:uid="{24579A5B-47CD-402B-84E9-26839084F735}"/>
    <cellStyle name="계산 5 10 2 2 2" xfId="32712" xr:uid="{0C8527D0-6B55-4706-B6C4-C9ED224AE3FC}"/>
    <cellStyle name="계산 5 10 2 3" xfId="5555" xr:uid="{8636D0CD-6FF6-4394-8E12-791EA8F581E1}"/>
    <cellStyle name="계산 5 10 2 3 2" xfId="32713" xr:uid="{68E9D39B-2A1C-4E9D-AE49-195E8F813090}"/>
    <cellStyle name="계산 5 10 2 4" xfId="32714" xr:uid="{CE369FE1-7D79-4BAB-8899-3A443ED45B82}"/>
    <cellStyle name="계산 5 10 3" xfId="5556" xr:uid="{DB7F28EE-B7BE-49C2-924F-E8E4C73C9507}"/>
    <cellStyle name="계산 5 10 3 2" xfId="5557" xr:uid="{16058320-30A6-4F38-B6E6-BC5D60BFDDC6}"/>
    <cellStyle name="계산 5 10 3 2 2" xfId="32715" xr:uid="{90B3D068-4FC9-4BEB-8137-FC6E174F7A09}"/>
    <cellStyle name="계산 5 10 3 3" xfId="5558" xr:uid="{7DB0C18E-4D43-4943-B0CD-FC13B80A24A0}"/>
    <cellStyle name="계산 5 10 3 3 2" xfId="32716" xr:uid="{7AEF4D39-D23C-4F06-AD55-CA102494B73C}"/>
    <cellStyle name="계산 5 10 3 4" xfId="32717" xr:uid="{42A752C5-54BF-423F-8E17-734683A1967F}"/>
    <cellStyle name="계산 5 10 4" xfId="5559" xr:uid="{E7325C22-2323-4AAD-AF29-DAF7AA25C158}"/>
    <cellStyle name="계산 5 10 4 2" xfId="32718" xr:uid="{F791C115-9E6B-4322-89B3-403526CC2ADE}"/>
    <cellStyle name="계산 5 10 5" xfId="5560" xr:uid="{E069A547-C521-47E3-A568-DD934C879748}"/>
    <cellStyle name="계산 5 10 5 2" xfId="32719" xr:uid="{660D2269-0274-4469-BAD5-0DD64FBCF9AD}"/>
    <cellStyle name="계산 5 10 6" xfId="32720" xr:uid="{293750EB-D57D-4282-B4BE-D2152D2A240A}"/>
    <cellStyle name="계산 5 11" xfId="5561" xr:uid="{6E6BE305-4479-4261-BCBE-41686E5CBE46}"/>
    <cellStyle name="계산 5 11 2" xfId="5562" xr:uid="{A53934DD-5B83-4009-A7C7-C0EEFEFF704C}"/>
    <cellStyle name="계산 5 11 2 2" xfId="5563" xr:uid="{3BDF7CC2-D680-4BAE-80D0-F974AEC36907}"/>
    <cellStyle name="계산 5 11 2 2 2" xfId="32721" xr:uid="{ED94C5BF-179E-4D4E-A645-4929B319D131}"/>
    <cellStyle name="계산 5 11 2 3" xfId="5564" xr:uid="{6EEB415B-728C-4027-B2AD-221D65B84C99}"/>
    <cellStyle name="계산 5 11 2 3 2" xfId="32722" xr:uid="{27A1F5F6-CAA7-4717-80F3-2CB25B3C6DFA}"/>
    <cellStyle name="계산 5 11 2 4" xfId="32723" xr:uid="{6D86CBAF-F2B2-4E83-A5F8-1F0ED37492B0}"/>
    <cellStyle name="계산 5 11 3" xfId="5565" xr:uid="{3C51405E-C7B2-41D9-B932-8D262E4706A1}"/>
    <cellStyle name="계산 5 11 3 2" xfId="5566" xr:uid="{3376553F-CE03-4F8E-B980-A2978C68C35A}"/>
    <cellStyle name="계산 5 11 3 2 2" xfId="32724" xr:uid="{851E1414-01D5-48D0-A0F8-4297C779A073}"/>
    <cellStyle name="계산 5 11 3 3" xfId="5567" xr:uid="{33C8D2FE-FE08-459A-A13F-C317E3D986AC}"/>
    <cellStyle name="계산 5 11 3 3 2" xfId="32725" xr:uid="{BF7472FF-E4C5-4E8E-80D3-9D8730D27999}"/>
    <cellStyle name="계산 5 11 3 4" xfId="32726" xr:uid="{A1BC9632-CC9F-4082-94DC-B5BF06C48642}"/>
    <cellStyle name="계산 5 11 4" xfId="5568" xr:uid="{F1E45FA7-3B87-47C0-8418-9686FBEB743D}"/>
    <cellStyle name="계산 5 11 4 2" xfId="32727" xr:uid="{D9DDFAD8-4B09-4FDF-98CD-D9978582207D}"/>
    <cellStyle name="계산 5 11 5" xfId="5569" xr:uid="{1EF5ADC6-E6D1-4A3D-BF11-B69FDE3B4248}"/>
    <cellStyle name="계산 5 11 5 2" xfId="32728" xr:uid="{4402B8E0-F7F0-49B3-831A-A1817BF95C2F}"/>
    <cellStyle name="계산 5 11 6" xfId="32729" xr:uid="{2F8C4971-575E-4587-8067-AB15FF92A5A6}"/>
    <cellStyle name="계산 5 12" xfId="5570" xr:uid="{C40A7414-FC7F-46EE-8D05-13BF46291749}"/>
    <cellStyle name="계산 5 12 2" xfId="5571" xr:uid="{AB71065E-8B3D-4386-B8F4-3484B3730AB6}"/>
    <cellStyle name="계산 5 12 2 2" xfId="5572" xr:uid="{088ACFE4-6E9B-4A37-B51E-2CD9F77264B6}"/>
    <cellStyle name="계산 5 12 2 2 2" xfId="32730" xr:uid="{113838AD-8BD4-4344-99FE-16319377468D}"/>
    <cellStyle name="계산 5 12 2 3" xfId="5573" xr:uid="{4F7ACF9E-DFF9-41A1-9B5F-79729F43A8F9}"/>
    <cellStyle name="계산 5 12 2 3 2" xfId="32731" xr:uid="{65D73B25-B4B2-4DFF-8B2D-ABC3B0EC5A12}"/>
    <cellStyle name="계산 5 12 2 4" xfId="32732" xr:uid="{326D883F-C7A0-41C5-9380-325392EFBF2E}"/>
    <cellStyle name="계산 5 12 3" xfId="5574" xr:uid="{76F221BD-4E76-4EAD-B033-17EE5F6C4BB8}"/>
    <cellStyle name="계산 5 12 3 2" xfId="5575" xr:uid="{04C20F69-830D-4350-91C5-49439A73E401}"/>
    <cellStyle name="계산 5 12 3 2 2" xfId="32733" xr:uid="{D436F7A4-A2BC-43F7-98CA-F98759F3357D}"/>
    <cellStyle name="계산 5 12 3 3" xfId="5576" xr:uid="{0A001731-9B05-4A46-8734-4128E98DF7C0}"/>
    <cellStyle name="계산 5 12 3 3 2" xfId="32734" xr:uid="{0048E6E7-08F5-4CE8-BB76-1393D0F9C579}"/>
    <cellStyle name="계산 5 12 3 4" xfId="32735" xr:uid="{E7651F95-AC7B-4AF8-9B0A-F977E972DE2F}"/>
    <cellStyle name="계산 5 12 4" xfId="5577" xr:uid="{B18DC550-A3E0-4940-930F-3D5001E20778}"/>
    <cellStyle name="계산 5 12 4 2" xfId="32736" xr:uid="{FE82FD91-2A87-460A-8B4C-94C4DE614907}"/>
    <cellStyle name="계산 5 12 5" xfId="5578" xr:uid="{301A5F64-43F8-4B58-82AE-923182EA2B9D}"/>
    <cellStyle name="계산 5 12 5 2" xfId="32737" xr:uid="{6AEA2AE4-35F8-4BD4-A3EB-AB536173E010}"/>
    <cellStyle name="계산 5 12 6" xfId="32738" xr:uid="{A64C93C2-6CDE-4B3B-A4E0-2ED803F47B24}"/>
    <cellStyle name="계산 5 13" xfId="5579" xr:uid="{28C2AF69-074E-4EF1-B7AE-ACF666526780}"/>
    <cellStyle name="계산 5 13 2" xfId="5580" xr:uid="{8E76534C-4049-4610-ABBD-948817BD17A9}"/>
    <cellStyle name="계산 5 13 2 2" xfId="5581" xr:uid="{0AE9A617-5E5D-49AA-9474-D22D2FD020D1}"/>
    <cellStyle name="계산 5 13 2 2 2" xfId="32739" xr:uid="{612A7ED4-FC89-4EAC-B6F6-C8AC7D07184E}"/>
    <cellStyle name="계산 5 13 2 3" xfId="5582" xr:uid="{73A12B5C-97EE-422E-B4EF-DC9EBFD9E60E}"/>
    <cellStyle name="계산 5 13 2 3 2" xfId="32740" xr:uid="{E070D8DA-EFC5-42E3-95EE-67AEACFA243E}"/>
    <cellStyle name="계산 5 13 2 4" xfId="32741" xr:uid="{7BD1D6ED-57E6-46B4-8D6C-100662AC48DD}"/>
    <cellStyle name="계산 5 13 3" xfId="5583" xr:uid="{307D04A1-9D5E-4C87-BA63-F89392D83B43}"/>
    <cellStyle name="계산 5 13 3 2" xfId="5584" xr:uid="{38CD2883-756F-4EC1-9729-CDDB7AC2A4E3}"/>
    <cellStyle name="계산 5 13 3 2 2" xfId="32742" xr:uid="{E94D21EF-7159-472E-AA16-31A530D35584}"/>
    <cellStyle name="계산 5 13 3 3" xfId="5585" xr:uid="{68B4593D-5234-4900-8231-47CFA6E81E4F}"/>
    <cellStyle name="계산 5 13 3 3 2" xfId="32743" xr:uid="{4C903312-4D65-4D84-AB3B-A9434D41B79B}"/>
    <cellStyle name="계산 5 13 3 4" xfId="32744" xr:uid="{625DD8F0-28C6-43B1-9D57-A07523F0883A}"/>
    <cellStyle name="계산 5 13 4" xfId="5586" xr:uid="{AEB58E6C-04A6-4047-A479-3913D8901F8E}"/>
    <cellStyle name="계산 5 13 4 2" xfId="32745" xr:uid="{DF665C75-33EB-41DF-8CC6-37EFB1C86F9E}"/>
    <cellStyle name="계산 5 13 5" xfId="5587" xr:uid="{0987E0BF-4036-4706-AB1F-C380418D263C}"/>
    <cellStyle name="계산 5 13 5 2" xfId="32746" xr:uid="{30BA75F2-3A0A-4A3A-A513-7650C3F16092}"/>
    <cellStyle name="계산 5 13 6" xfId="32747" xr:uid="{74DE0F6B-47F4-443A-B416-0505303303C8}"/>
    <cellStyle name="계산 5 14" xfId="5588" xr:uid="{4C7999E3-B194-42C4-939F-0463011FD46D}"/>
    <cellStyle name="계산 5 14 2" xfId="5589" xr:uid="{1B6D6212-4758-4E02-AC3B-66E7C2DDCFB6}"/>
    <cellStyle name="계산 5 14 2 2" xfId="5590" xr:uid="{321842F7-6AFE-4556-A002-7912F2AEC042}"/>
    <cellStyle name="계산 5 14 2 2 2" xfId="32748" xr:uid="{2CCECC2D-FE2E-4574-8B16-D1F8FA55E7FD}"/>
    <cellStyle name="계산 5 14 2 3" xfId="5591" xr:uid="{6008B968-06AE-4FC1-BA50-D6141BA4239D}"/>
    <cellStyle name="계산 5 14 2 3 2" xfId="32749" xr:uid="{23D82755-0F5E-48B1-A319-FA01174F5C18}"/>
    <cellStyle name="계산 5 14 2 4" xfId="32750" xr:uid="{C2CB0E2A-B1FD-43B4-94E1-930E68C001ED}"/>
    <cellStyle name="계산 5 14 3" xfId="5592" xr:uid="{7EAC2136-AAAE-4429-AF5B-660F2EDB483F}"/>
    <cellStyle name="계산 5 14 3 2" xfId="5593" xr:uid="{78E5019F-3D13-4BB7-9208-3B74A7BE0570}"/>
    <cellStyle name="계산 5 14 3 2 2" xfId="32751" xr:uid="{777117A9-8FE7-4B51-94D3-EEEBF5412B0A}"/>
    <cellStyle name="계산 5 14 3 3" xfId="5594" xr:uid="{B2B5C61D-9F7E-4EB2-934B-E63F92734C1D}"/>
    <cellStyle name="계산 5 14 3 3 2" xfId="32752" xr:uid="{ADF2C227-A3AB-40D6-B849-8F2280B00269}"/>
    <cellStyle name="계산 5 14 3 4" xfId="32753" xr:uid="{BF737272-BE94-4142-AE0D-2C77AACDADD6}"/>
    <cellStyle name="계산 5 14 4" xfId="5595" xr:uid="{AC2B9C27-6CF1-4E24-B609-9A7D168A4980}"/>
    <cellStyle name="계산 5 14 4 2" xfId="32754" xr:uid="{2425565E-09DA-406D-B630-9B443B69E29B}"/>
    <cellStyle name="계산 5 14 5" xfId="5596" xr:uid="{A4A46469-E4B5-402F-AB92-A5B7530FF583}"/>
    <cellStyle name="계산 5 14 5 2" xfId="32755" xr:uid="{6A3D2F7C-0C2D-4EFC-9D07-E3B55A63D9BC}"/>
    <cellStyle name="계산 5 14 6" xfId="32756" xr:uid="{4D5CBA86-E2A8-42CA-8386-E67C76B282E7}"/>
    <cellStyle name="계산 5 15" xfId="5597" xr:uid="{5D258A04-DE19-49D0-8FFB-3C157B6FA0C3}"/>
    <cellStyle name="계산 5 15 2" xfId="5598" xr:uid="{A15494D2-6205-40B5-92A4-0201008732D9}"/>
    <cellStyle name="계산 5 15 2 2" xfId="5599" xr:uid="{589AB08C-3F4F-401E-BEE3-D53FA8CA4A02}"/>
    <cellStyle name="계산 5 15 2 2 2" xfId="32757" xr:uid="{125B6E6C-FDA4-4563-AF0A-89F96F78603F}"/>
    <cellStyle name="계산 5 15 2 3" xfId="5600" xr:uid="{1C674AF9-D58A-4304-834C-C47FB71C58EA}"/>
    <cellStyle name="계산 5 15 2 3 2" xfId="32758" xr:uid="{7B5CD4DD-E19C-430E-9C99-043E3F4FA99F}"/>
    <cellStyle name="계산 5 15 2 4" xfId="32759" xr:uid="{7DE0F1CD-67E9-4931-ABB1-D5194689DD22}"/>
    <cellStyle name="계산 5 15 3" xfId="5601" xr:uid="{24CE32E0-B85F-4082-B343-AB28BA984772}"/>
    <cellStyle name="계산 5 15 3 2" xfId="5602" xr:uid="{552D28E7-7B58-44BC-B3BA-EAEB9CF21072}"/>
    <cellStyle name="계산 5 15 3 2 2" xfId="32760" xr:uid="{DA24E6F7-E03A-4409-AFA7-F226E50C21EC}"/>
    <cellStyle name="계산 5 15 3 3" xfId="5603" xr:uid="{EC606A29-B6DB-42FF-9A4B-D0D218330888}"/>
    <cellStyle name="계산 5 15 3 3 2" xfId="32761" xr:uid="{98042AE5-C16B-4E78-8138-74797EE6F5A0}"/>
    <cellStyle name="계산 5 15 3 4" xfId="32762" xr:uid="{3303EFC3-1103-436D-A406-C08FA22F0EF4}"/>
    <cellStyle name="계산 5 15 4" xfId="5604" xr:uid="{058F8B03-BFA1-43E9-AE2F-E03D400FAEB8}"/>
    <cellStyle name="계산 5 15 4 2" xfId="32763" xr:uid="{AFAA0DE8-1DB9-41B9-95D2-B20012B58E63}"/>
    <cellStyle name="계산 5 15 5" xfId="5605" xr:uid="{C36C8127-4A04-43E8-BF5B-9E238ACA9363}"/>
    <cellStyle name="계산 5 15 5 2" xfId="32764" xr:uid="{CEA7BC40-9E2F-4DFB-819F-6D01B3562CE5}"/>
    <cellStyle name="계산 5 15 6" xfId="32765" xr:uid="{28B94DDC-555C-484B-A940-9748BC55A3B6}"/>
    <cellStyle name="계산 5 16" xfId="5606" xr:uid="{25E2BE30-4311-4942-84C6-3DD038B7D8FF}"/>
    <cellStyle name="계산 5 16 2" xfId="5607" xr:uid="{D81C4497-EAD5-479B-830C-94D7F7E3A7B0}"/>
    <cellStyle name="계산 5 16 2 2" xfId="32766" xr:uid="{07D73CE5-2A6C-489B-84A2-4F18DA1C7C84}"/>
    <cellStyle name="계산 5 16 3" xfId="5608" xr:uid="{87D90E35-926A-42A4-8857-18C4C05F662F}"/>
    <cellStyle name="계산 5 16 3 2" xfId="32767" xr:uid="{2DDABE93-F4D8-4A2F-9D15-752F41D404AA}"/>
    <cellStyle name="계산 5 16 4" xfId="32768" xr:uid="{1E4B7999-2420-4300-8855-55A0C693B7DB}"/>
    <cellStyle name="계산 5 17" xfId="27339" xr:uid="{9CAAF570-106D-427A-994A-049C2751C438}"/>
    <cellStyle name="계산 5 17 2" xfId="32769" xr:uid="{13723909-B513-4244-821A-F83F5E2F2568}"/>
    <cellStyle name="계산 5 18" xfId="32770" xr:uid="{D68DEE64-9396-4AA4-9457-751A4C441E19}"/>
    <cellStyle name="계산 5 2" xfId="5609" xr:uid="{26A5C1FC-6757-4FCD-ABB3-88882981BC28}"/>
    <cellStyle name="계산 5 2 2" xfId="5610" xr:uid="{2EBB100A-503D-44DC-AAD0-82B7B0499FA4}"/>
    <cellStyle name="계산 5 2 2 2" xfId="5611" xr:uid="{00DFB3F7-DD88-4FA1-9401-5E6724B5182C}"/>
    <cellStyle name="계산 5 2 2 2 2" xfId="32771" xr:uid="{BD77A46E-9921-40CC-9E98-E11439318211}"/>
    <cellStyle name="계산 5 2 2 3" xfId="5612" xr:uid="{00069D5E-C373-4C5A-A4DB-4CC4BA01FA95}"/>
    <cellStyle name="계산 5 2 2 3 2" xfId="32772" xr:uid="{9DDB8AEC-220A-4E63-A2CA-6E0814CCED67}"/>
    <cellStyle name="계산 5 2 2 4" xfId="32773" xr:uid="{7D3F556F-F630-4051-8F77-8A163563F7C0}"/>
    <cellStyle name="계산 5 2 3" xfId="5613" xr:uid="{30697FA4-D436-4020-B141-15B45577006C}"/>
    <cellStyle name="계산 5 2 3 2" xfId="5614" xr:uid="{0D09C509-7A8C-43E7-8535-C9D91205E1D1}"/>
    <cellStyle name="계산 5 2 3 2 2" xfId="32774" xr:uid="{FDA4EAC5-26D6-4F94-9DE7-A384D0B5657D}"/>
    <cellStyle name="계산 5 2 3 3" xfId="5615" xr:uid="{A429750C-536A-4AFE-B8E3-D86571CE4E6A}"/>
    <cellStyle name="계산 5 2 3 3 2" xfId="32775" xr:uid="{80DA3944-688E-4960-8AC9-98EC317ABDD5}"/>
    <cellStyle name="계산 5 2 3 4" xfId="32776" xr:uid="{D5440E11-CE5F-4E83-BC7E-293AD62D2376}"/>
    <cellStyle name="계산 5 2 4" xfId="5616" xr:uid="{CA19A494-2914-4E7F-9A84-3BEDBBA982A5}"/>
    <cellStyle name="계산 5 2 4 2" xfId="32777" xr:uid="{C2E7552B-EC32-41C2-9D82-0D8AA519EDE6}"/>
    <cellStyle name="계산 5 2 5" xfId="5617" xr:uid="{D67F5770-3B16-4A58-9B54-C9D364323FDB}"/>
    <cellStyle name="계산 5 2 5 2" xfId="32778" xr:uid="{E6137AB7-F671-44C8-B365-A422F970D7AD}"/>
    <cellStyle name="계산 5 2 6" xfId="27340" xr:uid="{346558BE-C363-4BB5-9679-84752555FBFB}"/>
    <cellStyle name="계산 5 2 6 2" xfId="32779" xr:uid="{F84E138E-6240-4FE7-8FBC-F67676F86723}"/>
    <cellStyle name="계산 5 2 7" xfId="32780" xr:uid="{0C998CE5-715F-418F-9E5F-1046738FD165}"/>
    <cellStyle name="계산 5 3" xfId="5618" xr:uid="{C543BD14-3AEB-4A4C-B4FF-CDFD0FE04019}"/>
    <cellStyle name="계산 5 3 2" xfId="5619" xr:uid="{B207140A-9496-4F73-8E7D-F75538BE7ED1}"/>
    <cellStyle name="계산 5 3 2 2" xfId="5620" xr:uid="{12806523-E614-4A64-AF6A-999497A05652}"/>
    <cellStyle name="계산 5 3 2 2 2" xfId="32781" xr:uid="{D52A7015-0D3B-484E-9400-8222D43F9370}"/>
    <cellStyle name="계산 5 3 2 3" xfId="5621" xr:uid="{9E85D2F1-9EDF-4179-924B-6A345D5D185E}"/>
    <cellStyle name="계산 5 3 2 3 2" xfId="32782" xr:uid="{589080B9-E0D4-4B36-BA20-4530FA3B6B86}"/>
    <cellStyle name="계산 5 3 2 4" xfId="32783" xr:uid="{7B3DA249-5522-4C01-ABF4-1FC48F676731}"/>
    <cellStyle name="계산 5 3 3" xfId="5622" xr:uid="{01598D22-F5E6-4AC9-9322-B4403DE5F61D}"/>
    <cellStyle name="계산 5 3 3 2" xfId="5623" xr:uid="{16720EBD-8D52-4B8C-906D-748E661255C6}"/>
    <cellStyle name="계산 5 3 3 2 2" xfId="32784" xr:uid="{AB581FD5-7CD4-4236-9876-070948C63DCC}"/>
    <cellStyle name="계산 5 3 3 3" xfId="5624" xr:uid="{F7D1D9C0-6EBA-4C65-A147-5551F0627408}"/>
    <cellStyle name="계산 5 3 3 3 2" xfId="32785" xr:uid="{D3809066-57DD-49F8-A8E3-A8404EE2E9F3}"/>
    <cellStyle name="계산 5 3 3 4" xfId="32786" xr:uid="{CE567B1F-9483-483A-BC8D-10BDF35FC2F8}"/>
    <cellStyle name="계산 5 3 4" xfId="5625" xr:uid="{8C2F07D4-6EC6-401F-AF92-2D7C7CB51268}"/>
    <cellStyle name="계산 5 3 4 2" xfId="32787" xr:uid="{7C47D676-C886-4088-9B7D-9E38C148E84B}"/>
    <cellStyle name="계산 5 3 5" xfId="5626" xr:uid="{0048369F-B648-44ED-A718-9BDE107CC92F}"/>
    <cellStyle name="계산 5 3 5 2" xfId="32788" xr:uid="{631BB6AC-4671-4418-B8D1-3232EDEDE3F8}"/>
    <cellStyle name="계산 5 3 6" xfId="32789" xr:uid="{74C94F5F-507B-417C-B47E-EFE82D285E4E}"/>
    <cellStyle name="계산 5 4" xfId="5627" xr:uid="{435753A6-10B8-4111-A2CB-0DAE1E228593}"/>
    <cellStyle name="계산 5 4 2" xfId="5628" xr:uid="{41C8D2E9-9201-46B7-8961-02E269F96AA7}"/>
    <cellStyle name="계산 5 4 2 2" xfId="5629" xr:uid="{B5D115F8-7803-48A9-8435-437962023484}"/>
    <cellStyle name="계산 5 4 2 2 2" xfId="32790" xr:uid="{2820F21F-4780-4DD8-BA2F-FD6868EE5684}"/>
    <cellStyle name="계산 5 4 2 3" xfId="5630" xr:uid="{A6949CD5-6EE4-4E30-B121-EDDBAC160841}"/>
    <cellStyle name="계산 5 4 2 3 2" xfId="32791" xr:uid="{780ADB65-F54D-41D3-9C3A-D0C16FDD999B}"/>
    <cellStyle name="계산 5 4 2 4" xfId="32792" xr:uid="{64366A80-CC5E-4F59-9B7E-B2D13D9AB156}"/>
    <cellStyle name="계산 5 4 3" xfId="5631" xr:uid="{2191284F-2F8A-4EE0-B2DB-BA2610B45C06}"/>
    <cellStyle name="계산 5 4 3 2" xfId="5632" xr:uid="{E31EC1CC-B687-4628-A0CF-2DDC924989B0}"/>
    <cellStyle name="계산 5 4 3 2 2" xfId="32793" xr:uid="{B7BC958B-4C4A-4FC0-905C-96DA6E2E9824}"/>
    <cellStyle name="계산 5 4 3 3" xfId="5633" xr:uid="{D9363FAA-7FFE-47B7-A178-2EE8EC02EF5F}"/>
    <cellStyle name="계산 5 4 3 3 2" xfId="32794" xr:uid="{DB2BF1D5-B544-4754-A0EB-3EF60F92602A}"/>
    <cellStyle name="계산 5 4 3 4" xfId="32795" xr:uid="{8BBE1ABE-A530-45F6-84FF-26D254380435}"/>
    <cellStyle name="계산 5 4 4" xfId="5634" xr:uid="{4A977039-7249-4C23-B42F-4C15E2781AB1}"/>
    <cellStyle name="계산 5 4 4 2" xfId="32796" xr:uid="{7D6F3939-7764-49B9-95E4-B0912E279686}"/>
    <cellStyle name="계산 5 4 5" xfId="5635" xr:uid="{C7A4649A-59F4-4D52-BE87-B7F5EC40128C}"/>
    <cellStyle name="계산 5 4 5 2" xfId="32797" xr:uid="{5DA461E6-66DD-4156-8123-6C80C89351C3}"/>
    <cellStyle name="계산 5 4 6" xfId="32798" xr:uid="{915CFE36-5AE0-4077-A079-BC1E883E44D5}"/>
    <cellStyle name="계산 5 5" xfId="5636" xr:uid="{68A77A79-DC35-4C21-B159-818034478561}"/>
    <cellStyle name="계산 5 5 2" xfId="5637" xr:uid="{917A4796-7467-433D-94E7-5B2B0DF2EEEB}"/>
    <cellStyle name="계산 5 5 2 2" xfId="5638" xr:uid="{CF122CF4-F25B-4F67-A077-D8AC1DB9C2DD}"/>
    <cellStyle name="계산 5 5 2 2 2" xfId="32799" xr:uid="{89CD5AA7-B937-4941-B783-6C293EAD6073}"/>
    <cellStyle name="계산 5 5 2 3" xfId="5639" xr:uid="{80FC8C5E-1550-4764-9C67-5AADE88EBD4A}"/>
    <cellStyle name="계산 5 5 2 3 2" xfId="32800" xr:uid="{56160BE7-AC9E-4943-A49B-0E8C06B14722}"/>
    <cellStyle name="계산 5 5 2 4" xfId="32801" xr:uid="{81A1E806-E648-4257-B30F-7EA7235D9321}"/>
    <cellStyle name="계산 5 5 3" xfId="5640" xr:uid="{4B04FB45-3896-4186-BE10-105C1C85F44D}"/>
    <cellStyle name="계산 5 5 3 2" xfId="5641" xr:uid="{6EFFA664-2F11-46D0-A717-AA9037D6A544}"/>
    <cellStyle name="계산 5 5 3 2 2" xfId="32802" xr:uid="{A8FB885B-05DE-4162-8953-D23E285B09FB}"/>
    <cellStyle name="계산 5 5 3 3" xfId="5642" xr:uid="{9922EB20-D19B-4F61-8557-1BEDC1A17D12}"/>
    <cellStyle name="계산 5 5 3 3 2" xfId="32803" xr:uid="{0CF1C5F2-1643-47FD-9B73-E492420985EF}"/>
    <cellStyle name="계산 5 5 3 4" xfId="32804" xr:uid="{511CA854-7C5D-44A7-9799-C0BD45E4BFA2}"/>
    <cellStyle name="계산 5 5 4" xfId="5643" xr:uid="{077D88B3-0921-491E-8CDB-9385AA87E0B1}"/>
    <cellStyle name="계산 5 5 4 2" xfId="32805" xr:uid="{FFDBB88A-DE1E-4627-B672-85A6DE4BA06C}"/>
    <cellStyle name="계산 5 5 5" xfId="5644" xr:uid="{378AF65D-14D0-4351-9AD5-D8C3A3271769}"/>
    <cellStyle name="계산 5 5 5 2" xfId="32806" xr:uid="{EA216209-627F-40CB-8067-6ED43494FD56}"/>
    <cellStyle name="계산 5 5 6" xfId="32807" xr:uid="{E4888E1F-1345-408B-8DF1-05B89A2BE3F9}"/>
    <cellStyle name="계산 5 6" xfId="5645" xr:uid="{4323E7F7-A198-4CED-BE0C-C139D93AB11F}"/>
    <cellStyle name="계산 5 6 2" xfId="5646" xr:uid="{CB0864F7-4E53-47A3-B1C4-8D766356140E}"/>
    <cellStyle name="계산 5 6 2 2" xfId="5647" xr:uid="{3BDAC174-94CC-4537-BC9A-58B186A3EC14}"/>
    <cellStyle name="계산 5 6 2 2 2" xfId="32808" xr:uid="{E64C082D-F5FE-48D7-A2C6-AD84D1EEB3A2}"/>
    <cellStyle name="계산 5 6 2 3" xfId="5648" xr:uid="{F617CC4B-2E88-4D28-BBE3-63405A2A01C4}"/>
    <cellStyle name="계산 5 6 2 3 2" xfId="32809" xr:uid="{3D7EC115-DE84-4ED9-AFA9-461F047F7816}"/>
    <cellStyle name="계산 5 6 2 4" xfId="32810" xr:uid="{404ACBC3-80A5-4601-9B2F-CAC78934C466}"/>
    <cellStyle name="계산 5 6 3" xfId="5649" xr:uid="{79165368-A3D1-4759-B586-FAA3690F4682}"/>
    <cellStyle name="계산 5 6 3 2" xfId="5650" xr:uid="{BAA8A414-9FD4-48C3-A51F-1B7ACF6F9128}"/>
    <cellStyle name="계산 5 6 3 2 2" xfId="32811" xr:uid="{B3975994-3D54-48F6-B1D4-925871576E77}"/>
    <cellStyle name="계산 5 6 3 3" xfId="5651" xr:uid="{D224ED18-11B7-451A-BC98-F48F31F0BD08}"/>
    <cellStyle name="계산 5 6 3 3 2" xfId="32812" xr:uid="{3E0F49E1-4E84-4381-AA4C-C80D5F75007C}"/>
    <cellStyle name="계산 5 6 3 4" xfId="32813" xr:uid="{F9CFBDCA-9725-421F-9819-25A571A67D84}"/>
    <cellStyle name="계산 5 6 4" xfId="5652" xr:uid="{A536B51F-0C5A-40D4-A621-AD769FED02D7}"/>
    <cellStyle name="계산 5 6 4 2" xfId="32814" xr:uid="{24CF3722-8A6C-4749-A6E6-A43991D4E73D}"/>
    <cellStyle name="계산 5 6 5" xfId="5653" xr:uid="{675FD003-705A-4E04-AC45-0F89B8431300}"/>
    <cellStyle name="계산 5 6 5 2" xfId="32815" xr:uid="{2F7AB4C3-7F7D-4AB5-9A31-7F7006D58F6B}"/>
    <cellStyle name="계산 5 6 6" xfId="32816" xr:uid="{7375A571-3B73-4A21-A165-BAD5475FBCAC}"/>
    <cellStyle name="계산 5 7" xfId="5654" xr:uid="{D579B660-B017-4E72-A350-C2B351C200DB}"/>
    <cellStyle name="계산 5 7 2" xfId="5655" xr:uid="{2D1AADC9-4360-458F-9C0D-84EB67E2EAC4}"/>
    <cellStyle name="계산 5 7 2 2" xfId="5656" xr:uid="{6BAFA732-AEC5-477A-A081-45B52A688CE0}"/>
    <cellStyle name="계산 5 7 2 2 2" xfId="32817" xr:uid="{4B8FD51E-8969-4385-892F-0E0A9C27A51E}"/>
    <cellStyle name="계산 5 7 2 3" xfId="5657" xr:uid="{46360CB1-6A3D-4E73-AF33-B712FB0E13F6}"/>
    <cellStyle name="계산 5 7 2 3 2" xfId="32818" xr:uid="{3A510DD4-8984-4B27-8A38-BD750FFBEC12}"/>
    <cellStyle name="계산 5 7 2 4" xfId="32819" xr:uid="{52570278-7216-4960-B95C-A16C7B303815}"/>
    <cellStyle name="계산 5 7 3" xfId="5658" xr:uid="{1711F35F-2E75-4AFA-8378-41E99D11B4B0}"/>
    <cellStyle name="계산 5 7 3 2" xfId="5659" xr:uid="{10776FA0-CFC4-4A06-A6D2-E46DDDEE3029}"/>
    <cellStyle name="계산 5 7 3 2 2" xfId="32820" xr:uid="{DA292077-79F3-4AE4-818A-9AAEC0B9579C}"/>
    <cellStyle name="계산 5 7 3 3" xfId="5660" xr:uid="{212AD2D4-4113-43B0-8FF6-3FF7537E8B5A}"/>
    <cellStyle name="계산 5 7 3 3 2" xfId="32821" xr:uid="{749AB26B-E681-468F-B3FE-C0FC6EB61E23}"/>
    <cellStyle name="계산 5 7 3 4" xfId="32822" xr:uid="{D06747EE-5080-4FF1-906D-ACB1BB384BAB}"/>
    <cellStyle name="계산 5 7 4" xfId="5661" xr:uid="{61672998-8C4D-4EF2-921E-6D43AAFC2502}"/>
    <cellStyle name="계산 5 7 4 2" xfId="32823" xr:uid="{5C424841-A0AD-43E2-93D2-97F9B6973354}"/>
    <cellStyle name="계산 5 7 5" xfId="5662" xr:uid="{189E046E-8F63-456B-8B89-54B5B71D7DBA}"/>
    <cellStyle name="계산 5 7 5 2" xfId="32824" xr:uid="{6464428F-1170-4180-8EC3-646898087272}"/>
    <cellStyle name="계산 5 7 6" xfId="32825" xr:uid="{2D09086F-67BB-47D8-A3A4-4D5419D83C6D}"/>
    <cellStyle name="계산 5 8" xfId="5663" xr:uid="{3D2FA124-D4CA-452F-996C-24E234E6F4E1}"/>
    <cellStyle name="계산 5 8 2" xfId="5664" xr:uid="{978C7A15-86C9-4490-B7FE-760005D4DBE7}"/>
    <cellStyle name="계산 5 8 2 2" xfId="5665" xr:uid="{E624E234-E6FB-41F0-B816-EF23A90F4DC1}"/>
    <cellStyle name="계산 5 8 2 2 2" xfId="32826" xr:uid="{D39FA8B9-2588-41E9-88FA-E809CC332F20}"/>
    <cellStyle name="계산 5 8 2 3" xfId="5666" xr:uid="{A922E187-452F-44BE-943C-9474D9D92CC0}"/>
    <cellStyle name="계산 5 8 2 3 2" xfId="32827" xr:uid="{E95B033C-7A87-4CD6-B99F-4F548F05FAEC}"/>
    <cellStyle name="계산 5 8 2 4" xfId="32828" xr:uid="{992C21B2-AE31-4851-A0B4-74725D0BF648}"/>
    <cellStyle name="계산 5 8 3" xfId="5667" xr:uid="{7D93A8A2-4285-4AB6-B3BF-6E51AC457AAB}"/>
    <cellStyle name="계산 5 8 3 2" xfId="5668" xr:uid="{C2768275-E205-43FB-9EE5-78161964EFDC}"/>
    <cellStyle name="계산 5 8 3 2 2" xfId="32829" xr:uid="{A032203F-7653-4FCF-AE5C-CA648E5FC463}"/>
    <cellStyle name="계산 5 8 3 3" xfId="5669" xr:uid="{659F5E1E-1398-4823-8412-84C48128262F}"/>
    <cellStyle name="계산 5 8 3 3 2" xfId="32830" xr:uid="{654D10F6-6706-4F49-8244-96342C22E42A}"/>
    <cellStyle name="계산 5 8 3 4" xfId="32831" xr:uid="{3D58906B-06DC-4CAB-9080-A7E596D12F67}"/>
    <cellStyle name="계산 5 8 4" xfId="5670" xr:uid="{925AE6E1-22E7-4593-A8C3-162F9F35DEA4}"/>
    <cellStyle name="계산 5 8 4 2" xfId="32832" xr:uid="{2F3C4C7E-2151-4570-98A0-BCCDEB9E4122}"/>
    <cellStyle name="계산 5 8 5" xfId="5671" xr:uid="{246EACE8-5BD7-431E-BF95-AE80217B8FB6}"/>
    <cellStyle name="계산 5 8 5 2" xfId="32833" xr:uid="{A59FDE64-8FBA-4153-914C-67F5756759E1}"/>
    <cellStyle name="계산 5 8 6" xfId="32834" xr:uid="{3A82E8E7-EF75-480D-BE15-0A5DCFE96670}"/>
    <cellStyle name="계산 5 9" xfId="5672" xr:uid="{D003B1D0-C090-498D-8E9F-861D6BD12B54}"/>
    <cellStyle name="계산 5 9 2" xfId="5673" xr:uid="{BDD10BC6-CFFF-49E3-A7F8-01EECE084633}"/>
    <cellStyle name="계산 5 9 2 2" xfId="5674" xr:uid="{A5B67296-4B1C-40A8-9CDD-CEB903440E27}"/>
    <cellStyle name="계산 5 9 2 2 2" xfId="32835" xr:uid="{F3AC6304-0C46-4ACD-9637-EEA23F3DB86A}"/>
    <cellStyle name="계산 5 9 2 3" xfId="5675" xr:uid="{32A646CE-4EBD-4CD2-A5EC-53F3FEBA9DE0}"/>
    <cellStyle name="계산 5 9 2 3 2" xfId="32836" xr:uid="{434EDC78-B98A-4AEC-8B80-5A274F150E61}"/>
    <cellStyle name="계산 5 9 2 4" xfId="32837" xr:uid="{A2914765-9508-4F8A-891A-47AC5A305C3F}"/>
    <cellStyle name="계산 5 9 3" xfId="5676" xr:uid="{18FF5A9C-F767-4ACD-9C08-8ACDD8640445}"/>
    <cellStyle name="계산 5 9 3 2" xfId="5677" xr:uid="{06D7BF0D-E956-4BF2-B172-8A7C20CDE697}"/>
    <cellStyle name="계산 5 9 3 2 2" xfId="32838" xr:uid="{CC8874D7-D8E6-4B3F-9A51-F7DC0B491DD7}"/>
    <cellStyle name="계산 5 9 3 3" xfId="5678" xr:uid="{334EF51C-C774-4255-8DA6-09C59032FBED}"/>
    <cellStyle name="계산 5 9 3 3 2" xfId="32839" xr:uid="{E5ADE8EA-1D92-4C0D-94E1-F4D22D7328FA}"/>
    <cellStyle name="계산 5 9 3 4" xfId="32840" xr:uid="{02CA2042-7DFA-4AA7-A554-788386E9BAD4}"/>
    <cellStyle name="계산 5 9 4" xfId="5679" xr:uid="{59D09CA0-9269-4F3E-BBB9-FAD6C5188D1C}"/>
    <cellStyle name="계산 5 9 4 2" xfId="32841" xr:uid="{E6277223-829E-4A09-B983-49A614B9B691}"/>
    <cellStyle name="계산 5 9 5" xfId="5680" xr:uid="{5ED1A40E-F9D0-4BB5-ACB8-B21203133D15}"/>
    <cellStyle name="계산 5 9 5 2" xfId="32842" xr:uid="{4F607AA9-E8BF-48D9-AE89-4A8958DD0E31}"/>
    <cellStyle name="계산 5 9 6" xfId="32843" xr:uid="{9EC0C4FD-DC3C-4F64-98F9-E7889FC6A619}"/>
    <cellStyle name="계산 6" xfId="5681" xr:uid="{4E7BF102-A82A-4FC6-B24C-E8CD2217BA53}"/>
    <cellStyle name="계산 6 10" xfId="5682" xr:uid="{F4FFD068-9C03-48BA-90E2-87236EF71144}"/>
    <cellStyle name="계산 6 10 2" xfId="5683" xr:uid="{209B794D-190C-460F-A775-01A9F114A2CA}"/>
    <cellStyle name="계산 6 10 2 2" xfId="5684" xr:uid="{EDC9AF38-135B-45D9-AC2B-4CDCCB51C61F}"/>
    <cellStyle name="계산 6 10 2 2 2" xfId="32844" xr:uid="{071DA0EE-551E-4FA3-B133-1F7220F9A858}"/>
    <cellStyle name="계산 6 10 2 3" xfId="5685" xr:uid="{538F9594-263F-4938-95FE-2BB31D737D38}"/>
    <cellStyle name="계산 6 10 2 3 2" xfId="32845" xr:uid="{330FA04D-9658-498F-AE1E-13925FCBD74C}"/>
    <cellStyle name="계산 6 10 2 4" xfId="32846" xr:uid="{66F40785-D9DD-42C0-8406-B526FABFA77E}"/>
    <cellStyle name="계산 6 10 3" xfId="5686" xr:uid="{A0004D5A-ACC7-40EF-ACB6-7F0BE07881E1}"/>
    <cellStyle name="계산 6 10 3 2" xfId="5687" xr:uid="{8AFC5989-511F-4B16-8067-FC7A680B494F}"/>
    <cellStyle name="계산 6 10 3 2 2" xfId="32847" xr:uid="{01A32B4B-76B3-45CA-B4D2-498F699AE057}"/>
    <cellStyle name="계산 6 10 3 3" xfId="5688" xr:uid="{071182A6-E632-4CCF-9F05-DA35E10602D2}"/>
    <cellStyle name="계산 6 10 3 3 2" xfId="32848" xr:uid="{BA564E42-8C1C-4320-9154-D34098DF26B9}"/>
    <cellStyle name="계산 6 10 3 4" xfId="32849" xr:uid="{134E16AC-0456-4BBE-80CA-CA579A84735A}"/>
    <cellStyle name="계산 6 10 4" xfId="5689" xr:uid="{E351CEDF-A082-4F0D-A582-F7512631037B}"/>
    <cellStyle name="계산 6 10 4 2" xfId="32850" xr:uid="{BC36A382-7273-41DD-B5F7-7729E825451C}"/>
    <cellStyle name="계산 6 10 5" xfId="5690" xr:uid="{6CE1EF33-70CD-4F91-9F24-5B2C9C4B043A}"/>
    <cellStyle name="계산 6 10 5 2" xfId="32851" xr:uid="{4D1F53E6-D13A-4DC6-A9C2-32759476E02F}"/>
    <cellStyle name="계산 6 10 6" xfId="32852" xr:uid="{23DF3F36-2D01-4ED4-B34F-D85ADD87383F}"/>
    <cellStyle name="계산 6 11" xfId="5691" xr:uid="{E8AD668B-5CCA-45E3-95DE-70B5E6A0444B}"/>
    <cellStyle name="계산 6 11 2" xfId="5692" xr:uid="{DCDA515B-D920-4732-BF21-E3AA5729D2B5}"/>
    <cellStyle name="계산 6 11 2 2" xfId="5693" xr:uid="{2E684DD1-F214-4219-9EFF-6B7824ABDE9D}"/>
    <cellStyle name="계산 6 11 2 2 2" xfId="32853" xr:uid="{BE3A6E2C-B21F-4E32-B4AE-BCAC1A1B4FD5}"/>
    <cellStyle name="계산 6 11 2 3" xfId="5694" xr:uid="{877628D5-0B22-4025-8F72-6D417D888404}"/>
    <cellStyle name="계산 6 11 2 3 2" xfId="32854" xr:uid="{78D125A7-DE96-42C3-9310-99978DD1848C}"/>
    <cellStyle name="계산 6 11 2 4" xfId="32855" xr:uid="{CB43D6DC-6D57-44FE-B7F7-92B117083871}"/>
    <cellStyle name="계산 6 11 3" xfId="5695" xr:uid="{5C8B9596-5346-45A7-B216-387D3C2FEC61}"/>
    <cellStyle name="계산 6 11 3 2" xfId="5696" xr:uid="{33837446-6A5B-4699-95F3-C556C0241CAB}"/>
    <cellStyle name="계산 6 11 3 2 2" xfId="32856" xr:uid="{9E048B84-133A-4D71-B808-FABC34CC5E44}"/>
    <cellStyle name="계산 6 11 3 3" xfId="5697" xr:uid="{F9858CF5-F046-4258-BFFA-5E3AD40AF9A5}"/>
    <cellStyle name="계산 6 11 3 3 2" xfId="32857" xr:uid="{DE8F5B97-32D4-4B8A-AE6E-43FC6EFD8352}"/>
    <cellStyle name="계산 6 11 3 4" xfId="32858" xr:uid="{DDBC84F2-DBB6-4488-A3B3-5C27E648D23F}"/>
    <cellStyle name="계산 6 11 4" xfId="5698" xr:uid="{DCC511F2-D52E-458A-966B-2CE47CD2C9DF}"/>
    <cellStyle name="계산 6 11 4 2" xfId="32859" xr:uid="{3670EE2D-80B9-4CC9-B796-E811553757C2}"/>
    <cellStyle name="계산 6 11 5" xfId="5699" xr:uid="{85339698-CAA0-4D37-9822-71F204D3EB2A}"/>
    <cellStyle name="계산 6 11 5 2" xfId="32860" xr:uid="{D9932A47-09CF-40AE-9483-E5A1EB3DB613}"/>
    <cellStyle name="계산 6 11 6" xfId="32861" xr:uid="{113B538A-24A6-456B-ACE2-3CABBD9BE5BB}"/>
    <cellStyle name="계산 6 12" xfId="5700" xr:uid="{161A6720-D51A-4472-ACE8-E1CF722C2D26}"/>
    <cellStyle name="계산 6 12 2" xfId="5701" xr:uid="{299E279E-B37C-4F50-9378-9897C3F5F0A2}"/>
    <cellStyle name="계산 6 12 2 2" xfId="5702" xr:uid="{4DD888EA-C524-4ABB-B21B-9EF47F12C10F}"/>
    <cellStyle name="계산 6 12 2 2 2" xfId="32862" xr:uid="{27D09379-17FB-42E0-A2D1-6478A0E06773}"/>
    <cellStyle name="계산 6 12 2 3" xfId="5703" xr:uid="{5C329F7C-B011-44A7-BBE5-AAFC8AE12365}"/>
    <cellStyle name="계산 6 12 2 3 2" xfId="32863" xr:uid="{6D88CBA8-D6CC-42FE-A093-AA658B8FE836}"/>
    <cellStyle name="계산 6 12 2 4" xfId="32864" xr:uid="{97D0ABA2-0DEF-4683-9FDA-0586E82ED865}"/>
    <cellStyle name="계산 6 12 3" xfId="5704" xr:uid="{523F485E-7630-4E39-8866-44E907DADA0E}"/>
    <cellStyle name="계산 6 12 3 2" xfId="5705" xr:uid="{9CA225F4-F1A2-431B-9E06-75396DB4BD09}"/>
    <cellStyle name="계산 6 12 3 2 2" xfId="32865" xr:uid="{8DAF9A4F-4886-4C36-91B4-A9BAE8D4D395}"/>
    <cellStyle name="계산 6 12 3 3" xfId="5706" xr:uid="{0A3F8287-722E-47FB-8EE2-3AD1572B8856}"/>
    <cellStyle name="계산 6 12 3 3 2" xfId="32866" xr:uid="{5BB7B644-1D8E-4B08-950F-A25793036D33}"/>
    <cellStyle name="계산 6 12 3 4" xfId="32867" xr:uid="{CB7B632D-B72E-4FC5-880E-9741264BE996}"/>
    <cellStyle name="계산 6 12 4" xfId="5707" xr:uid="{A251883E-0157-4A6F-892E-DD4253656B1D}"/>
    <cellStyle name="계산 6 12 4 2" xfId="32868" xr:uid="{D026F20F-9F78-4BA6-A4E5-D2D13A29E304}"/>
    <cellStyle name="계산 6 12 5" xfId="5708" xr:uid="{1CF08072-B87A-4750-A9EC-2348883C8342}"/>
    <cellStyle name="계산 6 12 5 2" xfId="32869" xr:uid="{17DD8B2B-FD7A-4870-91DF-FE374464FC67}"/>
    <cellStyle name="계산 6 12 6" xfId="32870" xr:uid="{0F3CCC24-93F2-4808-B8E5-7F7C340287B2}"/>
    <cellStyle name="계산 6 13" xfId="5709" xr:uid="{0BF8C739-B0A5-492F-96C9-C35C7F54A220}"/>
    <cellStyle name="계산 6 13 2" xfId="5710" xr:uid="{8FF725CB-58BC-439A-A0A1-D7B3BB3B709F}"/>
    <cellStyle name="계산 6 13 2 2" xfId="5711" xr:uid="{9F0A7EA9-20B5-4494-9AB0-4A7834748C10}"/>
    <cellStyle name="계산 6 13 2 2 2" xfId="32871" xr:uid="{A9D5C216-5862-4496-AE44-4ABBDCA08687}"/>
    <cellStyle name="계산 6 13 2 3" xfId="5712" xr:uid="{43AFD8D4-BE46-45FC-84CA-516B0D206F4F}"/>
    <cellStyle name="계산 6 13 2 3 2" xfId="32872" xr:uid="{B4969E9C-520D-4534-B5A8-8599FE2905B1}"/>
    <cellStyle name="계산 6 13 2 4" xfId="32873" xr:uid="{9CD09F7A-D948-4926-9539-E8DEAF7B4B2C}"/>
    <cellStyle name="계산 6 13 3" xfId="5713" xr:uid="{4A158CE9-DB5F-48A4-9379-06EDED06564A}"/>
    <cellStyle name="계산 6 13 3 2" xfId="5714" xr:uid="{990D86B6-5B1F-4483-941B-A2BB87CE1490}"/>
    <cellStyle name="계산 6 13 3 2 2" xfId="32874" xr:uid="{08899D8E-EFE2-47A2-98E2-262C7EAA8A8B}"/>
    <cellStyle name="계산 6 13 3 3" xfId="5715" xr:uid="{9598ABB8-1B75-45F0-A359-77AB83C51813}"/>
    <cellStyle name="계산 6 13 3 3 2" xfId="32875" xr:uid="{16F46DE4-993B-4363-B784-A58B585C72B6}"/>
    <cellStyle name="계산 6 13 3 4" xfId="32876" xr:uid="{969C19ED-24A6-4461-9325-FBF99890E751}"/>
    <cellStyle name="계산 6 13 4" xfId="5716" xr:uid="{FA3BD692-DA67-4FDE-89B0-F63765A33196}"/>
    <cellStyle name="계산 6 13 4 2" xfId="32877" xr:uid="{2A673646-72FB-4DC0-A5B2-79A66040886B}"/>
    <cellStyle name="계산 6 13 5" xfId="5717" xr:uid="{0FC5A33B-5766-4709-A14D-5BD0FFBB3B52}"/>
    <cellStyle name="계산 6 13 5 2" xfId="32878" xr:uid="{62C1A30E-9E3A-4C89-B12E-58F2A1BFFC4E}"/>
    <cellStyle name="계산 6 13 6" xfId="32879" xr:uid="{24D1977D-00D5-475E-A5FC-A4444A6B9EC7}"/>
    <cellStyle name="계산 6 14" xfId="5718" xr:uid="{78E5C270-BAF6-4491-98F5-A470A97722C2}"/>
    <cellStyle name="계산 6 14 2" xfId="5719" xr:uid="{47C305D2-C7D1-461C-A7A2-8F737F02E0E0}"/>
    <cellStyle name="계산 6 14 2 2" xfId="5720" xr:uid="{3994483A-3B99-45CA-BEDA-65250C15A4A2}"/>
    <cellStyle name="계산 6 14 2 2 2" xfId="32880" xr:uid="{118D643B-556E-4D71-833C-126C584ED72D}"/>
    <cellStyle name="계산 6 14 2 3" xfId="5721" xr:uid="{3B802BB2-62B3-436E-B928-34F85C1D2F70}"/>
    <cellStyle name="계산 6 14 2 3 2" xfId="32881" xr:uid="{F8F92848-C86A-478B-AECA-04CE13D376E2}"/>
    <cellStyle name="계산 6 14 2 4" xfId="32882" xr:uid="{50B0B9CE-FD21-49F9-8D4A-7AE10F590EB6}"/>
    <cellStyle name="계산 6 14 3" xfId="5722" xr:uid="{76057582-F782-48B4-94B3-4A309C265C37}"/>
    <cellStyle name="계산 6 14 3 2" xfId="5723" xr:uid="{B32391AC-79AC-4534-8E35-D10C507BB576}"/>
    <cellStyle name="계산 6 14 3 2 2" xfId="32883" xr:uid="{884B087E-422E-4865-8756-540EE67F6F64}"/>
    <cellStyle name="계산 6 14 3 3" xfId="5724" xr:uid="{3AC1F7ED-3DEB-442E-A3B7-334C6AA136BA}"/>
    <cellStyle name="계산 6 14 3 3 2" xfId="32884" xr:uid="{B647F94E-ACA4-4BFE-A80E-29FC801A7C67}"/>
    <cellStyle name="계산 6 14 3 4" xfId="32885" xr:uid="{896DB13B-64E4-4CA2-A736-1E9083FE9383}"/>
    <cellStyle name="계산 6 14 4" xfId="5725" xr:uid="{99BF8D16-598C-4993-B6D3-97B71D7A4328}"/>
    <cellStyle name="계산 6 14 4 2" xfId="32886" xr:uid="{E8B0A7CE-CC43-4303-A681-CC08EFD714AE}"/>
    <cellStyle name="계산 6 14 5" xfId="5726" xr:uid="{A6968465-0FCC-4ED9-A736-78BFC3EFC9BB}"/>
    <cellStyle name="계산 6 14 5 2" xfId="32887" xr:uid="{EDD51EC0-414F-4038-8A7A-0CB0EC59A9BE}"/>
    <cellStyle name="계산 6 14 6" xfId="32888" xr:uid="{2669E2C6-086E-4ABB-A580-12D39F217C71}"/>
    <cellStyle name="계산 6 15" xfId="5727" xr:uid="{9CE95073-1BBF-466D-9293-D75493F169EF}"/>
    <cellStyle name="계산 6 15 2" xfId="5728" xr:uid="{322CB37F-EE39-43FA-A526-B66426F70CAC}"/>
    <cellStyle name="계산 6 15 2 2" xfId="5729" xr:uid="{09B7B2AD-5504-4360-ABCF-68737312C252}"/>
    <cellStyle name="계산 6 15 2 2 2" xfId="32889" xr:uid="{ED6A53E1-1518-42DF-BA98-8591728E6CCD}"/>
    <cellStyle name="계산 6 15 2 3" xfId="5730" xr:uid="{F1EA7C47-5402-411D-8A07-EACDDEF636B3}"/>
    <cellStyle name="계산 6 15 2 3 2" xfId="32890" xr:uid="{4C0692E6-0071-426A-BDEE-5C3970FCDFEC}"/>
    <cellStyle name="계산 6 15 2 4" xfId="32891" xr:uid="{83DC89DD-9682-4B2E-8FBC-54A9D615D962}"/>
    <cellStyle name="계산 6 15 3" xfId="5731" xr:uid="{4FB1C4D6-3155-4F48-AF15-A7F4CEF1738A}"/>
    <cellStyle name="계산 6 15 3 2" xfId="5732" xr:uid="{443CF70C-15D2-4B12-9818-9FC7C89289AA}"/>
    <cellStyle name="계산 6 15 3 2 2" xfId="32892" xr:uid="{3B6E1B47-25ED-4C40-9A01-37B1C440FE4F}"/>
    <cellStyle name="계산 6 15 3 3" xfId="5733" xr:uid="{951656E5-9FB5-4EB7-BE53-0FD2B2C59C8C}"/>
    <cellStyle name="계산 6 15 3 3 2" xfId="32893" xr:uid="{A06D6D46-66A7-4628-ADDD-022C4AB0862A}"/>
    <cellStyle name="계산 6 15 3 4" xfId="32894" xr:uid="{F99542F0-1B14-4381-B397-EEE1964D08FA}"/>
    <cellStyle name="계산 6 15 4" xfId="5734" xr:uid="{E2294EF6-A3D3-44F2-80CF-BCF13560F166}"/>
    <cellStyle name="계산 6 15 4 2" xfId="32895" xr:uid="{F4854304-0709-42B7-ABF6-9D2C8B2EAD0C}"/>
    <cellStyle name="계산 6 15 5" xfId="5735" xr:uid="{95675CF4-379C-4CEA-BE0A-254707FE9F96}"/>
    <cellStyle name="계산 6 15 5 2" xfId="32896" xr:uid="{8C679146-F917-46E1-8C11-68BDB8D0DB0F}"/>
    <cellStyle name="계산 6 15 6" xfId="32897" xr:uid="{6F88F6D4-7155-4A8A-A356-097F56597105}"/>
    <cellStyle name="계산 6 16" xfId="5736" xr:uid="{AAB86347-E069-4B03-BFBE-3AFA9D058560}"/>
    <cellStyle name="계산 6 16 2" xfId="5737" xr:uid="{4D072F05-6992-4CEE-859B-C91EDB441D03}"/>
    <cellStyle name="계산 6 16 2 2" xfId="32898" xr:uid="{6A8B8D0E-09F1-4538-B2FA-18968A5C8853}"/>
    <cellStyle name="계산 6 16 3" xfId="5738" xr:uid="{6B2E25AE-FEEB-4DB0-A4DC-F433408F9B52}"/>
    <cellStyle name="계산 6 16 3 2" xfId="32899" xr:uid="{8F6B5894-CCFE-4DBF-B35B-1B8CF39BEA86}"/>
    <cellStyle name="계산 6 16 4" xfId="32900" xr:uid="{B27D89E1-2064-40F6-BC9F-02728BF00F35}"/>
    <cellStyle name="계산 6 17" xfId="27341" xr:uid="{26BD4782-CA2F-4FE8-BC46-C809DE2EDD42}"/>
    <cellStyle name="계산 6 17 2" xfId="32901" xr:uid="{3CAABEFF-6B66-45EF-BB63-64E8E263654E}"/>
    <cellStyle name="계산 6 18" xfId="32902" xr:uid="{212E113B-09B1-4B71-AB5A-540D9E7D23A9}"/>
    <cellStyle name="계산 6 2" xfId="5739" xr:uid="{67995ED1-6AA4-43F0-B8C0-C5AD56F4A905}"/>
    <cellStyle name="계산 6 2 2" xfId="5740" xr:uid="{9D6B8E8E-146B-49E3-AE2E-897B1BAF9D87}"/>
    <cellStyle name="계산 6 2 2 2" xfId="5741" xr:uid="{E21D950C-8FEA-42E4-AC67-EC816B94686B}"/>
    <cellStyle name="계산 6 2 2 2 2" xfId="32903" xr:uid="{C9FB5FF9-253C-41A1-B1B2-30145AAB046B}"/>
    <cellStyle name="계산 6 2 2 3" xfId="5742" xr:uid="{A4A4EFDA-671C-4673-9D1C-2DC7D511F461}"/>
    <cellStyle name="계산 6 2 2 3 2" xfId="32904" xr:uid="{B0D3AB2E-42B0-4ACC-9225-D6ABD8DF5D9B}"/>
    <cellStyle name="계산 6 2 2 4" xfId="32905" xr:uid="{414237F8-4194-4AE0-BCC4-84D6F6BC7141}"/>
    <cellStyle name="계산 6 2 3" xfId="5743" xr:uid="{C5B53E6D-B8B4-4F4B-8868-A5EECA9021CF}"/>
    <cellStyle name="계산 6 2 3 2" xfId="5744" xr:uid="{C2F5DD90-CE71-4493-8D2B-E8AB6F3F4820}"/>
    <cellStyle name="계산 6 2 3 2 2" xfId="32906" xr:uid="{942E081B-75CE-4D4F-875E-B5E4BD3B8903}"/>
    <cellStyle name="계산 6 2 3 3" xfId="5745" xr:uid="{15451084-3486-4AAA-A3BA-7D9BC42DD031}"/>
    <cellStyle name="계산 6 2 3 3 2" xfId="32907" xr:uid="{807E4B73-8EBF-4DEA-8E66-1A7C246EF412}"/>
    <cellStyle name="계산 6 2 3 4" xfId="32908" xr:uid="{88295EB1-CDFB-4384-B8B5-B0C2522CE96F}"/>
    <cellStyle name="계산 6 2 4" xfId="5746" xr:uid="{E833FA3A-79B2-4A41-99FE-C0C2A68FE493}"/>
    <cellStyle name="계산 6 2 4 2" xfId="32909" xr:uid="{33D8C6E9-CF58-4255-954A-D8194CA81512}"/>
    <cellStyle name="계산 6 2 5" xfId="5747" xr:uid="{0A7F8BED-8D14-4093-AD6C-DD99106112F6}"/>
    <cellStyle name="계산 6 2 5 2" xfId="32910" xr:uid="{9C7C8B1A-CB6E-4BB2-BAA9-B5538223E941}"/>
    <cellStyle name="계산 6 2 6" xfId="27342" xr:uid="{BCBB9F4C-43B6-4DE6-85A0-4F0B72E246A5}"/>
    <cellStyle name="계산 6 2 6 2" xfId="32911" xr:uid="{4A36B972-8D0C-48D9-91C0-73DF45149E8E}"/>
    <cellStyle name="계산 6 2 7" xfId="32912" xr:uid="{DAF66663-AFFB-44D5-96F7-9103E930A275}"/>
    <cellStyle name="계산 6 3" xfId="5748" xr:uid="{2BB20BD3-79FA-41C1-B9FD-F0ED93EFAA54}"/>
    <cellStyle name="계산 6 3 2" xfId="5749" xr:uid="{E314C2CD-82B8-4148-8C4C-6598EE98EFA3}"/>
    <cellStyle name="계산 6 3 2 2" xfId="5750" xr:uid="{9CE74499-EB2D-4E6F-966C-D91B4FB00C23}"/>
    <cellStyle name="계산 6 3 2 2 2" xfId="32913" xr:uid="{5A81C2FB-4F0E-423B-BF8B-D9A5551D2233}"/>
    <cellStyle name="계산 6 3 2 3" xfId="5751" xr:uid="{44A9A015-1560-4692-847E-63DA43BB15B6}"/>
    <cellStyle name="계산 6 3 2 3 2" xfId="32914" xr:uid="{393EA23D-BB81-4F8A-91CF-46F4FE2054CA}"/>
    <cellStyle name="계산 6 3 2 4" xfId="32915" xr:uid="{848D756E-7E05-4F2B-93B7-C303BD61FC21}"/>
    <cellStyle name="계산 6 3 3" xfId="5752" xr:uid="{A0DE5C46-22A1-4935-9E6A-31DB468C4CAE}"/>
    <cellStyle name="계산 6 3 3 2" xfId="5753" xr:uid="{BA9DC8A6-7F3E-49EF-B30D-53E35A620799}"/>
    <cellStyle name="계산 6 3 3 2 2" xfId="32916" xr:uid="{7962DB3E-CF9B-466A-909C-574DC5515652}"/>
    <cellStyle name="계산 6 3 3 3" xfId="5754" xr:uid="{34954F6C-1C5D-431A-BD82-718425191435}"/>
    <cellStyle name="계산 6 3 3 3 2" xfId="32917" xr:uid="{DBBD9309-D273-4B2C-B231-97D4CDB20A6F}"/>
    <cellStyle name="계산 6 3 3 4" xfId="32918" xr:uid="{84C14D17-B888-451E-B8F6-994CEF69587C}"/>
    <cellStyle name="계산 6 3 4" xfId="5755" xr:uid="{5C34FF49-E162-47D8-82EA-B95BFD2AB075}"/>
    <cellStyle name="계산 6 3 4 2" xfId="32919" xr:uid="{4D96FA9B-0F88-464D-9F90-340C8133D7FA}"/>
    <cellStyle name="계산 6 3 5" xfId="5756" xr:uid="{C3257413-17A6-4973-A5BD-A7F57D90EA20}"/>
    <cellStyle name="계산 6 3 5 2" xfId="32920" xr:uid="{00B0FE93-B997-45B3-804A-66AABC83585F}"/>
    <cellStyle name="계산 6 3 6" xfId="32921" xr:uid="{466EE19F-7885-4C0B-BFCA-3451EE029B08}"/>
    <cellStyle name="계산 6 4" xfId="5757" xr:uid="{3CBBDD9E-EBB1-4CC0-976E-461059DC3202}"/>
    <cellStyle name="계산 6 4 2" xfId="5758" xr:uid="{CC6FB563-B3AC-4CD1-A2F6-92E0873DE359}"/>
    <cellStyle name="계산 6 4 2 2" xfId="5759" xr:uid="{2427DE6E-6996-4F1D-9259-7150D48C10A9}"/>
    <cellStyle name="계산 6 4 2 2 2" xfId="32922" xr:uid="{C004BFD4-6178-4167-819F-AE8DECC97595}"/>
    <cellStyle name="계산 6 4 2 3" xfId="5760" xr:uid="{60EAF256-D83E-4273-81D3-36150A35F408}"/>
    <cellStyle name="계산 6 4 2 3 2" xfId="32923" xr:uid="{226F2F85-F894-44AB-94BA-24FEF83785E7}"/>
    <cellStyle name="계산 6 4 2 4" xfId="32924" xr:uid="{25FAA303-C7E2-4B6F-91B6-F0850FC53611}"/>
    <cellStyle name="계산 6 4 3" xfId="5761" xr:uid="{CCCBCD51-40DE-4E9F-AF7C-CCA2D758D843}"/>
    <cellStyle name="계산 6 4 3 2" xfId="5762" xr:uid="{2C8829CD-FE37-4E02-B381-41AAD4470139}"/>
    <cellStyle name="계산 6 4 3 2 2" xfId="32925" xr:uid="{B5CA4E54-1F76-413F-B6DE-224D945950C8}"/>
    <cellStyle name="계산 6 4 3 3" xfId="5763" xr:uid="{6D81EB29-64E5-485F-A613-7C8D2BD1A47C}"/>
    <cellStyle name="계산 6 4 3 3 2" xfId="32926" xr:uid="{9C7EC2EF-AF5C-4147-B8D5-BC24B0E88EC9}"/>
    <cellStyle name="계산 6 4 3 4" xfId="32927" xr:uid="{8B62F91F-FA3D-462B-81F8-51459891E7F8}"/>
    <cellStyle name="계산 6 4 4" xfId="5764" xr:uid="{6CE754E4-C9C1-4393-992F-6E671CD1963D}"/>
    <cellStyle name="계산 6 4 4 2" xfId="32928" xr:uid="{C75319F8-73C3-4F03-B1B3-FBD1C49686C4}"/>
    <cellStyle name="계산 6 4 5" xfId="5765" xr:uid="{FDB72C63-2742-46E0-9185-BB0CB1C3D18D}"/>
    <cellStyle name="계산 6 4 5 2" xfId="32929" xr:uid="{E1E26AA8-6310-4FDB-83A0-35FF58789390}"/>
    <cellStyle name="계산 6 4 6" xfId="32930" xr:uid="{3BFE281D-A01E-448D-8F21-92B0BCA179FE}"/>
    <cellStyle name="계산 6 5" xfId="5766" xr:uid="{39B31E25-ED5C-412F-BBFA-CE1C4EDA8971}"/>
    <cellStyle name="계산 6 5 2" xfId="5767" xr:uid="{518F496C-80D9-46C3-9B3C-75CB3AA4B55C}"/>
    <cellStyle name="계산 6 5 2 2" xfId="5768" xr:uid="{DB5267B1-815E-4ABC-81DB-0E494E835AC1}"/>
    <cellStyle name="계산 6 5 2 2 2" xfId="32931" xr:uid="{B19FB780-44DB-4B0F-BF68-04CDA37467E7}"/>
    <cellStyle name="계산 6 5 2 3" xfId="5769" xr:uid="{1AF57E32-358B-4A2F-90EE-276067129CA8}"/>
    <cellStyle name="계산 6 5 2 3 2" xfId="32932" xr:uid="{54CF7730-FBA2-4FCA-92FF-AB335E870315}"/>
    <cellStyle name="계산 6 5 2 4" xfId="32933" xr:uid="{EBB277A0-CF3A-44A4-8D11-C632804FB2FB}"/>
    <cellStyle name="계산 6 5 3" xfId="5770" xr:uid="{CB224EF3-334E-46E1-9E21-1B8592EF1AA5}"/>
    <cellStyle name="계산 6 5 3 2" xfId="5771" xr:uid="{C2A32AC7-D60B-4636-B96A-8E0484E8D747}"/>
    <cellStyle name="계산 6 5 3 2 2" xfId="32934" xr:uid="{EBFF6602-00B7-4455-82EE-3EDA25DC810D}"/>
    <cellStyle name="계산 6 5 3 3" xfId="5772" xr:uid="{28300627-7D35-44FD-AA74-1EE38F81FD72}"/>
    <cellStyle name="계산 6 5 3 3 2" xfId="32935" xr:uid="{E446A8B6-A0E5-41B6-9082-42E07A109747}"/>
    <cellStyle name="계산 6 5 3 4" xfId="32936" xr:uid="{43F82A21-D521-4226-BE34-10EFE15790D4}"/>
    <cellStyle name="계산 6 5 4" xfId="5773" xr:uid="{DDB5B49F-D2E6-4B5D-BC36-D4B882B5D695}"/>
    <cellStyle name="계산 6 5 4 2" xfId="32937" xr:uid="{390C0F73-B436-4E10-AEE3-2BE7728627FE}"/>
    <cellStyle name="계산 6 5 5" xfId="5774" xr:uid="{9248A7A3-9D8B-40CD-9A74-6A94D7D47129}"/>
    <cellStyle name="계산 6 5 5 2" xfId="32938" xr:uid="{67932598-A961-4926-AB37-8EE81B9B6DC1}"/>
    <cellStyle name="계산 6 5 6" xfId="32939" xr:uid="{983A9A1F-B677-44EB-AC59-2B06CC6D38BC}"/>
    <cellStyle name="계산 6 6" xfId="5775" xr:uid="{B22E4BB0-005F-4243-B1C1-08D57F444621}"/>
    <cellStyle name="계산 6 6 2" xfId="5776" xr:uid="{7048AA4D-F156-43E8-AF61-C8301672FA29}"/>
    <cellStyle name="계산 6 6 2 2" xfId="5777" xr:uid="{9310DF54-0C8C-4E60-AAD7-B20802E8CC10}"/>
    <cellStyle name="계산 6 6 2 2 2" xfId="32940" xr:uid="{492577AF-D094-41E0-BA17-F1402A593F54}"/>
    <cellStyle name="계산 6 6 2 3" xfId="5778" xr:uid="{A91A5CF4-F44E-4B05-AC16-CA9B3CA1EAAA}"/>
    <cellStyle name="계산 6 6 2 3 2" xfId="32941" xr:uid="{836044B8-F2E6-46FB-91B4-BA3C32C700E5}"/>
    <cellStyle name="계산 6 6 2 4" xfId="32942" xr:uid="{4586D18C-06BF-4D7F-B7FF-D3D3CA59CF70}"/>
    <cellStyle name="계산 6 6 3" xfId="5779" xr:uid="{402358C9-F7AD-4903-9854-E33B9F1A3355}"/>
    <cellStyle name="계산 6 6 3 2" xfId="5780" xr:uid="{923FE231-D6D7-49BD-8EAC-08F9D16D3F23}"/>
    <cellStyle name="계산 6 6 3 2 2" xfId="32943" xr:uid="{4E8DF52C-1252-458E-A16F-08FE463A9031}"/>
    <cellStyle name="계산 6 6 3 3" xfId="5781" xr:uid="{6D936E2A-338B-43EF-9ADB-ECAA580BD4E7}"/>
    <cellStyle name="계산 6 6 3 3 2" xfId="32944" xr:uid="{D7B9BEF5-75F6-4340-998B-2A3A3A4D6F3F}"/>
    <cellStyle name="계산 6 6 3 4" xfId="32945" xr:uid="{2071FBB6-2039-47EE-80F9-91B7ED94499C}"/>
    <cellStyle name="계산 6 6 4" xfId="5782" xr:uid="{35F6F08D-81C6-42CA-8988-CE3B1F572C6B}"/>
    <cellStyle name="계산 6 6 4 2" xfId="32946" xr:uid="{08172B4C-D494-4245-B557-2248F21E8585}"/>
    <cellStyle name="계산 6 6 5" xfId="5783" xr:uid="{C612FA1E-92FE-4A18-8514-1557E68AC46E}"/>
    <cellStyle name="계산 6 6 5 2" xfId="32947" xr:uid="{77900C74-C8B1-4E13-A2E2-B36B69D4D545}"/>
    <cellStyle name="계산 6 6 6" xfId="32948" xr:uid="{7F365602-FE83-4AB7-B315-468AE8739D23}"/>
    <cellStyle name="계산 6 7" xfId="5784" xr:uid="{93AB5A74-79BB-449C-9C64-36C9AC699F0D}"/>
    <cellStyle name="계산 6 7 2" xfId="5785" xr:uid="{E956F8EC-33D1-498A-9FDD-2FC5662E17D2}"/>
    <cellStyle name="계산 6 7 2 2" xfId="5786" xr:uid="{12551EA0-CC06-42BD-A316-7224111828F3}"/>
    <cellStyle name="계산 6 7 2 2 2" xfId="32949" xr:uid="{CFB2BBA5-6C02-4478-A434-AE96050D80F1}"/>
    <cellStyle name="계산 6 7 2 3" xfId="5787" xr:uid="{0C3146FB-BC13-4979-B8C3-AF7934C4FEE4}"/>
    <cellStyle name="계산 6 7 2 3 2" xfId="32950" xr:uid="{34EE9837-F553-44E0-8356-D46B13124B88}"/>
    <cellStyle name="계산 6 7 2 4" xfId="32951" xr:uid="{B242ADEC-CA5E-42C3-AC6F-79548222B2BD}"/>
    <cellStyle name="계산 6 7 3" xfId="5788" xr:uid="{089349AF-F3EF-43AB-9F59-68F2161378AA}"/>
    <cellStyle name="계산 6 7 3 2" xfId="5789" xr:uid="{BB2C3FA6-084C-4BFE-AB56-0FF89ED4F824}"/>
    <cellStyle name="계산 6 7 3 2 2" xfId="32952" xr:uid="{5B381960-35F2-410F-B10C-CF7883A20B98}"/>
    <cellStyle name="계산 6 7 3 3" xfId="5790" xr:uid="{9CAE1E99-34B0-4C8F-97D5-4DE8E8E7FDB0}"/>
    <cellStyle name="계산 6 7 3 3 2" xfId="32953" xr:uid="{B806557A-1FC0-411A-AFB5-24C9884EE613}"/>
    <cellStyle name="계산 6 7 3 4" xfId="32954" xr:uid="{C37AC98A-1178-4466-B61F-C6A612C2E96F}"/>
    <cellStyle name="계산 6 7 4" xfId="5791" xr:uid="{1410088A-D038-4467-A76E-4FF7018A074B}"/>
    <cellStyle name="계산 6 7 4 2" xfId="32955" xr:uid="{0DB64FA0-B93B-45AB-B38E-376E10499925}"/>
    <cellStyle name="계산 6 7 5" xfId="5792" xr:uid="{A310EFBA-586F-4A73-970A-56555F45257E}"/>
    <cellStyle name="계산 6 7 5 2" xfId="32956" xr:uid="{EF040CD4-2794-4FC5-88B2-C99BD9AE22D1}"/>
    <cellStyle name="계산 6 7 6" xfId="32957" xr:uid="{F3B1E341-A270-4262-B172-25ABA4D8F444}"/>
    <cellStyle name="계산 6 8" xfId="5793" xr:uid="{5ECD02E9-6876-477F-909C-821FC5132444}"/>
    <cellStyle name="계산 6 8 2" xfId="5794" xr:uid="{F1490C84-2DBC-4E66-BABB-F8C14AAF72F7}"/>
    <cellStyle name="계산 6 8 2 2" xfId="5795" xr:uid="{681B66F9-B196-4F1D-B8E7-5C2D1674EF3C}"/>
    <cellStyle name="계산 6 8 2 2 2" xfId="32958" xr:uid="{89A062DA-AAD0-4BEB-B2DA-E0B7564801B1}"/>
    <cellStyle name="계산 6 8 2 3" xfId="5796" xr:uid="{C2ABDA30-25D4-471A-8595-4F7EB1CDA91E}"/>
    <cellStyle name="계산 6 8 2 3 2" xfId="32959" xr:uid="{4C685AF4-6575-43B4-91AB-47468927254D}"/>
    <cellStyle name="계산 6 8 2 4" xfId="32960" xr:uid="{AC54989E-4A65-4FBF-B893-19090DE8E903}"/>
    <cellStyle name="계산 6 8 3" xfId="5797" xr:uid="{FB6DBB27-4D8E-404C-B400-E86530E01E21}"/>
    <cellStyle name="계산 6 8 3 2" xfId="5798" xr:uid="{3E9DADD2-EBFC-4D05-B91E-54CCCBA00E32}"/>
    <cellStyle name="계산 6 8 3 2 2" xfId="32961" xr:uid="{1D7044AD-8BC1-4CC3-946A-C044B212EB19}"/>
    <cellStyle name="계산 6 8 3 3" xfId="5799" xr:uid="{CC7CD172-CD64-42A9-83DE-37BBC678A817}"/>
    <cellStyle name="계산 6 8 3 3 2" xfId="32962" xr:uid="{6FB85324-BE9A-4197-8941-38960F9B49A9}"/>
    <cellStyle name="계산 6 8 3 4" xfId="32963" xr:uid="{883BEBEA-B747-4AEB-881E-960421578F09}"/>
    <cellStyle name="계산 6 8 4" xfId="5800" xr:uid="{EA180DF3-3949-437C-BF77-1FF6288D15FD}"/>
    <cellStyle name="계산 6 8 4 2" xfId="32964" xr:uid="{1B279249-8B0F-4010-BBB3-3C93D64FCBB4}"/>
    <cellStyle name="계산 6 8 5" xfId="5801" xr:uid="{CB40E4DF-4083-4122-A825-6052D85109B8}"/>
    <cellStyle name="계산 6 8 5 2" xfId="32965" xr:uid="{107D7BE8-4411-42E3-83EF-6170E50B448D}"/>
    <cellStyle name="계산 6 8 6" xfId="32966" xr:uid="{12675A94-3FC3-4C28-9C90-026C77DB1769}"/>
    <cellStyle name="계산 6 9" xfId="5802" xr:uid="{93AF6D6B-83CA-4199-8DDE-06BEFA71CBF5}"/>
    <cellStyle name="계산 6 9 2" xfId="5803" xr:uid="{7162CA63-FBE5-44D4-8D1D-335EF3EF511D}"/>
    <cellStyle name="계산 6 9 2 2" xfId="5804" xr:uid="{00D1CB6E-604D-411F-8BC1-6050147802BE}"/>
    <cellStyle name="계산 6 9 2 2 2" xfId="32967" xr:uid="{F34A7992-E4D5-4FC9-82AF-27DEF0277FC0}"/>
    <cellStyle name="계산 6 9 2 3" xfId="5805" xr:uid="{858A7E8F-28D3-42F9-B7C4-48EEC07056B2}"/>
    <cellStyle name="계산 6 9 2 3 2" xfId="32968" xr:uid="{D57F572C-D19F-459F-9FB8-D7D6460B2989}"/>
    <cellStyle name="계산 6 9 2 4" xfId="32969" xr:uid="{04925F10-A273-4DFC-92B8-D83380F25826}"/>
    <cellStyle name="계산 6 9 3" xfId="5806" xr:uid="{CBA55DA3-6B7F-4C1A-BC1D-8783FAEC75E7}"/>
    <cellStyle name="계산 6 9 3 2" xfId="5807" xr:uid="{50D77176-BBBF-41B7-A7EE-28F9EA52EFA0}"/>
    <cellStyle name="계산 6 9 3 2 2" xfId="32970" xr:uid="{D78188E5-566F-41E5-8DA4-B04AAB9B5181}"/>
    <cellStyle name="계산 6 9 3 3" xfId="5808" xr:uid="{F22F1CF1-AEAA-425F-B254-FC8B9DEF484B}"/>
    <cellStyle name="계산 6 9 3 3 2" xfId="32971" xr:uid="{E790EC4D-C957-40FB-BBBF-DC699D041AF7}"/>
    <cellStyle name="계산 6 9 3 4" xfId="32972" xr:uid="{1D088EB8-D4CC-4A31-910F-A4C42F4F9FD5}"/>
    <cellStyle name="계산 6 9 4" xfId="5809" xr:uid="{37D0192A-F1E8-4B7F-8A2F-39A5CA8521A4}"/>
    <cellStyle name="계산 6 9 4 2" xfId="32973" xr:uid="{D2D93829-4464-4D4B-B7A1-67783F28E4B8}"/>
    <cellStyle name="계산 6 9 5" xfId="5810" xr:uid="{F85D78E1-41E6-4E62-8E2E-6CC63A62DB54}"/>
    <cellStyle name="계산 6 9 5 2" xfId="32974" xr:uid="{3E0E6C77-7F76-44BF-AB73-6B65848FDA1A}"/>
    <cellStyle name="계산 6 9 6" xfId="32975" xr:uid="{3C5F2F29-E23B-45EB-BF6C-33057736930F}"/>
    <cellStyle name="계산 7" xfId="5811" xr:uid="{BE60CC18-F6C0-485D-AEC1-21C3A06276C5}"/>
    <cellStyle name="계산 7 10" xfId="5812" xr:uid="{55CE4AB0-DE8D-49C6-9B74-535A26308A95}"/>
    <cellStyle name="계산 7 10 2" xfId="5813" xr:uid="{45383760-CD49-4327-B59D-F096D5801523}"/>
    <cellStyle name="계산 7 10 2 2" xfId="5814" xr:uid="{814C7A5F-007D-47BD-BCE5-B0B1337089CF}"/>
    <cellStyle name="계산 7 10 2 2 2" xfId="32976" xr:uid="{0DCF2256-B372-44AD-8833-0A7BE2EA86C0}"/>
    <cellStyle name="계산 7 10 2 3" xfId="5815" xr:uid="{083C3F47-ED6B-4F8D-B040-C20706999F01}"/>
    <cellStyle name="계산 7 10 2 3 2" xfId="32977" xr:uid="{3A605579-F7A0-45F4-91AD-B2669DC2FB2E}"/>
    <cellStyle name="계산 7 10 2 4" xfId="32978" xr:uid="{2FBBE68C-0BB0-4294-B956-D02A11370B18}"/>
    <cellStyle name="계산 7 10 3" xfId="5816" xr:uid="{32483DA3-CC4E-4DFE-AE5F-B42285A4710C}"/>
    <cellStyle name="계산 7 10 3 2" xfId="5817" xr:uid="{544E46BD-CAE7-405A-9849-E4AED82813BF}"/>
    <cellStyle name="계산 7 10 3 2 2" xfId="32979" xr:uid="{564B10AB-2441-4B2C-AEC7-F8E84083B2A7}"/>
    <cellStyle name="계산 7 10 3 3" xfId="5818" xr:uid="{5C8F767E-4D8B-4AE1-90B7-C26340BE0390}"/>
    <cellStyle name="계산 7 10 3 3 2" xfId="32980" xr:uid="{3A4658BE-48EE-42E2-848F-63866BB5F558}"/>
    <cellStyle name="계산 7 10 3 4" xfId="32981" xr:uid="{E6528C9C-48ED-4101-B412-7768C7A972F6}"/>
    <cellStyle name="계산 7 10 4" xfId="5819" xr:uid="{94E6B86E-7E1B-47DF-9762-60E2B6940D90}"/>
    <cellStyle name="계산 7 10 4 2" xfId="32982" xr:uid="{1CEF2475-C360-4438-8A5F-4B509EBB62A4}"/>
    <cellStyle name="계산 7 10 5" xfId="5820" xr:uid="{6863957E-A5BF-42AB-B17D-2B15BE7983F0}"/>
    <cellStyle name="계산 7 10 5 2" xfId="32983" xr:uid="{0FFCD08B-85DA-459E-86C7-623A76B24D46}"/>
    <cellStyle name="계산 7 10 6" xfId="32984" xr:uid="{3CC6DD3D-73B5-49AE-A510-4B0977E39018}"/>
    <cellStyle name="계산 7 11" xfId="5821" xr:uid="{58FA4B95-0612-4C38-B9E2-0205F9D645B3}"/>
    <cellStyle name="계산 7 11 2" xfId="5822" xr:uid="{24438827-CE23-4C23-BEC0-B8C1A2FA3761}"/>
    <cellStyle name="계산 7 11 2 2" xfId="5823" xr:uid="{D97637DA-701D-40A4-99C6-68C3B0519895}"/>
    <cellStyle name="계산 7 11 2 2 2" xfId="32985" xr:uid="{17CEE7D4-C1AF-4189-8A82-27B970112F85}"/>
    <cellStyle name="계산 7 11 2 3" xfId="5824" xr:uid="{04DF1B1E-F8A2-46E4-9D2D-FFF39782100F}"/>
    <cellStyle name="계산 7 11 2 3 2" xfId="32986" xr:uid="{B67689D7-DC34-44FC-8BA8-82C0FBE7BAD4}"/>
    <cellStyle name="계산 7 11 2 4" xfId="32987" xr:uid="{59A29F77-9ABD-41FC-A082-F2C64FB6D8B6}"/>
    <cellStyle name="계산 7 11 3" xfId="5825" xr:uid="{1FA92A47-1F43-4259-BDC7-E72B99D6464D}"/>
    <cellStyle name="계산 7 11 3 2" xfId="5826" xr:uid="{99C4B941-9278-4A23-9063-E8436B272687}"/>
    <cellStyle name="계산 7 11 3 2 2" xfId="32988" xr:uid="{285B1BE0-BBC6-4D06-8683-0A6705E556CA}"/>
    <cellStyle name="계산 7 11 3 3" xfId="5827" xr:uid="{C705EDCE-03C6-4C53-8802-DB94E4EDCAA2}"/>
    <cellStyle name="계산 7 11 3 3 2" xfId="32989" xr:uid="{71AD027F-2873-4669-9ABD-7B3FD4D15724}"/>
    <cellStyle name="계산 7 11 3 4" xfId="32990" xr:uid="{30C1D7BA-3342-40D9-BF8A-BEE382F78ED1}"/>
    <cellStyle name="계산 7 11 4" xfId="5828" xr:uid="{8A9507D5-469B-47D9-964B-7D9EA64DA1A7}"/>
    <cellStyle name="계산 7 11 4 2" xfId="32991" xr:uid="{FB3F9C30-01BB-4F1C-9F2A-E32702C37430}"/>
    <cellStyle name="계산 7 11 5" xfId="5829" xr:uid="{8FA5F9C9-870F-4603-B236-DDAE0A53274F}"/>
    <cellStyle name="계산 7 11 5 2" xfId="32992" xr:uid="{2859C261-2757-470C-BA97-ACC9D9FD3CB5}"/>
    <cellStyle name="계산 7 11 6" xfId="32993" xr:uid="{F04B6A9C-6593-478B-865A-BCE7F34A8F5F}"/>
    <cellStyle name="계산 7 12" xfId="5830" xr:uid="{C1D5BA28-612E-48EB-B1D1-E6CA9D401B3D}"/>
    <cellStyle name="계산 7 12 2" xfId="5831" xr:uid="{052C61ED-575A-4C63-910B-EF501316A390}"/>
    <cellStyle name="계산 7 12 2 2" xfId="5832" xr:uid="{9EBAFFCF-12AB-43FA-BEA2-99372E755CBD}"/>
    <cellStyle name="계산 7 12 2 2 2" xfId="32994" xr:uid="{36F54F1F-781D-4AC1-A7BB-67E1476C506A}"/>
    <cellStyle name="계산 7 12 2 3" xfId="5833" xr:uid="{EDC71975-6D47-4655-BF1F-8BB1303BADC6}"/>
    <cellStyle name="계산 7 12 2 3 2" xfId="32995" xr:uid="{8338F151-6949-488F-82F6-B83E6313DA14}"/>
    <cellStyle name="계산 7 12 2 4" xfId="32996" xr:uid="{3AF3365F-B473-4D9A-A3D1-3E0944462D19}"/>
    <cellStyle name="계산 7 12 3" xfId="5834" xr:uid="{9EC3879D-8289-47AA-B59E-85880D6D0C05}"/>
    <cellStyle name="계산 7 12 3 2" xfId="5835" xr:uid="{CC91F0B3-2F0C-42A6-8EAA-7E6F2CE1EE99}"/>
    <cellStyle name="계산 7 12 3 2 2" xfId="32997" xr:uid="{EDE0A32D-E581-42F7-97DE-28E0F8354A88}"/>
    <cellStyle name="계산 7 12 3 3" xfId="5836" xr:uid="{E9765010-A25F-4631-ADB7-224A5CC40468}"/>
    <cellStyle name="계산 7 12 3 3 2" xfId="32998" xr:uid="{3285BA55-CB1E-4B27-B247-8567A9EAE837}"/>
    <cellStyle name="계산 7 12 3 4" xfId="32999" xr:uid="{5D5FE232-4366-4D9B-A018-4AE9493C5585}"/>
    <cellStyle name="계산 7 12 4" xfId="5837" xr:uid="{39FAB89F-B167-47E4-9517-BDCAB2F2B8D4}"/>
    <cellStyle name="계산 7 12 4 2" xfId="33000" xr:uid="{751E1414-29FE-4452-AD05-376E81973685}"/>
    <cellStyle name="계산 7 12 5" xfId="5838" xr:uid="{4BCC46D6-DC7D-4942-992A-6CEA509987BD}"/>
    <cellStyle name="계산 7 12 5 2" xfId="33001" xr:uid="{C9723D21-BC8C-41FE-9E46-083EB3630B99}"/>
    <cellStyle name="계산 7 12 6" xfId="33002" xr:uid="{41345E05-0BA6-4F3C-AAC8-260566E516C5}"/>
    <cellStyle name="계산 7 13" xfId="5839" xr:uid="{270B6F2C-5316-4DF6-8D40-99B641A6CB46}"/>
    <cellStyle name="계산 7 13 2" xfId="5840" xr:uid="{47D4D784-6838-4322-9190-251674FB00B3}"/>
    <cellStyle name="계산 7 13 2 2" xfId="5841" xr:uid="{1B688C65-D94D-42E1-81F6-34BF24EA6052}"/>
    <cellStyle name="계산 7 13 2 2 2" xfId="33003" xr:uid="{E20A9397-E33B-466D-BE59-96EBDA5FDE01}"/>
    <cellStyle name="계산 7 13 2 3" xfId="5842" xr:uid="{590BD4E3-F168-42FD-B46F-3CD4C94064D9}"/>
    <cellStyle name="계산 7 13 2 3 2" xfId="33004" xr:uid="{E340185C-8F2C-475B-A934-C6EBFBB7C3E0}"/>
    <cellStyle name="계산 7 13 2 4" xfId="33005" xr:uid="{6B3F2E04-1510-4C74-99B8-46B3513D264E}"/>
    <cellStyle name="계산 7 13 3" xfId="5843" xr:uid="{09BDEBAD-8085-4A60-A589-46F4F0DA543F}"/>
    <cellStyle name="계산 7 13 3 2" xfId="5844" xr:uid="{51C20B97-A615-4656-A5AE-0D67255B7985}"/>
    <cellStyle name="계산 7 13 3 2 2" xfId="33006" xr:uid="{C9EFEDAA-F03D-4347-B112-00ACBF0DF234}"/>
    <cellStyle name="계산 7 13 3 3" xfId="5845" xr:uid="{6A828DDF-CFFC-4E8E-B2C9-6814CD4C60AD}"/>
    <cellStyle name="계산 7 13 3 3 2" xfId="33007" xr:uid="{E1142778-45D4-450E-9F8C-D510AF41E61E}"/>
    <cellStyle name="계산 7 13 3 4" xfId="33008" xr:uid="{7C204B3C-5911-47BF-9DA7-4D36B151991C}"/>
    <cellStyle name="계산 7 13 4" xfId="5846" xr:uid="{BE1D4582-8F9A-4E0E-8514-F223A1208891}"/>
    <cellStyle name="계산 7 13 4 2" xfId="33009" xr:uid="{E8A276DD-B408-4849-9870-DF9F6A242D25}"/>
    <cellStyle name="계산 7 13 5" xfId="5847" xr:uid="{B3D3FB8F-691E-4B69-8BC3-AE94E6796F3A}"/>
    <cellStyle name="계산 7 13 5 2" xfId="33010" xr:uid="{BC352A15-FF56-443E-AE3E-8799798CF8FB}"/>
    <cellStyle name="계산 7 13 6" xfId="33011" xr:uid="{7226C00D-9D49-4E79-91F1-7F21D77AA699}"/>
    <cellStyle name="계산 7 14" xfId="5848" xr:uid="{E37625D4-6928-4A8E-864D-801036E062DF}"/>
    <cellStyle name="계산 7 14 2" xfId="5849" xr:uid="{417B02C4-763B-4FC3-BA60-28BD9C6788A0}"/>
    <cellStyle name="계산 7 14 2 2" xfId="5850" xr:uid="{B1EA0ADD-84A8-4A1A-800D-B61C72A7DAEB}"/>
    <cellStyle name="계산 7 14 2 2 2" xfId="33012" xr:uid="{AFE56DA0-5BF2-43E6-B187-34A867A3B6F6}"/>
    <cellStyle name="계산 7 14 2 3" xfId="5851" xr:uid="{5EEA63AC-049F-4907-8E07-9A94C620DE7D}"/>
    <cellStyle name="계산 7 14 2 3 2" xfId="33013" xr:uid="{3729EC0F-9295-4199-A10F-B783B835CF93}"/>
    <cellStyle name="계산 7 14 2 4" xfId="33014" xr:uid="{D395DF13-C27D-4499-9A88-E4FC5C510838}"/>
    <cellStyle name="계산 7 14 3" xfId="5852" xr:uid="{58D2AA03-FA04-4BEA-BA70-AC59B470BBC2}"/>
    <cellStyle name="계산 7 14 3 2" xfId="5853" xr:uid="{3A93B423-F735-46D1-A1A5-85DDAE87B208}"/>
    <cellStyle name="계산 7 14 3 2 2" xfId="33015" xr:uid="{07F3D28A-1007-4463-9B8C-A3246AB41F53}"/>
    <cellStyle name="계산 7 14 3 3" xfId="5854" xr:uid="{EE9AC359-872A-4DD2-BFF1-30999231B475}"/>
    <cellStyle name="계산 7 14 3 3 2" xfId="33016" xr:uid="{2F08398B-03B9-4127-9860-686E9BEE28D7}"/>
    <cellStyle name="계산 7 14 3 4" xfId="33017" xr:uid="{2C84A405-2332-4523-87DD-D80A7EE65066}"/>
    <cellStyle name="계산 7 14 4" xfId="5855" xr:uid="{3EA0820E-D8DA-4628-9ECE-388D1E88216D}"/>
    <cellStyle name="계산 7 14 4 2" xfId="33018" xr:uid="{ABECCCE9-3F70-4CA2-9485-DA10B366C85F}"/>
    <cellStyle name="계산 7 14 5" xfId="5856" xr:uid="{B7BFA5ED-43C3-4184-AC2B-0FD36558DE47}"/>
    <cellStyle name="계산 7 14 5 2" xfId="33019" xr:uid="{6A913C7A-E317-4FE7-B6B6-2D242F418CBE}"/>
    <cellStyle name="계산 7 14 6" xfId="33020" xr:uid="{71A38679-6FE1-4A27-BC4D-BE9056BAA784}"/>
    <cellStyle name="계산 7 15" xfId="5857" xr:uid="{397D82CA-A7F8-4270-A6C5-83E20890EACA}"/>
    <cellStyle name="계산 7 15 2" xfId="5858" xr:uid="{2D823AA7-A343-42A4-BD9A-042882FD125F}"/>
    <cellStyle name="계산 7 15 2 2" xfId="5859" xr:uid="{54ABBF00-84E6-45DF-A926-EC9C8E248D29}"/>
    <cellStyle name="계산 7 15 2 2 2" xfId="33021" xr:uid="{75D61EED-8D73-4138-ACDA-F4ECD2AD7B46}"/>
    <cellStyle name="계산 7 15 2 3" xfId="5860" xr:uid="{0931B092-5DEA-4581-9BAE-787F6FBE0276}"/>
    <cellStyle name="계산 7 15 2 3 2" xfId="33022" xr:uid="{318BF725-B2F0-4A05-87B8-A57E6068382D}"/>
    <cellStyle name="계산 7 15 2 4" xfId="33023" xr:uid="{8218D178-2FEC-4151-9FAB-AC2A127165AF}"/>
    <cellStyle name="계산 7 15 3" xfId="5861" xr:uid="{3950892F-EB7F-4729-A082-B6914B7DA6B9}"/>
    <cellStyle name="계산 7 15 3 2" xfId="5862" xr:uid="{BB97673B-5274-46B7-A9DA-8F9DAF865363}"/>
    <cellStyle name="계산 7 15 3 2 2" xfId="33024" xr:uid="{13A7DF10-D036-42A4-9F8C-CDD70E263216}"/>
    <cellStyle name="계산 7 15 3 3" xfId="5863" xr:uid="{A3EDD9FA-12E7-4C3F-85DE-6D1A839B2E6D}"/>
    <cellStyle name="계산 7 15 3 3 2" xfId="33025" xr:uid="{3C69C6E8-F66C-4B16-BD0D-5814ECF0E513}"/>
    <cellStyle name="계산 7 15 3 4" xfId="33026" xr:uid="{8645A0D4-F3E7-4271-95E1-B57839C2263B}"/>
    <cellStyle name="계산 7 15 4" xfId="5864" xr:uid="{2FDE3B63-CF57-4651-A0DD-BCF5D0970E21}"/>
    <cellStyle name="계산 7 15 4 2" xfId="33027" xr:uid="{CBCC5C0C-6A80-4894-B76B-28DB1E4F4AB4}"/>
    <cellStyle name="계산 7 15 5" xfId="5865" xr:uid="{0BC140FF-A690-4047-8DBB-BBF75CF576CE}"/>
    <cellStyle name="계산 7 15 5 2" xfId="33028" xr:uid="{C08C7F99-B393-4A64-9982-27D745CF7AC0}"/>
    <cellStyle name="계산 7 15 6" xfId="33029" xr:uid="{D6849C9D-7FFE-4907-80A2-4B6C0E4D0783}"/>
    <cellStyle name="계산 7 16" xfId="5866" xr:uid="{FEBB178F-06E2-45E3-AD70-A6B601FB494D}"/>
    <cellStyle name="계산 7 16 2" xfId="5867" xr:uid="{79EFE8A6-D89C-4027-B911-54FE9B998EAB}"/>
    <cellStyle name="계산 7 16 2 2" xfId="33030" xr:uid="{41B4D6ED-159A-4CEA-A5F3-1E407F6C58E7}"/>
    <cellStyle name="계산 7 16 3" xfId="5868" xr:uid="{2CFBB262-D611-476E-BA83-AD7014F776E8}"/>
    <cellStyle name="계산 7 16 3 2" xfId="33031" xr:uid="{E717B066-6A17-4828-A4B2-0BEDEAA62C51}"/>
    <cellStyle name="계산 7 16 4" xfId="33032" xr:uid="{AC838B2E-053B-4095-B09A-CB3AF1CCC05C}"/>
    <cellStyle name="계산 7 17" xfId="27343" xr:uid="{18174F99-2C28-4828-802E-3FC8A4DD09C2}"/>
    <cellStyle name="계산 7 17 2" xfId="33033" xr:uid="{E4661BB9-1129-47E6-A860-13CB204D2A7B}"/>
    <cellStyle name="계산 7 18" xfId="33034" xr:uid="{E946405A-1390-4307-A8CE-670356D96EB5}"/>
    <cellStyle name="계산 7 2" xfId="5869" xr:uid="{8DDFF35E-C8C8-4A57-B2BA-0494E96A6E86}"/>
    <cellStyle name="계산 7 2 2" xfId="5870" xr:uid="{B1EA764A-1CDB-40A9-919E-F353C5B66E05}"/>
    <cellStyle name="계산 7 2 2 2" xfId="5871" xr:uid="{774FC493-FED3-440F-BA43-476AAB7D35FF}"/>
    <cellStyle name="계산 7 2 2 2 2" xfId="33035" xr:uid="{860A65DA-006A-46D7-97F6-5810BDD79983}"/>
    <cellStyle name="계산 7 2 2 3" xfId="5872" xr:uid="{A9BD6CFE-F405-40EE-BF1C-00E7AAD4E9F7}"/>
    <cellStyle name="계산 7 2 2 3 2" xfId="33036" xr:uid="{94FEB203-88B5-4AC8-90E3-B342B1DB14EB}"/>
    <cellStyle name="계산 7 2 2 4" xfId="33037" xr:uid="{DE68EC95-C026-48F0-9D17-2EBA81531F7F}"/>
    <cellStyle name="계산 7 2 3" xfId="5873" xr:uid="{147B58BD-D2B4-4B95-9359-3E1E9C330B93}"/>
    <cellStyle name="계산 7 2 3 2" xfId="5874" xr:uid="{04D9A922-9144-4015-A1F7-64ADFF876C1A}"/>
    <cellStyle name="계산 7 2 3 2 2" xfId="33038" xr:uid="{D75C2D45-9AE6-412A-A6AE-3C88A0775F71}"/>
    <cellStyle name="계산 7 2 3 3" xfId="5875" xr:uid="{55CAD1B4-47F9-4A2B-9D56-9A059F6C350F}"/>
    <cellStyle name="계산 7 2 3 3 2" xfId="33039" xr:uid="{BB81FD86-0FBC-4BF0-83FB-7C6CE161A637}"/>
    <cellStyle name="계산 7 2 3 4" xfId="33040" xr:uid="{24EB3C30-0AD5-4C22-848F-1D4B447D4AE9}"/>
    <cellStyle name="계산 7 2 4" xfId="5876" xr:uid="{EBE0F3BC-EEDD-4A45-AD1B-C4C41FBAA72C}"/>
    <cellStyle name="계산 7 2 4 2" xfId="33041" xr:uid="{D82AF927-8D6B-4129-A8C8-1EA3D955C950}"/>
    <cellStyle name="계산 7 2 5" xfId="5877" xr:uid="{FC4287A5-F2F8-469B-A481-B46831EF5278}"/>
    <cellStyle name="계산 7 2 5 2" xfId="33042" xr:uid="{0D44E737-7E40-4EFF-81CE-8DB931F9FE1A}"/>
    <cellStyle name="계산 7 2 6" xfId="27344" xr:uid="{576FA883-A5BC-448D-B06F-F4D8D35A908F}"/>
    <cellStyle name="계산 7 2 6 2" xfId="33043" xr:uid="{321DF6A3-FC66-4450-91CC-D573F664E60E}"/>
    <cellStyle name="계산 7 2 7" xfId="33044" xr:uid="{9326BFF6-4ADB-4FB6-A2AE-6BAA7AEB816D}"/>
    <cellStyle name="계산 7 3" xfId="5878" xr:uid="{E47B8BD5-3E8A-4BCF-B016-9E9865FFC1D8}"/>
    <cellStyle name="계산 7 3 2" xfId="5879" xr:uid="{210162B7-E20B-41BA-B597-BBE0CFEBD441}"/>
    <cellStyle name="계산 7 3 2 2" xfId="5880" xr:uid="{81856DF5-725D-4446-A11B-5320087F45C4}"/>
    <cellStyle name="계산 7 3 2 2 2" xfId="33045" xr:uid="{8DAA2057-8D18-4598-A078-60DEA2F178C7}"/>
    <cellStyle name="계산 7 3 2 3" xfId="5881" xr:uid="{497D23B7-EFBE-4CF6-AFD4-217159B27456}"/>
    <cellStyle name="계산 7 3 2 3 2" xfId="33046" xr:uid="{F9825028-84BA-481B-8C2C-96BFF8067A84}"/>
    <cellStyle name="계산 7 3 2 4" xfId="33047" xr:uid="{E254B458-1002-4A7B-92B1-B4273D387077}"/>
    <cellStyle name="계산 7 3 3" xfId="5882" xr:uid="{44B02FF5-AD4D-446D-95E1-1BE21783A2CE}"/>
    <cellStyle name="계산 7 3 3 2" xfId="5883" xr:uid="{AA590A66-F737-478D-A4FF-4468449D6271}"/>
    <cellStyle name="계산 7 3 3 2 2" xfId="33048" xr:uid="{0EE6C543-E002-41C3-AC5F-6DA3FECF71E2}"/>
    <cellStyle name="계산 7 3 3 3" xfId="5884" xr:uid="{8BD708DE-2032-4696-B51A-A4A2ECFB3E77}"/>
    <cellStyle name="계산 7 3 3 3 2" xfId="33049" xr:uid="{C4465E98-C9F5-46C7-B6A2-8816DCE77E12}"/>
    <cellStyle name="계산 7 3 3 4" xfId="33050" xr:uid="{6B250692-487E-469D-BCEB-C22186891EF6}"/>
    <cellStyle name="계산 7 3 4" xfId="5885" xr:uid="{4DE4E1A1-2F48-49D5-9793-3A27B73541F8}"/>
    <cellStyle name="계산 7 3 4 2" xfId="33051" xr:uid="{7A04B4EA-ECA0-4374-A2E3-19773C291904}"/>
    <cellStyle name="계산 7 3 5" xfId="5886" xr:uid="{5C2A2F38-4A95-4622-8B6F-B523128611B9}"/>
    <cellStyle name="계산 7 3 5 2" xfId="33052" xr:uid="{9541D4D1-B838-427C-8B56-0A5CDE72EC64}"/>
    <cellStyle name="계산 7 3 6" xfId="33053" xr:uid="{D931D81B-87DC-49D8-8533-B9647E983FD4}"/>
    <cellStyle name="계산 7 4" xfId="5887" xr:uid="{7F88E750-7F79-4E9A-A4CE-255292463927}"/>
    <cellStyle name="계산 7 4 2" xfId="5888" xr:uid="{ED914DB4-54EF-4181-B040-3E0CE8BF7F4A}"/>
    <cellStyle name="계산 7 4 2 2" xfId="5889" xr:uid="{73CF1E76-76B1-4B33-B8CD-38AA064E4DD7}"/>
    <cellStyle name="계산 7 4 2 2 2" xfId="33054" xr:uid="{7D4B68FA-5D02-43D7-A159-1651DF641473}"/>
    <cellStyle name="계산 7 4 2 3" xfId="5890" xr:uid="{F053A46D-7F92-46CB-8F8F-0827F3FC4B6C}"/>
    <cellStyle name="계산 7 4 2 3 2" xfId="33055" xr:uid="{2A6B69F0-EA23-4D9C-96D0-D7D6158166F2}"/>
    <cellStyle name="계산 7 4 2 4" xfId="33056" xr:uid="{5EE5D685-2574-41C9-BB4D-4729D6D93FDC}"/>
    <cellStyle name="계산 7 4 3" xfId="5891" xr:uid="{94A1ADBE-3E72-4BE2-A9B8-3ABB469E6CAB}"/>
    <cellStyle name="계산 7 4 3 2" xfId="5892" xr:uid="{EDED0399-40F9-4EF3-A3ED-4287ABEABE25}"/>
    <cellStyle name="계산 7 4 3 2 2" xfId="33057" xr:uid="{99F785A3-253B-4671-8E3C-B0439B1CF6BE}"/>
    <cellStyle name="계산 7 4 3 3" xfId="5893" xr:uid="{4FE67062-BE26-4742-BDE7-ACE8F9674A60}"/>
    <cellStyle name="계산 7 4 3 3 2" xfId="33058" xr:uid="{CBA774DF-7B82-413F-BB30-B7AA0B24C188}"/>
    <cellStyle name="계산 7 4 3 4" xfId="33059" xr:uid="{0846124B-A474-4616-B5B6-231F128A6303}"/>
    <cellStyle name="계산 7 4 4" xfId="5894" xr:uid="{86175C39-8D09-47E6-9BBB-34AF6ECB0D53}"/>
    <cellStyle name="계산 7 4 4 2" xfId="33060" xr:uid="{F68C7BE2-D526-4433-9C7E-53001908EC9F}"/>
    <cellStyle name="계산 7 4 5" xfId="5895" xr:uid="{3F83C4ED-5258-46F3-A333-7532D3F16A6E}"/>
    <cellStyle name="계산 7 4 5 2" xfId="33061" xr:uid="{5CD4DA63-D116-4AD2-9BE4-5D5B3B8BA53B}"/>
    <cellStyle name="계산 7 4 6" xfId="33062" xr:uid="{FFDD8F59-AA8E-4B01-BB4B-2DEA5FCE8562}"/>
    <cellStyle name="계산 7 5" xfId="5896" xr:uid="{FF10CE22-7E10-4347-A535-9758B23D8A71}"/>
    <cellStyle name="계산 7 5 2" xfId="5897" xr:uid="{6F76057B-D7C6-454F-A130-DE4B9DA36F3B}"/>
    <cellStyle name="계산 7 5 2 2" xfId="5898" xr:uid="{B9C6C344-09F8-487C-B40D-74E70C5A4B3F}"/>
    <cellStyle name="계산 7 5 2 2 2" xfId="33063" xr:uid="{AFE5E3BF-B5A0-4516-87D2-F639B622740D}"/>
    <cellStyle name="계산 7 5 2 3" xfId="5899" xr:uid="{B34F9B44-F252-4D09-ADEF-78DED1D9BED4}"/>
    <cellStyle name="계산 7 5 2 3 2" xfId="33064" xr:uid="{34E79ACC-CF36-4E48-9512-8568E6ED1F7B}"/>
    <cellStyle name="계산 7 5 2 4" xfId="33065" xr:uid="{453A5D9E-0E4C-4571-9386-B8A5DDCC3BF3}"/>
    <cellStyle name="계산 7 5 3" xfId="5900" xr:uid="{618F1B07-78C0-47B6-8244-E5D379FC95E9}"/>
    <cellStyle name="계산 7 5 3 2" xfId="5901" xr:uid="{9658C77D-CFD0-4B3F-B66D-B5D7DB6F02CC}"/>
    <cellStyle name="계산 7 5 3 2 2" xfId="33066" xr:uid="{1E7F6551-B8A0-4804-A8EF-AB9292325620}"/>
    <cellStyle name="계산 7 5 3 3" xfId="5902" xr:uid="{F5BE1839-7703-4B96-B0F6-4B99299EBBAB}"/>
    <cellStyle name="계산 7 5 3 3 2" xfId="33067" xr:uid="{829A042D-D266-4953-9D18-5D02653F9EE4}"/>
    <cellStyle name="계산 7 5 3 4" xfId="33068" xr:uid="{F6FB1BAD-3321-49E4-A8EA-E414EFB1D59C}"/>
    <cellStyle name="계산 7 5 4" xfId="5903" xr:uid="{85112C8B-11E5-4075-B0B8-411EA0727936}"/>
    <cellStyle name="계산 7 5 4 2" xfId="33069" xr:uid="{1DEEB906-C3FB-49B0-B77A-5C1072181701}"/>
    <cellStyle name="계산 7 5 5" xfId="5904" xr:uid="{66A74118-9B57-48E1-BD79-8BB406B205D1}"/>
    <cellStyle name="계산 7 5 5 2" xfId="33070" xr:uid="{6494CCAD-31AF-431C-8B28-1DBFD706037E}"/>
    <cellStyle name="계산 7 5 6" xfId="33071" xr:uid="{54D2A821-AC0C-4C2D-9FD3-5055AB5C52D1}"/>
    <cellStyle name="계산 7 6" xfId="5905" xr:uid="{5B875882-5306-4F12-BF25-F9608694346B}"/>
    <cellStyle name="계산 7 6 2" xfId="5906" xr:uid="{0D5B1847-F27C-49FC-9B48-0E5EADFA3A70}"/>
    <cellStyle name="계산 7 6 2 2" xfId="5907" xr:uid="{F644188A-8450-4029-8B82-CD069691BC38}"/>
    <cellStyle name="계산 7 6 2 2 2" xfId="33072" xr:uid="{9B1DEFA1-1CEC-48B8-A2DA-35E24A1FC98D}"/>
    <cellStyle name="계산 7 6 2 3" xfId="5908" xr:uid="{A6E210B2-298A-434C-9D04-51B2A03C119F}"/>
    <cellStyle name="계산 7 6 2 3 2" xfId="33073" xr:uid="{B4536212-794C-40A1-8AE6-DAF29A04C136}"/>
    <cellStyle name="계산 7 6 2 4" xfId="33074" xr:uid="{CE6D7761-8C62-4123-A320-61ED1E76D5C6}"/>
    <cellStyle name="계산 7 6 3" xfId="5909" xr:uid="{0F1BBA82-888B-4066-9A04-D90F489F0B57}"/>
    <cellStyle name="계산 7 6 3 2" xfId="5910" xr:uid="{022701DF-6A98-4239-9D08-9CB57055DB12}"/>
    <cellStyle name="계산 7 6 3 2 2" xfId="33075" xr:uid="{E5DA55FA-F99E-47F5-94F7-0DB137215C2F}"/>
    <cellStyle name="계산 7 6 3 3" xfId="5911" xr:uid="{A0410603-311A-4B22-A325-A76701D08B45}"/>
    <cellStyle name="계산 7 6 3 3 2" xfId="33076" xr:uid="{7A4027AD-3443-4672-86D6-4D899FADADE2}"/>
    <cellStyle name="계산 7 6 3 4" xfId="33077" xr:uid="{E66344EC-28DF-4BEA-9CAA-EDA2E74D5509}"/>
    <cellStyle name="계산 7 6 4" xfId="5912" xr:uid="{3CDA6C9C-9715-44EF-AC91-7831FB3ACBFD}"/>
    <cellStyle name="계산 7 6 4 2" xfId="33078" xr:uid="{B7B1A1C1-75E0-444F-916D-E7F5316A4E54}"/>
    <cellStyle name="계산 7 6 5" xfId="5913" xr:uid="{57FC05D7-ADD1-4F19-A10E-3BC676D06B7D}"/>
    <cellStyle name="계산 7 6 5 2" xfId="33079" xr:uid="{5BFEB7BE-BC0C-41D7-BE6E-197D65E1B88E}"/>
    <cellStyle name="계산 7 6 6" xfId="33080" xr:uid="{D5D7DEA0-E7F8-4363-86AB-19E97A316D7F}"/>
    <cellStyle name="계산 7 7" xfId="5914" xr:uid="{310D6374-EA44-4013-8AE2-482F63B08538}"/>
    <cellStyle name="계산 7 7 2" xfId="5915" xr:uid="{84E0593E-0AA9-4953-AF06-42A93BAED5C9}"/>
    <cellStyle name="계산 7 7 2 2" xfId="5916" xr:uid="{778D56B1-775B-460A-AF8A-A3584A61DF54}"/>
    <cellStyle name="계산 7 7 2 2 2" xfId="33081" xr:uid="{D594ADA2-7B5C-4DE3-8109-35C4BC230066}"/>
    <cellStyle name="계산 7 7 2 3" xfId="5917" xr:uid="{1FC11763-6EF6-4E7C-84BA-E528601C3B69}"/>
    <cellStyle name="계산 7 7 2 3 2" xfId="33082" xr:uid="{C69CD0E3-8C22-4472-B707-6E072276DE97}"/>
    <cellStyle name="계산 7 7 2 4" xfId="33083" xr:uid="{1E0E5315-6555-4A3F-85DD-E36B53CC7278}"/>
    <cellStyle name="계산 7 7 3" xfId="5918" xr:uid="{45B68219-EEBB-4995-90DF-28C449BA4961}"/>
    <cellStyle name="계산 7 7 3 2" xfId="5919" xr:uid="{114EB79A-C8FE-4317-AF00-F780951A09E6}"/>
    <cellStyle name="계산 7 7 3 2 2" xfId="33084" xr:uid="{55DDF5BB-93C5-497A-89E5-EB08723DB1A4}"/>
    <cellStyle name="계산 7 7 3 3" xfId="5920" xr:uid="{2DD05865-7311-42B1-98DE-4858B000DD44}"/>
    <cellStyle name="계산 7 7 3 3 2" xfId="33085" xr:uid="{2A2060ED-9FE1-4038-9F18-FC7E02CAB087}"/>
    <cellStyle name="계산 7 7 3 4" xfId="33086" xr:uid="{0D7597FB-7DD8-4853-994B-1DE81E0270EC}"/>
    <cellStyle name="계산 7 7 4" xfId="5921" xr:uid="{633427ED-CB11-4A2E-8622-1297DFCDB034}"/>
    <cellStyle name="계산 7 7 4 2" xfId="33087" xr:uid="{453328E6-976C-42AE-887A-C7D34E5C7CB8}"/>
    <cellStyle name="계산 7 7 5" xfId="5922" xr:uid="{251502D3-3911-4C5F-89D6-65A5C9297550}"/>
    <cellStyle name="계산 7 7 5 2" xfId="33088" xr:uid="{F0BF24CA-60AD-4E5E-B20D-7AE2F8D39223}"/>
    <cellStyle name="계산 7 7 6" xfId="33089" xr:uid="{0A035A43-871A-4AA5-8213-B406EF7F5031}"/>
    <cellStyle name="계산 7 8" xfId="5923" xr:uid="{3D21B257-04CA-4A91-B772-E2F8846D67B0}"/>
    <cellStyle name="계산 7 8 2" xfId="5924" xr:uid="{A0B14FA4-DC34-4868-8FD7-4653BBA1F006}"/>
    <cellStyle name="계산 7 8 2 2" xfId="5925" xr:uid="{07D2AD5B-7D7F-4371-B181-EE4861F0BC10}"/>
    <cellStyle name="계산 7 8 2 2 2" xfId="33090" xr:uid="{9339AF5F-F017-4DFB-B5E9-A40A6C10B6DC}"/>
    <cellStyle name="계산 7 8 2 3" xfId="5926" xr:uid="{EC1A90C9-CE4C-43FD-8D3D-2C5389251754}"/>
    <cellStyle name="계산 7 8 2 3 2" xfId="33091" xr:uid="{4B0CC6FD-0C30-4A30-BB5C-F48BB68EBF8A}"/>
    <cellStyle name="계산 7 8 2 4" xfId="33092" xr:uid="{885FB3F3-0541-4722-9613-C977C6B22527}"/>
    <cellStyle name="계산 7 8 3" xfId="5927" xr:uid="{8353375A-165F-48D0-88DB-05CDCD05BA72}"/>
    <cellStyle name="계산 7 8 3 2" xfId="5928" xr:uid="{CE41E54F-816C-486B-954E-FA2F5015668E}"/>
    <cellStyle name="계산 7 8 3 2 2" xfId="33093" xr:uid="{F27AF9FF-A835-4215-B158-8115FE4DEA67}"/>
    <cellStyle name="계산 7 8 3 3" xfId="5929" xr:uid="{A9A09206-07BB-43B6-995D-216297EC3B8B}"/>
    <cellStyle name="계산 7 8 3 3 2" xfId="33094" xr:uid="{FD7E2842-F8F7-41D0-BE71-F3D923F23CF8}"/>
    <cellStyle name="계산 7 8 3 4" xfId="33095" xr:uid="{F64CBCFA-7794-48E9-A892-8EA754492D26}"/>
    <cellStyle name="계산 7 8 4" xfId="5930" xr:uid="{3FE7555C-943A-4B0F-89FE-43DB51E46BE6}"/>
    <cellStyle name="계산 7 8 4 2" xfId="33096" xr:uid="{50E44B73-CE04-4F3A-A8BD-805693FDC3D7}"/>
    <cellStyle name="계산 7 8 5" xfId="5931" xr:uid="{73C14C96-4F07-43B7-B1CB-465E6B75CC30}"/>
    <cellStyle name="계산 7 8 5 2" xfId="33097" xr:uid="{E283F836-BE6E-4B93-A080-C3A1AC9096AA}"/>
    <cellStyle name="계산 7 8 6" xfId="33098" xr:uid="{9E7D72A6-30A8-4814-AF1D-6E5836B9FB6D}"/>
    <cellStyle name="계산 7 9" xfId="5932" xr:uid="{543EDE27-391A-4AE8-81EF-B28EB6388CAF}"/>
    <cellStyle name="계산 7 9 2" xfId="5933" xr:uid="{24FAA7D5-B69D-4768-B9E8-3462A15418A5}"/>
    <cellStyle name="계산 7 9 2 2" xfId="5934" xr:uid="{22FD59CC-AF68-4E50-AD60-4C95BC0652D8}"/>
    <cellStyle name="계산 7 9 2 2 2" xfId="33099" xr:uid="{C3215D89-E1F6-49AE-8C81-385CDB170DE9}"/>
    <cellStyle name="계산 7 9 2 3" xfId="5935" xr:uid="{37B90928-D841-4BFB-AFE5-B42B763BFCCD}"/>
    <cellStyle name="계산 7 9 2 3 2" xfId="33100" xr:uid="{7F98912A-E844-4A8A-842A-55714A7017D8}"/>
    <cellStyle name="계산 7 9 2 4" xfId="33101" xr:uid="{DCC43C55-07DF-409D-8A02-F36EA61CE28F}"/>
    <cellStyle name="계산 7 9 3" xfId="5936" xr:uid="{205D3D4A-4293-467C-B0FD-5DA0B0B65AA4}"/>
    <cellStyle name="계산 7 9 3 2" xfId="5937" xr:uid="{DD66C07A-F899-42ED-ABD7-5EAD7EACF496}"/>
    <cellStyle name="계산 7 9 3 2 2" xfId="33102" xr:uid="{23DFD35C-89CF-4549-9C26-E94989A21731}"/>
    <cellStyle name="계산 7 9 3 3" xfId="5938" xr:uid="{2000298F-21CF-4793-8C4E-FA08EE3963A2}"/>
    <cellStyle name="계산 7 9 3 3 2" xfId="33103" xr:uid="{B9DFAF2C-FDE5-40C1-8519-DD76F1E659A6}"/>
    <cellStyle name="계산 7 9 3 4" xfId="33104" xr:uid="{7FAF1911-E5EF-4327-82DC-F86B557FB308}"/>
    <cellStyle name="계산 7 9 4" xfId="5939" xr:uid="{6C10819A-22A2-4108-B020-CE48F6E0EEC6}"/>
    <cellStyle name="계산 7 9 4 2" xfId="33105" xr:uid="{605241E7-2DB7-4509-8E6B-C73E874D162A}"/>
    <cellStyle name="계산 7 9 5" xfId="5940" xr:uid="{894F6BDA-4AF8-4F9D-AD29-235B5CEA0793}"/>
    <cellStyle name="계산 7 9 5 2" xfId="33106" xr:uid="{7F17519E-D499-46C3-BBDD-FC426CA66FB0}"/>
    <cellStyle name="계산 7 9 6" xfId="33107" xr:uid="{7C4FC33D-0164-4BE0-B05D-34581B1313B7}"/>
    <cellStyle name="계산 8" xfId="5941" xr:uid="{8A2EECA3-E9A6-4AAC-ADCE-2FE9EA67C477}"/>
    <cellStyle name="계산 8 10" xfId="5942" xr:uid="{77974536-4A8E-4082-A60A-2999446993BB}"/>
    <cellStyle name="계산 8 10 2" xfId="5943" xr:uid="{CFFA2F73-B04B-4E4D-9131-0DCD8CBF3626}"/>
    <cellStyle name="계산 8 10 2 2" xfId="5944" xr:uid="{87481AEA-FBE3-4361-960E-0F951A0202F4}"/>
    <cellStyle name="계산 8 10 2 2 2" xfId="33108" xr:uid="{14606BAB-7668-463E-AA15-078E9B1E23D3}"/>
    <cellStyle name="계산 8 10 2 3" xfId="5945" xr:uid="{77D3D283-8C01-4B41-B743-AC99DA7FBFC6}"/>
    <cellStyle name="계산 8 10 2 3 2" xfId="33109" xr:uid="{8768842B-FC9C-4201-ADB1-F172CBB42F82}"/>
    <cellStyle name="계산 8 10 2 4" xfId="33110" xr:uid="{06561F04-A1AC-4EDD-9872-015994B5E433}"/>
    <cellStyle name="계산 8 10 3" xfId="5946" xr:uid="{F17B9B99-5E69-4D26-B409-583153C0AA8D}"/>
    <cellStyle name="계산 8 10 3 2" xfId="5947" xr:uid="{A5CC0551-409D-4FA3-91A9-3C1AAE9091AF}"/>
    <cellStyle name="계산 8 10 3 2 2" xfId="33111" xr:uid="{C9DDBEFD-39FE-42BA-8B38-F262355EDC79}"/>
    <cellStyle name="계산 8 10 3 3" xfId="5948" xr:uid="{28219829-F24A-42F8-AD40-6111F8C6B064}"/>
    <cellStyle name="계산 8 10 3 3 2" xfId="33112" xr:uid="{A5ECDA78-9264-4390-A2BA-E95DE693C874}"/>
    <cellStyle name="계산 8 10 3 4" xfId="33113" xr:uid="{E4E744C0-9F80-4A73-AEE3-BD7C98A17BD5}"/>
    <cellStyle name="계산 8 10 4" xfId="5949" xr:uid="{FAF06398-53F8-4752-B0A9-BEC4E84581EF}"/>
    <cellStyle name="계산 8 10 4 2" xfId="33114" xr:uid="{96538D39-EDAE-43C6-BBBC-82202640ED19}"/>
    <cellStyle name="계산 8 10 5" xfId="5950" xr:uid="{E8C8E766-99BF-4EAB-89EF-5CCD21799738}"/>
    <cellStyle name="계산 8 10 5 2" xfId="33115" xr:uid="{DF53F857-6E2B-4BFC-B589-098F43F389DA}"/>
    <cellStyle name="계산 8 10 6" xfId="33116" xr:uid="{CD9D1B62-CA40-482A-8B3B-DEF07263033D}"/>
    <cellStyle name="계산 8 11" xfId="5951" xr:uid="{B178392A-62A3-4147-8C14-8E8928C476B9}"/>
    <cellStyle name="계산 8 11 2" xfId="5952" xr:uid="{C11B2C26-AD64-4AEB-B6F0-20D5E15D34C9}"/>
    <cellStyle name="계산 8 11 2 2" xfId="5953" xr:uid="{CF8F3590-0DC5-4599-A0DC-1958CCEDBD75}"/>
    <cellStyle name="계산 8 11 2 2 2" xfId="33117" xr:uid="{4A435E46-96EF-4B8D-9C9A-8860B4C636F8}"/>
    <cellStyle name="계산 8 11 2 3" xfId="5954" xr:uid="{E11E38FA-9857-4DAD-BBBB-2187CACFB758}"/>
    <cellStyle name="계산 8 11 2 3 2" xfId="33118" xr:uid="{EA810F6C-9797-4923-A144-FDD242B2DA28}"/>
    <cellStyle name="계산 8 11 2 4" xfId="33119" xr:uid="{D4F1F68A-C172-47EB-B0DD-97E1CC124FE8}"/>
    <cellStyle name="계산 8 11 3" xfId="5955" xr:uid="{9F8023E2-ADA8-45DB-8EFB-61D8F8DD9372}"/>
    <cellStyle name="계산 8 11 3 2" xfId="5956" xr:uid="{ABB7CE6A-52F4-428B-88BC-84A99E34D48B}"/>
    <cellStyle name="계산 8 11 3 2 2" xfId="33120" xr:uid="{6FB789F2-5198-4727-A10A-B550B39F599C}"/>
    <cellStyle name="계산 8 11 3 3" xfId="5957" xr:uid="{52015961-87F9-4450-8A7B-6681F143F88B}"/>
    <cellStyle name="계산 8 11 3 3 2" xfId="33121" xr:uid="{1C1FC032-01FA-4BC9-A119-AAF6845A1F02}"/>
    <cellStyle name="계산 8 11 3 4" xfId="33122" xr:uid="{6D4CB2E2-82A4-4E93-84D4-6280C6DCD351}"/>
    <cellStyle name="계산 8 11 4" xfId="5958" xr:uid="{B143D133-49DF-4E31-B369-FF0346D73C44}"/>
    <cellStyle name="계산 8 11 4 2" xfId="33123" xr:uid="{E7058E62-6BB2-4E57-BA3A-B262BCED75A5}"/>
    <cellStyle name="계산 8 11 5" xfId="5959" xr:uid="{9C0CD3D8-E8A8-4924-A310-FFA7919EA0EE}"/>
    <cellStyle name="계산 8 11 5 2" xfId="33124" xr:uid="{35AD13AB-C47A-42DE-9E31-7DA106B0DB08}"/>
    <cellStyle name="계산 8 11 6" xfId="33125" xr:uid="{0CEFD011-B35C-443E-BFEF-39C3CBCFE816}"/>
    <cellStyle name="계산 8 12" xfId="5960" xr:uid="{289F35CF-10AA-4957-9D13-6D7F94D94C92}"/>
    <cellStyle name="계산 8 12 2" xfId="5961" xr:uid="{BFBEBA4E-A027-460A-AB3A-E51FB3E12130}"/>
    <cellStyle name="계산 8 12 2 2" xfId="5962" xr:uid="{E2919EDC-2427-40C1-B445-72F2961CA88B}"/>
    <cellStyle name="계산 8 12 2 2 2" xfId="33126" xr:uid="{C17CDCF8-0DE4-4F5B-8AB8-A7483C6D240A}"/>
    <cellStyle name="계산 8 12 2 3" xfId="5963" xr:uid="{F3795D1C-CBBF-450B-AC8B-F37E206AD998}"/>
    <cellStyle name="계산 8 12 2 3 2" xfId="33127" xr:uid="{77A0AE99-635B-4555-ABF9-BC6DF8EB67FE}"/>
    <cellStyle name="계산 8 12 2 4" xfId="33128" xr:uid="{A3950620-76A7-43EC-9FD6-F2257B7F6C65}"/>
    <cellStyle name="계산 8 12 3" xfId="5964" xr:uid="{E5F6E7E2-BABD-4A49-AE22-9040A74BFF01}"/>
    <cellStyle name="계산 8 12 3 2" xfId="5965" xr:uid="{446DF7AD-513D-43EE-8830-911809E0DA11}"/>
    <cellStyle name="계산 8 12 3 2 2" xfId="33129" xr:uid="{14CF52DB-8B76-4015-A47B-4851EABB4CF9}"/>
    <cellStyle name="계산 8 12 3 3" xfId="5966" xr:uid="{310DB46D-D904-4E36-B16C-FEBC5B18BD3C}"/>
    <cellStyle name="계산 8 12 3 3 2" xfId="33130" xr:uid="{967A31DA-A2E6-4385-9E52-E292869C0009}"/>
    <cellStyle name="계산 8 12 3 4" xfId="33131" xr:uid="{402C78A1-BBE0-43AE-BDB4-7D81D7B76FB5}"/>
    <cellStyle name="계산 8 12 4" xfId="5967" xr:uid="{F45BA850-7958-4D38-B4CC-A57FB316D31B}"/>
    <cellStyle name="계산 8 12 4 2" xfId="33132" xr:uid="{7707A0D9-5BAD-47D1-A4E5-439877563001}"/>
    <cellStyle name="계산 8 12 5" xfId="5968" xr:uid="{A17DDCCC-973D-49CB-A78D-1B22DDDEF04A}"/>
    <cellStyle name="계산 8 12 5 2" xfId="33133" xr:uid="{C4AD4B9F-C8FF-479C-8D4F-AEFFD8E5DB9B}"/>
    <cellStyle name="계산 8 12 6" xfId="33134" xr:uid="{2D27A6FE-DB3F-4B95-BDA9-0FA0F22206A5}"/>
    <cellStyle name="계산 8 13" xfId="5969" xr:uid="{611ABA57-9ADF-40F4-9172-BB5A8D18C4F6}"/>
    <cellStyle name="계산 8 13 2" xfId="5970" xr:uid="{D9815EB4-E796-4585-9ABF-DD40285765C3}"/>
    <cellStyle name="계산 8 13 2 2" xfId="5971" xr:uid="{2CA3EE01-9284-4A2E-AE51-54DD412139F9}"/>
    <cellStyle name="계산 8 13 2 2 2" xfId="33135" xr:uid="{B5D2768C-BF33-4543-A61F-32B390425469}"/>
    <cellStyle name="계산 8 13 2 3" xfId="5972" xr:uid="{C024C0FA-46AE-43C3-8C8B-950B135DF56D}"/>
    <cellStyle name="계산 8 13 2 3 2" xfId="33136" xr:uid="{E94946F3-C3B1-45C7-9CC9-9ABF116A603A}"/>
    <cellStyle name="계산 8 13 2 4" xfId="33137" xr:uid="{D0665746-A4BD-4E2E-AE45-84E932241DEC}"/>
    <cellStyle name="계산 8 13 3" xfId="5973" xr:uid="{536DA0FA-3D80-45D3-9907-17E9DF9BA288}"/>
    <cellStyle name="계산 8 13 3 2" xfId="5974" xr:uid="{CE74FF08-4DC8-410D-8B95-3F0B0E11804A}"/>
    <cellStyle name="계산 8 13 3 2 2" xfId="33138" xr:uid="{8F5D53B1-9CA8-4641-9911-1712078AF441}"/>
    <cellStyle name="계산 8 13 3 3" xfId="5975" xr:uid="{36D97A17-2C87-4DBC-BE4C-3546CCF7F70F}"/>
    <cellStyle name="계산 8 13 3 3 2" xfId="33139" xr:uid="{272EF1D1-2720-41AF-88EA-EC3BCAE2570D}"/>
    <cellStyle name="계산 8 13 3 4" xfId="33140" xr:uid="{9C5B51C5-0A5C-4CF0-9122-741B5406956C}"/>
    <cellStyle name="계산 8 13 4" xfId="5976" xr:uid="{02A8C650-EA61-467C-A4E2-7D9D82167F1F}"/>
    <cellStyle name="계산 8 13 4 2" xfId="33141" xr:uid="{416E91B8-699B-4991-9C0F-4B483EA1BFF0}"/>
    <cellStyle name="계산 8 13 5" xfId="5977" xr:uid="{842B608A-24D2-4955-8342-C4D46CB9B2F8}"/>
    <cellStyle name="계산 8 13 5 2" xfId="33142" xr:uid="{E3AAB8B7-858F-418E-871A-5EC34284CAD3}"/>
    <cellStyle name="계산 8 13 6" xfId="33143" xr:uid="{A6DBC765-F09E-4F65-9E4E-4CF6327E1B5D}"/>
    <cellStyle name="계산 8 14" xfId="5978" xr:uid="{CE7B75CD-59E4-47EB-9A9D-D86CB4CB6E5D}"/>
    <cellStyle name="계산 8 14 2" xfId="5979" xr:uid="{6C05B5C8-A7FD-463F-80C4-1B3A23EBEA85}"/>
    <cellStyle name="계산 8 14 2 2" xfId="5980" xr:uid="{1CEC883E-833E-44B8-B738-48E6EFBCB7C0}"/>
    <cellStyle name="계산 8 14 2 2 2" xfId="33144" xr:uid="{7547D7A1-37FE-4011-AC58-0F49317CA1B4}"/>
    <cellStyle name="계산 8 14 2 3" xfId="5981" xr:uid="{DF36E1FC-B2B4-4BC1-AD2F-1CF40B80487A}"/>
    <cellStyle name="계산 8 14 2 3 2" xfId="33145" xr:uid="{F8D9698A-062B-4C9F-9580-4C74F5AAE598}"/>
    <cellStyle name="계산 8 14 2 4" xfId="33146" xr:uid="{BBAB3C19-FBCF-46EC-B0CF-67624C608D6C}"/>
    <cellStyle name="계산 8 14 3" xfId="5982" xr:uid="{88045F18-533E-4727-A185-9654513B5D1F}"/>
    <cellStyle name="계산 8 14 3 2" xfId="5983" xr:uid="{51706431-EA04-4C08-A946-3BC0E83D2254}"/>
    <cellStyle name="계산 8 14 3 2 2" xfId="33147" xr:uid="{8F0956FD-D532-40CE-91CC-0133E16EFEC4}"/>
    <cellStyle name="계산 8 14 3 3" xfId="5984" xr:uid="{56CF9691-E382-423C-8138-C75A8572664C}"/>
    <cellStyle name="계산 8 14 3 3 2" xfId="33148" xr:uid="{4A85A08E-D48A-4EC0-9480-1AA47E2B04F9}"/>
    <cellStyle name="계산 8 14 3 4" xfId="33149" xr:uid="{BE9C8FF6-0DCB-46D6-819F-B69D325D4C8A}"/>
    <cellStyle name="계산 8 14 4" xfId="5985" xr:uid="{210CD112-00E8-4CF6-ADA6-9966796B76B5}"/>
    <cellStyle name="계산 8 14 4 2" xfId="33150" xr:uid="{47D9B550-61BC-400F-95B2-2C3075CFC1CD}"/>
    <cellStyle name="계산 8 14 5" xfId="5986" xr:uid="{88DDB9EA-0169-49E9-AF1B-A17438F63D73}"/>
    <cellStyle name="계산 8 14 5 2" xfId="33151" xr:uid="{B37616F3-6844-4578-B280-4F6645CC8AD2}"/>
    <cellStyle name="계산 8 14 6" xfId="33152" xr:uid="{9FF771D1-5D88-4ACD-A486-DC91DB98176B}"/>
    <cellStyle name="계산 8 15" xfId="5987" xr:uid="{CEED568A-76CA-49DF-B4C1-821EFBCB4133}"/>
    <cellStyle name="계산 8 15 2" xfId="5988" xr:uid="{9090C3CD-8EAB-41E7-90C6-592AFAD32DC2}"/>
    <cellStyle name="계산 8 15 2 2" xfId="5989" xr:uid="{D7400704-7AAE-4C4C-800E-F12DA8656DCE}"/>
    <cellStyle name="계산 8 15 2 2 2" xfId="33153" xr:uid="{96827450-60F6-4168-9E34-4C4C33FD532D}"/>
    <cellStyle name="계산 8 15 2 3" xfId="5990" xr:uid="{2C6B267B-2BCC-4EE4-8187-55BC1C7A583C}"/>
    <cellStyle name="계산 8 15 2 3 2" xfId="33154" xr:uid="{097A9B71-21A6-4450-A11C-6F60A4F667E7}"/>
    <cellStyle name="계산 8 15 2 4" xfId="33155" xr:uid="{A1EA140F-46AF-4B28-A9C7-1C37D0146D01}"/>
    <cellStyle name="계산 8 15 3" xfId="5991" xr:uid="{2B4BD591-AD7B-4C78-AE4E-503C9E6B0701}"/>
    <cellStyle name="계산 8 15 3 2" xfId="5992" xr:uid="{C99BFF93-58E7-462F-AC9D-863C92D0D40B}"/>
    <cellStyle name="계산 8 15 3 2 2" xfId="33156" xr:uid="{D2A97640-AACC-4A97-85C5-36E421C6AC42}"/>
    <cellStyle name="계산 8 15 3 3" xfId="5993" xr:uid="{6803CDDC-A0EA-4F99-919A-5834B6F7EDE1}"/>
    <cellStyle name="계산 8 15 3 3 2" xfId="33157" xr:uid="{83D6DCAD-AF02-4574-84BC-6A834B6D3A15}"/>
    <cellStyle name="계산 8 15 3 4" xfId="33158" xr:uid="{226D4B80-C688-4F25-9E17-592D17A903BC}"/>
    <cellStyle name="계산 8 15 4" xfId="5994" xr:uid="{95796A95-63C0-4E6B-8F7D-F94861A1322E}"/>
    <cellStyle name="계산 8 15 4 2" xfId="33159" xr:uid="{ABB34094-846B-450C-94BF-6A52A9244CF3}"/>
    <cellStyle name="계산 8 15 5" xfId="5995" xr:uid="{FDF44561-7597-4DCC-AF21-8966EAACF8A7}"/>
    <cellStyle name="계산 8 15 5 2" xfId="33160" xr:uid="{F8D68FD8-411D-42DD-BAF7-F85178793518}"/>
    <cellStyle name="계산 8 15 6" xfId="33161" xr:uid="{D1448DE5-9034-40BD-B53F-413F6E8A583E}"/>
    <cellStyle name="계산 8 16" xfId="5996" xr:uid="{97D8F8E6-5021-47A3-B8E4-21BBA2D00F50}"/>
    <cellStyle name="계산 8 16 2" xfId="5997" xr:uid="{27E2C55E-6CB6-49E2-A892-C47D7A6F9965}"/>
    <cellStyle name="계산 8 16 2 2" xfId="33162" xr:uid="{55CE9ACD-58AD-4BF0-83D2-DF7B92084D08}"/>
    <cellStyle name="계산 8 16 3" xfId="5998" xr:uid="{10C201A5-7C79-45C1-8403-2C7557D18C9E}"/>
    <cellStyle name="계산 8 16 3 2" xfId="33163" xr:uid="{CE12592D-FE57-440E-9627-B88A0789ACB8}"/>
    <cellStyle name="계산 8 16 4" xfId="33164" xr:uid="{EDDFF544-00D9-40A8-9224-50F7C62DEADD}"/>
    <cellStyle name="계산 8 17" xfId="27345" xr:uid="{C649D6DD-2ED4-4621-B44C-1568D6F36646}"/>
    <cellStyle name="계산 8 17 2" xfId="33165" xr:uid="{580599C8-B117-4F59-A432-56114D5459E6}"/>
    <cellStyle name="계산 8 18" xfId="33166" xr:uid="{7D3FEEC3-8E1B-4E2E-9E93-D470C55B88CC}"/>
    <cellStyle name="계산 8 2" xfId="5999" xr:uid="{A3118836-89ED-46B2-86AA-6F59F939A9CB}"/>
    <cellStyle name="계산 8 2 2" xfId="6000" xr:uid="{B057196F-66AE-4D48-997B-A07E73A323A5}"/>
    <cellStyle name="계산 8 2 2 2" xfId="6001" xr:uid="{E2730C00-55E8-4A82-B7AA-5F73CA39F6CA}"/>
    <cellStyle name="계산 8 2 2 2 2" xfId="33167" xr:uid="{359384FB-15DF-4F23-91C2-66193151B421}"/>
    <cellStyle name="계산 8 2 2 3" xfId="6002" xr:uid="{D1CE6116-45F2-4FD9-8689-AA2D01A89143}"/>
    <cellStyle name="계산 8 2 2 3 2" xfId="33168" xr:uid="{4ED0ED6E-81EF-4B43-8117-13332C2A039D}"/>
    <cellStyle name="계산 8 2 2 4" xfId="33169" xr:uid="{3EAEF1C8-817F-47E1-899D-6A5BC32F89BA}"/>
    <cellStyle name="계산 8 2 3" xfId="6003" xr:uid="{6479A9CA-930C-4F3A-9B19-EBDED7732308}"/>
    <cellStyle name="계산 8 2 3 2" xfId="6004" xr:uid="{7E26751D-C763-459A-A200-29F8AEFBE652}"/>
    <cellStyle name="계산 8 2 3 2 2" xfId="33170" xr:uid="{E35140C1-FFB5-4B55-8A88-FD996E54DDC7}"/>
    <cellStyle name="계산 8 2 3 3" xfId="6005" xr:uid="{A701BDCC-7D29-4A43-A48D-AAD1192DE961}"/>
    <cellStyle name="계산 8 2 3 3 2" xfId="33171" xr:uid="{2468F2C5-6166-494A-8794-3F7D124AE136}"/>
    <cellStyle name="계산 8 2 3 4" xfId="33172" xr:uid="{EA3373C5-FA74-45AD-AB64-6F248114AB9A}"/>
    <cellStyle name="계산 8 2 4" xfId="6006" xr:uid="{2536BEFD-7270-4050-AADF-203627AB25F6}"/>
    <cellStyle name="계산 8 2 4 2" xfId="33173" xr:uid="{71CE3AC1-3700-477D-A9C5-32163716BDA5}"/>
    <cellStyle name="계산 8 2 5" xfId="6007" xr:uid="{C9C2C86A-029E-41E8-A4E2-FA3D7487D832}"/>
    <cellStyle name="계산 8 2 5 2" xfId="33174" xr:uid="{8D52AD69-1AC3-4E17-B6C5-27727F488437}"/>
    <cellStyle name="계산 8 2 6" xfId="27346" xr:uid="{06289756-2E51-41CF-8EE9-676D78DA9B1B}"/>
    <cellStyle name="계산 8 2 6 2" xfId="33175" xr:uid="{CEAF380A-4E4C-4080-975E-2B3151228425}"/>
    <cellStyle name="계산 8 2 7" xfId="33176" xr:uid="{FA804F59-7025-4E93-92EE-D006FAF3A60C}"/>
    <cellStyle name="계산 8 3" xfId="6008" xr:uid="{B04566AE-04A8-484E-9005-8E0E3F189FCD}"/>
    <cellStyle name="계산 8 3 2" xfId="6009" xr:uid="{A8907D86-674E-498B-85C5-5B589F034B6A}"/>
    <cellStyle name="계산 8 3 2 2" xfId="6010" xr:uid="{792744CB-5881-4D9B-BC69-5689D83DD2FC}"/>
    <cellStyle name="계산 8 3 2 2 2" xfId="33177" xr:uid="{605EB554-4892-4828-8972-73D273EE54CA}"/>
    <cellStyle name="계산 8 3 2 3" xfId="6011" xr:uid="{55CC4E01-39A1-4961-8FDA-E26866B27C7A}"/>
    <cellStyle name="계산 8 3 2 3 2" xfId="33178" xr:uid="{19D6AE16-A3BB-494E-86DC-8DC35B8466E2}"/>
    <cellStyle name="계산 8 3 2 4" xfId="33179" xr:uid="{0A259613-772E-4632-B73F-CD4812A8AAD2}"/>
    <cellStyle name="계산 8 3 3" xfId="6012" xr:uid="{E8987DB9-7A5D-4C01-A6D6-46476C5DABD1}"/>
    <cellStyle name="계산 8 3 3 2" xfId="6013" xr:uid="{37047528-58E7-4B70-93BC-FF314152B1A3}"/>
    <cellStyle name="계산 8 3 3 2 2" xfId="33180" xr:uid="{327EE79F-3217-46C0-BB81-D321CEF8C403}"/>
    <cellStyle name="계산 8 3 3 3" xfId="6014" xr:uid="{63C8162B-F504-433A-A9CA-260B4D4DF88F}"/>
    <cellStyle name="계산 8 3 3 3 2" xfId="33181" xr:uid="{5D9F6CC7-C184-48E2-A3C2-1B0E89E2B3A7}"/>
    <cellStyle name="계산 8 3 3 4" xfId="33182" xr:uid="{A826AF36-A6FE-4AAA-955C-79A98AF61D3F}"/>
    <cellStyle name="계산 8 3 4" xfId="6015" xr:uid="{5CC00CB7-F4FE-4ABB-84C3-52A3A5E3EC09}"/>
    <cellStyle name="계산 8 3 4 2" xfId="33183" xr:uid="{59CF44F4-0151-4FF1-8753-2AB13C4F96F2}"/>
    <cellStyle name="계산 8 3 5" xfId="6016" xr:uid="{CDEB5B25-FAB3-4F08-9764-2348BFF0DD72}"/>
    <cellStyle name="계산 8 3 5 2" xfId="33184" xr:uid="{3645B81F-3C55-447F-A571-30ADF7022C00}"/>
    <cellStyle name="계산 8 3 6" xfId="33185" xr:uid="{6EAA05B6-7479-426C-BD1A-79F082320EA5}"/>
    <cellStyle name="계산 8 4" xfId="6017" xr:uid="{32606632-490D-4505-89F5-882E096D174E}"/>
    <cellStyle name="계산 8 4 2" xfId="6018" xr:uid="{A553D2B6-264C-419E-8D3B-23BADDF65656}"/>
    <cellStyle name="계산 8 4 2 2" xfId="6019" xr:uid="{17080AC9-2B37-4599-ADEC-CD929A8B2DBD}"/>
    <cellStyle name="계산 8 4 2 2 2" xfId="33186" xr:uid="{5445CE58-7C30-4916-AAE1-AA3A305C981B}"/>
    <cellStyle name="계산 8 4 2 3" xfId="6020" xr:uid="{30FD48E8-FFD3-4605-8E34-F78196835A52}"/>
    <cellStyle name="계산 8 4 2 3 2" xfId="33187" xr:uid="{57E34011-5B39-4690-AB1E-BF49BBF034EF}"/>
    <cellStyle name="계산 8 4 2 4" xfId="33188" xr:uid="{B3808FE2-8D30-4382-9AE9-3E69106DD440}"/>
    <cellStyle name="계산 8 4 3" xfId="6021" xr:uid="{8A58DB57-BEC4-481B-87A4-E69D37BB4102}"/>
    <cellStyle name="계산 8 4 3 2" xfId="6022" xr:uid="{6C6D0737-858B-4C4E-AE30-8D2EC6099F2B}"/>
    <cellStyle name="계산 8 4 3 2 2" xfId="33189" xr:uid="{7B21B62C-E20D-412D-B419-25577A74C0F0}"/>
    <cellStyle name="계산 8 4 3 3" xfId="6023" xr:uid="{F5DC5C1A-D942-427E-91B1-212711D15D9F}"/>
    <cellStyle name="계산 8 4 3 3 2" xfId="33190" xr:uid="{81052D5A-7154-4BCC-8F0F-CF83B35C0714}"/>
    <cellStyle name="계산 8 4 3 4" xfId="33191" xr:uid="{243FB13C-B51D-495E-812E-B15B8DD195FE}"/>
    <cellStyle name="계산 8 4 4" xfId="6024" xr:uid="{17895AD2-85B7-41FF-8307-ABCFA0F102A7}"/>
    <cellStyle name="계산 8 4 4 2" xfId="33192" xr:uid="{DFDC258D-1A66-4443-BA69-F60B5D2D668B}"/>
    <cellStyle name="계산 8 4 5" xfId="6025" xr:uid="{5AE841D3-810C-4C21-82FE-0EB3100B73AC}"/>
    <cellStyle name="계산 8 4 5 2" xfId="33193" xr:uid="{C5170846-D94C-4499-BD80-4528453736AC}"/>
    <cellStyle name="계산 8 4 6" xfId="33194" xr:uid="{AE924EA5-9546-480E-B518-6D812EB9FF92}"/>
    <cellStyle name="계산 8 5" xfId="6026" xr:uid="{85A605F6-692C-4877-9132-D0A471873627}"/>
    <cellStyle name="계산 8 5 2" xfId="6027" xr:uid="{8F564264-13AA-4047-B1B2-0EC261701433}"/>
    <cellStyle name="계산 8 5 2 2" xfId="6028" xr:uid="{219E34FE-2763-48AE-ADD3-C39DC2099717}"/>
    <cellStyle name="계산 8 5 2 2 2" xfId="33195" xr:uid="{204F2FA9-2B5E-4D43-93DA-8BBB18E9920B}"/>
    <cellStyle name="계산 8 5 2 3" xfId="6029" xr:uid="{9F220292-6AEB-4101-839A-1EDA5176D5D6}"/>
    <cellStyle name="계산 8 5 2 3 2" xfId="33196" xr:uid="{772A51E0-EFC4-4AAD-A7AE-C36E5B89DC00}"/>
    <cellStyle name="계산 8 5 2 4" xfId="33197" xr:uid="{23C91A93-8EC1-4F0E-A53B-C184DBA99858}"/>
    <cellStyle name="계산 8 5 3" xfId="6030" xr:uid="{94CFC477-350B-451D-88E6-297EFECB9EBA}"/>
    <cellStyle name="계산 8 5 3 2" xfId="6031" xr:uid="{50A1BCFC-CCE4-454C-AA9B-F0C509FCA4E5}"/>
    <cellStyle name="계산 8 5 3 2 2" xfId="33198" xr:uid="{69654EC9-1FA4-40F4-A400-823560AF6101}"/>
    <cellStyle name="계산 8 5 3 3" xfId="6032" xr:uid="{F7A27FA1-D2CF-482B-B879-2A8CB52000F5}"/>
    <cellStyle name="계산 8 5 3 3 2" xfId="33199" xr:uid="{9F7698B6-A0BE-46E5-A7ED-04CB0311E8D8}"/>
    <cellStyle name="계산 8 5 3 4" xfId="33200" xr:uid="{E341ABB6-3AE1-45FE-AA9A-5717D22BF6EE}"/>
    <cellStyle name="계산 8 5 4" xfId="6033" xr:uid="{C15C139F-7814-4623-8CE1-354435553646}"/>
    <cellStyle name="계산 8 5 4 2" xfId="33201" xr:uid="{785B8B6F-D98C-4716-9BC6-C31876085FF8}"/>
    <cellStyle name="계산 8 5 5" xfId="6034" xr:uid="{0721AAA0-8E41-4180-BCD6-D716B8FE4B50}"/>
    <cellStyle name="계산 8 5 5 2" xfId="33202" xr:uid="{6A263672-5126-4B2E-9D5E-20FEF99847B9}"/>
    <cellStyle name="계산 8 5 6" xfId="33203" xr:uid="{C5C0562D-FCC0-40A9-9C4E-18A12196C671}"/>
    <cellStyle name="계산 8 6" xfId="6035" xr:uid="{CC61DE5B-8824-4CBB-9322-103DBF517519}"/>
    <cellStyle name="계산 8 6 2" xfId="6036" xr:uid="{B2FAF4F6-4043-46F9-B110-458313B5BADB}"/>
    <cellStyle name="계산 8 6 2 2" xfId="6037" xr:uid="{E17D46C3-0CC1-4CE6-BD9B-305D49F135B2}"/>
    <cellStyle name="계산 8 6 2 2 2" xfId="33204" xr:uid="{B5AF2B9F-A493-4B51-B382-7A9720510628}"/>
    <cellStyle name="계산 8 6 2 3" xfId="6038" xr:uid="{230DC10E-7F72-4EDE-8B1D-CBC3C73A541C}"/>
    <cellStyle name="계산 8 6 2 3 2" xfId="33205" xr:uid="{EAE996F7-927B-4664-96D1-5EA93B149E19}"/>
    <cellStyle name="계산 8 6 2 4" xfId="33206" xr:uid="{7B40B552-25A4-4E87-97C0-37C3C079D675}"/>
    <cellStyle name="계산 8 6 3" xfId="6039" xr:uid="{B8760880-6456-402D-87FE-D452D3FABFB9}"/>
    <cellStyle name="계산 8 6 3 2" xfId="6040" xr:uid="{6ACF7998-3CC5-4DD9-BFBF-C953A8B5D470}"/>
    <cellStyle name="계산 8 6 3 2 2" xfId="33207" xr:uid="{A93DEABF-356F-43D3-8C2E-CF4BCF9A8793}"/>
    <cellStyle name="계산 8 6 3 3" xfId="6041" xr:uid="{414AAD3C-164C-4C41-814C-8C27E60D75B8}"/>
    <cellStyle name="계산 8 6 3 3 2" xfId="33208" xr:uid="{EB169B2E-B514-435D-BA4E-C52E64799B0B}"/>
    <cellStyle name="계산 8 6 3 4" xfId="33209" xr:uid="{8DE183C8-1D04-4290-ADEC-D6AB9732BD9E}"/>
    <cellStyle name="계산 8 6 4" xfId="6042" xr:uid="{523CE2C2-A16B-4866-833F-9FD24E6391FB}"/>
    <cellStyle name="계산 8 6 4 2" xfId="33210" xr:uid="{D2F119DE-7AF0-47C6-95D1-97847DD066C9}"/>
    <cellStyle name="계산 8 6 5" xfId="6043" xr:uid="{FE117B60-E8DF-41E8-A721-B4C390C6E601}"/>
    <cellStyle name="계산 8 6 5 2" xfId="33211" xr:uid="{CD82F410-804B-4BCC-B78B-A8F4078C9654}"/>
    <cellStyle name="계산 8 6 6" xfId="33212" xr:uid="{1762E6A6-3841-4C77-A89C-04531F2993ED}"/>
    <cellStyle name="계산 8 7" xfId="6044" xr:uid="{538C0563-F205-4EC8-B4BC-574EDD7FF32D}"/>
    <cellStyle name="계산 8 7 2" xfId="6045" xr:uid="{A8E3262B-B10B-439F-9292-902C5C5983F4}"/>
    <cellStyle name="계산 8 7 2 2" xfId="6046" xr:uid="{43876A5F-0283-4D3A-A1D5-08CC26141AC0}"/>
    <cellStyle name="계산 8 7 2 2 2" xfId="33213" xr:uid="{F3AF9966-DBD7-4AF6-8016-7EA77BA96424}"/>
    <cellStyle name="계산 8 7 2 3" xfId="6047" xr:uid="{63239E09-F589-4287-9B13-4A21EA37BDF0}"/>
    <cellStyle name="계산 8 7 2 3 2" xfId="33214" xr:uid="{77151B07-0D34-4E43-BBB4-10E714FC746B}"/>
    <cellStyle name="계산 8 7 2 4" xfId="33215" xr:uid="{A8B5DE7B-C9F4-4363-9106-469700E1A063}"/>
    <cellStyle name="계산 8 7 3" xfId="6048" xr:uid="{3229DCE7-269F-4DE2-8810-0A0B85191F3B}"/>
    <cellStyle name="계산 8 7 3 2" xfId="6049" xr:uid="{7DAD43D3-3D79-40CC-AF97-B73DCBCB794D}"/>
    <cellStyle name="계산 8 7 3 2 2" xfId="33216" xr:uid="{FA37D92C-A64A-44FF-BB06-0FE8AEE0CDD2}"/>
    <cellStyle name="계산 8 7 3 3" xfId="6050" xr:uid="{8F63BCE3-61DC-49D4-A75D-36752BCDC4BA}"/>
    <cellStyle name="계산 8 7 3 3 2" xfId="33217" xr:uid="{6FD12F30-0BB7-4D00-ACCF-CB6897EFEE35}"/>
    <cellStyle name="계산 8 7 3 4" xfId="33218" xr:uid="{EFA10A4B-1C91-4F45-B4D4-E9F11F217835}"/>
    <cellStyle name="계산 8 7 4" xfId="6051" xr:uid="{C3A9A240-4EC9-4E26-8243-0F5166228297}"/>
    <cellStyle name="계산 8 7 4 2" xfId="33219" xr:uid="{1A5EC042-C859-4F1B-A81D-04CD0328F775}"/>
    <cellStyle name="계산 8 7 5" xfId="6052" xr:uid="{1D8003EC-647F-4F61-9429-7A396D675055}"/>
    <cellStyle name="계산 8 7 5 2" xfId="33220" xr:uid="{07F8A9ED-A8CD-49FE-BD0D-4887F13DD966}"/>
    <cellStyle name="계산 8 7 6" xfId="33221" xr:uid="{206B0034-51C2-40B0-9D53-18EF72DE2F55}"/>
    <cellStyle name="계산 8 8" xfId="6053" xr:uid="{96DDDD5F-C6F5-4BB6-882A-1CD60541718F}"/>
    <cellStyle name="계산 8 8 2" xfId="6054" xr:uid="{3AE84086-E31F-4F4C-BA36-CDC73A85366D}"/>
    <cellStyle name="계산 8 8 2 2" xfId="6055" xr:uid="{27172914-98A3-468A-9141-C84754422B4E}"/>
    <cellStyle name="계산 8 8 2 2 2" xfId="33222" xr:uid="{03F31366-0AB4-4713-882C-BE1115271424}"/>
    <cellStyle name="계산 8 8 2 3" xfId="6056" xr:uid="{BF218E89-0DE2-485C-9FEB-7DA414198E55}"/>
    <cellStyle name="계산 8 8 2 3 2" xfId="33223" xr:uid="{764C8B1C-948E-42A4-84BD-3F04B031B27F}"/>
    <cellStyle name="계산 8 8 2 4" xfId="33224" xr:uid="{BC674CE5-8125-4759-B244-7C9C51B4D286}"/>
    <cellStyle name="계산 8 8 3" xfId="6057" xr:uid="{DDAA4B9C-5512-4E88-8B59-A186C27BB4B7}"/>
    <cellStyle name="계산 8 8 3 2" xfId="6058" xr:uid="{532B047E-4691-4EF8-8426-261E68034DB9}"/>
    <cellStyle name="계산 8 8 3 2 2" xfId="33225" xr:uid="{C665CB62-9768-400A-ABDE-B94DC430B97F}"/>
    <cellStyle name="계산 8 8 3 3" xfId="6059" xr:uid="{8055429A-BF21-470D-8E4A-1FA9F60CECEB}"/>
    <cellStyle name="계산 8 8 3 3 2" xfId="33226" xr:uid="{9664AD8F-31F7-4C58-8159-0792B8282C68}"/>
    <cellStyle name="계산 8 8 3 4" xfId="33227" xr:uid="{022DA8C6-D70B-42E4-925A-C527F944AD91}"/>
    <cellStyle name="계산 8 8 4" xfId="6060" xr:uid="{29B26709-DF90-4218-9CB1-E4E53D7A58E3}"/>
    <cellStyle name="계산 8 8 4 2" xfId="33228" xr:uid="{1B8D7A51-F895-43D1-A5A0-8D9B5D0CE4D8}"/>
    <cellStyle name="계산 8 8 5" xfId="6061" xr:uid="{7C520C71-4DCB-491F-8A8F-06F1F41DB633}"/>
    <cellStyle name="계산 8 8 5 2" xfId="33229" xr:uid="{D221E1C9-8F73-474F-A135-4E01F8380144}"/>
    <cellStyle name="계산 8 8 6" xfId="33230" xr:uid="{2AC36EBC-ABC1-44C9-932C-E2E6BB2EAD85}"/>
    <cellStyle name="계산 8 9" xfId="6062" xr:uid="{9BF45DAA-0555-42CB-9296-41FF0EBFD1D0}"/>
    <cellStyle name="계산 8 9 2" xfId="6063" xr:uid="{83EEF817-BEF8-46EC-84FC-9A172D49A8B8}"/>
    <cellStyle name="계산 8 9 2 2" xfId="6064" xr:uid="{ABF7A925-53E2-4E00-85A1-15D11732AAED}"/>
    <cellStyle name="계산 8 9 2 2 2" xfId="33231" xr:uid="{239879BC-61DA-44AB-A9E3-A362C0A43397}"/>
    <cellStyle name="계산 8 9 2 3" xfId="6065" xr:uid="{84DFD35F-681F-4BB8-8C82-C317DD9F8659}"/>
    <cellStyle name="계산 8 9 2 3 2" xfId="33232" xr:uid="{0024653F-6DA1-4A8C-A9A4-14E705CA18A2}"/>
    <cellStyle name="계산 8 9 2 4" xfId="33233" xr:uid="{376BA705-B244-458C-9367-FE457A22360E}"/>
    <cellStyle name="계산 8 9 3" xfId="6066" xr:uid="{0B27D735-6F03-4B39-8595-F0645E4FDD0F}"/>
    <cellStyle name="계산 8 9 3 2" xfId="6067" xr:uid="{BA46F75B-C207-49B9-98F1-A799D08CC11A}"/>
    <cellStyle name="계산 8 9 3 2 2" xfId="33234" xr:uid="{3DB761AC-DF17-40DF-9905-764C7D998A3D}"/>
    <cellStyle name="계산 8 9 3 3" xfId="6068" xr:uid="{0FD49FDE-E740-4EE8-A068-1A03C2AEFF6E}"/>
    <cellStyle name="계산 8 9 3 3 2" xfId="33235" xr:uid="{58F8B13A-92EC-4843-8EB1-892B9273890C}"/>
    <cellStyle name="계산 8 9 3 4" xfId="33236" xr:uid="{F6BFE074-0916-443A-840A-BD52B3AECF75}"/>
    <cellStyle name="계산 8 9 4" xfId="6069" xr:uid="{28CAAA78-4688-453D-9622-A2B8A333C702}"/>
    <cellStyle name="계산 8 9 4 2" xfId="33237" xr:uid="{48519D18-E63B-4F9A-A1C2-5F6DC0A31D55}"/>
    <cellStyle name="계산 8 9 5" xfId="6070" xr:uid="{7205743F-6CFE-4983-A5A7-D453DCDC678C}"/>
    <cellStyle name="계산 8 9 5 2" xfId="33238" xr:uid="{AB4B8F5F-1531-4E21-AA02-9A50648053FB}"/>
    <cellStyle name="계산 8 9 6" xfId="33239" xr:uid="{F800E310-1447-4DFD-B5C0-4254D25D2E49}"/>
    <cellStyle name="계산 9" xfId="6071" xr:uid="{8C937EB5-69B5-4240-8CDF-E523F600662D}"/>
    <cellStyle name="계산 9 10" xfId="6072" xr:uid="{F21663CD-E982-4AD3-BD8A-5A95C7353655}"/>
    <cellStyle name="계산 9 10 2" xfId="6073" xr:uid="{EDF96750-0204-4668-8DD4-9DAE68356434}"/>
    <cellStyle name="계산 9 10 2 2" xfId="6074" xr:uid="{46745748-8BFC-4033-B379-323149E88D3B}"/>
    <cellStyle name="계산 9 10 2 2 2" xfId="33240" xr:uid="{5D8906AD-B5CF-4677-92FE-E01EDACDCFAC}"/>
    <cellStyle name="계산 9 10 2 3" xfId="6075" xr:uid="{C6E95870-63F2-4956-82DF-987CB479628A}"/>
    <cellStyle name="계산 9 10 2 3 2" xfId="33241" xr:uid="{91D19CCF-39AB-4461-B4A1-FF5A13D65027}"/>
    <cellStyle name="계산 9 10 2 4" xfId="33242" xr:uid="{EF058EFA-041A-41F9-AE0D-E28487DE3177}"/>
    <cellStyle name="계산 9 10 3" xfId="6076" xr:uid="{1A551B8B-CA49-438F-8042-9AB2AC946464}"/>
    <cellStyle name="계산 9 10 3 2" xfId="6077" xr:uid="{ED02C29D-04F5-4949-85F6-58C9566BBF63}"/>
    <cellStyle name="계산 9 10 3 2 2" xfId="33243" xr:uid="{F67A5414-FD17-4B64-832F-CCC99D7B7168}"/>
    <cellStyle name="계산 9 10 3 3" xfId="6078" xr:uid="{76CB0FFE-8577-4B61-9729-80069B30990D}"/>
    <cellStyle name="계산 9 10 3 3 2" xfId="33244" xr:uid="{D729D38A-244A-4691-9416-E53DBA5C745B}"/>
    <cellStyle name="계산 9 10 3 4" xfId="33245" xr:uid="{1D754869-402B-4EA7-A0E3-9E43E52DA342}"/>
    <cellStyle name="계산 9 10 4" xfId="6079" xr:uid="{AA383D6C-51D3-4DBB-99F7-BBBC67DC2240}"/>
    <cellStyle name="계산 9 10 4 2" xfId="33246" xr:uid="{EB8DAED0-B926-47F8-AD49-3925944842BE}"/>
    <cellStyle name="계산 9 10 5" xfId="6080" xr:uid="{B91C434B-167B-4B09-BCBE-4B0F367FCF0B}"/>
    <cellStyle name="계산 9 10 5 2" xfId="33247" xr:uid="{74890D95-F24B-4B92-BE0F-4A73A1261E32}"/>
    <cellStyle name="계산 9 10 6" xfId="33248" xr:uid="{4256DECE-237B-481A-87D6-143371CA43D8}"/>
    <cellStyle name="계산 9 11" xfId="6081" xr:uid="{F23C98D0-9189-43F1-9D46-B4F03B8F5A7B}"/>
    <cellStyle name="계산 9 11 2" xfId="6082" xr:uid="{3CEDFAEE-CEE5-4341-9BCE-F788F9A49CDF}"/>
    <cellStyle name="계산 9 11 2 2" xfId="6083" xr:uid="{4904D596-E626-4B28-A35B-950938E1D560}"/>
    <cellStyle name="계산 9 11 2 2 2" xfId="33249" xr:uid="{703BADB6-C54A-44B5-A026-53A03947267F}"/>
    <cellStyle name="계산 9 11 2 3" xfId="6084" xr:uid="{DD451554-167E-46D8-A672-86F19D20351C}"/>
    <cellStyle name="계산 9 11 2 3 2" xfId="33250" xr:uid="{4498817F-9B76-444E-9B93-0058FDD8D2EE}"/>
    <cellStyle name="계산 9 11 2 4" xfId="33251" xr:uid="{4F8E6414-66F3-43E4-9E60-93A0A5CBB66D}"/>
    <cellStyle name="계산 9 11 3" xfId="6085" xr:uid="{4125C9A7-57BE-4D25-8129-EB28D5BE6CAF}"/>
    <cellStyle name="계산 9 11 3 2" xfId="6086" xr:uid="{938A32E1-A151-4EE3-8ADA-30BC20BD9923}"/>
    <cellStyle name="계산 9 11 3 2 2" xfId="33252" xr:uid="{DCC36256-8B88-4B3F-925D-772B541BBA7B}"/>
    <cellStyle name="계산 9 11 3 3" xfId="6087" xr:uid="{E4D78FFA-7726-4554-B7BF-09FAAB759E06}"/>
    <cellStyle name="계산 9 11 3 3 2" xfId="33253" xr:uid="{22755E34-3513-4BCB-A587-9DC6E15AFFD4}"/>
    <cellStyle name="계산 9 11 3 4" xfId="33254" xr:uid="{2D158191-3F44-4105-B3AB-FBA60830F73A}"/>
    <cellStyle name="계산 9 11 4" xfId="6088" xr:uid="{B20FE0E9-DE94-44DC-A776-909B58E29799}"/>
    <cellStyle name="계산 9 11 4 2" xfId="33255" xr:uid="{F3092293-1CE3-4217-8741-B7D1D2D53BE7}"/>
    <cellStyle name="계산 9 11 5" xfId="6089" xr:uid="{B40ED246-34C8-4FA8-8D61-BCA8427253AE}"/>
    <cellStyle name="계산 9 11 5 2" xfId="33256" xr:uid="{4F69B89A-E495-423F-AF50-127D5F2D94EE}"/>
    <cellStyle name="계산 9 11 6" xfId="33257" xr:uid="{44F2E282-782A-4848-B234-E6B0739BC4A0}"/>
    <cellStyle name="계산 9 12" xfId="6090" xr:uid="{23FBA626-BF5C-4078-AD72-F4949DEBC731}"/>
    <cellStyle name="계산 9 12 2" xfId="6091" xr:uid="{9E011806-11A0-4801-9757-D581EA0B5674}"/>
    <cellStyle name="계산 9 12 2 2" xfId="6092" xr:uid="{5D3CB2F7-3542-463C-8AB4-6A01346E36A3}"/>
    <cellStyle name="계산 9 12 2 2 2" xfId="33258" xr:uid="{EB6B0EBE-CF55-419D-8E93-6A9429C17F77}"/>
    <cellStyle name="계산 9 12 2 3" xfId="6093" xr:uid="{F0E1F53E-9F2F-4C05-8A04-9D1911C759C8}"/>
    <cellStyle name="계산 9 12 2 3 2" xfId="33259" xr:uid="{369F15B1-4B87-4E2F-9262-42992A8A4262}"/>
    <cellStyle name="계산 9 12 2 4" xfId="33260" xr:uid="{E2BEF138-F631-42AF-96BD-BF6957B88631}"/>
    <cellStyle name="계산 9 12 3" xfId="6094" xr:uid="{FC57F1C9-FE24-49ED-B530-2EBB4F67B202}"/>
    <cellStyle name="계산 9 12 3 2" xfId="6095" xr:uid="{EBA368A2-45ED-4E2B-B2D2-852F7688B223}"/>
    <cellStyle name="계산 9 12 3 2 2" xfId="33261" xr:uid="{53F15DF1-BC01-4A6F-BC56-BA5EF37E51E9}"/>
    <cellStyle name="계산 9 12 3 3" xfId="6096" xr:uid="{7BDCDB26-A419-4DDF-95CA-921B12085BB5}"/>
    <cellStyle name="계산 9 12 3 3 2" xfId="33262" xr:uid="{00310E49-A940-44AE-AC4A-8480D95E95CF}"/>
    <cellStyle name="계산 9 12 3 4" xfId="33263" xr:uid="{491FB861-5404-426D-801F-91953235E887}"/>
    <cellStyle name="계산 9 12 4" xfId="6097" xr:uid="{3D26B291-50F2-46E9-A53B-9D16D2F6B5BD}"/>
    <cellStyle name="계산 9 12 4 2" xfId="33264" xr:uid="{CB25FC75-180E-4C80-9F46-462D8294E288}"/>
    <cellStyle name="계산 9 12 5" xfId="6098" xr:uid="{220C7606-B86A-4817-8879-01091125AFF3}"/>
    <cellStyle name="계산 9 12 5 2" xfId="33265" xr:uid="{03AEBA87-1638-41BE-ADDD-26C70EB8D7A6}"/>
    <cellStyle name="계산 9 12 6" xfId="33266" xr:uid="{6641423F-A970-4B20-9C88-B6C5E4EDC999}"/>
    <cellStyle name="계산 9 13" xfId="6099" xr:uid="{F7B993AE-FC2C-41E5-AC00-CA1D74AF3CC4}"/>
    <cellStyle name="계산 9 13 2" xfId="6100" xr:uid="{C75599A6-C6FE-4AD5-8AF8-23C5906491D7}"/>
    <cellStyle name="계산 9 13 2 2" xfId="6101" xr:uid="{F2CEC1F6-B7A8-4DC8-A107-1AAAFC734EAD}"/>
    <cellStyle name="계산 9 13 2 2 2" xfId="33267" xr:uid="{7967686B-14F0-4D3E-B408-5842D0A77ED0}"/>
    <cellStyle name="계산 9 13 2 3" xfId="6102" xr:uid="{3F565F1A-27AE-4783-9C8B-8D7C7B833279}"/>
    <cellStyle name="계산 9 13 2 3 2" xfId="33268" xr:uid="{D76524CC-51E1-4D59-9641-9A8181D4F7EF}"/>
    <cellStyle name="계산 9 13 2 4" xfId="33269" xr:uid="{FDA5A558-6CED-4DB6-9792-8190B58380E9}"/>
    <cellStyle name="계산 9 13 3" xfId="6103" xr:uid="{EEB86AD4-8E5F-4199-A959-7BB2F4FDEF22}"/>
    <cellStyle name="계산 9 13 3 2" xfId="6104" xr:uid="{036A0F2A-94D1-4C43-8235-3616B5EBA839}"/>
    <cellStyle name="계산 9 13 3 2 2" xfId="33270" xr:uid="{F3477418-F2F0-4932-B8F2-50EEFE89DBC9}"/>
    <cellStyle name="계산 9 13 3 3" xfId="6105" xr:uid="{3E51CD4E-2286-4DC3-AA17-BA34B6C2E9D8}"/>
    <cellStyle name="계산 9 13 3 3 2" xfId="33271" xr:uid="{30BD9BCE-6965-4F4C-91FD-50D47F9A21D4}"/>
    <cellStyle name="계산 9 13 3 4" xfId="33272" xr:uid="{5FC029F3-4A35-4553-AA02-6DF1F5D65CFD}"/>
    <cellStyle name="계산 9 13 4" xfId="6106" xr:uid="{FCAD312D-4FCA-4F2C-B9F2-2839EBDFCE2B}"/>
    <cellStyle name="계산 9 13 4 2" xfId="33273" xr:uid="{876F2912-9C58-4F73-A3A5-91B60829CBC6}"/>
    <cellStyle name="계산 9 13 5" xfId="6107" xr:uid="{4D8B9E34-DE33-4C16-AB4F-8BB5FA180BB8}"/>
    <cellStyle name="계산 9 13 5 2" xfId="33274" xr:uid="{05E9B654-B959-4ED4-862E-76F6BFF6A3A2}"/>
    <cellStyle name="계산 9 13 6" xfId="33275" xr:uid="{D4DEAD57-C6EF-4798-97B6-316CEDA4D023}"/>
    <cellStyle name="계산 9 14" xfId="6108" xr:uid="{B2A42291-D50C-47B6-AA13-2976FBE08BB5}"/>
    <cellStyle name="계산 9 14 2" xfId="6109" xr:uid="{03DBD096-FCB9-479E-A46F-9355E93F64E8}"/>
    <cellStyle name="계산 9 14 2 2" xfId="6110" xr:uid="{F3348A73-5B38-4452-8D0B-93E8167DE605}"/>
    <cellStyle name="계산 9 14 2 2 2" xfId="33276" xr:uid="{8CB9105E-25D8-4EB1-8A3B-8744AAA38401}"/>
    <cellStyle name="계산 9 14 2 3" xfId="6111" xr:uid="{49994CB2-859F-4403-A6C3-A8D74205EB4D}"/>
    <cellStyle name="계산 9 14 2 3 2" xfId="33277" xr:uid="{9310FE8E-31CA-40A8-A0A1-C6AA46C8DBC1}"/>
    <cellStyle name="계산 9 14 2 4" xfId="33278" xr:uid="{51F86E9E-7006-4B1C-9B9F-49FB08437E39}"/>
    <cellStyle name="계산 9 14 3" xfId="6112" xr:uid="{62A70B39-D78D-4024-AC9B-C9F20A371685}"/>
    <cellStyle name="계산 9 14 3 2" xfId="6113" xr:uid="{01421630-608C-4C2A-A5C2-654560AD9E21}"/>
    <cellStyle name="계산 9 14 3 2 2" xfId="33279" xr:uid="{91315FC1-4253-438C-90B7-0995D4F1BC40}"/>
    <cellStyle name="계산 9 14 3 3" xfId="6114" xr:uid="{E5E2BF59-0379-48CB-8182-B46A1FF363FE}"/>
    <cellStyle name="계산 9 14 3 3 2" xfId="33280" xr:uid="{0B89163E-F88B-43E9-ADB2-27D89EA123A2}"/>
    <cellStyle name="계산 9 14 3 4" xfId="33281" xr:uid="{8A1A1B8D-ED6B-49E0-A031-9E8656F235EF}"/>
    <cellStyle name="계산 9 14 4" xfId="6115" xr:uid="{1F0EA1F0-773E-42DB-87CF-A5493FF199DD}"/>
    <cellStyle name="계산 9 14 4 2" xfId="33282" xr:uid="{7BCB371B-6ACE-46A9-AD91-FC5DF9FE438F}"/>
    <cellStyle name="계산 9 14 5" xfId="6116" xr:uid="{95CCDD99-FFA9-4456-B045-79E4E81A705C}"/>
    <cellStyle name="계산 9 14 5 2" xfId="33283" xr:uid="{CC1DE8D3-E5FD-4217-8FAC-9F5E2EF210A3}"/>
    <cellStyle name="계산 9 14 6" xfId="33284" xr:uid="{401CD8B6-5809-452A-B815-782D3624B9B6}"/>
    <cellStyle name="계산 9 15" xfId="6117" xr:uid="{30ED414E-8966-41DF-B5C0-D03523CB130B}"/>
    <cellStyle name="계산 9 15 2" xfId="6118" xr:uid="{51725239-2CC3-4698-AFD8-E93224711527}"/>
    <cellStyle name="계산 9 15 2 2" xfId="6119" xr:uid="{D2DF1B9F-47D8-42AB-9D1C-B86DC75826CC}"/>
    <cellStyle name="계산 9 15 2 2 2" xfId="33285" xr:uid="{49148819-8467-4A4E-A3B8-F19F17407C64}"/>
    <cellStyle name="계산 9 15 2 3" xfId="6120" xr:uid="{282D929B-D7CD-4A23-9836-EA2FE06D3FBA}"/>
    <cellStyle name="계산 9 15 2 3 2" xfId="33286" xr:uid="{7CB45FFC-AD6C-4C40-AB3F-4C075C23C397}"/>
    <cellStyle name="계산 9 15 2 4" xfId="33287" xr:uid="{6A4E82CA-CB00-443F-A6AA-8545AA7D6055}"/>
    <cellStyle name="계산 9 15 3" xfId="6121" xr:uid="{0B8E3DA7-A32C-4829-8C96-DFDD972C5941}"/>
    <cellStyle name="계산 9 15 3 2" xfId="6122" xr:uid="{60E42560-A37D-40F8-BCEE-71BA9C1FEAF5}"/>
    <cellStyle name="계산 9 15 3 2 2" xfId="33288" xr:uid="{0C4A23C0-D8D2-4FC5-B945-5321C76E5ADD}"/>
    <cellStyle name="계산 9 15 3 3" xfId="6123" xr:uid="{D7A535C0-D116-4D83-9A28-3DC36010A873}"/>
    <cellStyle name="계산 9 15 3 3 2" xfId="33289" xr:uid="{93BD6CAC-F520-4692-8399-F97D3947BB6B}"/>
    <cellStyle name="계산 9 15 3 4" xfId="33290" xr:uid="{CFD52C8B-3871-4767-90D5-4A7FEF17C309}"/>
    <cellStyle name="계산 9 15 4" xfId="6124" xr:uid="{11B0591A-F891-4CDB-A415-20D32620B098}"/>
    <cellStyle name="계산 9 15 4 2" xfId="33291" xr:uid="{BCA5F079-9AE8-4B59-A403-046D343DB86B}"/>
    <cellStyle name="계산 9 15 5" xfId="6125" xr:uid="{C6020D0F-5A92-4E83-90C3-354335FF3428}"/>
    <cellStyle name="계산 9 15 5 2" xfId="33292" xr:uid="{8D61A096-0F8F-4BB1-AE28-E7B52B991C35}"/>
    <cellStyle name="계산 9 15 6" xfId="33293" xr:uid="{B39BA14F-2294-4663-A05A-F87383D31233}"/>
    <cellStyle name="계산 9 16" xfId="6126" xr:uid="{D0068979-718A-47E4-8B2A-559C9694BEC0}"/>
    <cellStyle name="계산 9 16 2" xfId="6127" xr:uid="{E5210378-BD8B-4B46-8CD5-8CB4D2DA1A90}"/>
    <cellStyle name="계산 9 16 2 2" xfId="33294" xr:uid="{8E738544-E35B-4712-8C43-FDF182197F67}"/>
    <cellStyle name="계산 9 16 3" xfId="6128" xr:uid="{F8244E2E-F5CB-4A88-AC11-1C7A6A153ACD}"/>
    <cellStyle name="계산 9 16 3 2" xfId="33295" xr:uid="{FF7EB08F-D310-49AF-ACEF-E80A7D5E2E27}"/>
    <cellStyle name="계산 9 16 4" xfId="33296" xr:uid="{FA4D0AB7-57A8-4CFA-A0CA-6260350345D3}"/>
    <cellStyle name="계산 9 17" xfId="27347" xr:uid="{50B0B654-8D0B-41CF-A7F5-0B9BF75890C0}"/>
    <cellStyle name="계산 9 17 2" xfId="33297" xr:uid="{0B40ABC2-E9A0-40C3-A24B-C75A2FC34662}"/>
    <cellStyle name="계산 9 18" xfId="33298" xr:uid="{AA44D5EF-BEB0-47C4-8824-8ED2FEAF624C}"/>
    <cellStyle name="계산 9 2" xfId="6129" xr:uid="{ECAE58B7-CBD6-41B8-B6E9-E088530107DC}"/>
    <cellStyle name="계산 9 2 2" xfId="6130" xr:uid="{E9BA81F5-F361-483D-AB37-0454D9CD4724}"/>
    <cellStyle name="계산 9 2 2 2" xfId="6131" xr:uid="{AA737EA5-9ECA-4DA7-87B8-44AC383526B7}"/>
    <cellStyle name="계산 9 2 2 2 2" xfId="33299" xr:uid="{FBCF636E-03D1-4C13-B032-BC5D36885489}"/>
    <cellStyle name="계산 9 2 2 3" xfId="6132" xr:uid="{787A8977-B330-495D-A7DE-929952B66497}"/>
    <cellStyle name="계산 9 2 2 3 2" xfId="33300" xr:uid="{E8EF72A5-48ED-4BC3-82BF-46E8D4099E5F}"/>
    <cellStyle name="계산 9 2 2 4" xfId="33301" xr:uid="{023BDCE2-55C7-4859-965B-38BE9BFE97AF}"/>
    <cellStyle name="계산 9 2 3" xfId="6133" xr:uid="{67078F42-3F8F-4691-8645-EC34EED16FB5}"/>
    <cellStyle name="계산 9 2 3 2" xfId="6134" xr:uid="{B083B55D-8DE6-4849-B339-BB72CE2D0398}"/>
    <cellStyle name="계산 9 2 3 2 2" xfId="33302" xr:uid="{E66028CD-2BB9-478C-9837-439ADBE9D2F0}"/>
    <cellStyle name="계산 9 2 3 3" xfId="6135" xr:uid="{6777660A-66D8-4B8B-917A-098707D57F8A}"/>
    <cellStyle name="계산 9 2 3 3 2" xfId="33303" xr:uid="{82EBA0D8-8969-414E-A0EC-E76499A10905}"/>
    <cellStyle name="계산 9 2 3 4" xfId="33304" xr:uid="{22099FE2-A980-4112-A1DD-BB58B345ED9F}"/>
    <cellStyle name="계산 9 2 4" xfId="6136" xr:uid="{94F97884-6BDF-4262-B126-ECD3D686219F}"/>
    <cellStyle name="계산 9 2 4 2" xfId="33305" xr:uid="{B2295F22-4833-4909-BEFE-7192995BF9B0}"/>
    <cellStyle name="계산 9 2 5" xfId="6137" xr:uid="{4C6DFE0C-7D5A-4F19-9D97-87B516A5C762}"/>
    <cellStyle name="계산 9 2 5 2" xfId="33306" xr:uid="{CA34B3DD-0CE2-4EE9-8E97-916B6D703F7B}"/>
    <cellStyle name="계산 9 2 6" xfId="27348" xr:uid="{EC852559-B8C7-4D25-AD2F-2727245316C0}"/>
    <cellStyle name="계산 9 2 6 2" xfId="33307" xr:uid="{8C558100-7EEC-45E2-89A1-4FCDE21B7DF1}"/>
    <cellStyle name="계산 9 2 7" xfId="33308" xr:uid="{69A985D9-0347-44F9-AEE6-813DF5843BF4}"/>
    <cellStyle name="계산 9 3" xfId="6138" xr:uid="{80AB0FB9-D8E6-4636-8571-31391F0B6AA5}"/>
    <cellStyle name="계산 9 3 2" xfId="6139" xr:uid="{300B4A08-2617-4F67-9703-2F9709732D47}"/>
    <cellStyle name="계산 9 3 2 2" xfId="6140" xr:uid="{9B5D2DE5-6F32-41D5-8EE8-EED8342FCCB7}"/>
    <cellStyle name="계산 9 3 2 2 2" xfId="33309" xr:uid="{FC62F4FE-5CA0-4141-BEBF-9F529D49F28B}"/>
    <cellStyle name="계산 9 3 2 3" xfId="6141" xr:uid="{093330BC-9332-44E9-928B-ADD69FDD16D8}"/>
    <cellStyle name="계산 9 3 2 3 2" xfId="33310" xr:uid="{AAF4FB54-06C2-4B1B-B9F9-251376309ABB}"/>
    <cellStyle name="계산 9 3 2 4" xfId="33311" xr:uid="{6ABCD4ED-E74E-471B-A386-BABCD84E3D60}"/>
    <cellStyle name="계산 9 3 3" xfId="6142" xr:uid="{BE7ED684-DFF0-484B-BF66-871DC70818D1}"/>
    <cellStyle name="계산 9 3 3 2" xfId="6143" xr:uid="{5897ECD6-822F-4526-B5CB-42DBC231F1B8}"/>
    <cellStyle name="계산 9 3 3 2 2" xfId="33312" xr:uid="{B40BBD26-FCFD-4B84-93D3-8872F6203DB1}"/>
    <cellStyle name="계산 9 3 3 3" xfId="6144" xr:uid="{A90DC468-FB2D-4754-806A-458D06E97D67}"/>
    <cellStyle name="계산 9 3 3 3 2" xfId="33313" xr:uid="{13DE0CBB-92CE-4129-8FA5-D6F0DCE7DA9C}"/>
    <cellStyle name="계산 9 3 3 4" xfId="33314" xr:uid="{5DA4F408-06A6-4B16-B5C0-CC272B7A50C9}"/>
    <cellStyle name="계산 9 3 4" xfId="6145" xr:uid="{4768346C-232C-4EDC-8A4F-A5125820C9C3}"/>
    <cellStyle name="계산 9 3 4 2" xfId="33315" xr:uid="{DE044827-B047-4C32-B8AE-7730CCDC9A81}"/>
    <cellStyle name="계산 9 3 5" xfId="6146" xr:uid="{49E7C038-1561-4047-A312-8230FB0C17C5}"/>
    <cellStyle name="계산 9 3 5 2" xfId="33316" xr:uid="{24C733EF-1F87-40A0-A8E8-28A7C7B9B279}"/>
    <cellStyle name="계산 9 3 6" xfId="33317" xr:uid="{3C998450-47EF-4C6A-BE9D-12DEF1AC0154}"/>
    <cellStyle name="계산 9 4" xfId="6147" xr:uid="{21D3784F-E2F1-4E8B-92A7-B1422930774F}"/>
    <cellStyle name="계산 9 4 2" xfId="6148" xr:uid="{D8D0BD98-3438-4E1B-8A9D-067C8A0F80F5}"/>
    <cellStyle name="계산 9 4 2 2" xfId="6149" xr:uid="{F84D74E8-6014-4942-891A-432C04E265C0}"/>
    <cellStyle name="계산 9 4 2 2 2" xfId="33318" xr:uid="{24FD4397-16A6-4210-96CC-5067874A36A9}"/>
    <cellStyle name="계산 9 4 2 3" xfId="6150" xr:uid="{C97C662E-09C3-44B0-B566-BDC6EA022A1C}"/>
    <cellStyle name="계산 9 4 2 3 2" xfId="33319" xr:uid="{5F523641-9891-4168-8D70-0F93351A86D7}"/>
    <cellStyle name="계산 9 4 2 4" xfId="33320" xr:uid="{607B2452-615F-4BE5-A564-1C5175331C56}"/>
    <cellStyle name="계산 9 4 3" xfId="6151" xr:uid="{789BE5E9-40B1-427F-9FC3-83E21136BE8D}"/>
    <cellStyle name="계산 9 4 3 2" xfId="6152" xr:uid="{9172E363-899B-45DE-942C-D014B941DF3F}"/>
    <cellStyle name="계산 9 4 3 2 2" xfId="33321" xr:uid="{0583F984-B402-415E-9074-163E8079BFE1}"/>
    <cellStyle name="계산 9 4 3 3" xfId="6153" xr:uid="{1329D2E2-F274-4AED-BB18-CCF896F32BD1}"/>
    <cellStyle name="계산 9 4 3 3 2" xfId="33322" xr:uid="{4269C376-0959-44FF-99A7-FEC84D9D84F1}"/>
    <cellStyle name="계산 9 4 3 4" xfId="33323" xr:uid="{EE872B77-10CD-499C-8584-7B214C556CB6}"/>
    <cellStyle name="계산 9 4 4" xfId="6154" xr:uid="{A73C1980-36C6-43AD-B6CF-F4A1EA97E6FE}"/>
    <cellStyle name="계산 9 4 4 2" xfId="33324" xr:uid="{D0C6091D-0FF7-449D-ACE9-191A535E69E2}"/>
    <cellStyle name="계산 9 4 5" xfId="6155" xr:uid="{3B6ED66C-BB73-4D4D-A71B-DD47409F7596}"/>
    <cellStyle name="계산 9 4 5 2" xfId="33325" xr:uid="{BC505DCE-8B1E-41F1-8866-7368AEAAB988}"/>
    <cellStyle name="계산 9 4 6" xfId="33326" xr:uid="{CCFAE53E-13B4-42D3-BDDB-E23852B71E5C}"/>
    <cellStyle name="계산 9 5" xfId="6156" xr:uid="{33EF060A-FCE2-4950-ACBC-AF81BFC23434}"/>
    <cellStyle name="계산 9 5 2" xfId="6157" xr:uid="{EFEB9CAC-B797-4498-AFE9-4074134D2F97}"/>
    <cellStyle name="계산 9 5 2 2" xfId="6158" xr:uid="{F2047E7B-0513-4599-95F1-FEB9F1E30B8F}"/>
    <cellStyle name="계산 9 5 2 2 2" xfId="33327" xr:uid="{FB240E39-EEDB-4136-8356-F53E34D91C3A}"/>
    <cellStyle name="계산 9 5 2 3" xfId="6159" xr:uid="{47CCE53F-00E1-4FC6-9EC2-5BB8CDA9C4A6}"/>
    <cellStyle name="계산 9 5 2 3 2" xfId="33328" xr:uid="{3D9F88D5-E38A-459C-BE50-4C72769BE051}"/>
    <cellStyle name="계산 9 5 2 4" xfId="33329" xr:uid="{D2E26492-16A4-4CDB-AC0C-BE0518179878}"/>
    <cellStyle name="계산 9 5 3" xfId="6160" xr:uid="{996993BD-9EB8-4492-85FD-D7F83138D79A}"/>
    <cellStyle name="계산 9 5 3 2" xfId="6161" xr:uid="{D0F181EB-A087-4202-913C-74F1E0AA3739}"/>
    <cellStyle name="계산 9 5 3 2 2" xfId="33330" xr:uid="{C2E1848A-CDBF-4C4E-9968-B5FA4CEDDC54}"/>
    <cellStyle name="계산 9 5 3 3" xfId="6162" xr:uid="{5276B22D-CA9E-4EFB-AF78-6F506315BF25}"/>
    <cellStyle name="계산 9 5 3 3 2" xfId="33331" xr:uid="{AA359525-7C69-4657-B018-A8039E1385F8}"/>
    <cellStyle name="계산 9 5 3 4" xfId="33332" xr:uid="{A6F97160-AB81-45D3-B303-B7D4D0956AEE}"/>
    <cellStyle name="계산 9 5 4" xfId="6163" xr:uid="{906E2CA6-CF38-40FF-9D07-9C01CA0378A5}"/>
    <cellStyle name="계산 9 5 4 2" xfId="33333" xr:uid="{48394D69-0D25-40F4-B5A3-98A4EE47AB60}"/>
    <cellStyle name="계산 9 5 5" xfId="6164" xr:uid="{B0184015-C2F2-4A31-906F-E156706BF27B}"/>
    <cellStyle name="계산 9 5 5 2" xfId="33334" xr:uid="{2E06B23B-B5AC-42C1-869A-08CF5656FE54}"/>
    <cellStyle name="계산 9 5 6" xfId="33335" xr:uid="{C69277D1-C062-439A-948A-CA1BD1EC76FE}"/>
    <cellStyle name="계산 9 6" xfId="6165" xr:uid="{E5878406-D0DD-4E97-98FA-40B06316F082}"/>
    <cellStyle name="계산 9 6 2" xfId="6166" xr:uid="{07A88F02-3C85-462D-B667-384685E09B26}"/>
    <cellStyle name="계산 9 6 2 2" xfId="6167" xr:uid="{BA56A71D-61A6-4A3D-8B62-8B8D423FECFF}"/>
    <cellStyle name="계산 9 6 2 2 2" xfId="33336" xr:uid="{83E21B6D-250E-4779-AFC2-4ADDFF832365}"/>
    <cellStyle name="계산 9 6 2 3" xfId="6168" xr:uid="{3ECC456D-6CB0-4C39-B275-3C749DF97135}"/>
    <cellStyle name="계산 9 6 2 3 2" xfId="33337" xr:uid="{A47C535B-52F5-47F3-8213-0DDACDBA9ADB}"/>
    <cellStyle name="계산 9 6 2 4" xfId="33338" xr:uid="{BC7F2B13-C962-458F-8057-BF189A05427A}"/>
    <cellStyle name="계산 9 6 3" xfId="6169" xr:uid="{CFFE3B03-6853-482F-85F0-B8467576E41B}"/>
    <cellStyle name="계산 9 6 3 2" xfId="6170" xr:uid="{AE7BC944-80DB-477C-BD16-0B40EDCCC8BE}"/>
    <cellStyle name="계산 9 6 3 2 2" xfId="33339" xr:uid="{CF03C6AC-A5CD-4604-96BE-2A25D66EB19B}"/>
    <cellStyle name="계산 9 6 3 3" xfId="6171" xr:uid="{35D613D2-35BC-4192-936C-7B9E338016C9}"/>
    <cellStyle name="계산 9 6 3 3 2" xfId="33340" xr:uid="{61F6F2D2-F44A-4C8E-A1C5-CEDC5E035A20}"/>
    <cellStyle name="계산 9 6 3 4" xfId="33341" xr:uid="{06FE32AC-622C-4725-91F4-438DBE61974D}"/>
    <cellStyle name="계산 9 6 4" xfId="6172" xr:uid="{3966F5FF-0C40-4416-89FF-FDC528DBFB86}"/>
    <cellStyle name="계산 9 6 4 2" xfId="33342" xr:uid="{5A078202-AF36-49A0-AD52-7974A212F95A}"/>
    <cellStyle name="계산 9 6 5" xfId="6173" xr:uid="{F5AFCBF2-D048-426C-8894-3B0687A979C7}"/>
    <cellStyle name="계산 9 6 5 2" xfId="33343" xr:uid="{0C4910C1-49E2-429D-83BB-9A9DBE4247B5}"/>
    <cellStyle name="계산 9 6 6" xfId="33344" xr:uid="{35AC814D-EF37-45E7-8DC7-195407BF2BF0}"/>
    <cellStyle name="계산 9 7" xfId="6174" xr:uid="{C37980F5-A752-4C95-A042-91DCB5C5BDEC}"/>
    <cellStyle name="계산 9 7 2" xfId="6175" xr:uid="{0B4CC782-0D1C-4CEE-A669-E184D80D734E}"/>
    <cellStyle name="계산 9 7 2 2" xfId="6176" xr:uid="{DED2CBC3-7B9B-47A5-A01B-E89A93E128E5}"/>
    <cellStyle name="계산 9 7 2 2 2" xfId="33345" xr:uid="{173C633D-C841-49F6-AC2F-77663568F410}"/>
    <cellStyle name="계산 9 7 2 3" xfId="6177" xr:uid="{FF9709D6-F424-423E-9E2A-CF620F131A5F}"/>
    <cellStyle name="계산 9 7 2 3 2" xfId="33346" xr:uid="{9293B61A-4E4D-4193-A5C2-6C2BAD3492B2}"/>
    <cellStyle name="계산 9 7 2 4" xfId="33347" xr:uid="{3557F4DF-67B1-41E5-83D4-CA4E51CBAE43}"/>
    <cellStyle name="계산 9 7 3" xfId="6178" xr:uid="{64D75A07-89D9-4CAB-BE3A-B7525EBF70B3}"/>
    <cellStyle name="계산 9 7 3 2" xfId="6179" xr:uid="{B13E873D-D97C-42E6-B305-912A188DD787}"/>
    <cellStyle name="계산 9 7 3 2 2" xfId="33348" xr:uid="{81D7F889-0A4D-4EB2-A1F3-5264FD71D6D0}"/>
    <cellStyle name="계산 9 7 3 3" xfId="6180" xr:uid="{EFEBC4E4-244B-43FE-AF67-BFED3BD7EF20}"/>
    <cellStyle name="계산 9 7 3 3 2" xfId="33349" xr:uid="{3421013C-DB36-49BF-B7AE-C16EE7663C3A}"/>
    <cellStyle name="계산 9 7 3 4" xfId="33350" xr:uid="{E7CE689D-65B9-424C-8C69-9FEA15232644}"/>
    <cellStyle name="계산 9 7 4" xfId="6181" xr:uid="{4897635B-89A4-4C5A-BDA8-E28438F447E7}"/>
    <cellStyle name="계산 9 7 4 2" xfId="33351" xr:uid="{1DA591F4-6CBE-4152-83C5-A3374BED0ED3}"/>
    <cellStyle name="계산 9 7 5" xfId="6182" xr:uid="{5CD2F8EF-41EE-4132-A3A8-9EA79B1760D1}"/>
    <cellStyle name="계산 9 7 5 2" xfId="33352" xr:uid="{29362C2C-9F86-4397-9B8C-27EB7043CDAF}"/>
    <cellStyle name="계산 9 7 6" xfId="33353" xr:uid="{A4F73A24-D67B-463C-A3B0-9C50019F7517}"/>
    <cellStyle name="계산 9 8" xfId="6183" xr:uid="{5876CC58-1C0D-4D2B-AA3C-8C361EBB9E90}"/>
    <cellStyle name="계산 9 8 2" xfId="6184" xr:uid="{61CBEDC4-91BD-4B40-A61A-4EEDF5A231A6}"/>
    <cellStyle name="계산 9 8 2 2" xfId="6185" xr:uid="{03925E29-51D1-4476-93C7-AEAC30F11DA5}"/>
    <cellStyle name="계산 9 8 2 2 2" xfId="33354" xr:uid="{AF83165E-A4C9-4653-AA6D-0AD8C15E6138}"/>
    <cellStyle name="계산 9 8 2 3" xfId="6186" xr:uid="{0683504B-3B06-4226-A237-61F89B8A8518}"/>
    <cellStyle name="계산 9 8 2 3 2" xfId="33355" xr:uid="{3233EC91-6607-487D-BF5A-7056F331A0EF}"/>
    <cellStyle name="계산 9 8 2 4" xfId="33356" xr:uid="{88F8E142-1231-4DDA-8DF9-8FD1C619EC2B}"/>
    <cellStyle name="계산 9 8 3" xfId="6187" xr:uid="{158CDEE8-4BE0-4AC7-8F78-8472CFFC27DB}"/>
    <cellStyle name="계산 9 8 3 2" xfId="6188" xr:uid="{1C230D46-4BC0-49F4-BA28-7AF42FC7790F}"/>
    <cellStyle name="계산 9 8 3 2 2" xfId="33357" xr:uid="{865A48EA-0EAB-475E-B8F5-D682E0A56D97}"/>
    <cellStyle name="계산 9 8 3 3" xfId="6189" xr:uid="{A627D22D-1DD3-465E-984C-26BFD45B54AB}"/>
    <cellStyle name="계산 9 8 3 3 2" xfId="33358" xr:uid="{8C494EAC-142A-4853-9BF5-BF050CEDC4AE}"/>
    <cellStyle name="계산 9 8 3 4" xfId="33359" xr:uid="{624A18EA-6F07-4A27-AD77-B5975B5740C2}"/>
    <cellStyle name="계산 9 8 4" xfId="6190" xr:uid="{957CFD42-CE16-435B-8AEE-8DF54510325D}"/>
    <cellStyle name="계산 9 8 4 2" xfId="33360" xr:uid="{A563F730-B8DD-4AB3-B94C-FCE251DFB310}"/>
    <cellStyle name="계산 9 8 5" xfId="6191" xr:uid="{967EE6B0-493C-4C02-A4F6-1678B214BDAE}"/>
    <cellStyle name="계산 9 8 5 2" xfId="33361" xr:uid="{E8B40D54-7882-48EC-B0C3-1AA84E9C2FE2}"/>
    <cellStyle name="계산 9 8 6" xfId="33362" xr:uid="{AB052F1D-ED80-46CC-BD35-46F6996616FA}"/>
    <cellStyle name="계산 9 9" xfId="6192" xr:uid="{60778FEE-7E85-4DA7-AE4E-EB9882D58117}"/>
    <cellStyle name="계산 9 9 2" xfId="6193" xr:uid="{2EE15B3F-2CAE-4290-9993-AC12FD3CC2DF}"/>
    <cellStyle name="계산 9 9 2 2" xfId="6194" xr:uid="{4A09B558-5A00-4A0C-9EB8-F3ACB23E81B6}"/>
    <cellStyle name="계산 9 9 2 2 2" xfId="33363" xr:uid="{B3CB11A7-070B-444B-A80E-72BC926C902A}"/>
    <cellStyle name="계산 9 9 2 3" xfId="6195" xr:uid="{7BBA34E8-3DF0-4CDC-85E0-DBC1A19ABB77}"/>
    <cellStyle name="계산 9 9 2 3 2" xfId="33364" xr:uid="{0C7496EF-8594-4920-9309-42765BD975E7}"/>
    <cellStyle name="계산 9 9 2 4" xfId="33365" xr:uid="{C404E3D4-236E-4A70-A69E-2C66A58268AE}"/>
    <cellStyle name="계산 9 9 3" xfId="6196" xr:uid="{6A06FC3E-F89C-4405-8CCC-D2FCD71A2043}"/>
    <cellStyle name="계산 9 9 3 2" xfId="6197" xr:uid="{9E96088F-D3FC-473B-B39F-34EDA5E5B788}"/>
    <cellStyle name="계산 9 9 3 2 2" xfId="33366" xr:uid="{C320CAD7-8503-4DFD-B635-FF3AAB8DF4CD}"/>
    <cellStyle name="계산 9 9 3 3" xfId="6198" xr:uid="{A420D0D8-9F1F-45F8-B392-49E8122E549F}"/>
    <cellStyle name="계산 9 9 3 3 2" xfId="33367" xr:uid="{3BD22C84-FCC4-475A-BB90-43B28A01E388}"/>
    <cellStyle name="계산 9 9 3 4" xfId="33368" xr:uid="{446D9C68-17C6-4B82-A93A-AB5DE450A5EF}"/>
    <cellStyle name="계산 9 9 4" xfId="6199" xr:uid="{B6320DBA-0AA1-4C85-967E-7690FD7C9341}"/>
    <cellStyle name="계산 9 9 4 2" xfId="33369" xr:uid="{48203096-9F09-4E84-A5D0-A3929188C359}"/>
    <cellStyle name="계산 9 9 5" xfId="6200" xr:uid="{0396B108-EC17-40EA-A2C1-A75914D9F2E8}"/>
    <cellStyle name="계산 9 9 5 2" xfId="33370" xr:uid="{B01DE0CF-6659-422C-B114-1EC46981E47D}"/>
    <cellStyle name="계산 9 9 6" xfId="33371" xr:uid="{0031ED0B-74B1-49C0-B2AC-676CD9139FC2}"/>
    <cellStyle name="고정소숫점" xfId="6201" xr:uid="{9E2FB7CD-BC73-4E8F-9711-F87D861A8E64}"/>
    <cellStyle name="고정소숫점 2" xfId="6202" xr:uid="{76DE6B8C-D989-4F9A-B3C1-C28BA9A40386}"/>
    <cellStyle name="고정출력1" xfId="6203" xr:uid="{1A09DDA2-C2F6-4177-A890-32985A21CCC7}"/>
    <cellStyle name="고정출력1 2" xfId="27349" xr:uid="{050A0699-2E3B-4773-A885-EEC0604BBA51}"/>
    <cellStyle name="고정출력2" xfId="6204" xr:uid="{C8C90DB3-F931-4C9A-BE92-0D1B3985BA4B}"/>
    <cellStyle name="고정출력2 2" xfId="27350" xr:uid="{B22E6AC7-515C-48EE-8D1B-1487BC91CF89}"/>
    <cellStyle name="공정제목" xfId="6205" xr:uid="{F65B6FED-85DB-46B6-A033-0900934E0C0D}"/>
    <cellStyle name="과립" xfId="6206" xr:uid="{CF8B46FA-FFA3-4114-A60F-FEE0F0F2D931}"/>
    <cellStyle name="适中" xfId="31482" xr:uid="{1D9478C1-9C7E-473B-9FB3-E1FFAA37CDC8}"/>
    <cellStyle name="咬訌裝?report-2 " xfId="6207" xr:uid="{E5D868AB-A9DC-4488-80A9-675B7BF965DD}"/>
    <cellStyle name="굴림체" xfId="6208" xr:uid="{3C5A1FA0-7E74-49D9-9FA0-4564CA0BE4A4}"/>
    <cellStyle name="금액" xfId="6209" xr:uid="{41C7C44F-B7D1-454C-B727-97D2AB583D25}"/>
    <cellStyle name="나쁨 10" xfId="6210" xr:uid="{C5116E36-E765-4794-A721-756827502935}"/>
    <cellStyle name="나쁨 11" xfId="6211" xr:uid="{C3293535-AB67-485B-AAE0-18307C508A48}"/>
    <cellStyle name="나쁨 12" xfId="6212" xr:uid="{4A836299-1BF4-4295-BF45-B203CEE94A0A}"/>
    <cellStyle name="나쁨 13" xfId="6213" xr:uid="{C816FE2E-8C7E-44C5-BDF0-E8346093DE25}"/>
    <cellStyle name="나쁨 14" xfId="6214" xr:uid="{AB51C33A-DBA9-4810-B04B-C2158AEF0789}"/>
    <cellStyle name="나쁨 15" xfId="6215" xr:uid="{92ABD2C6-24AD-4878-A20E-3A26F9DB3B75}"/>
    <cellStyle name="나쁨 16" xfId="6216" xr:uid="{4B81D33A-0EC4-480E-9821-F27261173F43}"/>
    <cellStyle name="나쁨 17" xfId="6217" xr:uid="{906227AD-EC7E-43DC-963D-1ED7707955B3}"/>
    <cellStyle name="나쁨 18" xfId="6218" xr:uid="{9035FF63-E44C-425D-8505-1FB219E3313E}"/>
    <cellStyle name="나쁨 19" xfId="6219" xr:uid="{2AA29B57-E804-474F-B10D-7E0F44517BB7}"/>
    <cellStyle name="나쁨 2" xfId="6220" xr:uid="{03DD087B-0D16-4DE3-AED8-59F3E0A6DFFC}"/>
    <cellStyle name="나쁨 2 2" xfId="6221" xr:uid="{9603CFA2-52DE-4D79-9E4E-EBA411ABD28B}"/>
    <cellStyle name="나쁨 2 3" xfId="6222" xr:uid="{12E7A154-EE80-41EB-882E-1CED89AB0996}"/>
    <cellStyle name="나쁨 20" xfId="6223" xr:uid="{03E2CAB5-4BDE-4F18-A65A-0E43B909845E}"/>
    <cellStyle name="나쁨 21" xfId="6224" xr:uid="{978CBFCD-0F0E-4B61-A30F-B2F90D46BC56}"/>
    <cellStyle name="나쁨 22" xfId="6225" xr:uid="{C38813E0-BBDA-4E92-A4CB-2E3721D45BFB}"/>
    <cellStyle name="나쁨 23" xfId="6226" xr:uid="{8C43284C-D80D-4E1D-B526-2CA91198F497}"/>
    <cellStyle name="나쁨 24" xfId="6227" xr:uid="{8F28676E-15D2-49D5-8846-94B670321A9A}"/>
    <cellStyle name="나쁨 25" xfId="6228" xr:uid="{BE5E7AF9-C2FC-4CB1-A717-FC7B7290FDA1}"/>
    <cellStyle name="나쁨 26" xfId="6229" xr:uid="{CD9E8094-9632-470C-B7E4-96910CA473B3}"/>
    <cellStyle name="나쁨 27" xfId="6230" xr:uid="{DE9DA7E9-8E19-4CEF-988F-3D74481C0A25}"/>
    <cellStyle name="나쁨 28" xfId="6231" xr:uid="{1DCD20DA-6863-4659-B636-A1DD64F42874}"/>
    <cellStyle name="나쁨 29" xfId="6232" xr:uid="{C2AC33F6-A4C5-4319-BE4D-413D687D6A5F}"/>
    <cellStyle name="나쁨 3" xfId="6233" xr:uid="{C014A8AE-3024-49CA-BA8D-D994105C2928}"/>
    <cellStyle name="나쁨 30" xfId="6234" xr:uid="{A61F4467-E4DB-4C84-BE4F-98B2EBBF8873}"/>
    <cellStyle name="나쁨 31" xfId="6235" xr:uid="{B3D1716C-D665-42A4-B91E-E93B7A09BF55}"/>
    <cellStyle name="나쁨 32" xfId="6236" xr:uid="{ED3C0D07-8A2D-411F-A4B6-B2A53B16C298}"/>
    <cellStyle name="나쁨 33" xfId="6237" xr:uid="{2F02F0B6-A748-4388-9A09-856F477452CC}"/>
    <cellStyle name="나쁨 34" xfId="6238" xr:uid="{15D4F8F3-ACEC-409E-AECA-E940C54E6BA2}"/>
    <cellStyle name="나쁨 35" xfId="6239" xr:uid="{E9D08139-E686-4AFF-8CE2-1418DAF3A382}"/>
    <cellStyle name="나쁨 36" xfId="6240" xr:uid="{23E3DD89-8443-422E-98D3-D9B088F25BA7}"/>
    <cellStyle name="나쁨 37" xfId="6241" xr:uid="{2CF787FE-E908-4CC7-9DBA-59F6091CB1E8}"/>
    <cellStyle name="나쁨 38" xfId="6242" xr:uid="{FCA97002-DEDC-4D5F-AF1C-7F135222191B}"/>
    <cellStyle name="나쁨 39" xfId="6243" xr:uid="{295AF5DB-2070-424A-9D42-EF1DFF010C2B}"/>
    <cellStyle name="나쁨 4" xfId="6244" xr:uid="{6FA3A52F-A112-40BA-B570-1F30609871DA}"/>
    <cellStyle name="나쁨 40" xfId="6245" xr:uid="{A87CE47E-7E4B-476F-AAA0-E29E2A40DEF8}"/>
    <cellStyle name="나쁨 41" xfId="6246" xr:uid="{F7C660ED-47C7-4CB5-853F-4E0F8BCAD6EA}"/>
    <cellStyle name="나쁨 42" xfId="6247" xr:uid="{A68A0B37-515E-4FD2-BB09-8B1E749FE0DC}"/>
    <cellStyle name="나쁨 43" xfId="42317" xr:uid="{CCE05F28-12C2-44EE-B811-92F8881D28CA}"/>
    <cellStyle name="나쁨 5" xfId="6248" xr:uid="{EDE352CD-18D5-4A77-B1B3-74DE34AC63F9}"/>
    <cellStyle name="나쁨 6" xfId="6249" xr:uid="{0E633042-4520-4485-B007-0630FAB537BF}"/>
    <cellStyle name="나쁨 7" xfId="6250" xr:uid="{0545CA83-9C92-4312-978D-252641D4A67F}"/>
    <cellStyle name="나쁨 8" xfId="6251" xr:uid="{623635D8-9151-4D64-9919-44E62A2C68AE}"/>
    <cellStyle name="나쁨 9" xfId="6252" xr:uid="{612E2A1F-97C5-4E03-9979-43B0403329F1}"/>
    <cellStyle name="날짜" xfId="6253" xr:uid="{5F8CE693-402A-4DB3-89FF-D520161AAD4D}"/>
    <cellStyle name="날짜 2" xfId="27351" xr:uid="{2ED973D4-F0C4-4D98-9089-B72137BD2046}"/>
    <cellStyle name="단위등" xfId="6254" xr:uid="{D372F805-FA77-4C6A-A959-94213EA12764}"/>
    <cellStyle name="달러" xfId="6255" xr:uid="{C4F8625D-8A12-4A59-8103-4BDB34994A30}"/>
    <cellStyle name="달러 2" xfId="27352" xr:uid="{11F55772-5E17-45A1-9295-1DA9CCAB9810}"/>
    <cellStyle name="대기" xfId="6256" xr:uid="{C606ABFE-9E08-48F5-BA2A-55984BC5F4D5}"/>
    <cellStyle name="돋움" xfId="6257" xr:uid="{152DD655-031F-457B-A6D7-1B4694CF9E4A}"/>
    <cellStyle name="동수" xfId="6258" xr:uid="{08C700B6-990D-40AF-BE5B-53DE0C4D1C78}"/>
    <cellStyle name="뒤에 오는 하이퍼링크" xfId="6259" xr:uid="{FB0E3CC5-D9F6-4B8D-841D-3E81C3D52B48}"/>
    <cellStyle name="똿떓죶Ø괻 [0.00]_PRODUCT DETAIL Q1" xfId="6260" xr:uid="{7DED4B91-2A1E-4D28-A2BA-C8A06F9EA91C}"/>
    <cellStyle name="똿떓죶Ø괻_PRODUCT DETAIL Q1" xfId="6261" xr:uid="{B471EB33-A6C7-485C-B139-0EF687EDB423}"/>
    <cellStyle name="똿뗦먛귟 [0.00]_laroux" xfId="6262" xr:uid="{037BF063-B9DA-4B21-9561-31D993ED44FF}"/>
    <cellStyle name="똿뗦먛귟_laroux" xfId="6263" xr:uid="{436DBC5D-8C31-4B20-A145-F0D332D5B221}"/>
    <cellStyle name="链接单元格" xfId="31483" xr:uid="{54788FA4-0898-4721-875C-D6EFFFC54F2F}"/>
    <cellStyle name="메모 10" xfId="6264" xr:uid="{74604746-6EE7-4BDA-9A95-0D98128A7513}"/>
    <cellStyle name="메모 10 10" xfId="6265" xr:uid="{D2673426-D718-4090-B595-EE06973F8613}"/>
    <cellStyle name="메모 10 10 2" xfId="6266" xr:uid="{79D60AE4-5053-40DD-8B62-74EFBD4663C3}"/>
    <cellStyle name="메모 10 10 2 2" xfId="6267" xr:uid="{CEFD478B-A11A-4A1C-A00C-95B03E8F4375}"/>
    <cellStyle name="메모 10 10 2 2 2" xfId="33372" xr:uid="{B14D0B71-033D-4423-AE6D-53070AA6A09B}"/>
    <cellStyle name="메모 10 10 2 3" xfId="6268" xr:uid="{0B83CCCF-185A-4B00-8B7E-B1F39F011A34}"/>
    <cellStyle name="메모 10 10 2 3 2" xfId="33373" xr:uid="{6BE94387-5042-40C0-ACAF-3C3C86D52647}"/>
    <cellStyle name="메모 10 10 2 4" xfId="33374" xr:uid="{B95CC1C6-9087-4E26-9FF7-BBFDD544B4AF}"/>
    <cellStyle name="메모 10 10 3" xfId="6269" xr:uid="{89458A2D-036F-460E-A81E-9FC13779131A}"/>
    <cellStyle name="메모 10 10 3 2" xfId="6270" xr:uid="{42691CDB-D185-4E7A-A347-F035557E769F}"/>
    <cellStyle name="메모 10 10 3 2 2" xfId="33375" xr:uid="{84AE8BBC-1E18-411B-AEE9-64FAAFB89193}"/>
    <cellStyle name="메모 10 10 3 3" xfId="6271" xr:uid="{293F2DE1-1F0C-415F-8D15-AD5C2B16AE00}"/>
    <cellStyle name="메모 10 10 3 3 2" xfId="33376" xr:uid="{7B8A7A82-72FB-4420-A93F-5DD03BAACAFF}"/>
    <cellStyle name="메모 10 10 3 4" xfId="33377" xr:uid="{9D094C17-2B96-4564-869D-76F3EF6AD051}"/>
    <cellStyle name="메모 10 10 4" xfId="6272" xr:uid="{078DD81D-3C2E-4A95-B7D1-B17540DDDB42}"/>
    <cellStyle name="메모 10 10 4 2" xfId="33378" xr:uid="{BC8F8DCF-3B93-40C3-9CAD-A3EB3E762E8B}"/>
    <cellStyle name="메모 10 10 5" xfId="6273" xr:uid="{6EFE90D9-FCCF-495E-93C1-14789855CC00}"/>
    <cellStyle name="메모 10 10 5 2" xfId="33379" xr:uid="{4F1CB06F-9FC1-4ECA-977C-F97977BA81E5}"/>
    <cellStyle name="메모 10 10 6" xfId="33380" xr:uid="{531BCC0B-B68E-4AE0-8EBF-7AE49781BE72}"/>
    <cellStyle name="메모 10 11" xfId="6274" xr:uid="{38C46EA1-4B67-4D3C-9D80-A9039FE2EF2D}"/>
    <cellStyle name="메모 10 11 2" xfId="6275" xr:uid="{A596FC52-2A3E-44BA-A18E-267B272B3DEA}"/>
    <cellStyle name="메모 10 11 2 2" xfId="6276" xr:uid="{5C78A435-E506-4340-99E7-3BFB1FE1C852}"/>
    <cellStyle name="메모 10 11 2 2 2" xfId="33381" xr:uid="{DF578896-59FE-4075-B1D9-9BFDD35B59D7}"/>
    <cellStyle name="메모 10 11 2 3" xfId="6277" xr:uid="{24350E8F-D23A-4514-83F5-C4C15E84CC67}"/>
    <cellStyle name="메모 10 11 2 3 2" xfId="33382" xr:uid="{33BA2128-F63F-4571-BDEF-0E474902EFB9}"/>
    <cellStyle name="메모 10 11 2 4" xfId="33383" xr:uid="{D497B85B-0578-4C4E-8B14-23201243E7F6}"/>
    <cellStyle name="메모 10 11 3" xfId="6278" xr:uid="{DFE322DD-DE02-4E44-89B9-DDC7A2AE2A4E}"/>
    <cellStyle name="메모 10 11 3 2" xfId="6279" xr:uid="{F49BEC6D-7080-431B-B6DD-DF89115958CD}"/>
    <cellStyle name="메모 10 11 3 2 2" xfId="33384" xr:uid="{52B9B2D7-C3F6-4ED7-916F-4F984880B777}"/>
    <cellStyle name="메모 10 11 3 3" xfId="6280" xr:uid="{A36EFCB5-0674-4717-9080-94962EE65555}"/>
    <cellStyle name="메모 10 11 3 3 2" xfId="33385" xr:uid="{B958ED5C-4AD8-4ADE-8CD2-5CED7F98F6EA}"/>
    <cellStyle name="메모 10 11 3 4" xfId="33386" xr:uid="{DE5E4FF5-52D9-4C17-B6E5-58346632D824}"/>
    <cellStyle name="메모 10 11 4" xfId="6281" xr:uid="{6817C8F5-906C-4400-8628-304559844F3A}"/>
    <cellStyle name="메모 10 11 4 2" xfId="33387" xr:uid="{08E6FF20-8EE2-4D13-8517-3AF2BD16D398}"/>
    <cellStyle name="메모 10 11 5" xfId="6282" xr:uid="{0D65F295-D25E-405E-9FB8-4CF15638D399}"/>
    <cellStyle name="메모 10 11 5 2" xfId="33388" xr:uid="{7B0E5DD4-657E-49C7-93DB-2D517014D735}"/>
    <cellStyle name="메모 10 11 6" xfId="33389" xr:uid="{1D7F1B92-9C71-4EAA-A94B-C1111930AF81}"/>
    <cellStyle name="메모 10 12" xfId="6283" xr:uid="{3F0BD8CD-6A82-4A3D-93F2-F6A9CBFCBD52}"/>
    <cellStyle name="메모 10 12 2" xfId="6284" xr:uid="{33870F26-83C3-42B3-A9B5-C8165CCABECE}"/>
    <cellStyle name="메모 10 12 2 2" xfId="6285" xr:uid="{8037AEA4-6FA1-4741-BF04-46E4CBEF7BD1}"/>
    <cellStyle name="메모 10 12 2 2 2" xfId="33390" xr:uid="{9609EF5F-18D5-4874-8746-C0C956BA8403}"/>
    <cellStyle name="메모 10 12 2 3" xfId="6286" xr:uid="{329BE8A6-53E0-436E-B75A-80EC78692E12}"/>
    <cellStyle name="메모 10 12 2 3 2" xfId="33391" xr:uid="{2810DFFD-829F-47E7-BC16-8785E27924F9}"/>
    <cellStyle name="메모 10 12 2 4" xfId="33392" xr:uid="{5D5C009C-9773-4E41-9812-FE847D7EFF04}"/>
    <cellStyle name="메모 10 12 3" xfId="6287" xr:uid="{0689B8C3-CFE1-4723-9EFD-9C6A3653B99E}"/>
    <cellStyle name="메모 10 12 3 2" xfId="6288" xr:uid="{90821E69-E3FE-4FD2-B9FE-CC2E0A2BEDF3}"/>
    <cellStyle name="메모 10 12 3 2 2" xfId="33393" xr:uid="{784D6184-7914-444E-A095-A3300C615A8F}"/>
    <cellStyle name="메모 10 12 3 3" xfId="6289" xr:uid="{010E612E-B062-4621-9A06-2C8BFCF6398B}"/>
    <cellStyle name="메모 10 12 3 3 2" xfId="33394" xr:uid="{D9DBA758-DF1E-4802-8117-26B1E63B5248}"/>
    <cellStyle name="메모 10 12 3 4" xfId="33395" xr:uid="{A3BB2D84-798D-489A-9F05-88D1C6689C44}"/>
    <cellStyle name="메모 10 12 4" xfId="6290" xr:uid="{9F412D2B-8153-4BCF-80A5-5AFD36FE8FDB}"/>
    <cellStyle name="메모 10 12 4 2" xfId="33396" xr:uid="{3596B477-3A58-4B9F-832D-792F200E969E}"/>
    <cellStyle name="메모 10 12 5" xfId="6291" xr:uid="{43E51F31-7FDC-4D24-A24B-9BDA28B2567F}"/>
    <cellStyle name="메모 10 12 5 2" xfId="33397" xr:uid="{864D1C49-C2B4-4CCE-A236-A5468E8E5910}"/>
    <cellStyle name="메모 10 12 6" xfId="33398" xr:uid="{49C873E3-8C90-45CD-9D97-4429DF51D932}"/>
    <cellStyle name="메모 10 13" xfId="6292" xr:uid="{BD35C643-BCB6-4139-AA02-3CFEC5A49F3E}"/>
    <cellStyle name="메모 10 13 2" xfId="6293" xr:uid="{648C1858-A093-4691-9922-0ED21D0BA7F5}"/>
    <cellStyle name="메모 10 13 2 2" xfId="6294" xr:uid="{9D3146C4-6A80-461E-BA10-6BB5C6D5D485}"/>
    <cellStyle name="메모 10 13 2 2 2" xfId="33399" xr:uid="{A2441570-5842-411C-8ED0-FB13FDDCF69C}"/>
    <cellStyle name="메모 10 13 2 3" xfId="6295" xr:uid="{A453B66A-1690-4A90-8CA6-CEC8332CDFF8}"/>
    <cellStyle name="메모 10 13 2 3 2" xfId="33400" xr:uid="{85B2236B-4330-44DE-957F-588887986EEA}"/>
    <cellStyle name="메모 10 13 2 4" xfId="33401" xr:uid="{9ED8007F-A599-4F80-A3D9-78D42611783B}"/>
    <cellStyle name="메모 10 13 3" xfId="6296" xr:uid="{0DEA3AC4-E970-4256-9F21-DBF43DAC257F}"/>
    <cellStyle name="메모 10 13 3 2" xfId="6297" xr:uid="{92FBE517-CD4F-42C7-A032-BFE82932F9E8}"/>
    <cellStyle name="메모 10 13 3 2 2" xfId="33402" xr:uid="{44D74D0F-6652-462E-93C5-DCB992F4B6DC}"/>
    <cellStyle name="메모 10 13 3 3" xfId="6298" xr:uid="{6099C9A0-27AB-4F5E-98A0-D6B1EEFED6A6}"/>
    <cellStyle name="메모 10 13 3 3 2" xfId="33403" xr:uid="{20A37959-DCEE-4C1B-9A0C-2CA48C71DD56}"/>
    <cellStyle name="메모 10 13 3 4" xfId="33404" xr:uid="{76283310-DC1F-45DC-A985-E09B5E523CD4}"/>
    <cellStyle name="메모 10 13 4" xfId="6299" xr:uid="{B63759DE-EC08-4337-8B7F-873B1813368C}"/>
    <cellStyle name="메모 10 13 4 2" xfId="33405" xr:uid="{EA607797-7958-4851-92BC-97C3185E5D20}"/>
    <cellStyle name="메모 10 13 5" xfId="6300" xr:uid="{494BD5F4-B50E-4986-B323-CE81308B6A59}"/>
    <cellStyle name="메모 10 13 5 2" xfId="33406" xr:uid="{3E9595CA-1295-487E-868B-985A10E75424}"/>
    <cellStyle name="메모 10 13 6" xfId="33407" xr:uid="{8E2EE7FB-806C-4E9B-8D5B-F849BBD196B8}"/>
    <cellStyle name="메모 10 14" xfId="6301" xr:uid="{3A83EADA-8DA4-41FE-9464-9A90C6B49101}"/>
    <cellStyle name="메모 10 14 2" xfId="6302" xr:uid="{FB04498F-336C-41C7-9699-5BA47206D9AA}"/>
    <cellStyle name="메모 10 14 2 2" xfId="6303" xr:uid="{B086DE38-14F4-459A-B92A-13442E068ABF}"/>
    <cellStyle name="메모 10 14 2 2 2" xfId="33408" xr:uid="{DDDF73AF-478A-49D5-A052-4738BEA3FEB1}"/>
    <cellStyle name="메모 10 14 2 3" xfId="6304" xr:uid="{C7011D7A-4FE3-468C-837F-3CED5123F3B0}"/>
    <cellStyle name="메모 10 14 2 3 2" xfId="33409" xr:uid="{B711CAB2-C95D-4712-B213-E3A3F4CB2D08}"/>
    <cellStyle name="메모 10 14 2 4" xfId="33410" xr:uid="{2B63F9D5-9156-4367-B971-76592422BB8B}"/>
    <cellStyle name="메모 10 14 3" xfId="6305" xr:uid="{5A4FF03E-4F7B-47F3-98E6-0797BAA55305}"/>
    <cellStyle name="메모 10 14 3 2" xfId="6306" xr:uid="{FF020C05-A573-499B-BF2B-12BD9974558B}"/>
    <cellStyle name="메모 10 14 3 2 2" xfId="33411" xr:uid="{8477C1D7-75AE-46EF-AACD-2AFCD7DE97BD}"/>
    <cellStyle name="메모 10 14 3 3" xfId="6307" xr:uid="{4303F11F-2E27-489D-9CD5-7C842844ED41}"/>
    <cellStyle name="메모 10 14 3 3 2" xfId="33412" xr:uid="{53D48E7D-C511-4E90-AEFE-05FE2C3B7276}"/>
    <cellStyle name="메모 10 14 3 4" xfId="33413" xr:uid="{50B21899-1CA6-4432-8C8E-E04A9787793D}"/>
    <cellStyle name="메모 10 14 4" xfId="6308" xr:uid="{517E2684-768D-4F20-9863-DF6CD6D05638}"/>
    <cellStyle name="메모 10 14 4 2" xfId="33414" xr:uid="{5BF3EE2B-1CBF-47B1-A697-6D813082C361}"/>
    <cellStyle name="메모 10 14 5" xfId="6309" xr:uid="{4C234387-9E97-44C1-B185-506F5FDCAADA}"/>
    <cellStyle name="메모 10 14 5 2" xfId="33415" xr:uid="{605DCC95-5326-45E6-9174-9BBE7FFC3A2E}"/>
    <cellStyle name="메모 10 14 6" xfId="33416" xr:uid="{5ED2B74C-3D53-434D-B2D1-2D067FCD3BE8}"/>
    <cellStyle name="메모 10 15" xfId="6310" xr:uid="{8C3BB524-D601-41CC-BE61-0ADB72D1A4D4}"/>
    <cellStyle name="메모 10 15 2" xfId="6311" xr:uid="{7D600DFE-C57B-450F-B168-D61F04E86422}"/>
    <cellStyle name="메모 10 15 2 2" xfId="6312" xr:uid="{5EB0F302-43A6-4E91-918D-D23A6D16806B}"/>
    <cellStyle name="메모 10 15 2 2 2" xfId="33417" xr:uid="{B87F272D-7B51-4139-AC57-E25A366EBA65}"/>
    <cellStyle name="메모 10 15 2 3" xfId="6313" xr:uid="{815F58C7-81A0-483B-882A-1322A5327DAB}"/>
    <cellStyle name="메모 10 15 2 3 2" xfId="33418" xr:uid="{8071BA16-326F-4BF4-AED9-48E595C46777}"/>
    <cellStyle name="메모 10 15 2 4" xfId="33419" xr:uid="{F3342825-8D67-4516-B345-ACDF335C8E33}"/>
    <cellStyle name="메모 10 15 3" xfId="6314" xr:uid="{261632E8-4A9B-42B0-96CB-64DBCBF89EAA}"/>
    <cellStyle name="메모 10 15 3 2" xfId="6315" xr:uid="{44262C10-47E1-4593-A1B8-A5710FD8EAF1}"/>
    <cellStyle name="메모 10 15 3 2 2" xfId="33420" xr:uid="{7C5D3693-25B8-4EF2-90B4-EE6F683D898A}"/>
    <cellStyle name="메모 10 15 3 3" xfId="6316" xr:uid="{00AB3601-7960-47AE-A08B-C4F079EF64FA}"/>
    <cellStyle name="메모 10 15 3 3 2" xfId="33421" xr:uid="{D3AF906A-B66E-4BF7-8B08-CD349A2BA6E5}"/>
    <cellStyle name="메모 10 15 3 4" xfId="33422" xr:uid="{6AD115BD-2D9D-43F9-A529-28A9C5C22032}"/>
    <cellStyle name="메모 10 15 4" xfId="6317" xr:uid="{ECA1BBDA-D05A-4238-A07B-98EDF3ECC4B0}"/>
    <cellStyle name="메모 10 15 4 2" xfId="33423" xr:uid="{A06C0943-F765-40F6-8A4F-FB5C871D472A}"/>
    <cellStyle name="메모 10 15 5" xfId="6318" xr:uid="{B0959F6F-C3DB-4200-918E-2AA58C97E095}"/>
    <cellStyle name="메모 10 15 5 2" xfId="33424" xr:uid="{2F817058-2509-4E79-85C9-4E26C54C5DF3}"/>
    <cellStyle name="메모 10 15 6" xfId="33425" xr:uid="{750A5C66-A38E-4C6C-966F-EE38172E37CE}"/>
    <cellStyle name="메모 10 16" xfId="6319" xr:uid="{7CA70E0D-3990-492A-B3B3-9E371D4D9E65}"/>
    <cellStyle name="메모 10 16 2" xfId="6320" xr:uid="{4681F3BE-DD33-4C8E-ACDF-C889BC804063}"/>
    <cellStyle name="메모 10 16 2 2" xfId="33426" xr:uid="{F055C660-0EEE-4795-8956-F0193291B88F}"/>
    <cellStyle name="메모 10 16 3" xfId="6321" xr:uid="{1B2D98DB-2B79-4A91-86A1-27F2404577D2}"/>
    <cellStyle name="메모 10 16 3 2" xfId="33427" xr:uid="{B6E779BF-CF1B-47AC-A106-3EDE954DE2DF}"/>
    <cellStyle name="메모 10 16 4" xfId="33428" xr:uid="{5A78C89E-4E9C-4A07-9686-90D23ADDDCE7}"/>
    <cellStyle name="메모 10 17" xfId="6322" xr:uid="{8AFB02AD-5811-413F-9937-7C6A4D7A202C}"/>
    <cellStyle name="메모 10 17 2" xfId="6323" xr:uid="{9274D5EE-9815-4F8C-8464-F069322761BE}"/>
    <cellStyle name="메모 10 17 2 2" xfId="33429" xr:uid="{30CBFB9F-C2F5-4BDF-81E7-6988AD6841B8}"/>
    <cellStyle name="메모 10 17 3" xfId="6324" xr:uid="{8E7AB41F-91E1-4EB0-9828-BA8CE3BC7FEA}"/>
    <cellStyle name="메모 10 17 3 2" xfId="33430" xr:uid="{3257DE34-3A1F-4ED2-A515-8B37846DAD69}"/>
    <cellStyle name="메모 10 17 4" xfId="33431" xr:uid="{A665ADF6-DF78-47EE-BCF9-75CD4A2D8B08}"/>
    <cellStyle name="메모 10 18" xfId="6325" xr:uid="{6A81F059-74CD-4157-A85F-6E597D1B6E0D}"/>
    <cellStyle name="메모 10 18 2" xfId="6326" xr:uid="{32713685-F99F-42B0-9320-F20F6B174897}"/>
    <cellStyle name="메모 10 18 2 2" xfId="33432" xr:uid="{8279860A-664B-4003-9AA1-EF9993F3CA3E}"/>
    <cellStyle name="메모 10 18 3" xfId="6327" xr:uid="{0EFAE8A5-DEBB-4B61-80CE-C884C44916F6}"/>
    <cellStyle name="메모 10 18 3 2" xfId="33433" xr:uid="{16A89597-8553-4CD9-AB40-7CA1A786FBB6}"/>
    <cellStyle name="메모 10 18 4" xfId="33434" xr:uid="{ACC56122-9EEE-4F01-ABDF-B0227C3D37C3}"/>
    <cellStyle name="메모 10 19" xfId="6328" xr:uid="{755F6D47-9344-4674-AC0A-413CE6D086C3}"/>
    <cellStyle name="메모 10 19 2" xfId="6329" xr:uid="{2B0CE12D-973C-47CA-8FDC-1394E902474F}"/>
    <cellStyle name="메모 10 19 2 2" xfId="33435" xr:uid="{3434A3E5-7E06-417C-A77C-FFDAA462D131}"/>
    <cellStyle name="메모 10 19 3" xfId="6330" xr:uid="{811E3C84-BFA9-4621-AB72-B87E5700755A}"/>
    <cellStyle name="메모 10 19 3 2" xfId="33436" xr:uid="{25C2F2BF-05E4-43AF-97B6-53BF71C5C0C4}"/>
    <cellStyle name="메모 10 19 4" xfId="33437" xr:uid="{CFA69366-2CF5-485B-9F3D-6FBEE3940A28}"/>
    <cellStyle name="메모 10 2" xfId="6331" xr:uid="{8837BFEB-5767-47D0-A2B2-BBFE80D0BBD7}"/>
    <cellStyle name="메모 10 2 2" xfId="6332" xr:uid="{519A4DBA-DC03-486B-B73A-3F3EA0281B61}"/>
    <cellStyle name="메모 10 2 2 2" xfId="6333" xr:uid="{88667DB6-E711-46E6-9A71-EFB5559D8980}"/>
    <cellStyle name="메모 10 2 2 2 2" xfId="33438" xr:uid="{C99F4772-D495-4489-B9EA-BD0B399CFADF}"/>
    <cellStyle name="메모 10 2 2 3" xfId="6334" xr:uid="{D26FF42A-D19F-44AF-83E6-286A63EDBA7D}"/>
    <cellStyle name="메모 10 2 2 3 2" xfId="33439" xr:uid="{B3A3F9C4-7E87-4799-B38F-540F7D780119}"/>
    <cellStyle name="메모 10 2 2 4" xfId="33440" xr:uid="{17018D2D-CBCD-45AC-9C3D-EF012CD26142}"/>
    <cellStyle name="메모 10 2 3" xfId="6335" xr:uid="{907F8C93-14C2-40A3-9384-0BF717B022C8}"/>
    <cellStyle name="메모 10 2 3 2" xfId="6336" xr:uid="{14F7CDDD-9387-4929-BE9C-44DB0F05E979}"/>
    <cellStyle name="메모 10 2 3 2 2" xfId="33441" xr:uid="{043ECA0F-A201-421C-99F9-73D91CEE0F7B}"/>
    <cellStyle name="메모 10 2 3 3" xfId="6337" xr:uid="{F7B9C441-9A24-4F07-AF3A-9E49F54E5939}"/>
    <cellStyle name="메모 10 2 3 3 2" xfId="33442" xr:uid="{3CBED3EA-EE59-4342-87DE-25944FD35A7D}"/>
    <cellStyle name="메모 10 2 3 4" xfId="33443" xr:uid="{25198081-1CA4-474A-8F9B-EA6DD3271C6C}"/>
    <cellStyle name="메모 10 2 4" xfId="6338" xr:uid="{A00D5E3A-90E1-4D74-9578-493B24C906E7}"/>
    <cellStyle name="메모 10 2 4 2" xfId="33444" xr:uid="{51604086-8E02-4DDB-82BF-589D3D8E8E57}"/>
    <cellStyle name="메모 10 2 5" xfId="6339" xr:uid="{F65B0667-0759-4D09-98C8-18717B4F8559}"/>
    <cellStyle name="메모 10 2 5 2" xfId="33445" xr:uid="{11D19652-4D17-409B-AB92-FEA793F7D43D}"/>
    <cellStyle name="메모 10 2 6" xfId="27353" xr:uid="{44B5319C-5866-46B7-9183-8AF0BEE85C06}"/>
    <cellStyle name="메모 10 2 6 2" xfId="33446" xr:uid="{80C0C6AE-0E0E-4A40-B9D5-9EB177DA5997}"/>
    <cellStyle name="메모 10 2 7" xfId="33447" xr:uid="{DE4CAFDF-3980-43A5-88C4-779D481B4CD0}"/>
    <cellStyle name="메모 10 20" xfId="6340" xr:uid="{37D28471-F183-4C54-A99F-736440048588}"/>
    <cellStyle name="메모 10 20 2" xfId="6341" xr:uid="{702FFFCB-3F40-4DC1-BCAB-59017FBB887D}"/>
    <cellStyle name="메모 10 20 2 2" xfId="33448" xr:uid="{46EA5D95-A79A-46F8-90D5-0802C09D4B48}"/>
    <cellStyle name="메모 10 20 3" xfId="6342" xr:uid="{C52A1125-9A6B-4996-91FE-012C7C8F9BBF}"/>
    <cellStyle name="메모 10 20 3 2" xfId="33449" xr:uid="{1D24A574-C372-4421-9D46-B049ADE3D26E}"/>
    <cellStyle name="메모 10 20 4" xfId="33450" xr:uid="{D39E8825-F2CA-409C-997A-DA14F0DEA699}"/>
    <cellStyle name="메모 10 21" xfId="27354" xr:uid="{91C81D1E-5724-412E-B33F-462CC1388FA4}"/>
    <cellStyle name="메모 10 21 2" xfId="33451" xr:uid="{6CB07BFF-9669-4E4F-B6C6-850FB495E9DC}"/>
    <cellStyle name="메모 10 22" xfId="33452" xr:uid="{3D6ABD02-BA94-4A9D-A6C3-4969DAA56602}"/>
    <cellStyle name="메모 10 3" xfId="6343" xr:uid="{1B2EFDED-DBA7-4D59-826B-C5A293B19D5C}"/>
    <cellStyle name="메모 10 3 2" xfId="6344" xr:uid="{947B74AC-E14B-48BD-A09D-2D735D674E50}"/>
    <cellStyle name="메모 10 3 2 2" xfId="6345" xr:uid="{CC3A6A62-1B98-48D0-B919-82CE9E183C14}"/>
    <cellStyle name="메모 10 3 2 2 2" xfId="33453" xr:uid="{36851876-F5AF-4F26-9B32-DD84E5E68399}"/>
    <cellStyle name="메모 10 3 2 3" xfId="6346" xr:uid="{1CA1121A-546D-4A2F-906E-9E104EA5201F}"/>
    <cellStyle name="메모 10 3 2 3 2" xfId="33454" xr:uid="{84C16E38-2F87-4972-A854-F30FB09CDB1D}"/>
    <cellStyle name="메모 10 3 2 4" xfId="33455" xr:uid="{48119150-BF83-4C55-B79B-5A20A829641F}"/>
    <cellStyle name="메모 10 3 3" xfId="6347" xr:uid="{3D36EA0C-2075-470A-8437-57E1979018AB}"/>
    <cellStyle name="메모 10 3 3 2" xfId="6348" xr:uid="{BF240E04-7725-4BFB-BA07-849985F41514}"/>
    <cellStyle name="메모 10 3 3 2 2" xfId="33456" xr:uid="{C1FD580F-EE2C-47FF-802F-B7641ED9438D}"/>
    <cellStyle name="메모 10 3 3 3" xfId="6349" xr:uid="{C5887A63-1D85-4116-A7AD-884418D83682}"/>
    <cellStyle name="메모 10 3 3 3 2" xfId="33457" xr:uid="{E16C4CD5-B096-4F4D-A178-9A88C95D4821}"/>
    <cellStyle name="메모 10 3 3 4" xfId="33458" xr:uid="{7BEAFBBC-92D1-4A50-8CEA-29D47B0858D4}"/>
    <cellStyle name="메모 10 3 4" xfId="6350" xr:uid="{4305F7F0-46A9-4DFC-B1B4-A99E414C6870}"/>
    <cellStyle name="메모 10 3 4 2" xfId="33459" xr:uid="{8C3805CD-9DBF-4259-9D3B-AEC1A8735A94}"/>
    <cellStyle name="메모 10 3 5" xfId="6351" xr:uid="{D4BFF2C8-FFDC-4951-8B36-B2785B059853}"/>
    <cellStyle name="메모 10 3 5 2" xfId="33460" xr:uid="{173C3A47-08CD-4606-A215-BF732027B470}"/>
    <cellStyle name="메모 10 3 6" xfId="33461" xr:uid="{7AD3F61D-62B9-4DAB-A5B6-7C9D58C8165F}"/>
    <cellStyle name="메모 10 4" xfId="6352" xr:uid="{411799C5-57AA-4D41-BA10-87D2F4114227}"/>
    <cellStyle name="메모 10 4 2" xfId="6353" xr:uid="{57A9D55F-3C82-4000-81F4-A7F4DD2EA2CD}"/>
    <cellStyle name="메모 10 4 2 2" xfId="6354" xr:uid="{BD7AB385-3636-430A-B43A-CB4E8FCD5522}"/>
    <cellStyle name="메모 10 4 2 2 2" xfId="33462" xr:uid="{9CEE7F4D-F79F-41A2-9A3B-C8851E5F8061}"/>
    <cellStyle name="메모 10 4 2 3" xfId="6355" xr:uid="{F8543FEE-5E49-4585-AA74-F786A33E79F4}"/>
    <cellStyle name="메모 10 4 2 3 2" xfId="33463" xr:uid="{04216D00-CAAD-458E-BEA4-40E9EBD90028}"/>
    <cellStyle name="메모 10 4 2 4" xfId="33464" xr:uid="{DAB18907-9BC3-4B94-A974-C163DBD7AB4A}"/>
    <cellStyle name="메모 10 4 3" xfId="6356" xr:uid="{B89807C3-7ECE-4CC9-A9A5-12E96AFF9579}"/>
    <cellStyle name="메모 10 4 3 2" xfId="6357" xr:uid="{B743BE9A-F2F0-4EB8-8077-F54EE65EEECA}"/>
    <cellStyle name="메모 10 4 3 2 2" xfId="33465" xr:uid="{B9D29340-2046-4D34-9DE3-603818656BC9}"/>
    <cellStyle name="메모 10 4 3 3" xfId="6358" xr:uid="{A6197AE7-B33C-4007-B0F1-BEC9A2C988AC}"/>
    <cellStyle name="메모 10 4 3 3 2" xfId="33466" xr:uid="{608CD302-2070-4F9B-A2F1-A8A07A3E062B}"/>
    <cellStyle name="메모 10 4 3 4" xfId="33467" xr:uid="{6506E186-520E-4469-AAD0-951B9F5A2896}"/>
    <cellStyle name="메모 10 4 4" xfId="6359" xr:uid="{CDC98103-A242-4E3D-AB61-9E351232F845}"/>
    <cellStyle name="메모 10 4 4 2" xfId="33468" xr:uid="{D490EC23-2DBD-4D66-84B5-B38533094DB8}"/>
    <cellStyle name="메모 10 4 5" xfId="6360" xr:uid="{8145D953-A504-49EB-B34A-B2C9A822EFA0}"/>
    <cellStyle name="메모 10 4 5 2" xfId="33469" xr:uid="{8DBF0AF3-CC40-4967-8FC4-518B1F5A5189}"/>
    <cellStyle name="메모 10 4 6" xfId="33470" xr:uid="{0A705F45-F2D9-4A3E-9EBE-B3D7660AED7D}"/>
    <cellStyle name="메모 10 5" xfId="6361" xr:uid="{F9274A60-A4D2-486D-B697-B0590E5537CF}"/>
    <cellStyle name="메모 10 5 2" xfId="6362" xr:uid="{BEA438EE-7D99-489A-8A4D-29A1BFE9627D}"/>
    <cellStyle name="메모 10 5 2 2" xfId="6363" xr:uid="{B6C7018D-8666-4468-A111-C2F131848E4D}"/>
    <cellStyle name="메모 10 5 2 2 2" xfId="33471" xr:uid="{9AE585AA-2A53-4BB7-9618-1BBBAF0ED009}"/>
    <cellStyle name="메모 10 5 2 3" xfId="6364" xr:uid="{9BE49064-601C-436B-8E80-7FDFB3B68BCB}"/>
    <cellStyle name="메모 10 5 2 3 2" xfId="33472" xr:uid="{0C56689A-32C2-489B-8DAB-8D3B72054F24}"/>
    <cellStyle name="메모 10 5 2 4" xfId="33473" xr:uid="{B4574A19-9252-4E33-8A36-F3DCD5CA5A96}"/>
    <cellStyle name="메모 10 5 3" xfId="6365" xr:uid="{50A3FED6-1C84-4EF0-BD4F-7D5BCF19869D}"/>
    <cellStyle name="메모 10 5 3 2" xfId="6366" xr:uid="{D292B093-EA55-4BE1-9D3E-87AEA165E058}"/>
    <cellStyle name="메모 10 5 3 2 2" xfId="33474" xr:uid="{3FE39C08-7215-445F-B68D-84F64B83A781}"/>
    <cellStyle name="메모 10 5 3 3" xfId="6367" xr:uid="{D391886E-5ADB-4042-9806-2B47AF31621E}"/>
    <cellStyle name="메모 10 5 3 3 2" xfId="33475" xr:uid="{8087FEB2-4AF1-4CED-A7F2-EC6AAA48BF81}"/>
    <cellStyle name="메모 10 5 3 4" xfId="33476" xr:uid="{FE607B54-64F9-4EC0-8F4A-CD7BA11094B1}"/>
    <cellStyle name="메모 10 5 4" xfId="6368" xr:uid="{1F23D280-EF74-49AA-AB6F-7685CA899691}"/>
    <cellStyle name="메모 10 5 4 2" xfId="33477" xr:uid="{E488195C-81C1-4BB0-B0BB-DE2586396186}"/>
    <cellStyle name="메모 10 5 5" xfId="6369" xr:uid="{D2329D6C-0A48-4B97-83B3-1BD2FBC3EC44}"/>
    <cellStyle name="메모 10 5 5 2" xfId="33478" xr:uid="{AB3AA706-AEC7-4FA8-A9F5-5BA87EC71A4B}"/>
    <cellStyle name="메모 10 5 6" xfId="33479" xr:uid="{2DF32D1B-D342-4756-8C3D-B7F55AAC351E}"/>
    <cellStyle name="메모 10 6" xfId="6370" xr:uid="{6E9D4205-1736-4ADD-BB2C-081798A8CCE5}"/>
    <cellStyle name="메모 10 6 2" xfId="6371" xr:uid="{29C79DC9-4EFB-439B-933D-CF785AB30018}"/>
    <cellStyle name="메모 10 6 2 2" xfId="6372" xr:uid="{1B90A7A5-7648-41C5-A3AB-91FB682EBFF1}"/>
    <cellStyle name="메모 10 6 2 2 2" xfId="33480" xr:uid="{311679C2-E514-4589-B2B3-6E13F794072F}"/>
    <cellStyle name="메모 10 6 2 3" xfId="6373" xr:uid="{03F07931-0329-4958-BB47-FC5AD70D6FFC}"/>
    <cellStyle name="메모 10 6 2 3 2" xfId="33481" xr:uid="{DF49A938-B200-4462-85CF-BF4A646BBD19}"/>
    <cellStyle name="메모 10 6 2 4" xfId="33482" xr:uid="{116F9687-F47F-4089-9F2C-169973C5AC37}"/>
    <cellStyle name="메모 10 6 3" xfId="6374" xr:uid="{D712254F-8FEC-4493-9DB5-021B9D2E6DD5}"/>
    <cellStyle name="메모 10 6 3 2" xfId="6375" xr:uid="{DCADFF18-E25F-492C-8134-24B605476E8E}"/>
    <cellStyle name="메모 10 6 3 2 2" xfId="33483" xr:uid="{8044B138-834D-4ECB-91B4-20A7008BE9E8}"/>
    <cellStyle name="메모 10 6 3 3" xfId="6376" xr:uid="{02F9EE12-3A0D-4F87-978C-62F3FBC12C04}"/>
    <cellStyle name="메모 10 6 3 3 2" xfId="33484" xr:uid="{B7B88036-51BA-4EDD-8442-74A37519BF8C}"/>
    <cellStyle name="메모 10 6 3 4" xfId="33485" xr:uid="{A9DF44C9-E6F1-4151-8CEE-37FB125FC182}"/>
    <cellStyle name="메모 10 6 4" xfId="6377" xr:uid="{A1FBF0BA-0C37-45F1-8F3B-82A20889223E}"/>
    <cellStyle name="메모 10 6 4 2" xfId="33486" xr:uid="{D68C83B7-1DCC-48CD-ABBC-A613717ADBD4}"/>
    <cellStyle name="메모 10 6 5" xfId="6378" xr:uid="{2EA3362C-43F7-4BDF-A6E1-D151071D066F}"/>
    <cellStyle name="메모 10 6 5 2" xfId="33487" xr:uid="{27C2819F-0C6E-4F25-B12B-8BD6B7BB4084}"/>
    <cellStyle name="메모 10 6 6" xfId="33488" xr:uid="{FACB1D1E-04EB-4E4A-BD75-5711F125B648}"/>
    <cellStyle name="메모 10 7" xfId="6379" xr:uid="{6281CA1D-514A-4B61-A4AD-A25B150A75FF}"/>
    <cellStyle name="메모 10 7 2" xfId="6380" xr:uid="{1EFBEE0D-76F6-4C72-B56A-7B21F563F8E2}"/>
    <cellStyle name="메모 10 7 2 2" xfId="6381" xr:uid="{D07547BF-8248-49D7-9C39-700712E55FE7}"/>
    <cellStyle name="메모 10 7 2 2 2" xfId="33489" xr:uid="{43C94B05-1C7E-4F79-8293-BDDD7642F64C}"/>
    <cellStyle name="메모 10 7 2 3" xfId="6382" xr:uid="{CF1D76C8-C259-4D18-8083-A166EA73B9F3}"/>
    <cellStyle name="메모 10 7 2 3 2" xfId="33490" xr:uid="{59F80AEE-F82E-4BF1-A3CF-DCC1437F0C6B}"/>
    <cellStyle name="메모 10 7 2 4" xfId="33491" xr:uid="{0B940E04-02AA-4D56-86B4-6F8573B90C95}"/>
    <cellStyle name="메모 10 7 3" xfId="6383" xr:uid="{26748D0F-E206-4675-8E04-D948A686657B}"/>
    <cellStyle name="메모 10 7 3 2" xfId="6384" xr:uid="{064A4187-74EA-429E-9425-0945581A3227}"/>
    <cellStyle name="메모 10 7 3 2 2" xfId="33492" xr:uid="{D85C6961-249D-4C54-9BBE-7395DAADB5E1}"/>
    <cellStyle name="메모 10 7 3 3" xfId="6385" xr:uid="{8DC4AB89-6ADF-490E-9D9F-AA74189615CF}"/>
    <cellStyle name="메모 10 7 3 3 2" xfId="33493" xr:uid="{D0D45C25-1F48-47A4-B1F7-62DDB3520BC0}"/>
    <cellStyle name="메모 10 7 3 4" xfId="33494" xr:uid="{58B855CB-5465-4716-9898-E93D178F1670}"/>
    <cellStyle name="메모 10 7 4" xfId="6386" xr:uid="{3EF500F2-43DB-425C-81F7-51ECFB70912D}"/>
    <cellStyle name="메모 10 7 4 2" xfId="33495" xr:uid="{63D2CC05-A388-4225-A0EB-87309D72C3BE}"/>
    <cellStyle name="메모 10 7 5" xfId="6387" xr:uid="{B9E57B76-0446-4E03-8054-0C2B862E2097}"/>
    <cellStyle name="메모 10 7 5 2" xfId="33496" xr:uid="{662A8F06-35C3-46F6-BBE5-66EE995408BA}"/>
    <cellStyle name="메모 10 7 6" xfId="33497" xr:uid="{A8E44204-5B32-47AF-A3CF-CFB01A65BFC1}"/>
    <cellStyle name="메모 10 8" xfId="6388" xr:uid="{17B0EB00-3A14-484D-A2A3-C8B9886CEE8D}"/>
    <cellStyle name="메모 10 8 2" xfId="6389" xr:uid="{2A7CDCF5-AFBA-4D71-AC93-79863DBD077B}"/>
    <cellStyle name="메모 10 8 2 2" xfId="6390" xr:uid="{2F834B97-566E-4203-86E5-879713FC6144}"/>
    <cellStyle name="메모 10 8 2 2 2" xfId="33498" xr:uid="{26168761-AA5F-4FD5-A962-605BB199957E}"/>
    <cellStyle name="메모 10 8 2 3" xfId="6391" xr:uid="{0DD7D53A-7024-4B9D-86F8-FD434031F7A4}"/>
    <cellStyle name="메모 10 8 2 3 2" xfId="33499" xr:uid="{1DC64048-9D6B-4B40-8AC4-B2A599B9201A}"/>
    <cellStyle name="메모 10 8 2 4" xfId="33500" xr:uid="{7ABA403E-B0D1-46C7-A13F-2A26E99F2E02}"/>
    <cellStyle name="메모 10 8 3" xfId="6392" xr:uid="{3394A201-7191-4011-A8AF-21E99C5EA621}"/>
    <cellStyle name="메모 10 8 3 2" xfId="6393" xr:uid="{962CEAFA-03F1-4667-8D69-E767E552547A}"/>
    <cellStyle name="메모 10 8 3 2 2" xfId="33501" xr:uid="{F14EA95B-CA6C-4FE1-9E67-F7DEAD0295CB}"/>
    <cellStyle name="메모 10 8 3 3" xfId="6394" xr:uid="{F66ABF6B-2980-4DD7-B40C-A374C85F65BA}"/>
    <cellStyle name="메모 10 8 3 3 2" xfId="33502" xr:uid="{BC880CF2-7B37-4B89-A019-5E82359A259D}"/>
    <cellStyle name="메모 10 8 3 4" xfId="33503" xr:uid="{86D2DFA1-48F9-49E7-9F7C-41094E7A222B}"/>
    <cellStyle name="메모 10 8 4" xfId="6395" xr:uid="{35950BB0-D379-4A7C-B8F0-A166E911091B}"/>
    <cellStyle name="메모 10 8 4 2" xfId="33504" xr:uid="{7D990CF2-465A-4251-9C74-15D9AC2F82AF}"/>
    <cellStyle name="메모 10 8 5" xfId="6396" xr:uid="{4FADF762-DD1B-4153-B6E4-106077CEF310}"/>
    <cellStyle name="메모 10 8 5 2" xfId="33505" xr:uid="{2A75C593-6CDB-4DF6-A784-FF7328D7C1B8}"/>
    <cellStyle name="메모 10 8 6" xfId="33506" xr:uid="{ED780309-EC05-48AF-BAA9-C96C5A62B288}"/>
    <cellStyle name="메모 10 9" xfId="6397" xr:uid="{82E12466-F5EA-4FA3-A9B2-7E2577680E77}"/>
    <cellStyle name="메모 10 9 2" xfId="6398" xr:uid="{CFEDE354-500D-4D29-8F8F-3B42D197C246}"/>
    <cellStyle name="메모 10 9 2 2" xfId="6399" xr:uid="{D68A22C3-032F-4C73-ADA2-8B51C5D39C98}"/>
    <cellStyle name="메모 10 9 2 2 2" xfId="33507" xr:uid="{0B1210B9-8546-46C9-A23F-4A0B1131D72B}"/>
    <cellStyle name="메모 10 9 2 3" xfId="6400" xr:uid="{A291F85D-4063-4FC7-9006-6E88D9118801}"/>
    <cellStyle name="메모 10 9 2 3 2" xfId="33508" xr:uid="{9CF690B3-39E5-44B6-97BC-082AC747C9FE}"/>
    <cellStyle name="메모 10 9 2 4" xfId="33509" xr:uid="{4615CD62-439F-420F-9349-0DF9DEA60E74}"/>
    <cellStyle name="메모 10 9 3" xfId="6401" xr:uid="{AEA64BB7-5AB2-4EBA-B1AF-365D2B4C08DF}"/>
    <cellStyle name="메모 10 9 3 2" xfId="6402" xr:uid="{461104D6-FBFB-4CE2-B1C6-EC62E3330924}"/>
    <cellStyle name="메모 10 9 3 2 2" xfId="33510" xr:uid="{90163F61-3290-485C-ADE1-0BDB003D6809}"/>
    <cellStyle name="메모 10 9 3 3" xfId="6403" xr:uid="{E60B15EB-2FA6-43CB-95FE-A15C072C5765}"/>
    <cellStyle name="메모 10 9 3 3 2" xfId="33511" xr:uid="{F8619B40-9B55-4DD2-B813-A85E599D40DB}"/>
    <cellStyle name="메모 10 9 3 4" xfId="33512" xr:uid="{C4A883A6-7C40-43E8-83B7-3E5DD038A82B}"/>
    <cellStyle name="메모 10 9 4" xfId="6404" xr:uid="{FBA0E517-5556-49AC-B691-C7DA8DBD7DBE}"/>
    <cellStyle name="메모 10 9 4 2" xfId="33513" xr:uid="{E8D89A66-E190-4D4C-9E74-E48CFD0E503B}"/>
    <cellStyle name="메모 10 9 5" xfId="6405" xr:uid="{64EC84C1-A028-4DF4-AA13-ACDAD0BF4EC8}"/>
    <cellStyle name="메모 10 9 5 2" xfId="33514" xr:uid="{979A065C-1E56-486D-861B-29067A1615FC}"/>
    <cellStyle name="메모 10 9 6" xfId="33515" xr:uid="{093F7061-A730-49F5-9D1A-5863C68EB8A6}"/>
    <cellStyle name="메모 11" xfId="6406" xr:uid="{DE6DCE9E-A5EF-482C-B9C8-E72F349616A5}"/>
    <cellStyle name="메모 11 10" xfId="6407" xr:uid="{A35F426E-300E-4ED4-A4F0-3920C77CCA4C}"/>
    <cellStyle name="메모 11 10 2" xfId="6408" xr:uid="{4326AFAE-8E14-432F-B117-93D55847684C}"/>
    <cellStyle name="메모 11 10 2 2" xfId="6409" xr:uid="{AE630ADF-73CE-4528-A972-733371DCF070}"/>
    <cellStyle name="메모 11 10 2 2 2" xfId="33516" xr:uid="{41262E2C-79CA-4718-BEC0-A2616185BB7D}"/>
    <cellStyle name="메모 11 10 2 3" xfId="6410" xr:uid="{10FC8CF1-1298-4752-B2F9-F45B5443379C}"/>
    <cellStyle name="메모 11 10 2 3 2" xfId="33517" xr:uid="{D8FC9DD1-3CF6-4A04-8323-58F5911D5587}"/>
    <cellStyle name="메모 11 10 2 4" xfId="33518" xr:uid="{73737F7E-B3A6-4BDD-BC36-8915674D9785}"/>
    <cellStyle name="메모 11 10 3" xfId="6411" xr:uid="{729BB3FA-1B90-433F-8F04-1D968BCDC54A}"/>
    <cellStyle name="메모 11 10 3 2" xfId="6412" xr:uid="{AD1B642A-768B-4834-AA4B-A5E37724B839}"/>
    <cellStyle name="메모 11 10 3 2 2" xfId="33519" xr:uid="{BBB8940C-F74F-48BC-819D-414143F324BC}"/>
    <cellStyle name="메모 11 10 3 3" xfId="6413" xr:uid="{B625245E-575E-432E-8520-62BDA53B24F5}"/>
    <cellStyle name="메모 11 10 3 3 2" xfId="33520" xr:uid="{52B2C364-F26B-448F-8CC1-8617213D9EBE}"/>
    <cellStyle name="메모 11 10 3 4" xfId="33521" xr:uid="{B5FE706D-6646-4C7C-B98A-F2F4D7D766E3}"/>
    <cellStyle name="메모 11 10 4" xfId="6414" xr:uid="{8B36A385-E1F5-4701-863D-0B043ACAED75}"/>
    <cellStyle name="메모 11 10 4 2" xfId="33522" xr:uid="{3E9682C4-F47E-4E7E-B6D9-E70F0C166301}"/>
    <cellStyle name="메모 11 10 5" xfId="6415" xr:uid="{E1B04D87-FF16-401D-95F5-55F1FADAFEA8}"/>
    <cellStyle name="메모 11 10 5 2" xfId="33523" xr:uid="{D3C13662-D078-4B38-857A-C2245CBD0E40}"/>
    <cellStyle name="메모 11 10 6" xfId="33524" xr:uid="{0D118151-3701-4F5C-A65D-AFC5F38E1962}"/>
    <cellStyle name="메모 11 11" xfId="6416" xr:uid="{9D43D93B-45AB-4A42-8B22-C7700B0A1F2F}"/>
    <cellStyle name="메모 11 11 2" xfId="6417" xr:uid="{10ACDDCF-3887-4042-A53F-6EDBC8095453}"/>
    <cellStyle name="메모 11 11 2 2" xfId="6418" xr:uid="{F261CED6-F6C2-450D-BFC2-6414D7D7E739}"/>
    <cellStyle name="메모 11 11 2 2 2" xfId="33525" xr:uid="{ED4326B2-04E6-47BF-850D-8C5A53A20CD2}"/>
    <cellStyle name="메모 11 11 2 3" xfId="6419" xr:uid="{D416C4CA-D885-434C-B699-7ADF00856B3D}"/>
    <cellStyle name="메모 11 11 2 3 2" xfId="33526" xr:uid="{BD80CC1A-37D7-4610-8BB5-1A5D6A785313}"/>
    <cellStyle name="메모 11 11 2 4" xfId="33527" xr:uid="{1EAC301C-73A9-4594-963B-BE459ADD5348}"/>
    <cellStyle name="메모 11 11 3" xfId="6420" xr:uid="{2411AA69-C4FF-4ADF-9A30-7AF48300A1EB}"/>
    <cellStyle name="메모 11 11 3 2" xfId="6421" xr:uid="{309D9C30-758A-4895-956F-AD5CB7C709DB}"/>
    <cellStyle name="메모 11 11 3 2 2" xfId="33528" xr:uid="{D6CF552E-AB91-4E9B-91D0-E5A79A7AB6FF}"/>
    <cellStyle name="메모 11 11 3 3" xfId="6422" xr:uid="{7FB69E0C-7019-4ACB-B6D1-B0515C4B310C}"/>
    <cellStyle name="메모 11 11 3 3 2" xfId="33529" xr:uid="{2364364A-5768-45D8-AEEA-C54F9E8BEBB6}"/>
    <cellStyle name="메모 11 11 3 4" xfId="33530" xr:uid="{2B0176C7-6DE4-4878-B421-48C74687F56D}"/>
    <cellStyle name="메모 11 11 4" xfId="6423" xr:uid="{49718132-1844-4A95-AAC9-C6A5215D583C}"/>
    <cellStyle name="메모 11 11 4 2" xfId="33531" xr:uid="{12EB82B7-EC31-4679-87D9-AFCAFB479F7E}"/>
    <cellStyle name="메모 11 11 5" xfId="6424" xr:uid="{3CDD08B4-0ED8-4B86-9270-D72C8BF37BFB}"/>
    <cellStyle name="메모 11 11 5 2" xfId="33532" xr:uid="{2A478ADE-5207-4A8A-A1E4-D960CAD8A736}"/>
    <cellStyle name="메모 11 11 6" xfId="33533" xr:uid="{D0FBF6D9-999C-4A37-BCE8-DB9CE55ECAE0}"/>
    <cellStyle name="메모 11 12" xfId="6425" xr:uid="{B4B5EDC0-1272-4B37-A3BB-0C76E859D130}"/>
    <cellStyle name="메모 11 12 2" xfId="6426" xr:uid="{78662CEF-1115-4739-9BF7-AE88E6ED59E3}"/>
    <cellStyle name="메모 11 12 2 2" xfId="6427" xr:uid="{07E1EC77-47D0-4D66-8F21-3E024031C9CE}"/>
    <cellStyle name="메모 11 12 2 2 2" xfId="33534" xr:uid="{0A8AED08-04FF-4CC7-9A04-B1BC75B8482C}"/>
    <cellStyle name="메모 11 12 2 3" xfId="6428" xr:uid="{531161DD-9D62-4495-A201-21DD05B8B69C}"/>
    <cellStyle name="메모 11 12 2 3 2" xfId="33535" xr:uid="{5A25FA16-34B7-4527-958B-594C2485F5E1}"/>
    <cellStyle name="메모 11 12 2 4" xfId="33536" xr:uid="{E64C0953-205C-42ED-9A5A-9B83C1019B54}"/>
    <cellStyle name="메모 11 12 3" xfId="6429" xr:uid="{245E0797-1BAF-4F1D-81AF-A964106815BD}"/>
    <cellStyle name="메모 11 12 3 2" xfId="6430" xr:uid="{2987188A-38EE-46BB-82DB-698B284C6F2B}"/>
    <cellStyle name="메모 11 12 3 2 2" xfId="33537" xr:uid="{F6B6C3D8-994D-472C-B275-422435C1CC34}"/>
    <cellStyle name="메모 11 12 3 3" xfId="6431" xr:uid="{303510FE-CBE7-42FE-9082-C779F4F62FA5}"/>
    <cellStyle name="메모 11 12 3 3 2" xfId="33538" xr:uid="{FD99F70C-A404-4676-9D4E-13022B47E3D3}"/>
    <cellStyle name="메모 11 12 3 4" xfId="33539" xr:uid="{D555D198-1B58-4973-865B-37AEBF1FD64B}"/>
    <cellStyle name="메모 11 12 4" xfId="6432" xr:uid="{C0D26B0A-AD53-45B1-BD79-97CEBDFC643E}"/>
    <cellStyle name="메모 11 12 4 2" xfId="33540" xr:uid="{A4D44B91-1CB5-4BC0-AC01-F6E168F32042}"/>
    <cellStyle name="메모 11 12 5" xfId="6433" xr:uid="{BF25BB39-0162-4CED-B4D9-024377E38EB2}"/>
    <cellStyle name="메모 11 12 5 2" xfId="33541" xr:uid="{97B05535-1670-4495-9D5B-AC31A005631F}"/>
    <cellStyle name="메모 11 12 6" xfId="33542" xr:uid="{8D000FD0-F348-4B3D-BB48-9C216C9FA6FD}"/>
    <cellStyle name="메모 11 13" xfId="6434" xr:uid="{FE759434-4DCE-4C44-BD70-C81AE0A2582F}"/>
    <cellStyle name="메모 11 13 2" xfId="6435" xr:uid="{0114EDA8-A312-401F-A85D-BB464F92759C}"/>
    <cellStyle name="메모 11 13 2 2" xfId="6436" xr:uid="{CF28D676-3E91-47E3-986F-42E917F296F5}"/>
    <cellStyle name="메모 11 13 2 2 2" xfId="33543" xr:uid="{643BE2F0-3A0A-4FEC-90DE-DE43426B9323}"/>
    <cellStyle name="메모 11 13 2 3" xfId="6437" xr:uid="{790588E1-87B9-4090-8A68-17DE6F7A0BAE}"/>
    <cellStyle name="메모 11 13 2 3 2" xfId="33544" xr:uid="{3656093E-C2C2-47FC-AD1D-D5EFA758E179}"/>
    <cellStyle name="메모 11 13 2 4" xfId="33545" xr:uid="{82C1D664-99AF-4CEB-86FE-F3894DD336B8}"/>
    <cellStyle name="메모 11 13 3" xfId="6438" xr:uid="{57875D6D-35CA-422A-A668-C8268558CD61}"/>
    <cellStyle name="메모 11 13 3 2" xfId="6439" xr:uid="{87B897A2-2CCC-4387-8C6F-A6DB4391A8A2}"/>
    <cellStyle name="메모 11 13 3 2 2" xfId="33546" xr:uid="{484290C1-7D8B-4189-99CC-94A9DD2D146E}"/>
    <cellStyle name="메모 11 13 3 3" xfId="6440" xr:uid="{15B327D5-BED2-488F-BAB4-8D4A01A77654}"/>
    <cellStyle name="메모 11 13 3 3 2" xfId="33547" xr:uid="{65DEDAD5-23B1-401C-A5C0-49746D135D61}"/>
    <cellStyle name="메모 11 13 3 4" xfId="33548" xr:uid="{1EA4E422-72CA-4FAD-BDA5-0775CFDA28DA}"/>
    <cellStyle name="메모 11 13 4" xfId="6441" xr:uid="{A5A7BC9A-144C-4E5E-80CB-20554E05E2F2}"/>
    <cellStyle name="메모 11 13 4 2" xfId="33549" xr:uid="{2EAA5628-3ACD-42EF-B63D-519F3CAD0B90}"/>
    <cellStyle name="메모 11 13 5" xfId="6442" xr:uid="{3FEFFE73-DDD7-4BC9-9063-876AB5B1AA59}"/>
    <cellStyle name="메모 11 13 5 2" xfId="33550" xr:uid="{A618150E-7624-420E-AE20-C1E99F2E2895}"/>
    <cellStyle name="메모 11 13 6" xfId="33551" xr:uid="{A6D8A636-F61E-4194-B8FF-8FC53327C6D4}"/>
    <cellStyle name="메모 11 14" xfId="6443" xr:uid="{BB68922C-7414-4016-BDC3-FB066A93731A}"/>
    <cellStyle name="메모 11 14 2" xfId="6444" xr:uid="{559B3955-43DC-4691-BBB0-3E15BB272F07}"/>
    <cellStyle name="메모 11 14 2 2" xfId="6445" xr:uid="{D1B36CB5-6FD6-4A22-B8BF-A32E4E17CD94}"/>
    <cellStyle name="메모 11 14 2 2 2" xfId="33552" xr:uid="{3AB30D35-B34E-43B4-B403-AF582A753F2C}"/>
    <cellStyle name="메모 11 14 2 3" xfId="6446" xr:uid="{9F4A0ADF-0925-4C48-8C5C-49E9D5BFC300}"/>
    <cellStyle name="메모 11 14 2 3 2" xfId="33553" xr:uid="{86471951-3874-438A-A3B4-8FB26302856E}"/>
    <cellStyle name="메모 11 14 2 4" xfId="33554" xr:uid="{86BD9D33-577A-46EA-A3A7-DC660A31DF68}"/>
    <cellStyle name="메모 11 14 3" xfId="6447" xr:uid="{C79CB032-CFC6-412E-9DBB-00B229E7AC81}"/>
    <cellStyle name="메모 11 14 3 2" xfId="6448" xr:uid="{5DA06F14-F10D-4D0B-9D0A-0AE5B3490235}"/>
    <cellStyle name="메모 11 14 3 2 2" xfId="33555" xr:uid="{9F12ACC4-5541-450C-963B-5954171DF9A1}"/>
    <cellStyle name="메모 11 14 3 3" xfId="6449" xr:uid="{A0A1993B-A435-4B09-B1AC-E5A952B8B957}"/>
    <cellStyle name="메모 11 14 3 3 2" xfId="33556" xr:uid="{812B7165-48D5-40E0-B1A3-E3D7271BCE5B}"/>
    <cellStyle name="메모 11 14 3 4" xfId="33557" xr:uid="{9015F8C5-0222-4D19-ACE0-745AFFB2B77E}"/>
    <cellStyle name="메모 11 14 4" xfId="6450" xr:uid="{106C827B-52B8-495C-81EB-F98824A6CA2C}"/>
    <cellStyle name="메모 11 14 4 2" xfId="33558" xr:uid="{F0C9AD46-662F-4687-AA05-C8F805B9CDC8}"/>
    <cellStyle name="메모 11 14 5" xfId="6451" xr:uid="{D231F9B2-6BF4-4331-BC64-135808F116CA}"/>
    <cellStyle name="메모 11 14 5 2" xfId="33559" xr:uid="{DE8BBBB9-D7DD-4D3B-B730-CDBCD8E3DE1A}"/>
    <cellStyle name="메모 11 14 6" xfId="33560" xr:uid="{C3EA5FE0-846F-4FD8-B68B-3E650FDE357E}"/>
    <cellStyle name="메모 11 15" xfId="6452" xr:uid="{457DA05D-B71B-4987-ABBD-E86D157F7FCC}"/>
    <cellStyle name="메모 11 15 2" xfId="6453" xr:uid="{E287DAA2-D659-44A8-AF1C-E9983B9C7DAF}"/>
    <cellStyle name="메모 11 15 2 2" xfId="6454" xr:uid="{8051C37F-A095-4C01-A280-9E3D81107384}"/>
    <cellStyle name="메모 11 15 2 2 2" xfId="33561" xr:uid="{7B382892-08DE-43FA-94BF-A2B121CC6B37}"/>
    <cellStyle name="메모 11 15 2 3" xfId="6455" xr:uid="{0BB09AAF-F13A-4CAC-ACE8-80672A7EF954}"/>
    <cellStyle name="메모 11 15 2 3 2" xfId="33562" xr:uid="{167EFC01-9A15-4AA0-A4F7-CAF8B765AC68}"/>
    <cellStyle name="메모 11 15 2 4" xfId="33563" xr:uid="{78AE37AB-3625-489D-A74E-0EE32E57183E}"/>
    <cellStyle name="메모 11 15 3" xfId="6456" xr:uid="{2E599458-6B97-4950-A67B-5D331C738881}"/>
    <cellStyle name="메모 11 15 3 2" xfId="6457" xr:uid="{AE9A94FB-B75D-41F1-B58C-48163F11413D}"/>
    <cellStyle name="메모 11 15 3 2 2" xfId="33564" xr:uid="{A816C244-B7DA-4D44-BBF6-31ABDD74636F}"/>
    <cellStyle name="메모 11 15 3 3" xfId="6458" xr:uid="{8F0AA2B3-E0B0-4296-BE1D-95DF1E1AD4CE}"/>
    <cellStyle name="메모 11 15 3 3 2" xfId="33565" xr:uid="{EA89BCA9-D9F6-488C-96C9-F283591B4A86}"/>
    <cellStyle name="메모 11 15 3 4" xfId="33566" xr:uid="{CBF9AA60-4778-445B-9A44-3C465C54C060}"/>
    <cellStyle name="메모 11 15 4" xfId="6459" xr:uid="{4B8846F2-392D-44FE-9EA3-068739E1589C}"/>
    <cellStyle name="메모 11 15 4 2" xfId="33567" xr:uid="{39076345-E77C-4E18-AC07-119CED3520B0}"/>
    <cellStyle name="메모 11 15 5" xfId="6460" xr:uid="{449B4425-9A8E-46FE-A0FF-EC9FA3AC843F}"/>
    <cellStyle name="메모 11 15 5 2" xfId="33568" xr:uid="{31A395EA-FE54-4F96-AC07-D674C03C8BD3}"/>
    <cellStyle name="메모 11 15 6" xfId="33569" xr:uid="{4378382C-8B60-416B-9C1A-524C66D3B361}"/>
    <cellStyle name="메모 11 16" xfId="6461" xr:uid="{643A30A4-8733-4D2C-B1CC-2EE48E588C6E}"/>
    <cellStyle name="메모 11 16 2" xfId="6462" xr:uid="{5D62BAA8-3CEC-4BCB-B311-1AB1EC6F42BE}"/>
    <cellStyle name="메모 11 16 2 2" xfId="33570" xr:uid="{0E617190-2704-4764-AD02-A3CA7E9D1E23}"/>
    <cellStyle name="메모 11 16 3" xfId="6463" xr:uid="{82FF5E49-2A6A-4435-AA31-93FC5DA55ECC}"/>
    <cellStyle name="메모 11 16 3 2" xfId="33571" xr:uid="{50EE8970-BFB3-46E5-A614-93DA4A2276C9}"/>
    <cellStyle name="메모 11 16 4" xfId="33572" xr:uid="{FD337B1F-F04C-41BD-B9A9-436120564034}"/>
    <cellStyle name="메모 11 17" xfId="6464" xr:uid="{E7E5C5F4-7C27-470A-9132-2E59151B799C}"/>
    <cellStyle name="메모 11 17 2" xfId="6465" xr:uid="{A861C51D-83E1-4709-8414-D86EAE6621F2}"/>
    <cellStyle name="메모 11 17 2 2" xfId="33573" xr:uid="{7A7E4DC7-6482-4B2F-90D6-07BCF732357B}"/>
    <cellStyle name="메모 11 17 3" xfId="6466" xr:uid="{FC910B7F-7967-42DA-9F06-378D65C93CDA}"/>
    <cellStyle name="메모 11 17 3 2" xfId="33574" xr:uid="{77A0E571-E5A0-4338-9592-E1CCA48A6705}"/>
    <cellStyle name="메모 11 17 4" xfId="33575" xr:uid="{CC1E39C5-43B4-4F32-ADB7-DC605EC90C80}"/>
    <cellStyle name="메모 11 18" xfId="6467" xr:uid="{0EFBCD52-782C-4301-9E39-F8F26D652976}"/>
    <cellStyle name="메모 11 18 2" xfId="6468" xr:uid="{0EA0ECF9-980B-44CE-B319-09F9A28EF440}"/>
    <cellStyle name="메모 11 18 2 2" xfId="33576" xr:uid="{A00EC12A-3A04-4467-B883-4460461CF111}"/>
    <cellStyle name="메모 11 18 3" xfId="6469" xr:uid="{7D6B64FA-7A73-43C8-8516-E335F7F6982D}"/>
    <cellStyle name="메모 11 18 3 2" xfId="33577" xr:uid="{2CE8382C-09E8-43D6-8DD1-C129D1909FE4}"/>
    <cellStyle name="메모 11 18 4" xfId="33578" xr:uid="{32D9E4A9-5F19-4011-8D9B-C7EBFAB2BC65}"/>
    <cellStyle name="메모 11 19" xfId="6470" xr:uid="{3C20C1E8-45A3-4B9D-B155-F4E081B98BC9}"/>
    <cellStyle name="메모 11 19 2" xfId="6471" xr:uid="{AA1B6EBF-AB00-4070-8D15-C408B6A709EC}"/>
    <cellStyle name="메모 11 19 2 2" xfId="33579" xr:uid="{7AB880BB-C9CC-4263-91FD-72C9B26BBC0E}"/>
    <cellStyle name="메모 11 19 3" xfId="6472" xr:uid="{2C7F0AB7-57FD-4FC5-98DC-7FABF3480666}"/>
    <cellStyle name="메모 11 19 3 2" xfId="33580" xr:uid="{956C353C-AE36-47C5-BFEE-F0A8ED766D5D}"/>
    <cellStyle name="메모 11 19 4" xfId="33581" xr:uid="{BF9693D8-920B-4191-B9EF-3AD85D1D3742}"/>
    <cellStyle name="메모 11 2" xfId="6473" xr:uid="{9892F424-F165-45DC-8CD6-DC42BA2581A5}"/>
    <cellStyle name="메모 11 2 2" xfId="6474" xr:uid="{1C375B36-E7AE-4E28-B450-4A687DFEE738}"/>
    <cellStyle name="메모 11 2 2 2" xfId="6475" xr:uid="{5413026C-3BBF-49EE-BDA7-D10346211427}"/>
    <cellStyle name="메모 11 2 2 2 2" xfId="33582" xr:uid="{5AFE3F1C-1D91-41B5-AF05-E5655DCDBE16}"/>
    <cellStyle name="메모 11 2 2 3" xfId="6476" xr:uid="{F908E01D-6D32-442D-9308-EC037FB8F254}"/>
    <cellStyle name="메모 11 2 2 3 2" xfId="33583" xr:uid="{32E52FA0-956C-44D4-9969-58C592665F8F}"/>
    <cellStyle name="메모 11 2 2 4" xfId="33584" xr:uid="{2BB8009F-B562-4EDF-A7A3-C9F5D0D6E104}"/>
    <cellStyle name="메모 11 2 3" xfId="6477" xr:uid="{337BA562-0153-4793-B64C-4CFD52E35C32}"/>
    <cellStyle name="메모 11 2 3 2" xfId="6478" xr:uid="{F23BD1DB-8480-4513-B51D-75379174827B}"/>
    <cellStyle name="메모 11 2 3 2 2" xfId="33585" xr:uid="{C5FB8371-97DB-4BA7-9CA8-DBD7009E956E}"/>
    <cellStyle name="메모 11 2 3 3" xfId="6479" xr:uid="{7120AD82-4258-42A1-A04B-1AA8F7BD06D8}"/>
    <cellStyle name="메모 11 2 3 3 2" xfId="33586" xr:uid="{17E2C269-D995-448D-A427-1D32DC1364D4}"/>
    <cellStyle name="메모 11 2 3 4" xfId="33587" xr:uid="{B7BEA210-8409-4432-A85C-5F171ED4B88D}"/>
    <cellStyle name="메모 11 2 4" xfId="6480" xr:uid="{B81B0B5B-DF97-4C59-8210-D54ADA892DE9}"/>
    <cellStyle name="메모 11 2 4 2" xfId="33588" xr:uid="{A97B57E8-4F62-4043-A601-D5EF7C663DED}"/>
    <cellStyle name="메모 11 2 5" xfId="6481" xr:uid="{43F1E188-4AB7-42F1-BC6F-2C00E7BA8992}"/>
    <cellStyle name="메모 11 2 5 2" xfId="33589" xr:uid="{5B04C135-982F-4130-8321-14EF99843426}"/>
    <cellStyle name="메모 11 2 6" xfId="27355" xr:uid="{ACBE0F6A-DDF3-4E54-9F4E-A18CE5632DE9}"/>
    <cellStyle name="메모 11 2 6 2" xfId="33590" xr:uid="{BE6469B4-34CC-4BD0-AB1E-1FCAABFF56E7}"/>
    <cellStyle name="메모 11 2 7" xfId="33591" xr:uid="{41F04A19-F6FA-4AE7-93D7-AF410A89E9EE}"/>
    <cellStyle name="메모 11 20" xfId="6482" xr:uid="{6033AFE0-51A3-414D-956D-9EB60D1F10EB}"/>
    <cellStyle name="메모 11 20 2" xfId="6483" xr:uid="{7C2947FC-FFF7-42A0-A416-3E8A1EFAA020}"/>
    <cellStyle name="메모 11 20 2 2" xfId="33592" xr:uid="{6C879763-1116-4D4D-8B62-D25C7FB64F36}"/>
    <cellStyle name="메모 11 20 3" xfId="6484" xr:uid="{954EE3D6-210C-4A83-A6B2-405AE51D8A23}"/>
    <cellStyle name="메모 11 20 3 2" xfId="33593" xr:uid="{070FB78D-C755-41FF-9A92-AE808D88F96C}"/>
    <cellStyle name="메모 11 20 4" xfId="33594" xr:uid="{F7886A88-3CA6-4298-BB07-CA2317B8559A}"/>
    <cellStyle name="메모 11 21" xfId="27356" xr:uid="{58F049D5-D50F-48D6-B334-03945D65AEAF}"/>
    <cellStyle name="메모 11 21 2" xfId="33595" xr:uid="{5DA04AEF-9AF9-4C9D-9FCC-F4B440FD6FD0}"/>
    <cellStyle name="메모 11 22" xfId="33596" xr:uid="{1A7450FF-D421-49BF-835C-01CEBEFAD5D4}"/>
    <cellStyle name="메모 11 3" xfId="6485" xr:uid="{79637D95-9337-4994-AF07-29BF4B7D7C83}"/>
    <cellStyle name="메모 11 3 2" xfId="6486" xr:uid="{A228FBBD-6C77-406B-A7E9-061712EE6183}"/>
    <cellStyle name="메모 11 3 2 2" xfId="6487" xr:uid="{56AB43AF-BD76-4D6A-B952-B1F37C71A880}"/>
    <cellStyle name="메모 11 3 2 2 2" xfId="33597" xr:uid="{E2D921DF-6C31-47BF-8266-653499CD1E68}"/>
    <cellStyle name="메모 11 3 2 3" xfId="6488" xr:uid="{BD068474-48AF-4BD1-AA36-0DB2643962DB}"/>
    <cellStyle name="메모 11 3 2 3 2" xfId="33598" xr:uid="{44CDCED7-A677-48A2-B019-95241DD97DD2}"/>
    <cellStyle name="메모 11 3 2 4" xfId="33599" xr:uid="{B84E93B5-7780-4D57-96EF-6FB0DA0BB39E}"/>
    <cellStyle name="메모 11 3 3" xfId="6489" xr:uid="{1791B3EB-6FAB-4F01-BC72-68371EE85007}"/>
    <cellStyle name="메모 11 3 3 2" xfId="6490" xr:uid="{FFBC3E1A-1012-4683-AA2D-F61D7A798050}"/>
    <cellStyle name="메모 11 3 3 2 2" xfId="33600" xr:uid="{A3B9D64A-A4A7-42D9-BEA6-192E4AAC9E6B}"/>
    <cellStyle name="메모 11 3 3 3" xfId="6491" xr:uid="{43D792DF-246D-44D1-AA8A-E15187501D28}"/>
    <cellStyle name="메모 11 3 3 3 2" xfId="33601" xr:uid="{0F29835D-00AE-4FC6-A20A-4E3D808DF4AD}"/>
    <cellStyle name="메모 11 3 3 4" xfId="33602" xr:uid="{2E095261-4C88-42A0-A348-54635AD975B5}"/>
    <cellStyle name="메모 11 3 4" xfId="6492" xr:uid="{6A54D424-4475-4D78-8F77-ADB6C493A5F9}"/>
    <cellStyle name="메모 11 3 4 2" xfId="33603" xr:uid="{3CB08504-5C75-4928-9BDA-933B190D45ED}"/>
    <cellStyle name="메모 11 3 5" xfId="6493" xr:uid="{33A8977E-F2DD-4FA2-9392-42946F83F548}"/>
    <cellStyle name="메모 11 3 5 2" xfId="33604" xr:uid="{5A532F70-42CE-4608-859D-2C4F821F2E85}"/>
    <cellStyle name="메모 11 3 6" xfId="33605" xr:uid="{F581D7D9-DEC2-4CC6-BF5C-09212FD5E6FA}"/>
    <cellStyle name="메모 11 4" xfId="6494" xr:uid="{F2AB38A0-5E80-4AA9-B162-70C3B5F5C6EF}"/>
    <cellStyle name="메모 11 4 2" xfId="6495" xr:uid="{02014962-978A-4A9B-830F-2916053B10DE}"/>
    <cellStyle name="메모 11 4 2 2" xfId="6496" xr:uid="{02D2E0C6-E7CC-4204-86D7-62548D6902E9}"/>
    <cellStyle name="메모 11 4 2 2 2" xfId="33606" xr:uid="{17EE7639-8673-4B1E-81A0-7717E8485ACF}"/>
    <cellStyle name="메모 11 4 2 3" xfId="6497" xr:uid="{EF98D84A-8326-4C9C-8FC8-F0FBE5D61E47}"/>
    <cellStyle name="메모 11 4 2 3 2" xfId="33607" xr:uid="{11B56AE5-3268-4340-B407-B18C80584368}"/>
    <cellStyle name="메모 11 4 2 4" xfId="33608" xr:uid="{C1C9CCF7-7D75-403E-9E06-97C82B65A4BD}"/>
    <cellStyle name="메모 11 4 3" xfId="6498" xr:uid="{660DAD09-6B77-4D01-BD68-2EC1D2B9B0D3}"/>
    <cellStyle name="메모 11 4 3 2" xfId="6499" xr:uid="{DB9C4AE2-BB0F-4CC2-882F-98F144D199ED}"/>
    <cellStyle name="메모 11 4 3 2 2" xfId="33609" xr:uid="{01E8B958-E078-4BF2-AABE-141CAC76D5BF}"/>
    <cellStyle name="메모 11 4 3 3" xfId="6500" xr:uid="{C99157AA-A346-4E48-9809-2E2340814635}"/>
    <cellStyle name="메모 11 4 3 3 2" xfId="33610" xr:uid="{B2FAEF8B-FAAF-4C8C-89CC-1DDD2AE4B621}"/>
    <cellStyle name="메모 11 4 3 4" xfId="33611" xr:uid="{B388D345-9BCE-435A-9970-899A7B6D792D}"/>
    <cellStyle name="메모 11 4 4" xfId="6501" xr:uid="{B611DEF8-8DB6-4CC6-B042-C611236507A2}"/>
    <cellStyle name="메모 11 4 4 2" xfId="33612" xr:uid="{DA9D1770-F673-44F8-80EF-BDF98A8B741E}"/>
    <cellStyle name="메모 11 4 5" xfId="6502" xr:uid="{9C25A41C-CBE4-4C4A-98EB-2953C5B0B613}"/>
    <cellStyle name="메모 11 4 5 2" xfId="33613" xr:uid="{7C9B6EFF-9CAE-4F2E-B0A0-B69B30D6A989}"/>
    <cellStyle name="메모 11 4 6" xfId="33614" xr:uid="{B4EFA657-FC42-4504-B9C3-7E8B9F37A5A4}"/>
    <cellStyle name="메모 11 5" xfId="6503" xr:uid="{63DF23EF-AD02-4741-9A6E-90E155D1C479}"/>
    <cellStyle name="메모 11 5 2" xfId="6504" xr:uid="{D747BC96-D936-4B33-94A2-FD8FE41743D7}"/>
    <cellStyle name="메모 11 5 2 2" xfId="6505" xr:uid="{3B0DA21E-4E50-48AC-8ABA-C153293C6EB0}"/>
    <cellStyle name="메모 11 5 2 2 2" xfId="33615" xr:uid="{C1E33D97-487C-418C-B054-064A33B4F974}"/>
    <cellStyle name="메모 11 5 2 3" xfId="6506" xr:uid="{7882FBA7-91F1-4E6D-84FF-84E279BB33B8}"/>
    <cellStyle name="메모 11 5 2 3 2" xfId="33616" xr:uid="{BA4A4235-982E-40D7-BBC0-519B602D30E1}"/>
    <cellStyle name="메모 11 5 2 4" xfId="33617" xr:uid="{22973254-B481-48F9-96E0-660DBB72C1C1}"/>
    <cellStyle name="메모 11 5 3" xfId="6507" xr:uid="{5A545C93-DCBB-45FD-8DFD-920E2C900120}"/>
    <cellStyle name="메모 11 5 3 2" xfId="6508" xr:uid="{1BCBC6FC-CED6-456E-937D-76F702AABFA6}"/>
    <cellStyle name="메모 11 5 3 2 2" xfId="33618" xr:uid="{EAA63961-58D4-461E-B6A6-EE230E75CD50}"/>
    <cellStyle name="메모 11 5 3 3" xfId="6509" xr:uid="{12FDC421-03BE-47A3-8145-9969BBC459A6}"/>
    <cellStyle name="메모 11 5 3 3 2" xfId="33619" xr:uid="{4CBF4398-3950-4CB9-9C92-1744E533B014}"/>
    <cellStyle name="메모 11 5 3 4" xfId="33620" xr:uid="{0A63BB59-3B4A-4C7C-9F60-DD2C43EBF007}"/>
    <cellStyle name="메모 11 5 4" xfId="6510" xr:uid="{5EC58ADC-5452-4CD1-9846-AD8E456E8550}"/>
    <cellStyle name="메모 11 5 4 2" xfId="33621" xr:uid="{6512D939-7739-4A1B-B222-FF0ADCDE0A79}"/>
    <cellStyle name="메모 11 5 5" xfId="6511" xr:uid="{A906E09B-0C62-4395-8662-90F0DD30DE7F}"/>
    <cellStyle name="메모 11 5 5 2" xfId="33622" xr:uid="{E38430C2-B44D-4176-B959-22A5C4E18E44}"/>
    <cellStyle name="메모 11 5 6" xfId="33623" xr:uid="{5E25F47E-3F78-4D49-AFC5-80B10F0F2699}"/>
    <cellStyle name="메모 11 6" xfId="6512" xr:uid="{34E7C771-A4E6-4711-A922-2009A0BF3457}"/>
    <cellStyle name="메모 11 6 2" xfId="6513" xr:uid="{EF967A53-2087-46D5-A228-A43B6C0506D4}"/>
    <cellStyle name="메모 11 6 2 2" xfId="6514" xr:uid="{38591512-80CB-419C-BE2F-86C4B93DF23C}"/>
    <cellStyle name="메모 11 6 2 2 2" xfId="33624" xr:uid="{63550C30-6542-4A9F-A663-4B3417CEBB2C}"/>
    <cellStyle name="메모 11 6 2 3" xfId="6515" xr:uid="{91687F72-279D-4BD8-B501-6BF92A97EBA8}"/>
    <cellStyle name="메모 11 6 2 3 2" xfId="33625" xr:uid="{A5F995A6-6766-4B32-9637-638355DD27E7}"/>
    <cellStyle name="메모 11 6 2 4" xfId="33626" xr:uid="{D07769FA-CDB3-4B29-BD02-389CAE6B746B}"/>
    <cellStyle name="메모 11 6 3" xfId="6516" xr:uid="{B07098AD-8D23-4E28-89CB-5C1A9EC18DD4}"/>
    <cellStyle name="메모 11 6 3 2" xfId="6517" xr:uid="{93BF1AE0-BE64-4088-A873-6BBF70F75563}"/>
    <cellStyle name="메모 11 6 3 2 2" xfId="33627" xr:uid="{84762B2E-5467-4E67-B0C9-1B822AC4FB0C}"/>
    <cellStyle name="메모 11 6 3 3" xfId="6518" xr:uid="{62E7989E-4420-4CFD-B394-DCA0653D7CB5}"/>
    <cellStyle name="메모 11 6 3 3 2" xfId="33628" xr:uid="{0275E459-C110-4F92-9F0E-7CF37A415845}"/>
    <cellStyle name="메모 11 6 3 4" xfId="33629" xr:uid="{D1F19AE8-34D9-4BD8-B6FF-2E23F841AA7D}"/>
    <cellStyle name="메모 11 6 4" xfId="6519" xr:uid="{44984CBB-54F0-429C-9FC6-98FFE03EDF47}"/>
    <cellStyle name="메모 11 6 4 2" xfId="33630" xr:uid="{8BFB24AE-F578-4726-992C-29E2D9E702ED}"/>
    <cellStyle name="메모 11 6 5" xfId="6520" xr:uid="{19F4DFA1-75F8-4EC9-A220-09804E44BD0A}"/>
    <cellStyle name="메모 11 6 5 2" xfId="33631" xr:uid="{16426377-161C-471B-993A-5E214EB429DB}"/>
    <cellStyle name="메모 11 6 6" xfId="33632" xr:uid="{D66568A7-7DDD-4DFA-9EA3-F850D27112DF}"/>
    <cellStyle name="메모 11 7" xfId="6521" xr:uid="{625634DC-D3D4-46DC-AA2F-02112BBFE260}"/>
    <cellStyle name="메모 11 7 2" xfId="6522" xr:uid="{F241E79D-BA81-48A0-A41D-3A081C16DE8D}"/>
    <cellStyle name="메모 11 7 2 2" xfId="6523" xr:uid="{134605D7-A160-455B-9217-F6265BCEDD52}"/>
    <cellStyle name="메모 11 7 2 2 2" xfId="33633" xr:uid="{E7749F75-3103-427F-A1B1-9461B2B9F48D}"/>
    <cellStyle name="메모 11 7 2 3" xfId="6524" xr:uid="{E6E8042E-B7DE-41B9-957E-4B095AB25512}"/>
    <cellStyle name="메모 11 7 2 3 2" xfId="33634" xr:uid="{0B311BB0-AA55-4EB1-B3F6-3EEFA3418045}"/>
    <cellStyle name="메모 11 7 2 4" xfId="33635" xr:uid="{2DC5B650-2B68-40E7-A507-2ED8A00C143F}"/>
    <cellStyle name="메모 11 7 3" xfId="6525" xr:uid="{69BE4821-687B-4E32-81D1-B9C330459DA5}"/>
    <cellStyle name="메모 11 7 3 2" xfId="6526" xr:uid="{9A3ACA4D-083F-454B-A43B-4B22330A2A40}"/>
    <cellStyle name="메모 11 7 3 2 2" xfId="33636" xr:uid="{269E09C8-8462-4C50-A619-6F61B5B76691}"/>
    <cellStyle name="메모 11 7 3 3" xfId="6527" xr:uid="{071541F4-D418-4CF6-BEDB-F3063C52660A}"/>
    <cellStyle name="메모 11 7 3 3 2" xfId="33637" xr:uid="{B1D3B517-7D96-4DC4-841C-11D8E0A87EDD}"/>
    <cellStyle name="메모 11 7 3 4" xfId="33638" xr:uid="{24BC7929-0424-4B58-9A74-A99AF544A83D}"/>
    <cellStyle name="메모 11 7 4" xfId="6528" xr:uid="{76707A3B-1BA9-4D49-B385-764C043AAF23}"/>
    <cellStyle name="메모 11 7 4 2" xfId="33639" xr:uid="{A432F21D-B9AF-4DEB-9208-D9B8063D7665}"/>
    <cellStyle name="메모 11 7 5" xfId="6529" xr:uid="{16532886-E505-42D8-9E05-DF9E8718E8C4}"/>
    <cellStyle name="메모 11 7 5 2" xfId="33640" xr:uid="{DD610F29-64C1-4EB1-8FC6-551867BD1BC0}"/>
    <cellStyle name="메모 11 7 6" xfId="33641" xr:uid="{7E8B1282-D58C-4370-9775-1EFEDB2EFCB3}"/>
    <cellStyle name="메모 11 8" xfId="6530" xr:uid="{671FB8AF-FBF3-4AEC-8509-6C1191196740}"/>
    <cellStyle name="메모 11 8 2" xfId="6531" xr:uid="{3597E4A7-E75F-408B-AA10-D9ED698695C8}"/>
    <cellStyle name="메모 11 8 2 2" xfId="6532" xr:uid="{1527CD45-3528-4009-86B5-7FA56BAC20A0}"/>
    <cellStyle name="메모 11 8 2 2 2" xfId="33642" xr:uid="{5C94A371-1F85-48ED-AE41-5FBBF41AA018}"/>
    <cellStyle name="메모 11 8 2 3" xfId="6533" xr:uid="{A3B33881-E577-44F9-BE63-8AC7615E905E}"/>
    <cellStyle name="메모 11 8 2 3 2" xfId="33643" xr:uid="{19E8A8F8-BE12-465E-9FE7-765F4662026F}"/>
    <cellStyle name="메모 11 8 2 4" xfId="33644" xr:uid="{30AAD1FF-7F48-42C9-99F0-E3044D293200}"/>
    <cellStyle name="메모 11 8 3" xfId="6534" xr:uid="{651EDF0A-67D7-48E0-9CD3-DFDA8EB4AB2D}"/>
    <cellStyle name="메모 11 8 3 2" xfId="6535" xr:uid="{D1EDAB05-7F94-4A6B-8E68-314B13E36B9F}"/>
    <cellStyle name="메모 11 8 3 2 2" xfId="33645" xr:uid="{32581714-4640-4852-A465-A96391AA6CAA}"/>
    <cellStyle name="메모 11 8 3 3" xfId="6536" xr:uid="{9B0F66A2-AE7F-48A9-BCA3-9A4BCD70406C}"/>
    <cellStyle name="메모 11 8 3 3 2" xfId="33646" xr:uid="{055C45F6-EEB2-42B9-A4CA-12C5E2E0A010}"/>
    <cellStyle name="메모 11 8 3 4" xfId="33647" xr:uid="{0181273E-EFA2-433F-AF62-6C86E8DC152B}"/>
    <cellStyle name="메모 11 8 4" xfId="6537" xr:uid="{9516E2B5-EE73-4298-8E22-AC9944655933}"/>
    <cellStyle name="메모 11 8 4 2" xfId="33648" xr:uid="{F5016A7F-1CA1-41AF-A58B-9BAF6D80C922}"/>
    <cellStyle name="메모 11 8 5" xfId="6538" xr:uid="{CABCA9DA-DFC0-41E1-B979-5FFB46B70E4F}"/>
    <cellStyle name="메모 11 8 5 2" xfId="33649" xr:uid="{A188B246-1B78-4C35-A34E-D2E6CB49775D}"/>
    <cellStyle name="메모 11 8 6" xfId="33650" xr:uid="{5B03EC73-CBC9-4042-8F24-3D464B8AB78A}"/>
    <cellStyle name="메모 11 9" xfId="6539" xr:uid="{0872F57F-F21A-4865-A98A-3C33C6DE922B}"/>
    <cellStyle name="메모 11 9 2" xfId="6540" xr:uid="{3AB96344-147E-456B-A860-F996EE9DA035}"/>
    <cellStyle name="메모 11 9 2 2" xfId="6541" xr:uid="{D312831D-B9B9-4BA7-9B0B-7C2D15F194BD}"/>
    <cellStyle name="메모 11 9 2 2 2" xfId="33651" xr:uid="{0E20138B-7289-4796-94FD-99C834C28BF2}"/>
    <cellStyle name="메모 11 9 2 3" xfId="6542" xr:uid="{FCA90256-643F-4891-881D-9CD67AA09A21}"/>
    <cellStyle name="메모 11 9 2 3 2" xfId="33652" xr:uid="{F2236A7E-BA1B-42CC-9C48-5CD43E0B371E}"/>
    <cellStyle name="메모 11 9 2 4" xfId="33653" xr:uid="{AB61BFE2-33E1-4CFB-81F9-72D2A47E4721}"/>
    <cellStyle name="메모 11 9 3" xfId="6543" xr:uid="{983AF802-268C-408B-BB40-D720F4380B35}"/>
    <cellStyle name="메모 11 9 3 2" xfId="6544" xr:uid="{D95A0C43-5C86-4FC8-8746-AD2D3CC8D524}"/>
    <cellStyle name="메모 11 9 3 2 2" xfId="33654" xr:uid="{FE5A1DF8-7EF6-494D-B1F4-C93D1C107172}"/>
    <cellStyle name="메모 11 9 3 3" xfId="6545" xr:uid="{EF5471D2-470C-450F-81CB-E0147F5122EF}"/>
    <cellStyle name="메모 11 9 3 3 2" xfId="33655" xr:uid="{C28B6543-FE90-4D3E-9021-030FE8C67DA2}"/>
    <cellStyle name="메모 11 9 3 4" xfId="33656" xr:uid="{32A4FAC4-C9FD-4080-8222-4FE865992CBD}"/>
    <cellStyle name="메모 11 9 4" xfId="6546" xr:uid="{6F998AC0-03D9-4F3F-ABAF-6FFD4D118967}"/>
    <cellStyle name="메모 11 9 4 2" xfId="33657" xr:uid="{1B07D69E-45A7-4CB0-AA73-3D75F9674EB9}"/>
    <cellStyle name="메모 11 9 5" xfId="6547" xr:uid="{39A4AB2A-11BB-4095-875C-5F12813F86D5}"/>
    <cellStyle name="메모 11 9 5 2" xfId="33658" xr:uid="{2722A882-50D4-4BEB-82D3-40A742FFBE4C}"/>
    <cellStyle name="메모 11 9 6" xfId="33659" xr:uid="{088285E8-999F-489C-88A5-98BD2D6C2F4A}"/>
    <cellStyle name="메모 12" xfId="6548" xr:uid="{1B802DBE-6E5D-4B10-9B5D-812DF25D4C6E}"/>
    <cellStyle name="메모 12 2" xfId="6549" xr:uid="{0BE901A8-D9DF-44AF-8267-1A1B4312E494}"/>
    <cellStyle name="메모 12 2 2" xfId="6550" xr:uid="{99B0FEFF-F2E0-406E-9F6A-AFC7820F08CB}"/>
    <cellStyle name="메모 12 2 2 2" xfId="33660" xr:uid="{5C39E330-218C-4F12-8656-7E0FD21ACD2C}"/>
    <cellStyle name="메모 12 2 3" xfId="6551" xr:uid="{1506B250-F144-48AA-A187-BE9ADD954550}"/>
    <cellStyle name="메모 12 2 3 2" xfId="33661" xr:uid="{88C5D11A-7FFB-44FC-B688-F830AB527C48}"/>
    <cellStyle name="메모 12 2 4" xfId="33662" xr:uid="{4E72BA0C-1104-4224-9762-3A79AC6D59BE}"/>
    <cellStyle name="메모 12 3" xfId="6552" xr:uid="{4633BC6D-E5FB-43E2-806D-47C9A006110F}"/>
    <cellStyle name="메모 12 3 2" xfId="6553" xr:uid="{FA5F4BAE-4331-4850-ADEB-384EFBC8A0A0}"/>
    <cellStyle name="메모 12 3 2 2" xfId="33663" xr:uid="{36B0C71C-A84A-4A7A-B806-D79ECC11D195}"/>
    <cellStyle name="메모 12 3 3" xfId="6554" xr:uid="{CA93BD24-0A01-49B6-AAE6-5C34E4787A73}"/>
    <cellStyle name="메모 12 3 3 2" xfId="33664" xr:uid="{B48DEFB4-2C59-4156-84E4-1F10B90A994C}"/>
    <cellStyle name="메모 12 3 4" xfId="33665" xr:uid="{E139B23E-0B79-44E7-906A-AFBC209BB716}"/>
    <cellStyle name="메모 12 4" xfId="6555" xr:uid="{A8DF0047-ED36-4795-B83C-ED79BFF9D099}"/>
    <cellStyle name="메모 12 4 2" xfId="6556" xr:uid="{4FDC76C0-144B-477F-BDAF-0080768C47FF}"/>
    <cellStyle name="메모 12 4 2 2" xfId="33666" xr:uid="{38670250-7EB9-4AC5-9E66-D00C9934F3D6}"/>
    <cellStyle name="메모 12 4 3" xfId="6557" xr:uid="{C8EBFD6D-5588-4433-B2B8-98151DE0173F}"/>
    <cellStyle name="메모 12 4 3 2" xfId="33667" xr:uid="{21E2BD0D-585E-41B6-8771-59CF26FA88DD}"/>
    <cellStyle name="메모 12 4 4" xfId="33668" xr:uid="{E88DCE45-C1FC-442B-A7AA-6579F3882D40}"/>
    <cellStyle name="메모 12 5" xfId="6558" xr:uid="{1D98142D-6D98-4226-BA3B-00D6DA7D6350}"/>
    <cellStyle name="메모 12 5 2" xfId="33669" xr:uid="{3A6ECBAF-AC6A-41A1-8AB3-A3C202EBC06F}"/>
    <cellStyle name="메모 12 6" xfId="6559" xr:uid="{3FCAE14C-C232-4807-B6F4-6C347CD1BFB4}"/>
    <cellStyle name="메모 12 6 2" xfId="33670" xr:uid="{EDFAB267-0355-4886-9ECF-964C4AC0F58A}"/>
    <cellStyle name="메모 12 7" xfId="33671" xr:uid="{42CB87C2-C496-463B-A1AB-719D8AF75475}"/>
    <cellStyle name="메모 13" xfId="6560" xr:uid="{E993EC64-9EC3-4A71-B1CA-4272713FB664}"/>
    <cellStyle name="메모 13 2" xfId="6561" xr:uid="{955C5F5B-E7D6-4ED5-BC6E-ADAD92E9F8F0}"/>
    <cellStyle name="메모 13 2 2" xfId="6562" xr:uid="{C593DC77-2DA9-43B7-959C-CAB281ABA1FF}"/>
    <cellStyle name="메모 13 2 2 2" xfId="33672" xr:uid="{89E7890B-24EA-4288-92E1-E20FF3C44257}"/>
    <cellStyle name="메모 13 2 3" xfId="6563" xr:uid="{752B6947-9B8F-4D7D-BB74-A95D61024220}"/>
    <cellStyle name="메모 13 2 3 2" xfId="33673" xr:uid="{20737574-1625-4D49-8CA4-19165A3649CE}"/>
    <cellStyle name="메모 13 2 4" xfId="33674" xr:uid="{9036A93F-8D4F-4F16-8AD6-3115FC334EF9}"/>
    <cellStyle name="메모 13 3" xfId="6564" xr:uid="{F140540F-D984-49F8-84BB-C64A83361E2A}"/>
    <cellStyle name="메모 13 3 2" xfId="6565" xr:uid="{563EAA09-7D0A-42EA-AD83-BF5D8EF96E08}"/>
    <cellStyle name="메모 13 3 2 2" xfId="33675" xr:uid="{A90E8983-40CC-456D-A4CC-FB8F6F1D4DD9}"/>
    <cellStyle name="메모 13 3 3" xfId="6566" xr:uid="{8FB97C4A-A584-4133-8117-777068121868}"/>
    <cellStyle name="메모 13 3 3 2" xfId="33676" xr:uid="{050105D0-7DAD-4196-8B94-DFAE9E114F55}"/>
    <cellStyle name="메모 13 3 4" xfId="33677" xr:uid="{FD519B2A-9FC7-44AF-BEDC-FE137A9D8D11}"/>
    <cellStyle name="메모 13 4" xfId="6567" xr:uid="{8CB3CA79-3BC8-4019-9C00-C8E8F09E3935}"/>
    <cellStyle name="메모 13 4 2" xfId="6568" xr:uid="{CAA5D2D7-292C-4B7B-A01C-55EFD2C1EE0E}"/>
    <cellStyle name="메모 13 4 2 2" xfId="33678" xr:uid="{BBA437B5-F3A7-4A57-BAFD-78D3402F00E4}"/>
    <cellStyle name="메모 13 4 3" xfId="6569" xr:uid="{8BE3FEC0-07AD-41A7-8E8B-099B3D77F871}"/>
    <cellStyle name="메모 13 4 3 2" xfId="33679" xr:uid="{9C5D5B23-85BD-45A5-B3CC-1130AFA2CF91}"/>
    <cellStyle name="메모 13 4 4" xfId="33680" xr:uid="{36BE860D-9336-443D-8027-F7AD2AC6D0C9}"/>
    <cellStyle name="메모 13 5" xfId="6570" xr:uid="{D4516698-4083-44D2-B6DC-E77F445C8644}"/>
    <cellStyle name="메모 13 5 2" xfId="33681" xr:uid="{FFFEC8E9-9048-4C87-A2AD-1FEF9AA16A8E}"/>
    <cellStyle name="메모 13 6" xfId="6571" xr:uid="{7245D888-47B3-42BB-A9F4-1B267DA90ACE}"/>
    <cellStyle name="메모 13 6 2" xfId="33682" xr:uid="{84BAA794-0C55-4AFD-8A36-2CA1EB8F4351}"/>
    <cellStyle name="메모 13 7" xfId="33683" xr:uid="{42F3EF60-3FF4-4A4D-8E80-04508A67DE02}"/>
    <cellStyle name="메모 14" xfId="6572" xr:uid="{446DFB12-98A5-412A-87CD-2E3E313C4304}"/>
    <cellStyle name="메모 14 2" xfId="6573" xr:uid="{F892AD09-58E0-48F3-A244-FE69592E16A0}"/>
    <cellStyle name="메모 14 2 2" xfId="6574" xr:uid="{DD149193-D0C3-48B0-A548-53FE01AB80FA}"/>
    <cellStyle name="메모 14 2 2 2" xfId="33684" xr:uid="{5C9E824A-B08D-4406-8211-D3FFBC183879}"/>
    <cellStyle name="메모 14 2 3" xfId="6575" xr:uid="{6B3E1B81-EEB6-4E27-9524-4D49C4F20603}"/>
    <cellStyle name="메모 14 2 3 2" xfId="33685" xr:uid="{10B2C022-DE6E-4F7C-9EAF-B5818CABE1F5}"/>
    <cellStyle name="메모 14 2 4" xfId="33686" xr:uid="{69C84CF4-B4CE-4522-8DD3-00AD6A4AF1D1}"/>
    <cellStyle name="메모 14 3" xfId="6576" xr:uid="{AC59B059-6324-4B10-A209-F8AE215E27B1}"/>
    <cellStyle name="메모 14 3 2" xfId="6577" xr:uid="{047F76AF-3D14-4AE4-B138-6B02CCFD167B}"/>
    <cellStyle name="메모 14 3 2 2" xfId="33687" xr:uid="{B41FEFB2-60D3-4600-A095-1B44CD97642A}"/>
    <cellStyle name="메모 14 3 3" xfId="6578" xr:uid="{13D733F8-3D26-4370-AFF9-19103369260E}"/>
    <cellStyle name="메모 14 3 3 2" xfId="33688" xr:uid="{ACD24210-77BF-45C0-8AD3-A36940D9816C}"/>
    <cellStyle name="메모 14 3 4" xfId="33689" xr:uid="{8B15B3C8-8576-4A43-8094-85CA1E001F58}"/>
    <cellStyle name="메모 14 4" xfId="6579" xr:uid="{B1AD0966-E2A0-4FAF-9079-032074BA4B47}"/>
    <cellStyle name="메모 14 4 2" xfId="6580" xr:uid="{D77A874B-FA75-40C6-95D3-72861F483C0A}"/>
    <cellStyle name="메모 14 4 2 2" xfId="33690" xr:uid="{C9F506CA-3427-40E4-83FF-82842F0621EA}"/>
    <cellStyle name="메모 14 4 3" xfId="6581" xr:uid="{2D2FA49E-9F03-41DB-981C-DE60E1B801D4}"/>
    <cellStyle name="메모 14 4 3 2" xfId="33691" xr:uid="{700607EB-19AC-4CF2-9319-6F27CAD3DAC4}"/>
    <cellStyle name="메모 14 4 4" xfId="33692" xr:uid="{4430DEFF-B84D-471C-A40D-C02171FCF304}"/>
    <cellStyle name="메모 14 5" xfId="6582" xr:uid="{9C35ED61-E909-4522-A5F5-82FAE6D7E8FD}"/>
    <cellStyle name="메모 14 5 2" xfId="33693" xr:uid="{ABFF9DFD-FE60-4DD2-BC87-A7C39379150C}"/>
    <cellStyle name="메모 14 6" xfId="6583" xr:uid="{3E8FCFC5-66A7-4B57-B88D-493507EFCCC2}"/>
    <cellStyle name="메모 14 6 2" xfId="33694" xr:uid="{963FF356-33DB-4C0C-A79E-9FB7FBEBD10B}"/>
    <cellStyle name="메모 14 7" xfId="33695" xr:uid="{2C155534-881A-4F63-ADC2-E33B6ED3B42B}"/>
    <cellStyle name="메모 15" xfId="6584" xr:uid="{0B117E63-67F4-4863-95DD-708B4084633C}"/>
    <cellStyle name="메모 15 2" xfId="6585" xr:uid="{368279CA-3881-47AE-80CA-D290A6A90800}"/>
    <cellStyle name="메모 15 2 2" xfId="6586" xr:uid="{960917A7-8317-4515-9ACD-6447C7F87426}"/>
    <cellStyle name="메모 15 2 2 2" xfId="33696" xr:uid="{E8E888EE-4437-4A89-97E3-7571030E914D}"/>
    <cellStyle name="메모 15 2 3" xfId="6587" xr:uid="{CDCE3805-028A-449A-B626-93B35C7A5EF5}"/>
    <cellStyle name="메모 15 2 3 2" xfId="33697" xr:uid="{A91FBB94-4E1F-47B9-9463-E369DD1223DD}"/>
    <cellStyle name="메모 15 2 4" xfId="33698" xr:uid="{DAB4FBD0-4287-407C-BF4B-8563BBAB1CF9}"/>
    <cellStyle name="메모 15 3" xfId="6588" xr:uid="{C3F16D75-AAFC-4994-95FE-7A589F160798}"/>
    <cellStyle name="메모 15 3 2" xfId="6589" xr:uid="{0DDE047C-091C-4383-82BC-ED1D36E50691}"/>
    <cellStyle name="메모 15 3 2 2" xfId="33699" xr:uid="{9BAFFFA7-35A5-44CE-A01B-0F287E446DC0}"/>
    <cellStyle name="메모 15 3 3" xfId="6590" xr:uid="{106CE858-AE4B-4CE3-9F36-C4EFAA080392}"/>
    <cellStyle name="메모 15 3 3 2" xfId="33700" xr:uid="{DE13679B-A11E-40D8-B824-223BD5AF0EBD}"/>
    <cellStyle name="메모 15 3 4" xfId="33701" xr:uid="{D53E74D7-F76E-42F8-80EC-40C0881A7090}"/>
    <cellStyle name="메모 15 4" xfId="6591" xr:uid="{C26FDC27-061C-4A22-ADA6-E12A9C498E9B}"/>
    <cellStyle name="메모 15 4 2" xfId="6592" xr:uid="{839D7C7A-C0ED-4A9A-B11A-2901FA269EDC}"/>
    <cellStyle name="메모 15 4 2 2" xfId="33702" xr:uid="{B63C9E6C-5050-4346-9880-E97A67D51F37}"/>
    <cellStyle name="메모 15 4 3" xfId="6593" xr:uid="{F6E754B0-D6D8-4BB6-A386-814C1750C238}"/>
    <cellStyle name="메모 15 4 3 2" xfId="33703" xr:uid="{3FD91697-4E05-4A60-AB5D-5E0CCB132BC6}"/>
    <cellStyle name="메모 15 4 4" xfId="33704" xr:uid="{3FF66761-CAB1-4FF6-9578-E806958D60B6}"/>
    <cellStyle name="메모 15 5" xfId="6594" xr:uid="{E670B056-9554-4CBD-9AD7-299EE549C509}"/>
    <cellStyle name="메모 15 5 2" xfId="33705" xr:uid="{8DE9097A-F777-4924-8EA8-A338AF526DE1}"/>
    <cellStyle name="메모 15 6" xfId="6595" xr:uid="{19395C94-FDA8-4747-9D2F-C8F2ED1033A3}"/>
    <cellStyle name="메모 15 6 2" xfId="33706" xr:uid="{992B0CDD-3670-496B-B256-F0607E5F501D}"/>
    <cellStyle name="메모 15 7" xfId="33707" xr:uid="{21EF0564-A7FA-462D-9E67-24B4C127AFC1}"/>
    <cellStyle name="메모 16" xfId="6596" xr:uid="{6D4437D6-2762-4A29-A5DD-340585A40955}"/>
    <cellStyle name="메모 16 2" xfId="6597" xr:uid="{7FC055CB-C3AD-4DE7-B940-573D9CC3BD0D}"/>
    <cellStyle name="메모 16 2 2" xfId="6598" xr:uid="{6AE3B0A2-F4A3-4898-A7DF-5DFC18CE874B}"/>
    <cellStyle name="메모 16 2 2 2" xfId="33708" xr:uid="{00D29186-FA9C-4B21-A969-44BC33E935CB}"/>
    <cellStyle name="메모 16 2 3" xfId="6599" xr:uid="{6125E7ED-1913-402E-8993-A05F10C96ECB}"/>
    <cellStyle name="메모 16 2 3 2" xfId="33709" xr:uid="{3B2219C3-D16E-4CBE-9BC8-532D16514590}"/>
    <cellStyle name="메모 16 2 4" xfId="33710" xr:uid="{F2E8AA1E-EB72-472E-A5BB-D0794E98F581}"/>
    <cellStyle name="메모 16 3" xfId="6600" xr:uid="{418552FC-66FA-48AE-99F1-AF827DF2B752}"/>
    <cellStyle name="메모 16 3 2" xfId="6601" xr:uid="{6EEF84E1-141C-4254-87C2-943E4449BFEF}"/>
    <cellStyle name="메모 16 3 2 2" xfId="33711" xr:uid="{8AE15229-1DEC-4C72-9222-EF637EC0CD3C}"/>
    <cellStyle name="메모 16 3 3" xfId="6602" xr:uid="{0F79D464-7DD9-487D-9C3B-0CBA6A200A98}"/>
    <cellStyle name="메모 16 3 3 2" xfId="33712" xr:uid="{B066098E-282E-488B-80B1-6DDBDCD64044}"/>
    <cellStyle name="메모 16 3 4" xfId="33713" xr:uid="{4AEF1E44-8101-4C01-8A6E-B36EADDBE503}"/>
    <cellStyle name="메모 16 4" xfId="6603" xr:uid="{712850EC-DE46-41BA-9180-10154005E6D6}"/>
    <cellStyle name="메모 16 4 2" xfId="6604" xr:uid="{2D8E6547-D0D9-4EFA-9F3A-8206C39A7DC6}"/>
    <cellStyle name="메모 16 4 2 2" xfId="33714" xr:uid="{DAFB6463-0204-41EC-8ED1-D453AFA8A100}"/>
    <cellStyle name="메모 16 4 3" xfId="6605" xr:uid="{D426AE37-43DF-4A05-9788-CD37C96AFDD7}"/>
    <cellStyle name="메모 16 4 3 2" xfId="33715" xr:uid="{D55A6476-15C4-4C94-8DC9-9F10305DE4B0}"/>
    <cellStyle name="메모 16 4 4" xfId="33716" xr:uid="{D62D3018-7E33-4E8C-BF89-8295A53F174C}"/>
    <cellStyle name="메모 16 5" xfId="6606" xr:uid="{462C87FC-65CF-41B1-B094-56D9CAD4E958}"/>
    <cellStyle name="메모 16 5 2" xfId="33717" xr:uid="{11B3CC23-2B45-4629-9441-6655F62D7117}"/>
    <cellStyle name="메모 16 6" xfId="6607" xr:uid="{8A4DDA8D-6FED-46AF-878B-FC980C4C7726}"/>
    <cellStyle name="메모 16 6 2" xfId="33718" xr:uid="{02BDAE78-AD93-4DAA-9D3D-37E7F357ED5A}"/>
    <cellStyle name="메모 16 7" xfId="33719" xr:uid="{812490B5-8251-4D97-9697-892BC2E0C0EF}"/>
    <cellStyle name="메모 17" xfId="6608" xr:uid="{8FE0453D-29A5-4D8B-8674-7987883B0A86}"/>
    <cellStyle name="메모 17 2" xfId="6609" xr:uid="{0D9C9FFA-760B-42C6-BA1B-8451DE617400}"/>
    <cellStyle name="메모 17 2 2" xfId="6610" xr:uid="{6477C8DD-E027-4333-9C77-AAED72A6EC2B}"/>
    <cellStyle name="메모 17 2 2 2" xfId="33720" xr:uid="{3B11DE64-832A-4B60-989F-B825CA62ED4C}"/>
    <cellStyle name="메모 17 2 3" xfId="6611" xr:uid="{41E3599D-8C42-4C98-BB79-434FDC0B6110}"/>
    <cellStyle name="메모 17 2 3 2" xfId="33721" xr:uid="{5EEDC09B-2693-4C4C-862F-3DD93184B8F8}"/>
    <cellStyle name="메모 17 2 4" xfId="33722" xr:uid="{87693F96-D56E-4470-A811-8C70C2EA3AC3}"/>
    <cellStyle name="메모 17 3" xfId="6612" xr:uid="{03053F91-71D1-466D-81EB-835467C7B894}"/>
    <cellStyle name="메모 17 3 2" xfId="6613" xr:uid="{771263A2-3A15-4C71-872F-62BD674C07A3}"/>
    <cellStyle name="메모 17 3 2 2" xfId="33723" xr:uid="{BCC296B5-1029-404D-8BA1-A170E25060E4}"/>
    <cellStyle name="메모 17 3 3" xfId="6614" xr:uid="{940929BF-B50B-4630-9DCB-5F43A227E882}"/>
    <cellStyle name="메모 17 3 3 2" xfId="33724" xr:uid="{5A5542C7-F2A8-4C2B-8BAD-AAE996E4DA07}"/>
    <cellStyle name="메모 17 3 4" xfId="33725" xr:uid="{9E943664-A6B2-4F52-8664-AB8AC2CA20AF}"/>
    <cellStyle name="메모 17 4" xfId="6615" xr:uid="{CAD9BBA7-BC45-489A-86BA-47F8F7E15AAB}"/>
    <cellStyle name="메모 17 4 2" xfId="6616" xr:uid="{FD6CA17B-FCA5-48C8-8CB8-65B98B3902EE}"/>
    <cellStyle name="메모 17 4 2 2" xfId="33726" xr:uid="{A41D4056-283D-450B-89FE-EEB3BDD20741}"/>
    <cellStyle name="메모 17 4 3" xfId="6617" xr:uid="{468F8B63-AE15-4AC1-AE95-C195D9AA0B18}"/>
    <cellStyle name="메모 17 4 3 2" xfId="33727" xr:uid="{8C63E1D6-D114-43A5-8316-45016E49AE89}"/>
    <cellStyle name="메모 17 4 4" xfId="33728" xr:uid="{4B0199DA-38D7-42AB-B6D2-EE81E5AE01ED}"/>
    <cellStyle name="메모 17 5" xfId="6618" xr:uid="{95124D60-65B2-45A9-A4A9-D6F3700EFCAA}"/>
    <cellStyle name="메모 17 5 2" xfId="33729" xr:uid="{2F423346-6700-4014-B718-7941F4DA1A4E}"/>
    <cellStyle name="메모 17 6" xfId="6619" xr:uid="{DEEAE89A-2B9E-4CFD-A64B-13BF516B9EAC}"/>
    <cellStyle name="메모 17 6 2" xfId="33730" xr:uid="{F7E4293E-F491-48D5-A404-FA36096AACEE}"/>
    <cellStyle name="메모 17 7" xfId="33731" xr:uid="{841807C6-7473-41AC-B67E-278151F00ECC}"/>
    <cellStyle name="메모 18" xfId="6620" xr:uid="{EC43174F-F3EE-4C4D-9A8C-37C2C5E89E38}"/>
    <cellStyle name="메모 18 2" xfId="6621" xr:uid="{53E0C26E-EAAD-40A7-9FE7-749F81FA3396}"/>
    <cellStyle name="메모 18 2 2" xfId="6622" xr:uid="{A14BEC7A-5B00-42E7-B196-DDFA4CE9741F}"/>
    <cellStyle name="메모 18 2 2 2" xfId="33732" xr:uid="{ABD93D46-52BC-4315-BF97-ECC7B208E151}"/>
    <cellStyle name="메모 18 2 3" xfId="6623" xr:uid="{FC124891-7B09-4EDE-978B-D2955C8A3EDA}"/>
    <cellStyle name="메모 18 2 3 2" xfId="33733" xr:uid="{E1528D37-B1C3-496A-820C-2609997B9152}"/>
    <cellStyle name="메모 18 2 4" xfId="33734" xr:uid="{594FE577-D859-415F-B35D-2B2D845AEAD7}"/>
    <cellStyle name="메모 18 3" xfId="6624" xr:uid="{A247A53D-8C16-421B-B1BA-2263ED787A29}"/>
    <cellStyle name="메모 18 3 2" xfId="6625" xr:uid="{E9CF9658-4A55-4117-893D-925A72030217}"/>
    <cellStyle name="메모 18 3 2 2" xfId="33735" xr:uid="{E0569628-F62A-44A6-9AF3-B7DDB0D13012}"/>
    <cellStyle name="메모 18 3 3" xfId="6626" xr:uid="{978BABDB-7B4D-4D1F-82E2-1B0B426FEEA9}"/>
    <cellStyle name="메모 18 3 3 2" xfId="33736" xr:uid="{495BB211-0660-49D0-85FF-879B54E29072}"/>
    <cellStyle name="메모 18 3 4" xfId="33737" xr:uid="{852A152A-B4C9-4E14-A1C1-956299B309D3}"/>
    <cellStyle name="메모 18 4" xfId="6627" xr:uid="{AB3FCC57-A549-42FE-A9C6-F05D45CDB743}"/>
    <cellStyle name="메모 18 4 2" xfId="6628" xr:uid="{4D28C4C3-8EF8-4CCF-8A51-ECCA94A8814E}"/>
    <cellStyle name="메모 18 4 2 2" xfId="33738" xr:uid="{AF648D67-2ACB-4A86-B48E-8A5F6229B870}"/>
    <cellStyle name="메모 18 4 3" xfId="6629" xr:uid="{0E15D271-65BC-4569-8070-D82B2CA49A76}"/>
    <cellStyle name="메모 18 4 3 2" xfId="33739" xr:uid="{CAD964D3-9D0B-4B48-A4D1-BA94AD51304F}"/>
    <cellStyle name="메모 18 4 4" xfId="33740" xr:uid="{1A0B298E-4AC3-4556-94EE-DDDE755C4130}"/>
    <cellStyle name="메모 18 5" xfId="6630" xr:uid="{6F0FC594-5C5B-4CC7-B97B-B9435DBBA5C3}"/>
    <cellStyle name="메모 18 5 2" xfId="33741" xr:uid="{7BCB6B30-9C06-48E8-AEBA-0F55B67F9C00}"/>
    <cellStyle name="메모 18 6" xfId="6631" xr:uid="{698BA7E6-4E3E-49F6-ADD6-A5B9308477C2}"/>
    <cellStyle name="메모 18 6 2" xfId="33742" xr:uid="{DD16DF06-5416-481A-84DA-424BB1AF7BDE}"/>
    <cellStyle name="메모 18 7" xfId="33743" xr:uid="{E91DB973-AF9C-4E60-8528-F0444D97D42A}"/>
    <cellStyle name="메모 19" xfId="6632" xr:uid="{5E84F28E-A61B-4A8D-AE49-00D43B9A4667}"/>
    <cellStyle name="메모 19 2" xfId="6633" xr:uid="{08B76F00-8FCD-406D-98A1-5AFBC236CACC}"/>
    <cellStyle name="메모 19 2 2" xfId="6634" xr:uid="{9EED6FAE-86C9-49C4-B7B7-25990570B081}"/>
    <cellStyle name="메모 19 2 2 2" xfId="33744" xr:uid="{48C8388C-B87E-4D3E-AFC9-CEE414BE6113}"/>
    <cellStyle name="메모 19 2 3" xfId="6635" xr:uid="{2BF737B8-2516-479A-B6C0-A58BDFF2CB1D}"/>
    <cellStyle name="메모 19 2 3 2" xfId="33745" xr:uid="{3FE26865-C6BB-45F6-A070-A9A97AA83847}"/>
    <cellStyle name="메모 19 2 4" xfId="33746" xr:uid="{BD409EA7-B74A-463A-96D9-E5D17EE03B3C}"/>
    <cellStyle name="메모 19 3" xfId="6636" xr:uid="{DD359B11-0E38-4342-AE8E-63DC0CB3EAB6}"/>
    <cellStyle name="메모 19 3 2" xfId="6637" xr:uid="{21F1697B-E6D2-4EA0-8B41-2208D37820F6}"/>
    <cellStyle name="메모 19 3 2 2" xfId="33747" xr:uid="{EF7D706F-FCCA-404C-B580-FD90270D7CC4}"/>
    <cellStyle name="메모 19 3 3" xfId="6638" xr:uid="{98BCA6E4-1A89-422E-9D5B-9787EBF27540}"/>
    <cellStyle name="메모 19 3 3 2" xfId="33748" xr:uid="{F498445F-A59B-4161-8F23-1CDC059D3A4A}"/>
    <cellStyle name="메모 19 3 4" xfId="33749" xr:uid="{370DD624-1A9D-40D8-8C6D-7EC46E4427F1}"/>
    <cellStyle name="메모 19 4" xfId="6639" xr:uid="{721DCB76-EC8D-4CA6-BF69-38AB71EFD2CB}"/>
    <cellStyle name="메모 19 4 2" xfId="6640" xr:uid="{E9F8AD5F-8C85-435E-85A0-E206933E1E0C}"/>
    <cellStyle name="메모 19 4 2 2" xfId="33750" xr:uid="{7FA7D2ED-81FF-49B1-B9A0-CA8660A6836D}"/>
    <cellStyle name="메모 19 4 3" xfId="6641" xr:uid="{2ABA5BEF-3640-4EF3-8BDA-88EDD25DDF20}"/>
    <cellStyle name="메모 19 4 3 2" xfId="33751" xr:uid="{47F4976A-0768-457F-B841-74D7177FA8DC}"/>
    <cellStyle name="메모 19 4 4" xfId="33752" xr:uid="{823204D8-75BE-4CC3-B70D-77BAD2F7000B}"/>
    <cellStyle name="메모 19 5" xfId="6642" xr:uid="{1D1BCC1E-E4B7-4814-8C78-68FC491201C9}"/>
    <cellStyle name="메모 19 5 2" xfId="33753" xr:uid="{1386C920-52D4-41CF-B30F-24417774B61F}"/>
    <cellStyle name="메모 19 6" xfId="6643" xr:uid="{5D9CA563-EDA4-4A1F-ABD4-7F85228B1890}"/>
    <cellStyle name="메모 19 6 2" xfId="33754" xr:uid="{53FE4796-2535-41B5-A294-D39A16D72BEF}"/>
    <cellStyle name="메모 19 7" xfId="33755" xr:uid="{98971831-B58D-42DD-B05E-0CE01BC24658}"/>
    <cellStyle name="메모 2" xfId="6644" xr:uid="{AC701D42-96EC-43E8-BC96-461CC60794F1}"/>
    <cellStyle name="메모 2 10" xfId="6645" xr:uid="{872F4F16-A669-4AAC-8482-D886D7F6FA92}"/>
    <cellStyle name="메모 2 10 2" xfId="6646" xr:uid="{D4851DE3-712F-4BAC-8BF2-FD545FB786C4}"/>
    <cellStyle name="메모 2 10 2 2" xfId="6647" xr:uid="{7EC2600D-E1A5-4CAA-8FBD-02AA6D30B313}"/>
    <cellStyle name="메모 2 10 2 2 2" xfId="33756" xr:uid="{9AB3A7F7-FF29-4585-8834-79686AF1AD8F}"/>
    <cellStyle name="메모 2 10 2 3" xfId="6648" xr:uid="{03AE63C6-EF71-4FCD-B167-C7BDE7D1D486}"/>
    <cellStyle name="메모 2 10 2 3 2" xfId="33757" xr:uid="{B7867A87-A09F-4325-8CC1-84F539C61707}"/>
    <cellStyle name="메모 2 10 2 4" xfId="33758" xr:uid="{D774CF77-6BE6-4F41-814B-9CF5C0BF497C}"/>
    <cellStyle name="메모 2 10 3" xfId="6649" xr:uid="{EC7F2051-2A69-4356-B948-C043F271DBE7}"/>
    <cellStyle name="메모 2 10 3 2" xfId="6650" xr:uid="{13E25CF3-7DF1-4D87-8F63-14B307B807A4}"/>
    <cellStyle name="메모 2 10 3 2 2" xfId="33759" xr:uid="{53AB3D66-ABA9-4EF8-AD92-013080FD92DC}"/>
    <cellStyle name="메모 2 10 3 3" xfId="6651" xr:uid="{82C58B4C-063A-41F8-A0AB-CB6D9D321E2C}"/>
    <cellStyle name="메모 2 10 3 3 2" xfId="33760" xr:uid="{B1AEA913-5653-4537-9588-CD9766E6507B}"/>
    <cellStyle name="메모 2 10 3 4" xfId="33761" xr:uid="{713E5E00-9408-43FF-A446-88C0CBD725F3}"/>
    <cellStyle name="메모 2 10 4" xfId="6652" xr:uid="{07735A96-0E11-40D0-8248-A5D46AF84860}"/>
    <cellStyle name="메모 2 10 4 2" xfId="6653" xr:uid="{5F01ED9D-F060-42DC-B33C-4C75E4D685A2}"/>
    <cellStyle name="메모 2 10 4 2 2" xfId="33762" xr:uid="{20382A69-2A00-43CC-B0F9-6DB7F2CA0225}"/>
    <cellStyle name="메모 2 10 4 3" xfId="6654" xr:uid="{F62A66D5-4A46-4FEE-AD23-8E79E82BA135}"/>
    <cellStyle name="메모 2 10 4 3 2" xfId="33763" xr:uid="{E055C363-488B-43CB-A40C-7FD973CA3756}"/>
    <cellStyle name="메모 2 10 4 4" xfId="33764" xr:uid="{EF8D0B0B-DEE8-4E17-8BD4-70C1DB93FE4D}"/>
    <cellStyle name="메모 2 10 5" xfId="6655" xr:uid="{06150DAC-10F1-4FB1-BBE3-2E20703FD088}"/>
    <cellStyle name="메모 2 10 5 2" xfId="6656" xr:uid="{537F5015-4C1F-4B2D-9AEE-9B5EE2A1F886}"/>
    <cellStyle name="메모 2 10 5 2 2" xfId="33765" xr:uid="{774DBA95-B542-4F3D-B874-F67C6FED0BB5}"/>
    <cellStyle name="메모 2 10 5 3" xfId="6657" xr:uid="{34FF82B9-27BC-4A3F-98C2-7F4BC8422116}"/>
    <cellStyle name="메모 2 10 5 3 2" xfId="33766" xr:uid="{18143EA5-F8E7-4DED-8616-A1BE01D068F9}"/>
    <cellStyle name="메모 2 10 5 4" xfId="33767" xr:uid="{D7314AE1-EF06-4159-BA5A-953BCB7EF90A}"/>
    <cellStyle name="메모 2 10 6" xfId="6658" xr:uid="{5DC7A5CF-59F9-4857-AB04-1C53E589380D}"/>
    <cellStyle name="메모 2 10 6 2" xfId="6659" xr:uid="{3F446971-7D4D-48CE-8AE6-358595AE693A}"/>
    <cellStyle name="메모 2 10 6 2 2" xfId="33768" xr:uid="{97CA2837-6846-43CF-BD88-3B0E5CB8DC74}"/>
    <cellStyle name="메모 2 10 6 3" xfId="6660" xr:uid="{1D42CFD4-CD71-4E2D-8BF3-9FF45FB0AF65}"/>
    <cellStyle name="메모 2 10 6 3 2" xfId="33769" xr:uid="{95143877-1B96-41A5-90DD-9BF336895D3E}"/>
    <cellStyle name="메모 2 10 6 4" xfId="33770" xr:uid="{6B4CBE62-7F72-40D9-9F67-2F6C97E4E6AA}"/>
    <cellStyle name="메모 2 10 7" xfId="6661" xr:uid="{CBEB5166-8000-4971-8093-E7FA52095547}"/>
    <cellStyle name="메모 2 10 7 2" xfId="33771" xr:uid="{04DD8848-84D7-4656-B08C-CB476EB5B126}"/>
    <cellStyle name="메모 2 10 8" xfId="6662" xr:uid="{333967E0-8C25-4DB6-9825-2808ECECB0DF}"/>
    <cellStyle name="메모 2 10 8 2" xfId="33772" xr:uid="{07D73B2D-7E5F-4432-956B-D39FE10BE6B0}"/>
    <cellStyle name="메모 2 10 9" xfId="33773" xr:uid="{A2DA024A-3143-407A-BF8C-67AD4BABD9D0}"/>
    <cellStyle name="메모 2 11" xfId="6663" xr:uid="{EE1A8418-F3E9-4A4E-AB71-D81F560E98D9}"/>
    <cellStyle name="메모 2 11 2" xfId="6664" xr:uid="{7E6FF2EE-8AED-40B8-AADD-91DE71C12E42}"/>
    <cellStyle name="메모 2 11 2 2" xfId="6665" xr:uid="{A4ED97F0-5838-48DB-85E8-3530CDF2D4EC}"/>
    <cellStyle name="메모 2 11 2 2 2" xfId="33774" xr:uid="{D8AFE0E2-3ECE-4318-A941-073DA7A07F89}"/>
    <cellStyle name="메모 2 11 2 3" xfId="6666" xr:uid="{762DAEF7-B086-4FF3-9C42-7C8AE9B0D974}"/>
    <cellStyle name="메모 2 11 2 3 2" xfId="33775" xr:uid="{B6969A17-1301-4DAC-A554-A159005DC4D3}"/>
    <cellStyle name="메모 2 11 2 4" xfId="33776" xr:uid="{AF600868-238D-4FA2-942A-10FBD74044B0}"/>
    <cellStyle name="메모 2 11 3" xfId="6667" xr:uid="{FF0A21B5-29CA-42C7-B6D7-88C0F855FDF9}"/>
    <cellStyle name="메모 2 11 3 2" xfId="6668" xr:uid="{2A943FDC-D537-428B-AAF3-CE5822DD0062}"/>
    <cellStyle name="메모 2 11 3 2 2" xfId="33777" xr:uid="{AAE782F2-788C-4CAD-BBDC-CFB8EDD860F4}"/>
    <cellStyle name="메모 2 11 3 3" xfId="6669" xr:uid="{802F6962-413B-4A23-BAF8-1BEB4E60CC8A}"/>
    <cellStyle name="메모 2 11 3 3 2" xfId="33778" xr:uid="{78B9E653-82F3-464C-BC27-83FC0EA146C8}"/>
    <cellStyle name="메모 2 11 3 4" xfId="33779" xr:uid="{51482A7A-47C2-435A-AF5B-6AC9B13E115B}"/>
    <cellStyle name="메모 2 11 4" xfId="6670" xr:uid="{53A00A42-29C9-4428-8F6F-7CB72380AB71}"/>
    <cellStyle name="메모 2 11 4 2" xfId="6671" xr:uid="{B27D5D90-258D-4FA8-8B6D-C2911A6B738F}"/>
    <cellStyle name="메모 2 11 4 2 2" xfId="33780" xr:uid="{A6C745B5-A48B-4B81-A410-F8F04A4403CD}"/>
    <cellStyle name="메모 2 11 4 3" xfId="6672" xr:uid="{69668DC0-750D-414C-B274-01733E7E0C35}"/>
    <cellStyle name="메모 2 11 4 3 2" xfId="33781" xr:uid="{1AC1A374-A29A-435E-9473-A8721195604B}"/>
    <cellStyle name="메모 2 11 4 4" xfId="33782" xr:uid="{1022D0DE-B455-4F2D-9E56-09BD8B3E4187}"/>
    <cellStyle name="메모 2 11 5" xfId="6673" xr:uid="{054F6A60-85C2-4CB7-A0FD-D1B70FFFD7DA}"/>
    <cellStyle name="메모 2 11 5 2" xfId="6674" xr:uid="{8F1B3F6C-FA06-4FAE-A126-02E2434FC8D6}"/>
    <cellStyle name="메모 2 11 5 2 2" xfId="33783" xr:uid="{476586B9-A132-4926-A323-3CF680F6BF0D}"/>
    <cellStyle name="메모 2 11 5 3" xfId="6675" xr:uid="{DE6168BA-1AAD-4EA1-AB92-F3B01ED2EE45}"/>
    <cellStyle name="메모 2 11 5 3 2" xfId="33784" xr:uid="{F24FF9CF-4282-497F-BCF0-7711144FE43C}"/>
    <cellStyle name="메모 2 11 5 4" xfId="33785" xr:uid="{3634BDBC-2FE4-4B33-A931-842D4338A5CD}"/>
    <cellStyle name="메모 2 11 6" xfId="6676" xr:uid="{1F38364C-6BEB-4993-82F1-90591936F1CE}"/>
    <cellStyle name="메모 2 11 6 2" xfId="6677" xr:uid="{B778EE91-16FE-429D-8881-E44234CF7ACE}"/>
    <cellStyle name="메모 2 11 6 2 2" xfId="33786" xr:uid="{44D8EC3A-CEF8-444C-B6EF-402C63B7D0D0}"/>
    <cellStyle name="메모 2 11 6 3" xfId="6678" xr:uid="{6BB1DEEF-4CF1-4B94-8416-FB94C7CC3C2B}"/>
    <cellStyle name="메모 2 11 6 3 2" xfId="33787" xr:uid="{B670CEAA-2F30-4757-88F3-8584B1B01B2C}"/>
    <cellStyle name="메모 2 11 6 4" xfId="33788" xr:uid="{42A7EC11-61AA-477A-8AF5-B832A7BE8AAA}"/>
    <cellStyle name="메모 2 11 7" xfId="6679" xr:uid="{2E4A9E2A-7CF9-4B84-82A6-DD2F65194A6C}"/>
    <cellStyle name="메모 2 11 7 2" xfId="33789" xr:uid="{A184F2B9-55B1-43A0-AE09-59DFB90F8453}"/>
    <cellStyle name="메모 2 11 8" xfId="6680" xr:uid="{60E69141-294A-4721-8B91-F9E4BF9051B7}"/>
    <cellStyle name="메모 2 11 8 2" xfId="33790" xr:uid="{16FB25E7-E43A-4C8B-A84E-DD93C710B346}"/>
    <cellStyle name="메모 2 11 9" xfId="33791" xr:uid="{35921CD2-9E44-45D7-BD27-751661E7BDB3}"/>
    <cellStyle name="메모 2 12" xfId="6681" xr:uid="{B9985B05-1DC9-4520-B36E-5C579AD911AF}"/>
    <cellStyle name="메모 2 12 2" xfId="6682" xr:uid="{90A7A047-A4B0-4EFA-9598-FF9A2688BA28}"/>
    <cellStyle name="메모 2 12 2 2" xfId="6683" xr:uid="{1FDEB354-2A5F-4076-99A4-C85B7AB60DE5}"/>
    <cellStyle name="메모 2 12 2 2 2" xfId="33792" xr:uid="{8E8B2ABE-AC63-4D2B-8EB0-A540AEA1597E}"/>
    <cellStyle name="메모 2 12 2 3" xfId="6684" xr:uid="{1156737C-CEC4-4C6C-B620-2DDFA3AA8646}"/>
    <cellStyle name="메모 2 12 2 3 2" xfId="33793" xr:uid="{A6977C60-557C-4C70-BF0D-6A23D1B1D46A}"/>
    <cellStyle name="메모 2 12 2 4" xfId="33794" xr:uid="{AD35A132-02F1-40D1-9C13-38148F8CDB3C}"/>
    <cellStyle name="메모 2 12 3" xfId="6685" xr:uid="{D767A497-466D-4191-B0F7-D4425C43599A}"/>
    <cellStyle name="메모 2 12 3 2" xfId="6686" xr:uid="{FD07ECBC-BCB5-4C71-B3F5-50367DD6742F}"/>
    <cellStyle name="메모 2 12 3 2 2" xfId="33795" xr:uid="{9032152E-C5AD-4F04-B46E-4062EC103A82}"/>
    <cellStyle name="메모 2 12 3 3" xfId="6687" xr:uid="{12FC2BA3-C0A1-4E0B-9902-B79BA516BB36}"/>
    <cellStyle name="메모 2 12 3 3 2" xfId="33796" xr:uid="{650A8411-197B-4C5F-8AAC-A38E35D5BD42}"/>
    <cellStyle name="메모 2 12 3 4" xfId="33797" xr:uid="{B7AF5E1B-5A7C-42C7-BCA1-B2974B4C230F}"/>
    <cellStyle name="메모 2 12 4" xfId="6688" xr:uid="{8DD6DA90-156E-4BC6-BFF9-6EC51EB1EFA5}"/>
    <cellStyle name="메모 2 12 4 2" xfId="6689" xr:uid="{0AC6120C-C32A-4E4D-A140-FAA8914386F4}"/>
    <cellStyle name="메모 2 12 4 2 2" xfId="33798" xr:uid="{8A51593F-3672-4EAE-969E-0E8F1BE694CC}"/>
    <cellStyle name="메모 2 12 4 3" xfId="6690" xr:uid="{E9C5487B-22EC-4C82-9B6C-7E6639CB02E8}"/>
    <cellStyle name="메모 2 12 4 3 2" xfId="33799" xr:uid="{8BAB396A-3ED8-40D8-A643-822A678B3CCE}"/>
    <cellStyle name="메모 2 12 4 4" xfId="33800" xr:uid="{C1D77FAF-8C4D-43EF-B103-558D22A94E24}"/>
    <cellStyle name="메모 2 12 5" xfId="6691" xr:uid="{FB0BC330-B863-4960-9C98-9DFA0F305BA2}"/>
    <cellStyle name="메모 2 12 5 2" xfId="6692" xr:uid="{0FF0F526-2138-4C18-9B98-425C08C692CA}"/>
    <cellStyle name="메모 2 12 5 2 2" xfId="33801" xr:uid="{1D8FF3E8-C1D7-4026-A381-F45223ED24B3}"/>
    <cellStyle name="메모 2 12 5 3" xfId="6693" xr:uid="{19EEEAD7-0EB6-43A4-84DB-FBFFAE008271}"/>
    <cellStyle name="메모 2 12 5 3 2" xfId="33802" xr:uid="{B11527D7-E48A-4784-8C48-CADE2DD361F4}"/>
    <cellStyle name="메모 2 12 5 4" xfId="33803" xr:uid="{DABE6FB3-4346-4E3C-B6FA-A11472945900}"/>
    <cellStyle name="메모 2 12 6" xfId="6694" xr:uid="{028F5251-892E-46E9-A97A-DD77D6FA38E3}"/>
    <cellStyle name="메모 2 12 6 2" xfId="6695" xr:uid="{5ECFF562-9E9A-4995-97D2-243F132147F4}"/>
    <cellStyle name="메모 2 12 6 2 2" xfId="33804" xr:uid="{D81BD1CC-5130-4211-8C3D-D6B3B6229237}"/>
    <cellStyle name="메모 2 12 6 3" xfId="6696" xr:uid="{FE382F4B-6F58-44B6-A8C4-DDBEBC993EAC}"/>
    <cellStyle name="메모 2 12 6 3 2" xfId="33805" xr:uid="{29F1F518-5065-49F1-B5C0-1C641B7996F0}"/>
    <cellStyle name="메모 2 12 6 4" xfId="33806" xr:uid="{6216C1E9-C21A-4951-AEAD-F2417B0F2338}"/>
    <cellStyle name="메모 2 12 7" xfId="6697" xr:uid="{EF2259C5-778F-4489-8E4F-E6CF79217281}"/>
    <cellStyle name="메모 2 12 7 2" xfId="33807" xr:uid="{72F124D0-94BF-46F7-ACDA-5246B6360BFA}"/>
    <cellStyle name="메모 2 12 8" xfId="6698" xr:uid="{8556C7D5-C9A3-4CB0-9DEA-042D721E475D}"/>
    <cellStyle name="메모 2 12 8 2" xfId="33808" xr:uid="{00420624-B4C3-438D-B92A-38E2380107BA}"/>
    <cellStyle name="메모 2 12 9" xfId="33809" xr:uid="{8619E52A-65FE-4100-81AE-ED13F1FF4C51}"/>
    <cellStyle name="메모 2 13" xfId="6699" xr:uid="{D5C81D2E-DCAE-44A8-B8EC-F7A313368287}"/>
    <cellStyle name="메모 2 13 2" xfId="6700" xr:uid="{1A610543-C315-4BA9-B1C1-C466FF43B8F6}"/>
    <cellStyle name="메모 2 13 2 2" xfId="6701" xr:uid="{8FCACF46-E27F-4548-BFF4-E055BC793E93}"/>
    <cellStyle name="메모 2 13 2 2 2" xfId="33810" xr:uid="{E48399D0-46BB-49AF-8CF5-15941ABC51AB}"/>
    <cellStyle name="메모 2 13 2 3" xfId="6702" xr:uid="{EE305100-B869-4FF6-8B55-F10A018BD853}"/>
    <cellStyle name="메모 2 13 2 3 2" xfId="33811" xr:uid="{86B88101-8019-4E62-9F5F-4427DAC5BE04}"/>
    <cellStyle name="메모 2 13 2 4" xfId="33812" xr:uid="{017A91BA-74F3-49E4-9401-760C1A5CAF73}"/>
    <cellStyle name="메모 2 13 3" xfId="6703" xr:uid="{44DA9F7B-F7B3-4956-9997-12C674A6D28A}"/>
    <cellStyle name="메모 2 13 3 2" xfId="6704" xr:uid="{1DDAFA94-28DA-46FE-81CA-2887AEC9A628}"/>
    <cellStyle name="메모 2 13 3 2 2" xfId="33813" xr:uid="{EEE5814D-0CFB-4701-9D36-CC31300B1B07}"/>
    <cellStyle name="메모 2 13 3 3" xfId="6705" xr:uid="{09139ED3-D1D0-4FD8-ABF4-4A79E4CF397A}"/>
    <cellStyle name="메모 2 13 3 3 2" xfId="33814" xr:uid="{96660858-8078-462C-9CCF-CBFF0FD2D06F}"/>
    <cellStyle name="메모 2 13 3 4" xfId="33815" xr:uid="{C070E6EB-489B-44EE-B441-92E457F271D7}"/>
    <cellStyle name="메모 2 13 4" xfId="6706" xr:uid="{8F4F9B99-BBFB-4680-931C-03B30FC39274}"/>
    <cellStyle name="메모 2 13 4 2" xfId="6707" xr:uid="{F2322DC7-27E5-4C4B-B5BA-13397CE34E69}"/>
    <cellStyle name="메모 2 13 4 2 2" xfId="33816" xr:uid="{AAE64763-B4E4-45DC-B1C1-2E7379CED712}"/>
    <cellStyle name="메모 2 13 4 3" xfId="6708" xr:uid="{8CE4E3E9-6C4C-4B35-94E7-7FFD054DC119}"/>
    <cellStyle name="메모 2 13 4 3 2" xfId="33817" xr:uid="{76FCCB93-0959-48DC-9AE7-DEEB6FBCE380}"/>
    <cellStyle name="메모 2 13 4 4" xfId="33818" xr:uid="{6D7DEDCE-5EBF-4EAD-B980-171AD4896D46}"/>
    <cellStyle name="메모 2 13 5" xfId="6709" xr:uid="{41EAD730-CB1A-47CE-8583-820E66A0BEA7}"/>
    <cellStyle name="메모 2 13 5 2" xfId="6710" xr:uid="{FBE869EA-514A-42A1-8743-FA25C9D3D166}"/>
    <cellStyle name="메모 2 13 5 2 2" xfId="33819" xr:uid="{CDEB7C32-EADB-41A7-945D-49954F644BA5}"/>
    <cellStyle name="메모 2 13 5 3" xfId="6711" xr:uid="{72E89F5F-3D6B-4688-9E98-5B02D359FDF6}"/>
    <cellStyle name="메모 2 13 5 3 2" xfId="33820" xr:uid="{C54C46E9-B01E-4B3C-8506-9BD97D6AEB66}"/>
    <cellStyle name="메모 2 13 5 4" xfId="33821" xr:uid="{0719DBD1-1BE1-4C61-A253-676A52634F3B}"/>
    <cellStyle name="메모 2 13 6" xfId="6712" xr:uid="{3D116884-30A3-4247-A687-46D1D4A27D77}"/>
    <cellStyle name="메모 2 13 6 2" xfId="6713" xr:uid="{35C532D4-C4A3-44D3-A642-A4EBB78E7AB2}"/>
    <cellStyle name="메모 2 13 6 2 2" xfId="33822" xr:uid="{4649AB0C-81F4-45BE-99E4-5C7A8FFDD6DF}"/>
    <cellStyle name="메모 2 13 6 3" xfId="6714" xr:uid="{DA55C017-0AD0-4C49-B9B3-FCD5FFFB8D81}"/>
    <cellStyle name="메모 2 13 6 3 2" xfId="33823" xr:uid="{36733A33-4398-4358-BAA4-F222D365757B}"/>
    <cellStyle name="메모 2 13 6 4" xfId="33824" xr:uid="{4105E0E2-D849-4296-B43C-99F864CA26C7}"/>
    <cellStyle name="메모 2 13 7" xfId="6715" xr:uid="{DC6A53F0-735A-43DB-9BCC-DABEC47D5936}"/>
    <cellStyle name="메모 2 13 7 2" xfId="33825" xr:uid="{CE3F20D5-7F39-4FCF-A8CF-11CE2A4286A4}"/>
    <cellStyle name="메모 2 13 8" xfId="6716" xr:uid="{ECA3C4C0-BFD8-4536-B583-B10C6C2432A3}"/>
    <cellStyle name="메모 2 13 8 2" xfId="33826" xr:uid="{6F10A49E-A0F6-4FCB-A5AD-1F484280AF37}"/>
    <cellStyle name="메모 2 13 9" xfId="33827" xr:uid="{9FB72AF4-00CB-4B9A-92BD-89A85C5A5C70}"/>
    <cellStyle name="메모 2 14" xfId="6717" xr:uid="{04ED7D81-5B13-4275-B9D9-F49D0923AB01}"/>
    <cellStyle name="메모 2 14 2" xfId="6718" xr:uid="{28B8D528-07E5-4DB6-9839-D3B891569674}"/>
    <cellStyle name="메모 2 14 2 2" xfId="6719" xr:uid="{263778C0-A6EC-4396-86B6-35D9D18B5899}"/>
    <cellStyle name="메모 2 14 2 2 2" xfId="33828" xr:uid="{3296F902-F8E3-4660-9287-605875CA7F68}"/>
    <cellStyle name="메모 2 14 2 3" xfId="6720" xr:uid="{7BB52531-1B6F-42AA-9CEC-A1D341C3A507}"/>
    <cellStyle name="메모 2 14 2 3 2" xfId="33829" xr:uid="{D8FDE1B4-3007-42AF-A75F-E21F06C2D3B5}"/>
    <cellStyle name="메모 2 14 2 4" xfId="33830" xr:uid="{1AD1E50C-F76B-4746-9F7D-7C83F859482A}"/>
    <cellStyle name="메모 2 14 3" xfId="6721" xr:uid="{4AAF840D-3BAB-4CF8-A8B8-7E30EBB39123}"/>
    <cellStyle name="메모 2 14 3 2" xfId="6722" xr:uid="{4058600F-8A4C-4950-B0AF-892E3D7D1A01}"/>
    <cellStyle name="메모 2 14 3 2 2" xfId="33831" xr:uid="{39ADD799-6F3C-4B03-BA60-91811D52B968}"/>
    <cellStyle name="메모 2 14 3 3" xfId="6723" xr:uid="{42322CEA-0949-4666-8FB9-4F3E82EF5495}"/>
    <cellStyle name="메모 2 14 3 3 2" xfId="33832" xr:uid="{18C243EB-3998-40B4-A295-6A0060E4A4D1}"/>
    <cellStyle name="메모 2 14 3 4" xfId="33833" xr:uid="{99BF4A61-7A82-4D96-8AAE-B217237912E7}"/>
    <cellStyle name="메모 2 14 4" xfId="6724" xr:uid="{B0BA5A19-DC3A-4C99-BD23-4EB909249633}"/>
    <cellStyle name="메모 2 14 4 2" xfId="6725" xr:uid="{7B2A66FE-9A6C-45ED-B72A-C17BAE16F4E4}"/>
    <cellStyle name="메모 2 14 4 2 2" xfId="33834" xr:uid="{48A648F5-B995-4CE7-837C-38E43B22BA93}"/>
    <cellStyle name="메모 2 14 4 3" xfId="6726" xr:uid="{E89467F7-FA98-4EAB-91DE-D1F2BDB65350}"/>
    <cellStyle name="메모 2 14 4 3 2" xfId="33835" xr:uid="{2029FBC5-83A9-411A-8B4B-F7667ECA3AAA}"/>
    <cellStyle name="메모 2 14 4 4" xfId="33836" xr:uid="{8CDB2BAA-60D4-4D6A-A539-1499486AA071}"/>
    <cellStyle name="메모 2 14 5" xfId="6727" xr:uid="{AD50C5F3-F6F7-4AE5-A6B3-2E2AB33ACA2B}"/>
    <cellStyle name="메모 2 14 5 2" xfId="6728" xr:uid="{FA61B58D-F8AF-4C00-908A-DF31E2015E13}"/>
    <cellStyle name="메모 2 14 5 2 2" xfId="33837" xr:uid="{BE8AABFE-AB62-4B60-AFAD-6D239AB84900}"/>
    <cellStyle name="메모 2 14 5 3" xfId="6729" xr:uid="{7526E979-9CAD-41D7-8BA6-72F840456E52}"/>
    <cellStyle name="메모 2 14 5 3 2" xfId="33838" xr:uid="{44872BA9-58FC-4B8F-84E0-761926F4F37A}"/>
    <cellStyle name="메모 2 14 5 4" xfId="33839" xr:uid="{3126823C-041E-4EED-AD00-C9CEB0CD3DFB}"/>
    <cellStyle name="메모 2 14 6" xfId="6730" xr:uid="{6BB5D2A4-E253-4525-8351-9C96AB8F5335}"/>
    <cellStyle name="메모 2 14 6 2" xfId="6731" xr:uid="{C529E5F7-FC80-4839-9756-15DA3A1EA814}"/>
    <cellStyle name="메모 2 14 6 2 2" xfId="33840" xr:uid="{36B9C99F-877F-4987-8DD1-40F6C18BE267}"/>
    <cellStyle name="메모 2 14 6 3" xfId="6732" xr:uid="{D02B479E-B4AE-44CA-A504-9293346E47ED}"/>
    <cellStyle name="메모 2 14 6 3 2" xfId="33841" xr:uid="{E84C09DE-59DE-4B4A-A119-B6ACA2900423}"/>
    <cellStyle name="메모 2 14 6 4" xfId="33842" xr:uid="{AB0828E8-6065-4611-8E44-3A2A841A7A61}"/>
    <cellStyle name="메모 2 14 7" xfId="6733" xr:uid="{7100CFD8-4C00-4FE2-B9AF-CFBDE405A479}"/>
    <cellStyle name="메모 2 14 7 2" xfId="33843" xr:uid="{374713DD-6DD4-4A2E-95F2-51551562CF03}"/>
    <cellStyle name="메모 2 14 8" xfId="6734" xr:uid="{6085430D-3C97-4808-84EC-54ADA4B9C5B8}"/>
    <cellStyle name="메모 2 14 8 2" xfId="33844" xr:uid="{FD20BCA8-4EA3-442D-9658-3CFBCA52FDF8}"/>
    <cellStyle name="메모 2 14 9" xfId="33845" xr:uid="{C43955C4-C410-4E96-AAF1-70C474884C8F}"/>
    <cellStyle name="메모 2 15" xfId="6735" xr:uid="{A46ECD9A-E7C0-41A6-BB22-79140485D00E}"/>
    <cellStyle name="메모 2 15 2" xfId="6736" xr:uid="{C045429F-193F-4662-B13E-CEB1D1FBE822}"/>
    <cellStyle name="메모 2 15 2 2" xfId="6737" xr:uid="{DBD23A7A-3B05-4D2E-877C-CE215EFF7004}"/>
    <cellStyle name="메모 2 15 2 2 2" xfId="33846" xr:uid="{6E897692-15F5-41D1-87CE-11A09769919A}"/>
    <cellStyle name="메모 2 15 2 3" xfId="6738" xr:uid="{52D43F6C-354D-48A2-A394-A2C69F4077E8}"/>
    <cellStyle name="메모 2 15 2 3 2" xfId="33847" xr:uid="{3DC20342-A4AA-4327-BE26-8FCCF52D369D}"/>
    <cellStyle name="메모 2 15 2 4" xfId="33848" xr:uid="{2F0DE756-85B6-4793-B389-3D3FED7FD5DC}"/>
    <cellStyle name="메모 2 15 3" xfId="6739" xr:uid="{EF1C5E7F-88E9-4A0F-A66B-6F0676924F20}"/>
    <cellStyle name="메모 2 15 3 2" xfId="6740" xr:uid="{2A27983C-9625-4FFD-81CE-DDCADF853E7E}"/>
    <cellStyle name="메모 2 15 3 2 2" xfId="33849" xr:uid="{B12AF3C4-6A0A-4A66-9C5E-E6937965387C}"/>
    <cellStyle name="메모 2 15 3 3" xfId="6741" xr:uid="{8E0E111F-99F8-4E3D-B3C8-50B764AD9974}"/>
    <cellStyle name="메모 2 15 3 3 2" xfId="33850" xr:uid="{08A4315B-E34C-4091-A2D4-B2FD87DB012A}"/>
    <cellStyle name="메모 2 15 3 4" xfId="33851" xr:uid="{F6CF07C9-AC0A-45AA-963A-542CED509E54}"/>
    <cellStyle name="메모 2 15 4" xfId="6742" xr:uid="{2890D79E-132B-4EBC-AF8C-9912C7D4DF54}"/>
    <cellStyle name="메모 2 15 4 2" xfId="6743" xr:uid="{429D7191-62BA-4EB4-8593-780499F8EC52}"/>
    <cellStyle name="메모 2 15 4 2 2" xfId="33852" xr:uid="{4C06EE3D-3939-4536-8DA0-10CC567AA8CC}"/>
    <cellStyle name="메모 2 15 4 3" xfId="6744" xr:uid="{449EB52E-D42B-4D15-8C3A-A1F579541E3F}"/>
    <cellStyle name="메모 2 15 4 3 2" xfId="33853" xr:uid="{6271E973-8802-4FBF-A7BD-16E75EC673F0}"/>
    <cellStyle name="메모 2 15 4 4" xfId="33854" xr:uid="{02F23099-1FEA-403D-BFC2-8BAF37AF38D6}"/>
    <cellStyle name="메모 2 15 5" xfId="6745" xr:uid="{D894D626-DE55-4D4C-8FC1-F21DBF48AD0D}"/>
    <cellStyle name="메모 2 15 5 2" xfId="6746" xr:uid="{C679978F-2C9A-47D9-BF71-975153189865}"/>
    <cellStyle name="메모 2 15 5 2 2" xfId="33855" xr:uid="{8B74DD33-5A62-442B-AD3B-7782ACC7BA75}"/>
    <cellStyle name="메모 2 15 5 3" xfId="6747" xr:uid="{9B94AE61-7CBA-42B0-B533-3CD8F89EF5FB}"/>
    <cellStyle name="메모 2 15 5 3 2" xfId="33856" xr:uid="{A568CBC2-5BCC-40C0-AEA3-21CE228300DF}"/>
    <cellStyle name="메모 2 15 5 4" xfId="33857" xr:uid="{53DA71F9-CDB4-4F92-B98F-48D80F7BE523}"/>
    <cellStyle name="메모 2 15 6" xfId="6748" xr:uid="{EAE3F1D2-5683-4389-BD2A-86AFEFB57C09}"/>
    <cellStyle name="메모 2 15 6 2" xfId="6749" xr:uid="{CDE3B434-CAF0-4A2D-8EFD-F62897AA43ED}"/>
    <cellStyle name="메모 2 15 6 2 2" xfId="33858" xr:uid="{A0E53B6A-AE79-4BFF-A969-D89BA5DED76C}"/>
    <cellStyle name="메모 2 15 6 3" xfId="6750" xr:uid="{81F457CC-254F-447F-8D86-A950898E9380}"/>
    <cellStyle name="메모 2 15 6 3 2" xfId="33859" xr:uid="{3D2D7839-6CF3-41F3-9B7A-E814DD3960E8}"/>
    <cellStyle name="메모 2 15 6 4" xfId="33860" xr:uid="{5CEADF7F-B479-4A69-9D0C-C98613D8B27D}"/>
    <cellStyle name="메모 2 15 7" xfId="6751" xr:uid="{DBDEE67E-0566-4823-BD40-53E3E5A4B271}"/>
    <cellStyle name="메모 2 15 7 2" xfId="33861" xr:uid="{39334E69-3C4F-436E-B7FF-F83CC91EE479}"/>
    <cellStyle name="메모 2 15 8" xfId="6752" xr:uid="{FD77D09E-96D9-46A4-BF67-066EA0FC049D}"/>
    <cellStyle name="메모 2 15 8 2" xfId="33862" xr:uid="{6D24A646-43F6-4E3E-8A1C-EB284FAF07EB}"/>
    <cellStyle name="메모 2 15 9" xfId="33863" xr:uid="{9FDB7B92-D582-43A5-9637-9D660220931A}"/>
    <cellStyle name="메모 2 16" xfId="6753" xr:uid="{EC7967A3-7C81-434A-BCE5-C0C35B05AAFD}"/>
    <cellStyle name="메모 2 16 2" xfId="6754" xr:uid="{D787F06A-23AB-474C-BF81-2552F57E3B18}"/>
    <cellStyle name="메모 2 16 2 2" xfId="6755" xr:uid="{E5158027-578A-48E6-B25B-487AACFBB758}"/>
    <cellStyle name="메모 2 16 2 2 2" xfId="33864" xr:uid="{D116BDF8-6D6F-4A95-82D6-840C0D181C9C}"/>
    <cellStyle name="메모 2 16 2 3" xfId="6756" xr:uid="{8257BD3A-C44D-498F-86F5-81DE087D5219}"/>
    <cellStyle name="메모 2 16 2 3 2" xfId="33865" xr:uid="{720A7CB1-1996-40F1-91E6-22EB1B0EDBAB}"/>
    <cellStyle name="메모 2 16 2 4" xfId="33866" xr:uid="{F1D21D73-D4A2-4AF3-8C53-FB525F0F1FAD}"/>
    <cellStyle name="메모 2 16 3" xfId="6757" xr:uid="{C66699B0-E9D6-4D6F-A076-EF4F56A7551D}"/>
    <cellStyle name="메모 2 16 3 2" xfId="6758" xr:uid="{37F01538-9A7D-4AC5-98FD-2F913E62D9A9}"/>
    <cellStyle name="메모 2 16 3 2 2" xfId="33867" xr:uid="{F78D3561-F7B7-4E91-A84C-29C701CCFF2B}"/>
    <cellStyle name="메모 2 16 3 3" xfId="6759" xr:uid="{959D86D6-BF6F-45F6-BB43-43FAAE4F8A02}"/>
    <cellStyle name="메모 2 16 3 3 2" xfId="33868" xr:uid="{2753A8B1-759D-4190-8A5A-9E495C6AD79C}"/>
    <cellStyle name="메모 2 16 3 4" xfId="33869" xr:uid="{9C7E1A0A-8FE2-4070-A2BC-36E1EA307009}"/>
    <cellStyle name="메모 2 16 4" xfId="6760" xr:uid="{22EEB6D6-0484-487E-B654-F58883E2E414}"/>
    <cellStyle name="메모 2 16 4 2" xfId="33870" xr:uid="{09292475-5B01-43EC-A8F8-08C4BCC8829C}"/>
    <cellStyle name="메모 2 16 5" xfId="6761" xr:uid="{DF7941DD-E1EB-4415-A091-078B95FAA825}"/>
    <cellStyle name="메모 2 16 5 2" xfId="33871" xr:uid="{D986BE8B-B281-4F27-BAF4-9FC75DD7C935}"/>
    <cellStyle name="메모 2 16 6" xfId="33872" xr:uid="{16432E25-0739-4801-BDC2-0A7707EC79AA}"/>
    <cellStyle name="메모 2 17" xfId="6762" xr:uid="{765DC74F-990C-41F3-91D8-2DD5900290F0}"/>
    <cellStyle name="메모 2 17 2" xfId="6763" xr:uid="{9EF98D89-E5C7-4D38-ADA2-E3BE0171D227}"/>
    <cellStyle name="메모 2 17 2 2" xfId="6764" xr:uid="{0ABE9FE4-C0A7-46AA-AC14-AA948C18EA6D}"/>
    <cellStyle name="메모 2 17 2 2 2" xfId="33873" xr:uid="{352E6727-3003-4FE6-9296-A6BBAF59C813}"/>
    <cellStyle name="메모 2 17 2 3" xfId="6765" xr:uid="{EEE87991-826F-464D-9C73-3FD85E4EB419}"/>
    <cellStyle name="메모 2 17 2 3 2" xfId="33874" xr:uid="{50008E33-D9D5-4481-B0B7-AB42D569BC34}"/>
    <cellStyle name="메모 2 17 2 4" xfId="33875" xr:uid="{913185D4-770C-4ED7-97FE-A7E3253D3CCF}"/>
    <cellStyle name="메모 2 17 3" xfId="6766" xr:uid="{E40E7A99-3114-42DB-89C9-F1F02843B81B}"/>
    <cellStyle name="메모 2 17 3 2" xfId="6767" xr:uid="{51C338F4-6FF7-4942-BE81-8FDCCE5BCED5}"/>
    <cellStyle name="메모 2 17 3 2 2" xfId="33876" xr:uid="{D8A40629-433A-4CEB-9915-6E79DFD532F2}"/>
    <cellStyle name="메모 2 17 3 3" xfId="6768" xr:uid="{5535088A-1272-4915-A3FC-B3D0D13138A9}"/>
    <cellStyle name="메모 2 17 3 3 2" xfId="33877" xr:uid="{58D8A44A-82DF-4BF9-B5D7-1198990BB0E3}"/>
    <cellStyle name="메모 2 17 3 4" xfId="33878" xr:uid="{3060E825-E1C7-467E-9C9E-ED971E396E9E}"/>
    <cellStyle name="메모 2 17 4" xfId="6769" xr:uid="{36A19290-0279-47B3-B83F-B322F927E8D4}"/>
    <cellStyle name="메모 2 17 4 2" xfId="33879" xr:uid="{64233115-BE55-4EC2-B5B2-777B1677A24A}"/>
    <cellStyle name="메모 2 17 5" xfId="6770" xr:uid="{DC796C71-B5CF-49A4-A9A2-E335F8DBA41B}"/>
    <cellStyle name="메모 2 17 5 2" xfId="33880" xr:uid="{BEED4D51-4601-43BE-B244-33A336BEA327}"/>
    <cellStyle name="메모 2 17 6" xfId="33881" xr:uid="{7CAFB8DD-6C8D-479C-AFC5-A564BD7CE99C}"/>
    <cellStyle name="메모 2 18" xfId="6771" xr:uid="{B3B8906B-6ADA-4ECE-A99D-CA898DF5F222}"/>
    <cellStyle name="메모 2 18 2" xfId="6772" xr:uid="{EF818549-1E41-4B91-8023-15A1E8FBC90E}"/>
    <cellStyle name="메모 2 18 2 2" xfId="6773" xr:uid="{9E9A9A93-A477-49F8-AFB5-353F59EA14E5}"/>
    <cellStyle name="메모 2 18 2 2 2" xfId="33882" xr:uid="{F356951E-962C-4179-A5AB-15D7E8768DC9}"/>
    <cellStyle name="메모 2 18 2 3" xfId="6774" xr:uid="{8B378BDD-D326-4A78-95E2-14C9729D4454}"/>
    <cellStyle name="메모 2 18 2 3 2" xfId="33883" xr:uid="{0F3A1B28-D47A-481B-B28C-344D847599AA}"/>
    <cellStyle name="메모 2 18 2 4" xfId="33884" xr:uid="{02DA9128-4F90-4FA3-8155-463440FFD6EA}"/>
    <cellStyle name="메모 2 18 3" xfId="6775" xr:uid="{378ABC5C-0FC1-4F8B-9543-FBAB3C759FC6}"/>
    <cellStyle name="메모 2 18 3 2" xfId="6776" xr:uid="{73797DB0-2ADE-4582-B109-6F2A58DAF36B}"/>
    <cellStyle name="메모 2 18 3 2 2" xfId="33885" xr:uid="{7B3160F8-8548-4EE7-8839-88BC2F6018D1}"/>
    <cellStyle name="메모 2 18 3 3" xfId="6777" xr:uid="{2CD0421B-B37C-4C1E-8917-6D7450AFDD89}"/>
    <cellStyle name="메모 2 18 3 3 2" xfId="33886" xr:uid="{B000D331-574E-45DD-BED3-9B4B04937824}"/>
    <cellStyle name="메모 2 18 3 4" xfId="33887" xr:uid="{AF9E2B7C-232F-46F9-9FB5-CE7B1D1CB272}"/>
    <cellStyle name="메모 2 18 4" xfId="6778" xr:uid="{5FCB9BF0-6DF3-4A61-9BE6-8571E83F4BDC}"/>
    <cellStyle name="메모 2 18 4 2" xfId="33888" xr:uid="{5F2E0977-FF86-4BDF-84D5-87EEF6A8CA12}"/>
    <cellStyle name="메모 2 18 5" xfId="6779" xr:uid="{9C7E512F-C116-4BA9-AD2E-45D6F3D66D9D}"/>
    <cellStyle name="메모 2 18 5 2" xfId="33889" xr:uid="{9D46A664-1F55-432F-960D-DE8667A7A195}"/>
    <cellStyle name="메모 2 18 6" xfId="33890" xr:uid="{C891B6A9-8358-486E-972F-7A098320B7DF}"/>
    <cellStyle name="메모 2 19" xfId="6780" xr:uid="{7DF4DAA7-BBF9-484A-A585-621763CF9335}"/>
    <cellStyle name="메모 2 19 2" xfId="6781" xr:uid="{966DAA7B-E6E0-4381-BBC8-BF442618BA83}"/>
    <cellStyle name="메모 2 19 2 2" xfId="6782" xr:uid="{C8DE6552-B500-49AE-AA55-8AEF42D13836}"/>
    <cellStyle name="메모 2 19 2 2 2" xfId="33891" xr:uid="{384D1E93-815B-4DA9-A55B-1F304CD77796}"/>
    <cellStyle name="메모 2 19 2 3" xfId="6783" xr:uid="{A3416B2D-5214-46EF-BF8B-B6430CB23F4D}"/>
    <cellStyle name="메모 2 19 2 3 2" xfId="33892" xr:uid="{F872A095-BC75-4730-8A73-80CE1AB10DE8}"/>
    <cellStyle name="메모 2 19 2 4" xfId="33893" xr:uid="{09997921-21E8-4483-A490-399E4D8EC6BD}"/>
    <cellStyle name="메모 2 19 3" xfId="6784" xr:uid="{2A13C89B-EB8B-4D6B-A287-24DB53CB2EF2}"/>
    <cellStyle name="메모 2 19 3 2" xfId="6785" xr:uid="{B57AC04F-2ABD-491E-B185-D6D4EDB01F4E}"/>
    <cellStyle name="메모 2 19 3 2 2" xfId="33894" xr:uid="{3EA741B8-5A7D-4404-BC42-CFF8486C2C7D}"/>
    <cellStyle name="메모 2 19 3 3" xfId="6786" xr:uid="{47D66689-4F6F-43E4-9B65-1700B52C9BAE}"/>
    <cellStyle name="메모 2 19 3 3 2" xfId="33895" xr:uid="{A01EE353-92CA-41FF-80D5-2357E2DC3DEA}"/>
    <cellStyle name="메모 2 19 3 4" xfId="33896" xr:uid="{C225034D-95B9-4D6E-9832-1CAE6B038F89}"/>
    <cellStyle name="메모 2 19 4" xfId="6787" xr:uid="{786DD29B-B90A-40E2-92A9-F95329F70C05}"/>
    <cellStyle name="메모 2 19 4 2" xfId="33897" xr:uid="{80C86691-74EE-48D0-9555-D3A0557CE371}"/>
    <cellStyle name="메모 2 19 5" xfId="6788" xr:uid="{545A668A-F6BB-4727-B04B-B35F03B7A7EB}"/>
    <cellStyle name="메모 2 19 5 2" xfId="33898" xr:uid="{DF42A39A-4D2B-4030-8238-67CEFEE3E125}"/>
    <cellStyle name="메모 2 19 6" xfId="33899" xr:uid="{A64C0585-645F-485F-BCEA-893467F4361E}"/>
    <cellStyle name="메모 2 2" xfId="6789" xr:uid="{E7A93E88-10E4-46C9-8569-DE8077EE8D76}"/>
    <cellStyle name="메모 2 2 10" xfId="6790" xr:uid="{7CC78546-C0EF-4B98-8E0D-A49077AC963E}"/>
    <cellStyle name="메모 2 2 10 2" xfId="6791" xr:uid="{BCBAD135-DB1C-41E2-A394-3FA7AA512790}"/>
    <cellStyle name="메모 2 2 10 2 2" xfId="6792" xr:uid="{B35FACBD-9B67-42C0-A6E9-2DC74FFC1897}"/>
    <cellStyle name="메모 2 2 10 2 2 2" xfId="33900" xr:uid="{3794AFEF-1273-4493-9DB0-3973049D85FE}"/>
    <cellStyle name="메모 2 2 10 2 3" xfId="6793" xr:uid="{3332D4B1-73C1-4AF4-B0EB-658BB64B3666}"/>
    <cellStyle name="메모 2 2 10 2 3 2" xfId="33901" xr:uid="{D491020B-128E-4364-BAAE-21D940BA2D33}"/>
    <cellStyle name="메모 2 2 10 2 4" xfId="33902" xr:uid="{7432E927-30AA-494A-9DB4-47D19E992878}"/>
    <cellStyle name="메모 2 2 10 3" xfId="6794" xr:uid="{61E0622A-49DB-4BC5-B97A-8520AC25D9A7}"/>
    <cellStyle name="메모 2 2 10 3 2" xfId="6795" xr:uid="{25915260-D834-4FBB-A861-C021E2288C6A}"/>
    <cellStyle name="메모 2 2 10 3 2 2" xfId="33903" xr:uid="{80DB9B41-A7BD-4492-8A25-0379ECB6993D}"/>
    <cellStyle name="메모 2 2 10 3 3" xfId="6796" xr:uid="{EDA0F90E-0C8D-4080-AE03-7EBA1E6D953B}"/>
    <cellStyle name="메모 2 2 10 3 3 2" xfId="33904" xr:uid="{5895D9F9-AECD-4B5F-AF00-47D34EAA3C98}"/>
    <cellStyle name="메모 2 2 10 3 4" xfId="33905" xr:uid="{4AE19D32-593F-49C0-BCC4-9C78B0AC4F43}"/>
    <cellStyle name="메모 2 2 10 4" xfId="6797" xr:uid="{946F002F-3E35-45FC-897E-54F67B26B9B7}"/>
    <cellStyle name="메모 2 2 10 4 2" xfId="33906" xr:uid="{7E2B513B-D296-4FB0-845A-088EDB5B7C9A}"/>
    <cellStyle name="메모 2 2 10 5" xfId="6798" xr:uid="{4729B5C3-1C57-4219-AEB1-3BCE851775CE}"/>
    <cellStyle name="메모 2 2 10 5 2" xfId="33907" xr:uid="{40338A56-B074-4BE8-8CA8-29BA2513BFB4}"/>
    <cellStyle name="메모 2 2 10 6" xfId="33908" xr:uid="{2AF6A5D8-2762-424B-A4D6-509C11A71993}"/>
    <cellStyle name="메모 2 2 11" xfId="6799" xr:uid="{C0478D20-DC98-44D5-9BD2-3343329232A5}"/>
    <cellStyle name="메모 2 2 11 2" xfId="6800" xr:uid="{E1C0BE84-26C8-4AEF-A6BD-642C6EAFA311}"/>
    <cellStyle name="메모 2 2 11 2 2" xfId="6801" xr:uid="{DE9C1276-9414-46C6-9786-25BFB5E42A24}"/>
    <cellStyle name="메모 2 2 11 2 2 2" xfId="33909" xr:uid="{899F4933-EB18-4C04-934C-5C9BE6F10C7D}"/>
    <cellStyle name="메모 2 2 11 2 3" xfId="6802" xr:uid="{EDE1A97E-246D-4C1B-AAF1-587CE4C35CEE}"/>
    <cellStyle name="메모 2 2 11 2 3 2" xfId="33910" xr:uid="{8C84BDDE-583E-47F3-B669-AD6750CA1232}"/>
    <cellStyle name="메모 2 2 11 2 4" xfId="33911" xr:uid="{A0018A76-38F4-4351-9E8C-5858EBE19BAA}"/>
    <cellStyle name="메모 2 2 11 3" xfId="6803" xr:uid="{BF5FB732-0606-4117-9A70-9D8DAC864C31}"/>
    <cellStyle name="메모 2 2 11 3 2" xfId="6804" xr:uid="{19094991-5F19-4730-B479-05D31484F185}"/>
    <cellStyle name="메모 2 2 11 3 2 2" xfId="33912" xr:uid="{7135933B-DB5A-4C12-8AE7-C25A79110009}"/>
    <cellStyle name="메모 2 2 11 3 3" xfId="6805" xr:uid="{B987C1D0-6357-4B42-A073-CB810FF002CF}"/>
    <cellStyle name="메모 2 2 11 3 3 2" xfId="33913" xr:uid="{4CEBC287-FA5A-4691-8806-C34841D1B5F4}"/>
    <cellStyle name="메모 2 2 11 3 4" xfId="33914" xr:uid="{7655D65E-1CA3-4933-B50A-7EB02009D4CF}"/>
    <cellStyle name="메모 2 2 11 4" xfId="6806" xr:uid="{463E627E-DB4E-4B94-B9FE-5EC504B3D4EF}"/>
    <cellStyle name="메모 2 2 11 4 2" xfId="33915" xr:uid="{52A34FC6-E7E7-4F53-A62C-5D6D759D63E6}"/>
    <cellStyle name="메모 2 2 11 5" xfId="6807" xr:uid="{42B9A08E-139F-48CA-8C0E-7BA082DE411E}"/>
    <cellStyle name="메모 2 2 11 5 2" xfId="33916" xr:uid="{006CD44B-D619-420D-977B-C7F42A467887}"/>
    <cellStyle name="메모 2 2 11 6" xfId="33917" xr:uid="{F4C36AD1-BEBD-4FB8-B97D-9C56BF829A36}"/>
    <cellStyle name="메모 2 2 12" xfId="6808" xr:uid="{CF50FC19-3CCB-4596-ADBF-8C1BE076C7B7}"/>
    <cellStyle name="메모 2 2 12 2" xfId="6809" xr:uid="{2CB5A737-A0E4-4048-803D-343608327BD4}"/>
    <cellStyle name="메모 2 2 12 2 2" xfId="6810" xr:uid="{93AB0C13-6A7F-425C-B205-D2B587E6EA32}"/>
    <cellStyle name="메모 2 2 12 2 2 2" xfId="33918" xr:uid="{D9F8FD3A-1927-4E6A-A20E-491F53AF143E}"/>
    <cellStyle name="메모 2 2 12 2 3" xfId="6811" xr:uid="{636B0FF4-949A-4FAF-86F2-3C757559005F}"/>
    <cellStyle name="메모 2 2 12 2 3 2" xfId="33919" xr:uid="{B422A6B4-74B4-46C7-A43C-159B27EF917A}"/>
    <cellStyle name="메모 2 2 12 2 4" xfId="33920" xr:uid="{A1D686CE-848C-4610-932C-AC4BF9FA8CF8}"/>
    <cellStyle name="메모 2 2 12 3" xfId="6812" xr:uid="{7A9CC5AB-6A59-4197-9D7E-BE6202AED4B6}"/>
    <cellStyle name="메모 2 2 12 3 2" xfId="6813" xr:uid="{6DAA7299-B790-4358-B2FB-AA176EE0FFA2}"/>
    <cellStyle name="메모 2 2 12 3 2 2" xfId="33921" xr:uid="{749C46A8-F9E6-4EBC-AC04-DF942185FC2C}"/>
    <cellStyle name="메모 2 2 12 3 3" xfId="6814" xr:uid="{CDBA7847-ECAE-4220-91A9-E49964A6EE23}"/>
    <cellStyle name="메모 2 2 12 3 3 2" xfId="33922" xr:uid="{0D8AB58C-9FB0-4BB0-A9D5-FAB5DB4AF01D}"/>
    <cellStyle name="메모 2 2 12 3 4" xfId="33923" xr:uid="{7AEC5832-8FC4-4DC6-AE9D-8BAEFA11A45F}"/>
    <cellStyle name="메모 2 2 12 4" xfId="6815" xr:uid="{16EF6A54-0BA8-46F9-9329-C260F6F06E25}"/>
    <cellStyle name="메모 2 2 12 4 2" xfId="33924" xr:uid="{D026ECE5-AA65-4B22-9122-6115333A60D2}"/>
    <cellStyle name="메모 2 2 12 5" xfId="6816" xr:uid="{CBDCCC7B-4172-425A-B03B-6B5F13E20B6E}"/>
    <cellStyle name="메모 2 2 12 5 2" xfId="33925" xr:uid="{8ED520CD-77C5-420B-A6C6-DCD53AC0DB7F}"/>
    <cellStyle name="메모 2 2 12 6" xfId="33926" xr:uid="{A365AA0C-EC49-441B-9C93-F2AAF1692E9E}"/>
    <cellStyle name="메모 2 2 13" xfId="6817" xr:uid="{72722295-8D6A-41A7-A07D-84DF75786719}"/>
    <cellStyle name="메모 2 2 13 2" xfId="6818" xr:uid="{030A68E7-51F9-46A4-BFD2-BE633C6E1AFF}"/>
    <cellStyle name="메모 2 2 13 2 2" xfId="6819" xr:uid="{3A2CEF4C-6B6D-463C-A3DC-258FB602F560}"/>
    <cellStyle name="메모 2 2 13 2 2 2" xfId="33927" xr:uid="{288CED2B-08D5-4FA3-AB8D-A4633C15AF94}"/>
    <cellStyle name="메모 2 2 13 2 3" xfId="6820" xr:uid="{87B63162-1433-4DDA-BDDA-C6B182C803A5}"/>
    <cellStyle name="메모 2 2 13 2 3 2" xfId="33928" xr:uid="{F1CC4A7D-8C29-47D4-9BB9-3FC4E5F9201B}"/>
    <cellStyle name="메모 2 2 13 2 4" xfId="33929" xr:uid="{30311512-A3E5-4A76-9E27-425624771941}"/>
    <cellStyle name="메모 2 2 13 3" xfId="6821" xr:uid="{45B4CFEB-C49D-489A-9859-D251A0E3CEEB}"/>
    <cellStyle name="메모 2 2 13 3 2" xfId="6822" xr:uid="{CA51F89A-4045-48A5-A181-C0DCC50024F8}"/>
    <cellStyle name="메모 2 2 13 3 2 2" xfId="33930" xr:uid="{EFAAE8DE-57CA-47E7-9A06-018773F246C4}"/>
    <cellStyle name="메모 2 2 13 3 3" xfId="6823" xr:uid="{C2EE29FF-C060-4B1F-A996-AF7066FEF6F6}"/>
    <cellStyle name="메모 2 2 13 3 3 2" xfId="33931" xr:uid="{EE463D3F-8073-45CB-9F45-469F77F26ED2}"/>
    <cellStyle name="메모 2 2 13 3 4" xfId="33932" xr:uid="{FC9356AC-A97B-431B-8D7E-8B588B6A8C0E}"/>
    <cellStyle name="메모 2 2 13 4" xfId="6824" xr:uid="{5C6C6602-76C5-4920-9B01-A10590CF113D}"/>
    <cellStyle name="메모 2 2 13 4 2" xfId="33933" xr:uid="{481DBAC4-1FE0-4B2F-86A5-86004BA9DF13}"/>
    <cellStyle name="메모 2 2 13 5" xfId="6825" xr:uid="{53D4C2A3-B6E9-401C-9178-F0DFF77D9CBE}"/>
    <cellStyle name="메모 2 2 13 5 2" xfId="33934" xr:uid="{62BE47FB-4ADD-4A4D-B5CD-F39FFA941E32}"/>
    <cellStyle name="메모 2 2 13 6" xfId="33935" xr:uid="{9ACB1C62-3395-4114-A817-9A0DA19571A8}"/>
    <cellStyle name="메모 2 2 14" xfId="6826" xr:uid="{2F85126E-1242-4BE3-848A-ED0B92A16B6F}"/>
    <cellStyle name="메모 2 2 14 2" xfId="6827" xr:uid="{6BF61654-2328-467C-80E0-8EFF1822FABF}"/>
    <cellStyle name="메모 2 2 14 2 2" xfId="6828" xr:uid="{1CA2E242-CFF4-473A-BC8D-2584FC1BA2BC}"/>
    <cellStyle name="메모 2 2 14 2 2 2" xfId="33936" xr:uid="{5F4505F4-2965-41B6-B7E2-89B9026236F3}"/>
    <cellStyle name="메모 2 2 14 2 3" xfId="6829" xr:uid="{66886D14-2137-4E37-8E3D-0C19EBAF3D53}"/>
    <cellStyle name="메모 2 2 14 2 3 2" xfId="33937" xr:uid="{C2046BA1-E182-42AA-A3E0-844CE9F98F78}"/>
    <cellStyle name="메모 2 2 14 2 4" xfId="33938" xr:uid="{E4A66B95-0C07-4473-9A54-0AEA9B130BB5}"/>
    <cellStyle name="메모 2 2 14 3" xfId="6830" xr:uid="{4DEC0850-E5F4-45EF-8EE1-6B48CC8F1216}"/>
    <cellStyle name="메모 2 2 14 3 2" xfId="6831" xr:uid="{17444169-67A4-46D6-87E4-A78197D634F4}"/>
    <cellStyle name="메모 2 2 14 3 2 2" xfId="33939" xr:uid="{E8FCBA78-7628-4615-8E19-393F1FF828C6}"/>
    <cellStyle name="메모 2 2 14 3 3" xfId="6832" xr:uid="{CFF2FBEE-D2FA-4769-8256-BB410294B600}"/>
    <cellStyle name="메모 2 2 14 3 3 2" xfId="33940" xr:uid="{13CD4AA1-A8F1-4A26-8CC8-59C6DAA5C002}"/>
    <cellStyle name="메모 2 2 14 3 4" xfId="33941" xr:uid="{C08D9EFF-E3A4-4EF5-B499-3702E85A4B53}"/>
    <cellStyle name="메모 2 2 14 4" xfId="6833" xr:uid="{C67A9AB3-3356-44AA-8411-C98BDCA5286F}"/>
    <cellStyle name="메모 2 2 14 4 2" xfId="33942" xr:uid="{3F045DB2-5F36-4BF4-8B3C-49371E5C7F3D}"/>
    <cellStyle name="메모 2 2 14 5" xfId="6834" xr:uid="{A62CF79A-A845-467C-8014-B74DEC8398E8}"/>
    <cellStyle name="메모 2 2 14 5 2" xfId="33943" xr:uid="{C4020DDC-A23C-4039-A3D8-B88A507AA151}"/>
    <cellStyle name="메모 2 2 14 6" xfId="33944" xr:uid="{E3043210-58ED-4DDA-8E12-F6B1346FFF7B}"/>
    <cellStyle name="메모 2 2 15" xfId="6835" xr:uid="{0D9B2540-720D-4F50-93F1-A10997E1A13B}"/>
    <cellStyle name="메모 2 2 15 2" xfId="6836" xr:uid="{FB788AF8-F96C-4218-8264-D606D067237C}"/>
    <cellStyle name="메모 2 2 15 2 2" xfId="6837" xr:uid="{1C81D3FA-CC31-48BD-B020-1B8CD52F1171}"/>
    <cellStyle name="메모 2 2 15 2 2 2" xfId="33945" xr:uid="{42D101EA-F187-4FD0-84F7-91618726E5B1}"/>
    <cellStyle name="메모 2 2 15 2 3" xfId="6838" xr:uid="{6A70B457-9C60-4F2B-9740-66D1AD44CDF9}"/>
    <cellStyle name="메모 2 2 15 2 3 2" xfId="33946" xr:uid="{737E7310-0ADD-4240-BD34-CBFEB4E59F74}"/>
    <cellStyle name="메모 2 2 15 2 4" xfId="33947" xr:uid="{EE7432F8-9685-44BB-854D-2A2C95E050FC}"/>
    <cellStyle name="메모 2 2 15 3" xfId="6839" xr:uid="{2F740D22-81A7-465F-BD9C-C680E34C76E1}"/>
    <cellStyle name="메모 2 2 15 3 2" xfId="6840" xr:uid="{440352E8-EF2E-46D0-853F-B22063D866FD}"/>
    <cellStyle name="메모 2 2 15 3 2 2" xfId="33948" xr:uid="{E7C47683-0ED7-4AD4-9A0B-6D0543E43248}"/>
    <cellStyle name="메모 2 2 15 3 3" xfId="6841" xr:uid="{A72B61A5-5C97-45DF-AD82-4D464C31026D}"/>
    <cellStyle name="메모 2 2 15 3 3 2" xfId="33949" xr:uid="{777ABE0A-DCCE-4E36-9529-6D92FF6B71A4}"/>
    <cellStyle name="메모 2 2 15 3 4" xfId="33950" xr:uid="{2ED91D5E-16CD-43B6-9B47-2627ED39BF8C}"/>
    <cellStyle name="메모 2 2 15 4" xfId="6842" xr:uid="{222E6895-3FC5-4D47-ADA8-E202F9981F93}"/>
    <cellStyle name="메모 2 2 15 4 2" xfId="33951" xr:uid="{46681EEF-9CC6-4008-AAEF-D5E94F0A581A}"/>
    <cellStyle name="메모 2 2 15 5" xfId="6843" xr:uid="{A0B43F76-0471-4508-AB19-72FC590B7C7D}"/>
    <cellStyle name="메모 2 2 15 5 2" xfId="33952" xr:uid="{9E8EE307-D278-4323-A18B-9E79CC5F684F}"/>
    <cellStyle name="메모 2 2 15 6" xfId="33953" xr:uid="{B3A2AE05-9E3A-4372-8945-9E7C302B52E6}"/>
    <cellStyle name="메모 2 2 16" xfId="6844" xr:uid="{051C071B-F65C-4AA3-90E4-A9962708D996}"/>
    <cellStyle name="메모 2 2 16 2" xfId="6845" xr:uid="{8A65656C-935F-42B2-AD82-0FABD454187D}"/>
    <cellStyle name="메모 2 2 16 2 2" xfId="6846" xr:uid="{C964CCD1-6B44-4C03-8905-95951431B594}"/>
    <cellStyle name="메모 2 2 16 2 2 2" xfId="33954" xr:uid="{9ECF0B97-AF54-4DBC-8BE2-B0CCF8A6E2AA}"/>
    <cellStyle name="메모 2 2 16 2 3" xfId="6847" xr:uid="{7EAAF9EE-C6AC-48EC-88FF-3777F2D7B7AA}"/>
    <cellStyle name="메모 2 2 16 2 3 2" xfId="33955" xr:uid="{C28EB577-2CD3-4337-9B0F-D45B3CF35FE7}"/>
    <cellStyle name="메모 2 2 16 2 4" xfId="33956" xr:uid="{F36AC867-A923-425D-BA29-D4F4E070D6FB}"/>
    <cellStyle name="메모 2 2 16 3" xfId="6848" xr:uid="{83FB123C-7B93-4B11-92E6-61ED54B36277}"/>
    <cellStyle name="메모 2 2 16 3 2" xfId="6849" xr:uid="{F7C1DF8F-935B-49A7-8852-9A4154C1BDD8}"/>
    <cellStyle name="메모 2 2 16 3 2 2" xfId="33957" xr:uid="{9DD1EB61-F2A7-4056-8420-D9C48775F574}"/>
    <cellStyle name="메모 2 2 16 3 3" xfId="6850" xr:uid="{D9970AE0-34BD-4E04-9C1A-DEAFB91A9180}"/>
    <cellStyle name="메모 2 2 16 3 3 2" xfId="33958" xr:uid="{20A1D742-8299-4A06-BA45-2BE46C97604A}"/>
    <cellStyle name="메모 2 2 16 3 4" xfId="33959" xr:uid="{1F11BF1B-7D70-45E4-B685-659906705E17}"/>
    <cellStyle name="메모 2 2 16 4" xfId="6851" xr:uid="{303097D4-CA7E-4F74-8577-E8194047CD1E}"/>
    <cellStyle name="메모 2 2 16 4 2" xfId="33960" xr:uid="{8D976822-3186-4524-B0F5-79E9C364C9BD}"/>
    <cellStyle name="메모 2 2 16 5" xfId="6852" xr:uid="{9C7EE657-6D7C-4050-A5C9-6B8B824D2B7A}"/>
    <cellStyle name="메모 2 2 16 5 2" xfId="33961" xr:uid="{D8FC6FBF-37BC-4390-A203-491D889E6F4C}"/>
    <cellStyle name="메모 2 2 16 6" xfId="33962" xr:uid="{0EA6A307-4F9B-46FE-BF94-196BE6709DE6}"/>
    <cellStyle name="메모 2 2 17" xfId="6853" xr:uid="{AD2DECBA-87DF-490A-9058-1B127E5369E5}"/>
    <cellStyle name="메모 2 2 17 2" xfId="6854" xr:uid="{A2FED3A4-5E26-489F-9885-C40F171358FC}"/>
    <cellStyle name="메모 2 2 17 2 2" xfId="6855" xr:uid="{6DC1BF94-75EC-4496-B13D-37E162DFD05E}"/>
    <cellStyle name="메모 2 2 17 2 2 2" xfId="33963" xr:uid="{011257B3-D2F4-4BBB-8947-F73D27F1EBA3}"/>
    <cellStyle name="메모 2 2 17 2 3" xfId="6856" xr:uid="{9E2BED70-595F-4F76-8E76-C1CB2F9A709A}"/>
    <cellStyle name="메모 2 2 17 2 3 2" xfId="33964" xr:uid="{B9D11DB8-E4DD-4F7C-BC5E-E18C8B99FCFC}"/>
    <cellStyle name="메모 2 2 17 2 4" xfId="33965" xr:uid="{131DE960-65A6-4313-94D9-72DF24799473}"/>
    <cellStyle name="메모 2 2 17 3" xfId="6857" xr:uid="{D12EE4C2-73B8-45BA-A557-8ECC17454C93}"/>
    <cellStyle name="메모 2 2 17 3 2" xfId="6858" xr:uid="{C0A9449E-C214-44F7-B329-33B968253C69}"/>
    <cellStyle name="메모 2 2 17 3 2 2" xfId="33966" xr:uid="{B8316E02-7A3E-4722-AAD6-6CC5CA221453}"/>
    <cellStyle name="메모 2 2 17 3 3" xfId="6859" xr:uid="{A656D116-E5D5-480C-A77C-BE8285F3DC8D}"/>
    <cellStyle name="메모 2 2 17 3 3 2" xfId="33967" xr:uid="{4FE05185-8F90-4D28-B73C-D70897107B3A}"/>
    <cellStyle name="메모 2 2 17 3 4" xfId="33968" xr:uid="{6ED57B0B-936D-4AA5-AC1F-618CA8C72ED9}"/>
    <cellStyle name="메모 2 2 17 4" xfId="6860" xr:uid="{4A34C606-6F0A-4689-A8BE-DA2DFC9F7C57}"/>
    <cellStyle name="메모 2 2 17 4 2" xfId="33969" xr:uid="{BEA50A5A-73D7-4DDF-8309-CCE2D279D8A9}"/>
    <cellStyle name="메모 2 2 17 5" xfId="6861" xr:uid="{9C863E3E-7F1C-4E97-A24E-52D17978C051}"/>
    <cellStyle name="메모 2 2 17 5 2" xfId="33970" xr:uid="{E0B9F105-4BBA-46ED-9E49-41731E47F7D2}"/>
    <cellStyle name="메모 2 2 17 6" xfId="33971" xr:uid="{8379AC84-4B38-440C-B6D9-CC4DDCBB3745}"/>
    <cellStyle name="메모 2 2 18" xfId="6862" xr:uid="{B8CB72E6-3E91-4D13-82A3-EC367E4C130A}"/>
    <cellStyle name="메모 2 2 18 2" xfId="6863" xr:uid="{4AAD1288-A3C5-49F8-BE31-88566F304DD3}"/>
    <cellStyle name="메모 2 2 18 2 2" xfId="6864" xr:uid="{13C495BF-CC17-4239-8483-5B6D53AE9457}"/>
    <cellStyle name="메모 2 2 18 2 2 2" xfId="33972" xr:uid="{30AA309D-448B-48C2-BA2A-CDF64AFEA671}"/>
    <cellStyle name="메모 2 2 18 2 3" xfId="6865" xr:uid="{96C7D2D4-4C1B-4139-B719-3990F16AA251}"/>
    <cellStyle name="메모 2 2 18 2 3 2" xfId="33973" xr:uid="{AE220D23-5EAD-478E-85B7-8B40B582C003}"/>
    <cellStyle name="메모 2 2 18 2 4" xfId="33974" xr:uid="{A2BC8287-2B12-4629-A9EA-ADD13F24AE65}"/>
    <cellStyle name="메모 2 2 18 3" xfId="6866" xr:uid="{0556F35A-70E5-48DC-921A-ED5036F3B97B}"/>
    <cellStyle name="메모 2 2 18 3 2" xfId="6867" xr:uid="{1CC28C29-CC87-49DD-A655-F4687AEC040A}"/>
    <cellStyle name="메모 2 2 18 3 2 2" xfId="33975" xr:uid="{B1DB05D4-EA68-4FEB-A2AB-0809ED410606}"/>
    <cellStyle name="메모 2 2 18 3 3" xfId="6868" xr:uid="{719D5499-D5E1-485D-AD14-445D56BD8999}"/>
    <cellStyle name="메모 2 2 18 3 3 2" xfId="33976" xr:uid="{C0B560E6-843E-4B54-B24A-4B4C97023F43}"/>
    <cellStyle name="메모 2 2 18 3 4" xfId="33977" xr:uid="{9A60840E-4F83-46DB-96DF-B28627267428}"/>
    <cellStyle name="메모 2 2 18 4" xfId="6869" xr:uid="{78A5A501-EE33-43E5-98FE-D442C5A16591}"/>
    <cellStyle name="메모 2 2 18 4 2" xfId="33978" xr:uid="{C56383E4-FEAC-43F9-8F24-BB688DD33DEA}"/>
    <cellStyle name="메모 2 2 18 5" xfId="6870" xr:uid="{F89828E5-1C44-4595-9863-458D08D5674E}"/>
    <cellStyle name="메모 2 2 18 5 2" xfId="33979" xr:uid="{361544BA-00E0-42F2-A56D-DC6B5D3210DD}"/>
    <cellStyle name="메모 2 2 18 6" xfId="33980" xr:uid="{5153B464-2D6A-4D6B-A6C5-8888552D7EEF}"/>
    <cellStyle name="메모 2 2 19" xfId="6871" xr:uid="{43F625C6-5D4E-4827-A9E4-48BD691CCA64}"/>
    <cellStyle name="메모 2 2 19 2" xfId="6872" xr:uid="{D4112082-B714-43E9-AA77-EB0AE7D08337}"/>
    <cellStyle name="메모 2 2 19 2 2" xfId="6873" xr:uid="{BE71F153-FD8E-471D-9AED-021C12A51017}"/>
    <cellStyle name="메모 2 2 19 2 2 2" xfId="33981" xr:uid="{A9CBDECC-A55E-4C74-AD45-7E2CD62F9031}"/>
    <cellStyle name="메모 2 2 19 2 3" xfId="6874" xr:uid="{2993ABE2-92E2-4007-9F04-9E59EDB36F16}"/>
    <cellStyle name="메모 2 2 19 2 3 2" xfId="33982" xr:uid="{7E2E4DA7-D97E-4423-882E-A7263E142743}"/>
    <cellStyle name="메모 2 2 19 2 4" xfId="33983" xr:uid="{11536D07-6D72-4EE3-AF2E-6843EEE3EBD3}"/>
    <cellStyle name="메모 2 2 19 3" xfId="6875" xr:uid="{4A06D267-159F-45E7-BF76-A6F866F2EF3B}"/>
    <cellStyle name="메모 2 2 19 3 2" xfId="6876" xr:uid="{0CF61398-8B03-45C7-A43E-AEBF67ADEEA1}"/>
    <cellStyle name="메모 2 2 19 3 2 2" xfId="33984" xr:uid="{4C12E8C7-2D88-4796-B974-B3664EC65280}"/>
    <cellStyle name="메모 2 2 19 3 3" xfId="6877" xr:uid="{BF99603C-2D55-487E-8A57-71688ABDC04D}"/>
    <cellStyle name="메모 2 2 19 3 3 2" xfId="33985" xr:uid="{A329D88D-9738-4DD1-BED9-B8D9A9E2BF2D}"/>
    <cellStyle name="메모 2 2 19 3 4" xfId="33986" xr:uid="{9D12AD5D-4441-4144-B460-BB256F37B57C}"/>
    <cellStyle name="메모 2 2 19 4" xfId="6878" xr:uid="{A1017C9A-DFBB-4F53-965D-E9FD7A742C87}"/>
    <cellStyle name="메모 2 2 19 4 2" xfId="33987" xr:uid="{D059B995-3A64-43E7-A256-3E6A4EAA1E6D}"/>
    <cellStyle name="메모 2 2 19 5" xfId="6879" xr:uid="{32F25ACD-82E2-418C-BA9C-8BB1F1313E1D}"/>
    <cellStyle name="메모 2 2 19 5 2" xfId="33988" xr:uid="{0FFF8C81-33FD-4877-908D-F9D127A34A68}"/>
    <cellStyle name="메모 2 2 19 6" xfId="33989" xr:uid="{C746E68B-6086-4C64-A6B5-B8DB888784D0}"/>
    <cellStyle name="메모 2 2 2" xfId="6880" xr:uid="{80D86DE9-E58A-4CCA-8A40-12987AE0E159}"/>
    <cellStyle name="메모 2 2 2 10" xfId="6881" xr:uid="{01C7F55C-F214-412E-A0F6-D41960F61FD2}"/>
    <cellStyle name="메모 2 2 2 10 2" xfId="6882" xr:uid="{508E9CE7-4306-4D9F-BFA7-62EE1FBDB661}"/>
    <cellStyle name="메모 2 2 2 10 2 2" xfId="6883" xr:uid="{FDD82563-6A93-448E-9380-4FFBA0910E41}"/>
    <cellStyle name="메모 2 2 2 10 2 2 2" xfId="33990" xr:uid="{57779CCB-648C-4134-9A6B-6A0CAFF93463}"/>
    <cellStyle name="메모 2 2 2 10 2 3" xfId="6884" xr:uid="{0C1E766A-1956-4328-93D9-4037EE2ECB3F}"/>
    <cellStyle name="메모 2 2 2 10 2 3 2" xfId="33991" xr:uid="{613D96E2-8A19-40A3-A522-484CA99D568F}"/>
    <cellStyle name="메모 2 2 2 10 2 4" xfId="33992" xr:uid="{01E76392-8493-48A4-8E6D-A5DF7ADD1FFF}"/>
    <cellStyle name="메모 2 2 2 10 3" xfId="6885" xr:uid="{91B3D618-1F71-417F-9ABE-C1B1388AAD31}"/>
    <cellStyle name="메모 2 2 2 10 3 2" xfId="6886" xr:uid="{5ADFE5BF-1B0C-4C1D-B72B-1FA7F4B47FD4}"/>
    <cellStyle name="메모 2 2 2 10 3 2 2" xfId="33993" xr:uid="{451338D8-F166-4706-964A-6F54DE6BF0FB}"/>
    <cellStyle name="메모 2 2 2 10 3 3" xfId="6887" xr:uid="{3D115258-3DDA-4407-BE7F-400271742D62}"/>
    <cellStyle name="메모 2 2 2 10 3 3 2" xfId="33994" xr:uid="{BC7B4AE6-AD7B-4499-B19A-BEDE8C6867A3}"/>
    <cellStyle name="메모 2 2 2 10 3 4" xfId="33995" xr:uid="{5B9E8EE5-BB55-4F79-9FCD-468F8D10CAC0}"/>
    <cellStyle name="메모 2 2 2 10 4" xfId="6888" xr:uid="{181D2AA4-FD84-4FA0-A836-FE02FC8FBB72}"/>
    <cellStyle name="메모 2 2 2 10 4 2" xfId="33996" xr:uid="{2B97A976-296C-471B-AA7A-FBDA914B2B70}"/>
    <cellStyle name="메모 2 2 2 10 5" xfId="6889" xr:uid="{974F179B-A34B-4324-8A7C-F670D475CE46}"/>
    <cellStyle name="메모 2 2 2 10 5 2" xfId="33997" xr:uid="{FE56B451-21D8-4E44-BD1E-ECDBE70E2537}"/>
    <cellStyle name="메모 2 2 2 10 6" xfId="33998" xr:uid="{756CFCB1-F7C9-4331-9148-934B81C12E5B}"/>
    <cellStyle name="메모 2 2 2 11" xfId="6890" xr:uid="{3AAC95E6-AD88-4DA8-8B23-700A2683EE34}"/>
    <cellStyle name="메모 2 2 2 11 2" xfId="6891" xr:uid="{6614B860-8825-4939-9184-1703B2275BE7}"/>
    <cellStyle name="메모 2 2 2 11 2 2" xfId="6892" xr:uid="{3133326C-4AFB-4884-96FA-DE223AA66D71}"/>
    <cellStyle name="메모 2 2 2 11 2 2 2" xfId="33999" xr:uid="{EA5735B2-04C2-4A78-A878-C46B4DE39A23}"/>
    <cellStyle name="메모 2 2 2 11 2 3" xfId="6893" xr:uid="{9CAE7040-2C23-4233-A8BC-CBFC145A5D49}"/>
    <cellStyle name="메모 2 2 2 11 2 3 2" xfId="34000" xr:uid="{BD822C05-ADAB-4147-862D-B81E3012659B}"/>
    <cellStyle name="메모 2 2 2 11 2 4" xfId="34001" xr:uid="{FD6AEF51-19F6-4696-89CB-0B287D4565FC}"/>
    <cellStyle name="메모 2 2 2 11 3" xfId="6894" xr:uid="{6EAB8935-4769-4B4D-BDFE-51A7F9B948FE}"/>
    <cellStyle name="메모 2 2 2 11 3 2" xfId="6895" xr:uid="{2C50A912-2415-43B2-9B07-09B141A32AEF}"/>
    <cellStyle name="메모 2 2 2 11 3 2 2" xfId="34002" xr:uid="{D6602036-92A4-4F15-9063-FA2E5BDFC7D1}"/>
    <cellStyle name="메모 2 2 2 11 3 3" xfId="6896" xr:uid="{9CC2682A-7923-4D71-8A3C-F17AB6D18739}"/>
    <cellStyle name="메모 2 2 2 11 3 3 2" xfId="34003" xr:uid="{FB82919F-B87F-48B0-A6C3-A1E60EA6F890}"/>
    <cellStyle name="메모 2 2 2 11 3 4" xfId="34004" xr:uid="{89E95E03-BB3A-4C06-8A0D-C0FB93968D9E}"/>
    <cellStyle name="메모 2 2 2 11 4" xfId="6897" xr:uid="{88B03FBC-73DD-4E02-A04B-AF8AA55CCB33}"/>
    <cellStyle name="메모 2 2 2 11 4 2" xfId="34005" xr:uid="{A260D74F-42A7-4177-AB82-CBE601AEA3CD}"/>
    <cellStyle name="메모 2 2 2 11 5" xfId="6898" xr:uid="{00804444-93EE-43DA-A8DE-C5E2BECB318A}"/>
    <cellStyle name="메모 2 2 2 11 5 2" xfId="34006" xr:uid="{2347CF19-9AED-4CBA-82F4-A375A1C94CEF}"/>
    <cellStyle name="메모 2 2 2 11 6" xfId="34007" xr:uid="{D046F335-3C62-47C9-B4FD-A1DE60C2A608}"/>
    <cellStyle name="메모 2 2 2 12" xfId="6899" xr:uid="{0DC7BF48-C650-44EB-8A7D-0C1D70F810A2}"/>
    <cellStyle name="메모 2 2 2 12 2" xfId="6900" xr:uid="{CD278FC0-C8B7-4D63-9BC9-D887EF7C4742}"/>
    <cellStyle name="메모 2 2 2 12 2 2" xfId="6901" xr:uid="{31447B71-1564-4DDD-9665-9D4AE9F58F5A}"/>
    <cellStyle name="메모 2 2 2 12 2 2 2" xfId="34008" xr:uid="{2BC0679B-C4CC-4547-957C-0010A57FEA9A}"/>
    <cellStyle name="메모 2 2 2 12 2 3" xfId="6902" xr:uid="{B757F2D1-AF9D-4624-993F-CDE34F4A70F5}"/>
    <cellStyle name="메모 2 2 2 12 2 3 2" xfId="34009" xr:uid="{D1217D41-A609-43D7-81D1-0509AC746EB9}"/>
    <cellStyle name="메모 2 2 2 12 2 4" xfId="34010" xr:uid="{0657BBCE-DBFD-4CE5-8AA3-2C4FFE89A783}"/>
    <cellStyle name="메모 2 2 2 12 3" xfId="6903" xr:uid="{465FF59B-24E5-4BF2-86B8-4D64C68BCDE7}"/>
    <cellStyle name="메모 2 2 2 12 3 2" xfId="6904" xr:uid="{725E2606-6549-4C79-9EA0-8D3037645712}"/>
    <cellStyle name="메모 2 2 2 12 3 2 2" xfId="34011" xr:uid="{4AE246C0-B7CC-41FB-97EA-DA9FA70075C8}"/>
    <cellStyle name="메모 2 2 2 12 3 3" xfId="6905" xr:uid="{4E29B6AC-0CCA-4B33-9C90-05602DE5FA97}"/>
    <cellStyle name="메모 2 2 2 12 3 3 2" xfId="34012" xr:uid="{E4CBB2F8-04F1-4E89-8814-26CD55685C03}"/>
    <cellStyle name="메모 2 2 2 12 3 4" xfId="34013" xr:uid="{774FDD66-9A7B-4418-A5ED-2C531B7F6C63}"/>
    <cellStyle name="메모 2 2 2 12 4" xfId="6906" xr:uid="{74EC3202-8C9A-422A-AACE-13C22638CC03}"/>
    <cellStyle name="메모 2 2 2 12 4 2" xfId="34014" xr:uid="{51225B14-F34D-42CE-94DB-AA1E3B5ADF4C}"/>
    <cellStyle name="메모 2 2 2 12 5" xfId="6907" xr:uid="{AC6F3E50-C0E6-4448-BFD8-3E6C57846CCD}"/>
    <cellStyle name="메모 2 2 2 12 5 2" xfId="34015" xr:uid="{D5AE18C8-32F2-4078-9F36-3C09D2B497CA}"/>
    <cellStyle name="메모 2 2 2 12 6" xfId="34016" xr:uid="{A35555DC-B120-46C5-9CF9-65F8828F54E3}"/>
    <cellStyle name="메모 2 2 2 13" xfId="6908" xr:uid="{33D6AECF-A678-4782-B167-AF35955C8A30}"/>
    <cellStyle name="메모 2 2 2 13 2" xfId="6909" xr:uid="{733FDC9B-5E42-4B10-8582-CC9F292F1C37}"/>
    <cellStyle name="메모 2 2 2 13 2 2" xfId="6910" xr:uid="{2968AE87-D789-44E3-81B3-9F974E4D5BDD}"/>
    <cellStyle name="메모 2 2 2 13 2 2 2" xfId="34017" xr:uid="{11264E8C-066D-44D7-B3C5-B3DAEF50F9D5}"/>
    <cellStyle name="메모 2 2 2 13 2 3" xfId="6911" xr:uid="{2051B31F-0173-4655-A3D6-42A57EE96142}"/>
    <cellStyle name="메모 2 2 2 13 2 3 2" xfId="34018" xr:uid="{7D2624BF-8D52-40AB-805B-C8323ADB6151}"/>
    <cellStyle name="메모 2 2 2 13 2 4" xfId="34019" xr:uid="{9359299D-7B2B-440F-92DC-DF4958B38F54}"/>
    <cellStyle name="메모 2 2 2 13 3" xfId="6912" xr:uid="{45FA057C-8DD0-416C-916A-ECF9089A24FE}"/>
    <cellStyle name="메모 2 2 2 13 3 2" xfId="6913" xr:uid="{80B07894-D792-430F-B333-4785AAE1C169}"/>
    <cellStyle name="메모 2 2 2 13 3 2 2" xfId="34020" xr:uid="{F54FF3FF-D5A4-444D-B704-607ADB44B858}"/>
    <cellStyle name="메모 2 2 2 13 3 3" xfId="6914" xr:uid="{F110D41A-1A1E-4709-889C-DC49A9338285}"/>
    <cellStyle name="메모 2 2 2 13 3 3 2" xfId="34021" xr:uid="{6714CB09-2D4A-4A67-B639-9912F652C963}"/>
    <cellStyle name="메모 2 2 2 13 3 4" xfId="34022" xr:uid="{D63C5319-6248-42E9-9324-0243D2697DEF}"/>
    <cellStyle name="메모 2 2 2 13 4" xfId="6915" xr:uid="{1BEA5984-7F4D-41BC-8AD2-47AE942DAC7E}"/>
    <cellStyle name="메모 2 2 2 13 4 2" xfId="34023" xr:uid="{0794ADED-0419-4DD8-8F89-A8EDBF64ABF6}"/>
    <cellStyle name="메모 2 2 2 13 5" xfId="6916" xr:uid="{8593A533-8D52-4CA8-ADE6-47EDC7AED006}"/>
    <cellStyle name="메모 2 2 2 13 5 2" xfId="34024" xr:uid="{55642723-30CB-47AF-A81E-51261A32DCC2}"/>
    <cellStyle name="메모 2 2 2 13 6" xfId="34025" xr:uid="{CD128D10-8CBD-45E6-8934-5903458C8346}"/>
    <cellStyle name="메모 2 2 2 14" xfId="6917" xr:uid="{AAEA4F6C-6499-4FAA-A631-D03F298F564C}"/>
    <cellStyle name="메모 2 2 2 14 2" xfId="6918" xr:uid="{EFC16705-62D2-4B94-B43F-7D38C80C723D}"/>
    <cellStyle name="메모 2 2 2 14 2 2" xfId="6919" xr:uid="{870CE6A8-7BE1-4A0A-ACFF-CC53544F2FBB}"/>
    <cellStyle name="메모 2 2 2 14 2 2 2" xfId="34026" xr:uid="{71F24706-ED4B-4B7E-963E-A89AFF583495}"/>
    <cellStyle name="메모 2 2 2 14 2 3" xfId="6920" xr:uid="{D297C227-7F00-4277-8BB3-A82B9084E3F0}"/>
    <cellStyle name="메모 2 2 2 14 2 3 2" xfId="34027" xr:uid="{43373632-F14B-4E46-A5B0-7F7DE0828265}"/>
    <cellStyle name="메모 2 2 2 14 2 4" xfId="34028" xr:uid="{B926B698-64B9-4F09-A806-68C9F0F62CD5}"/>
    <cellStyle name="메모 2 2 2 14 3" xfId="6921" xr:uid="{C1E501DE-F1B9-4505-8FB4-8E083EB19AC8}"/>
    <cellStyle name="메모 2 2 2 14 3 2" xfId="6922" xr:uid="{4B6BD342-28A1-45EA-A0CF-3052B37E3835}"/>
    <cellStyle name="메모 2 2 2 14 3 2 2" xfId="34029" xr:uid="{16B25595-AF45-41B9-8DB9-B4068BD98280}"/>
    <cellStyle name="메모 2 2 2 14 3 3" xfId="6923" xr:uid="{CE7699EC-C724-45B3-AE7E-585DD99C84EC}"/>
    <cellStyle name="메모 2 2 2 14 3 3 2" xfId="34030" xr:uid="{A022AA38-E002-4B19-9C9C-F9AC86AF985E}"/>
    <cellStyle name="메모 2 2 2 14 3 4" xfId="34031" xr:uid="{C3E597B5-D13B-4E2F-8667-9501E75B0ADC}"/>
    <cellStyle name="메모 2 2 2 14 4" xfId="6924" xr:uid="{0E0FB821-6ACB-490F-A1D6-2552495C0DCF}"/>
    <cellStyle name="메모 2 2 2 14 4 2" xfId="34032" xr:uid="{AAB74827-EECA-490D-929E-5F689498E340}"/>
    <cellStyle name="메모 2 2 2 14 5" xfId="6925" xr:uid="{71F39E9B-A8A2-4A28-9931-BDDB26DAA7A0}"/>
    <cellStyle name="메모 2 2 2 14 5 2" xfId="34033" xr:uid="{90C6FE84-9B01-4CBB-B933-6C93AECC4006}"/>
    <cellStyle name="메모 2 2 2 14 6" xfId="34034" xr:uid="{693C0CA8-897F-4720-9A51-9E4D0EA33B4D}"/>
    <cellStyle name="메모 2 2 2 15" xfId="6926" xr:uid="{EA5D0D11-89C0-48BD-834A-3CA353A63F1F}"/>
    <cellStyle name="메모 2 2 2 15 2" xfId="6927" xr:uid="{AA1C678A-6859-427C-94F9-C6BDF08E9881}"/>
    <cellStyle name="메모 2 2 2 15 2 2" xfId="6928" xr:uid="{1307C921-F3FA-42D7-A7BA-33BF1D63CDCB}"/>
    <cellStyle name="메모 2 2 2 15 2 2 2" xfId="34035" xr:uid="{09FB5A22-1D93-4E0F-90B6-D04E9C8447DF}"/>
    <cellStyle name="메모 2 2 2 15 2 3" xfId="6929" xr:uid="{6213AFE8-7782-43D8-B868-F8B8033F2711}"/>
    <cellStyle name="메모 2 2 2 15 2 3 2" xfId="34036" xr:uid="{9A245B19-0E32-4E81-A76D-DD4012358F16}"/>
    <cellStyle name="메모 2 2 2 15 2 4" xfId="34037" xr:uid="{E8FF31B1-F5F5-4E66-A4C1-E6A67302A23A}"/>
    <cellStyle name="메모 2 2 2 15 3" xfId="6930" xr:uid="{2D1335DA-57D4-4EA2-98C6-607A28617EB0}"/>
    <cellStyle name="메모 2 2 2 15 3 2" xfId="6931" xr:uid="{1352EAE8-2A0A-4E3F-8795-8DA4B5EB5A6C}"/>
    <cellStyle name="메모 2 2 2 15 3 2 2" xfId="34038" xr:uid="{A066A480-B239-4D47-B2DE-44E6AFF84160}"/>
    <cellStyle name="메모 2 2 2 15 3 3" xfId="6932" xr:uid="{C02819E9-CCBF-44C1-9501-AA23DDB8B795}"/>
    <cellStyle name="메모 2 2 2 15 3 3 2" xfId="34039" xr:uid="{26FDBA90-62E8-45AD-AB76-C7E2042D4EF0}"/>
    <cellStyle name="메모 2 2 2 15 3 4" xfId="34040" xr:uid="{56E95584-DCC2-4FA1-904D-9E683847F642}"/>
    <cellStyle name="메모 2 2 2 15 4" xfId="6933" xr:uid="{26B3ADBE-CD8C-4DD2-A4B0-7B23DBF24393}"/>
    <cellStyle name="메모 2 2 2 15 4 2" xfId="34041" xr:uid="{13AEB9D0-3CFA-4DCC-94E2-1309EBB74459}"/>
    <cellStyle name="메모 2 2 2 15 5" xfId="6934" xr:uid="{1A3ED04E-E874-46EA-9725-C6A808B69895}"/>
    <cellStyle name="메모 2 2 2 15 5 2" xfId="34042" xr:uid="{3A16735B-A18C-42BC-93CA-EC69907580E4}"/>
    <cellStyle name="메모 2 2 2 15 6" xfId="34043" xr:uid="{3C7E54FF-FFAC-4915-9759-F0B13FD98BFF}"/>
    <cellStyle name="메모 2 2 2 16" xfId="6935" xr:uid="{195C4626-391C-484E-A974-171D0F802140}"/>
    <cellStyle name="메모 2 2 2 16 2" xfId="6936" xr:uid="{9685CAF6-09F4-4D05-B670-02335F6B6ECD}"/>
    <cellStyle name="메모 2 2 2 16 2 2" xfId="6937" xr:uid="{1C68FEEA-369B-4C18-9A76-1CFE8956D642}"/>
    <cellStyle name="메모 2 2 2 16 2 2 2" xfId="34044" xr:uid="{846C4100-DC52-4335-BFC2-3CF069622180}"/>
    <cellStyle name="메모 2 2 2 16 2 3" xfId="6938" xr:uid="{A3095538-EB80-4567-A7DF-602D0BC12757}"/>
    <cellStyle name="메모 2 2 2 16 2 3 2" xfId="34045" xr:uid="{F1019C6A-7886-41FA-BCAF-862BED5BFE0C}"/>
    <cellStyle name="메모 2 2 2 16 2 4" xfId="34046" xr:uid="{E47F1775-F376-4CD7-8E16-B3FBC3B78CAF}"/>
    <cellStyle name="메모 2 2 2 16 3" xfId="6939" xr:uid="{9680F79F-8E31-44DF-AC9D-99C1BC653EE9}"/>
    <cellStyle name="메모 2 2 2 16 3 2" xfId="6940" xr:uid="{1980F942-0267-42F6-B7E3-CB7720E40C6C}"/>
    <cellStyle name="메모 2 2 2 16 3 2 2" xfId="34047" xr:uid="{6223F2F1-559A-48D9-92AB-64C1D7EC381B}"/>
    <cellStyle name="메모 2 2 2 16 3 3" xfId="6941" xr:uid="{2F6D8FAD-B2D3-4166-B040-C3CB6CD55CCD}"/>
    <cellStyle name="메모 2 2 2 16 3 3 2" xfId="34048" xr:uid="{CA27E4D5-5391-412B-9144-05A248E22A36}"/>
    <cellStyle name="메모 2 2 2 16 3 4" xfId="34049" xr:uid="{ECF0F4FD-F892-4E9E-9890-7C36A7A1227D}"/>
    <cellStyle name="메모 2 2 2 16 4" xfId="6942" xr:uid="{FCC4F5D4-1EE2-4A6A-AE22-AEB51283829C}"/>
    <cellStyle name="메모 2 2 2 16 4 2" xfId="34050" xr:uid="{8BA7F371-FEBD-4416-A88A-9762DCF5B4F4}"/>
    <cellStyle name="메모 2 2 2 16 5" xfId="6943" xr:uid="{51134342-D2AA-45E9-9AA4-16980158B38C}"/>
    <cellStyle name="메모 2 2 2 16 5 2" xfId="34051" xr:uid="{CE43993A-003F-4F87-B6BE-D75B04DF78E7}"/>
    <cellStyle name="메모 2 2 2 16 6" xfId="34052" xr:uid="{2CF6379A-BBD9-4231-8DE6-84F09C5007AF}"/>
    <cellStyle name="메모 2 2 2 17" xfId="6944" xr:uid="{6B7C7538-EA95-429E-89B3-1C583197C8D0}"/>
    <cellStyle name="메모 2 2 2 17 2" xfId="6945" xr:uid="{A9F09FFC-049D-4614-A383-075C7141EEAF}"/>
    <cellStyle name="메모 2 2 2 17 2 2" xfId="6946" xr:uid="{636A9419-BBA1-42C5-903D-F5837C834AB0}"/>
    <cellStyle name="메모 2 2 2 17 2 2 2" xfId="34053" xr:uid="{2DC71F8B-403B-4553-9704-2FFF0FC1AEEC}"/>
    <cellStyle name="메모 2 2 2 17 2 3" xfId="6947" xr:uid="{C21656A7-E70E-472E-8748-FCC2DFB7D253}"/>
    <cellStyle name="메모 2 2 2 17 2 3 2" xfId="34054" xr:uid="{073D2E52-0492-49A8-BF3A-0185240303E6}"/>
    <cellStyle name="메모 2 2 2 17 2 4" xfId="34055" xr:uid="{60777DC5-5B17-40A3-8E82-BF67BA1F75B3}"/>
    <cellStyle name="메모 2 2 2 17 3" xfId="6948" xr:uid="{CCE9D840-3B6E-4D8E-AC07-53C38D1294C0}"/>
    <cellStyle name="메모 2 2 2 17 3 2" xfId="6949" xr:uid="{DEFD5AC7-EC99-4D74-B33B-5CEB7F103796}"/>
    <cellStyle name="메모 2 2 2 17 3 2 2" xfId="34056" xr:uid="{FA86DB36-7CEC-4A3C-BCB3-53365B7F5406}"/>
    <cellStyle name="메모 2 2 2 17 3 3" xfId="6950" xr:uid="{CF344BF0-E5FF-4ED8-BA94-070B6B9BBD77}"/>
    <cellStyle name="메모 2 2 2 17 3 3 2" xfId="34057" xr:uid="{0BED737B-189B-4EA7-A25E-2E7F1D7E5AF8}"/>
    <cellStyle name="메모 2 2 2 17 3 4" xfId="34058" xr:uid="{E9A0BCAB-DD25-4EFB-9551-1B89CB014CE2}"/>
    <cellStyle name="메모 2 2 2 17 4" xfId="6951" xr:uid="{71EDF3D0-6EE5-4A08-9E3F-8421377F9791}"/>
    <cellStyle name="메모 2 2 2 17 4 2" xfId="34059" xr:uid="{0D6DCFB1-F3D4-437F-96A0-97302D4671DA}"/>
    <cellStyle name="메모 2 2 2 17 5" xfId="6952" xr:uid="{47B04778-A421-4969-A068-580AB4558CA2}"/>
    <cellStyle name="메모 2 2 2 17 5 2" xfId="34060" xr:uid="{7FB9F73B-E95B-43E1-8B7F-DB42A5514DD4}"/>
    <cellStyle name="메모 2 2 2 17 6" xfId="34061" xr:uid="{7B183BCA-0F88-4AED-8C58-133D5548FD1B}"/>
    <cellStyle name="메모 2 2 2 18" xfId="6953" xr:uid="{42731BBD-9051-4054-8647-79267E60F041}"/>
    <cellStyle name="메모 2 2 2 18 2" xfId="6954" xr:uid="{9B1223F7-355A-40BD-9D5E-48DB7D316C01}"/>
    <cellStyle name="메모 2 2 2 18 2 2" xfId="6955" xr:uid="{459269DD-9CB9-42DC-8F16-36E9CA8A988B}"/>
    <cellStyle name="메모 2 2 2 18 2 2 2" xfId="34062" xr:uid="{8EF57CD7-2857-441E-807A-19F7FBD257DF}"/>
    <cellStyle name="메모 2 2 2 18 2 3" xfId="6956" xr:uid="{7769E7B4-41FF-4B8A-9EEC-FDAABF84EF70}"/>
    <cellStyle name="메모 2 2 2 18 2 3 2" xfId="34063" xr:uid="{1FC5F54C-D9E2-402A-AA8C-7992EE7D6211}"/>
    <cellStyle name="메모 2 2 2 18 2 4" xfId="34064" xr:uid="{2A2BC88E-9069-4D12-B9CE-50B9ACD018D1}"/>
    <cellStyle name="메모 2 2 2 18 3" xfId="6957" xr:uid="{98000E60-8E26-459A-941B-98629F627906}"/>
    <cellStyle name="메모 2 2 2 18 3 2" xfId="6958" xr:uid="{7A6C5D70-8870-4375-8EC9-0DF764109A44}"/>
    <cellStyle name="메모 2 2 2 18 3 2 2" xfId="34065" xr:uid="{9A92B1E8-1EB1-4B10-87C6-FEAF71682E60}"/>
    <cellStyle name="메모 2 2 2 18 3 3" xfId="6959" xr:uid="{5B9A67CD-0031-4C51-92B5-FB37C3903925}"/>
    <cellStyle name="메모 2 2 2 18 3 3 2" xfId="34066" xr:uid="{2C7CC601-C50F-4936-900C-7BC26DFEEC6E}"/>
    <cellStyle name="메모 2 2 2 18 3 4" xfId="34067" xr:uid="{2FFECFC7-02AA-491F-B02B-3D3940CC1056}"/>
    <cellStyle name="메모 2 2 2 18 4" xfId="6960" xr:uid="{F06FE6EA-5CD4-463E-9B40-8731E5DE4E58}"/>
    <cellStyle name="메모 2 2 2 18 4 2" xfId="34068" xr:uid="{AA897956-93B9-4440-A91F-803560AFF1E1}"/>
    <cellStyle name="메모 2 2 2 18 5" xfId="6961" xr:uid="{2A2AC07D-354E-4614-885C-E8EF5474A8A1}"/>
    <cellStyle name="메모 2 2 2 18 5 2" xfId="34069" xr:uid="{78774A8D-881D-4364-9DE5-ADE6404FDA46}"/>
    <cellStyle name="메모 2 2 2 18 6" xfId="34070" xr:uid="{0AA3EBF3-1632-4BE4-9D28-49D169BE8C77}"/>
    <cellStyle name="메모 2 2 2 19" xfId="6962" xr:uid="{8AD47839-30E5-47B7-8B01-D5F4EFE4CAD7}"/>
    <cellStyle name="메모 2 2 2 19 2" xfId="6963" xr:uid="{B0BEFA98-2017-43D6-A6CE-F2594F79C073}"/>
    <cellStyle name="메모 2 2 2 19 2 2" xfId="6964" xr:uid="{FDBA3EA1-39F5-4ADD-A153-6DBCA61D53E7}"/>
    <cellStyle name="메모 2 2 2 19 2 2 2" xfId="34071" xr:uid="{CFBB2125-DF23-4941-A2CE-56060A9A5C42}"/>
    <cellStyle name="메모 2 2 2 19 2 3" xfId="6965" xr:uid="{3BD4C7AA-7B37-40F3-8DAC-B285B2374746}"/>
    <cellStyle name="메모 2 2 2 19 2 3 2" xfId="34072" xr:uid="{FA5244A9-43DF-45CF-A9BE-7E2C6B5BB38D}"/>
    <cellStyle name="메모 2 2 2 19 2 4" xfId="34073" xr:uid="{33B5E809-9000-4483-BDCD-5962AF3702CB}"/>
    <cellStyle name="메모 2 2 2 19 3" xfId="6966" xr:uid="{7967054C-66B3-4CB2-BD0F-C7350CF61166}"/>
    <cellStyle name="메모 2 2 2 19 3 2" xfId="6967" xr:uid="{46E1AA22-662E-4F05-AC6C-AD7583887E27}"/>
    <cellStyle name="메모 2 2 2 19 3 2 2" xfId="34074" xr:uid="{8E9CFBF6-6ABF-4A71-975A-02133A40311B}"/>
    <cellStyle name="메모 2 2 2 19 3 3" xfId="6968" xr:uid="{1E288A5B-2591-4D1A-8F07-92593B444142}"/>
    <cellStyle name="메모 2 2 2 19 3 3 2" xfId="34075" xr:uid="{9BE74E10-E05A-4812-9EBE-3612F07900E3}"/>
    <cellStyle name="메모 2 2 2 19 3 4" xfId="34076" xr:uid="{EF0BCF51-894E-484E-8ABB-8CE806DAE94E}"/>
    <cellStyle name="메모 2 2 2 19 4" xfId="6969" xr:uid="{EEF2AAE4-F110-4128-8915-5C2E8ABA4644}"/>
    <cellStyle name="메모 2 2 2 19 4 2" xfId="34077" xr:uid="{B2FCBA7C-E4F1-47AF-992F-4E4D2F04771E}"/>
    <cellStyle name="메모 2 2 2 19 5" xfId="6970" xr:uid="{11FF6149-224C-458F-B473-3811D1AA34B7}"/>
    <cellStyle name="메모 2 2 2 19 5 2" xfId="34078" xr:uid="{CE55B93C-D643-4690-8CE2-A43B6947C9FA}"/>
    <cellStyle name="메모 2 2 2 19 6" xfId="34079" xr:uid="{3DF2908B-0975-4B74-92C6-C792BA52CF55}"/>
    <cellStyle name="메모 2 2 2 2" xfId="6971" xr:uid="{39DE62B6-869A-4C66-A080-A80EF4A421D4}"/>
    <cellStyle name="메모 2 2 2 2 10" xfId="6972" xr:uid="{18B8ECF8-9BBC-452C-BDA0-335DA8081C98}"/>
    <cellStyle name="메모 2 2 2 2 10 2" xfId="6973" xr:uid="{8592C412-6507-4EF3-BFC1-ED5C69AF5BA9}"/>
    <cellStyle name="메모 2 2 2 2 10 2 2" xfId="6974" xr:uid="{E84B42FB-6BAF-45ED-810E-26FE7D82F9A9}"/>
    <cellStyle name="메모 2 2 2 2 10 2 2 2" xfId="34080" xr:uid="{C40B3DE4-5E8B-4D5D-8501-AE72962AD90A}"/>
    <cellStyle name="메모 2 2 2 2 10 2 3" xfId="6975" xr:uid="{0ADC0145-7737-4688-B96C-A9DE249E3D91}"/>
    <cellStyle name="메모 2 2 2 2 10 2 3 2" xfId="34081" xr:uid="{853DD5A1-D0E0-474A-9A91-3513E46CBDC7}"/>
    <cellStyle name="메모 2 2 2 2 10 2 4" xfId="34082" xr:uid="{7B4BE33C-238C-473E-83D1-3944C06EA96A}"/>
    <cellStyle name="메모 2 2 2 2 10 3" xfId="6976" xr:uid="{22B525B7-9BA0-432C-929C-0CC512E47B45}"/>
    <cellStyle name="메모 2 2 2 2 10 3 2" xfId="6977" xr:uid="{FCCF5D51-FAFC-4993-9008-5BE428AA2061}"/>
    <cellStyle name="메모 2 2 2 2 10 3 2 2" xfId="34083" xr:uid="{8A143F2E-44F7-4FF5-8E43-ABF8199DE95A}"/>
    <cellStyle name="메모 2 2 2 2 10 3 3" xfId="6978" xr:uid="{380CF2FC-2C1E-4165-A9E0-19507E6978AA}"/>
    <cellStyle name="메모 2 2 2 2 10 3 3 2" xfId="34084" xr:uid="{01210DB9-E493-480B-9914-41FEF6E6A89A}"/>
    <cellStyle name="메모 2 2 2 2 10 3 4" xfId="34085" xr:uid="{EA799A90-A954-404A-B5CE-CEC7E12A20C4}"/>
    <cellStyle name="메모 2 2 2 2 10 4" xfId="6979" xr:uid="{7074B9F4-30B7-4D0A-8282-1B03D7656857}"/>
    <cellStyle name="메모 2 2 2 2 10 4 2" xfId="34086" xr:uid="{E91E31A9-F761-44B5-A2E7-14E7C1C8D4C0}"/>
    <cellStyle name="메모 2 2 2 2 10 5" xfId="6980" xr:uid="{55DA8A97-D383-4505-B9C0-6A5630A9F111}"/>
    <cellStyle name="메모 2 2 2 2 10 5 2" xfId="34087" xr:uid="{DE748D7B-5562-4A64-8010-50514081798C}"/>
    <cellStyle name="메모 2 2 2 2 10 6" xfId="34088" xr:uid="{0D65DF55-6DAE-4021-9223-1C6178C87E28}"/>
    <cellStyle name="메모 2 2 2 2 11" xfId="6981" xr:uid="{384EFAA8-8DAB-413A-914D-B2BAEEF98DCD}"/>
    <cellStyle name="메모 2 2 2 2 11 2" xfId="6982" xr:uid="{D0CA5DB0-608D-4069-8EE0-2F747F1395DC}"/>
    <cellStyle name="메모 2 2 2 2 11 2 2" xfId="6983" xr:uid="{359869C3-593D-4BAD-8698-15C2E848CBEA}"/>
    <cellStyle name="메모 2 2 2 2 11 2 2 2" xfId="34089" xr:uid="{0D6A06F6-8A9A-436B-93FD-18FBEEC3C38E}"/>
    <cellStyle name="메모 2 2 2 2 11 2 3" xfId="6984" xr:uid="{C71B6DC4-A715-4E07-9EB4-5C1F14AB0BCC}"/>
    <cellStyle name="메모 2 2 2 2 11 2 3 2" xfId="34090" xr:uid="{57245E65-A881-41F4-A30B-A0E1E5CD8ECC}"/>
    <cellStyle name="메모 2 2 2 2 11 2 4" xfId="34091" xr:uid="{EE530373-758C-4528-A2DC-4F819B8D1372}"/>
    <cellStyle name="메모 2 2 2 2 11 3" xfId="6985" xr:uid="{357BA4E8-39E6-4439-9547-23566C6ADA9A}"/>
    <cellStyle name="메모 2 2 2 2 11 3 2" xfId="6986" xr:uid="{1AF38D38-7CD4-4443-9863-715B602FD58B}"/>
    <cellStyle name="메모 2 2 2 2 11 3 2 2" xfId="34092" xr:uid="{4803C3C7-A271-4091-A583-B3099139730A}"/>
    <cellStyle name="메모 2 2 2 2 11 3 3" xfId="6987" xr:uid="{55E6FA84-0296-4B5C-BE10-54C3BC91C170}"/>
    <cellStyle name="메모 2 2 2 2 11 3 3 2" xfId="34093" xr:uid="{5C0EC40F-2AA2-40A5-B0CA-8733C083170B}"/>
    <cellStyle name="메모 2 2 2 2 11 3 4" xfId="34094" xr:uid="{38475A7B-62DF-4B59-85EF-E6F51F9FAE74}"/>
    <cellStyle name="메모 2 2 2 2 11 4" xfId="6988" xr:uid="{FFD3AA78-A908-4FD8-8387-9C2F04B1F0C0}"/>
    <cellStyle name="메모 2 2 2 2 11 4 2" xfId="34095" xr:uid="{43A90BD0-E647-47BA-A443-D4DD1297C8F9}"/>
    <cellStyle name="메모 2 2 2 2 11 5" xfId="6989" xr:uid="{6BE37A6B-3838-4E65-8FB2-FBC78D6068CD}"/>
    <cellStyle name="메모 2 2 2 2 11 5 2" xfId="34096" xr:uid="{AA4A62EE-A029-4ABC-BA22-AB83FFBD8278}"/>
    <cellStyle name="메모 2 2 2 2 11 6" xfId="34097" xr:uid="{5B9D0398-61AF-495B-87B0-1F6BEEFC12FC}"/>
    <cellStyle name="메모 2 2 2 2 12" xfId="6990" xr:uid="{E8E28316-606D-4667-8B7C-3D479B5E4C53}"/>
    <cellStyle name="메모 2 2 2 2 12 2" xfId="6991" xr:uid="{4E55A5FE-1AE1-4DEE-9793-1A4928BB34BC}"/>
    <cellStyle name="메모 2 2 2 2 12 2 2" xfId="6992" xr:uid="{BE07AD19-1EE3-48A1-AFDF-455496BE6161}"/>
    <cellStyle name="메모 2 2 2 2 12 2 2 2" xfId="34098" xr:uid="{8B53DD1E-D696-415B-B95B-DAD33A729333}"/>
    <cellStyle name="메모 2 2 2 2 12 2 3" xfId="6993" xr:uid="{E1248DB5-734A-4975-897C-606C4A1AE873}"/>
    <cellStyle name="메모 2 2 2 2 12 2 3 2" xfId="34099" xr:uid="{04C88FBB-3C9F-42A6-A7C9-79FB2AC6BF8D}"/>
    <cellStyle name="메모 2 2 2 2 12 2 4" xfId="34100" xr:uid="{72B1505C-EEA7-4011-B3EF-0F0512F96FBD}"/>
    <cellStyle name="메모 2 2 2 2 12 3" xfId="6994" xr:uid="{7DB4673F-A4F8-4395-BA63-83B0C7BBDACF}"/>
    <cellStyle name="메모 2 2 2 2 12 3 2" xfId="6995" xr:uid="{F1D9E6DC-9013-4CB6-8F3D-B01DA2D1FA59}"/>
    <cellStyle name="메모 2 2 2 2 12 3 2 2" xfId="34101" xr:uid="{31B68C74-B3A3-4E7E-88FD-1FA1CABCECA8}"/>
    <cellStyle name="메모 2 2 2 2 12 3 3" xfId="6996" xr:uid="{B7F988AC-1BF0-4DCC-AB46-1620772EB3BF}"/>
    <cellStyle name="메모 2 2 2 2 12 3 3 2" xfId="34102" xr:uid="{49260B9D-A4C4-4D7F-9023-3A949DE2466E}"/>
    <cellStyle name="메모 2 2 2 2 12 3 4" xfId="34103" xr:uid="{67C9BA59-E481-482C-A0C0-D7CEC5144849}"/>
    <cellStyle name="메모 2 2 2 2 12 4" xfId="6997" xr:uid="{0F4857E9-BC80-4B8C-AA68-190FBC66E219}"/>
    <cellStyle name="메모 2 2 2 2 12 4 2" xfId="34104" xr:uid="{22F03D6E-47CC-4DAA-AA66-0AE6EEF17393}"/>
    <cellStyle name="메모 2 2 2 2 12 5" xfId="6998" xr:uid="{7A7D2D65-4840-4750-B125-924C9CE107AF}"/>
    <cellStyle name="메모 2 2 2 2 12 5 2" xfId="34105" xr:uid="{34408549-22FC-4F41-A981-2C75BEA89950}"/>
    <cellStyle name="메모 2 2 2 2 12 6" xfId="34106" xr:uid="{78B71334-8F86-427A-AE07-C9CF249ECD42}"/>
    <cellStyle name="메모 2 2 2 2 13" xfId="6999" xr:uid="{0D3A14AA-5FDB-44EB-BDB4-2D73E397BEB7}"/>
    <cellStyle name="메모 2 2 2 2 13 2" xfId="7000" xr:uid="{34C0F977-920B-49A3-AE39-D8B8C124D597}"/>
    <cellStyle name="메모 2 2 2 2 13 2 2" xfId="7001" xr:uid="{9D7ECD39-D919-479E-A928-FF32C337A8DB}"/>
    <cellStyle name="메모 2 2 2 2 13 2 2 2" xfId="34107" xr:uid="{591086D5-8467-49D3-9703-F93F0768F60B}"/>
    <cellStyle name="메모 2 2 2 2 13 2 3" xfId="7002" xr:uid="{8A6EE880-CA55-4312-B695-1BA9A2934775}"/>
    <cellStyle name="메모 2 2 2 2 13 2 3 2" xfId="34108" xr:uid="{E1ADEC7D-5906-4E06-A120-0C2AD7BA7F34}"/>
    <cellStyle name="메모 2 2 2 2 13 2 4" xfId="34109" xr:uid="{50862D6B-5BFC-453A-9C44-0FFCFEF2C44C}"/>
    <cellStyle name="메모 2 2 2 2 13 3" xfId="7003" xr:uid="{577499AB-5BE8-4B41-9661-D67A96AD9DC3}"/>
    <cellStyle name="메모 2 2 2 2 13 3 2" xfId="7004" xr:uid="{CE987B9C-4BCC-49D6-80AE-26189B6BBEB4}"/>
    <cellStyle name="메모 2 2 2 2 13 3 2 2" xfId="34110" xr:uid="{A9060299-FA7D-4917-9FF8-49CB209889DD}"/>
    <cellStyle name="메모 2 2 2 2 13 3 3" xfId="7005" xr:uid="{8B2AEC79-C9C7-49CC-9BBC-8A88EDD95D83}"/>
    <cellStyle name="메모 2 2 2 2 13 3 3 2" xfId="34111" xr:uid="{CB4392F8-744C-490A-9E08-69D04D068ED3}"/>
    <cellStyle name="메모 2 2 2 2 13 3 4" xfId="34112" xr:uid="{CD71B2F6-2CA1-4B97-AD2A-3E9A3E943221}"/>
    <cellStyle name="메모 2 2 2 2 13 4" xfId="7006" xr:uid="{C0049F35-7A35-4DC3-85FC-5E99A8E0B103}"/>
    <cellStyle name="메모 2 2 2 2 13 4 2" xfId="34113" xr:uid="{796ABDD0-24AF-43F9-B27F-DC99D377E535}"/>
    <cellStyle name="메모 2 2 2 2 13 5" xfId="7007" xr:uid="{561E8AF4-E3E0-4E0C-8B78-2797D0708F74}"/>
    <cellStyle name="메모 2 2 2 2 13 5 2" xfId="34114" xr:uid="{683EFD83-B1F1-49A9-82EE-D8583F082E8E}"/>
    <cellStyle name="메모 2 2 2 2 13 6" xfId="34115" xr:uid="{C475FB1C-2824-4631-BCD9-BAB2659176E0}"/>
    <cellStyle name="메모 2 2 2 2 14" xfId="7008" xr:uid="{84536FFB-90F1-4C9E-87F5-EFE944080CF3}"/>
    <cellStyle name="메모 2 2 2 2 14 2" xfId="7009" xr:uid="{9F75A3AA-7926-4BCB-A12F-F3A86D80E0AF}"/>
    <cellStyle name="메모 2 2 2 2 14 2 2" xfId="7010" xr:uid="{8D30DDB2-C62B-45C6-8063-7EF089E41653}"/>
    <cellStyle name="메모 2 2 2 2 14 2 2 2" xfId="34116" xr:uid="{DF097F12-6573-4FE7-9740-37AB6E68D324}"/>
    <cellStyle name="메모 2 2 2 2 14 2 3" xfId="7011" xr:uid="{DC0AE6F9-381B-40A6-BF8A-FE1EF9B63811}"/>
    <cellStyle name="메모 2 2 2 2 14 2 3 2" xfId="34117" xr:uid="{C40DA04E-3001-4B87-882B-50F48558A233}"/>
    <cellStyle name="메모 2 2 2 2 14 2 4" xfId="34118" xr:uid="{BAD74603-B152-4EBC-AB10-0EF54201C2E5}"/>
    <cellStyle name="메모 2 2 2 2 14 3" xfId="7012" xr:uid="{7C0E39AE-F553-482E-B04D-FE7CB06EEB80}"/>
    <cellStyle name="메모 2 2 2 2 14 3 2" xfId="7013" xr:uid="{B9E9C0FE-A378-4058-8031-9EE2A77039B2}"/>
    <cellStyle name="메모 2 2 2 2 14 3 2 2" xfId="34119" xr:uid="{5144BCAE-4BDA-4C3F-9DBA-41F371F7A79F}"/>
    <cellStyle name="메모 2 2 2 2 14 3 3" xfId="7014" xr:uid="{4D117A7A-85D0-46B3-896E-90C7F789AA0A}"/>
    <cellStyle name="메모 2 2 2 2 14 3 3 2" xfId="34120" xr:uid="{6B61DD37-2BF9-4320-81E2-EA7EEB2D41E8}"/>
    <cellStyle name="메모 2 2 2 2 14 3 4" xfId="34121" xr:uid="{59434D9C-015D-43A6-B71A-007C4384A43B}"/>
    <cellStyle name="메모 2 2 2 2 14 4" xfId="7015" xr:uid="{A00DAEC0-E17F-4379-997E-A12949033946}"/>
    <cellStyle name="메모 2 2 2 2 14 4 2" xfId="34122" xr:uid="{9001CEC9-8144-4B6E-A7BB-19A3F47ED3B5}"/>
    <cellStyle name="메모 2 2 2 2 14 5" xfId="7016" xr:uid="{0F21A67D-D1CD-43C6-BA93-1F4AF1013A3F}"/>
    <cellStyle name="메모 2 2 2 2 14 5 2" xfId="34123" xr:uid="{E7B6F12F-98B4-4139-B31E-5953862F55A0}"/>
    <cellStyle name="메모 2 2 2 2 14 6" xfId="34124" xr:uid="{C7F3CDA4-B44D-47C4-A23A-CF8DAFFBCD3F}"/>
    <cellStyle name="메모 2 2 2 2 15" xfId="7017" xr:uid="{AB6530F7-9130-450D-AD17-54AA616E0998}"/>
    <cellStyle name="메모 2 2 2 2 15 2" xfId="7018" xr:uid="{321F3633-7EB5-405C-8E48-7ADE2114B983}"/>
    <cellStyle name="메모 2 2 2 2 15 2 2" xfId="7019" xr:uid="{A15E0534-B3F0-440E-8AB8-A11AA7E54182}"/>
    <cellStyle name="메모 2 2 2 2 15 2 2 2" xfId="34125" xr:uid="{3501429C-9748-46B8-8DF5-4B738255F451}"/>
    <cellStyle name="메모 2 2 2 2 15 2 3" xfId="7020" xr:uid="{38EE869F-6022-417F-A35E-F0C8DD005B4F}"/>
    <cellStyle name="메모 2 2 2 2 15 2 3 2" xfId="34126" xr:uid="{33F7694F-EB58-4735-A6BA-D11B3EA57E56}"/>
    <cellStyle name="메모 2 2 2 2 15 2 4" xfId="34127" xr:uid="{C42B2BED-30EC-4B30-9955-80313AAD83E8}"/>
    <cellStyle name="메모 2 2 2 2 15 3" xfId="7021" xr:uid="{EDE963B2-4476-44D4-B834-E58A91E9277A}"/>
    <cellStyle name="메모 2 2 2 2 15 3 2" xfId="7022" xr:uid="{80CE583F-31AD-4135-AEE6-B1AD920A2522}"/>
    <cellStyle name="메모 2 2 2 2 15 3 2 2" xfId="34128" xr:uid="{5000BFD2-F230-4F3A-B3BB-BE2121B14FD0}"/>
    <cellStyle name="메모 2 2 2 2 15 3 3" xfId="7023" xr:uid="{8A701680-089D-416D-B800-C2D15A028B70}"/>
    <cellStyle name="메모 2 2 2 2 15 3 3 2" xfId="34129" xr:uid="{9DE3A6E1-FBA1-453C-BCED-CE1BB455D9CA}"/>
    <cellStyle name="메모 2 2 2 2 15 3 4" xfId="34130" xr:uid="{C218292A-4AAB-44DD-9019-D55A22683A1C}"/>
    <cellStyle name="메모 2 2 2 2 15 4" xfId="7024" xr:uid="{06618684-5EAE-4C18-B684-FF115980C9AC}"/>
    <cellStyle name="메모 2 2 2 2 15 4 2" xfId="34131" xr:uid="{778E3760-6F4F-4949-A4A9-ED86D831E5CE}"/>
    <cellStyle name="메모 2 2 2 2 15 5" xfId="7025" xr:uid="{1AF266B1-9493-4873-8BCF-8CE92C9A0796}"/>
    <cellStyle name="메모 2 2 2 2 15 5 2" xfId="34132" xr:uid="{AD3BD95F-3660-4FDB-A556-15BFB87E33EB}"/>
    <cellStyle name="메모 2 2 2 2 15 6" xfId="34133" xr:uid="{8BA7EDE1-0BA3-434F-9A9B-7EEAB35B0E4D}"/>
    <cellStyle name="메모 2 2 2 2 16" xfId="7026" xr:uid="{2E9C34F0-41F5-47A0-BF28-662F716356C9}"/>
    <cellStyle name="메모 2 2 2 2 16 2" xfId="7027" xr:uid="{225704E3-ED40-4CCB-A1FD-F41EE0A5C4AF}"/>
    <cellStyle name="메모 2 2 2 2 16 2 2" xfId="7028" xr:uid="{F2F9BD41-6AC5-4655-8FA5-5E7BD702D067}"/>
    <cellStyle name="메모 2 2 2 2 16 2 2 2" xfId="34134" xr:uid="{A977D9BF-F82C-4285-AD18-824F5FF6B052}"/>
    <cellStyle name="메모 2 2 2 2 16 2 3" xfId="7029" xr:uid="{E2509068-7AF3-4FB2-8A7E-08DE2CF26486}"/>
    <cellStyle name="메모 2 2 2 2 16 2 3 2" xfId="34135" xr:uid="{3B1ECA77-8BBC-4137-AAD8-31231294A425}"/>
    <cellStyle name="메모 2 2 2 2 16 2 4" xfId="34136" xr:uid="{54C4111C-182F-4B53-B35E-D850FE65F019}"/>
    <cellStyle name="메모 2 2 2 2 16 3" xfId="7030" xr:uid="{6DB0D437-4EED-4A4D-A6C8-6EE4DA5944F2}"/>
    <cellStyle name="메모 2 2 2 2 16 3 2" xfId="7031" xr:uid="{4807978A-524A-4204-B72A-C9E76D3A04F7}"/>
    <cellStyle name="메모 2 2 2 2 16 3 2 2" xfId="34137" xr:uid="{2E8F888B-A2E9-4BD6-8B07-4C40EB632435}"/>
    <cellStyle name="메모 2 2 2 2 16 3 3" xfId="7032" xr:uid="{5F18742B-CFB8-402B-B80A-BA61B10E65FF}"/>
    <cellStyle name="메모 2 2 2 2 16 3 3 2" xfId="34138" xr:uid="{4AA5A96C-EB43-49CF-99A7-8816DB51C075}"/>
    <cellStyle name="메모 2 2 2 2 16 3 4" xfId="34139" xr:uid="{CE85C6C2-418D-41F9-8B05-137FF5AAC897}"/>
    <cellStyle name="메모 2 2 2 2 16 4" xfId="7033" xr:uid="{EE9EF33D-7367-4A74-BE44-564751EE09E3}"/>
    <cellStyle name="메모 2 2 2 2 16 4 2" xfId="34140" xr:uid="{6944EED1-AD5D-4195-9302-AF046A823A68}"/>
    <cellStyle name="메모 2 2 2 2 16 5" xfId="7034" xr:uid="{DB613147-6DBE-4BD9-9DE7-94C272662E02}"/>
    <cellStyle name="메모 2 2 2 2 16 5 2" xfId="34141" xr:uid="{F6FEECCE-E525-4D83-9530-9DEA86883E4D}"/>
    <cellStyle name="메모 2 2 2 2 16 6" xfId="34142" xr:uid="{2A0C4121-4096-4E22-98A8-10A751EFFC54}"/>
    <cellStyle name="메모 2 2 2 2 17" xfId="7035" xr:uid="{618C4E95-DE96-49A0-B718-A5A79965E786}"/>
    <cellStyle name="메모 2 2 2 2 17 2" xfId="7036" xr:uid="{778A1B84-021B-4C0A-BEA8-2D99DB133465}"/>
    <cellStyle name="메모 2 2 2 2 17 2 2" xfId="7037" xr:uid="{B16F2EB1-DC60-41A0-81BA-0E2553A7FA8D}"/>
    <cellStyle name="메모 2 2 2 2 17 2 2 2" xfId="34143" xr:uid="{6E4E30F6-C0ED-46F6-9145-97F908C520DC}"/>
    <cellStyle name="메모 2 2 2 2 17 2 3" xfId="7038" xr:uid="{CF295FC1-15E4-4AC1-B62B-580A15819973}"/>
    <cellStyle name="메모 2 2 2 2 17 2 3 2" xfId="34144" xr:uid="{6824EDC7-C12C-47C6-B130-AD314FF4EAC3}"/>
    <cellStyle name="메모 2 2 2 2 17 2 4" xfId="34145" xr:uid="{50474813-3BE2-4216-8F33-C8A89ED876CC}"/>
    <cellStyle name="메모 2 2 2 2 17 3" xfId="7039" xr:uid="{BA42A8C3-EFB7-4014-9A92-9D0446D1BA52}"/>
    <cellStyle name="메모 2 2 2 2 17 3 2" xfId="7040" xr:uid="{FB5F591A-138A-462A-A7A7-FAED9486B9F5}"/>
    <cellStyle name="메모 2 2 2 2 17 3 2 2" xfId="34146" xr:uid="{03BC0D79-389B-48E9-9614-87DD9175502E}"/>
    <cellStyle name="메모 2 2 2 2 17 3 3" xfId="7041" xr:uid="{132E50E5-C42E-4E04-8E6E-01ADCC729725}"/>
    <cellStyle name="메모 2 2 2 2 17 3 3 2" xfId="34147" xr:uid="{6B77489F-7444-4F3B-8A84-0B438D38BE5F}"/>
    <cellStyle name="메모 2 2 2 2 17 3 4" xfId="34148" xr:uid="{9F634502-5E16-4350-9FF7-DA7F2C1C31CF}"/>
    <cellStyle name="메모 2 2 2 2 17 4" xfId="7042" xr:uid="{5E72A92C-2246-42D4-AB33-0E564D7F9DD7}"/>
    <cellStyle name="메모 2 2 2 2 17 4 2" xfId="34149" xr:uid="{AECAD624-FE20-41F3-8880-37EEED0C209C}"/>
    <cellStyle name="메모 2 2 2 2 17 5" xfId="7043" xr:uid="{CB8424BB-D985-481D-A87A-A4C5767001D8}"/>
    <cellStyle name="메모 2 2 2 2 17 5 2" xfId="34150" xr:uid="{AFB2C5F9-7694-4B56-B496-3A81E1CC4C9A}"/>
    <cellStyle name="메모 2 2 2 2 17 6" xfId="34151" xr:uid="{B169F530-D2EB-4B9C-888E-1D162224B1C6}"/>
    <cellStyle name="메모 2 2 2 2 18" xfId="7044" xr:uid="{48DCABC4-9B4F-412C-8BAA-D4283807731B}"/>
    <cellStyle name="메모 2 2 2 2 18 2" xfId="7045" xr:uid="{F9754EBF-3DDC-4B5D-9846-DE616FC6B2AC}"/>
    <cellStyle name="메모 2 2 2 2 18 2 2" xfId="7046" xr:uid="{64F66AEB-1DD7-46E0-BC16-752C3A7B508E}"/>
    <cellStyle name="메모 2 2 2 2 18 2 2 2" xfId="34152" xr:uid="{F9A32EB2-A8B8-43B5-BB09-D97032E0D2C3}"/>
    <cellStyle name="메모 2 2 2 2 18 2 3" xfId="7047" xr:uid="{1E8B3357-9AF8-4B6F-BD70-1A1545BF33AF}"/>
    <cellStyle name="메모 2 2 2 2 18 2 3 2" xfId="34153" xr:uid="{ADF01495-B441-4A0D-92BB-CB806A0D7390}"/>
    <cellStyle name="메모 2 2 2 2 18 2 4" xfId="34154" xr:uid="{1AD804D2-AE5E-4015-A89B-B425D4524D36}"/>
    <cellStyle name="메모 2 2 2 2 18 3" xfId="7048" xr:uid="{AA61DDD3-4B53-4D44-B238-D1A61335FE4C}"/>
    <cellStyle name="메모 2 2 2 2 18 3 2" xfId="7049" xr:uid="{475DBE87-1D7D-479E-8CF4-B2A0E6C36991}"/>
    <cellStyle name="메모 2 2 2 2 18 3 2 2" xfId="34155" xr:uid="{DBE75B31-E58C-4E71-B02F-8335992A9707}"/>
    <cellStyle name="메모 2 2 2 2 18 3 3" xfId="7050" xr:uid="{114530CA-6979-4143-B6D1-8A644B5B912E}"/>
    <cellStyle name="메모 2 2 2 2 18 3 3 2" xfId="34156" xr:uid="{C1EC1776-E100-4E97-8134-C967F7E75BCC}"/>
    <cellStyle name="메모 2 2 2 2 18 3 4" xfId="34157" xr:uid="{EADAD307-99CA-427C-9FB7-B2A57FB9D0DC}"/>
    <cellStyle name="메모 2 2 2 2 18 4" xfId="7051" xr:uid="{4AE1656D-C1B8-4D16-8CDA-B5E1F86FC0F8}"/>
    <cellStyle name="메모 2 2 2 2 18 4 2" xfId="34158" xr:uid="{434CC0A8-D9B0-46C9-BE04-DC05E7A018E6}"/>
    <cellStyle name="메모 2 2 2 2 18 5" xfId="7052" xr:uid="{97594A0D-A6B6-4731-AD38-E8C6E5ADFEC2}"/>
    <cellStyle name="메모 2 2 2 2 18 5 2" xfId="34159" xr:uid="{68A0D31F-3A8F-4FB4-8DF2-EBDC40EFCD2A}"/>
    <cellStyle name="메모 2 2 2 2 18 6" xfId="34160" xr:uid="{5025D667-4D9E-4481-849F-56A6EB2CFD8C}"/>
    <cellStyle name="메모 2 2 2 2 19" xfId="7053" xr:uid="{20CC1659-0BDA-4B12-BDE6-E3BECA247B1D}"/>
    <cellStyle name="메모 2 2 2 2 19 2" xfId="7054" xr:uid="{5D917D0D-8BA6-4A0C-8A34-B94678625C3E}"/>
    <cellStyle name="메모 2 2 2 2 19 2 2" xfId="7055" xr:uid="{2D3F62B7-7CC3-4550-B1FF-0197CBC2E049}"/>
    <cellStyle name="메모 2 2 2 2 19 2 2 2" xfId="34161" xr:uid="{9DD8D7F2-0AAE-4365-B738-B3CD1516280D}"/>
    <cellStyle name="메모 2 2 2 2 19 2 3" xfId="7056" xr:uid="{14131C21-E282-4439-A45F-9ABAABE1DC9F}"/>
    <cellStyle name="메모 2 2 2 2 19 2 3 2" xfId="34162" xr:uid="{BFA7AD5C-2CD1-4997-AD21-C898DF6D46E7}"/>
    <cellStyle name="메모 2 2 2 2 19 2 4" xfId="34163" xr:uid="{480DDF14-2B4E-4B4F-A21D-CA23AEF550C0}"/>
    <cellStyle name="메모 2 2 2 2 19 3" xfId="7057" xr:uid="{9D8E447F-231A-4E25-8902-491A4781EAAC}"/>
    <cellStyle name="메모 2 2 2 2 19 3 2" xfId="7058" xr:uid="{C844C50E-DD42-4AF3-8F29-27B1F9204610}"/>
    <cellStyle name="메모 2 2 2 2 19 3 2 2" xfId="34164" xr:uid="{05367FDF-5B9C-4286-A7D3-F4E1CF4FA791}"/>
    <cellStyle name="메모 2 2 2 2 19 3 3" xfId="7059" xr:uid="{D068ECE2-B35E-47B8-AC3D-BB99D86B96F7}"/>
    <cellStyle name="메모 2 2 2 2 19 3 3 2" xfId="34165" xr:uid="{2D262AD9-ED0D-429E-8EA9-FBA70C4768B3}"/>
    <cellStyle name="메모 2 2 2 2 19 3 4" xfId="34166" xr:uid="{27EC8363-B798-48B3-A58F-C41586FC5CA7}"/>
    <cellStyle name="메모 2 2 2 2 19 4" xfId="7060" xr:uid="{F23F07D7-7271-48C0-A9CE-FBB82F7DC3CB}"/>
    <cellStyle name="메모 2 2 2 2 19 4 2" xfId="34167" xr:uid="{D04CBA28-4D4D-4A66-8E29-FAC484E3EA74}"/>
    <cellStyle name="메모 2 2 2 2 19 5" xfId="7061" xr:uid="{353294D4-EE87-4187-A0C3-B7C8CF0D069C}"/>
    <cellStyle name="메모 2 2 2 2 19 5 2" xfId="34168" xr:uid="{6BC33B92-4D74-43F8-908B-B461917CF996}"/>
    <cellStyle name="메모 2 2 2 2 19 6" xfId="34169" xr:uid="{5B935CDE-40BE-4E80-AA3E-6453F9EC4F8E}"/>
    <cellStyle name="메모 2 2 2 2 2" xfId="7062" xr:uid="{A9661F9F-0D57-451C-A37A-A835457332E4}"/>
    <cellStyle name="메모 2 2 2 2 2 2" xfId="7063" xr:uid="{DD8D2172-8E03-418B-B9E4-93A779602EC2}"/>
    <cellStyle name="메모 2 2 2 2 2 2 2" xfId="7064" xr:uid="{7D0F7BAC-499E-4890-AF24-AE2E30949EFF}"/>
    <cellStyle name="메모 2 2 2 2 2 2 2 2" xfId="34170" xr:uid="{8DEE5F48-B81B-4195-9EB6-390379C95EC8}"/>
    <cellStyle name="메모 2 2 2 2 2 2 3" xfId="7065" xr:uid="{75FA47FE-8DCC-4FC0-8914-DF879CBF435D}"/>
    <cellStyle name="메모 2 2 2 2 2 2 3 2" xfId="34171" xr:uid="{44A5932D-1FD3-4375-930A-7B584F7C9F18}"/>
    <cellStyle name="메모 2 2 2 2 2 2 4" xfId="34172" xr:uid="{08BB3DCD-0A95-4741-99FC-E26898846F9F}"/>
    <cellStyle name="메모 2 2 2 2 2 3" xfId="7066" xr:uid="{3346822E-6602-43EC-BB8A-BE7D06340F96}"/>
    <cellStyle name="메모 2 2 2 2 2 3 2" xfId="7067" xr:uid="{9A682E61-B80A-493E-8B52-6AAD6F0B5584}"/>
    <cellStyle name="메모 2 2 2 2 2 3 2 2" xfId="34173" xr:uid="{61EF3D8A-551C-4508-B7DB-B9A7647468DC}"/>
    <cellStyle name="메모 2 2 2 2 2 3 3" xfId="7068" xr:uid="{B928175E-578A-4341-833C-9BA05316B925}"/>
    <cellStyle name="메모 2 2 2 2 2 3 3 2" xfId="34174" xr:uid="{5EBE02D7-70F2-46F7-9652-303D92BB47F0}"/>
    <cellStyle name="메모 2 2 2 2 2 3 4" xfId="34175" xr:uid="{49FEFA41-6520-4B60-BD70-8AC5B12EFE22}"/>
    <cellStyle name="메모 2 2 2 2 2 4" xfId="7069" xr:uid="{A598F79D-2168-4968-AE20-5773705D6B40}"/>
    <cellStyle name="메모 2 2 2 2 2 4 2" xfId="34176" xr:uid="{085CB8C1-5095-4B44-AFEA-ADC1B46B42F2}"/>
    <cellStyle name="메모 2 2 2 2 2 5" xfId="7070" xr:uid="{204DB3F6-9696-4614-A5C0-986F67806653}"/>
    <cellStyle name="메모 2 2 2 2 2 5 2" xfId="34177" xr:uid="{CD3E5CD8-5B45-4970-827F-8C1675240E28}"/>
    <cellStyle name="메모 2 2 2 2 2 6" xfId="34178" xr:uid="{42AD7ECC-21BE-49E9-A015-B515B6A3CF7E}"/>
    <cellStyle name="메모 2 2 2 2 20" xfId="7071" xr:uid="{A24ED61B-36A3-450E-8398-46F2A4780E65}"/>
    <cellStyle name="메모 2 2 2 2 20 2" xfId="7072" xr:uid="{42A78996-30C7-471F-9756-F86A2FD88257}"/>
    <cellStyle name="메모 2 2 2 2 20 2 2" xfId="7073" xr:uid="{99909344-19B9-4166-B734-30D651FA9C78}"/>
    <cellStyle name="메모 2 2 2 2 20 2 2 2" xfId="34179" xr:uid="{FC6527FF-7305-4BF2-BAEA-9A047BDD9F35}"/>
    <cellStyle name="메모 2 2 2 2 20 2 3" xfId="7074" xr:uid="{85CBE288-0D7D-4C94-9D14-18FE9D8DFDD9}"/>
    <cellStyle name="메모 2 2 2 2 20 2 3 2" xfId="34180" xr:uid="{FC331013-5E28-44CA-8604-E19BB7156FFF}"/>
    <cellStyle name="메모 2 2 2 2 20 2 4" xfId="34181" xr:uid="{2DFF694E-49A2-4921-8108-23E5E4B562FF}"/>
    <cellStyle name="메모 2 2 2 2 20 3" xfId="7075" xr:uid="{C9CB279C-4F31-48C8-9B6C-4A6D46AB07F8}"/>
    <cellStyle name="메모 2 2 2 2 20 3 2" xfId="7076" xr:uid="{ED962519-F216-4DE0-9024-A637A60F1253}"/>
    <cellStyle name="메모 2 2 2 2 20 3 2 2" xfId="34182" xr:uid="{9EFBA4BF-73F8-4DA1-827D-18F21EE15D2D}"/>
    <cellStyle name="메모 2 2 2 2 20 3 3" xfId="7077" xr:uid="{0D066454-B0DD-40B6-B18A-41E4687B7B51}"/>
    <cellStyle name="메모 2 2 2 2 20 3 3 2" xfId="34183" xr:uid="{C170FEAB-5A7A-4292-9CD3-89C8FB37B9AF}"/>
    <cellStyle name="메모 2 2 2 2 20 3 4" xfId="34184" xr:uid="{8DA9C843-7591-492C-9884-E34D29AC43F9}"/>
    <cellStyle name="메모 2 2 2 2 20 4" xfId="7078" xr:uid="{E1EA077D-97E4-4B1E-B831-0F81E5B527D9}"/>
    <cellStyle name="메모 2 2 2 2 20 4 2" xfId="34185" xr:uid="{B08A52E2-7411-4780-A494-9932AD27E9C6}"/>
    <cellStyle name="메모 2 2 2 2 20 5" xfId="7079" xr:uid="{29A3809F-9C52-4A39-83D4-B13FFC1E9E8E}"/>
    <cellStyle name="메모 2 2 2 2 20 5 2" xfId="34186" xr:uid="{120D9A65-A672-4858-B2D7-46680E2543AE}"/>
    <cellStyle name="메모 2 2 2 2 20 6" xfId="34187" xr:uid="{D560E166-FCD4-4B7A-A503-515BF88ED305}"/>
    <cellStyle name="메모 2 2 2 2 21" xfId="7080" xr:uid="{93FED1C7-2EAB-475E-BAF0-53444A796A32}"/>
    <cellStyle name="메모 2 2 2 2 21 2" xfId="7081" xr:uid="{2395F1AD-3D7D-43F8-9AF5-B92D96298878}"/>
    <cellStyle name="메모 2 2 2 2 21 2 2" xfId="7082" xr:uid="{BA4DEEC9-3AB3-4D69-B961-A41DB1B93AA8}"/>
    <cellStyle name="메모 2 2 2 2 21 2 2 2" xfId="34188" xr:uid="{D24A38F8-2693-488B-A10B-E0833FE0F110}"/>
    <cellStyle name="메모 2 2 2 2 21 2 3" xfId="7083" xr:uid="{0458D071-DC85-4133-B5AA-11D2090887EE}"/>
    <cellStyle name="메모 2 2 2 2 21 2 3 2" xfId="34189" xr:uid="{020A56E6-29A3-494A-B246-83CD6D3C0586}"/>
    <cellStyle name="메모 2 2 2 2 21 2 4" xfId="34190" xr:uid="{051408A0-6045-4942-87C5-7B1A8944DFF7}"/>
    <cellStyle name="메모 2 2 2 2 21 3" xfId="7084" xr:uid="{6011C350-94A2-4787-ADD2-FA67BC4FF566}"/>
    <cellStyle name="메모 2 2 2 2 21 3 2" xfId="7085" xr:uid="{2EBFDA25-CAF4-484B-B888-79866E06AC0E}"/>
    <cellStyle name="메모 2 2 2 2 21 3 2 2" xfId="34191" xr:uid="{08A0011D-3E27-4B03-9666-3BC4B0FC2F89}"/>
    <cellStyle name="메모 2 2 2 2 21 3 3" xfId="7086" xr:uid="{1CBB18C1-A739-4918-9E18-7DA06DBEA6DC}"/>
    <cellStyle name="메모 2 2 2 2 21 3 3 2" xfId="34192" xr:uid="{8C72FF7F-C9F2-4254-8430-FA8EA17E7E87}"/>
    <cellStyle name="메모 2 2 2 2 21 3 4" xfId="34193" xr:uid="{07E5A740-C2CB-4F22-93DC-9FE4D5911126}"/>
    <cellStyle name="메모 2 2 2 2 21 4" xfId="7087" xr:uid="{EDCB6186-3CFA-40DA-804A-D546C3882262}"/>
    <cellStyle name="메모 2 2 2 2 21 4 2" xfId="34194" xr:uid="{9867B3FA-BCAF-4C8E-A627-6C8E01516567}"/>
    <cellStyle name="메모 2 2 2 2 21 5" xfId="7088" xr:uid="{6F1CBA3D-00EE-4B53-9B73-D051D4F6BFF7}"/>
    <cellStyle name="메모 2 2 2 2 21 5 2" xfId="34195" xr:uid="{1A992095-C3BE-4F62-8D12-CE121EFF0B68}"/>
    <cellStyle name="메모 2 2 2 2 21 6" xfId="34196" xr:uid="{A63D3C1A-C51A-4F91-8F2D-749DBA5CD5A7}"/>
    <cellStyle name="메모 2 2 2 2 22" xfId="7089" xr:uid="{4149835B-5F3A-4A05-8144-40C44A901DF3}"/>
    <cellStyle name="메모 2 2 2 2 22 2" xfId="7090" xr:uid="{CE88840F-7654-4833-93ED-589DB1F4AE7F}"/>
    <cellStyle name="메모 2 2 2 2 22 2 2" xfId="7091" xr:uid="{C1A31CE5-D40C-4E72-B2C2-64E755F5E652}"/>
    <cellStyle name="메모 2 2 2 2 22 2 2 2" xfId="34197" xr:uid="{D2860D2B-5612-46D4-BA3A-5EC66403DF1C}"/>
    <cellStyle name="메모 2 2 2 2 22 2 3" xfId="7092" xr:uid="{ED4EE486-3F8F-4543-B210-9F47014F9ED4}"/>
    <cellStyle name="메모 2 2 2 2 22 2 3 2" xfId="34198" xr:uid="{8999630B-9D2F-4FE9-A4DB-6D24FB2C206B}"/>
    <cellStyle name="메모 2 2 2 2 22 2 4" xfId="34199" xr:uid="{76CFB12B-CF17-47E9-A93B-897CCFB656CC}"/>
    <cellStyle name="메모 2 2 2 2 22 3" xfId="7093" xr:uid="{A555A1D7-27C0-4B8B-A8AF-21BB10345D3D}"/>
    <cellStyle name="메모 2 2 2 2 22 3 2" xfId="7094" xr:uid="{71519239-DBDA-4112-85AB-FDDB4709E386}"/>
    <cellStyle name="메모 2 2 2 2 22 3 2 2" xfId="34200" xr:uid="{55BD026D-5686-493F-BD59-10E683F7F715}"/>
    <cellStyle name="메모 2 2 2 2 22 3 3" xfId="7095" xr:uid="{DA0566D7-22F5-4177-9CB8-E1D7BA90A4E5}"/>
    <cellStyle name="메모 2 2 2 2 22 3 3 2" xfId="34201" xr:uid="{FB16467F-9E28-4103-85BE-F8C7F5C403A6}"/>
    <cellStyle name="메모 2 2 2 2 22 3 4" xfId="34202" xr:uid="{4A66DE98-A2EC-427A-B4C2-79ED0B2E54C5}"/>
    <cellStyle name="메모 2 2 2 2 22 4" xfId="7096" xr:uid="{A96D0932-0E29-44AC-A068-63B6E06D80FE}"/>
    <cellStyle name="메모 2 2 2 2 22 4 2" xfId="34203" xr:uid="{39453408-200F-4909-B1A0-80789B992722}"/>
    <cellStyle name="메모 2 2 2 2 22 5" xfId="7097" xr:uid="{12D5E26E-308E-4857-9379-E473815C9105}"/>
    <cellStyle name="메모 2 2 2 2 22 5 2" xfId="34204" xr:uid="{AEEF2650-16CD-4F37-87A0-3825F19F5757}"/>
    <cellStyle name="메모 2 2 2 2 22 6" xfId="34205" xr:uid="{9D483B91-DD2F-424C-93AD-0B07BD279C28}"/>
    <cellStyle name="메모 2 2 2 2 23" xfId="7098" xr:uid="{7DC11F66-2A0C-42F0-AF7D-7CCC2E3B61AC}"/>
    <cellStyle name="메모 2 2 2 2 23 2" xfId="7099" xr:uid="{5D0564B1-5921-4013-ADF1-C6A2AE0610E1}"/>
    <cellStyle name="메모 2 2 2 2 23 2 2" xfId="7100" xr:uid="{E6D0442D-61EB-42E4-9070-9C1618E07077}"/>
    <cellStyle name="메모 2 2 2 2 23 2 2 2" xfId="34206" xr:uid="{429CC56F-D515-48D6-A23E-9DF93FB16E81}"/>
    <cellStyle name="메모 2 2 2 2 23 2 3" xfId="7101" xr:uid="{4DEFC15C-F20A-47B1-A63D-8A940806EE18}"/>
    <cellStyle name="메모 2 2 2 2 23 2 3 2" xfId="34207" xr:uid="{376B52CB-FFEE-427C-A19E-C699D5CB2F5A}"/>
    <cellStyle name="메모 2 2 2 2 23 2 4" xfId="34208" xr:uid="{806C6DCB-B732-48E5-8FED-A322F3F79ED1}"/>
    <cellStyle name="메모 2 2 2 2 23 3" xfId="7102" xr:uid="{CF6EB132-BDA8-4A22-A3B3-B2DE48095491}"/>
    <cellStyle name="메모 2 2 2 2 23 3 2" xfId="7103" xr:uid="{E7C3AE92-5F55-458E-B6B9-52841ED3B173}"/>
    <cellStyle name="메모 2 2 2 2 23 3 2 2" xfId="34209" xr:uid="{5C07069E-B5B4-45B1-8A9E-B390EC847B33}"/>
    <cellStyle name="메모 2 2 2 2 23 3 3" xfId="7104" xr:uid="{8F29C460-6B68-4E0B-AB7C-8098EBE27713}"/>
    <cellStyle name="메모 2 2 2 2 23 3 3 2" xfId="34210" xr:uid="{FBCE9549-8A2D-4FE8-81EB-CA88167B1507}"/>
    <cellStyle name="메모 2 2 2 2 23 3 4" xfId="34211" xr:uid="{8B5236B1-B845-4C50-8A84-774664AF5798}"/>
    <cellStyle name="메모 2 2 2 2 23 4" xfId="7105" xr:uid="{0679B6EF-54C3-4532-B55D-C85F8E9017F4}"/>
    <cellStyle name="메모 2 2 2 2 23 4 2" xfId="34212" xr:uid="{9EDD9F44-BA83-4E0D-AA2B-CB421FEE1610}"/>
    <cellStyle name="메모 2 2 2 2 23 5" xfId="7106" xr:uid="{E5AA5EB4-2521-4AD7-B257-CDEAEE3A3F43}"/>
    <cellStyle name="메모 2 2 2 2 23 5 2" xfId="34213" xr:uid="{410625EF-5FBE-404E-8D04-BB9E6F6CED81}"/>
    <cellStyle name="메모 2 2 2 2 23 6" xfId="34214" xr:uid="{CB94580B-DE2C-4C45-860E-23210B2C2DF4}"/>
    <cellStyle name="메모 2 2 2 2 24" xfId="7107" xr:uid="{6C2B5977-DD93-4C03-8831-1FFF2BA2AADC}"/>
    <cellStyle name="메모 2 2 2 2 24 2" xfId="7108" xr:uid="{0C7F6493-5ADE-4AE8-9B9C-305EA773C431}"/>
    <cellStyle name="메모 2 2 2 2 24 2 2" xfId="7109" xr:uid="{479902F2-7693-48CF-B38F-2197AC3A731A}"/>
    <cellStyle name="메모 2 2 2 2 24 2 2 2" xfId="34215" xr:uid="{0D66631C-2CF0-48AD-A50F-D1DFD8382651}"/>
    <cellStyle name="메모 2 2 2 2 24 2 3" xfId="7110" xr:uid="{65C15707-45E8-41D1-AEE2-49A1B40E1122}"/>
    <cellStyle name="메모 2 2 2 2 24 2 3 2" xfId="34216" xr:uid="{2DD960B8-3847-46DB-8480-2E15A99C64DD}"/>
    <cellStyle name="메모 2 2 2 2 24 2 4" xfId="34217" xr:uid="{53BC8146-B972-4804-9118-DE5AEECA43C9}"/>
    <cellStyle name="메모 2 2 2 2 24 3" xfId="7111" xr:uid="{36F1BC7C-DA0E-4C2A-8573-A730710B6ED4}"/>
    <cellStyle name="메모 2 2 2 2 24 3 2" xfId="7112" xr:uid="{C3C83E85-2BA7-484F-B2E5-FAA12F4108CC}"/>
    <cellStyle name="메모 2 2 2 2 24 3 2 2" xfId="34218" xr:uid="{AD997598-98CB-43F1-BEBD-F98FD29AFD94}"/>
    <cellStyle name="메모 2 2 2 2 24 3 3" xfId="7113" xr:uid="{81F3550A-D19F-4226-A3E2-096F1D569FC6}"/>
    <cellStyle name="메모 2 2 2 2 24 3 3 2" xfId="34219" xr:uid="{ADAB4916-3741-4D7B-821B-B60DA3AC9CDD}"/>
    <cellStyle name="메모 2 2 2 2 24 3 4" xfId="34220" xr:uid="{A2297E84-453B-4A82-A5DE-E586DE36193F}"/>
    <cellStyle name="메모 2 2 2 2 24 4" xfId="7114" xr:uid="{547B8B7E-8441-47A8-966E-1E5FC11B4D72}"/>
    <cellStyle name="메모 2 2 2 2 24 4 2" xfId="34221" xr:uid="{20A80B1E-B630-4AA4-B245-01C65156131E}"/>
    <cellStyle name="메모 2 2 2 2 24 5" xfId="7115" xr:uid="{6B73769C-40FC-4B98-AB99-E0B7814EDA40}"/>
    <cellStyle name="메모 2 2 2 2 24 5 2" xfId="34222" xr:uid="{C0B55528-D1F9-4FB1-8EB5-8C3B105EB5AE}"/>
    <cellStyle name="메모 2 2 2 2 24 6" xfId="34223" xr:uid="{3C18EDC9-3D83-428F-A0B5-28440F9D456A}"/>
    <cellStyle name="메모 2 2 2 2 25" xfId="7116" xr:uid="{D0FC0686-476F-45C5-8395-778ABB578091}"/>
    <cellStyle name="메모 2 2 2 2 25 2" xfId="7117" xr:uid="{3E9BF515-8B1F-418E-B9D7-FEFEF5762C3C}"/>
    <cellStyle name="메모 2 2 2 2 25 2 2" xfId="7118" xr:uid="{AF664005-C95C-4AA5-976A-9B32B3D3AD26}"/>
    <cellStyle name="메모 2 2 2 2 25 2 2 2" xfId="34224" xr:uid="{CCEE938F-6E0B-4EF8-8DEE-ECF44B1B2903}"/>
    <cellStyle name="메모 2 2 2 2 25 2 3" xfId="7119" xr:uid="{8B34F34D-F426-49E3-BE18-5EA53FAE762A}"/>
    <cellStyle name="메모 2 2 2 2 25 2 3 2" xfId="34225" xr:uid="{108651D2-A151-4501-9416-980EAFE7CD4E}"/>
    <cellStyle name="메모 2 2 2 2 25 2 4" xfId="34226" xr:uid="{E0AB0E15-D22F-4809-8AB6-3C622B042647}"/>
    <cellStyle name="메모 2 2 2 2 25 3" xfId="7120" xr:uid="{2DFCEDBC-0721-4252-8097-3C6A7C9AEF8B}"/>
    <cellStyle name="메모 2 2 2 2 25 3 2" xfId="7121" xr:uid="{42BA018E-CA4A-4475-8FD8-A66DCBABA024}"/>
    <cellStyle name="메모 2 2 2 2 25 3 2 2" xfId="34227" xr:uid="{F151A6FF-9304-499D-829C-1C588C084B7F}"/>
    <cellStyle name="메모 2 2 2 2 25 3 3" xfId="7122" xr:uid="{53088887-15B9-4936-B36B-A1EA2A6DB54E}"/>
    <cellStyle name="메모 2 2 2 2 25 3 3 2" xfId="34228" xr:uid="{B8942A71-369D-482F-B17D-87AB9B2B5B2F}"/>
    <cellStyle name="메모 2 2 2 2 25 3 4" xfId="34229" xr:uid="{9E4DC73D-1DCA-4E80-8CF3-1D11ABDCA4FF}"/>
    <cellStyle name="메모 2 2 2 2 25 4" xfId="7123" xr:uid="{381AC23B-137C-4ADB-ACD3-4D65ACA91D20}"/>
    <cellStyle name="메모 2 2 2 2 25 4 2" xfId="34230" xr:uid="{D1F9C057-6404-4C32-A80F-B1DA1F4038F2}"/>
    <cellStyle name="메모 2 2 2 2 25 5" xfId="7124" xr:uid="{24E6568A-0CE7-43FB-A697-6E8AAF2E77A9}"/>
    <cellStyle name="메모 2 2 2 2 25 5 2" xfId="34231" xr:uid="{19DB63B6-7341-48D4-B132-28631E4970A5}"/>
    <cellStyle name="메모 2 2 2 2 25 6" xfId="34232" xr:uid="{49AA7408-D9F0-4EA2-9C53-2DC025CC6E0C}"/>
    <cellStyle name="메모 2 2 2 2 26" xfId="7125" xr:uid="{F0B44B1C-8AD8-4FD8-A1E0-CF9C887BAAFB}"/>
    <cellStyle name="메모 2 2 2 2 26 2" xfId="7126" xr:uid="{A6350EDA-12FA-4B4D-91B2-A155302AD37D}"/>
    <cellStyle name="메모 2 2 2 2 26 2 2" xfId="7127" xr:uid="{0A263A8C-3DEA-4948-8C04-D4FC979B7175}"/>
    <cellStyle name="메모 2 2 2 2 26 2 2 2" xfId="34233" xr:uid="{8AAD8199-4A34-4DBF-8DB1-DA016FED8B22}"/>
    <cellStyle name="메모 2 2 2 2 26 2 3" xfId="7128" xr:uid="{00FB65A9-A114-4116-9C3C-0F00A4837175}"/>
    <cellStyle name="메모 2 2 2 2 26 2 3 2" xfId="34234" xr:uid="{0242BF3A-2F20-4816-851B-9CED68BF5E25}"/>
    <cellStyle name="메모 2 2 2 2 26 2 4" xfId="34235" xr:uid="{3E1055EC-168F-4791-AAA4-8EA6D2DAB3B8}"/>
    <cellStyle name="메모 2 2 2 2 26 3" xfId="7129" xr:uid="{AF463E04-8BC0-44B2-813E-74B964C13487}"/>
    <cellStyle name="메모 2 2 2 2 26 3 2" xfId="7130" xr:uid="{33009E6F-D774-490F-B7BE-93BB70FA22F7}"/>
    <cellStyle name="메모 2 2 2 2 26 3 2 2" xfId="34236" xr:uid="{8FE6C8CF-5DEB-421E-B5AA-12B8589C5178}"/>
    <cellStyle name="메모 2 2 2 2 26 3 3" xfId="7131" xr:uid="{0C6185FB-CBF6-4CB1-A24C-4268CFB1209A}"/>
    <cellStyle name="메모 2 2 2 2 26 3 3 2" xfId="34237" xr:uid="{5C4539F0-A9AF-4ECF-BDC8-B8C53D3C5E0B}"/>
    <cellStyle name="메모 2 2 2 2 26 3 4" xfId="34238" xr:uid="{6CB23A12-9852-4E44-8EF9-68F09B02A5D7}"/>
    <cellStyle name="메모 2 2 2 2 26 4" xfId="7132" xr:uid="{664FCFCF-2CDC-4141-9EBE-28C959355F00}"/>
    <cellStyle name="메모 2 2 2 2 26 4 2" xfId="34239" xr:uid="{556595FC-DC9E-427F-9454-451B3C8926E0}"/>
    <cellStyle name="메모 2 2 2 2 26 5" xfId="7133" xr:uid="{E492901F-1650-49DC-898B-F8BCD67F016C}"/>
    <cellStyle name="메모 2 2 2 2 26 5 2" xfId="34240" xr:uid="{E9795833-C734-415B-9C96-FEA8E9547FB9}"/>
    <cellStyle name="메모 2 2 2 2 26 6" xfId="34241" xr:uid="{541C29EB-2376-433D-B9F9-DBD7AA8A4065}"/>
    <cellStyle name="메모 2 2 2 2 27" xfId="7134" xr:uid="{829B8196-1213-4C6C-9637-D19D510A4F8E}"/>
    <cellStyle name="메모 2 2 2 2 27 2" xfId="7135" xr:uid="{FB4002BC-A936-4C55-AC9D-5EF709090D9A}"/>
    <cellStyle name="메모 2 2 2 2 27 2 2" xfId="7136" xr:uid="{403ECAFD-A8F6-4F8E-86AA-CE704201013F}"/>
    <cellStyle name="메모 2 2 2 2 27 2 2 2" xfId="34242" xr:uid="{881B3F26-4CAC-4733-AFFF-A9C844079E08}"/>
    <cellStyle name="메모 2 2 2 2 27 2 3" xfId="7137" xr:uid="{6D8B9205-15DB-4BFB-80DD-0E6D77B149D8}"/>
    <cellStyle name="메모 2 2 2 2 27 2 3 2" xfId="34243" xr:uid="{16576344-010C-43FD-8E1E-505575258D1E}"/>
    <cellStyle name="메모 2 2 2 2 27 2 4" xfId="34244" xr:uid="{AAC5EC86-C13A-4AD1-A45E-A9AABD5F33B6}"/>
    <cellStyle name="메모 2 2 2 2 27 3" xfId="7138" xr:uid="{7EBD39AF-02D2-4814-B921-255428640734}"/>
    <cellStyle name="메모 2 2 2 2 27 3 2" xfId="7139" xr:uid="{E552B7A5-4B87-44EF-B1A6-32A769B1ADA2}"/>
    <cellStyle name="메모 2 2 2 2 27 3 2 2" xfId="34245" xr:uid="{9F2C0B57-8DDD-4D4A-84B4-B66396ECF3E1}"/>
    <cellStyle name="메모 2 2 2 2 27 3 3" xfId="7140" xr:uid="{A131AB89-CACD-47FB-9F62-B1BFB581C22C}"/>
    <cellStyle name="메모 2 2 2 2 27 3 3 2" xfId="34246" xr:uid="{BE2954C6-D633-4454-A0A4-1F54EC00E50E}"/>
    <cellStyle name="메모 2 2 2 2 27 3 4" xfId="34247" xr:uid="{DD307DB2-E2A0-43FA-A3F8-0808E16CE81A}"/>
    <cellStyle name="메모 2 2 2 2 27 4" xfId="7141" xr:uid="{EA48A3A7-1CFE-4500-B441-B761A55731A7}"/>
    <cellStyle name="메모 2 2 2 2 27 4 2" xfId="34248" xr:uid="{874C2B73-B34D-4880-B375-7DF3E873B1C4}"/>
    <cellStyle name="메모 2 2 2 2 27 5" xfId="7142" xr:uid="{40E54479-51F9-4C98-9745-ED1018771959}"/>
    <cellStyle name="메모 2 2 2 2 27 5 2" xfId="34249" xr:uid="{41DE6059-FAFE-41B2-90A3-0EC18AEC3396}"/>
    <cellStyle name="메모 2 2 2 2 27 6" xfId="34250" xr:uid="{CB6CC587-F73A-4B37-99E0-1781F6F3798E}"/>
    <cellStyle name="메모 2 2 2 2 28" xfId="7143" xr:uid="{B7FB92EB-12D2-4000-94CB-1A8FEFDBE021}"/>
    <cellStyle name="메모 2 2 2 2 28 2" xfId="7144" xr:uid="{90AB70B8-3F58-48F0-9374-B9E9874F3BAE}"/>
    <cellStyle name="메모 2 2 2 2 28 2 2" xfId="7145" xr:uid="{BFA03385-8769-4CDC-A8A7-9EE8A6AF3A5F}"/>
    <cellStyle name="메모 2 2 2 2 28 2 2 2" xfId="34251" xr:uid="{6FA10D21-3689-4FA2-8D5A-0C61CD84CF76}"/>
    <cellStyle name="메모 2 2 2 2 28 2 3" xfId="7146" xr:uid="{71269E0E-ED3B-4F37-A762-813AC1CE0EDE}"/>
    <cellStyle name="메모 2 2 2 2 28 2 3 2" xfId="34252" xr:uid="{1920AFB9-4DA1-4D39-8D2D-9B9C8B95DEAA}"/>
    <cellStyle name="메모 2 2 2 2 28 2 4" xfId="34253" xr:uid="{E64ED69A-A7B2-4C6A-848F-8A548B9994B0}"/>
    <cellStyle name="메모 2 2 2 2 28 3" xfId="7147" xr:uid="{9BCD3AA3-434C-4FB3-A433-8084A8E85DC1}"/>
    <cellStyle name="메모 2 2 2 2 28 3 2" xfId="7148" xr:uid="{7810170F-9439-45C4-8B7E-4FD8CBAD027F}"/>
    <cellStyle name="메모 2 2 2 2 28 3 2 2" xfId="34254" xr:uid="{4F93035D-15F6-4661-B1C1-7813A87EA45B}"/>
    <cellStyle name="메모 2 2 2 2 28 3 3" xfId="7149" xr:uid="{AC52AA3A-D77A-4002-BACA-3466F7919F25}"/>
    <cellStyle name="메모 2 2 2 2 28 3 3 2" xfId="34255" xr:uid="{08B27847-CF61-488F-B7C7-843DDD6872A1}"/>
    <cellStyle name="메모 2 2 2 2 28 3 4" xfId="34256" xr:uid="{A901A99F-AD76-4A2F-8978-9822990D83F9}"/>
    <cellStyle name="메모 2 2 2 2 28 4" xfId="7150" xr:uid="{D712595E-1E1B-4C1C-B2C6-198BFA1BCC6F}"/>
    <cellStyle name="메모 2 2 2 2 28 4 2" xfId="34257" xr:uid="{5674745B-A136-4397-80B7-6C2A02B399F2}"/>
    <cellStyle name="메모 2 2 2 2 28 5" xfId="7151" xr:uid="{26410A73-2D2E-400A-A570-19CAA9B35F52}"/>
    <cellStyle name="메모 2 2 2 2 28 5 2" xfId="34258" xr:uid="{1A8211CA-9627-4D3C-B053-D17289A8D544}"/>
    <cellStyle name="메모 2 2 2 2 28 6" xfId="34259" xr:uid="{8CA46D43-5202-4C15-800B-52734012ED5B}"/>
    <cellStyle name="메모 2 2 2 2 29" xfId="7152" xr:uid="{413B3994-A737-4D3D-832C-916C210498BC}"/>
    <cellStyle name="메모 2 2 2 2 29 2" xfId="7153" xr:uid="{48FDF97D-5CC5-4ECE-A09F-DD5B4F33BD6A}"/>
    <cellStyle name="메모 2 2 2 2 29 2 2" xfId="7154" xr:uid="{3FFCE9BF-8D3A-4765-9EFD-809A4D2ED146}"/>
    <cellStyle name="메모 2 2 2 2 29 2 2 2" xfId="34260" xr:uid="{CC8BBCF0-17AB-4CE0-B44C-DA9F4C014415}"/>
    <cellStyle name="메모 2 2 2 2 29 2 3" xfId="7155" xr:uid="{54F30ECF-B1B9-4B58-985A-01ECB4B5AE63}"/>
    <cellStyle name="메모 2 2 2 2 29 2 3 2" xfId="34261" xr:uid="{98266A47-4128-40FE-A6D8-877D95CEA073}"/>
    <cellStyle name="메모 2 2 2 2 29 2 4" xfId="34262" xr:uid="{8EEBCE61-6F41-4C3B-AA1B-0C5813999391}"/>
    <cellStyle name="메모 2 2 2 2 29 3" xfId="7156" xr:uid="{87960260-69FB-4163-9413-043328472B46}"/>
    <cellStyle name="메모 2 2 2 2 29 3 2" xfId="7157" xr:uid="{A84E25F6-F593-4C73-A665-FC12D7DD86CC}"/>
    <cellStyle name="메모 2 2 2 2 29 3 2 2" xfId="34263" xr:uid="{4B1B0D3E-D4D7-480D-8DDB-757DC37766DE}"/>
    <cellStyle name="메모 2 2 2 2 29 3 3" xfId="7158" xr:uid="{3A50C108-D892-4103-87F2-B535B24E5D25}"/>
    <cellStyle name="메모 2 2 2 2 29 3 3 2" xfId="34264" xr:uid="{CEC712C3-3A85-4CD7-8360-E8A441613137}"/>
    <cellStyle name="메모 2 2 2 2 29 3 4" xfId="34265" xr:uid="{8C92BDB8-16FC-4DEC-97D1-50AA36F1A1AE}"/>
    <cellStyle name="메모 2 2 2 2 29 4" xfId="7159" xr:uid="{55378310-C617-4200-B493-6DE9BBD33AFE}"/>
    <cellStyle name="메모 2 2 2 2 29 4 2" xfId="34266" xr:uid="{540E70EE-A81F-4B2E-AB18-F63487AB0A21}"/>
    <cellStyle name="메모 2 2 2 2 29 5" xfId="7160" xr:uid="{CBB218F9-5C0F-4443-B7C2-8439C348A8DD}"/>
    <cellStyle name="메모 2 2 2 2 29 5 2" xfId="34267" xr:uid="{FC8639CE-8FE9-4DCA-AB98-1F4054A4F316}"/>
    <cellStyle name="메모 2 2 2 2 29 6" xfId="34268" xr:uid="{DAC22751-E8B2-4A12-ABC6-123551EF2F57}"/>
    <cellStyle name="메모 2 2 2 2 3" xfId="7161" xr:uid="{F2F40E44-7B16-4B7F-B199-2C557AD1F6DC}"/>
    <cellStyle name="메모 2 2 2 2 3 2" xfId="7162" xr:uid="{7FC930EE-F19D-4D99-B35A-62806A544B74}"/>
    <cellStyle name="메모 2 2 2 2 3 2 2" xfId="7163" xr:uid="{8087A6C2-E306-445F-AD8D-5C57113C4E37}"/>
    <cellStyle name="메모 2 2 2 2 3 2 2 2" xfId="34269" xr:uid="{77AB1966-085D-41E6-A792-6DA1F2BE7EAF}"/>
    <cellStyle name="메모 2 2 2 2 3 2 3" xfId="7164" xr:uid="{DB9FE88D-BBCC-4A54-B500-315912075AC1}"/>
    <cellStyle name="메모 2 2 2 2 3 2 3 2" xfId="34270" xr:uid="{F28CBC84-FD35-4A40-8058-3E569B6A73E6}"/>
    <cellStyle name="메모 2 2 2 2 3 2 4" xfId="34271" xr:uid="{F2D75743-2772-4154-B26B-A0A665A300A0}"/>
    <cellStyle name="메모 2 2 2 2 3 3" xfId="7165" xr:uid="{4B26361F-D0AC-4836-AB55-CE4E12039CFE}"/>
    <cellStyle name="메모 2 2 2 2 3 3 2" xfId="7166" xr:uid="{9614288B-D75B-48A9-BE55-36DA6082657D}"/>
    <cellStyle name="메모 2 2 2 2 3 3 2 2" xfId="34272" xr:uid="{3BEAF8EC-5F92-4169-8A53-78800F61B87A}"/>
    <cellStyle name="메모 2 2 2 2 3 3 3" xfId="7167" xr:uid="{F9C7743C-31DD-4702-B287-E9A3740E3034}"/>
    <cellStyle name="메모 2 2 2 2 3 3 3 2" xfId="34273" xr:uid="{EFDEE0C3-4EE0-47E1-9164-3F8EA1F4F9F4}"/>
    <cellStyle name="메모 2 2 2 2 3 3 4" xfId="34274" xr:uid="{33CDD879-237D-41CF-BF9C-28B4C52945ED}"/>
    <cellStyle name="메모 2 2 2 2 3 4" xfId="7168" xr:uid="{A1E3A2F9-7357-4FC7-918E-7B045A4E0B28}"/>
    <cellStyle name="메모 2 2 2 2 3 4 2" xfId="34275" xr:uid="{8659734E-3D07-4383-B18A-1B3D2119DC69}"/>
    <cellStyle name="메모 2 2 2 2 3 5" xfId="7169" xr:uid="{EE8D6CB3-04CC-4E1E-B944-E3C1863A0D8D}"/>
    <cellStyle name="메모 2 2 2 2 3 5 2" xfId="34276" xr:uid="{39273A62-AC47-4980-BE4A-358F4CEF37AA}"/>
    <cellStyle name="메모 2 2 2 2 3 6" xfId="34277" xr:uid="{BE5AB48A-CBBB-47D1-B15A-A4517A89A56A}"/>
    <cellStyle name="메모 2 2 2 2 30" xfId="7170" xr:uid="{24FED8A9-65C3-43AF-9D62-84283C39E7AB}"/>
    <cellStyle name="메모 2 2 2 2 30 2" xfId="7171" xr:uid="{195FC5DE-6448-46EE-BB92-0D1EFF3E5DBA}"/>
    <cellStyle name="메모 2 2 2 2 30 2 2" xfId="7172" xr:uid="{B1C46C5A-3523-4F30-BF2D-81DDA52E9355}"/>
    <cellStyle name="메모 2 2 2 2 30 2 2 2" xfId="34278" xr:uid="{9C14D81F-4E28-4B51-80FC-BB5418E6160F}"/>
    <cellStyle name="메모 2 2 2 2 30 2 3" xfId="7173" xr:uid="{C13BC125-59B9-46CF-BBD6-DCCAED8185DB}"/>
    <cellStyle name="메모 2 2 2 2 30 2 3 2" xfId="34279" xr:uid="{9FD2F18C-948D-49C0-8F42-B2A276E4EEF4}"/>
    <cellStyle name="메모 2 2 2 2 30 2 4" xfId="34280" xr:uid="{EC673F22-6268-4A26-ABF4-288051E9A099}"/>
    <cellStyle name="메모 2 2 2 2 30 3" xfId="7174" xr:uid="{C41F8576-AEEC-449E-9DC0-D70850FEE25F}"/>
    <cellStyle name="메모 2 2 2 2 30 3 2" xfId="7175" xr:uid="{8F409E73-7D12-40B2-8B10-E8D19392B02B}"/>
    <cellStyle name="메모 2 2 2 2 30 3 2 2" xfId="34281" xr:uid="{E039AC9C-3746-49A6-8525-3588CEBCAD60}"/>
    <cellStyle name="메모 2 2 2 2 30 3 3" xfId="7176" xr:uid="{7D8B21DF-8C3F-44F5-95FC-CCED8F4B1058}"/>
    <cellStyle name="메모 2 2 2 2 30 3 3 2" xfId="34282" xr:uid="{B8021C54-92F1-4CCD-A1ED-6278BF65766A}"/>
    <cellStyle name="메모 2 2 2 2 30 3 4" xfId="34283" xr:uid="{2034C96F-AD8E-43A9-AA05-3A88D251E286}"/>
    <cellStyle name="메모 2 2 2 2 30 4" xfId="7177" xr:uid="{6FE2606F-8361-4285-BF26-91E70D557215}"/>
    <cellStyle name="메모 2 2 2 2 30 4 2" xfId="34284" xr:uid="{E9630930-577D-4D66-B66F-0C1AC079E21A}"/>
    <cellStyle name="메모 2 2 2 2 30 5" xfId="7178" xr:uid="{9C733F56-3AD6-4C69-98B4-2506A27B309D}"/>
    <cellStyle name="메모 2 2 2 2 30 5 2" xfId="34285" xr:uid="{1AF7A295-F281-4A6B-9407-2981D51DD938}"/>
    <cellStyle name="메모 2 2 2 2 30 6" xfId="34286" xr:uid="{E8AF0039-EA28-4DEA-B89B-9A05289A48AE}"/>
    <cellStyle name="메모 2 2 2 2 31" xfId="7179" xr:uid="{CC3B9E20-4D97-45C4-9DF5-C8E7D7A66D90}"/>
    <cellStyle name="메모 2 2 2 2 31 2" xfId="7180" xr:uid="{17A48B28-9238-40B5-A340-5BA3071B61BC}"/>
    <cellStyle name="메모 2 2 2 2 31 2 2" xfId="7181" xr:uid="{A172D9D6-D20A-4F6C-BB17-0102EB83095F}"/>
    <cellStyle name="메모 2 2 2 2 31 2 2 2" xfId="34287" xr:uid="{4FA564D5-A3E4-4599-BE3C-CD4F9A19F8E4}"/>
    <cellStyle name="메모 2 2 2 2 31 2 3" xfId="7182" xr:uid="{3CC15621-7300-4A40-A1E7-CF9FC9B0A4BC}"/>
    <cellStyle name="메모 2 2 2 2 31 2 3 2" xfId="34288" xr:uid="{F7FCC57E-3D41-4412-A868-DEA2D9A8E688}"/>
    <cellStyle name="메모 2 2 2 2 31 2 4" xfId="34289" xr:uid="{62CFD3BC-CDE9-44A0-84B8-51D0A08FE1D7}"/>
    <cellStyle name="메모 2 2 2 2 31 3" xfId="7183" xr:uid="{43D7F46B-245F-48DD-B93A-72114A36FD53}"/>
    <cellStyle name="메모 2 2 2 2 31 3 2" xfId="7184" xr:uid="{D42BADFF-45BF-4B91-A0C0-48DD92DE4650}"/>
    <cellStyle name="메모 2 2 2 2 31 3 2 2" xfId="34290" xr:uid="{328C46D3-A30F-4E0E-9D16-D27F8FB8E7BF}"/>
    <cellStyle name="메모 2 2 2 2 31 3 3" xfId="7185" xr:uid="{C96F7A2F-9ABF-4B6C-9195-D98C138E53EF}"/>
    <cellStyle name="메모 2 2 2 2 31 3 3 2" xfId="34291" xr:uid="{C2465630-2452-4518-8032-9A4F6D15CB96}"/>
    <cellStyle name="메모 2 2 2 2 31 3 4" xfId="34292" xr:uid="{2BD5842D-AACE-45B3-8746-7579A79D62D7}"/>
    <cellStyle name="메모 2 2 2 2 31 4" xfId="7186" xr:uid="{EB162742-BA45-47A3-96E0-A84C24A9204B}"/>
    <cellStyle name="메모 2 2 2 2 31 4 2" xfId="34293" xr:uid="{4AE97A0B-4CAA-4573-A499-8CCCA59474CA}"/>
    <cellStyle name="메모 2 2 2 2 31 5" xfId="7187" xr:uid="{CC96CDC5-E9EE-43E7-B0F5-8836AF2AFE1D}"/>
    <cellStyle name="메모 2 2 2 2 31 5 2" xfId="34294" xr:uid="{0F6B847B-E601-4F6F-B2DD-D3C65B10FE5D}"/>
    <cellStyle name="메모 2 2 2 2 31 6" xfId="34295" xr:uid="{3FD5844D-6995-41B8-936E-4294D15B927F}"/>
    <cellStyle name="메모 2 2 2 2 32" xfId="7188" xr:uid="{B2638BF3-ACAB-4F49-A643-645489CC22E8}"/>
    <cellStyle name="메모 2 2 2 2 32 2" xfId="7189" xr:uid="{03B9D7EC-5745-4EAD-960F-E0C189C02670}"/>
    <cellStyle name="메모 2 2 2 2 32 2 2" xfId="7190" xr:uid="{ED772137-6100-4145-8233-9C89E7C063F8}"/>
    <cellStyle name="메모 2 2 2 2 32 2 2 2" xfId="34296" xr:uid="{E3163FD8-ABF7-45DB-BCC8-8827F4CB872D}"/>
    <cellStyle name="메모 2 2 2 2 32 2 3" xfId="7191" xr:uid="{0EB3CC8B-292A-4FB9-9105-0B8A7465B09A}"/>
    <cellStyle name="메모 2 2 2 2 32 2 3 2" xfId="34297" xr:uid="{B13D5532-1CC1-4964-B4CD-448CE968317F}"/>
    <cellStyle name="메모 2 2 2 2 32 2 4" xfId="34298" xr:uid="{3CF7F12A-E4EA-44CF-930F-BA54336235C0}"/>
    <cellStyle name="메모 2 2 2 2 32 3" xfId="7192" xr:uid="{30A21CC0-FE46-4108-A2C5-4D3059F9E17F}"/>
    <cellStyle name="메모 2 2 2 2 32 3 2" xfId="7193" xr:uid="{14C0707C-06AE-4E7E-B060-05CC812C24CF}"/>
    <cellStyle name="메모 2 2 2 2 32 3 2 2" xfId="34299" xr:uid="{6E8B3D16-E6BA-4144-AD59-214636829C34}"/>
    <cellStyle name="메모 2 2 2 2 32 3 3" xfId="7194" xr:uid="{D108AA5E-B925-4638-98DF-F98E5BF89B7D}"/>
    <cellStyle name="메모 2 2 2 2 32 3 3 2" xfId="34300" xr:uid="{EDC0532B-9F26-40A0-B3DC-6CFB23E846D8}"/>
    <cellStyle name="메모 2 2 2 2 32 3 4" xfId="34301" xr:uid="{AA07175A-CA8E-414B-AE68-2D648659C3B3}"/>
    <cellStyle name="메모 2 2 2 2 32 4" xfId="7195" xr:uid="{07E71FBE-E0A9-4AE6-94A8-8B246AFB65E8}"/>
    <cellStyle name="메모 2 2 2 2 32 4 2" xfId="34302" xr:uid="{3287580B-7D4C-45A4-B38A-D155BF5AF4E7}"/>
    <cellStyle name="메모 2 2 2 2 32 5" xfId="7196" xr:uid="{61AA3DE3-DEA1-44EC-AD58-C82DB6690849}"/>
    <cellStyle name="메모 2 2 2 2 32 5 2" xfId="34303" xr:uid="{84556482-6062-4F05-86D6-46D00C1D5ADC}"/>
    <cellStyle name="메모 2 2 2 2 32 6" xfId="34304" xr:uid="{125B0FE3-02F9-443A-92A0-FC63858184DE}"/>
    <cellStyle name="메모 2 2 2 2 33" xfId="7197" xr:uid="{EDF32C2F-9E11-47D9-861D-05E8F1A44B45}"/>
    <cellStyle name="메모 2 2 2 2 33 2" xfId="7198" xr:uid="{140450E4-E337-4E5C-BF10-674B47EEDB6E}"/>
    <cellStyle name="메모 2 2 2 2 33 2 2" xfId="7199" xr:uid="{6F6C9E46-73F7-4C55-81CF-7965FBAC7A52}"/>
    <cellStyle name="메모 2 2 2 2 33 2 2 2" xfId="34305" xr:uid="{F962D92D-8946-4BCE-B807-BE8B585CD5AF}"/>
    <cellStyle name="메모 2 2 2 2 33 2 3" xfId="7200" xr:uid="{6A36B663-CE44-4A5B-8949-FE9E86FB46EF}"/>
    <cellStyle name="메모 2 2 2 2 33 2 3 2" xfId="34306" xr:uid="{1FAFE9D7-422F-4E35-B9B8-58E154A9958E}"/>
    <cellStyle name="메모 2 2 2 2 33 2 4" xfId="34307" xr:uid="{8B13704B-648F-455F-BA56-88DD2B34D0A8}"/>
    <cellStyle name="메모 2 2 2 2 33 3" xfId="7201" xr:uid="{048DC545-A6FB-4257-8E00-F9F470A48138}"/>
    <cellStyle name="메모 2 2 2 2 33 3 2" xfId="7202" xr:uid="{1D1E3569-06A8-4DC7-9E77-1190E712EDBE}"/>
    <cellStyle name="메모 2 2 2 2 33 3 2 2" xfId="34308" xr:uid="{63285E18-A01F-4998-81E2-E56E43D494C1}"/>
    <cellStyle name="메모 2 2 2 2 33 3 3" xfId="7203" xr:uid="{A988F998-6AF5-4B46-9566-B7DCA57EB851}"/>
    <cellStyle name="메모 2 2 2 2 33 3 3 2" xfId="34309" xr:uid="{4D6D3073-C7DB-4221-A4C5-889794B02FC5}"/>
    <cellStyle name="메모 2 2 2 2 33 3 4" xfId="34310" xr:uid="{6EBD4ED5-BEED-4D14-AD80-BAD9811181EA}"/>
    <cellStyle name="메모 2 2 2 2 33 4" xfId="7204" xr:uid="{524E175C-E078-4096-A89E-7B2C821EB8A0}"/>
    <cellStyle name="메모 2 2 2 2 33 4 2" xfId="34311" xr:uid="{232C1E9D-D567-4F6C-9748-B26EC7D6788A}"/>
    <cellStyle name="메모 2 2 2 2 33 5" xfId="7205" xr:uid="{73E85861-45D9-4657-BED9-A0AB9C4C1EC8}"/>
    <cellStyle name="메모 2 2 2 2 33 5 2" xfId="34312" xr:uid="{33645B85-E1F3-42B2-AA5E-DFDA9B8A5686}"/>
    <cellStyle name="메모 2 2 2 2 33 6" xfId="34313" xr:uid="{39DADCA2-94C9-4BC6-B247-69868202B1B0}"/>
    <cellStyle name="메모 2 2 2 2 34" xfId="7206" xr:uid="{A64D868D-5D71-4CE1-A252-5EE57E922D18}"/>
    <cellStyle name="메모 2 2 2 2 34 2" xfId="7207" xr:uid="{CFA93A8C-CB04-482F-9351-E24B25860C54}"/>
    <cellStyle name="메모 2 2 2 2 34 2 2" xfId="7208" xr:uid="{7D925EBA-20BE-48AA-A685-03581614F7B2}"/>
    <cellStyle name="메모 2 2 2 2 34 2 2 2" xfId="34314" xr:uid="{5DC1FDF2-20A3-48C3-88D0-028CC3D7E706}"/>
    <cellStyle name="메모 2 2 2 2 34 2 3" xfId="7209" xr:uid="{F498C424-A9C2-4B8C-A147-E12F8A21B052}"/>
    <cellStyle name="메모 2 2 2 2 34 2 3 2" xfId="34315" xr:uid="{59C37A3E-11D8-4B1D-9495-B33C7438F3A9}"/>
    <cellStyle name="메모 2 2 2 2 34 2 4" xfId="34316" xr:uid="{7788E321-9F8B-4207-9208-0E848DED5512}"/>
    <cellStyle name="메모 2 2 2 2 34 3" xfId="7210" xr:uid="{260F6A5D-C959-4926-B9A9-BAC410A6B59A}"/>
    <cellStyle name="메모 2 2 2 2 34 3 2" xfId="7211" xr:uid="{0AE3BBFC-FA57-448F-BD15-960D4EF7A4E2}"/>
    <cellStyle name="메모 2 2 2 2 34 3 2 2" xfId="34317" xr:uid="{9C133EF6-F437-4CB6-99E6-17AED96C1C7B}"/>
    <cellStyle name="메모 2 2 2 2 34 3 3" xfId="7212" xr:uid="{66550849-B363-421D-BBA9-CF639E31FE88}"/>
    <cellStyle name="메모 2 2 2 2 34 3 3 2" xfId="34318" xr:uid="{1D2F6D4F-1048-461F-A15F-3CA60DC91ADC}"/>
    <cellStyle name="메모 2 2 2 2 34 3 4" xfId="34319" xr:uid="{D66A92C1-50DE-4E8A-BE93-8861269ADB5B}"/>
    <cellStyle name="메모 2 2 2 2 34 4" xfId="7213" xr:uid="{44D3F186-E680-4B06-BE7B-387CEF6B15DD}"/>
    <cellStyle name="메모 2 2 2 2 34 4 2" xfId="34320" xr:uid="{502AAD19-DB20-43EA-86BC-06A7BEA0E125}"/>
    <cellStyle name="메모 2 2 2 2 34 5" xfId="7214" xr:uid="{33180C72-F860-47CE-976B-A035F876615A}"/>
    <cellStyle name="메모 2 2 2 2 34 5 2" xfId="34321" xr:uid="{D7C35EBE-4261-483B-AF6F-7D48945B2A5D}"/>
    <cellStyle name="메모 2 2 2 2 34 6" xfId="34322" xr:uid="{2498509E-44B0-47F9-AAAE-F3372151DC37}"/>
    <cellStyle name="메모 2 2 2 2 35" xfId="7215" xr:uid="{1D5D2F53-1BDF-4631-A914-977216360CCF}"/>
    <cellStyle name="메모 2 2 2 2 35 2" xfId="7216" xr:uid="{8351CE53-C185-4373-833C-DB913638C028}"/>
    <cellStyle name="메모 2 2 2 2 35 2 2" xfId="7217" xr:uid="{038874F4-70A9-4578-BA4E-657CCA7177EE}"/>
    <cellStyle name="메모 2 2 2 2 35 2 2 2" xfId="34323" xr:uid="{C121A4F3-5FF8-4FA3-B312-6EB0A6D81779}"/>
    <cellStyle name="메모 2 2 2 2 35 2 3" xfId="7218" xr:uid="{DF0CD970-F0AA-427C-A0CD-C658C87B4F2E}"/>
    <cellStyle name="메모 2 2 2 2 35 2 3 2" xfId="34324" xr:uid="{FCA94FE4-FD9D-4D04-808B-C850D0FF6732}"/>
    <cellStyle name="메모 2 2 2 2 35 2 4" xfId="34325" xr:uid="{989BABA6-EBE0-4DD1-BF64-6D846CF5BABE}"/>
    <cellStyle name="메모 2 2 2 2 35 3" xfId="7219" xr:uid="{D9164807-D6F1-428A-BF3F-6CCBC988B3B3}"/>
    <cellStyle name="메모 2 2 2 2 35 3 2" xfId="7220" xr:uid="{9777EA5A-042F-4F4F-A811-165131FDBC1A}"/>
    <cellStyle name="메모 2 2 2 2 35 3 2 2" xfId="34326" xr:uid="{FBFF12D6-50F7-4302-B0C5-F7DCBA159D1B}"/>
    <cellStyle name="메모 2 2 2 2 35 3 3" xfId="7221" xr:uid="{09DDF404-45F3-43D7-85EB-B5FDB0BCCB81}"/>
    <cellStyle name="메모 2 2 2 2 35 3 3 2" xfId="34327" xr:uid="{E75D765B-4A0D-4A91-B79E-0E6FE2C62046}"/>
    <cellStyle name="메모 2 2 2 2 35 3 4" xfId="34328" xr:uid="{587C3F3A-38E0-4CC7-82DD-AE1CBFA2FCAA}"/>
    <cellStyle name="메모 2 2 2 2 35 4" xfId="7222" xr:uid="{6B9847B1-CB8C-4E68-A98A-D48EFF490854}"/>
    <cellStyle name="메모 2 2 2 2 35 4 2" xfId="34329" xr:uid="{122F5DF7-A6B0-48C0-A3CF-0638059A68AE}"/>
    <cellStyle name="메모 2 2 2 2 35 5" xfId="7223" xr:uid="{0EDAF8DC-042C-4B1E-9982-12F38E2491DE}"/>
    <cellStyle name="메모 2 2 2 2 35 5 2" xfId="34330" xr:uid="{5A469BDF-6C79-4610-AF4C-5C0DB78D2EB6}"/>
    <cellStyle name="메모 2 2 2 2 35 6" xfId="34331" xr:uid="{2893EE2E-0C01-46FD-AA78-767816403820}"/>
    <cellStyle name="메모 2 2 2 2 36" xfId="7224" xr:uid="{56ED74DC-C7F0-4804-B60C-B9D62D6563E7}"/>
    <cellStyle name="메모 2 2 2 2 36 2" xfId="7225" xr:uid="{53FD299C-F85D-42A5-8F13-CE227494C01E}"/>
    <cellStyle name="메모 2 2 2 2 36 2 2" xfId="7226" xr:uid="{95C8856D-6C8E-4065-9B42-8E80C62732AE}"/>
    <cellStyle name="메모 2 2 2 2 36 2 2 2" xfId="34332" xr:uid="{43B18F08-7314-4AB1-9519-A76452BDC224}"/>
    <cellStyle name="메모 2 2 2 2 36 2 3" xfId="7227" xr:uid="{5540BB29-CA25-41E8-9D70-38168B7BF3F0}"/>
    <cellStyle name="메모 2 2 2 2 36 2 3 2" xfId="34333" xr:uid="{593EF297-6646-49D5-B54C-34545004E876}"/>
    <cellStyle name="메모 2 2 2 2 36 2 4" xfId="34334" xr:uid="{B81D04B1-E2C3-42E4-96CA-FD71476A01B7}"/>
    <cellStyle name="메모 2 2 2 2 36 3" xfId="7228" xr:uid="{88565411-B073-4C83-B01B-110A9F3B4C56}"/>
    <cellStyle name="메모 2 2 2 2 36 3 2" xfId="7229" xr:uid="{E3837D7A-7B39-4F6F-9DE8-9E9C91A25287}"/>
    <cellStyle name="메모 2 2 2 2 36 3 2 2" xfId="34335" xr:uid="{D289C26E-D33F-411F-BD75-318DCFE68C7A}"/>
    <cellStyle name="메모 2 2 2 2 36 3 3" xfId="7230" xr:uid="{3E54901E-52E6-468D-9B56-F9500969F955}"/>
    <cellStyle name="메모 2 2 2 2 36 3 3 2" xfId="34336" xr:uid="{0B1E517F-0A87-42D0-94A0-34E1CDB7EFAA}"/>
    <cellStyle name="메모 2 2 2 2 36 3 4" xfId="34337" xr:uid="{3B45B939-232A-4DEC-A8CE-90ED0B3A2E46}"/>
    <cellStyle name="메모 2 2 2 2 36 4" xfId="7231" xr:uid="{EDFCDD1A-3322-47A2-965A-DA742858BFBF}"/>
    <cellStyle name="메모 2 2 2 2 36 4 2" xfId="34338" xr:uid="{36E49015-2CC0-4D60-93A7-C0900851F4A5}"/>
    <cellStyle name="메모 2 2 2 2 36 5" xfId="7232" xr:uid="{A0B191C2-F3C2-4286-B2AE-64A4A13DE7E2}"/>
    <cellStyle name="메모 2 2 2 2 36 5 2" xfId="34339" xr:uid="{4FEB89AB-376C-4DA6-A829-76FED1EE8F56}"/>
    <cellStyle name="메모 2 2 2 2 36 6" xfId="34340" xr:uid="{21A3AC76-1341-4ECB-BEEE-4017F4BC9A90}"/>
    <cellStyle name="메모 2 2 2 2 37" xfId="7233" xr:uid="{CD546AC0-C7BF-48AD-B921-F32C67581FFB}"/>
    <cellStyle name="메모 2 2 2 2 37 2" xfId="7234" xr:uid="{9AB4785C-43FD-4739-992B-F4DE77CD0A9F}"/>
    <cellStyle name="메모 2 2 2 2 37 2 2" xfId="7235" xr:uid="{65E9537E-899E-435E-B6B0-532985B9D270}"/>
    <cellStyle name="메모 2 2 2 2 37 2 2 2" xfId="34341" xr:uid="{75269FD3-FDB7-4F54-A18E-B06A1AE19FE4}"/>
    <cellStyle name="메모 2 2 2 2 37 2 3" xfId="7236" xr:uid="{35AE1A93-7536-4C45-93FB-F646B578506A}"/>
    <cellStyle name="메모 2 2 2 2 37 2 3 2" xfId="34342" xr:uid="{6581ACF4-4D50-4FFF-8C30-6D5B84FBCEE2}"/>
    <cellStyle name="메모 2 2 2 2 37 2 4" xfId="34343" xr:uid="{C686EF32-E76A-4887-9084-DC4304D0C0C4}"/>
    <cellStyle name="메모 2 2 2 2 37 3" xfId="7237" xr:uid="{0A4067EC-EC2A-48FC-8EF5-E23E8E4471F9}"/>
    <cellStyle name="메모 2 2 2 2 37 3 2" xfId="7238" xr:uid="{CEAE9937-7A81-4B8A-97CA-82ABA5734D2A}"/>
    <cellStyle name="메모 2 2 2 2 37 3 2 2" xfId="34344" xr:uid="{7ECEB2DD-23DE-4CF4-BA18-25999BCC5B70}"/>
    <cellStyle name="메모 2 2 2 2 37 3 3" xfId="7239" xr:uid="{957A2D98-A19E-4E51-B1FB-986B860D9751}"/>
    <cellStyle name="메모 2 2 2 2 37 3 3 2" xfId="34345" xr:uid="{0FB3DDD7-68A0-4AAC-A17A-88C4ADEE0DBD}"/>
    <cellStyle name="메모 2 2 2 2 37 3 4" xfId="34346" xr:uid="{665DCAC1-B299-4C56-A245-0E9BA550F9D9}"/>
    <cellStyle name="메모 2 2 2 2 37 4" xfId="7240" xr:uid="{9AD7AED5-EDAB-4132-96C7-B518519C2FAB}"/>
    <cellStyle name="메모 2 2 2 2 37 4 2" xfId="34347" xr:uid="{05BC77C2-09CD-4122-AA86-B00080068F70}"/>
    <cellStyle name="메모 2 2 2 2 37 5" xfId="7241" xr:uid="{D67B4102-BC63-4C28-BAA5-151D23B0FDCE}"/>
    <cellStyle name="메모 2 2 2 2 37 5 2" xfId="34348" xr:uid="{D151FD2A-1D8F-4981-99ED-4579D57637D8}"/>
    <cellStyle name="메모 2 2 2 2 37 6" xfId="34349" xr:uid="{E686148A-8581-4DD7-B27D-E0D8C02BB6AD}"/>
    <cellStyle name="메모 2 2 2 2 38" xfId="7242" xr:uid="{05A39204-C050-4C6B-834F-DCF85AB3BBB5}"/>
    <cellStyle name="메모 2 2 2 2 38 2" xfId="7243" xr:uid="{E896EE62-6BEF-4F27-934F-174A6F313A5E}"/>
    <cellStyle name="메모 2 2 2 2 38 2 2" xfId="7244" xr:uid="{C7A97E29-1E71-40E9-9D2E-82728DC1AFE0}"/>
    <cellStyle name="메모 2 2 2 2 38 2 2 2" xfId="34350" xr:uid="{4EE5CA61-81E6-406B-B2F2-9033AFF4A019}"/>
    <cellStyle name="메모 2 2 2 2 38 2 3" xfId="7245" xr:uid="{2096AF64-FD50-403A-983C-7C9DADFA08D2}"/>
    <cellStyle name="메모 2 2 2 2 38 2 3 2" xfId="34351" xr:uid="{B75916FE-5D92-4A09-AC13-4BCD486633E3}"/>
    <cellStyle name="메모 2 2 2 2 38 2 4" xfId="34352" xr:uid="{D10C4D84-3239-42B8-8CAC-C73603F7DAED}"/>
    <cellStyle name="메모 2 2 2 2 38 3" xfId="7246" xr:uid="{3D63BADC-3C67-4CF3-A26C-79689ADD4E67}"/>
    <cellStyle name="메모 2 2 2 2 38 3 2" xfId="7247" xr:uid="{D2F9360A-0E75-41FD-BE11-F1843D23E010}"/>
    <cellStyle name="메모 2 2 2 2 38 3 2 2" xfId="34353" xr:uid="{CA63F751-22F5-4539-A40B-5A9CBDB022FF}"/>
    <cellStyle name="메모 2 2 2 2 38 3 3" xfId="7248" xr:uid="{413A90B5-580E-4AF2-A6FD-0D4D681BE026}"/>
    <cellStyle name="메모 2 2 2 2 38 3 3 2" xfId="34354" xr:uid="{E5661199-4D06-436E-B76D-45C6A478A3BF}"/>
    <cellStyle name="메모 2 2 2 2 38 3 4" xfId="34355" xr:uid="{A58284C6-9B77-41D1-95D3-DB495E9C7A9C}"/>
    <cellStyle name="메모 2 2 2 2 38 4" xfId="7249" xr:uid="{DBC8D461-A773-41F3-B72C-2C2C51432F97}"/>
    <cellStyle name="메모 2 2 2 2 38 4 2" xfId="34356" xr:uid="{9FB73FDA-ECA5-4089-ACF7-876D759B59E1}"/>
    <cellStyle name="메모 2 2 2 2 38 5" xfId="7250" xr:uid="{E5160D1C-EF43-4786-A4A0-B5A394F886B6}"/>
    <cellStyle name="메모 2 2 2 2 38 5 2" xfId="34357" xr:uid="{7B15C98C-2B5D-4366-8DD2-C2867BC7F295}"/>
    <cellStyle name="메모 2 2 2 2 38 6" xfId="34358" xr:uid="{E8EFE075-095F-4425-84B0-44137465A50A}"/>
    <cellStyle name="메모 2 2 2 2 39" xfId="7251" xr:uid="{E3AF7AAA-22CA-4434-92E0-A9C06B44231F}"/>
    <cellStyle name="메모 2 2 2 2 39 2" xfId="7252" xr:uid="{A76705A2-E778-4F9C-A898-C1435782B7C4}"/>
    <cellStyle name="메모 2 2 2 2 39 2 2" xfId="7253" xr:uid="{3EB8D1B4-6D3C-4E24-AEC4-58589043C34F}"/>
    <cellStyle name="메모 2 2 2 2 39 2 2 2" xfId="34359" xr:uid="{61678C74-8DA8-4133-8FA4-85F757E08256}"/>
    <cellStyle name="메모 2 2 2 2 39 2 3" xfId="7254" xr:uid="{346A6453-B72A-4897-8EFC-7DA07672F29E}"/>
    <cellStyle name="메모 2 2 2 2 39 2 3 2" xfId="34360" xr:uid="{9D3394FE-A3D6-4C50-8339-EF6177CCFA59}"/>
    <cellStyle name="메모 2 2 2 2 39 2 4" xfId="34361" xr:uid="{B0BF91DF-F595-48C3-B00D-0501768E9C06}"/>
    <cellStyle name="메모 2 2 2 2 39 3" xfId="7255" xr:uid="{E004187A-448D-40FA-A43B-9C98909E8291}"/>
    <cellStyle name="메모 2 2 2 2 39 3 2" xfId="7256" xr:uid="{40A8CFC3-75CA-4D1F-ACEE-D0AC79083C3C}"/>
    <cellStyle name="메모 2 2 2 2 39 3 2 2" xfId="34362" xr:uid="{AFAB231B-B299-4135-929E-7E9CD2961AD3}"/>
    <cellStyle name="메모 2 2 2 2 39 3 3" xfId="7257" xr:uid="{A3FC38AE-8467-4697-9D15-7B79C136A47A}"/>
    <cellStyle name="메모 2 2 2 2 39 3 3 2" xfId="34363" xr:uid="{4C1550E6-3873-4447-81BC-53B48E451AD3}"/>
    <cellStyle name="메모 2 2 2 2 39 3 4" xfId="34364" xr:uid="{B6C7439E-55CE-4A3A-AFA7-70DBE47CD4BE}"/>
    <cellStyle name="메모 2 2 2 2 39 4" xfId="7258" xr:uid="{17D843CD-BB69-41B2-9C64-0A0F74738296}"/>
    <cellStyle name="메모 2 2 2 2 39 4 2" xfId="34365" xr:uid="{DE501F7E-A9CF-474E-BBED-A1DEC4723460}"/>
    <cellStyle name="메모 2 2 2 2 39 5" xfId="7259" xr:uid="{C35C1060-990F-42B1-B476-C66452973493}"/>
    <cellStyle name="메모 2 2 2 2 39 5 2" xfId="34366" xr:uid="{8ADF132D-5AB1-4B7B-BFF8-0F7C3D613EB9}"/>
    <cellStyle name="메모 2 2 2 2 39 6" xfId="34367" xr:uid="{BCEE59BE-C1E8-40E0-A805-97B6D9C3F156}"/>
    <cellStyle name="메모 2 2 2 2 4" xfId="7260" xr:uid="{693D5077-82F9-4211-9586-75984C252FD2}"/>
    <cellStyle name="메모 2 2 2 2 4 2" xfId="7261" xr:uid="{C3BAD819-1D0D-487E-B259-B90FDD7BD3BE}"/>
    <cellStyle name="메모 2 2 2 2 4 2 2" xfId="7262" xr:uid="{D9B718F3-A9CF-4D86-8B3F-E2CC0E4D5A2E}"/>
    <cellStyle name="메모 2 2 2 2 4 2 2 2" xfId="34368" xr:uid="{F7BD79E1-CFDB-4EE4-BD81-B1F47CB98097}"/>
    <cellStyle name="메모 2 2 2 2 4 2 3" xfId="7263" xr:uid="{9EA0163F-2C84-45DD-BCDD-A71F15A4BC85}"/>
    <cellStyle name="메모 2 2 2 2 4 2 3 2" xfId="34369" xr:uid="{CD59EA5D-C0B3-4D0D-8161-F85166F048C9}"/>
    <cellStyle name="메모 2 2 2 2 4 2 4" xfId="34370" xr:uid="{CE305A6D-5667-4608-A44B-1DC66A40E758}"/>
    <cellStyle name="메모 2 2 2 2 4 3" xfId="7264" xr:uid="{C7626DA7-87A5-4CBC-92CA-C7BD7B14378A}"/>
    <cellStyle name="메모 2 2 2 2 4 3 2" xfId="7265" xr:uid="{3455B880-D0D7-4CCC-86D6-78911571175A}"/>
    <cellStyle name="메모 2 2 2 2 4 3 2 2" xfId="34371" xr:uid="{F9F4EC24-B31E-4DC3-9277-11ABA283E916}"/>
    <cellStyle name="메모 2 2 2 2 4 3 3" xfId="7266" xr:uid="{58A92C6A-17B6-4743-A913-DD74F2714CB1}"/>
    <cellStyle name="메모 2 2 2 2 4 3 3 2" xfId="34372" xr:uid="{9BF0C0B7-674B-4B6C-9410-1672362D3DD1}"/>
    <cellStyle name="메모 2 2 2 2 4 3 4" xfId="34373" xr:uid="{DB91BD95-EE2D-444E-9A7F-255F11767885}"/>
    <cellStyle name="메모 2 2 2 2 4 4" xfId="7267" xr:uid="{D3E95999-E67D-4BC2-8780-A59001A9B24F}"/>
    <cellStyle name="메모 2 2 2 2 4 4 2" xfId="34374" xr:uid="{7917AB3A-9CA5-47AA-9BC4-E6EE14878D94}"/>
    <cellStyle name="메모 2 2 2 2 4 5" xfId="7268" xr:uid="{D51FABAC-7F73-4D4E-80C6-709FB9457A69}"/>
    <cellStyle name="메모 2 2 2 2 4 5 2" xfId="34375" xr:uid="{E0F7AE4C-F150-46CE-8852-2589D5EF26E0}"/>
    <cellStyle name="메모 2 2 2 2 4 6" xfId="34376" xr:uid="{ED8ED112-8138-4ED8-989A-82D85C9B1FD4}"/>
    <cellStyle name="메모 2 2 2 2 40" xfId="7269" xr:uid="{426D027B-C21B-44ED-B81D-C464D646D55C}"/>
    <cellStyle name="메모 2 2 2 2 40 2" xfId="7270" xr:uid="{5BDCF97E-600F-4EE2-A47B-3E0421CE9276}"/>
    <cellStyle name="메모 2 2 2 2 40 2 2" xfId="34377" xr:uid="{28B41AB1-75E0-49A4-8B5A-8ADF91FF352E}"/>
    <cellStyle name="메모 2 2 2 2 40 3" xfId="7271" xr:uid="{4905259B-DE8F-43CE-9BED-A7B226FEFACF}"/>
    <cellStyle name="메모 2 2 2 2 40 3 2" xfId="34378" xr:uid="{1AB166FA-0BC0-4A52-8E5B-E21D1636BFC9}"/>
    <cellStyle name="메모 2 2 2 2 40 4" xfId="34379" xr:uid="{0B304281-C843-4448-9274-F83023C6F751}"/>
    <cellStyle name="메모 2 2 2 2 41" xfId="7272" xr:uid="{F1EF841E-247F-4D4D-80D9-497FFCA717CD}"/>
    <cellStyle name="메모 2 2 2 2 41 2" xfId="7273" xr:uid="{2D42F58E-B9E8-4B67-AFF8-DB7E7BDA36CA}"/>
    <cellStyle name="메모 2 2 2 2 41 2 2" xfId="34380" xr:uid="{4E9181C7-EC6C-4B7E-9249-30709E41299F}"/>
    <cellStyle name="메모 2 2 2 2 41 3" xfId="7274" xr:uid="{FEC7A902-0E4F-4B93-89CF-082CA85BCE15}"/>
    <cellStyle name="메모 2 2 2 2 41 3 2" xfId="34381" xr:uid="{AA7036B0-00D6-4E6C-B979-1C0DBA517523}"/>
    <cellStyle name="메모 2 2 2 2 41 4" xfId="34382" xr:uid="{E8B0E143-9E20-40C0-A9A8-8F41F675CEBB}"/>
    <cellStyle name="메모 2 2 2 2 42" xfId="7275" xr:uid="{AADE6196-C2A0-485C-A9F1-5FD90E59E2E7}"/>
    <cellStyle name="메모 2 2 2 2 42 2" xfId="34383" xr:uid="{B1DFFFAE-5E65-43C3-8428-DD9C25D8B2A5}"/>
    <cellStyle name="메모 2 2 2 2 43" xfId="7276" xr:uid="{4EEC1000-D2A4-4628-80BF-3727E0AACAFF}"/>
    <cellStyle name="메모 2 2 2 2 43 2" xfId="34384" xr:uid="{7FC2B54C-496F-4A35-A931-45A2E348BA8A}"/>
    <cellStyle name="메모 2 2 2 2 44" xfId="34385" xr:uid="{89F7E9C3-D8C2-4E47-B1BA-B392DB7078D6}"/>
    <cellStyle name="메모 2 2 2 2 5" xfId="7277" xr:uid="{34EEE997-BCFB-437D-845F-9513C88FCFF9}"/>
    <cellStyle name="메모 2 2 2 2 5 2" xfId="7278" xr:uid="{82E3DC70-426B-41EF-A14E-6469CBA0E66C}"/>
    <cellStyle name="메모 2 2 2 2 5 2 2" xfId="7279" xr:uid="{06AF4038-BF1C-4001-876D-4BEEA864F0D2}"/>
    <cellStyle name="메모 2 2 2 2 5 2 2 2" xfId="34386" xr:uid="{E85E92A7-D516-43F7-8F95-05B197B3E10B}"/>
    <cellStyle name="메모 2 2 2 2 5 2 3" xfId="7280" xr:uid="{0CECEA83-465D-417F-8737-FBE5A7307FC4}"/>
    <cellStyle name="메모 2 2 2 2 5 2 3 2" xfId="34387" xr:uid="{156363CE-CA8C-403D-A257-07F2C49D4286}"/>
    <cellStyle name="메모 2 2 2 2 5 2 4" xfId="34388" xr:uid="{169DA81D-75C0-49C0-AC4B-B968514A017D}"/>
    <cellStyle name="메모 2 2 2 2 5 3" xfId="7281" xr:uid="{833FD3BA-10AB-4FA4-8B2C-FFDD091021A1}"/>
    <cellStyle name="메모 2 2 2 2 5 3 2" xfId="7282" xr:uid="{C92D80D0-9A9A-4556-8C45-01E3923AE7E2}"/>
    <cellStyle name="메모 2 2 2 2 5 3 2 2" xfId="34389" xr:uid="{C911D5A3-01AC-426B-A38B-6642187F10C8}"/>
    <cellStyle name="메모 2 2 2 2 5 3 3" xfId="7283" xr:uid="{41DA7901-8545-49B0-875D-F4FE252EDE74}"/>
    <cellStyle name="메모 2 2 2 2 5 3 3 2" xfId="34390" xr:uid="{A67A1E68-6BAD-4BE8-B36F-DB6EEB1A582E}"/>
    <cellStyle name="메모 2 2 2 2 5 3 4" xfId="34391" xr:uid="{AB42D197-44F2-4284-9EB5-E180C1E64E9C}"/>
    <cellStyle name="메모 2 2 2 2 5 4" xfId="7284" xr:uid="{33513105-3FB9-4509-8672-9C4CAF5F1A25}"/>
    <cellStyle name="메모 2 2 2 2 5 4 2" xfId="34392" xr:uid="{D53FEE83-5610-4CBE-91AB-DFA02D52656D}"/>
    <cellStyle name="메모 2 2 2 2 5 5" xfId="7285" xr:uid="{19302CB4-6971-4ED1-AF10-BDADB09DAFE2}"/>
    <cellStyle name="메모 2 2 2 2 5 5 2" xfId="34393" xr:uid="{5FC086C7-A958-4388-B851-720C6DCE921E}"/>
    <cellStyle name="메모 2 2 2 2 5 6" xfId="34394" xr:uid="{9022A4F1-4BB0-47A6-9BC4-DBABD7872D3F}"/>
    <cellStyle name="메모 2 2 2 2 6" xfId="7286" xr:uid="{D02EE433-88AB-4EFF-8808-2A852EC121F8}"/>
    <cellStyle name="메모 2 2 2 2 6 2" xfId="7287" xr:uid="{6020F9A6-5B2D-4AF2-BDD1-3CAED95D5BD9}"/>
    <cellStyle name="메모 2 2 2 2 6 2 2" xfId="7288" xr:uid="{2EF52BA1-3ADF-4E76-8363-39D92932DBD6}"/>
    <cellStyle name="메모 2 2 2 2 6 2 2 2" xfId="34395" xr:uid="{D41D590B-D654-4BAA-9412-13BD9B883F82}"/>
    <cellStyle name="메모 2 2 2 2 6 2 3" xfId="7289" xr:uid="{37387DE7-4B46-4739-864F-B32D29758DE2}"/>
    <cellStyle name="메모 2 2 2 2 6 2 3 2" xfId="34396" xr:uid="{5B1FE1B8-E4B4-4D72-98DF-FA971941BDF1}"/>
    <cellStyle name="메모 2 2 2 2 6 2 4" xfId="34397" xr:uid="{6D6A430C-40A0-4874-A729-4273E419A1BA}"/>
    <cellStyle name="메모 2 2 2 2 6 3" xfId="7290" xr:uid="{0797C02D-C81B-4A5C-930F-A33716C27868}"/>
    <cellStyle name="메모 2 2 2 2 6 3 2" xfId="7291" xr:uid="{4AC98981-DDB9-4E49-A6F8-6B4DDA40D48F}"/>
    <cellStyle name="메모 2 2 2 2 6 3 2 2" xfId="34398" xr:uid="{0E7131B5-FF4C-4F1D-9EA6-4DF87E33ED61}"/>
    <cellStyle name="메모 2 2 2 2 6 3 3" xfId="7292" xr:uid="{BE0F9DCC-D7BF-43EB-975E-7E6A44C2569F}"/>
    <cellStyle name="메모 2 2 2 2 6 3 3 2" xfId="34399" xr:uid="{CBFC7AE9-4FE5-47B8-9374-090D1302C3A1}"/>
    <cellStyle name="메모 2 2 2 2 6 3 4" xfId="34400" xr:uid="{A3CA90C8-5B5F-4821-92BE-F4CF9D056F85}"/>
    <cellStyle name="메모 2 2 2 2 6 4" xfId="7293" xr:uid="{CF727F5E-9C65-4726-A024-381C7260956C}"/>
    <cellStyle name="메모 2 2 2 2 6 4 2" xfId="34401" xr:uid="{4B1558DE-8024-49C9-90EB-5B55D02DBCDC}"/>
    <cellStyle name="메모 2 2 2 2 6 5" xfId="7294" xr:uid="{9B6C4068-E0BC-4D26-94C8-42CE4D4D5059}"/>
    <cellStyle name="메모 2 2 2 2 6 5 2" xfId="34402" xr:uid="{6D8EE73C-6105-4489-B8FA-DB437EBA50FE}"/>
    <cellStyle name="메모 2 2 2 2 6 6" xfId="34403" xr:uid="{200306E1-5A7E-458D-8C12-1DC46CDFFFA2}"/>
    <cellStyle name="메모 2 2 2 2 7" xfId="7295" xr:uid="{0BED4125-1743-471B-B48A-8ACF5D4B2922}"/>
    <cellStyle name="메모 2 2 2 2 7 2" xfId="7296" xr:uid="{974A7494-9B3D-4D7E-B23F-0C70A3E05503}"/>
    <cellStyle name="메모 2 2 2 2 7 2 2" xfId="7297" xr:uid="{04DE29C1-D095-4A48-B2A3-5050B02CEF35}"/>
    <cellStyle name="메모 2 2 2 2 7 2 2 2" xfId="34404" xr:uid="{BE3B3A00-D3D0-418A-8A0B-2E525C1D0AE0}"/>
    <cellStyle name="메모 2 2 2 2 7 2 3" xfId="7298" xr:uid="{58916D0A-EF59-49AB-BACF-8B0C59DCACA3}"/>
    <cellStyle name="메모 2 2 2 2 7 2 3 2" xfId="34405" xr:uid="{FFE9953D-8B70-4C07-A94B-2907E45CFF36}"/>
    <cellStyle name="메모 2 2 2 2 7 2 4" xfId="34406" xr:uid="{805560F8-2CF8-446F-9A42-3EE1B0CD7268}"/>
    <cellStyle name="메모 2 2 2 2 7 3" xfId="7299" xr:uid="{A057846C-A506-4934-970C-D342C98C47F1}"/>
    <cellStyle name="메모 2 2 2 2 7 3 2" xfId="7300" xr:uid="{F37F4541-0C06-4064-87E8-A486FA097724}"/>
    <cellStyle name="메모 2 2 2 2 7 3 2 2" xfId="34407" xr:uid="{EB058EA5-1E71-4E9D-9FD2-C9265028B3D4}"/>
    <cellStyle name="메모 2 2 2 2 7 3 3" xfId="7301" xr:uid="{7F086D4C-9472-4246-9A68-9D1E2BC5B401}"/>
    <cellStyle name="메모 2 2 2 2 7 3 3 2" xfId="34408" xr:uid="{94D58357-7AB2-4BE0-8457-E06A7112D3F3}"/>
    <cellStyle name="메모 2 2 2 2 7 3 4" xfId="34409" xr:uid="{422585CB-01EC-40BD-B599-CE4E5AD1079A}"/>
    <cellStyle name="메모 2 2 2 2 7 4" xfId="7302" xr:uid="{C5401487-3F04-43D6-AC37-3C3C5B74883D}"/>
    <cellStyle name="메모 2 2 2 2 7 4 2" xfId="34410" xr:uid="{0D0624EC-1929-493F-BF77-D9B197C4C887}"/>
    <cellStyle name="메모 2 2 2 2 7 5" xfId="7303" xr:uid="{CD1079DE-DBB9-4A45-B195-213A3A8EF665}"/>
    <cellStyle name="메모 2 2 2 2 7 5 2" xfId="34411" xr:uid="{26B3398D-CF96-45EF-BCDF-57B671F4BB71}"/>
    <cellStyle name="메모 2 2 2 2 7 6" xfId="34412" xr:uid="{CEAD90C3-3D8A-41B8-8D8D-1095B3FEBB79}"/>
    <cellStyle name="메모 2 2 2 2 8" xfId="7304" xr:uid="{7338397A-DA58-41CD-B6E3-B8D4C53ACE91}"/>
    <cellStyle name="메모 2 2 2 2 8 2" xfId="7305" xr:uid="{A9CF38AB-8BA2-4DA2-97E2-367A5B4D1169}"/>
    <cellStyle name="메모 2 2 2 2 8 2 2" xfId="7306" xr:uid="{FACBDE21-10D4-4F87-841D-D03F4B9D5C82}"/>
    <cellStyle name="메모 2 2 2 2 8 2 2 2" xfId="34413" xr:uid="{1B116806-6330-4F41-8566-C0EE6F4EAAD3}"/>
    <cellStyle name="메모 2 2 2 2 8 2 3" xfId="7307" xr:uid="{858A5810-54BF-4469-AF69-83B0C49D10B0}"/>
    <cellStyle name="메모 2 2 2 2 8 2 3 2" xfId="34414" xr:uid="{7EDFAB19-4E7B-4D6E-86B9-52C3F566CE25}"/>
    <cellStyle name="메모 2 2 2 2 8 2 4" xfId="34415" xr:uid="{188C9AA9-9E15-45E8-A618-215960817E98}"/>
    <cellStyle name="메모 2 2 2 2 8 3" xfId="7308" xr:uid="{2029FD74-E29E-430B-A46C-D256216963F5}"/>
    <cellStyle name="메모 2 2 2 2 8 3 2" xfId="7309" xr:uid="{0379B54C-FFD7-4D73-A1AB-4306F5A1FD7F}"/>
    <cellStyle name="메모 2 2 2 2 8 3 2 2" xfId="34416" xr:uid="{B317BF59-5211-45D6-B34E-5197D1B73BC0}"/>
    <cellStyle name="메모 2 2 2 2 8 3 3" xfId="7310" xr:uid="{0ADA209A-F6A0-4573-8646-3B37AE0550EA}"/>
    <cellStyle name="메모 2 2 2 2 8 3 3 2" xfId="34417" xr:uid="{2ED6A7F6-9851-44B2-9EC4-D33CC022564F}"/>
    <cellStyle name="메모 2 2 2 2 8 3 4" xfId="34418" xr:uid="{BB52EBA3-1591-475E-8368-EAAA314EC408}"/>
    <cellStyle name="메모 2 2 2 2 8 4" xfId="7311" xr:uid="{297DDBCB-C6BE-4DFC-9097-C479EF3F097D}"/>
    <cellStyle name="메모 2 2 2 2 8 4 2" xfId="34419" xr:uid="{6331F610-344D-4BCB-95E4-FD7EC51C433C}"/>
    <cellStyle name="메모 2 2 2 2 8 5" xfId="7312" xr:uid="{12BD1F7C-8CB2-4E5C-A2C3-9D6B06AE169E}"/>
    <cellStyle name="메모 2 2 2 2 8 5 2" xfId="34420" xr:uid="{52D41818-6F06-4BFA-84A4-7469A9337848}"/>
    <cellStyle name="메모 2 2 2 2 8 6" xfId="34421" xr:uid="{3710A710-0E57-4C05-924E-02DCC410EBF0}"/>
    <cellStyle name="메모 2 2 2 2 9" xfId="7313" xr:uid="{3324844C-D0DD-4BA3-9561-EDEDF6EDF76B}"/>
    <cellStyle name="메모 2 2 2 2 9 2" xfId="7314" xr:uid="{54E9DAB8-FE86-408B-A535-332D10DF117C}"/>
    <cellStyle name="메모 2 2 2 2 9 2 2" xfId="7315" xr:uid="{519A1670-7CB7-4048-9FB3-FDBC86D2620F}"/>
    <cellStyle name="메모 2 2 2 2 9 2 2 2" xfId="34422" xr:uid="{EEDA0A4D-5145-4464-8ED7-06DD96A8F0CC}"/>
    <cellStyle name="메모 2 2 2 2 9 2 3" xfId="7316" xr:uid="{6D30D1D4-B50F-4EC8-A93D-9441AC100E8B}"/>
    <cellStyle name="메모 2 2 2 2 9 2 3 2" xfId="34423" xr:uid="{4EB1FE91-B069-4CC1-BBDB-FA976652B9BE}"/>
    <cellStyle name="메모 2 2 2 2 9 2 4" xfId="34424" xr:uid="{978A53CE-0362-4C54-A05E-F30DA103792B}"/>
    <cellStyle name="메모 2 2 2 2 9 3" xfId="7317" xr:uid="{1201CB3B-439B-497B-87BF-222556349346}"/>
    <cellStyle name="메모 2 2 2 2 9 3 2" xfId="7318" xr:uid="{A8C6249D-302A-455F-A55D-D1E13DE1CB67}"/>
    <cellStyle name="메모 2 2 2 2 9 3 2 2" xfId="34425" xr:uid="{49F9A56A-EE2A-4017-A868-03628D8A0092}"/>
    <cellStyle name="메모 2 2 2 2 9 3 3" xfId="7319" xr:uid="{F3434595-54FF-480B-B35F-CB4E72F58612}"/>
    <cellStyle name="메모 2 2 2 2 9 3 3 2" xfId="34426" xr:uid="{775B43F1-31BD-417B-9FB1-27C22F129E2A}"/>
    <cellStyle name="메모 2 2 2 2 9 3 4" xfId="34427" xr:uid="{8193563D-B6BD-4430-BB8E-DAB9924CB089}"/>
    <cellStyle name="메모 2 2 2 2 9 4" xfId="7320" xr:uid="{D89CCF96-41FE-4D92-8BFB-EF024369AF6C}"/>
    <cellStyle name="메모 2 2 2 2 9 4 2" xfId="34428" xr:uid="{C95377AA-C95D-4C9F-9C54-EBE1CD7F10DD}"/>
    <cellStyle name="메모 2 2 2 2 9 5" xfId="7321" xr:uid="{88FD618A-CE00-449A-83A6-6CDBDF33616F}"/>
    <cellStyle name="메모 2 2 2 2 9 5 2" xfId="34429" xr:uid="{17C4B61C-2CA7-45D7-A6C4-DC9FCF0D11DA}"/>
    <cellStyle name="메모 2 2 2 2 9 6" xfId="34430" xr:uid="{39EB2410-5826-43C2-9C6E-4FAFF3F91087}"/>
    <cellStyle name="메모 2 2 2 20" xfId="7322" xr:uid="{64B926AE-2F62-4183-ABD9-53CDC0A7C0A9}"/>
    <cellStyle name="메모 2 2 2 20 2" xfId="7323" xr:uid="{851168FD-4F1A-4D4E-A64A-E265854AAF8C}"/>
    <cellStyle name="메모 2 2 2 20 2 2" xfId="7324" xr:uid="{9E0291C1-FBAC-4D22-A1B6-7BEE07CBEA92}"/>
    <cellStyle name="메모 2 2 2 20 2 2 2" xfId="34431" xr:uid="{8533553A-9F2E-4BF3-BA7F-647D4C61843D}"/>
    <cellStyle name="메모 2 2 2 20 2 3" xfId="7325" xr:uid="{3932FBC0-CA26-4A67-8FEB-D3FADCEBBC59}"/>
    <cellStyle name="메모 2 2 2 20 2 3 2" xfId="34432" xr:uid="{BC6CCD86-F253-4941-91AE-7411DDBE77E6}"/>
    <cellStyle name="메모 2 2 2 20 2 4" xfId="34433" xr:uid="{92F26417-9D65-4A6B-8F2B-84F04E8E90D6}"/>
    <cellStyle name="메모 2 2 2 20 3" xfId="7326" xr:uid="{6F5F24DB-05FB-4F88-9C5E-5FEE694FEB8E}"/>
    <cellStyle name="메모 2 2 2 20 3 2" xfId="7327" xr:uid="{24F8BE03-B528-4CF1-88E8-09F00DC4D4C9}"/>
    <cellStyle name="메모 2 2 2 20 3 2 2" xfId="34434" xr:uid="{C17FF7B9-9291-4E54-BE0A-10D0F66AF23F}"/>
    <cellStyle name="메모 2 2 2 20 3 3" xfId="7328" xr:uid="{FF8F143B-6AD1-43BE-B1AD-2B0F27FDBDB2}"/>
    <cellStyle name="메모 2 2 2 20 3 3 2" xfId="34435" xr:uid="{89BCAA00-5CF3-4EA6-B092-E427F16D2170}"/>
    <cellStyle name="메모 2 2 2 20 3 4" xfId="34436" xr:uid="{CC68C34A-D91F-4997-AF99-C2499277D534}"/>
    <cellStyle name="메모 2 2 2 20 4" xfId="7329" xr:uid="{44DB78C4-7526-47B3-BCE4-E6073EDB83DF}"/>
    <cellStyle name="메모 2 2 2 20 4 2" xfId="34437" xr:uid="{BC3C47B6-617F-489B-845D-260A3AFEAA0A}"/>
    <cellStyle name="메모 2 2 2 20 5" xfId="7330" xr:uid="{89D05552-B4AE-4B5E-A7EB-9B4985E524BA}"/>
    <cellStyle name="메모 2 2 2 20 5 2" xfId="34438" xr:uid="{DF2B07B1-FF6E-4CEE-BA0F-00C95EEB71CA}"/>
    <cellStyle name="메모 2 2 2 20 6" xfId="34439" xr:uid="{786B7ED1-23DD-4085-95C1-D9904E79D8BC}"/>
    <cellStyle name="메모 2 2 2 21" xfId="7331" xr:uid="{FD75CE22-FA46-43CC-B323-B87301D415A5}"/>
    <cellStyle name="메모 2 2 2 21 2" xfId="7332" xr:uid="{ADB07198-0A64-4362-B4C1-CA1A2A955157}"/>
    <cellStyle name="메모 2 2 2 21 2 2" xfId="7333" xr:uid="{AB1F4498-90BF-4E1D-9A91-0401078CB215}"/>
    <cellStyle name="메모 2 2 2 21 2 2 2" xfId="34440" xr:uid="{C39AC268-E736-4202-9BF3-EE73FA0E8B11}"/>
    <cellStyle name="메모 2 2 2 21 2 3" xfId="7334" xr:uid="{141BDA4D-D06E-4E47-9E65-D53D8AEF58C8}"/>
    <cellStyle name="메모 2 2 2 21 2 3 2" xfId="34441" xr:uid="{6CFD2B56-A033-4A71-A8D6-6A9C7FA77DD6}"/>
    <cellStyle name="메모 2 2 2 21 2 4" xfId="34442" xr:uid="{CC6FCB74-2345-408C-B84B-16826E527BD1}"/>
    <cellStyle name="메모 2 2 2 21 3" xfId="7335" xr:uid="{62DC9312-9413-4C99-A3F9-839BB1FB5994}"/>
    <cellStyle name="메모 2 2 2 21 3 2" xfId="7336" xr:uid="{5EF3BD4F-0123-4C69-BDC8-F33F94F05CCB}"/>
    <cellStyle name="메모 2 2 2 21 3 2 2" xfId="34443" xr:uid="{3D80FE2D-0155-4B33-B255-10F068255A1B}"/>
    <cellStyle name="메모 2 2 2 21 3 3" xfId="7337" xr:uid="{0DE5EC0A-A25E-4EE9-9232-7BEC83A5E90E}"/>
    <cellStyle name="메모 2 2 2 21 3 3 2" xfId="34444" xr:uid="{BB2CFB8B-CE50-438A-9F9B-D62D51DE3A79}"/>
    <cellStyle name="메모 2 2 2 21 3 4" xfId="34445" xr:uid="{C2DEBD7F-05F9-4D66-B605-BC778C41E3B0}"/>
    <cellStyle name="메모 2 2 2 21 4" xfId="7338" xr:uid="{DB1300CD-4788-49A4-8494-8BF4AE6027D2}"/>
    <cellStyle name="메모 2 2 2 21 4 2" xfId="34446" xr:uid="{A1629D51-74D9-41EA-8B07-A20A134DB29E}"/>
    <cellStyle name="메모 2 2 2 21 5" xfId="7339" xr:uid="{7A8F43DB-A508-45EF-A83F-45D9583A1671}"/>
    <cellStyle name="메모 2 2 2 21 5 2" xfId="34447" xr:uid="{4C0195EC-763C-44A2-AF1C-3F154DD97BC0}"/>
    <cellStyle name="메모 2 2 2 21 6" xfId="34448" xr:uid="{28027FE2-B2D2-455E-A60B-821F6F25FCBB}"/>
    <cellStyle name="메모 2 2 2 22" xfId="7340" xr:uid="{6D013A82-3677-45E1-85D8-42C9F13C9C55}"/>
    <cellStyle name="메모 2 2 2 22 2" xfId="7341" xr:uid="{2EB3717D-B97A-4E57-9D45-08ABAC9EFC34}"/>
    <cellStyle name="메모 2 2 2 22 2 2" xfId="7342" xr:uid="{B685C3FF-2EDB-419C-B795-C1C30872DEC9}"/>
    <cellStyle name="메모 2 2 2 22 2 2 2" xfId="34449" xr:uid="{9D4BE4B3-F41A-441D-9171-79ACED6CD17B}"/>
    <cellStyle name="메모 2 2 2 22 2 3" xfId="7343" xr:uid="{C029DB91-359F-4929-8C05-612B2530966A}"/>
    <cellStyle name="메모 2 2 2 22 2 3 2" xfId="34450" xr:uid="{EF14574D-7E41-4377-A4A1-14EF452A189E}"/>
    <cellStyle name="메모 2 2 2 22 2 4" xfId="34451" xr:uid="{7E915C3E-1FE8-4C40-8642-327A6DAAA7EB}"/>
    <cellStyle name="메모 2 2 2 22 3" xfId="7344" xr:uid="{BCC3119C-A9F4-474F-A925-A939B6C29232}"/>
    <cellStyle name="메모 2 2 2 22 3 2" xfId="7345" xr:uid="{391711C8-99FD-4BA7-8589-A9EDFD139633}"/>
    <cellStyle name="메모 2 2 2 22 3 2 2" xfId="34452" xr:uid="{7B10110E-18C2-4ED0-B99D-6428D7D77F22}"/>
    <cellStyle name="메모 2 2 2 22 3 3" xfId="7346" xr:uid="{AAEA7A5C-EC04-46F5-88FD-902039A2FB4E}"/>
    <cellStyle name="메모 2 2 2 22 3 3 2" xfId="34453" xr:uid="{41B1437B-FBDE-4E34-AF89-963E9EFAFE0F}"/>
    <cellStyle name="메모 2 2 2 22 3 4" xfId="34454" xr:uid="{FBC78443-F7AF-4F8C-80CC-5D8F04A27AC1}"/>
    <cellStyle name="메모 2 2 2 22 4" xfId="7347" xr:uid="{B19E574D-6917-4BE7-8972-4E6C950BE1CF}"/>
    <cellStyle name="메모 2 2 2 22 4 2" xfId="34455" xr:uid="{DA27423B-15C7-438C-B141-5949EC9261BC}"/>
    <cellStyle name="메모 2 2 2 22 5" xfId="7348" xr:uid="{B58B5EE4-8CBD-4796-8415-9DB68A87D93E}"/>
    <cellStyle name="메모 2 2 2 22 5 2" xfId="34456" xr:uid="{ED5B1EDF-3110-4E62-8A8F-B63025A0864F}"/>
    <cellStyle name="메모 2 2 2 22 6" xfId="34457" xr:uid="{0EAF8439-425F-4F69-A9CA-AEFD75E2AE87}"/>
    <cellStyle name="메모 2 2 2 23" xfId="7349" xr:uid="{2FA50752-24AE-47EB-8E58-20146EB6A9F5}"/>
    <cellStyle name="메모 2 2 2 23 2" xfId="7350" xr:uid="{E551B7C9-F80B-4B04-A6BC-F88A3407EA30}"/>
    <cellStyle name="메모 2 2 2 23 2 2" xfId="7351" xr:uid="{3168552A-FEB0-4E08-9FD2-078E4141D03D}"/>
    <cellStyle name="메모 2 2 2 23 2 2 2" xfId="34458" xr:uid="{3F468E09-2483-4D3D-A7DC-C6B484D15254}"/>
    <cellStyle name="메모 2 2 2 23 2 3" xfId="7352" xr:uid="{D62664D2-0976-49F3-A2E9-A8852D77C768}"/>
    <cellStyle name="메모 2 2 2 23 2 3 2" xfId="34459" xr:uid="{40F9F4C7-4E4C-4CCE-98DD-42AB67B3A45A}"/>
    <cellStyle name="메모 2 2 2 23 2 4" xfId="34460" xr:uid="{955903F8-77B3-4251-A699-DB5C9775F133}"/>
    <cellStyle name="메모 2 2 2 23 3" xfId="7353" xr:uid="{AA4D837E-6F09-478A-9E71-27BA89C1D8F0}"/>
    <cellStyle name="메모 2 2 2 23 3 2" xfId="7354" xr:uid="{721BFDC5-52F8-451E-94BD-84ABA06477D4}"/>
    <cellStyle name="메모 2 2 2 23 3 2 2" xfId="34461" xr:uid="{8CAB7B39-0109-4499-9A94-F25BF513D454}"/>
    <cellStyle name="메모 2 2 2 23 3 3" xfId="7355" xr:uid="{D5D1A04D-297D-416B-A137-DB1D2559F48B}"/>
    <cellStyle name="메모 2 2 2 23 3 3 2" xfId="34462" xr:uid="{33149A41-861A-49AA-B5EA-7425C296E26D}"/>
    <cellStyle name="메모 2 2 2 23 3 4" xfId="34463" xr:uid="{E4BD66FA-41A5-44F5-983C-B9CBCF4726B6}"/>
    <cellStyle name="메모 2 2 2 23 4" xfId="7356" xr:uid="{5CFCCE5E-0252-4F21-A3EF-4FE6B629F733}"/>
    <cellStyle name="메모 2 2 2 23 4 2" xfId="34464" xr:uid="{ECEC6F0D-76E8-4AC0-B4E3-C6BE8C872FDE}"/>
    <cellStyle name="메모 2 2 2 23 5" xfId="7357" xr:uid="{718F63CF-087A-4B1A-9F89-1677137B9027}"/>
    <cellStyle name="메모 2 2 2 23 5 2" xfId="34465" xr:uid="{51073CA8-B699-422B-BF47-8BDA5A7FACE4}"/>
    <cellStyle name="메모 2 2 2 23 6" xfId="34466" xr:uid="{F7730B8B-74D1-4BE9-8977-F94741B662F4}"/>
    <cellStyle name="메모 2 2 2 24" xfId="7358" xr:uid="{FA0CFFC0-D441-445B-B56D-64CEC8359440}"/>
    <cellStyle name="메모 2 2 2 24 2" xfId="7359" xr:uid="{CDC4D2AE-D63E-4D00-8D9B-B055659B07DA}"/>
    <cellStyle name="메모 2 2 2 24 2 2" xfId="7360" xr:uid="{93713250-A1C8-4AFC-BF3C-7379BC79ACD5}"/>
    <cellStyle name="메모 2 2 2 24 2 2 2" xfId="34467" xr:uid="{AF7505CB-30FD-490A-A29B-B7163151BA02}"/>
    <cellStyle name="메모 2 2 2 24 2 3" xfId="7361" xr:uid="{F58AF735-2F79-4616-9A42-50959BA58004}"/>
    <cellStyle name="메모 2 2 2 24 2 3 2" xfId="34468" xr:uid="{5A026301-8CDA-4255-A649-201741C3A062}"/>
    <cellStyle name="메모 2 2 2 24 2 4" xfId="34469" xr:uid="{D493E948-E212-4EEE-B091-594029AC6F9A}"/>
    <cellStyle name="메모 2 2 2 24 3" xfId="7362" xr:uid="{C80D38DB-A81F-485E-9764-EC875B361C65}"/>
    <cellStyle name="메모 2 2 2 24 3 2" xfId="7363" xr:uid="{E8AF8A33-111A-45EB-B0F0-296B2EC07E27}"/>
    <cellStyle name="메모 2 2 2 24 3 2 2" xfId="34470" xr:uid="{EEC2E878-1FA4-483B-A9DC-1255EC9031FC}"/>
    <cellStyle name="메모 2 2 2 24 3 3" xfId="7364" xr:uid="{D7520490-AA0E-4829-9348-3284D84E80BC}"/>
    <cellStyle name="메모 2 2 2 24 3 3 2" xfId="34471" xr:uid="{F78BF082-6301-4758-A673-53E83475EE14}"/>
    <cellStyle name="메모 2 2 2 24 3 4" xfId="34472" xr:uid="{BA67C00F-285B-4732-AC06-6A7F45F3CD2E}"/>
    <cellStyle name="메모 2 2 2 24 4" xfId="7365" xr:uid="{E456C423-5FFE-452E-B182-36315B00CA10}"/>
    <cellStyle name="메모 2 2 2 24 4 2" xfId="34473" xr:uid="{701C90FD-83C4-4E0D-9B31-206AAC4A2984}"/>
    <cellStyle name="메모 2 2 2 24 5" xfId="7366" xr:uid="{895EE07B-3E66-4648-94AE-55DB5CCC98A4}"/>
    <cellStyle name="메모 2 2 2 24 5 2" xfId="34474" xr:uid="{8B7AFF02-99FB-4750-A6B9-559E60C388D3}"/>
    <cellStyle name="메모 2 2 2 24 6" xfId="34475" xr:uid="{27686B6B-65E0-4E0E-A388-70F1BC803EE6}"/>
    <cellStyle name="메모 2 2 2 25" xfId="7367" xr:uid="{C81B6CD8-258C-4F78-B61A-9B6675A67F08}"/>
    <cellStyle name="메모 2 2 2 25 2" xfId="7368" xr:uid="{C57DC26C-82E6-4DC4-9DF4-65389C797B28}"/>
    <cellStyle name="메모 2 2 2 25 2 2" xfId="7369" xr:uid="{689DE630-32D0-42CF-A283-AF3B44280B35}"/>
    <cellStyle name="메모 2 2 2 25 2 2 2" xfId="34476" xr:uid="{18405BD4-8A07-400A-B6C2-4FC266E8CA99}"/>
    <cellStyle name="메모 2 2 2 25 2 3" xfId="7370" xr:uid="{0628382C-E193-486D-A393-FF902E3F2428}"/>
    <cellStyle name="메모 2 2 2 25 2 3 2" xfId="34477" xr:uid="{BDB97766-69DC-41C2-A9A8-1971A48794CD}"/>
    <cellStyle name="메모 2 2 2 25 2 4" xfId="34478" xr:uid="{808227E8-2E6D-4DF0-BA67-76EEB36254AE}"/>
    <cellStyle name="메모 2 2 2 25 3" xfId="7371" xr:uid="{299D8D13-2BCA-496A-A6D6-433D9C0EC9AF}"/>
    <cellStyle name="메모 2 2 2 25 3 2" xfId="7372" xr:uid="{A75997A3-6CCF-4ADA-B278-4B52594A1642}"/>
    <cellStyle name="메모 2 2 2 25 3 2 2" xfId="34479" xr:uid="{C5A4339D-8534-48B9-8667-11D0858F4D87}"/>
    <cellStyle name="메모 2 2 2 25 3 3" xfId="7373" xr:uid="{DCDC380E-9DB7-4717-82A0-381F119C6F1D}"/>
    <cellStyle name="메모 2 2 2 25 3 3 2" xfId="34480" xr:uid="{D32FFD05-49CD-4A3E-A349-B6D129AD766A}"/>
    <cellStyle name="메모 2 2 2 25 3 4" xfId="34481" xr:uid="{5CED3921-5361-4470-ADFE-C93DBA114594}"/>
    <cellStyle name="메모 2 2 2 25 4" xfId="7374" xr:uid="{AB28701E-F6C7-4A08-8FA1-3360AC7FA824}"/>
    <cellStyle name="메모 2 2 2 25 4 2" xfId="34482" xr:uid="{63B4CB3E-0BF7-445F-98A4-473DEEFE4D1C}"/>
    <cellStyle name="메모 2 2 2 25 5" xfId="7375" xr:uid="{671F7DE4-15FF-4ADA-B607-2D0CF8F8D258}"/>
    <cellStyle name="메모 2 2 2 25 5 2" xfId="34483" xr:uid="{4EFDB198-4138-4B58-9D2E-3C935B73066E}"/>
    <cellStyle name="메모 2 2 2 25 6" xfId="34484" xr:uid="{F7C15D7D-2B79-4299-A6BF-12DE994096E2}"/>
    <cellStyle name="메모 2 2 2 26" xfId="7376" xr:uid="{24E5EC4F-46DB-4FD9-817D-499814399027}"/>
    <cellStyle name="메모 2 2 2 26 2" xfId="7377" xr:uid="{61EB9F14-AC99-4AE2-89C9-01DBA2722025}"/>
    <cellStyle name="메모 2 2 2 26 2 2" xfId="7378" xr:uid="{7A16797C-B2A0-4DBB-9D70-E64FC4A5FFA3}"/>
    <cellStyle name="메모 2 2 2 26 2 2 2" xfId="34485" xr:uid="{B836CA13-E083-4E5C-869A-A590F2D82F18}"/>
    <cellStyle name="메모 2 2 2 26 2 3" xfId="7379" xr:uid="{26453CB5-865F-494C-B393-03DCB47B354E}"/>
    <cellStyle name="메모 2 2 2 26 2 3 2" xfId="34486" xr:uid="{D5BC041E-93C5-4CC0-8A61-4DACD2EA3972}"/>
    <cellStyle name="메모 2 2 2 26 2 4" xfId="34487" xr:uid="{2B3FEF8F-0436-41DC-B96A-7002C6D3253A}"/>
    <cellStyle name="메모 2 2 2 26 3" xfId="7380" xr:uid="{2E9078B8-C2CC-4023-B25B-B61DFA37D239}"/>
    <cellStyle name="메모 2 2 2 26 3 2" xfId="7381" xr:uid="{AD7BF411-08C9-4EFF-84BF-FAE36DDA55D0}"/>
    <cellStyle name="메모 2 2 2 26 3 2 2" xfId="34488" xr:uid="{115DFF70-1400-497D-90CA-0C4291A9C3B3}"/>
    <cellStyle name="메모 2 2 2 26 3 3" xfId="7382" xr:uid="{ADE859A9-950A-4639-A83B-034DC36BDA1D}"/>
    <cellStyle name="메모 2 2 2 26 3 3 2" xfId="34489" xr:uid="{C85402CB-039B-466F-9FF4-F6038E55FE1F}"/>
    <cellStyle name="메모 2 2 2 26 3 4" xfId="34490" xr:uid="{F535D0B2-CBE1-490B-B457-6692BF403BCE}"/>
    <cellStyle name="메모 2 2 2 26 4" xfId="7383" xr:uid="{32FC597D-71BC-42F7-ADE8-7BC58C91D638}"/>
    <cellStyle name="메모 2 2 2 26 4 2" xfId="34491" xr:uid="{60DC2BEC-C7EB-422D-8EAD-E45029BCB7AD}"/>
    <cellStyle name="메모 2 2 2 26 5" xfId="7384" xr:uid="{D6A7242C-EAD4-4979-89ED-2194421E2222}"/>
    <cellStyle name="메모 2 2 2 26 5 2" xfId="34492" xr:uid="{D3584105-C1F9-44A8-97E5-ED054022E7EE}"/>
    <cellStyle name="메모 2 2 2 26 6" xfId="34493" xr:uid="{CC820645-4062-420B-A89C-463D508E2401}"/>
    <cellStyle name="메모 2 2 2 27" xfId="7385" xr:uid="{C3235185-0368-45BB-8415-CB27BF6100B7}"/>
    <cellStyle name="메모 2 2 2 27 2" xfId="7386" xr:uid="{1C1D50F6-B245-4636-8740-F2AD00DF40D6}"/>
    <cellStyle name="메모 2 2 2 27 2 2" xfId="7387" xr:uid="{56B9DCB1-D9F0-4087-A7E9-C9EA5E1372A8}"/>
    <cellStyle name="메모 2 2 2 27 2 2 2" xfId="34494" xr:uid="{042C0BB0-1E3E-4993-B6C0-FD3A211BF6AF}"/>
    <cellStyle name="메모 2 2 2 27 2 3" xfId="7388" xr:uid="{805C6C5F-07C3-4FA5-B245-D4CDB034BAE1}"/>
    <cellStyle name="메모 2 2 2 27 2 3 2" xfId="34495" xr:uid="{78667744-975B-466D-AA5D-961EE4E99A21}"/>
    <cellStyle name="메모 2 2 2 27 2 4" xfId="34496" xr:uid="{5E09D6D9-362F-4DC3-9A18-E4FB762149D1}"/>
    <cellStyle name="메모 2 2 2 27 3" xfId="7389" xr:uid="{C1FEAF2D-FCD8-474D-B53A-0EAACEED7A7D}"/>
    <cellStyle name="메모 2 2 2 27 3 2" xfId="7390" xr:uid="{86692FA9-B692-4F49-B1FD-C75073F8F676}"/>
    <cellStyle name="메모 2 2 2 27 3 2 2" xfId="34497" xr:uid="{0A1E96A3-8B5F-4455-B74E-97450329718E}"/>
    <cellStyle name="메모 2 2 2 27 3 3" xfId="7391" xr:uid="{BC0123A6-EB89-4067-B881-AC8FD65244C1}"/>
    <cellStyle name="메모 2 2 2 27 3 3 2" xfId="34498" xr:uid="{417F8652-264F-46EB-BB2F-0537287E48B5}"/>
    <cellStyle name="메모 2 2 2 27 3 4" xfId="34499" xr:uid="{F1E35CD4-B435-4D82-B9D0-1FF3AC4BEAD0}"/>
    <cellStyle name="메모 2 2 2 27 4" xfId="7392" xr:uid="{31D2AA51-6684-4AA2-8FEE-9529BE05F638}"/>
    <cellStyle name="메모 2 2 2 27 4 2" xfId="34500" xr:uid="{DCFAF69B-0953-48D2-B114-E94F1C55A8F3}"/>
    <cellStyle name="메모 2 2 2 27 5" xfId="7393" xr:uid="{5B3EAD3B-54A7-47C9-A0D4-EA21E9BCBEF2}"/>
    <cellStyle name="메모 2 2 2 27 5 2" xfId="34501" xr:uid="{75207D7E-FAE0-439A-B04C-F00432B6CCCE}"/>
    <cellStyle name="메모 2 2 2 27 6" xfId="34502" xr:uid="{00A91A78-862C-42F2-8B82-F0069EF18335}"/>
    <cellStyle name="메모 2 2 2 28" xfId="7394" xr:uid="{EFDE1A36-06C5-49A1-9ED8-97E49090FB0F}"/>
    <cellStyle name="메모 2 2 2 28 2" xfId="7395" xr:uid="{5D99244E-5E03-4A93-BF27-A277A389EF84}"/>
    <cellStyle name="메모 2 2 2 28 2 2" xfId="7396" xr:uid="{C43EA5B2-D0E0-484E-83D3-A1F2BE8E7676}"/>
    <cellStyle name="메모 2 2 2 28 2 2 2" xfId="34503" xr:uid="{23059F86-63EF-4649-8794-5A8BE772C858}"/>
    <cellStyle name="메모 2 2 2 28 2 3" xfId="7397" xr:uid="{ED153868-7899-493C-8B37-0B58CF4E35A5}"/>
    <cellStyle name="메모 2 2 2 28 2 3 2" xfId="34504" xr:uid="{C3C54893-9469-4B77-9216-50DC7E00FD9E}"/>
    <cellStyle name="메모 2 2 2 28 2 4" xfId="34505" xr:uid="{A53B4126-F88E-4358-89C3-263A4E2406D0}"/>
    <cellStyle name="메모 2 2 2 28 3" xfId="7398" xr:uid="{C68EF3F5-454C-415B-A99C-D5469E8F2268}"/>
    <cellStyle name="메모 2 2 2 28 3 2" xfId="7399" xr:uid="{71297530-F9C3-4785-8670-4EBF64468AA9}"/>
    <cellStyle name="메모 2 2 2 28 3 2 2" xfId="34506" xr:uid="{11C4767E-0933-4351-8E65-8B761E63F15F}"/>
    <cellStyle name="메모 2 2 2 28 3 3" xfId="7400" xr:uid="{5D9A06EF-488A-426C-84C8-87D12B8EACCB}"/>
    <cellStyle name="메모 2 2 2 28 3 3 2" xfId="34507" xr:uid="{D8513A88-8746-4469-93EE-C8BD1091637D}"/>
    <cellStyle name="메모 2 2 2 28 3 4" xfId="34508" xr:uid="{BCA71BCA-95C6-418C-B743-562EA77A4268}"/>
    <cellStyle name="메모 2 2 2 28 4" xfId="7401" xr:uid="{622D52DA-EDBD-4955-AFFD-88A2ADCBF8F4}"/>
    <cellStyle name="메모 2 2 2 28 4 2" xfId="34509" xr:uid="{069007EC-AF07-4E0B-8CA2-F0AF7EAA515C}"/>
    <cellStyle name="메모 2 2 2 28 5" xfId="7402" xr:uid="{F9AC180D-60EA-4DC7-B703-E32EC423E1B0}"/>
    <cellStyle name="메모 2 2 2 28 5 2" xfId="34510" xr:uid="{7B76EF90-AD16-469E-B856-44AAA3B51829}"/>
    <cellStyle name="메모 2 2 2 28 6" xfId="34511" xr:uid="{D14BA657-0A6A-4F20-843C-D6FEF7A99EC9}"/>
    <cellStyle name="메모 2 2 2 29" xfId="7403" xr:uid="{095023E5-3162-459F-8CA5-26980BC07AB6}"/>
    <cellStyle name="메모 2 2 2 29 2" xfId="7404" xr:uid="{F6477F42-F937-45D1-B2CA-EA7E4BDEB16C}"/>
    <cellStyle name="메모 2 2 2 29 2 2" xfId="7405" xr:uid="{E0AF5EB6-C4C8-4007-8267-438E169E22D1}"/>
    <cellStyle name="메모 2 2 2 29 2 2 2" xfId="34512" xr:uid="{06E1E7E4-6D8D-47F4-82C4-77C68A19CBC6}"/>
    <cellStyle name="메모 2 2 2 29 2 3" xfId="7406" xr:uid="{9968489A-FDEE-4044-A49B-DBEBF80DC601}"/>
    <cellStyle name="메모 2 2 2 29 2 3 2" xfId="34513" xr:uid="{B61C890A-4FB3-467F-A271-068238CCA1AC}"/>
    <cellStyle name="메모 2 2 2 29 2 4" xfId="34514" xr:uid="{7726324E-C504-4116-8BA4-565635E06642}"/>
    <cellStyle name="메모 2 2 2 29 3" xfId="7407" xr:uid="{1C32722C-7BAE-45CB-8F62-5CE9A710E045}"/>
    <cellStyle name="메모 2 2 2 29 3 2" xfId="7408" xr:uid="{6528D093-04CA-469D-9725-402C028C8227}"/>
    <cellStyle name="메모 2 2 2 29 3 2 2" xfId="34515" xr:uid="{3E577652-A65C-489A-B07F-BAB4A033225A}"/>
    <cellStyle name="메모 2 2 2 29 3 3" xfId="7409" xr:uid="{8F464614-1A9F-4BA8-9133-B5D2D546253D}"/>
    <cellStyle name="메모 2 2 2 29 3 3 2" xfId="34516" xr:uid="{B9108108-1753-4163-B630-BD9F8DF98028}"/>
    <cellStyle name="메모 2 2 2 29 3 4" xfId="34517" xr:uid="{82621A82-809C-4B27-A5A6-CFC061A64155}"/>
    <cellStyle name="메모 2 2 2 29 4" xfId="7410" xr:uid="{246CFB21-1689-44C3-BA3B-98DDEA702F6D}"/>
    <cellStyle name="메모 2 2 2 29 4 2" xfId="34518" xr:uid="{394608DF-9B7D-4940-8E25-CC060DCEC003}"/>
    <cellStyle name="메모 2 2 2 29 5" xfId="7411" xr:uid="{3C5B1C3E-6415-49D8-95CE-B1905491B11D}"/>
    <cellStyle name="메모 2 2 2 29 5 2" xfId="34519" xr:uid="{89999526-41F9-4A93-8D87-7DD0CE02C078}"/>
    <cellStyle name="메모 2 2 2 29 6" xfId="34520" xr:uid="{A801ECF4-7721-467C-8DF9-4E3FBBB5200C}"/>
    <cellStyle name="메모 2 2 2 3" xfId="7412" xr:uid="{DC81DB99-8853-4F0D-9C37-EA66B2596320}"/>
    <cellStyle name="메모 2 2 2 3 2" xfId="7413" xr:uid="{C679E596-6642-4AF7-A682-8FD7A226FBD6}"/>
    <cellStyle name="메모 2 2 2 3 2 2" xfId="7414" xr:uid="{25190D25-0AD2-4996-AB47-B032C88CEE32}"/>
    <cellStyle name="메모 2 2 2 3 2 2 2" xfId="34521" xr:uid="{7217E73F-4D08-4443-86C7-0B511B1A47EF}"/>
    <cellStyle name="메모 2 2 2 3 2 3" xfId="7415" xr:uid="{80385BFD-CA9D-43F7-B547-DD859ED32EDB}"/>
    <cellStyle name="메모 2 2 2 3 2 3 2" xfId="34522" xr:uid="{59EF8DDB-E6D3-4530-9799-74A1B50AB6EA}"/>
    <cellStyle name="메모 2 2 2 3 2 4" xfId="34523" xr:uid="{D6217FFD-54D9-42B5-BCF5-BF4153E76EFC}"/>
    <cellStyle name="메모 2 2 2 3 3" xfId="7416" xr:uid="{9F0CEB01-CAFB-43BC-B87E-9274E6F5C440}"/>
    <cellStyle name="메모 2 2 2 3 3 2" xfId="7417" xr:uid="{F476AB85-FE72-4634-8F57-7B9C0615D892}"/>
    <cellStyle name="메모 2 2 2 3 3 2 2" xfId="34524" xr:uid="{62B1F24A-F82A-423A-BA1B-220CC4F1C8BF}"/>
    <cellStyle name="메모 2 2 2 3 3 3" xfId="7418" xr:uid="{AC6B278D-AF51-4731-93FC-2F5FEF66C91F}"/>
    <cellStyle name="메모 2 2 2 3 3 3 2" xfId="34525" xr:uid="{F8875FC0-CBEE-4393-8F1C-4FFB540CA36F}"/>
    <cellStyle name="메모 2 2 2 3 3 4" xfId="34526" xr:uid="{CC3D8829-F1E6-4EC0-B750-82215E31134B}"/>
    <cellStyle name="메모 2 2 2 3 4" xfId="7419" xr:uid="{686FF56C-16C4-404E-9A63-AA56E310BF00}"/>
    <cellStyle name="메모 2 2 2 3 4 2" xfId="34527" xr:uid="{B478D35F-11AF-4805-8DD3-5FA8BAF028C1}"/>
    <cellStyle name="메모 2 2 2 3 5" xfId="7420" xr:uid="{5A263E4C-45D6-4A37-A60A-8CB8B11022BA}"/>
    <cellStyle name="메모 2 2 2 3 5 2" xfId="34528" xr:uid="{30856640-795D-4E85-9F63-116672A2F469}"/>
    <cellStyle name="메모 2 2 2 3 6" xfId="34529" xr:uid="{24778764-224A-4FC2-84F9-35BD4A152F1C}"/>
    <cellStyle name="메모 2 2 2 30" xfId="7421" xr:uid="{012836D7-2FED-4EDD-A0B9-2E1B13F2C2E9}"/>
    <cellStyle name="메모 2 2 2 30 2" xfId="7422" xr:uid="{66497C8A-0140-4B0B-8D17-B95EDFA0B3D9}"/>
    <cellStyle name="메모 2 2 2 30 2 2" xfId="7423" xr:uid="{ACEB5143-93E9-4B4B-A4C8-F656F19C1DA5}"/>
    <cellStyle name="메모 2 2 2 30 2 2 2" xfId="34530" xr:uid="{34F263AA-AD29-44C5-A5AF-688E7F0CF5EE}"/>
    <cellStyle name="메모 2 2 2 30 2 3" xfId="7424" xr:uid="{FC95F556-F972-4D09-969D-A373070008FA}"/>
    <cellStyle name="메모 2 2 2 30 2 3 2" xfId="34531" xr:uid="{28EE0266-6C76-4CAB-A560-C5794985F068}"/>
    <cellStyle name="메모 2 2 2 30 2 4" xfId="34532" xr:uid="{D1045A74-9CBA-4E28-9171-106AF9F1080D}"/>
    <cellStyle name="메모 2 2 2 30 3" xfId="7425" xr:uid="{4A6EC5A4-2225-48A0-A7F9-4DACC92AEB19}"/>
    <cellStyle name="메모 2 2 2 30 3 2" xfId="7426" xr:uid="{B2E3005D-89BD-414F-8E3B-28E715477070}"/>
    <cellStyle name="메모 2 2 2 30 3 2 2" xfId="34533" xr:uid="{C97928A2-6B47-40C5-8BFA-67F068C900C7}"/>
    <cellStyle name="메모 2 2 2 30 3 3" xfId="7427" xr:uid="{CF96ED60-32BD-46D7-8ACE-8022889C93F0}"/>
    <cellStyle name="메모 2 2 2 30 3 3 2" xfId="34534" xr:uid="{6857A8E9-D426-4413-9DCA-69196EC354E9}"/>
    <cellStyle name="메모 2 2 2 30 3 4" xfId="34535" xr:uid="{56AB0613-4DBA-4728-8CE9-E7EBF8F50723}"/>
    <cellStyle name="메모 2 2 2 30 4" xfId="7428" xr:uid="{CB080335-704C-47B2-A04D-F55C7997A1DC}"/>
    <cellStyle name="메모 2 2 2 30 4 2" xfId="34536" xr:uid="{448599FB-A09E-4361-9C21-9529CC9728F3}"/>
    <cellStyle name="메모 2 2 2 30 5" xfId="7429" xr:uid="{8BA92EDB-2A9E-4D60-85E1-510EBB714C33}"/>
    <cellStyle name="메모 2 2 2 30 5 2" xfId="34537" xr:uid="{98530815-D756-4339-BA37-5F98070CEE51}"/>
    <cellStyle name="메모 2 2 2 30 6" xfId="34538" xr:uid="{BED1B7BA-7D20-4CC1-99BB-CB72AAC9FA26}"/>
    <cellStyle name="메모 2 2 2 31" xfId="7430" xr:uid="{24E8541F-C922-45BB-BEE3-A843944E38B4}"/>
    <cellStyle name="메모 2 2 2 31 2" xfId="7431" xr:uid="{3F6E3240-7ED7-4FBF-8059-FA6F6701BBAD}"/>
    <cellStyle name="메모 2 2 2 31 2 2" xfId="7432" xr:uid="{0A67604D-34B7-419E-897E-01A94D59A9A4}"/>
    <cellStyle name="메모 2 2 2 31 2 2 2" xfId="34539" xr:uid="{43823587-A19D-43E8-ADAE-578F8C1689F6}"/>
    <cellStyle name="메모 2 2 2 31 2 3" xfId="7433" xr:uid="{4FE1B9CA-6780-45E0-BBEC-16F4F8870D24}"/>
    <cellStyle name="메모 2 2 2 31 2 3 2" xfId="34540" xr:uid="{2430BE1C-BEEC-41F8-8638-2B1F7F581D25}"/>
    <cellStyle name="메모 2 2 2 31 2 4" xfId="34541" xr:uid="{29D2F50A-B7A1-4F7E-8324-C224632345FF}"/>
    <cellStyle name="메모 2 2 2 31 3" xfId="7434" xr:uid="{2385C594-5A14-46A4-BFF3-E39BE331D0B3}"/>
    <cellStyle name="메모 2 2 2 31 3 2" xfId="7435" xr:uid="{DB7C3C24-1069-4238-9E82-CFD01A7C6E6B}"/>
    <cellStyle name="메모 2 2 2 31 3 2 2" xfId="34542" xr:uid="{4BF7C798-3455-4EA1-89FE-24B918DF6C33}"/>
    <cellStyle name="메모 2 2 2 31 3 3" xfId="7436" xr:uid="{090C210A-1C83-4DB9-9CA9-A5E9E50D0974}"/>
    <cellStyle name="메모 2 2 2 31 3 3 2" xfId="34543" xr:uid="{158ACBDA-CE90-47C5-9E99-7E32F5FF1B4A}"/>
    <cellStyle name="메모 2 2 2 31 3 4" xfId="34544" xr:uid="{A92D5554-FBE4-4B59-A510-5507B9203F9C}"/>
    <cellStyle name="메모 2 2 2 31 4" xfId="7437" xr:uid="{5C6A1C30-E7DD-451E-8808-C2A977DC83A6}"/>
    <cellStyle name="메모 2 2 2 31 4 2" xfId="34545" xr:uid="{A7A90C82-C683-4772-8463-74CA78FDA5FD}"/>
    <cellStyle name="메모 2 2 2 31 5" xfId="7438" xr:uid="{587457FC-B8B6-4D17-8F10-67C4784C5195}"/>
    <cellStyle name="메모 2 2 2 31 5 2" xfId="34546" xr:uid="{4DC846B2-AAA0-48A1-957D-8A3C26B5E6C2}"/>
    <cellStyle name="메모 2 2 2 31 6" xfId="34547" xr:uid="{6C9E5CA4-3A1E-4F28-AF7A-15584D63B2CB}"/>
    <cellStyle name="메모 2 2 2 32" xfId="7439" xr:uid="{49B80AD6-268E-4650-84AC-2073BF0C5976}"/>
    <cellStyle name="메모 2 2 2 32 2" xfId="7440" xr:uid="{6F8FE569-595B-48F9-930A-500086FC2045}"/>
    <cellStyle name="메모 2 2 2 32 2 2" xfId="7441" xr:uid="{186F6731-12FF-4DCB-B4FA-CBA548882A76}"/>
    <cellStyle name="메모 2 2 2 32 2 2 2" xfId="34548" xr:uid="{B3278CF5-B4D3-47AA-B745-FFF57997B551}"/>
    <cellStyle name="메모 2 2 2 32 2 3" xfId="7442" xr:uid="{0FCEE33F-314D-4B1A-AB54-5F8940D76DF3}"/>
    <cellStyle name="메모 2 2 2 32 2 3 2" xfId="34549" xr:uid="{F5C9ABC1-40C5-4F31-B607-11740E08F131}"/>
    <cellStyle name="메모 2 2 2 32 2 4" xfId="34550" xr:uid="{EC310D47-A299-4CA7-9E94-D6CF0AE4BCAA}"/>
    <cellStyle name="메모 2 2 2 32 3" xfId="7443" xr:uid="{A43BB807-49F3-4217-BD9B-3D38FB464348}"/>
    <cellStyle name="메모 2 2 2 32 3 2" xfId="7444" xr:uid="{89BE125F-C12F-48C3-8731-F8A7A08E73A8}"/>
    <cellStyle name="메모 2 2 2 32 3 2 2" xfId="34551" xr:uid="{1C7FC2D6-5E26-4E11-B4C2-070DEDC555ED}"/>
    <cellStyle name="메모 2 2 2 32 3 3" xfId="7445" xr:uid="{E9B3ADAB-CFDE-4E89-9DE7-73692CB61B25}"/>
    <cellStyle name="메모 2 2 2 32 3 3 2" xfId="34552" xr:uid="{85DF0789-44DE-42E1-A9F5-34165730F6D7}"/>
    <cellStyle name="메모 2 2 2 32 3 4" xfId="34553" xr:uid="{5FF94951-BE69-46A0-A5A2-70B8AD86703F}"/>
    <cellStyle name="메모 2 2 2 32 4" xfId="7446" xr:uid="{BFB90066-42E4-4E7A-96B3-26F24092D2DC}"/>
    <cellStyle name="메모 2 2 2 32 4 2" xfId="34554" xr:uid="{D2D65F83-E2B8-4557-9B98-F8E84B5E1C45}"/>
    <cellStyle name="메모 2 2 2 32 5" xfId="7447" xr:uid="{C09DAF8B-25EB-466C-81F0-C48E385D7903}"/>
    <cellStyle name="메모 2 2 2 32 5 2" xfId="34555" xr:uid="{69C8AAA5-E1A3-4960-A0DB-EC02F9B866C9}"/>
    <cellStyle name="메모 2 2 2 32 6" xfId="34556" xr:uid="{58FA525B-A159-4257-8CBB-DD3D4515FB45}"/>
    <cellStyle name="메모 2 2 2 33" xfId="7448" xr:uid="{722F341C-9DBF-4476-9B4A-A63002732B52}"/>
    <cellStyle name="메모 2 2 2 33 2" xfId="7449" xr:uid="{385AD5A6-461F-458E-A347-3CA3C1AFF8D2}"/>
    <cellStyle name="메모 2 2 2 33 2 2" xfId="7450" xr:uid="{85993A58-C834-423C-BCA4-E320FCEAE471}"/>
    <cellStyle name="메모 2 2 2 33 2 2 2" xfId="34557" xr:uid="{0E84C3A1-E5A9-43A6-B342-45663803D019}"/>
    <cellStyle name="메모 2 2 2 33 2 3" xfId="7451" xr:uid="{8510AFD1-290C-422D-A841-FD7BF0497900}"/>
    <cellStyle name="메모 2 2 2 33 2 3 2" xfId="34558" xr:uid="{B8DC15AC-7957-412C-84FF-1873425E6FAC}"/>
    <cellStyle name="메모 2 2 2 33 2 4" xfId="34559" xr:uid="{C808CD2A-160F-4D41-A8F9-19DD2E962D89}"/>
    <cellStyle name="메모 2 2 2 33 3" xfId="7452" xr:uid="{8AFE7A49-85E2-49BB-8434-979D93E53205}"/>
    <cellStyle name="메모 2 2 2 33 3 2" xfId="7453" xr:uid="{C81F3C26-7BB3-44DB-A4EF-640F9ECCC09C}"/>
    <cellStyle name="메모 2 2 2 33 3 2 2" xfId="34560" xr:uid="{16FA2E89-B4B8-44F3-89E3-AFE0E278BF61}"/>
    <cellStyle name="메모 2 2 2 33 3 3" xfId="7454" xr:uid="{F8953B98-BC7C-492C-BDA8-33EE15CF8C35}"/>
    <cellStyle name="메모 2 2 2 33 3 3 2" xfId="34561" xr:uid="{17BDEA0E-8F7B-413A-A60F-7FC03B37C596}"/>
    <cellStyle name="메모 2 2 2 33 3 4" xfId="34562" xr:uid="{52248741-353E-49A4-80C1-EFF5396D48E8}"/>
    <cellStyle name="메모 2 2 2 33 4" xfId="7455" xr:uid="{8D30620D-6C23-4F84-BC66-F78A348793FA}"/>
    <cellStyle name="메모 2 2 2 33 4 2" xfId="34563" xr:uid="{D8AD707F-E6B8-48FD-8033-BEABFF1CF7B6}"/>
    <cellStyle name="메모 2 2 2 33 5" xfId="7456" xr:uid="{DD9CFD81-6C98-4762-8A8B-0135AAA1FC33}"/>
    <cellStyle name="메모 2 2 2 33 5 2" xfId="34564" xr:uid="{BE6A680D-9841-4999-AACD-A820AF8A3044}"/>
    <cellStyle name="메모 2 2 2 33 6" xfId="34565" xr:uid="{4559E3D5-F437-4081-9F82-ECCCF08F97ED}"/>
    <cellStyle name="메모 2 2 2 34" xfId="7457" xr:uid="{B31D5B88-671D-42E2-9695-B6C2765719BF}"/>
    <cellStyle name="메모 2 2 2 34 2" xfId="7458" xr:uid="{C3DBB657-D28B-49D6-A920-D67B98B68514}"/>
    <cellStyle name="메모 2 2 2 34 2 2" xfId="7459" xr:uid="{EC2DC71E-B960-433B-B7AA-037B3E1AE55B}"/>
    <cellStyle name="메모 2 2 2 34 2 2 2" xfId="34566" xr:uid="{F1362112-AB46-4E7E-AA0B-F02DBE9685C0}"/>
    <cellStyle name="메모 2 2 2 34 2 3" xfId="7460" xr:uid="{AB7FDA4D-6C5B-4013-9CD0-4CE98F679533}"/>
    <cellStyle name="메모 2 2 2 34 2 3 2" xfId="34567" xr:uid="{ED818E01-BCE2-4197-9FE7-8A4D73FD22D9}"/>
    <cellStyle name="메모 2 2 2 34 2 4" xfId="34568" xr:uid="{F82A2119-A0CD-4E4E-BB20-DEA2857A66CD}"/>
    <cellStyle name="메모 2 2 2 34 3" xfId="7461" xr:uid="{FC7C712E-7808-4517-9E8F-A4073B748869}"/>
    <cellStyle name="메모 2 2 2 34 3 2" xfId="7462" xr:uid="{7E6695A0-A44F-4FAD-901D-13570CCDA6AC}"/>
    <cellStyle name="메모 2 2 2 34 3 2 2" xfId="34569" xr:uid="{8CF651C1-3191-4BFF-B5C4-5A995620C8F6}"/>
    <cellStyle name="메모 2 2 2 34 3 3" xfId="7463" xr:uid="{229ADC51-3803-43BF-B49F-0C12485073EF}"/>
    <cellStyle name="메모 2 2 2 34 3 3 2" xfId="34570" xr:uid="{A833677E-FE37-4790-9ADE-F0AA6DBC64F4}"/>
    <cellStyle name="메모 2 2 2 34 3 4" xfId="34571" xr:uid="{D6075958-FB70-4782-A47D-7BCD5B4E3963}"/>
    <cellStyle name="메모 2 2 2 34 4" xfId="7464" xr:uid="{C2D960C3-ACE9-4EEC-875E-06FA0B67BEC5}"/>
    <cellStyle name="메모 2 2 2 34 4 2" xfId="34572" xr:uid="{B8177354-A411-42A9-AA4A-8101801E8213}"/>
    <cellStyle name="메모 2 2 2 34 5" xfId="7465" xr:uid="{B41BAC7A-7993-4F4E-93F4-88986C2FF00D}"/>
    <cellStyle name="메모 2 2 2 34 5 2" xfId="34573" xr:uid="{B801FB3B-09B6-4ED7-B87B-43A8C3CB2957}"/>
    <cellStyle name="메모 2 2 2 34 6" xfId="34574" xr:uid="{E1583DC0-A822-474C-B5F6-4A6463766218}"/>
    <cellStyle name="메모 2 2 2 35" xfId="7466" xr:uid="{6CD82ED2-3A0C-4B8B-810F-0B45C3E32FEA}"/>
    <cellStyle name="메모 2 2 2 35 2" xfId="7467" xr:uid="{3E094119-A79B-41C8-AFF1-8AEF3DA16AD5}"/>
    <cellStyle name="메모 2 2 2 35 2 2" xfId="7468" xr:uid="{CAC552B3-6670-4C07-A718-13144C87B340}"/>
    <cellStyle name="메모 2 2 2 35 2 2 2" xfId="34575" xr:uid="{B21CD759-BC11-40E3-B4CD-4C9EFCFEB263}"/>
    <cellStyle name="메모 2 2 2 35 2 3" xfId="7469" xr:uid="{68311EFE-48A8-4BAC-A4F9-B81051AA9161}"/>
    <cellStyle name="메모 2 2 2 35 2 3 2" xfId="34576" xr:uid="{E269ED8F-3106-4D0C-8B9B-BF8478AD1553}"/>
    <cellStyle name="메모 2 2 2 35 2 4" xfId="34577" xr:uid="{A7369097-5803-4AC5-AE73-C1064AD1EB90}"/>
    <cellStyle name="메모 2 2 2 35 3" xfId="7470" xr:uid="{BD5AE406-BFC6-4D55-B269-E6D1F045104E}"/>
    <cellStyle name="메모 2 2 2 35 3 2" xfId="7471" xr:uid="{C94E6D32-0470-4F41-922C-A89EB9DFED90}"/>
    <cellStyle name="메모 2 2 2 35 3 2 2" xfId="34578" xr:uid="{676FF90E-1D97-42B0-987A-35CD75E17878}"/>
    <cellStyle name="메모 2 2 2 35 3 3" xfId="7472" xr:uid="{12D644E3-4C1B-4AB1-B250-19DA30ED2700}"/>
    <cellStyle name="메모 2 2 2 35 3 3 2" xfId="34579" xr:uid="{4FCCE669-FF5C-465E-B13B-55B55A293AFB}"/>
    <cellStyle name="메모 2 2 2 35 3 4" xfId="34580" xr:uid="{3012011C-748A-40C4-AE93-B71A75DF10D0}"/>
    <cellStyle name="메모 2 2 2 35 4" xfId="7473" xr:uid="{FCDBDCBA-FEE0-4531-9D0C-1DCE0350D0A6}"/>
    <cellStyle name="메모 2 2 2 35 4 2" xfId="34581" xr:uid="{57FB28DB-0EB0-4B11-8498-86B2407A2718}"/>
    <cellStyle name="메모 2 2 2 35 5" xfId="7474" xr:uid="{168AF351-427D-4551-AC10-45CB490E7E89}"/>
    <cellStyle name="메모 2 2 2 35 5 2" xfId="34582" xr:uid="{2F49C0ED-07B4-4005-8A84-1DA809922F61}"/>
    <cellStyle name="메모 2 2 2 35 6" xfId="34583" xr:uid="{8240F456-D547-4FDF-870E-419F8FC4FB85}"/>
    <cellStyle name="메모 2 2 2 36" xfId="7475" xr:uid="{CCFF33B9-1849-4BE4-B640-998DD2661857}"/>
    <cellStyle name="메모 2 2 2 36 2" xfId="7476" xr:uid="{298CFE6A-A760-43C8-8FD8-41C2C822F9E9}"/>
    <cellStyle name="메모 2 2 2 36 2 2" xfId="7477" xr:uid="{FC61D72C-254F-443E-A139-3D71CF1CBEA8}"/>
    <cellStyle name="메모 2 2 2 36 2 2 2" xfId="34584" xr:uid="{E9876F22-5884-43F9-9572-7185E4D10DD9}"/>
    <cellStyle name="메모 2 2 2 36 2 3" xfId="7478" xr:uid="{2727D66B-8F4D-410A-8E21-92417565D7A2}"/>
    <cellStyle name="메모 2 2 2 36 2 3 2" xfId="34585" xr:uid="{B04EF4B9-167D-4EED-93D4-3E73BF118DE9}"/>
    <cellStyle name="메모 2 2 2 36 2 4" xfId="34586" xr:uid="{34B3CD49-4E80-423E-9FE9-3DC407B8B6C5}"/>
    <cellStyle name="메모 2 2 2 36 3" xfId="7479" xr:uid="{3AEBE1B7-93A5-4D55-8B38-EBCF6923BED1}"/>
    <cellStyle name="메모 2 2 2 36 3 2" xfId="7480" xr:uid="{2FFC9F5B-D708-4429-A9CD-8C3DD86E79A5}"/>
    <cellStyle name="메모 2 2 2 36 3 2 2" xfId="34587" xr:uid="{2D406B79-46AF-46AC-B71D-3C38632CB250}"/>
    <cellStyle name="메모 2 2 2 36 3 3" xfId="7481" xr:uid="{D63450A3-3D8E-4EED-8710-795ED2F7B597}"/>
    <cellStyle name="메모 2 2 2 36 3 3 2" xfId="34588" xr:uid="{EF167714-627C-4C2C-9945-5BC44B55C6C9}"/>
    <cellStyle name="메모 2 2 2 36 3 4" xfId="34589" xr:uid="{6D79A8C1-80DF-4406-998C-22E55C4A8C99}"/>
    <cellStyle name="메모 2 2 2 36 4" xfId="7482" xr:uid="{6113C33F-D2FD-4AD2-8D47-FC474E18B13D}"/>
    <cellStyle name="메모 2 2 2 36 4 2" xfId="34590" xr:uid="{983063A8-F938-417A-A418-2F38A583AC8F}"/>
    <cellStyle name="메모 2 2 2 36 5" xfId="7483" xr:uid="{5B05AA63-F318-4EF5-A604-4A944F96C768}"/>
    <cellStyle name="메모 2 2 2 36 5 2" xfId="34591" xr:uid="{8D9DA6C4-66C6-4F36-9313-EDA037CA8623}"/>
    <cellStyle name="메모 2 2 2 36 6" xfId="34592" xr:uid="{638F4A5C-2066-4E05-9AE3-1A8DC091C85E}"/>
    <cellStyle name="메모 2 2 2 37" xfId="7484" xr:uid="{C3D94B98-8710-46D9-ADCD-2AE9B23FC034}"/>
    <cellStyle name="메모 2 2 2 37 2" xfId="7485" xr:uid="{9D1C678B-AF4D-4B3B-8029-517B1F887620}"/>
    <cellStyle name="메모 2 2 2 37 2 2" xfId="7486" xr:uid="{557D8E83-93ED-4CF9-AF89-B3C0586AE43E}"/>
    <cellStyle name="메모 2 2 2 37 2 2 2" xfId="34593" xr:uid="{6E18AA9E-DDC8-4BA1-A027-E5C13CD249FE}"/>
    <cellStyle name="메모 2 2 2 37 2 3" xfId="7487" xr:uid="{756DCFAF-892A-4DCC-9F7A-5AD90929F37E}"/>
    <cellStyle name="메모 2 2 2 37 2 3 2" xfId="34594" xr:uid="{52A27A9A-263C-463A-823D-BECF332D1809}"/>
    <cellStyle name="메모 2 2 2 37 2 4" xfId="34595" xr:uid="{A215E9D1-774E-456B-B283-72FC14D9FF65}"/>
    <cellStyle name="메모 2 2 2 37 3" xfId="7488" xr:uid="{1DBA9DB3-8962-40BA-AE3B-C9EE9E2E7702}"/>
    <cellStyle name="메모 2 2 2 37 3 2" xfId="7489" xr:uid="{3CDCF304-0DF3-4DB7-987B-14FBB10A71CA}"/>
    <cellStyle name="메모 2 2 2 37 3 2 2" xfId="34596" xr:uid="{85DB41FE-CB5D-4AEA-8529-EE31B6C1B322}"/>
    <cellStyle name="메모 2 2 2 37 3 3" xfId="7490" xr:uid="{198FD43E-6073-47FB-BD97-BBB911A0E35D}"/>
    <cellStyle name="메모 2 2 2 37 3 3 2" xfId="34597" xr:uid="{BF1A6BF0-1E11-4682-9C19-F4CEE580724A}"/>
    <cellStyle name="메모 2 2 2 37 3 4" xfId="34598" xr:uid="{4E5B50B9-92BD-4345-9869-78490DEC7DF4}"/>
    <cellStyle name="메모 2 2 2 37 4" xfId="7491" xr:uid="{9CA93F0F-0D4E-45ED-9D59-91B1011CE54C}"/>
    <cellStyle name="메모 2 2 2 37 4 2" xfId="34599" xr:uid="{0086FD4A-95F1-4A95-8DAF-504576591798}"/>
    <cellStyle name="메모 2 2 2 37 5" xfId="7492" xr:uid="{18644E6E-34EC-4CDA-99F8-7B1308A3A2DD}"/>
    <cellStyle name="메모 2 2 2 37 5 2" xfId="34600" xr:uid="{BBF7D4D4-A0CC-4434-9141-D0506CA159DE}"/>
    <cellStyle name="메모 2 2 2 37 6" xfId="34601" xr:uid="{BD995BAE-4F57-4F78-B6D6-78C00034EE61}"/>
    <cellStyle name="메모 2 2 2 38" xfId="7493" xr:uid="{1EFD04DA-EB73-46E9-9A6B-50EEDB53C8DC}"/>
    <cellStyle name="메모 2 2 2 38 2" xfId="7494" xr:uid="{9B1B2DD9-8962-4D46-A481-B2F73F95D27A}"/>
    <cellStyle name="메모 2 2 2 38 2 2" xfId="7495" xr:uid="{090811DD-0322-4DCF-9CF0-F7B15FB9E667}"/>
    <cellStyle name="메모 2 2 2 38 2 2 2" xfId="34602" xr:uid="{0AA62E29-49C1-4FB6-888D-A91D51AAEA0F}"/>
    <cellStyle name="메모 2 2 2 38 2 3" xfId="7496" xr:uid="{4BEE002F-8178-4670-909D-09BD4F5044D5}"/>
    <cellStyle name="메모 2 2 2 38 2 3 2" xfId="34603" xr:uid="{9C698CFD-B2F3-4057-AF22-64F05D184930}"/>
    <cellStyle name="메모 2 2 2 38 2 4" xfId="34604" xr:uid="{83A8F00F-1B5B-440A-99A1-337E6AC7DBCF}"/>
    <cellStyle name="메모 2 2 2 38 3" xfId="7497" xr:uid="{1152BF7B-8001-495C-A4EC-C69942F96F64}"/>
    <cellStyle name="메모 2 2 2 38 3 2" xfId="7498" xr:uid="{9FC92B15-455C-4103-BAD9-5AFB18EA444A}"/>
    <cellStyle name="메모 2 2 2 38 3 2 2" xfId="34605" xr:uid="{52C60F9F-D40B-4ECF-8E47-9DE8535D7D73}"/>
    <cellStyle name="메모 2 2 2 38 3 3" xfId="7499" xr:uid="{2F829814-718E-47A2-839A-333FBF21D563}"/>
    <cellStyle name="메모 2 2 2 38 3 3 2" xfId="34606" xr:uid="{8FB17246-372F-4DF8-BC01-DC022B774E01}"/>
    <cellStyle name="메모 2 2 2 38 3 4" xfId="34607" xr:uid="{1145A9A9-C667-4313-ABD4-F88BAE554ACC}"/>
    <cellStyle name="메모 2 2 2 38 4" xfId="7500" xr:uid="{284EA9B8-9817-4F1A-9928-21E1DC2E0C20}"/>
    <cellStyle name="메모 2 2 2 38 4 2" xfId="34608" xr:uid="{875D26BD-BBB4-40E7-9A83-4D4A04F2046E}"/>
    <cellStyle name="메모 2 2 2 38 5" xfId="7501" xr:uid="{B93E2996-6A68-466D-84D1-9474E2DB611C}"/>
    <cellStyle name="메모 2 2 2 38 5 2" xfId="34609" xr:uid="{635609E4-0AC7-4118-9CE6-DED13001691D}"/>
    <cellStyle name="메모 2 2 2 38 6" xfId="34610" xr:uid="{3A85828F-2D4C-4B21-BEA5-497ECFB97628}"/>
    <cellStyle name="메모 2 2 2 39" xfId="7502" xr:uid="{8F17AB95-7BE1-4F47-917D-4037E96F7F33}"/>
    <cellStyle name="메모 2 2 2 39 2" xfId="7503" xr:uid="{E5B649B3-5B80-409D-A774-53D68D1E3708}"/>
    <cellStyle name="메모 2 2 2 39 2 2" xfId="7504" xr:uid="{2B1241AD-90CF-4F3C-8F3F-130661B38086}"/>
    <cellStyle name="메모 2 2 2 39 2 2 2" xfId="34611" xr:uid="{E61F73CB-6DAF-4197-B792-4D12E3C3E7C0}"/>
    <cellStyle name="메모 2 2 2 39 2 3" xfId="7505" xr:uid="{FEE4765C-9854-4B2C-BA6C-84011A9BA79E}"/>
    <cellStyle name="메모 2 2 2 39 2 3 2" xfId="34612" xr:uid="{0D4B6035-294B-4B59-84BD-90666F1CA5E8}"/>
    <cellStyle name="메모 2 2 2 39 2 4" xfId="34613" xr:uid="{EFF32A70-0743-4684-B477-1A835E7A3AB6}"/>
    <cellStyle name="메모 2 2 2 39 3" xfId="7506" xr:uid="{B0887CC6-8B2C-4826-B682-7D7F3B523601}"/>
    <cellStyle name="메모 2 2 2 39 3 2" xfId="7507" xr:uid="{36774A59-1754-416D-9B83-E827648EFF51}"/>
    <cellStyle name="메모 2 2 2 39 3 2 2" xfId="34614" xr:uid="{E4460047-C14F-4B14-BAC2-3A7CB06CEA9B}"/>
    <cellStyle name="메모 2 2 2 39 3 3" xfId="7508" xr:uid="{D7B86268-7AF2-4C5F-A2F2-C08C24E5512C}"/>
    <cellStyle name="메모 2 2 2 39 3 3 2" xfId="34615" xr:uid="{74581809-D039-4AD8-AE81-94890C3F07AA}"/>
    <cellStyle name="메모 2 2 2 39 3 4" xfId="34616" xr:uid="{219392AD-11D5-4699-B756-68A507088162}"/>
    <cellStyle name="메모 2 2 2 39 4" xfId="7509" xr:uid="{E9D69AD8-911C-4664-A809-9FC6CBFC29C8}"/>
    <cellStyle name="메모 2 2 2 39 4 2" xfId="34617" xr:uid="{D8C8FFD4-776E-4A12-BB2F-2FE1B48E80E3}"/>
    <cellStyle name="메모 2 2 2 39 5" xfId="7510" xr:uid="{93AB563B-F599-473E-9934-07C3B00153D5}"/>
    <cellStyle name="메모 2 2 2 39 5 2" xfId="34618" xr:uid="{2D729A65-87D1-43CA-B809-1EFE6B9ED885}"/>
    <cellStyle name="메모 2 2 2 39 6" xfId="34619" xr:uid="{EF444E00-F1E1-4265-B420-B287821E6B27}"/>
    <cellStyle name="메모 2 2 2 4" xfId="7511" xr:uid="{49E96E7D-37F0-44BF-8687-9E4FB2703863}"/>
    <cellStyle name="메모 2 2 2 4 2" xfId="7512" xr:uid="{E8F3229C-10A1-4BC7-89A4-561851502D1A}"/>
    <cellStyle name="메모 2 2 2 4 2 2" xfId="7513" xr:uid="{7D741D94-FA74-476C-9286-FC46CC70D854}"/>
    <cellStyle name="메모 2 2 2 4 2 2 2" xfId="34620" xr:uid="{7F7CCE04-B3CB-4DB5-85E3-F70544281CC5}"/>
    <cellStyle name="메모 2 2 2 4 2 3" xfId="7514" xr:uid="{761C5D4F-AFC8-4F44-9B80-4806B4257426}"/>
    <cellStyle name="메모 2 2 2 4 2 3 2" xfId="34621" xr:uid="{BABA02A5-0221-45B6-AC63-737F179048A0}"/>
    <cellStyle name="메모 2 2 2 4 2 4" xfId="34622" xr:uid="{1B1255EB-C797-4BC4-862A-A04CB75EB99A}"/>
    <cellStyle name="메모 2 2 2 4 3" xfId="7515" xr:uid="{2003DC4D-CEEA-482E-928A-B183C5A0F730}"/>
    <cellStyle name="메모 2 2 2 4 3 2" xfId="7516" xr:uid="{27445A1C-39BA-42BC-8E33-3373F0F87829}"/>
    <cellStyle name="메모 2 2 2 4 3 2 2" xfId="34623" xr:uid="{A0F84AB4-237F-46FC-9501-EB4BCAECB3E7}"/>
    <cellStyle name="메모 2 2 2 4 3 3" xfId="7517" xr:uid="{34C3E6E1-2E83-4058-95CD-71AC0E607E86}"/>
    <cellStyle name="메모 2 2 2 4 3 3 2" xfId="34624" xr:uid="{A7EA84EE-0F76-4642-8023-AE68495B7A61}"/>
    <cellStyle name="메모 2 2 2 4 3 4" xfId="34625" xr:uid="{8181316C-2688-42BF-BAC2-A647EA3080C3}"/>
    <cellStyle name="메모 2 2 2 4 4" xfId="7518" xr:uid="{45E59032-2D63-4097-B46B-7DADF368ADBF}"/>
    <cellStyle name="메모 2 2 2 4 4 2" xfId="34626" xr:uid="{3E0B1510-334C-44E3-8E7B-53B2827F8C3A}"/>
    <cellStyle name="메모 2 2 2 4 5" xfId="7519" xr:uid="{79C900AD-3F7D-4936-BC15-6249430F8F68}"/>
    <cellStyle name="메모 2 2 2 4 5 2" xfId="34627" xr:uid="{18ADA5DB-4BED-4EA9-8DB0-D31B6BC31803}"/>
    <cellStyle name="메모 2 2 2 4 6" xfId="34628" xr:uid="{05124B37-31E6-4FC7-8C0A-5AAC4D0D165D}"/>
    <cellStyle name="메모 2 2 2 40" xfId="7520" xr:uid="{6705D254-E215-478F-84B7-CB40182C0807}"/>
    <cellStyle name="메모 2 2 2 40 2" xfId="7521" xr:uid="{6D381275-F593-46EC-9BEE-5387942B9AC7}"/>
    <cellStyle name="메모 2 2 2 40 2 2" xfId="34629" xr:uid="{2E77FF62-00DD-4581-8378-6A21F739A4F3}"/>
    <cellStyle name="메모 2 2 2 40 3" xfId="7522" xr:uid="{3318A69E-D1F7-4E08-BEA0-1BEF64D61D46}"/>
    <cellStyle name="메모 2 2 2 40 3 2" xfId="34630" xr:uid="{680B6ACF-CCC2-4B09-828D-3E09A67C5D2B}"/>
    <cellStyle name="메모 2 2 2 40 4" xfId="34631" xr:uid="{9A1EB0AD-E228-4924-8BE0-0B5CA3AF915A}"/>
    <cellStyle name="메모 2 2 2 41" xfId="7523" xr:uid="{50604C7B-DB00-45C8-9F7A-1DD8D7814DB1}"/>
    <cellStyle name="메모 2 2 2 41 2" xfId="7524" xr:uid="{99BA02C1-C952-4835-BD23-423E64219513}"/>
    <cellStyle name="메모 2 2 2 41 2 2" xfId="34632" xr:uid="{A50B479E-83A3-484D-A4EE-6825D66D131E}"/>
    <cellStyle name="메모 2 2 2 41 3" xfId="7525" xr:uid="{4BEA9086-26EF-452C-BA1C-B56B70D44C46}"/>
    <cellStyle name="메모 2 2 2 41 3 2" xfId="34633" xr:uid="{E5AED2F3-2FD4-4779-84AA-D0E7B7A1FF4A}"/>
    <cellStyle name="메모 2 2 2 41 4" xfId="34634" xr:uid="{323B6B24-0976-43D2-8C50-02B5D46E26C6}"/>
    <cellStyle name="메모 2 2 2 42" xfId="7526" xr:uid="{E652F672-51BA-48B5-9BFE-16E90607E153}"/>
    <cellStyle name="메모 2 2 2 42 2" xfId="34635" xr:uid="{0F275F8A-3879-491F-9A1A-4B34374A50F9}"/>
    <cellStyle name="메모 2 2 2 43" xfId="7527" xr:uid="{C3DF6E96-5B50-45D1-B7A5-C7691C06D01F}"/>
    <cellStyle name="메모 2 2 2 43 2" xfId="34636" xr:uid="{5B1F3E48-1FFF-418A-9593-4F3B848265B6}"/>
    <cellStyle name="메모 2 2 2 44" xfId="34637" xr:uid="{6DCAABC8-8A87-421F-BADD-F72DA5EACDE1}"/>
    <cellStyle name="메모 2 2 2 5" xfId="7528" xr:uid="{7206E544-E9F0-46BF-8B35-E8B28CF2DB59}"/>
    <cellStyle name="메모 2 2 2 5 2" xfId="7529" xr:uid="{1FB31C76-4E10-47DF-A038-EE9ED8FE9AD3}"/>
    <cellStyle name="메모 2 2 2 5 2 2" xfId="7530" xr:uid="{DCEC44B6-7F6A-461C-B157-E9F21C8C07DA}"/>
    <cellStyle name="메모 2 2 2 5 2 2 2" xfId="34638" xr:uid="{5192D5C2-8692-448D-A41C-25A60AEB455E}"/>
    <cellStyle name="메모 2 2 2 5 2 3" xfId="7531" xr:uid="{9AA914C3-045F-494B-B8E9-5DC73E185B87}"/>
    <cellStyle name="메모 2 2 2 5 2 3 2" xfId="34639" xr:uid="{C81E23AD-317F-4CAD-9E13-61B12BB0E753}"/>
    <cellStyle name="메모 2 2 2 5 2 4" xfId="34640" xr:uid="{311C474D-A1BE-4746-88CB-ECE8B291D91E}"/>
    <cellStyle name="메모 2 2 2 5 3" xfId="7532" xr:uid="{619C7916-3DB5-4BB3-B035-66185CEC42FA}"/>
    <cellStyle name="메모 2 2 2 5 3 2" xfId="7533" xr:uid="{CF6979C6-E02D-44AA-B3B5-9CC633362D7A}"/>
    <cellStyle name="메모 2 2 2 5 3 2 2" xfId="34641" xr:uid="{077CA09F-56D8-4E81-B8E2-F7574D162851}"/>
    <cellStyle name="메모 2 2 2 5 3 3" xfId="7534" xr:uid="{8A249206-1321-476B-B644-B6C79BE94938}"/>
    <cellStyle name="메모 2 2 2 5 3 3 2" xfId="34642" xr:uid="{ED29057D-779E-47C1-901C-869E69EB82A9}"/>
    <cellStyle name="메모 2 2 2 5 3 4" xfId="34643" xr:uid="{FB52117D-7BB7-424A-B15F-396F3DD22A8B}"/>
    <cellStyle name="메모 2 2 2 5 4" xfId="7535" xr:uid="{E88A50BE-FBDD-407F-9743-F22914181C98}"/>
    <cellStyle name="메모 2 2 2 5 4 2" xfId="34644" xr:uid="{B7EFECED-0FFD-48D3-8113-D5F457075319}"/>
    <cellStyle name="메모 2 2 2 5 5" xfId="7536" xr:uid="{1F8BD684-E4FB-4A8C-89CC-593D8AC7481D}"/>
    <cellStyle name="메모 2 2 2 5 5 2" xfId="34645" xr:uid="{2A968259-F118-474F-B9B4-C6AD5EF508D8}"/>
    <cellStyle name="메모 2 2 2 5 6" xfId="34646" xr:uid="{A0CBE1C6-1E21-414B-A997-45B237EC66A3}"/>
    <cellStyle name="메모 2 2 2 6" xfId="7537" xr:uid="{05D5E790-F026-4002-88DA-1591F4F660E4}"/>
    <cellStyle name="메모 2 2 2 6 2" xfId="7538" xr:uid="{9C7D394D-350E-4A7E-A7CA-587BFCC2F4AC}"/>
    <cellStyle name="메모 2 2 2 6 2 2" xfId="7539" xr:uid="{3E4672AD-5A9D-40FC-ABC8-4079F7E3F6AA}"/>
    <cellStyle name="메모 2 2 2 6 2 2 2" xfId="34647" xr:uid="{DAD7B007-B29B-4A79-8B5D-FEF70AD5CF40}"/>
    <cellStyle name="메모 2 2 2 6 2 3" xfId="7540" xr:uid="{706F0E7A-E134-4B3C-B533-60B2A91A5B88}"/>
    <cellStyle name="메모 2 2 2 6 2 3 2" xfId="34648" xr:uid="{79DE98BC-AFE8-4CA2-8A40-5550A7171B19}"/>
    <cellStyle name="메모 2 2 2 6 2 4" xfId="34649" xr:uid="{D87ED19E-27E7-46E0-B372-9BEDA7C258EC}"/>
    <cellStyle name="메모 2 2 2 6 3" xfId="7541" xr:uid="{25580C8D-9C69-4ACC-8B7B-24C3F60CBC1B}"/>
    <cellStyle name="메모 2 2 2 6 3 2" xfId="7542" xr:uid="{AD5B44B8-9914-4222-837E-D795E14D54EF}"/>
    <cellStyle name="메모 2 2 2 6 3 2 2" xfId="34650" xr:uid="{7799E68B-76F0-437E-A6C9-22164C00CC5F}"/>
    <cellStyle name="메모 2 2 2 6 3 3" xfId="7543" xr:uid="{6F42A483-2EB7-44CD-B41E-91F6758CC761}"/>
    <cellStyle name="메모 2 2 2 6 3 3 2" xfId="34651" xr:uid="{44115FDD-6997-4D4D-B7DB-D5D0FBBCFD3E}"/>
    <cellStyle name="메모 2 2 2 6 3 4" xfId="34652" xr:uid="{EE68AFE0-1BA5-4CDB-BF58-C5D4E45692EC}"/>
    <cellStyle name="메모 2 2 2 6 4" xfId="7544" xr:uid="{969AB418-B481-4CF5-9E71-FDE8051AE89D}"/>
    <cellStyle name="메모 2 2 2 6 4 2" xfId="34653" xr:uid="{582A216B-9ABD-45D5-86DE-0D480DDF3F0F}"/>
    <cellStyle name="메모 2 2 2 6 5" xfId="7545" xr:uid="{230C3B1C-1F69-4261-A632-09841EA0DC95}"/>
    <cellStyle name="메모 2 2 2 6 5 2" xfId="34654" xr:uid="{6280CE0F-C01D-4E14-8B44-D9AC43FB7158}"/>
    <cellStyle name="메모 2 2 2 6 6" xfId="34655" xr:uid="{CA49F519-1B56-4034-89F3-2E8A5EDA1A34}"/>
    <cellStyle name="메모 2 2 2 7" xfId="7546" xr:uid="{E8AEBBE1-0AC7-4BEF-A3E2-2BF54C691B5C}"/>
    <cellStyle name="메모 2 2 2 7 2" xfId="7547" xr:uid="{559C5AA6-CC7D-41F2-82B2-55B33FDC80CE}"/>
    <cellStyle name="메모 2 2 2 7 2 2" xfId="7548" xr:uid="{0F71A151-A32C-42F9-8E14-0FAC6791D5C4}"/>
    <cellStyle name="메모 2 2 2 7 2 2 2" xfId="34656" xr:uid="{046CC8DC-FE57-4E4F-958E-68BD5B47B281}"/>
    <cellStyle name="메모 2 2 2 7 2 3" xfId="7549" xr:uid="{3A94C6E5-807F-4455-BCA3-973C5A71EB6A}"/>
    <cellStyle name="메모 2 2 2 7 2 3 2" xfId="34657" xr:uid="{38D7F21A-989A-42AB-BE2D-378BBEE8EBA9}"/>
    <cellStyle name="메모 2 2 2 7 2 4" xfId="34658" xr:uid="{1D304DE6-1EC5-4CA0-9F61-247F8A782C46}"/>
    <cellStyle name="메모 2 2 2 7 3" xfId="7550" xr:uid="{4EE39511-5012-41F5-85D5-5E5D1945584F}"/>
    <cellStyle name="메모 2 2 2 7 3 2" xfId="7551" xr:uid="{9536BB00-C91F-4E4C-A865-BF93610664F8}"/>
    <cellStyle name="메모 2 2 2 7 3 2 2" xfId="34659" xr:uid="{9841BA5A-508E-4634-803A-C6EDE39F870A}"/>
    <cellStyle name="메모 2 2 2 7 3 3" xfId="7552" xr:uid="{D2107FDA-0E45-4B1A-8DA9-50011A59B97E}"/>
    <cellStyle name="메모 2 2 2 7 3 3 2" xfId="34660" xr:uid="{B4A173B0-328B-4F93-9693-B0B986D23BBD}"/>
    <cellStyle name="메모 2 2 2 7 3 4" xfId="34661" xr:uid="{0A6DD04F-5FEF-470D-BC99-EAF474EF8656}"/>
    <cellStyle name="메모 2 2 2 7 4" xfId="7553" xr:uid="{55CDC3B8-69FA-4ABF-8AAC-C6BA335237FD}"/>
    <cellStyle name="메모 2 2 2 7 4 2" xfId="34662" xr:uid="{813573D7-1570-457E-95F2-A364C334D39A}"/>
    <cellStyle name="메모 2 2 2 7 5" xfId="7554" xr:uid="{394C8833-F933-4B9E-BD4A-6FCA3D74BB8A}"/>
    <cellStyle name="메모 2 2 2 7 5 2" xfId="34663" xr:uid="{BE89F835-45E4-4848-B06F-47C917C9DED6}"/>
    <cellStyle name="메모 2 2 2 7 6" xfId="34664" xr:uid="{F16D9EFC-DA24-4530-B7C1-3368758F5F1A}"/>
    <cellStyle name="메모 2 2 2 8" xfId="7555" xr:uid="{909411FE-C43A-4827-BC82-45EA1BB2D35F}"/>
    <cellStyle name="메모 2 2 2 8 2" xfId="7556" xr:uid="{AD23F13C-D6D2-43D3-997F-DD0C2D837752}"/>
    <cellStyle name="메모 2 2 2 8 2 2" xfId="7557" xr:uid="{6CDDC837-4A21-409A-B90F-72862562D02D}"/>
    <cellStyle name="메모 2 2 2 8 2 2 2" xfId="34665" xr:uid="{F29B1E30-2C38-4EDF-B797-D3010DEE9C68}"/>
    <cellStyle name="메모 2 2 2 8 2 3" xfId="7558" xr:uid="{D923019B-901D-42AB-A6E0-BF303B620BB6}"/>
    <cellStyle name="메모 2 2 2 8 2 3 2" xfId="34666" xr:uid="{AE3F667A-FFAD-41FD-B076-A2C3D1558B07}"/>
    <cellStyle name="메모 2 2 2 8 2 4" xfId="34667" xr:uid="{AA8C15CF-20D8-4C03-B45B-429B9122B9A8}"/>
    <cellStyle name="메모 2 2 2 8 3" xfId="7559" xr:uid="{1E80498C-CD01-4965-BB97-C1B0FF196E61}"/>
    <cellStyle name="메모 2 2 2 8 3 2" xfId="7560" xr:uid="{8D2A5EBA-6A1A-46FA-8EEF-37DD07C72828}"/>
    <cellStyle name="메모 2 2 2 8 3 2 2" xfId="34668" xr:uid="{FE84328D-D296-4D8A-A4D7-3B8EAE2E99B6}"/>
    <cellStyle name="메모 2 2 2 8 3 3" xfId="7561" xr:uid="{3AA86A15-369C-4DC6-84EA-643E2748C7A8}"/>
    <cellStyle name="메모 2 2 2 8 3 3 2" xfId="34669" xr:uid="{8C5561CF-C4D8-438F-8755-1F082B42406E}"/>
    <cellStyle name="메모 2 2 2 8 3 4" xfId="34670" xr:uid="{EBBC982B-1CAD-41B9-BC82-44E26F0DA378}"/>
    <cellStyle name="메모 2 2 2 8 4" xfId="7562" xr:uid="{60C7B4CB-C17F-42BF-8C58-49EDE2507502}"/>
    <cellStyle name="메모 2 2 2 8 4 2" xfId="34671" xr:uid="{CFD2589C-6E43-4A56-8E69-26DDF92C562C}"/>
    <cellStyle name="메모 2 2 2 8 5" xfId="7563" xr:uid="{744F64E3-6450-44F5-B0D2-9E369AB8778E}"/>
    <cellStyle name="메모 2 2 2 8 5 2" xfId="34672" xr:uid="{ECAF3F32-4D0E-4BB9-8D17-9F7A241425A2}"/>
    <cellStyle name="메모 2 2 2 8 6" xfId="34673" xr:uid="{A2875231-05F5-447B-A131-7E523D7E6D08}"/>
    <cellStyle name="메모 2 2 2 9" xfId="7564" xr:uid="{9C30B2BB-82F6-4CC4-BED5-1B4533B83C8B}"/>
    <cellStyle name="메모 2 2 2 9 2" xfId="7565" xr:uid="{8B778949-D62E-4464-B131-62F03D24296D}"/>
    <cellStyle name="메모 2 2 2 9 2 2" xfId="7566" xr:uid="{85F7A0CB-DF3C-4F70-96E1-F06DA8AD43FB}"/>
    <cellStyle name="메모 2 2 2 9 2 2 2" xfId="34674" xr:uid="{762EA164-712E-482C-9B43-2171A6130BC5}"/>
    <cellStyle name="메모 2 2 2 9 2 3" xfId="7567" xr:uid="{F195C52D-9C50-4D2B-ABAE-24212AC072B6}"/>
    <cellStyle name="메모 2 2 2 9 2 3 2" xfId="34675" xr:uid="{799882AA-5410-41EE-B1D6-746E74A4981D}"/>
    <cellStyle name="메모 2 2 2 9 2 4" xfId="34676" xr:uid="{383CDBDE-EAF5-4B0F-BCB2-A6FF749D845E}"/>
    <cellStyle name="메모 2 2 2 9 3" xfId="7568" xr:uid="{0154A26B-12F6-4D2E-896D-B7ABE79E65DC}"/>
    <cellStyle name="메모 2 2 2 9 3 2" xfId="7569" xr:uid="{B11C9C0F-136A-4E58-88AE-74FE5B026ACA}"/>
    <cellStyle name="메모 2 2 2 9 3 2 2" xfId="34677" xr:uid="{FAF98E95-7846-48C3-9342-9FCCE309A596}"/>
    <cellStyle name="메모 2 2 2 9 3 3" xfId="7570" xr:uid="{BE156C4F-49A6-4626-BFD9-72234E596C2E}"/>
    <cellStyle name="메모 2 2 2 9 3 3 2" xfId="34678" xr:uid="{F3F7AAA2-7779-4234-841A-BFF412B014CE}"/>
    <cellStyle name="메모 2 2 2 9 3 4" xfId="34679" xr:uid="{0647CA2F-96FD-47C0-80DF-AE1E3EFCD408}"/>
    <cellStyle name="메모 2 2 2 9 4" xfId="7571" xr:uid="{58A7840C-717F-4878-BC84-00527750D285}"/>
    <cellStyle name="메모 2 2 2 9 4 2" xfId="34680" xr:uid="{C5088B75-8630-47C6-8B26-ACC3BA738D54}"/>
    <cellStyle name="메모 2 2 2 9 5" xfId="7572" xr:uid="{8F193DA1-50ED-45B4-B048-DD0A68471BA4}"/>
    <cellStyle name="메모 2 2 2 9 5 2" xfId="34681" xr:uid="{C541EAEE-03DC-4F28-9EC1-8B30A5DEF9F8}"/>
    <cellStyle name="메모 2 2 2 9 6" xfId="34682" xr:uid="{6FC2348D-4D12-4C12-AC6E-7F0DA2B30894}"/>
    <cellStyle name="메모 2 2 20" xfId="7573" xr:uid="{62943ABA-211F-486A-AC1E-A661A8CDAC32}"/>
    <cellStyle name="메모 2 2 20 2" xfId="7574" xr:uid="{FD3310DA-F5D4-49F1-88AB-119323889280}"/>
    <cellStyle name="메모 2 2 20 2 2" xfId="7575" xr:uid="{427F683A-D85C-47F9-B7B1-9183C2A461FB}"/>
    <cellStyle name="메모 2 2 20 2 2 2" xfId="34683" xr:uid="{3DAB0BAF-BDBC-45D6-96FD-E86470D0D3D7}"/>
    <cellStyle name="메모 2 2 20 2 3" xfId="7576" xr:uid="{0497DFF2-AF30-4977-AE56-9ABFD9C15801}"/>
    <cellStyle name="메모 2 2 20 2 3 2" xfId="34684" xr:uid="{D0CBB781-68A4-4305-893F-1A4A379DF7F3}"/>
    <cellStyle name="메모 2 2 20 2 4" xfId="34685" xr:uid="{8EF9141D-6765-4212-86CB-6062EFF6F1B4}"/>
    <cellStyle name="메모 2 2 20 3" xfId="7577" xr:uid="{BE164206-4DB2-43DA-8E3E-AA3DA2EE66D1}"/>
    <cellStyle name="메모 2 2 20 3 2" xfId="7578" xr:uid="{457A52B2-E9A6-40BF-8739-98BEA2FA5CAC}"/>
    <cellStyle name="메모 2 2 20 3 2 2" xfId="34686" xr:uid="{E9FD12AB-459F-4760-87FA-0CF36C4FABBB}"/>
    <cellStyle name="메모 2 2 20 3 3" xfId="7579" xr:uid="{340E3031-193A-411F-BA9A-381507707FF3}"/>
    <cellStyle name="메모 2 2 20 3 3 2" xfId="34687" xr:uid="{FD73159F-BC15-408D-AB00-55610DD6A7A7}"/>
    <cellStyle name="메모 2 2 20 3 4" xfId="34688" xr:uid="{AAFEC4E6-91C3-4D8A-A6CA-884F39954D78}"/>
    <cellStyle name="메모 2 2 20 4" xfId="7580" xr:uid="{38EE9994-4E15-4CAA-8EC6-E26920A79E58}"/>
    <cellStyle name="메모 2 2 20 4 2" xfId="34689" xr:uid="{74EE0D86-C364-4676-8797-731C1E9C1712}"/>
    <cellStyle name="메모 2 2 20 5" xfId="7581" xr:uid="{70D61129-71C4-474C-91D8-8198C7E1241E}"/>
    <cellStyle name="메모 2 2 20 5 2" xfId="34690" xr:uid="{30C35A69-B691-4116-B218-BBF54D1D3873}"/>
    <cellStyle name="메모 2 2 20 6" xfId="34691" xr:uid="{67E9AC23-BC11-4706-A57C-1517931641C0}"/>
    <cellStyle name="메모 2 2 21" xfId="7582" xr:uid="{F66F6171-6619-4DAD-9DD5-D8360A1A91C0}"/>
    <cellStyle name="메모 2 2 21 2" xfId="7583" xr:uid="{2E1B702A-378F-4414-9843-2D3F5AC87190}"/>
    <cellStyle name="메모 2 2 21 2 2" xfId="7584" xr:uid="{AB2CBFEE-67A1-47F8-A8BF-7F307571039B}"/>
    <cellStyle name="메모 2 2 21 2 2 2" xfId="34692" xr:uid="{E80E51A6-2D7D-4C6D-BEB8-395252654201}"/>
    <cellStyle name="메모 2 2 21 2 3" xfId="7585" xr:uid="{073B4F77-1BF3-438E-BEC1-260B1409BCC0}"/>
    <cellStyle name="메모 2 2 21 2 3 2" xfId="34693" xr:uid="{6A9ECD3C-241F-4852-BCE8-1AEF0DC66E8C}"/>
    <cellStyle name="메모 2 2 21 2 4" xfId="34694" xr:uid="{A476E0E8-6E10-4518-B537-E9D1BBC309B2}"/>
    <cellStyle name="메모 2 2 21 3" xfId="7586" xr:uid="{12A5C84E-F7E2-4B05-BEE5-BE21EE21D5A8}"/>
    <cellStyle name="메모 2 2 21 3 2" xfId="7587" xr:uid="{5F46DE25-D9B8-4D8C-AA8C-5C5DF33E7938}"/>
    <cellStyle name="메모 2 2 21 3 2 2" xfId="34695" xr:uid="{25A37240-0FF7-4E0D-9E18-524016C17704}"/>
    <cellStyle name="메모 2 2 21 3 3" xfId="7588" xr:uid="{09E11588-5FC2-4A0E-9116-98AC6455F0B9}"/>
    <cellStyle name="메모 2 2 21 3 3 2" xfId="34696" xr:uid="{64FE61FF-A3E8-4DA7-A98E-3B56D768E0D7}"/>
    <cellStyle name="메모 2 2 21 3 4" xfId="34697" xr:uid="{52F1119C-3913-4571-8D17-5C8D9F3125AD}"/>
    <cellStyle name="메모 2 2 21 4" xfId="7589" xr:uid="{13994F99-A81F-479F-AD9D-B7EA682EA790}"/>
    <cellStyle name="메모 2 2 21 4 2" xfId="34698" xr:uid="{8709C4BB-1279-4427-9CE4-76AEB541A355}"/>
    <cellStyle name="메모 2 2 21 5" xfId="7590" xr:uid="{2B720F44-2D4C-4C29-88BB-E446AF272D0F}"/>
    <cellStyle name="메모 2 2 21 5 2" xfId="34699" xr:uid="{EEE96841-73FD-4062-BA3D-DAA9B36553AD}"/>
    <cellStyle name="메모 2 2 21 6" xfId="34700" xr:uid="{E29D01A8-64F7-4A97-99AE-893A2483E36D}"/>
    <cellStyle name="메모 2 2 22" xfId="7591" xr:uid="{CEBB4BCF-8CEA-4426-B5FC-833A6BAFC740}"/>
    <cellStyle name="메모 2 2 22 2" xfId="7592" xr:uid="{C39FEBD6-7240-4315-8DFF-9B71D75B1CDD}"/>
    <cellStyle name="메모 2 2 22 2 2" xfId="7593" xr:uid="{95782B3D-8598-43E9-8F29-ED60F6EC1D7B}"/>
    <cellStyle name="메모 2 2 22 2 2 2" xfId="34701" xr:uid="{AB7B04CB-AC08-4539-BFA7-D9D36A6A3449}"/>
    <cellStyle name="메모 2 2 22 2 3" xfId="7594" xr:uid="{2A25A58B-6670-423E-843A-14466A31DBE6}"/>
    <cellStyle name="메모 2 2 22 2 3 2" xfId="34702" xr:uid="{5FA9104E-595C-4B01-99D6-63D2880259B2}"/>
    <cellStyle name="메모 2 2 22 2 4" xfId="34703" xr:uid="{1B3D79D2-ECA0-45A2-B5A7-6080B2CD0686}"/>
    <cellStyle name="메모 2 2 22 3" xfId="7595" xr:uid="{9FDA22A3-1535-4076-B34B-18B786B17D7E}"/>
    <cellStyle name="메모 2 2 22 3 2" xfId="7596" xr:uid="{31D0AA74-86D6-4947-8252-5ADCB693D037}"/>
    <cellStyle name="메모 2 2 22 3 2 2" xfId="34704" xr:uid="{5C81A455-E453-4C87-AE4D-398592F87053}"/>
    <cellStyle name="메모 2 2 22 3 3" xfId="7597" xr:uid="{F37DAD93-8B8B-4D97-826A-77EB72B4EE58}"/>
    <cellStyle name="메모 2 2 22 3 3 2" xfId="34705" xr:uid="{03A7BA90-B130-45E7-BFA5-5E67E5E3FF22}"/>
    <cellStyle name="메모 2 2 22 3 4" xfId="34706" xr:uid="{CCFCDC82-682C-46AA-92BE-C0E53DC26B98}"/>
    <cellStyle name="메모 2 2 22 4" xfId="7598" xr:uid="{88B233F2-09D0-4ECE-BF4F-2D9161809B46}"/>
    <cellStyle name="메모 2 2 22 4 2" xfId="34707" xr:uid="{AEF422DB-1574-4156-AAA6-206341492D6E}"/>
    <cellStyle name="메모 2 2 22 5" xfId="7599" xr:uid="{77A551C1-C84D-4202-AC32-0739C50398CE}"/>
    <cellStyle name="메모 2 2 22 5 2" xfId="34708" xr:uid="{79D08826-4733-407E-BC04-2209162B3419}"/>
    <cellStyle name="메모 2 2 22 6" xfId="34709" xr:uid="{3E9EBCF2-808E-42D0-9C84-81ADC5484487}"/>
    <cellStyle name="메모 2 2 23" xfId="7600" xr:uid="{7BC1B700-0896-4DD7-A144-10C84714C844}"/>
    <cellStyle name="메모 2 2 23 2" xfId="7601" xr:uid="{97AB304E-BC9A-4FC4-A07D-E4AE983C9964}"/>
    <cellStyle name="메모 2 2 23 2 2" xfId="7602" xr:uid="{190F4795-2398-4C3E-8D0A-FA484C18C456}"/>
    <cellStyle name="메모 2 2 23 2 2 2" xfId="34710" xr:uid="{28D7E289-B0B1-4971-B1E2-E0422628AD75}"/>
    <cellStyle name="메모 2 2 23 2 3" xfId="7603" xr:uid="{CFE308C4-7A56-490C-926E-AE8B6EA73985}"/>
    <cellStyle name="메모 2 2 23 2 3 2" xfId="34711" xr:uid="{F041C5F0-1E6A-4FD6-BB31-46CFB68FB55B}"/>
    <cellStyle name="메모 2 2 23 2 4" xfId="34712" xr:uid="{6070B73C-D752-48B9-9395-EF089F7746AC}"/>
    <cellStyle name="메모 2 2 23 3" xfId="7604" xr:uid="{0BD8E1CC-35D4-49DD-A032-E10E6585E929}"/>
    <cellStyle name="메모 2 2 23 3 2" xfId="7605" xr:uid="{6172F8E7-16D2-490B-AF87-3BC044A42295}"/>
    <cellStyle name="메모 2 2 23 3 2 2" xfId="34713" xr:uid="{782F418E-879F-4B67-9C71-B92D2298AC4E}"/>
    <cellStyle name="메모 2 2 23 3 3" xfId="7606" xr:uid="{338BAB4F-CF04-4BD5-9AB9-BAEEDC02ABB7}"/>
    <cellStyle name="메모 2 2 23 3 3 2" xfId="34714" xr:uid="{5476BECC-8E3E-4ACA-AF8B-43F4C262B59F}"/>
    <cellStyle name="메모 2 2 23 3 4" xfId="34715" xr:uid="{8EE69AA6-C5B8-4E69-88ED-CDD717B81C14}"/>
    <cellStyle name="메모 2 2 23 4" xfId="7607" xr:uid="{0BA826FF-E142-4CEF-9C73-BCBDAAC99D4B}"/>
    <cellStyle name="메모 2 2 23 4 2" xfId="34716" xr:uid="{8B110CB4-E35D-4D3B-A7E5-9B1C863C7EBE}"/>
    <cellStyle name="메모 2 2 23 5" xfId="7608" xr:uid="{8C59BD2E-00A2-492C-AC32-61977675F17F}"/>
    <cellStyle name="메모 2 2 23 5 2" xfId="34717" xr:uid="{FD676958-E46F-4FD5-B466-0515B68CEF43}"/>
    <cellStyle name="메모 2 2 23 6" xfId="34718" xr:uid="{30D1C715-5A31-4BD0-A301-832C4C70B58A}"/>
    <cellStyle name="메모 2 2 24" xfId="7609" xr:uid="{83078BB5-D90A-4AFE-8ED3-DC559E6C5193}"/>
    <cellStyle name="메모 2 2 24 2" xfId="7610" xr:uid="{8497DE19-F048-49FE-B0BE-F0D2B30AAC75}"/>
    <cellStyle name="메모 2 2 24 2 2" xfId="7611" xr:uid="{609BC686-5F4A-49DE-9799-BA4ECAD7B31A}"/>
    <cellStyle name="메모 2 2 24 2 2 2" xfId="34719" xr:uid="{AFB93ED9-1B4D-4E51-967A-8246B4466C7A}"/>
    <cellStyle name="메모 2 2 24 2 3" xfId="7612" xr:uid="{1945F155-B2D7-406E-9B93-8DA6A54A6239}"/>
    <cellStyle name="메모 2 2 24 2 3 2" xfId="34720" xr:uid="{F489BE83-4283-4B72-BBF2-57132F1DA467}"/>
    <cellStyle name="메모 2 2 24 2 4" xfId="34721" xr:uid="{078B0152-184B-4B84-AC45-840C49B4C530}"/>
    <cellStyle name="메모 2 2 24 3" xfId="7613" xr:uid="{6F3A9A13-D311-49FF-A748-AAFFE7589818}"/>
    <cellStyle name="메모 2 2 24 3 2" xfId="7614" xr:uid="{029DA24F-6CE4-4FCA-986F-4A0E4B677818}"/>
    <cellStyle name="메모 2 2 24 3 2 2" xfId="34722" xr:uid="{B5DDF285-F0A6-4212-AFA7-38581E7D24D8}"/>
    <cellStyle name="메모 2 2 24 3 3" xfId="7615" xr:uid="{5BC8338B-5EA5-4335-A4F2-BF7300EEC773}"/>
    <cellStyle name="메모 2 2 24 3 3 2" xfId="34723" xr:uid="{EDBA2974-4C67-4F0A-9E91-3F90E3F363A8}"/>
    <cellStyle name="메모 2 2 24 3 4" xfId="34724" xr:uid="{3CBA3E63-F389-4E0B-91C6-047FD188DFBE}"/>
    <cellStyle name="메모 2 2 24 4" xfId="7616" xr:uid="{4072391F-E5B7-4C7A-861F-EDF728737495}"/>
    <cellStyle name="메모 2 2 24 4 2" xfId="34725" xr:uid="{BE5213FB-AABC-4AA1-BDF6-6ADA72D25280}"/>
    <cellStyle name="메모 2 2 24 5" xfId="7617" xr:uid="{39FB7FE0-2DDD-4B5F-BC5E-48D5EF3A4327}"/>
    <cellStyle name="메모 2 2 24 5 2" xfId="34726" xr:uid="{2F4C3226-FA3D-42A7-9122-2CF91F320231}"/>
    <cellStyle name="메모 2 2 24 6" xfId="34727" xr:uid="{BABBB254-0A58-42B0-B298-0F4258B91531}"/>
    <cellStyle name="메모 2 2 25" xfId="7618" xr:uid="{D3106A17-C8F8-4ADB-BBC0-125B84CE2DF8}"/>
    <cellStyle name="메모 2 2 25 2" xfId="7619" xr:uid="{7A154589-9444-41C7-A345-C7A222748D37}"/>
    <cellStyle name="메모 2 2 25 2 2" xfId="7620" xr:uid="{DE646AFC-1477-4E21-9E80-7B5A5AD09672}"/>
    <cellStyle name="메모 2 2 25 2 2 2" xfId="34728" xr:uid="{A919E9C3-C549-4164-AEF0-E68DCADEA4A6}"/>
    <cellStyle name="메모 2 2 25 2 3" xfId="7621" xr:uid="{34C7222E-67F4-4594-A4AD-C8160E15B076}"/>
    <cellStyle name="메모 2 2 25 2 3 2" xfId="34729" xr:uid="{BD7CB9F6-D20B-4E2C-9264-290687CFA6F5}"/>
    <cellStyle name="메모 2 2 25 2 4" xfId="34730" xr:uid="{E2B5BCD6-832F-4FBA-88AD-1553319123CA}"/>
    <cellStyle name="메모 2 2 25 3" xfId="7622" xr:uid="{7308D832-82A7-4948-9FB5-0433663F6E27}"/>
    <cellStyle name="메모 2 2 25 3 2" xfId="7623" xr:uid="{EF700F5E-5BF7-4918-9433-2A35DF6EC389}"/>
    <cellStyle name="메모 2 2 25 3 2 2" xfId="34731" xr:uid="{AE0591C7-25ED-487B-BC87-2CF87C172094}"/>
    <cellStyle name="메모 2 2 25 3 3" xfId="7624" xr:uid="{BCF5EB41-D547-415E-9C74-317BE92838D8}"/>
    <cellStyle name="메모 2 2 25 3 3 2" xfId="34732" xr:uid="{ECC17032-0A01-447A-ADA4-209DA3842C89}"/>
    <cellStyle name="메모 2 2 25 3 4" xfId="34733" xr:uid="{3795823E-BBD1-42A1-8B08-12BC1DE55E6B}"/>
    <cellStyle name="메모 2 2 25 4" xfId="7625" xr:uid="{2D40E077-1EEB-4D19-80E7-71BF9DDB60CC}"/>
    <cellStyle name="메모 2 2 25 4 2" xfId="34734" xr:uid="{8AF713A1-5265-4297-BC34-D3963D9054E4}"/>
    <cellStyle name="메모 2 2 25 5" xfId="7626" xr:uid="{5FF4D1F5-FD0D-41F1-9556-70C0E600E93D}"/>
    <cellStyle name="메모 2 2 25 5 2" xfId="34735" xr:uid="{0F8776F2-20B4-4B3F-966F-6A4E0429B34F}"/>
    <cellStyle name="메모 2 2 25 6" xfId="34736" xr:uid="{113147B0-912B-42FF-8EE8-22128A2C167E}"/>
    <cellStyle name="메모 2 2 26" xfId="7627" xr:uid="{92622603-2C0C-432B-9263-323BD304652E}"/>
    <cellStyle name="메모 2 2 26 2" xfId="7628" xr:uid="{08D8D502-723F-4FBF-8966-BBD8A18617A1}"/>
    <cellStyle name="메모 2 2 26 2 2" xfId="7629" xr:uid="{0BD36C99-5F2C-4B97-B03A-EC82C86E6460}"/>
    <cellStyle name="메모 2 2 26 2 2 2" xfId="34737" xr:uid="{76B3E557-274B-447C-83B4-D706EA15A98E}"/>
    <cellStyle name="메모 2 2 26 2 3" xfId="7630" xr:uid="{612FC2C0-EA50-427F-8C04-D170995F4CED}"/>
    <cellStyle name="메모 2 2 26 2 3 2" xfId="34738" xr:uid="{94825B81-42CA-4A51-9121-B351A0B139B1}"/>
    <cellStyle name="메모 2 2 26 2 4" xfId="34739" xr:uid="{7C83A1B8-F5AB-4B07-890A-3202A2B77305}"/>
    <cellStyle name="메모 2 2 26 3" xfId="7631" xr:uid="{290A4647-5E55-419F-A73F-6467E1901D62}"/>
    <cellStyle name="메모 2 2 26 3 2" xfId="7632" xr:uid="{841B933C-2171-41A9-AD5B-C21E93B348F7}"/>
    <cellStyle name="메모 2 2 26 3 2 2" xfId="34740" xr:uid="{B09F44A8-C79D-49DB-85B7-A65AAA07D07A}"/>
    <cellStyle name="메모 2 2 26 3 3" xfId="7633" xr:uid="{DD0C79A3-065B-4535-B049-46C95A49E627}"/>
    <cellStyle name="메모 2 2 26 3 3 2" xfId="34741" xr:uid="{39660957-B867-48F2-A52C-8357A1D3CA37}"/>
    <cellStyle name="메모 2 2 26 3 4" xfId="34742" xr:uid="{BC34B63C-8458-4AFD-B5F0-92069BBE5CB7}"/>
    <cellStyle name="메모 2 2 26 4" xfId="7634" xr:uid="{E06DB422-E322-40FA-B7E3-A8993F0966A1}"/>
    <cellStyle name="메모 2 2 26 4 2" xfId="34743" xr:uid="{976F9125-BEA3-4620-A92F-594B08FE1AA6}"/>
    <cellStyle name="메모 2 2 26 5" xfId="7635" xr:uid="{9954AB1A-5AC9-4BF9-BC6C-F9A728672838}"/>
    <cellStyle name="메모 2 2 26 5 2" xfId="34744" xr:uid="{65EEA86A-DEAF-444B-B66E-60C66DFA3642}"/>
    <cellStyle name="메모 2 2 26 6" xfId="34745" xr:uid="{2D757D68-89F7-4F66-B3A3-5F170C549182}"/>
    <cellStyle name="메모 2 2 27" xfId="7636" xr:uid="{79F79DF3-485C-44FE-8AB7-C437224871F2}"/>
    <cellStyle name="메모 2 2 27 2" xfId="7637" xr:uid="{5EF3D1C7-E183-42F7-8C38-9BF812E0DB64}"/>
    <cellStyle name="메모 2 2 27 2 2" xfId="7638" xr:uid="{8DC97F20-FA16-4F35-920B-DD7F4AEB226B}"/>
    <cellStyle name="메모 2 2 27 2 2 2" xfId="34746" xr:uid="{3E83A312-0B00-47DD-8874-20B1EEE04047}"/>
    <cellStyle name="메모 2 2 27 2 3" xfId="7639" xr:uid="{90544F02-4211-4508-9CCC-8793B5E9CF4A}"/>
    <cellStyle name="메모 2 2 27 2 3 2" xfId="34747" xr:uid="{92BA472D-71AB-449B-A566-7F0A12C17C78}"/>
    <cellStyle name="메모 2 2 27 2 4" xfId="34748" xr:uid="{A82CDD58-311D-49C7-BC9B-19593AFB7488}"/>
    <cellStyle name="메모 2 2 27 3" xfId="7640" xr:uid="{AE0C687E-AA4F-455B-AC86-5BFA98A4F147}"/>
    <cellStyle name="메모 2 2 27 3 2" xfId="7641" xr:uid="{8D05B128-933D-4124-8220-659D419E1F61}"/>
    <cellStyle name="메모 2 2 27 3 2 2" xfId="34749" xr:uid="{2B26F741-F06B-45FA-944A-AA110835AA7D}"/>
    <cellStyle name="메모 2 2 27 3 3" xfId="7642" xr:uid="{7F1B0A9F-8084-44C2-8D78-3D7D47C5CC6C}"/>
    <cellStyle name="메모 2 2 27 3 3 2" xfId="34750" xr:uid="{4021E961-C868-458C-B297-CE50D8FF87C8}"/>
    <cellStyle name="메모 2 2 27 3 4" xfId="34751" xr:uid="{8AAA8649-E24E-4F21-A23A-6A31896F7D49}"/>
    <cellStyle name="메모 2 2 27 4" xfId="7643" xr:uid="{8AA25C87-4CAD-4CB8-AC36-A51907B16787}"/>
    <cellStyle name="메모 2 2 27 4 2" xfId="34752" xr:uid="{065245FA-B5CF-41CF-86BC-7AF747FE30EA}"/>
    <cellStyle name="메모 2 2 27 5" xfId="7644" xr:uid="{0DEB703C-75FD-477E-B613-5A15A2049816}"/>
    <cellStyle name="메모 2 2 27 5 2" xfId="34753" xr:uid="{625C2A7D-4898-4132-A265-5D5857112E6B}"/>
    <cellStyle name="메모 2 2 27 6" xfId="34754" xr:uid="{75527239-99ED-4693-A582-6ABE8D3249D5}"/>
    <cellStyle name="메모 2 2 28" xfId="7645" xr:uid="{F4B0F859-4754-4629-9DC5-4D5C19401997}"/>
    <cellStyle name="메모 2 2 28 2" xfId="7646" xr:uid="{8FB3E53F-C1E9-4489-A13C-E74E1900FF61}"/>
    <cellStyle name="메모 2 2 28 2 2" xfId="7647" xr:uid="{2D13A017-20C4-4CBB-BFDE-8A582808463D}"/>
    <cellStyle name="메모 2 2 28 2 2 2" xfId="34755" xr:uid="{388AB922-8CEA-41EE-8C26-A9A41DD27285}"/>
    <cellStyle name="메모 2 2 28 2 3" xfId="7648" xr:uid="{0D58A8F1-2034-448D-9931-CEF209C6A818}"/>
    <cellStyle name="메모 2 2 28 2 3 2" xfId="34756" xr:uid="{45F71557-820B-4424-84E2-09436D24E0E6}"/>
    <cellStyle name="메모 2 2 28 2 4" xfId="34757" xr:uid="{BCA04FDC-3BEB-47B3-AD33-C2C77D739378}"/>
    <cellStyle name="메모 2 2 28 3" xfId="7649" xr:uid="{BDDC7BAB-DD9B-4DB9-91B0-D55B3CE0B1D2}"/>
    <cellStyle name="메모 2 2 28 3 2" xfId="7650" xr:uid="{C59924FB-DA2A-4896-B56D-37D54B61D47F}"/>
    <cellStyle name="메모 2 2 28 3 2 2" xfId="34758" xr:uid="{DDEAADDA-6992-4317-8F77-2DC5F54D5F43}"/>
    <cellStyle name="메모 2 2 28 3 3" xfId="7651" xr:uid="{2A8A73B3-EEA5-4180-B802-C9932DAA0706}"/>
    <cellStyle name="메모 2 2 28 3 3 2" xfId="34759" xr:uid="{5A7B9802-0473-447E-BE88-25A68C7F952E}"/>
    <cellStyle name="메모 2 2 28 3 4" xfId="34760" xr:uid="{84813C33-D8DF-4D8A-A3C7-0BA677899574}"/>
    <cellStyle name="메모 2 2 28 4" xfId="7652" xr:uid="{D3386CE3-7A27-47D4-93A6-5D0BF41602FD}"/>
    <cellStyle name="메모 2 2 28 4 2" xfId="34761" xr:uid="{CEDBE8D0-161E-475F-9BD3-833FE2316FAD}"/>
    <cellStyle name="메모 2 2 28 5" xfId="7653" xr:uid="{9E0918B8-A88C-4644-B4ED-ADB620904841}"/>
    <cellStyle name="메모 2 2 28 5 2" xfId="34762" xr:uid="{B1860771-AEC4-441C-9704-2383C762FE1B}"/>
    <cellStyle name="메모 2 2 28 6" xfId="34763" xr:uid="{C8A08F14-D676-4A39-BC71-BEE9A6BF4A7D}"/>
    <cellStyle name="메모 2 2 29" xfId="7654" xr:uid="{E2B81DAA-7B9F-4520-969B-239C534A6B56}"/>
    <cellStyle name="메모 2 2 29 2" xfId="7655" xr:uid="{8DCD421A-CB72-4C4B-89A1-D5565545FFFC}"/>
    <cellStyle name="메모 2 2 29 2 2" xfId="7656" xr:uid="{5F7DA023-DBEC-4C59-8887-F06B5EF12711}"/>
    <cellStyle name="메모 2 2 29 2 2 2" xfId="34764" xr:uid="{9CF14554-8109-43C8-A696-B0F2237A8D5B}"/>
    <cellStyle name="메모 2 2 29 2 3" xfId="7657" xr:uid="{AE390871-6E68-4D74-8AA1-FAB3DABA720D}"/>
    <cellStyle name="메모 2 2 29 2 3 2" xfId="34765" xr:uid="{9FE6269F-003D-4BAA-B211-00991A0C8EE1}"/>
    <cellStyle name="메모 2 2 29 2 4" xfId="34766" xr:uid="{F1FC53EA-35F2-4C5F-B9AF-D35752CE07DC}"/>
    <cellStyle name="메모 2 2 29 3" xfId="7658" xr:uid="{53442C1F-56D7-4E00-90AF-7E47D9A7180A}"/>
    <cellStyle name="메모 2 2 29 3 2" xfId="7659" xr:uid="{E5DC3A86-4944-4148-A126-BF07EB0C39FF}"/>
    <cellStyle name="메모 2 2 29 3 2 2" xfId="34767" xr:uid="{D786F7E4-5402-412B-B0DF-6CE5252FBEDD}"/>
    <cellStyle name="메모 2 2 29 3 3" xfId="7660" xr:uid="{20F8197B-1413-43F8-B141-4CB2BF2C1DFD}"/>
    <cellStyle name="메모 2 2 29 3 3 2" xfId="34768" xr:uid="{66C07569-3409-44E0-9177-6CB9338CBCFB}"/>
    <cellStyle name="메모 2 2 29 3 4" xfId="34769" xr:uid="{05EF3B74-35DE-42FA-BD35-7947392F1DAD}"/>
    <cellStyle name="메모 2 2 29 4" xfId="7661" xr:uid="{83E0780A-FB1F-49A1-83D7-1FADEEC71963}"/>
    <cellStyle name="메모 2 2 29 4 2" xfId="34770" xr:uid="{38E19370-59ED-4C53-A068-F97CD68D39B8}"/>
    <cellStyle name="메모 2 2 29 5" xfId="7662" xr:uid="{ED87167C-9A63-45CE-9B47-EA04A14C73BA}"/>
    <cellStyle name="메모 2 2 29 5 2" xfId="34771" xr:uid="{6EAFE3D6-3E77-4917-8C57-E381CF573E40}"/>
    <cellStyle name="메모 2 2 29 6" xfId="34772" xr:uid="{AA0C684A-FCC0-478D-878E-AD352DCCF036}"/>
    <cellStyle name="메모 2 2 3" xfId="7663" xr:uid="{3014A67C-558E-4393-9337-59D65515C981}"/>
    <cellStyle name="메모 2 2 3 2" xfId="7664" xr:uid="{CBBB2DF5-4FEF-4DE4-9B43-412ABD6217D8}"/>
    <cellStyle name="메모 2 2 3 2 2" xfId="7665" xr:uid="{97222F51-02DC-41AC-893E-B65F427410C4}"/>
    <cellStyle name="메모 2 2 3 2 2 2" xfId="34773" xr:uid="{98C270C8-5D0F-45FA-A789-7F48398B858E}"/>
    <cellStyle name="메모 2 2 3 2 3" xfId="7666" xr:uid="{4AE58E47-C8A5-4B2E-8D88-71C4A7D4FB57}"/>
    <cellStyle name="메모 2 2 3 2 3 2" xfId="34774" xr:uid="{E4C01C5A-6EEC-44CC-9254-67E3CB547E31}"/>
    <cellStyle name="메모 2 2 3 2 4" xfId="34775" xr:uid="{48870777-B40B-4EAC-BDCB-006450F3F08B}"/>
    <cellStyle name="메모 2 2 3 3" xfId="7667" xr:uid="{F42B4A63-7AD9-4EFC-9C89-DBEE6944B447}"/>
    <cellStyle name="메모 2 2 3 3 2" xfId="7668" xr:uid="{29B5119F-770E-4C63-8FED-5EC5F851AFA7}"/>
    <cellStyle name="메모 2 2 3 3 2 2" xfId="34776" xr:uid="{D9E04565-798B-47BD-9D8C-6C4C9AA54183}"/>
    <cellStyle name="메모 2 2 3 3 3" xfId="7669" xr:uid="{2F4B8478-A2EE-4919-AD11-9FEA2A0FBAA9}"/>
    <cellStyle name="메모 2 2 3 3 3 2" xfId="34777" xr:uid="{A9E9D065-F995-4B19-8683-D8ED39080DE8}"/>
    <cellStyle name="메모 2 2 3 3 4" xfId="34778" xr:uid="{C552C1FA-846B-4ADC-AECF-00088783DB6D}"/>
    <cellStyle name="메모 2 2 3 4" xfId="7670" xr:uid="{602B1E9F-4BF5-47D3-A7DA-28A035798B52}"/>
    <cellStyle name="메모 2 2 3 4 2" xfId="34779" xr:uid="{6FAE417A-C193-4E7D-A051-308F8632C8D7}"/>
    <cellStyle name="메모 2 2 3 5" xfId="7671" xr:uid="{3A284AE4-E046-4DFB-8318-CD385E0D7C8E}"/>
    <cellStyle name="메모 2 2 3 5 2" xfId="34780" xr:uid="{56AB8DD4-2DE1-4877-97CC-F423408D5547}"/>
    <cellStyle name="메모 2 2 3 6" xfId="34781" xr:uid="{487CC76A-9C96-491D-91D3-6C7165889610}"/>
    <cellStyle name="메모 2 2 30" xfId="7672" xr:uid="{A93356C4-A258-4277-94E5-F30676498F8D}"/>
    <cellStyle name="메모 2 2 30 2" xfId="7673" xr:uid="{35904E64-A0BC-4B45-9B8F-8416548095CA}"/>
    <cellStyle name="메모 2 2 30 2 2" xfId="7674" xr:uid="{071FB9A3-C5CB-4142-861A-D79B96D3BF3E}"/>
    <cellStyle name="메모 2 2 30 2 2 2" xfId="34782" xr:uid="{3F099259-6845-4F8C-991B-DC073EC6E089}"/>
    <cellStyle name="메모 2 2 30 2 3" xfId="7675" xr:uid="{D9ACB7D0-28B6-4026-9802-B1E6D55E0C8C}"/>
    <cellStyle name="메모 2 2 30 2 3 2" xfId="34783" xr:uid="{FB839B15-7406-411A-8296-429FE5544A3D}"/>
    <cellStyle name="메모 2 2 30 2 4" xfId="34784" xr:uid="{2D475E69-CE15-4DE0-9554-6A496FD3AA08}"/>
    <cellStyle name="메모 2 2 30 3" xfId="7676" xr:uid="{85DCAAC3-5440-4618-BDC0-7305ECC7BC0A}"/>
    <cellStyle name="메모 2 2 30 3 2" xfId="7677" xr:uid="{0805BB6F-50F5-4A1D-9EA4-9263774CF7A6}"/>
    <cellStyle name="메모 2 2 30 3 2 2" xfId="34785" xr:uid="{2BAECDB0-ABEB-494A-A045-105A499DAD07}"/>
    <cellStyle name="메모 2 2 30 3 3" xfId="7678" xr:uid="{E4177D10-79C6-4659-ADD9-112A14DFB276}"/>
    <cellStyle name="메모 2 2 30 3 3 2" xfId="34786" xr:uid="{907F57C8-25A1-4D20-A420-3C92DADE9C18}"/>
    <cellStyle name="메모 2 2 30 3 4" xfId="34787" xr:uid="{CCA276C4-DE70-4B4F-98D7-781AE755A735}"/>
    <cellStyle name="메모 2 2 30 4" xfId="7679" xr:uid="{A9B72B17-CCB0-4699-AA19-4B03D533614B}"/>
    <cellStyle name="메모 2 2 30 4 2" xfId="34788" xr:uid="{D16C79B2-CC43-4DB9-A99A-7B683D7B49A3}"/>
    <cellStyle name="메모 2 2 30 5" xfId="7680" xr:uid="{ADBD4C22-116B-431B-A019-11BFDC3C0BE6}"/>
    <cellStyle name="메모 2 2 30 5 2" xfId="34789" xr:uid="{40C23738-AC2F-4FC4-8A99-4BF5B9185F91}"/>
    <cellStyle name="메모 2 2 30 6" xfId="34790" xr:uid="{69D21F28-FC24-4969-A903-6F4134F4F3AF}"/>
    <cellStyle name="메모 2 2 31" xfId="7681" xr:uid="{DA44BDEC-C410-49A1-99B8-D541B2677F3A}"/>
    <cellStyle name="메모 2 2 31 2" xfId="7682" xr:uid="{746ABB3C-E776-42B3-B985-BDCDC1AC85CF}"/>
    <cellStyle name="메모 2 2 31 2 2" xfId="7683" xr:uid="{2E6147EC-B171-43F9-8BDB-4B2E251CA1CB}"/>
    <cellStyle name="메모 2 2 31 2 2 2" xfId="34791" xr:uid="{9D5E42A0-685C-4126-A7AF-C6B9764706A5}"/>
    <cellStyle name="메모 2 2 31 2 3" xfId="7684" xr:uid="{5FC59F7D-FD92-4407-916D-799783B3AE51}"/>
    <cellStyle name="메모 2 2 31 2 3 2" xfId="34792" xr:uid="{2E85A605-F439-4678-84B6-58575C799FE3}"/>
    <cellStyle name="메모 2 2 31 2 4" xfId="34793" xr:uid="{1E4FAA11-CC68-4A06-8484-4400407720E5}"/>
    <cellStyle name="메모 2 2 31 3" xfId="7685" xr:uid="{919B2B0E-3AE3-4465-A029-A4421B31D652}"/>
    <cellStyle name="메모 2 2 31 3 2" xfId="7686" xr:uid="{F886FED0-3FBA-45A0-B5C1-5E17FC0DC713}"/>
    <cellStyle name="메모 2 2 31 3 2 2" xfId="34794" xr:uid="{EB7C3489-C046-4FF2-B002-B2CC51FC5878}"/>
    <cellStyle name="메모 2 2 31 3 3" xfId="7687" xr:uid="{2335778A-147A-4B94-BFD1-E491751B6B33}"/>
    <cellStyle name="메모 2 2 31 3 3 2" xfId="34795" xr:uid="{2F6841D6-DA3B-46C5-939A-FB2855005BF5}"/>
    <cellStyle name="메모 2 2 31 3 4" xfId="34796" xr:uid="{AC503E3B-D517-4991-A40C-A2E4F9DBAE95}"/>
    <cellStyle name="메모 2 2 31 4" xfId="7688" xr:uid="{F2497FFF-4444-43D6-9FF6-66884B9D8223}"/>
    <cellStyle name="메모 2 2 31 4 2" xfId="34797" xr:uid="{30B4CF25-06C8-4D39-A465-FAFE69B02E56}"/>
    <cellStyle name="메모 2 2 31 5" xfId="7689" xr:uid="{734E8506-AA4E-4208-9FEC-D6B8DFDD5C31}"/>
    <cellStyle name="메모 2 2 31 5 2" xfId="34798" xr:uid="{A6102A5F-B9C4-4C0A-84AE-93C2EF31EB1D}"/>
    <cellStyle name="메모 2 2 31 6" xfId="34799" xr:uid="{A7B25203-C01C-472A-8AD0-F5B2717878E7}"/>
    <cellStyle name="메모 2 2 32" xfId="7690" xr:uid="{994D5E87-3198-4C92-B648-43ECCFE3F123}"/>
    <cellStyle name="메모 2 2 32 2" xfId="7691" xr:uid="{7F48ED9A-5290-4074-8107-85D270C36958}"/>
    <cellStyle name="메모 2 2 32 2 2" xfId="7692" xr:uid="{6B9C5D3B-0B7B-48EE-A934-8F5673470867}"/>
    <cellStyle name="메모 2 2 32 2 2 2" xfId="34800" xr:uid="{8D72C3C4-BBB7-48FA-99C8-75B9A0A045CD}"/>
    <cellStyle name="메모 2 2 32 2 3" xfId="7693" xr:uid="{AB1D6E11-7CD7-49EB-B105-149A6AEB8A05}"/>
    <cellStyle name="메모 2 2 32 2 3 2" xfId="34801" xr:uid="{BE859217-D479-4D3A-845A-29E2127AE46E}"/>
    <cellStyle name="메모 2 2 32 2 4" xfId="34802" xr:uid="{76C6C847-F727-467A-A4B9-C181D7E8FDC5}"/>
    <cellStyle name="메모 2 2 32 3" xfId="7694" xr:uid="{E74423F0-5ADF-4C58-ABF6-AD82FB2E3D4E}"/>
    <cellStyle name="메모 2 2 32 3 2" xfId="7695" xr:uid="{52D5A0D2-8E70-49CD-B867-AE3D8F42882A}"/>
    <cellStyle name="메모 2 2 32 3 2 2" xfId="34803" xr:uid="{87838B12-2326-46DC-9AFC-00F3D8766A32}"/>
    <cellStyle name="메모 2 2 32 3 3" xfId="7696" xr:uid="{DAC47745-7B89-4441-A4E0-8E551BE42F36}"/>
    <cellStyle name="메모 2 2 32 3 3 2" xfId="34804" xr:uid="{A9BE2A22-4F09-4417-9E95-0CB3345778A4}"/>
    <cellStyle name="메모 2 2 32 3 4" xfId="34805" xr:uid="{E0646EBA-4126-4AD1-98C0-48913CE11C81}"/>
    <cellStyle name="메모 2 2 32 4" xfId="7697" xr:uid="{C26D3742-8E92-4822-86F4-E9BD446A1167}"/>
    <cellStyle name="메모 2 2 32 4 2" xfId="34806" xr:uid="{132D7831-3AB9-469C-B720-A2FA20D3A454}"/>
    <cellStyle name="메모 2 2 32 5" xfId="7698" xr:uid="{A3AE505C-1140-4D36-8803-8DE10BADCB21}"/>
    <cellStyle name="메모 2 2 32 5 2" xfId="34807" xr:uid="{9B3B1872-C525-4CD2-B2FA-5B0B7834105B}"/>
    <cellStyle name="메모 2 2 32 6" xfId="34808" xr:uid="{AC538F47-53E6-463A-B2AE-745D54C8950D}"/>
    <cellStyle name="메모 2 2 33" xfId="7699" xr:uid="{6CD92261-6585-413E-9E39-B5551FB06B99}"/>
    <cellStyle name="메모 2 2 33 2" xfId="7700" xr:uid="{332F4F58-D003-4F56-A650-5D2771D05CDD}"/>
    <cellStyle name="메모 2 2 33 2 2" xfId="7701" xr:uid="{FE044A50-5A67-451E-8977-A3A69A77D341}"/>
    <cellStyle name="메모 2 2 33 2 2 2" xfId="34809" xr:uid="{1C705C57-8F73-42BB-A685-ED5B5AB644E3}"/>
    <cellStyle name="메모 2 2 33 2 3" xfId="7702" xr:uid="{60CEA50B-1DAA-443B-AED1-46C707863EFF}"/>
    <cellStyle name="메모 2 2 33 2 3 2" xfId="34810" xr:uid="{00BF7427-8F66-4AA6-B62B-E424CE417F9E}"/>
    <cellStyle name="메모 2 2 33 2 4" xfId="34811" xr:uid="{A54BA42D-5DDB-488A-8004-2769B664DFB1}"/>
    <cellStyle name="메모 2 2 33 3" xfId="7703" xr:uid="{BBAA48FC-7B99-4443-A777-3ABF1534E313}"/>
    <cellStyle name="메모 2 2 33 3 2" xfId="7704" xr:uid="{89CF51A6-B190-466F-A9A6-FBDB3095F621}"/>
    <cellStyle name="메모 2 2 33 3 2 2" xfId="34812" xr:uid="{CC87A087-013D-495F-957D-465E92BF7183}"/>
    <cellStyle name="메모 2 2 33 3 3" xfId="7705" xr:uid="{86A0D537-DB8C-435C-855D-DA4CACB4FB02}"/>
    <cellStyle name="메모 2 2 33 3 3 2" xfId="34813" xr:uid="{F2482793-0788-4366-B7F0-793819D37EDB}"/>
    <cellStyle name="메모 2 2 33 3 4" xfId="34814" xr:uid="{88D1F8AD-AE63-41EF-9C83-AA8B79115B9F}"/>
    <cellStyle name="메모 2 2 33 4" xfId="7706" xr:uid="{CD9858D7-1403-47CC-82FE-ED3B1371ABFC}"/>
    <cellStyle name="메모 2 2 33 4 2" xfId="34815" xr:uid="{94A3109F-0315-4B73-B7A2-55664B167203}"/>
    <cellStyle name="메모 2 2 33 5" xfId="7707" xr:uid="{1F0EEBAB-8C00-4C56-B693-1B3E79009B12}"/>
    <cellStyle name="메모 2 2 33 5 2" xfId="34816" xr:uid="{BDFF9FE4-2564-421C-97E2-075153206194}"/>
    <cellStyle name="메모 2 2 33 6" xfId="34817" xr:uid="{60098C32-3A60-4591-97D4-339CE76F1B2A}"/>
    <cellStyle name="메모 2 2 34" xfId="7708" xr:uid="{27DCE9C2-09A2-49D4-9132-F91743992EAE}"/>
    <cellStyle name="메모 2 2 34 2" xfId="7709" xr:uid="{BAB3484E-2313-4221-A9FE-23A9E8B16B9D}"/>
    <cellStyle name="메모 2 2 34 2 2" xfId="7710" xr:uid="{37BEEA5D-4948-4862-B220-E9D60E115A51}"/>
    <cellStyle name="메모 2 2 34 2 2 2" xfId="34818" xr:uid="{9216F720-975C-431A-A7A7-3E69AA308F1D}"/>
    <cellStyle name="메모 2 2 34 2 3" xfId="7711" xr:uid="{8659A5FF-8452-40A1-891E-1169E20AB298}"/>
    <cellStyle name="메모 2 2 34 2 3 2" xfId="34819" xr:uid="{7046C0B9-BB6C-4F57-86E6-814DEE9F121F}"/>
    <cellStyle name="메모 2 2 34 2 4" xfId="34820" xr:uid="{53CF1D49-7FFC-45FA-BCD1-03DACC00BC27}"/>
    <cellStyle name="메모 2 2 34 3" xfId="7712" xr:uid="{686F3A36-0355-4000-B467-35E0D3123556}"/>
    <cellStyle name="메모 2 2 34 3 2" xfId="7713" xr:uid="{549559E1-9FD8-41F7-9F11-EE963373F18E}"/>
    <cellStyle name="메모 2 2 34 3 2 2" xfId="34821" xr:uid="{CF5E9DC7-D338-4750-B487-1789433F6532}"/>
    <cellStyle name="메모 2 2 34 3 3" xfId="7714" xr:uid="{264C273D-79E1-40AA-A661-381DE1F1D54E}"/>
    <cellStyle name="메모 2 2 34 3 3 2" xfId="34822" xr:uid="{2B0D66AB-3DD0-41DF-B781-F1890598773F}"/>
    <cellStyle name="메모 2 2 34 3 4" xfId="34823" xr:uid="{ED7AF622-6FAE-4842-8C26-20E16690E9C9}"/>
    <cellStyle name="메모 2 2 34 4" xfId="7715" xr:uid="{086E7C08-6216-45F3-94A3-33F15693BBB3}"/>
    <cellStyle name="메모 2 2 34 4 2" xfId="34824" xr:uid="{B1E075BD-4477-4BD3-8CDB-88D83DC495C2}"/>
    <cellStyle name="메모 2 2 34 5" xfId="7716" xr:uid="{34B7EE1B-97A4-416C-9135-C67E45AEBBB2}"/>
    <cellStyle name="메모 2 2 34 5 2" xfId="34825" xr:uid="{822EE233-3875-417D-8D87-52F47A78C19C}"/>
    <cellStyle name="메모 2 2 34 6" xfId="34826" xr:uid="{E8C07DE4-5F1C-4495-A1A6-DD8BE8CEA9BE}"/>
    <cellStyle name="메모 2 2 35" xfId="7717" xr:uid="{C4E2200C-55B9-4857-BDE8-52BDF3D128B2}"/>
    <cellStyle name="메모 2 2 35 2" xfId="7718" xr:uid="{8AB1174F-0CD2-4151-A50A-C70B026A8F3D}"/>
    <cellStyle name="메모 2 2 35 2 2" xfId="7719" xr:uid="{8824DF5D-0F6E-4DB2-95E3-4CDE94D673CF}"/>
    <cellStyle name="메모 2 2 35 2 2 2" xfId="34827" xr:uid="{FD226CC5-1CFC-4C7F-9D59-50533F526381}"/>
    <cellStyle name="메모 2 2 35 2 3" xfId="7720" xr:uid="{62D08190-DC9D-4AE8-9459-F50A09EEEA5D}"/>
    <cellStyle name="메모 2 2 35 2 3 2" xfId="34828" xr:uid="{4AE50A6B-EE21-4BFB-9914-0C1A146C4C44}"/>
    <cellStyle name="메모 2 2 35 2 4" xfId="34829" xr:uid="{683A9506-086E-42B6-9659-E8A512D8A24A}"/>
    <cellStyle name="메모 2 2 35 3" xfId="7721" xr:uid="{8916D5DC-E382-4ACD-8DF6-8D04059E287F}"/>
    <cellStyle name="메모 2 2 35 3 2" xfId="7722" xr:uid="{B1CC1016-FC86-4612-9F45-038D7949E3FC}"/>
    <cellStyle name="메모 2 2 35 3 2 2" xfId="34830" xr:uid="{F95AF3B3-7E35-44B5-8AB0-6B3C3693DE2A}"/>
    <cellStyle name="메모 2 2 35 3 3" xfId="7723" xr:uid="{E08ED67E-7EBD-4C82-9ECF-5ED5AD07BA94}"/>
    <cellStyle name="메모 2 2 35 3 3 2" xfId="34831" xr:uid="{F5E230D5-6018-4E0F-8402-300839D4A8E0}"/>
    <cellStyle name="메모 2 2 35 3 4" xfId="34832" xr:uid="{2BEE6662-A15B-4EEA-90BC-399600F61D3E}"/>
    <cellStyle name="메모 2 2 35 4" xfId="7724" xr:uid="{DE889987-DBB4-4B50-AE6D-13AB65F6494F}"/>
    <cellStyle name="메모 2 2 35 4 2" xfId="34833" xr:uid="{28770339-CEFD-4488-824B-1CE707297DBB}"/>
    <cellStyle name="메모 2 2 35 5" xfId="7725" xr:uid="{B0CDAD03-97FC-411C-89CF-4DE58A5F9542}"/>
    <cellStyle name="메모 2 2 35 5 2" xfId="34834" xr:uid="{632B932F-5DB2-4A56-B954-B21BA916B6ED}"/>
    <cellStyle name="메모 2 2 35 6" xfId="34835" xr:uid="{8459CD72-FDBF-421C-8AE5-56F1C4725A8A}"/>
    <cellStyle name="메모 2 2 36" xfId="7726" xr:uid="{6B68D84D-6E89-4B0F-88CA-F0FC56771734}"/>
    <cellStyle name="메모 2 2 36 2" xfId="7727" xr:uid="{B475BB1C-D021-49B8-AF5B-576892F75591}"/>
    <cellStyle name="메모 2 2 36 2 2" xfId="7728" xr:uid="{B8060F70-369E-49CB-B3E9-CC892A96374C}"/>
    <cellStyle name="메모 2 2 36 2 2 2" xfId="34836" xr:uid="{33E96D79-C90C-47F4-8CB7-7C6DB9AA37E2}"/>
    <cellStyle name="메모 2 2 36 2 3" xfId="7729" xr:uid="{0D4E5DFA-043F-4B54-9539-66982196AEDF}"/>
    <cellStyle name="메모 2 2 36 2 3 2" xfId="34837" xr:uid="{18B9C8FC-B0CA-4F86-9B16-6AA19AB6B4E7}"/>
    <cellStyle name="메모 2 2 36 2 4" xfId="34838" xr:uid="{42B4FC0D-7D63-4785-A155-CBAE3EE16A08}"/>
    <cellStyle name="메모 2 2 36 3" xfId="7730" xr:uid="{6C0654A3-CEB8-4502-8ACA-AA6199A6262A}"/>
    <cellStyle name="메모 2 2 36 3 2" xfId="7731" xr:uid="{38BDF3AC-D8EB-4158-8F61-9EF521C72117}"/>
    <cellStyle name="메모 2 2 36 3 2 2" xfId="34839" xr:uid="{3140F07F-CA15-4E4C-9B7B-EA6AAECC2F9F}"/>
    <cellStyle name="메모 2 2 36 3 3" xfId="7732" xr:uid="{EE0FA376-5A8F-4534-80D0-B5275329A74A}"/>
    <cellStyle name="메모 2 2 36 3 3 2" xfId="34840" xr:uid="{D455D759-8FFC-4DA0-98C5-71A32C0B8D54}"/>
    <cellStyle name="메모 2 2 36 3 4" xfId="34841" xr:uid="{0A4A26CD-F812-4F55-9ACD-1DE53F254DCE}"/>
    <cellStyle name="메모 2 2 36 4" xfId="7733" xr:uid="{59D6344F-CB6D-45F5-9909-2A37F45A2491}"/>
    <cellStyle name="메모 2 2 36 4 2" xfId="34842" xr:uid="{DDAE80C6-B78D-4FF7-AD59-4717C6E06A0D}"/>
    <cellStyle name="메모 2 2 36 5" xfId="7734" xr:uid="{8232E4AB-2B72-481D-A413-4220DDD08D86}"/>
    <cellStyle name="메모 2 2 36 5 2" xfId="34843" xr:uid="{20A1F0E4-BBD8-483C-9EAF-BCCD3ED66A88}"/>
    <cellStyle name="메모 2 2 36 6" xfId="34844" xr:uid="{721DCC1E-ADB9-4BDD-84A7-84B757669085}"/>
    <cellStyle name="메모 2 2 37" xfId="7735" xr:uid="{777AA870-26A8-42A9-BDD9-B1CC185DA814}"/>
    <cellStyle name="메모 2 2 37 2" xfId="7736" xr:uid="{6BF6198B-C464-43B0-9D19-0001A497352C}"/>
    <cellStyle name="메모 2 2 37 2 2" xfId="7737" xr:uid="{152D9675-C620-474D-8BDB-8859F8336EC0}"/>
    <cellStyle name="메모 2 2 37 2 2 2" xfId="34845" xr:uid="{24E36D80-7B65-40E0-87D3-BB6D992404E3}"/>
    <cellStyle name="메모 2 2 37 2 3" xfId="7738" xr:uid="{2762DA71-2C42-4C55-90DA-6CAD8B71EB1F}"/>
    <cellStyle name="메모 2 2 37 2 3 2" xfId="34846" xr:uid="{311CA1BA-4EAC-4358-B51C-0DA607BAEF62}"/>
    <cellStyle name="메모 2 2 37 2 4" xfId="34847" xr:uid="{C2B3DABE-3581-4FF9-ABD9-B177B6CB1602}"/>
    <cellStyle name="메모 2 2 37 3" xfId="7739" xr:uid="{B00B6D31-B079-41B3-81C8-D18489CCAC79}"/>
    <cellStyle name="메모 2 2 37 3 2" xfId="7740" xr:uid="{00D62534-2828-4CE9-9643-BBA712F44A40}"/>
    <cellStyle name="메모 2 2 37 3 2 2" xfId="34848" xr:uid="{8DA7D847-90B1-4C21-9C16-B7568CC18EB6}"/>
    <cellStyle name="메모 2 2 37 3 3" xfId="7741" xr:uid="{A6BA003F-644F-4546-BD81-90AD24B348FF}"/>
    <cellStyle name="메모 2 2 37 3 3 2" xfId="34849" xr:uid="{0990CD9E-1BEA-4D0E-A1EB-51630D2015F9}"/>
    <cellStyle name="메모 2 2 37 3 4" xfId="34850" xr:uid="{B40F40FA-A3E9-4B77-BBCE-58C350511872}"/>
    <cellStyle name="메모 2 2 37 4" xfId="7742" xr:uid="{B1E79483-04AC-4328-B69E-661BC780B27B}"/>
    <cellStyle name="메모 2 2 37 4 2" xfId="34851" xr:uid="{2DFFAB68-F3C8-44F1-AAC6-8E15DA915A49}"/>
    <cellStyle name="메모 2 2 37 5" xfId="7743" xr:uid="{D0707496-31FC-4E3E-A6CE-4142CB7BCF3F}"/>
    <cellStyle name="메모 2 2 37 5 2" xfId="34852" xr:uid="{1E2B2546-6412-4D53-90E2-7679AE69EEA8}"/>
    <cellStyle name="메모 2 2 37 6" xfId="34853" xr:uid="{2542F1EC-A525-4C70-98DC-274B3C5E0352}"/>
    <cellStyle name="메모 2 2 38" xfId="7744" xr:uid="{00462521-53D1-4810-999D-68897823BCAF}"/>
    <cellStyle name="메모 2 2 38 2" xfId="7745" xr:uid="{E63048D6-2844-4793-B7F5-8E8B3B9D169B}"/>
    <cellStyle name="메모 2 2 38 2 2" xfId="7746" xr:uid="{26515BB9-3DA1-46BE-8F1A-D6454D2C891A}"/>
    <cellStyle name="메모 2 2 38 2 2 2" xfId="34854" xr:uid="{EDB63A5C-68A6-4284-ACF9-B876F7E7C042}"/>
    <cellStyle name="메모 2 2 38 2 3" xfId="7747" xr:uid="{2849FC25-E87C-4E87-8054-35EBB9E6CA2F}"/>
    <cellStyle name="메모 2 2 38 2 3 2" xfId="34855" xr:uid="{9E7D4A8C-0F32-4F15-B217-53FBCE463A72}"/>
    <cellStyle name="메모 2 2 38 2 4" xfId="34856" xr:uid="{C16811F6-8558-472E-93DF-4C4050CE2B9A}"/>
    <cellStyle name="메모 2 2 38 3" xfId="7748" xr:uid="{B2E36CAE-787A-4A67-9FEB-53E77FE09F4D}"/>
    <cellStyle name="메모 2 2 38 3 2" xfId="7749" xr:uid="{5432DB1C-9FA5-4B60-B24B-6E45EB1866D8}"/>
    <cellStyle name="메모 2 2 38 3 2 2" xfId="34857" xr:uid="{184C2739-6A8C-46FF-A66A-C41F9EF66995}"/>
    <cellStyle name="메모 2 2 38 3 3" xfId="7750" xr:uid="{8C8DFD15-C477-4F9A-84A4-913033CDCC91}"/>
    <cellStyle name="메모 2 2 38 3 3 2" xfId="34858" xr:uid="{5A76024E-B8D4-40F9-9897-FF140523C758}"/>
    <cellStyle name="메모 2 2 38 3 4" xfId="34859" xr:uid="{6693F3F4-577C-40F4-93C2-E0A30AD3E57F}"/>
    <cellStyle name="메모 2 2 38 4" xfId="7751" xr:uid="{91876394-BD03-4526-81C4-5D7D86DAE6B8}"/>
    <cellStyle name="메모 2 2 38 4 2" xfId="34860" xr:uid="{76BAC1D4-3555-43AB-B5D8-322F2D445C48}"/>
    <cellStyle name="메모 2 2 38 5" xfId="7752" xr:uid="{B8219175-E091-47A1-916E-DBC676ED3B78}"/>
    <cellStyle name="메모 2 2 38 5 2" xfId="34861" xr:uid="{84DE0D6C-A75D-4AA2-89BF-6EE2C78F8651}"/>
    <cellStyle name="메모 2 2 38 6" xfId="34862" xr:uid="{7B7B57A0-B779-4C3D-8605-36AA9C121A0F}"/>
    <cellStyle name="메모 2 2 39" xfId="7753" xr:uid="{7DB3A54A-EFBE-4B7D-B63A-40FAF30E9C34}"/>
    <cellStyle name="메모 2 2 39 2" xfId="7754" xr:uid="{4E3357DF-A522-452E-9A08-7930BF70F9CD}"/>
    <cellStyle name="메모 2 2 39 2 2" xfId="7755" xr:uid="{98809454-7AC6-4B4D-85F3-7988C4FD8C11}"/>
    <cellStyle name="메모 2 2 39 2 2 2" xfId="34863" xr:uid="{E4CEE77A-F55C-49E4-B638-66F0804111FB}"/>
    <cellStyle name="메모 2 2 39 2 3" xfId="7756" xr:uid="{1ACB2672-465A-489C-B217-C96BCDAFE27F}"/>
    <cellStyle name="메모 2 2 39 2 3 2" xfId="34864" xr:uid="{A76E8F8B-6F9C-43B8-8EF9-694452C0132A}"/>
    <cellStyle name="메모 2 2 39 2 4" xfId="34865" xr:uid="{9CAF09F2-72FF-46A2-B50A-C06C910A92AB}"/>
    <cellStyle name="메모 2 2 39 3" xfId="7757" xr:uid="{C34049ED-E2F5-429D-9198-CD1C8B607B9E}"/>
    <cellStyle name="메모 2 2 39 3 2" xfId="7758" xr:uid="{453B7023-F0BF-4973-8009-32527084A908}"/>
    <cellStyle name="메모 2 2 39 3 2 2" xfId="34866" xr:uid="{9FBCD5D8-2F53-46C2-81F6-3C0D5A31490E}"/>
    <cellStyle name="메모 2 2 39 3 3" xfId="7759" xr:uid="{007E0435-F846-4F92-B324-B1806D3E5326}"/>
    <cellStyle name="메모 2 2 39 3 3 2" xfId="34867" xr:uid="{9A142F1B-5836-4CEA-9713-AC380A24AE56}"/>
    <cellStyle name="메모 2 2 39 3 4" xfId="34868" xr:uid="{C1CF3972-C19B-4754-9CD5-F18041DA7909}"/>
    <cellStyle name="메모 2 2 39 4" xfId="7760" xr:uid="{DAC22588-4FB0-4E49-9AEA-7B1B5A7DDB46}"/>
    <cellStyle name="메모 2 2 39 4 2" xfId="34869" xr:uid="{2BB0B437-CCA9-4203-BDAC-97599FFE9711}"/>
    <cellStyle name="메모 2 2 39 5" xfId="7761" xr:uid="{DF4EE56D-33BC-4BB3-89E4-BD9FF331F0F5}"/>
    <cellStyle name="메모 2 2 39 5 2" xfId="34870" xr:uid="{0E5C7534-DB57-4D79-9E73-D5DB53C96ED1}"/>
    <cellStyle name="메모 2 2 39 6" xfId="34871" xr:uid="{B6CA8379-08BA-43A2-8BCC-79FB82E9A0B2}"/>
    <cellStyle name="메모 2 2 4" xfId="7762" xr:uid="{0D59171F-A3BB-4129-96AD-FC28619735E0}"/>
    <cellStyle name="메모 2 2 4 2" xfId="7763" xr:uid="{7C597467-003D-41F6-8508-7E0E21D7AEE2}"/>
    <cellStyle name="메모 2 2 4 2 2" xfId="7764" xr:uid="{1ADA36EA-A10F-4324-B52A-8B45E21F792A}"/>
    <cellStyle name="메모 2 2 4 2 2 2" xfId="34872" xr:uid="{A8A00B32-87E4-4D0C-9150-96DE55997536}"/>
    <cellStyle name="메모 2 2 4 2 3" xfId="7765" xr:uid="{6AE85723-00FC-430D-9AE0-8A2148673C89}"/>
    <cellStyle name="메모 2 2 4 2 3 2" xfId="34873" xr:uid="{438FCBE5-C7FF-4564-8D16-FD218F8BEBC5}"/>
    <cellStyle name="메모 2 2 4 2 4" xfId="34874" xr:uid="{486E7967-36AF-4284-AF0B-BF17751FC743}"/>
    <cellStyle name="메모 2 2 4 3" xfId="7766" xr:uid="{86504A37-B2F3-44DF-A1AE-7587DBCA3727}"/>
    <cellStyle name="메모 2 2 4 3 2" xfId="7767" xr:uid="{1DDC1B0C-5B52-4034-AED7-A887707AEC4F}"/>
    <cellStyle name="메모 2 2 4 3 2 2" xfId="34875" xr:uid="{32DA5FEA-A569-4A4D-9091-F8736D4F9B1C}"/>
    <cellStyle name="메모 2 2 4 3 3" xfId="7768" xr:uid="{0DF9B1C8-B014-46AB-9CE9-4E2EB8A26CAA}"/>
    <cellStyle name="메모 2 2 4 3 3 2" xfId="34876" xr:uid="{D3338AD5-5AE3-4E2D-A816-E9159A9BFE8E}"/>
    <cellStyle name="메모 2 2 4 3 4" xfId="34877" xr:uid="{C0C337C2-6B56-4B5A-ABAA-7A07299C602E}"/>
    <cellStyle name="메모 2 2 4 4" xfId="7769" xr:uid="{B92159D1-AEAA-4FDD-8B4D-8BFBA9C31B1A}"/>
    <cellStyle name="메모 2 2 4 4 2" xfId="34878" xr:uid="{3319AC0D-1725-4080-857C-05AA13FCECE7}"/>
    <cellStyle name="메모 2 2 4 5" xfId="7770" xr:uid="{4A2A2BE4-7593-4E60-912E-C3C0A5C8C8E1}"/>
    <cellStyle name="메모 2 2 4 5 2" xfId="34879" xr:uid="{23E9C8E5-C319-441A-BE0A-B9AA413DA2DF}"/>
    <cellStyle name="메모 2 2 4 6" xfId="34880" xr:uid="{7195D0E1-E867-4F19-A3B5-D1DDA947492B}"/>
    <cellStyle name="메모 2 2 40" xfId="7771" xr:uid="{AB164420-DDDA-4776-89C4-A350EF4347F6}"/>
    <cellStyle name="메모 2 2 40 2" xfId="7772" xr:uid="{C36FB7CF-6DE1-44C0-973C-919A189ADB5D}"/>
    <cellStyle name="메모 2 2 40 2 2" xfId="7773" xr:uid="{8B228FA8-5084-4A2E-BA2C-F4B867532012}"/>
    <cellStyle name="메모 2 2 40 2 2 2" xfId="34881" xr:uid="{22D6CA2F-3B4D-4E3E-AE5A-581B8E030651}"/>
    <cellStyle name="메모 2 2 40 2 3" xfId="7774" xr:uid="{1BEF7F56-93A2-46A1-ACC8-E98370F120E7}"/>
    <cellStyle name="메모 2 2 40 2 3 2" xfId="34882" xr:uid="{F312D325-B680-4A0F-B11A-F9638B61EE8C}"/>
    <cellStyle name="메모 2 2 40 2 4" xfId="34883" xr:uid="{35FE0117-E008-47E7-A6DC-5F583D698906}"/>
    <cellStyle name="메모 2 2 40 3" xfId="7775" xr:uid="{C8D92B1C-560C-4FFD-ABD7-E7052BC52CB6}"/>
    <cellStyle name="메모 2 2 40 3 2" xfId="7776" xr:uid="{9A2AB40C-E8A8-438B-8562-D7077D4B6960}"/>
    <cellStyle name="메모 2 2 40 3 2 2" xfId="34884" xr:uid="{E9D0142E-14EA-40A7-B8B5-7A4708A6947D}"/>
    <cellStyle name="메모 2 2 40 3 3" xfId="7777" xr:uid="{7827A46A-B872-4D81-AB54-FDD8CD2F624A}"/>
    <cellStyle name="메모 2 2 40 3 3 2" xfId="34885" xr:uid="{3A1C577B-CE3F-466A-972D-0B9655059A27}"/>
    <cellStyle name="메모 2 2 40 3 4" xfId="34886" xr:uid="{06E2E907-1F40-4929-BF66-482B929E46F0}"/>
    <cellStyle name="메모 2 2 40 4" xfId="7778" xr:uid="{506DDB46-CADF-405E-ABD2-D2C0A165BEF1}"/>
    <cellStyle name="메모 2 2 40 4 2" xfId="34887" xr:uid="{70597976-C1C9-4B05-9BEE-BB8394EC5AFB}"/>
    <cellStyle name="메모 2 2 40 5" xfId="7779" xr:uid="{AC916594-68F1-43F4-B417-5D0A717216A7}"/>
    <cellStyle name="메모 2 2 40 5 2" xfId="34888" xr:uid="{C0EF1157-1F4E-44F7-B61B-756E5A565EF5}"/>
    <cellStyle name="메모 2 2 40 6" xfId="34889" xr:uid="{AED79C04-30B4-41CE-9E08-F95466E9E896}"/>
    <cellStyle name="메모 2 2 41" xfId="7780" xr:uid="{497D7897-2AF7-4C66-B45B-EB7D6998D492}"/>
    <cellStyle name="메모 2 2 41 2" xfId="7781" xr:uid="{C61A9717-FBD9-4B0C-990B-9372A8F690B8}"/>
    <cellStyle name="메모 2 2 41 2 2" xfId="7782" xr:uid="{57E7735B-36B4-409E-B8DF-B6F670E68EA1}"/>
    <cellStyle name="메모 2 2 41 2 2 2" xfId="34890" xr:uid="{851E0189-2F29-4569-9386-9DD653021F2F}"/>
    <cellStyle name="메모 2 2 41 2 3" xfId="7783" xr:uid="{47101BAE-DB5C-4173-87E5-9F45CCD46BE0}"/>
    <cellStyle name="메모 2 2 41 2 3 2" xfId="34891" xr:uid="{DFE49DCA-A8EE-4CA7-AD01-EBFED5E368C4}"/>
    <cellStyle name="메모 2 2 41 2 4" xfId="34892" xr:uid="{E6B36630-77EA-4483-9527-1416B68C0FB1}"/>
    <cellStyle name="메모 2 2 41 3" xfId="7784" xr:uid="{64BFE0DE-F428-4F27-BE5A-81EA3C44B3D1}"/>
    <cellStyle name="메모 2 2 41 3 2" xfId="7785" xr:uid="{66029E12-ED1B-46F7-A7AD-B211ED650B35}"/>
    <cellStyle name="메모 2 2 41 3 2 2" xfId="34893" xr:uid="{468EF4F5-4235-4924-9557-C6E412974D33}"/>
    <cellStyle name="메모 2 2 41 3 3" xfId="7786" xr:uid="{B4C54023-D471-4808-8939-58BF87CE8B6A}"/>
    <cellStyle name="메모 2 2 41 3 3 2" xfId="34894" xr:uid="{DA6987D2-1271-47F2-BECB-78BD8EBB35DA}"/>
    <cellStyle name="메모 2 2 41 3 4" xfId="34895" xr:uid="{EC3D78BD-CED8-4B69-8BD7-C150D02DD054}"/>
    <cellStyle name="메모 2 2 41 4" xfId="7787" xr:uid="{6FEE140E-B73A-4E3A-87EC-9E9165112A80}"/>
    <cellStyle name="메모 2 2 41 4 2" xfId="34896" xr:uid="{35273DD1-11DF-4F6B-B05F-E4932A62C1FE}"/>
    <cellStyle name="메모 2 2 41 5" xfId="7788" xr:uid="{B3AA899C-CE62-4EF3-A204-7899FEBE7435}"/>
    <cellStyle name="메모 2 2 41 5 2" xfId="34897" xr:uid="{66FD8A15-D606-4C1B-A6C0-744C23ABEB40}"/>
    <cellStyle name="메모 2 2 41 6" xfId="34898" xr:uid="{4DE4EFAC-AD8D-4BA1-9792-32EDF264FAA6}"/>
    <cellStyle name="메모 2 2 42" xfId="7789" xr:uid="{8E570EF8-AEC0-4253-AFFB-D458D57B879D}"/>
    <cellStyle name="메모 2 2 42 2" xfId="7790" xr:uid="{4DD3D97C-3D5E-45A5-9696-0871EF71A1F7}"/>
    <cellStyle name="메모 2 2 42 2 2" xfId="7791" xr:uid="{A5147827-6848-44C3-B28D-7468D527E81C}"/>
    <cellStyle name="메모 2 2 42 2 2 2" xfId="34899" xr:uid="{E6F84460-3A18-44C6-A040-B2A4CB8E57FC}"/>
    <cellStyle name="메모 2 2 42 2 3" xfId="7792" xr:uid="{9FA87660-7B88-43EF-AEEE-B609298CF3DF}"/>
    <cellStyle name="메모 2 2 42 2 3 2" xfId="34900" xr:uid="{F00CE653-3FB6-426A-8035-B654BAF63125}"/>
    <cellStyle name="메모 2 2 42 2 4" xfId="34901" xr:uid="{4AB08304-07AB-4F82-B0A5-93FF64AC6052}"/>
    <cellStyle name="메모 2 2 42 3" xfId="7793" xr:uid="{199B44F5-C606-4228-962F-2339C74AD072}"/>
    <cellStyle name="메모 2 2 42 3 2" xfId="7794" xr:uid="{B0AE2C1B-F19B-4EBA-B53D-2233AB9BCB4C}"/>
    <cellStyle name="메모 2 2 42 3 2 2" xfId="34902" xr:uid="{A5307479-0EB9-4D27-9090-1CF996C825B9}"/>
    <cellStyle name="메모 2 2 42 3 3" xfId="7795" xr:uid="{B3956925-7A05-4A83-AF69-F91D5B7062C1}"/>
    <cellStyle name="메모 2 2 42 3 3 2" xfId="34903" xr:uid="{D65AE341-A172-483D-A3A9-A0FD116808A3}"/>
    <cellStyle name="메모 2 2 42 3 4" xfId="34904" xr:uid="{80C2A0E7-EF38-4FF8-AA6F-24301E2795B4}"/>
    <cellStyle name="메모 2 2 42 4" xfId="7796" xr:uid="{CEDF8B28-A02E-4FE1-B6AF-8A8432754E5B}"/>
    <cellStyle name="메모 2 2 42 4 2" xfId="34905" xr:uid="{37EDE323-1A9F-444C-A032-A5AE6A326DA9}"/>
    <cellStyle name="메모 2 2 42 5" xfId="7797" xr:uid="{FD5AE7B8-DBCC-4298-B7AC-350C1B7828E6}"/>
    <cellStyle name="메모 2 2 42 5 2" xfId="34906" xr:uid="{77D28C00-83D6-4EA0-932A-ED4CB1E25BC8}"/>
    <cellStyle name="메모 2 2 42 6" xfId="34907" xr:uid="{51E6B998-C9EF-44C1-975D-A6AB0E7261EB}"/>
    <cellStyle name="메모 2 2 43" xfId="7798" xr:uid="{C970A1B7-A5E6-49BA-94AB-5D541AC1D1CF}"/>
    <cellStyle name="메모 2 2 43 2" xfId="7799" xr:uid="{20BD6A86-EDD1-4BBA-AFAA-D88CC69B6A94}"/>
    <cellStyle name="메모 2 2 43 2 2" xfId="7800" xr:uid="{24F044C9-2B3D-48E3-AAFE-2B07AC468A68}"/>
    <cellStyle name="메모 2 2 43 2 2 2" xfId="34908" xr:uid="{8C3E0863-5395-47BA-89DA-3A5D110B9149}"/>
    <cellStyle name="메모 2 2 43 2 3" xfId="7801" xr:uid="{8073CB2F-E8DC-4A37-8FA6-C111B1069606}"/>
    <cellStyle name="메모 2 2 43 2 3 2" xfId="34909" xr:uid="{C4F6DCAA-4011-4BDE-B7D9-2C05B6D802D9}"/>
    <cellStyle name="메모 2 2 43 2 4" xfId="34910" xr:uid="{C44A7986-E9EE-4B7D-9CDE-C4B2FB4E006A}"/>
    <cellStyle name="메모 2 2 43 3" xfId="7802" xr:uid="{31FF9552-ACA5-478F-894E-E16B82C767D9}"/>
    <cellStyle name="메모 2 2 43 3 2" xfId="7803" xr:uid="{98EB4D92-B1B2-49E3-9209-481560440F37}"/>
    <cellStyle name="메모 2 2 43 3 2 2" xfId="34911" xr:uid="{6512A745-0F42-46D8-8D8A-0980898DD7A3}"/>
    <cellStyle name="메모 2 2 43 3 3" xfId="7804" xr:uid="{DC16DA89-E954-4B1B-A739-69C6488EC1C1}"/>
    <cellStyle name="메모 2 2 43 3 3 2" xfId="34912" xr:uid="{B553E8B2-4DB0-430D-A11A-794A2557B7BC}"/>
    <cellStyle name="메모 2 2 43 3 4" xfId="34913" xr:uid="{DBE5C06B-C1A8-45BB-B380-BC65581E7450}"/>
    <cellStyle name="메모 2 2 43 4" xfId="7805" xr:uid="{FC9C784C-80D2-4C93-95D0-0E1396D6073B}"/>
    <cellStyle name="메모 2 2 43 4 2" xfId="34914" xr:uid="{C8EAC8A0-E1B3-4166-A524-F0ACE977ABDD}"/>
    <cellStyle name="메모 2 2 43 5" xfId="7806" xr:uid="{7A1E305B-302F-4376-9104-8534D1A957A7}"/>
    <cellStyle name="메모 2 2 43 5 2" xfId="34915" xr:uid="{E1AA4F12-96F9-4809-A012-116B4A577A31}"/>
    <cellStyle name="메모 2 2 43 6" xfId="34916" xr:uid="{1BAE03CB-F6A1-42F4-9BE1-84C418CFB548}"/>
    <cellStyle name="메모 2 2 44" xfId="7807" xr:uid="{3F807434-F423-4002-AF1A-45E986B9DFDD}"/>
    <cellStyle name="메모 2 2 44 2" xfId="7808" xr:uid="{94C9E4A2-60D0-483C-AA3F-922FC1494BB2}"/>
    <cellStyle name="메모 2 2 44 2 2" xfId="7809" xr:uid="{73D892E8-67BD-4B29-9CBE-907F02053E21}"/>
    <cellStyle name="메모 2 2 44 2 2 2" xfId="34917" xr:uid="{C6B3A95F-BFCD-4828-A142-3D2D7A33C440}"/>
    <cellStyle name="메모 2 2 44 2 3" xfId="7810" xr:uid="{FF70706D-BDEE-4F79-960C-E4D953040CA3}"/>
    <cellStyle name="메모 2 2 44 2 3 2" xfId="34918" xr:uid="{037EECDD-492F-490E-A072-2581F36ACF69}"/>
    <cellStyle name="메모 2 2 44 2 4" xfId="34919" xr:uid="{05EE95DD-1653-4050-A0E8-A299E5D30470}"/>
    <cellStyle name="메모 2 2 44 3" xfId="7811" xr:uid="{FB9F5C20-1E0B-42EC-89A1-24BAB31ED0FE}"/>
    <cellStyle name="메모 2 2 44 3 2" xfId="7812" xr:uid="{7A520D92-1174-439C-9445-B60055DC045A}"/>
    <cellStyle name="메모 2 2 44 3 2 2" xfId="34920" xr:uid="{603FEED9-923F-4ACC-A33E-09F784C1A440}"/>
    <cellStyle name="메모 2 2 44 3 3" xfId="7813" xr:uid="{1EC87581-9F15-4AD2-81E8-FD9CB80E0B16}"/>
    <cellStyle name="메모 2 2 44 3 3 2" xfId="34921" xr:uid="{3F5AD318-9815-4D49-B19D-CE2B032BF7BF}"/>
    <cellStyle name="메모 2 2 44 3 4" xfId="34922" xr:uid="{2B3F7648-FEAA-4B20-A786-333ABEB48883}"/>
    <cellStyle name="메모 2 2 44 4" xfId="7814" xr:uid="{2CACCA16-61AD-404F-B434-C182EC52F573}"/>
    <cellStyle name="메모 2 2 44 4 2" xfId="34923" xr:uid="{A0521B0F-BE80-4D03-8FAB-2766C28D6D4E}"/>
    <cellStyle name="메모 2 2 44 5" xfId="7815" xr:uid="{71E3B9C4-934C-4C2C-9C6C-8BB3D84CC0BD}"/>
    <cellStyle name="메모 2 2 44 5 2" xfId="34924" xr:uid="{DFC7B921-70CB-405C-97CF-451328A3C465}"/>
    <cellStyle name="메모 2 2 44 6" xfId="34925" xr:uid="{68D04DB3-3443-4D24-9C92-3290C69BABD8}"/>
    <cellStyle name="메모 2 2 45" xfId="7816" xr:uid="{7A953BA2-0758-4401-A083-762AE338A0C9}"/>
    <cellStyle name="메모 2 2 45 2" xfId="7817" xr:uid="{351F0C02-3515-42ED-A765-DB41A98E8B51}"/>
    <cellStyle name="메모 2 2 45 2 2" xfId="7818" xr:uid="{431C9AA9-6238-4353-9C02-E9FF98041941}"/>
    <cellStyle name="메모 2 2 45 2 2 2" xfId="34926" xr:uid="{D09B2FE0-0451-40D8-BBE4-9FAD0EF0715C}"/>
    <cellStyle name="메모 2 2 45 2 3" xfId="7819" xr:uid="{29F008CC-1F85-4B0D-AF33-7A42D7C3B77F}"/>
    <cellStyle name="메모 2 2 45 2 3 2" xfId="34927" xr:uid="{C6671788-63A8-4ADB-9AAA-169B9933119F}"/>
    <cellStyle name="메모 2 2 45 2 4" xfId="34928" xr:uid="{69DAE11A-66AC-4322-80DF-7E7E25FFF900}"/>
    <cellStyle name="메모 2 2 45 3" xfId="7820" xr:uid="{6E544D40-717A-4D69-929E-940D7591EDE1}"/>
    <cellStyle name="메모 2 2 45 3 2" xfId="7821" xr:uid="{F61CE0FB-28CC-4E44-9C05-64E689F411E8}"/>
    <cellStyle name="메모 2 2 45 3 2 2" xfId="34929" xr:uid="{0A848EDC-A23B-4702-90E9-3E930A17EAE0}"/>
    <cellStyle name="메모 2 2 45 3 3" xfId="7822" xr:uid="{828832D8-F749-47EB-94F2-82184D7D6599}"/>
    <cellStyle name="메모 2 2 45 3 3 2" xfId="34930" xr:uid="{1667B412-FEFB-4810-82F7-5B83064624D1}"/>
    <cellStyle name="메모 2 2 45 3 4" xfId="34931" xr:uid="{69A019EB-20C6-4010-B910-C2B84CA9FEC8}"/>
    <cellStyle name="메모 2 2 45 4" xfId="7823" xr:uid="{0752A09F-4365-453B-88C0-F94313505956}"/>
    <cellStyle name="메모 2 2 45 4 2" xfId="34932" xr:uid="{96F93433-08B3-4268-ABB6-512645BD0A4F}"/>
    <cellStyle name="메모 2 2 45 5" xfId="7824" xr:uid="{8E4EB5D1-FDA9-4FBE-9B94-F9B07F4A4C77}"/>
    <cellStyle name="메모 2 2 45 5 2" xfId="34933" xr:uid="{0EDD131A-567D-4922-A316-936A6302BF99}"/>
    <cellStyle name="메모 2 2 45 6" xfId="34934" xr:uid="{B07E0148-94C9-4324-BB6A-C056F4162722}"/>
    <cellStyle name="메모 2 2 46" xfId="7825" xr:uid="{7D11650C-31E1-473A-893D-F829A02C170D}"/>
    <cellStyle name="메모 2 2 46 2" xfId="7826" xr:uid="{A61D77BF-8F3F-483C-BE39-94A8E52F4EBF}"/>
    <cellStyle name="메모 2 2 46 2 2" xfId="7827" xr:uid="{6E452552-618E-444A-9A4B-45CB7524CE22}"/>
    <cellStyle name="메모 2 2 46 2 2 2" xfId="34935" xr:uid="{EAF50D4E-2714-47A9-895E-B02BCB65BAC9}"/>
    <cellStyle name="메모 2 2 46 2 3" xfId="7828" xr:uid="{10DCF2F7-E174-49CE-9FEE-66C62742EF01}"/>
    <cellStyle name="메모 2 2 46 2 3 2" xfId="34936" xr:uid="{58C06249-5CD7-4E03-AD26-7CF24C2C3775}"/>
    <cellStyle name="메모 2 2 46 2 4" xfId="34937" xr:uid="{F70CCA0F-EEE1-48BE-8B4B-894FA632F495}"/>
    <cellStyle name="메모 2 2 46 3" xfId="7829" xr:uid="{A391A2EF-A0F5-4CE7-B2C5-EA00AD7FC028}"/>
    <cellStyle name="메모 2 2 46 3 2" xfId="7830" xr:uid="{261A3D1E-100C-4163-8078-0390168FDB82}"/>
    <cellStyle name="메모 2 2 46 3 2 2" xfId="34938" xr:uid="{5247A68D-33B5-45E8-A7E7-2554364DCD5D}"/>
    <cellStyle name="메모 2 2 46 3 3" xfId="7831" xr:uid="{7A2859F6-7BBB-4B9A-9B2A-65A6E2945494}"/>
    <cellStyle name="메모 2 2 46 3 3 2" xfId="34939" xr:uid="{47A83281-5047-481D-B0FE-E6C25C5B3F7D}"/>
    <cellStyle name="메모 2 2 46 3 4" xfId="34940" xr:uid="{3EAAF304-2282-4EA6-A587-4B2A31AD1E8E}"/>
    <cellStyle name="메모 2 2 46 4" xfId="7832" xr:uid="{4D0E8D47-3EFE-4FE2-8C06-10C5259DF2BD}"/>
    <cellStyle name="메모 2 2 46 4 2" xfId="34941" xr:uid="{363AB491-99AB-462C-81BF-67A039B3EE0C}"/>
    <cellStyle name="메모 2 2 46 5" xfId="7833" xr:uid="{85A9222F-20B0-4E86-862B-A4F428237B43}"/>
    <cellStyle name="메모 2 2 46 5 2" xfId="34942" xr:uid="{9BB94D4F-9C77-46AF-842F-DC9E8FCBA98B}"/>
    <cellStyle name="메모 2 2 46 6" xfId="34943" xr:uid="{60102424-F914-43C3-BB9A-BBA0FB2AC799}"/>
    <cellStyle name="메모 2 2 47" xfId="7834" xr:uid="{AF878C84-A9E2-4AA6-A713-CF04DFBEE6F3}"/>
    <cellStyle name="메모 2 2 47 2" xfId="7835" xr:uid="{428DC652-5FFB-4D7D-BEA9-CF3DF4201CD9}"/>
    <cellStyle name="메모 2 2 47 2 2" xfId="7836" xr:uid="{12411613-8A49-4A95-B6D4-161681941F5C}"/>
    <cellStyle name="메모 2 2 47 2 2 2" xfId="34944" xr:uid="{1FB2E76E-A3F5-4BAA-9EFE-B5AE0E07BDEB}"/>
    <cellStyle name="메모 2 2 47 2 3" xfId="7837" xr:uid="{3379330E-F979-4892-BB75-09311E848E4C}"/>
    <cellStyle name="메모 2 2 47 2 3 2" xfId="34945" xr:uid="{B548C2AA-AF59-4399-8870-16D903AA851E}"/>
    <cellStyle name="메모 2 2 47 2 4" xfId="34946" xr:uid="{60196CEE-62A7-47BD-B816-55A93F87B43E}"/>
    <cellStyle name="메모 2 2 47 3" xfId="7838" xr:uid="{B1570AF8-5E81-4562-9F0C-D5C40C8CCBEF}"/>
    <cellStyle name="메모 2 2 47 3 2" xfId="7839" xr:uid="{A212A6A8-9839-482A-A340-BEF50B099B01}"/>
    <cellStyle name="메모 2 2 47 3 2 2" xfId="34947" xr:uid="{4A7D8747-8DB1-4BB0-AF47-EB2EEA39555A}"/>
    <cellStyle name="메모 2 2 47 3 3" xfId="7840" xr:uid="{66EA8669-581A-43B3-96D4-5079745D5599}"/>
    <cellStyle name="메모 2 2 47 3 3 2" xfId="34948" xr:uid="{CE792B04-4F24-41DE-8B04-DAD8D84CE747}"/>
    <cellStyle name="메모 2 2 47 3 4" xfId="34949" xr:uid="{4C6A8BD3-0768-42E1-AC46-E132B51E0E04}"/>
    <cellStyle name="메모 2 2 47 4" xfId="7841" xr:uid="{1169CE5D-E8A1-4D44-84F7-8CE06BF3139E}"/>
    <cellStyle name="메모 2 2 47 4 2" xfId="34950" xr:uid="{2451513A-2E2E-406E-81F6-31CE5E94BDF4}"/>
    <cellStyle name="메모 2 2 47 5" xfId="7842" xr:uid="{D3D3477D-C9CE-48E8-8AD2-533B1B9E3D1A}"/>
    <cellStyle name="메모 2 2 47 5 2" xfId="34951" xr:uid="{4435218E-527F-4F8C-8E22-5CD794874B7A}"/>
    <cellStyle name="메모 2 2 47 6" xfId="34952" xr:uid="{9BDAA444-9754-415D-B2FC-02AAE8B780E8}"/>
    <cellStyle name="메모 2 2 48" xfId="7843" xr:uid="{3A58EDC6-75F6-44B5-AB71-C458D3CCDA26}"/>
    <cellStyle name="메모 2 2 48 2" xfId="7844" xr:uid="{09C1339B-9323-4877-AF50-924F4AF1F4D9}"/>
    <cellStyle name="메모 2 2 48 2 2" xfId="7845" xr:uid="{76459B87-01FA-4ED9-85CE-E7C87B01D2D1}"/>
    <cellStyle name="메모 2 2 48 2 2 2" xfId="34953" xr:uid="{59F759DE-EEE8-49DA-B122-07B48F28564A}"/>
    <cellStyle name="메모 2 2 48 2 3" xfId="7846" xr:uid="{BE24B94F-803C-403C-93BD-94E630E7D657}"/>
    <cellStyle name="메모 2 2 48 2 3 2" xfId="34954" xr:uid="{AD0A452B-3CE1-4CFE-BF1A-EF71E9066C7A}"/>
    <cellStyle name="메모 2 2 48 2 4" xfId="34955" xr:uid="{1441A733-62C2-43E2-90C6-EC04A245611C}"/>
    <cellStyle name="메모 2 2 48 3" xfId="7847" xr:uid="{680775C9-4641-4146-8D93-B0C300159F12}"/>
    <cellStyle name="메모 2 2 48 3 2" xfId="7848" xr:uid="{0DAF4305-F328-405D-A062-A0ECFB0B0F27}"/>
    <cellStyle name="메모 2 2 48 3 2 2" xfId="34956" xr:uid="{0301BD28-8770-4071-BB8C-7BB645BFD77D}"/>
    <cellStyle name="메모 2 2 48 3 3" xfId="7849" xr:uid="{A679A28A-7062-4B2D-9E43-53F6D07B5E40}"/>
    <cellStyle name="메모 2 2 48 3 3 2" xfId="34957" xr:uid="{8E84E310-8AF1-4810-A6B6-E401451EB7E9}"/>
    <cellStyle name="메모 2 2 48 3 4" xfId="34958" xr:uid="{EF0F2531-9A3C-4F90-A77E-760042BA3EE5}"/>
    <cellStyle name="메모 2 2 48 4" xfId="7850" xr:uid="{662FD726-C047-4F61-89BD-FB2E27F70C5F}"/>
    <cellStyle name="메모 2 2 48 4 2" xfId="34959" xr:uid="{6EC9940E-0759-4E18-86DA-E2C4FCB2F4AC}"/>
    <cellStyle name="메모 2 2 48 5" xfId="7851" xr:uid="{661F9AF0-5C37-462C-8793-2BAA12FDA20E}"/>
    <cellStyle name="메모 2 2 48 5 2" xfId="34960" xr:uid="{AA1893AA-EFB2-4826-90D3-5D3C19205E22}"/>
    <cellStyle name="메모 2 2 48 6" xfId="34961" xr:uid="{D7645AB1-56F7-44CE-8630-6E01EEB13051}"/>
    <cellStyle name="메모 2 2 49" xfId="7852" xr:uid="{0FFBF0A8-3A30-4A76-BE9B-3C76E232094E}"/>
    <cellStyle name="메모 2 2 49 2" xfId="7853" xr:uid="{3EC79EA3-EBDC-4E65-BD64-60F4AFD27EFA}"/>
    <cellStyle name="메모 2 2 49 2 2" xfId="7854" xr:uid="{10004084-F81D-4775-8403-3167507EA0A1}"/>
    <cellStyle name="메모 2 2 49 2 2 2" xfId="34962" xr:uid="{199BC113-4B7F-4F54-AF6B-03F0C7182B0B}"/>
    <cellStyle name="메모 2 2 49 2 3" xfId="7855" xr:uid="{626C11A0-1583-4A82-8CB9-D3B203BF4643}"/>
    <cellStyle name="메모 2 2 49 2 3 2" xfId="34963" xr:uid="{F739E7F8-01ED-45D9-A9E0-F1FD8014A67B}"/>
    <cellStyle name="메모 2 2 49 2 4" xfId="34964" xr:uid="{EAFEB03C-D764-44F1-A0EF-703E712D7E09}"/>
    <cellStyle name="메모 2 2 49 3" xfId="7856" xr:uid="{5F027D5E-8933-4A6E-BB55-577A88CB7141}"/>
    <cellStyle name="메모 2 2 49 3 2" xfId="7857" xr:uid="{4799774E-44E4-46AF-BAB3-93964FEBC95C}"/>
    <cellStyle name="메모 2 2 49 3 2 2" xfId="34965" xr:uid="{F05408DC-F22D-4E94-8434-9478B8F88EF1}"/>
    <cellStyle name="메모 2 2 49 3 3" xfId="7858" xr:uid="{F978FA45-6ACB-4B7D-9CD3-28E66A9092D8}"/>
    <cellStyle name="메모 2 2 49 3 3 2" xfId="34966" xr:uid="{E0C0AF98-62A9-47D8-B994-01ED06089C1C}"/>
    <cellStyle name="메모 2 2 49 3 4" xfId="34967" xr:uid="{1FFEDDC9-513E-4A44-87CB-D12222CFA9C3}"/>
    <cellStyle name="메모 2 2 49 4" xfId="7859" xr:uid="{04C461C1-C0DE-4EC9-9897-AC3F5903D8FF}"/>
    <cellStyle name="메모 2 2 49 4 2" xfId="34968" xr:uid="{631FC5DB-1E86-47A5-8AAB-D66E2825C330}"/>
    <cellStyle name="메모 2 2 49 5" xfId="7860" xr:uid="{540640DD-C252-4077-A444-7AEC7C44E61C}"/>
    <cellStyle name="메모 2 2 49 5 2" xfId="34969" xr:uid="{7CE45F25-A9BD-482B-B531-16DD2A0B3378}"/>
    <cellStyle name="메모 2 2 49 6" xfId="34970" xr:uid="{42B2005C-CB44-4DCA-9F3A-0AC4A3C59C03}"/>
    <cellStyle name="메모 2 2 5" xfId="7861" xr:uid="{CD5B228F-55C1-4DD1-BF77-AF4DADC89021}"/>
    <cellStyle name="메모 2 2 5 2" xfId="7862" xr:uid="{081C03F0-5EE4-4FCD-8300-3D327523199C}"/>
    <cellStyle name="메모 2 2 5 2 2" xfId="7863" xr:uid="{057534EC-6085-488B-8D94-6D99A86216C4}"/>
    <cellStyle name="메모 2 2 5 2 2 2" xfId="34971" xr:uid="{3E12F327-1353-4A7A-A326-E0554FDDBDEE}"/>
    <cellStyle name="메모 2 2 5 2 3" xfId="7864" xr:uid="{E30EEA35-140B-4AE7-ACAD-35E0C6D44706}"/>
    <cellStyle name="메모 2 2 5 2 3 2" xfId="34972" xr:uid="{E17088B4-4CA1-4B78-8E9D-F106CA5A3062}"/>
    <cellStyle name="메모 2 2 5 2 4" xfId="34973" xr:uid="{43946AF3-F22F-4CC9-85DE-63E33AC61127}"/>
    <cellStyle name="메모 2 2 5 3" xfId="7865" xr:uid="{715216E2-CE84-44B6-8FDA-1D6B86D22068}"/>
    <cellStyle name="메모 2 2 5 3 2" xfId="7866" xr:uid="{CF1AE5C2-5CFD-4C01-B122-6C79C997F76F}"/>
    <cellStyle name="메모 2 2 5 3 2 2" xfId="34974" xr:uid="{73C82360-7172-4B25-86FA-6E639338F9D1}"/>
    <cellStyle name="메모 2 2 5 3 3" xfId="7867" xr:uid="{9C7B5FA7-610F-4CE7-9364-BE10EEDD321E}"/>
    <cellStyle name="메모 2 2 5 3 3 2" xfId="34975" xr:uid="{FDBC9352-A4C6-427E-8478-B06189332D9E}"/>
    <cellStyle name="메모 2 2 5 3 4" xfId="34976" xr:uid="{6072832A-A459-40F4-A1BA-A233F8547928}"/>
    <cellStyle name="메모 2 2 5 4" xfId="7868" xr:uid="{EFE83CAA-BE16-4765-B893-76F6E06FCF2F}"/>
    <cellStyle name="메모 2 2 5 4 2" xfId="34977" xr:uid="{FE944CC1-4EAE-441B-9779-50A7AC5618A2}"/>
    <cellStyle name="메모 2 2 5 5" xfId="7869" xr:uid="{7984735F-0CD6-4ABE-9B02-D512085A1382}"/>
    <cellStyle name="메모 2 2 5 5 2" xfId="34978" xr:uid="{08BEB8ED-5FA6-44DF-92D0-40745017ACFE}"/>
    <cellStyle name="메모 2 2 5 6" xfId="34979" xr:uid="{DDFAF5B5-7D7C-4C02-B641-0C1CD7F36C76}"/>
    <cellStyle name="메모 2 2 50" xfId="7870" xr:uid="{96E49590-7B49-476D-B434-CC2450961D19}"/>
    <cellStyle name="메모 2 2 50 2" xfId="7871" xr:uid="{0980B085-BF6A-46AD-AE10-6A672FBEBD83}"/>
    <cellStyle name="메모 2 2 50 2 2" xfId="7872" xr:uid="{FD337EFB-97C4-4CD7-9A76-B18DBDCFF38E}"/>
    <cellStyle name="메모 2 2 50 2 2 2" xfId="34980" xr:uid="{1CF11F11-7142-43E6-9B5F-135AB5C0C2CA}"/>
    <cellStyle name="메모 2 2 50 2 3" xfId="7873" xr:uid="{7AC67DB2-5DCF-4758-994D-68D76D72ED44}"/>
    <cellStyle name="메모 2 2 50 2 3 2" xfId="34981" xr:uid="{C4704BF2-793D-4878-BE23-93B67B0A45E3}"/>
    <cellStyle name="메모 2 2 50 2 4" xfId="34982" xr:uid="{3E88F3F5-B5EB-4548-94AC-132EAF2C7FE5}"/>
    <cellStyle name="메모 2 2 50 3" xfId="7874" xr:uid="{4B28A4F0-0D59-4A12-9072-3E1B1F87E32E}"/>
    <cellStyle name="메모 2 2 50 3 2" xfId="7875" xr:uid="{409498C0-6384-4A0B-967F-DDBD7143704D}"/>
    <cellStyle name="메모 2 2 50 3 2 2" xfId="34983" xr:uid="{632832FE-C099-4828-AA28-831BD083C6F7}"/>
    <cellStyle name="메모 2 2 50 3 3" xfId="7876" xr:uid="{176A047B-F1B7-4249-B81D-F7F1171E3F77}"/>
    <cellStyle name="메모 2 2 50 3 3 2" xfId="34984" xr:uid="{A8C0F894-38C7-49B4-9EC2-03E79FF7601A}"/>
    <cellStyle name="메모 2 2 50 3 4" xfId="34985" xr:uid="{02D2E8A1-9A6D-4070-92A1-4A6C5DAF3D0B}"/>
    <cellStyle name="메모 2 2 50 4" xfId="7877" xr:uid="{76E70B59-5457-4FDA-A178-2E3897F687DB}"/>
    <cellStyle name="메모 2 2 50 4 2" xfId="34986" xr:uid="{72DE9B69-25D7-4C98-B664-67D29308E9E3}"/>
    <cellStyle name="메모 2 2 50 5" xfId="7878" xr:uid="{98F5E561-FC03-4F1D-B3A3-7996359AE9DC}"/>
    <cellStyle name="메모 2 2 50 5 2" xfId="34987" xr:uid="{3A4CD541-F6A2-48D7-823A-C8DBAAD87D12}"/>
    <cellStyle name="메모 2 2 50 6" xfId="34988" xr:uid="{6328097E-FEA0-4D22-8020-6CF148EC4D75}"/>
    <cellStyle name="메모 2 2 51" xfId="7879" xr:uid="{0A4951C1-013C-4030-BA4B-F49F1566923E}"/>
    <cellStyle name="메모 2 2 51 2" xfId="7880" xr:uid="{E6BE471F-7207-46C2-A6EC-11ED4C6287DA}"/>
    <cellStyle name="메모 2 2 51 2 2" xfId="7881" xr:uid="{726BDCEF-A4FD-41D6-A443-01B16AC28ACE}"/>
    <cellStyle name="메모 2 2 51 2 2 2" xfId="34989" xr:uid="{7C451D3E-1A79-46ED-A06C-2DB5CE37686A}"/>
    <cellStyle name="메모 2 2 51 2 3" xfId="7882" xr:uid="{970AB563-8BB2-4E47-9065-AB65747FFA9C}"/>
    <cellStyle name="메모 2 2 51 2 3 2" xfId="34990" xr:uid="{EB467B7D-6D41-4881-89F6-5D03BE44E94D}"/>
    <cellStyle name="메모 2 2 51 2 4" xfId="34991" xr:uid="{46D3AFBB-F242-4000-83FA-FD93EBFA2254}"/>
    <cellStyle name="메모 2 2 51 3" xfId="7883" xr:uid="{46D89709-1B4C-4D76-AD04-EDF3040492FC}"/>
    <cellStyle name="메모 2 2 51 3 2" xfId="7884" xr:uid="{75FA8874-B9EA-4D6C-BB8C-07C635ACF278}"/>
    <cellStyle name="메모 2 2 51 3 2 2" xfId="34992" xr:uid="{6ED4EC03-9EFF-4401-AC13-1D31532EF7B9}"/>
    <cellStyle name="메모 2 2 51 3 3" xfId="7885" xr:uid="{AA58BB5C-4FDE-48F0-B7C1-E1D08B80803A}"/>
    <cellStyle name="메모 2 2 51 3 3 2" xfId="34993" xr:uid="{AE84234D-A54F-4170-9454-EC496E13BB64}"/>
    <cellStyle name="메모 2 2 51 3 4" xfId="34994" xr:uid="{02A1BC59-69D1-4B90-A3F5-EA7E77F78D12}"/>
    <cellStyle name="메모 2 2 51 4" xfId="7886" xr:uid="{8CC3D7CD-644E-4340-A0D1-6EA7C906701D}"/>
    <cellStyle name="메모 2 2 51 4 2" xfId="34995" xr:uid="{480BE002-FFEB-4446-A7C4-304049A7A650}"/>
    <cellStyle name="메모 2 2 51 5" xfId="7887" xr:uid="{E1838E41-8DC0-4DAE-8940-C7C71D097C8B}"/>
    <cellStyle name="메모 2 2 51 5 2" xfId="34996" xr:uid="{493E92B4-5F29-4B05-82B4-ACA4045BF308}"/>
    <cellStyle name="메모 2 2 51 6" xfId="34997" xr:uid="{4CFE733E-3F4E-4A2E-94F8-18DB6148C947}"/>
    <cellStyle name="메모 2 2 52" xfId="7888" xr:uid="{641CD108-061B-47D1-94D1-A3D72E4F262A}"/>
    <cellStyle name="메모 2 2 52 2" xfId="7889" xr:uid="{832FEA13-C337-4389-9850-B91EE001B224}"/>
    <cellStyle name="메모 2 2 52 2 2" xfId="7890" xr:uid="{92D6D2CE-5031-4F42-B755-02E616B5B587}"/>
    <cellStyle name="메모 2 2 52 2 2 2" xfId="34998" xr:uid="{FAA93620-C2E0-4D93-BA54-8781213A9A20}"/>
    <cellStyle name="메모 2 2 52 2 3" xfId="7891" xr:uid="{C8D8A70D-698D-4481-9CD1-B6680A3FCE60}"/>
    <cellStyle name="메모 2 2 52 2 3 2" xfId="34999" xr:uid="{AE15A33A-1649-4416-8CDE-E12C18F74CEB}"/>
    <cellStyle name="메모 2 2 52 2 4" xfId="35000" xr:uid="{C6278993-C711-4629-955B-EE8409A65AC3}"/>
    <cellStyle name="메모 2 2 52 3" xfId="7892" xr:uid="{C7934C54-F8F4-4362-B4EE-16A937B7EF0A}"/>
    <cellStyle name="메모 2 2 52 3 2" xfId="7893" xr:uid="{63DC86BF-A2C9-45B5-8690-3CEC93B88632}"/>
    <cellStyle name="메모 2 2 52 3 2 2" xfId="35001" xr:uid="{F9B9C523-4383-4B76-B11B-01CB985AF21D}"/>
    <cellStyle name="메모 2 2 52 3 3" xfId="7894" xr:uid="{179EB02E-E00B-4ED6-86D5-3901504517E7}"/>
    <cellStyle name="메모 2 2 52 3 3 2" xfId="35002" xr:uid="{335824B6-C48D-483C-8641-7BEB1EED59AC}"/>
    <cellStyle name="메모 2 2 52 3 4" xfId="35003" xr:uid="{FC0D26EB-3770-4B8E-9365-9F6D64455916}"/>
    <cellStyle name="메모 2 2 52 4" xfId="7895" xr:uid="{8E50D63C-28F4-4D23-95D4-1D80A55DC396}"/>
    <cellStyle name="메모 2 2 52 4 2" xfId="35004" xr:uid="{4BCEA374-88CE-4198-83BC-1AF5BBC1236D}"/>
    <cellStyle name="메모 2 2 52 5" xfId="7896" xr:uid="{CDA3BA2F-CAA0-47A3-A05D-F949D519F097}"/>
    <cellStyle name="메모 2 2 52 5 2" xfId="35005" xr:uid="{E7FFCC20-31CE-4A99-BFCB-21065F7117ED}"/>
    <cellStyle name="메모 2 2 52 6" xfId="35006" xr:uid="{8AE54046-0FEB-4415-BC19-DDF0D9EA1CEB}"/>
    <cellStyle name="메모 2 2 53" xfId="7897" xr:uid="{A6BD0E31-B19A-4205-BA09-B575A8C7FC59}"/>
    <cellStyle name="메모 2 2 53 2" xfId="7898" xr:uid="{D735D750-B241-4BFA-BEFD-696260BC1DE0}"/>
    <cellStyle name="메모 2 2 53 2 2" xfId="7899" xr:uid="{487269DE-CA72-4280-BFB2-35E9E6FB0F9B}"/>
    <cellStyle name="메모 2 2 53 2 2 2" xfId="35007" xr:uid="{7540E832-6B6F-44CB-82C2-B20721CC4584}"/>
    <cellStyle name="메모 2 2 53 2 3" xfId="7900" xr:uid="{AA5A8114-7940-43F8-9E6C-90C83B141513}"/>
    <cellStyle name="메모 2 2 53 2 3 2" xfId="35008" xr:uid="{4934D460-D2CA-4F1B-BDD1-56841F4254DA}"/>
    <cellStyle name="메모 2 2 53 2 4" xfId="35009" xr:uid="{AABF13A3-418D-4E9D-8ADF-88A7FF592402}"/>
    <cellStyle name="메모 2 2 53 3" xfId="7901" xr:uid="{A5648958-2AA1-463F-AD8D-5A0F26C996B7}"/>
    <cellStyle name="메모 2 2 53 3 2" xfId="7902" xr:uid="{C75C3168-37A8-492D-A34D-11AB8AB51862}"/>
    <cellStyle name="메모 2 2 53 3 2 2" xfId="35010" xr:uid="{AC5A471A-25BF-431E-955C-43047ABB5504}"/>
    <cellStyle name="메모 2 2 53 3 3" xfId="7903" xr:uid="{C7A2D9A9-0B13-4FFF-AE29-E6F062E7C564}"/>
    <cellStyle name="메모 2 2 53 3 3 2" xfId="35011" xr:uid="{9A4D65A6-E79B-4735-9C26-AF78149F6915}"/>
    <cellStyle name="메모 2 2 53 3 4" xfId="35012" xr:uid="{8BB09DBE-7BB1-4862-A471-CD83935AE223}"/>
    <cellStyle name="메모 2 2 53 4" xfId="7904" xr:uid="{C3EC8522-50A2-4A46-9926-E32811497931}"/>
    <cellStyle name="메모 2 2 53 4 2" xfId="35013" xr:uid="{32C7884C-687E-4312-B7F2-5CC04FA07296}"/>
    <cellStyle name="메모 2 2 53 5" xfId="7905" xr:uid="{A6E5388C-0831-4D42-8997-9EF274EE92D2}"/>
    <cellStyle name="메모 2 2 53 5 2" xfId="35014" xr:uid="{1C2C01A8-C6AC-4BC8-9D48-AA6BA7AC43ED}"/>
    <cellStyle name="메모 2 2 53 6" xfId="35015" xr:uid="{4FF353AA-749A-43F8-A3CF-31FD3C0FA7A0}"/>
    <cellStyle name="메모 2 2 54" xfId="7906" xr:uid="{D5716274-7BA3-4942-B799-00D23D56C286}"/>
    <cellStyle name="메모 2 2 54 2" xfId="7907" xr:uid="{0B965626-B2C9-40A2-B814-BDBC05AD7656}"/>
    <cellStyle name="메모 2 2 54 2 2" xfId="7908" xr:uid="{481B6F51-559A-48ED-ADE0-85E30EE6A73C}"/>
    <cellStyle name="메모 2 2 54 2 2 2" xfId="35016" xr:uid="{536644AC-E85E-44AA-B873-509C362D62FD}"/>
    <cellStyle name="메모 2 2 54 2 3" xfId="7909" xr:uid="{14E92463-B555-4542-8216-89C146D855CF}"/>
    <cellStyle name="메모 2 2 54 2 3 2" xfId="35017" xr:uid="{D8EEDE43-09A9-4FD1-9831-83BF78168EC9}"/>
    <cellStyle name="메모 2 2 54 2 4" xfId="35018" xr:uid="{2678385E-DC6E-4D75-9B51-7BAB752CBFEC}"/>
    <cellStyle name="메모 2 2 54 3" xfId="7910" xr:uid="{4D7400C5-83F2-4159-A44E-6A021A44F013}"/>
    <cellStyle name="메모 2 2 54 3 2" xfId="7911" xr:uid="{09F0C848-8A01-4FA3-B43C-7F69CE30E74C}"/>
    <cellStyle name="메모 2 2 54 3 2 2" xfId="35019" xr:uid="{2EDECCC0-BFAE-4D68-82C9-C35B6EA13A78}"/>
    <cellStyle name="메모 2 2 54 3 3" xfId="7912" xr:uid="{042F514A-3448-4F24-8243-A42F723C71FA}"/>
    <cellStyle name="메모 2 2 54 3 3 2" xfId="35020" xr:uid="{A7F5B1FB-9E18-4FFA-8A46-9BDCD4FF1243}"/>
    <cellStyle name="메모 2 2 54 3 4" xfId="35021" xr:uid="{77775444-7766-48CF-9EDC-6D9D809A1019}"/>
    <cellStyle name="메모 2 2 54 4" xfId="7913" xr:uid="{F30E593D-765F-4297-84D6-E950598E69CF}"/>
    <cellStyle name="메모 2 2 54 4 2" xfId="35022" xr:uid="{0EA09B3E-9D11-45DD-9539-19586A6E64D6}"/>
    <cellStyle name="메모 2 2 54 5" xfId="7914" xr:uid="{CA0B04E0-9731-48D3-99D8-BB472C57115C}"/>
    <cellStyle name="메모 2 2 54 5 2" xfId="35023" xr:uid="{36ABBFA6-9EBC-4DE6-9F4C-D42C158DBD3A}"/>
    <cellStyle name="메모 2 2 54 6" xfId="35024" xr:uid="{E52C764D-AE25-4617-911A-46B622AC11B0}"/>
    <cellStyle name="메모 2 2 55" xfId="7915" xr:uid="{A605CA90-3935-478A-9807-BA61ED5A9249}"/>
    <cellStyle name="메모 2 2 55 2" xfId="7916" xr:uid="{8348A771-33FF-4A16-BD68-6E4044FE0993}"/>
    <cellStyle name="메모 2 2 55 2 2" xfId="7917" xr:uid="{CFFEB2A0-B542-436F-9EE0-170697E9B795}"/>
    <cellStyle name="메모 2 2 55 2 2 2" xfId="35025" xr:uid="{98682606-7989-4F6C-92E3-9CD8304454D3}"/>
    <cellStyle name="메모 2 2 55 2 3" xfId="7918" xr:uid="{2744C93D-E4D7-4A43-8278-5C5CCC54940B}"/>
    <cellStyle name="메모 2 2 55 2 3 2" xfId="35026" xr:uid="{03BA0E92-60DC-4326-A041-F97FE9739566}"/>
    <cellStyle name="메모 2 2 55 2 4" xfId="35027" xr:uid="{CFE7458F-5EEE-4B47-8A4A-89A64C7E3555}"/>
    <cellStyle name="메모 2 2 55 3" xfId="7919" xr:uid="{29B91A92-A324-4C31-B86F-B9BBD7A2A55B}"/>
    <cellStyle name="메모 2 2 55 3 2" xfId="7920" xr:uid="{8C1D203B-E8AF-430E-9130-1F010208FABA}"/>
    <cellStyle name="메모 2 2 55 3 2 2" xfId="35028" xr:uid="{103E3457-29F3-413B-93C7-24737A0EDD89}"/>
    <cellStyle name="메모 2 2 55 3 3" xfId="7921" xr:uid="{CB6F4E86-9102-4F4F-A7F8-4F5879A7A4CA}"/>
    <cellStyle name="메모 2 2 55 3 3 2" xfId="35029" xr:uid="{92F450B5-0169-4BED-BFCC-358E266E5878}"/>
    <cellStyle name="메모 2 2 55 3 4" xfId="35030" xr:uid="{8A62FC51-60CF-4136-A0AE-F76F7874F30B}"/>
    <cellStyle name="메모 2 2 55 4" xfId="7922" xr:uid="{374056D5-796F-43C0-AF50-8B46D88D0A87}"/>
    <cellStyle name="메모 2 2 55 4 2" xfId="35031" xr:uid="{DB36AF49-ABF5-4FD1-A8EB-E075DE90A43E}"/>
    <cellStyle name="메모 2 2 55 5" xfId="7923" xr:uid="{5EDB214F-BFF8-4158-B991-EA731053CB50}"/>
    <cellStyle name="메모 2 2 55 5 2" xfId="35032" xr:uid="{074A74F9-665F-4A1B-9211-F158FA39327C}"/>
    <cellStyle name="메모 2 2 55 6" xfId="35033" xr:uid="{E4011E05-DBA2-4C02-A29A-9DC295A283FB}"/>
    <cellStyle name="메모 2 2 56" xfId="7924" xr:uid="{47B30A2F-A6A1-46A4-9934-2D3BAF94627C}"/>
    <cellStyle name="메모 2 2 56 2" xfId="7925" xr:uid="{41F01915-613B-4BEB-A088-368C092F0DA3}"/>
    <cellStyle name="메모 2 2 56 2 2" xfId="7926" xr:uid="{D239679F-6A4E-4B32-9318-2B847C5D1566}"/>
    <cellStyle name="메모 2 2 56 2 2 2" xfId="35034" xr:uid="{F1AE9B61-4BA9-494F-ABC9-0D774D4A9CEE}"/>
    <cellStyle name="메모 2 2 56 2 3" xfId="7927" xr:uid="{590817DD-179C-47D4-AF5E-D2A768DD7F84}"/>
    <cellStyle name="메모 2 2 56 2 3 2" xfId="35035" xr:uid="{31D8C0E4-E744-4C38-A5D9-874E04614585}"/>
    <cellStyle name="메모 2 2 56 2 4" xfId="35036" xr:uid="{D05C0609-C700-4B69-9D01-48367F06C571}"/>
    <cellStyle name="메모 2 2 56 3" xfId="7928" xr:uid="{649EF1CE-B39A-4149-9A22-3603FFEE1127}"/>
    <cellStyle name="메모 2 2 56 3 2" xfId="7929" xr:uid="{D135EFC8-C4C9-4BD9-A3BA-2192DF13ED61}"/>
    <cellStyle name="메모 2 2 56 3 2 2" xfId="35037" xr:uid="{5C07B180-1B75-44BA-8F63-79412D5B7CA0}"/>
    <cellStyle name="메모 2 2 56 3 3" xfId="7930" xr:uid="{F67A06ED-10EE-4CC9-99AD-A9440D83CDE8}"/>
    <cellStyle name="메모 2 2 56 3 3 2" xfId="35038" xr:uid="{7FBD6071-1E2C-45D1-BCEF-4011ECEA5C5D}"/>
    <cellStyle name="메모 2 2 56 3 4" xfId="35039" xr:uid="{94EE72FE-8D51-45C4-8A44-D23DC987F39A}"/>
    <cellStyle name="메모 2 2 56 4" xfId="7931" xr:uid="{156E18D7-CAA3-4CDC-83B5-9FB325384D7D}"/>
    <cellStyle name="메모 2 2 56 4 2" xfId="35040" xr:uid="{9F680736-D22E-4044-803C-7514F0D21164}"/>
    <cellStyle name="메모 2 2 56 5" xfId="7932" xr:uid="{5140A718-1470-4C3F-9B77-A06C733BE151}"/>
    <cellStyle name="메모 2 2 56 5 2" xfId="35041" xr:uid="{2FB3979A-B1E9-4DA8-9DD8-5ECF4E5DC358}"/>
    <cellStyle name="메모 2 2 56 6" xfId="35042" xr:uid="{EC36D07A-17F0-428F-8506-51211DC728C3}"/>
    <cellStyle name="메모 2 2 57" xfId="7933" xr:uid="{05621A8D-D456-46BE-8030-79AB9EAF377A}"/>
    <cellStyle name="메모 2 2 57 2" xfId="7934" xr:uid="{D0BC8261-B6DF-478A-A81E-D0D49E0F630B}"/>
    <cellStyle name="메모 2 2 57 2 2" xfId="7935" xr:uid="{0465D87A-3975-4513-9DAF-D52B7D1D6585}"/>
    <cellStyle name="메모 2 2 57 2 2 2" xfId="35043" xr:uid="{1E448AE4-AEFB-453E-A3D8-6280CE15E77B}"/>
    <cellStyle name="메모 2 2 57 2 3" xfId="7936" xr:uid="{9CD9A4A5-7202-4CFE-B13A-971C99C3CEF9}"/>
    <cellStyle name="메모 2 2 57 2 3 2" xfId="35044" xr:uid="{8DA2BEE6-9F8C-4F07-AFA0-2AC1CAC63B88}"/>
    <cellStyle name="메모 2 2 57 2 4" xfId="35045" xr:uid="{B3D2554D-E460-40CF-BBD3-C8907941C00E}"/>
    <cellStyle name="메모 2 2 57 3" xfId="7937" xr:uid="{E6285931-4F21-408C-A67B-8CF9E6BFFC89}"/>
    <cellStyle name="메모 2 2 57 3 2" xfId="7938" xr:uid="{4DFC8BA5-96DD-45E4-B9F3-C1FCF58D2ADC}"/>
    <cellStyle name="메모 2 2 57 3 2 2" xfId="35046" xr:uid="{6D67FECA-45AE-4123-9967-E9077877309B}"/>
    <cellStyle name="메모 2 2 57 3 3" xfId="7939" xr:uid="{66F2E8C6-26B2-48EE-BC5C-9A9090B45557}"/>
    <cellStyle name="메모 2 2 57 3 3 2" xfId="35047" xr:uid="{6442A0DD-E699-4869-8D76-0F536074A8EA}"/>
    <cellStyle name="메모 2 2 57 3 4" xfId="35048" xr:uid="{1DB73873-5F19-4FC9-8EEB-A5450539BEFF}"/>
    <cellStyle name="메모 2 2 57 4" xfId="7940" xr:uid="{F2CCBB8B-DCF9-434D-934F-770DEAF8F31E}"/>
    <cellStyle name="메모 2 2 57 4 2" xfId="35049" xr:uid="{3150BD31-65D5-4532-A71A-7716BCE907D2}"/>
    <cellStyle name="메모 2 2 57 5" xfId="7941" xr:uid="{07E8EA5D-C437-41A4-AAE7-C9DF8020257C}"/>
    <cellStyle name="메모 2 2 57 5 2" xfId="35050" xr:uid="{A1931E87-89BC-463C-9862-0A2D9A1161E7}"/>
    <cellStyle name="메모 2 2 57 6" xfId="35051" xr:uid="{1E119816-40A1-4E11-8554-A6589B088C6B}"/>
    <cellStyle name="메모 2 2 58" xfId="7942" xr:uid="{40397B6F-5769-434F-BBFA-8CA290090A3E}"/>
    <cellStyle name="메모 2 2 58 2" xfId="7943" xr:uid="{C0A055BD-057E-4975-B98A-A96CD942D990}"/>
    <cellStyle name="메모 2 2 58 2 2" xfId="7944" xr:uid="{76A53ACD-4871-4B8B-953D-BF853957E0CB}"/>
    <cellStyle name="메모 2 2 58 2 2 2" xfId="35052" xr:uid="{507C64D7-C059-47B2-847B-AD258861E25E}"/>
    <cellStyle name="메모 2 2 58 2 3" xfId="7945" xr:uid="{D22A7028-F659-4967-9D03-7AADEF90CB35}"/>
    <cellStyle name="메모 2 2 58 2 3 2" xfId="35053" xr:uid="{85569C20-7CE8-45D3-A9DA-246F2CC103AA}"/>
    <cellStyle name="메모 2 2 58 2 4" xfId="35054" xr:uid="{C1DE56E5-3E77-4F92-9D7F-12FA2F4801A4}"/>
    <cellStyle name="메모 2 2 58 3" xfId="7946" xr:uid="{F5671860-C854-4BE4-9331-11CAA48CFB6D}"/>
    <cellStyle name="메모 2 2 58 3 2" xfId="7947" xr:uid="{7CF3F1F4-E356-4E87-9ADC-42FBD77620FD}"/>
    <cellStyle name="메모 2 2 58 3 2 2" xfId="35055" xr:uid="{740A38F7-989C-4EE8-8C10-7C64CA6C2B26}"/>
    <cellStyle name="메모 2 2 58 3 3" xfId="7948" xr:uid="{8DF84FA1-ED01-4471-A157-99F542E33019}"/>
    <cellStyle name="메모 2 2 58 3 3 2" xfId="35056" xr:uid="{A9B68363-7516-4021-B46E-2B5D748CE7B6}"/>
    <cellStyle name="메모 2 2 58 3 4" xfId="35057" xr:uid="{CDB947BD-B38F-43BD-AD5C-8F3157165B6C}"/>
    <cellStyle name="메모 2 2 58 4" xfId="7949" xr:uid="{84658E7A-EC89-414C-8F5E-1B21D79F5983}"/>
    <cellStyle name="메모 2 2 58 4 2" xfId="35058" xr:uid="{31B137BB-35C3-4CAF-B00C-490A97E65A19}"/>
    <cellStyle name="메모 2 2 58 5" xfId="7950" xr:uid="{23E43128-87E2-4A7E-AFDE-217AC9B64373}"/>
    <cellStyle name="메모 2 2 58 5 2" xfId="35059" xr:uid="{A720D816-F2BC-46FD-8574-B477E5DDB8DD}"/>
    <cellStyle name="메모 2 2 58 6" xfId="35060" xr:uid="{4FBADF5F-B30A-4DBF-8C7C-D7FA47FD915E}"/>
    <cellStyle name="메모 2 2 59" xfId="7951" xr:uid="{BB6566B5-E1B4-4B49-9116-835ABE2682ED}"/>
    <cellStyle name="메모 2 2 59 2" xfId="7952" xr:uid="{08DA42B2-744B-4543-93CD-8134BA2FA945}"/>
    <cellStyle name="메모 2 2 59 2 2" xfId="7953" xr:uid="{2BC0B518-AE7A-4EF2-8AD7-97A184E235D0}"/>
    <cellStyle name="메모 2 2 59 2 2 2" xfId="35061" xr:uid="{E5EE2E0F-FC6B-4C7F-A232-8F404BF3F170}"/>
    <cellStyle name="메모 2 2 59 2 3" xfId="7954" xr:uid="{7685A7EB-978A-425C-B6A6-A925E6D95C17}"/>
    <cellStyle name="메모 2 2 59 2 3 2" xfId="35062" xr:uid="{57B49EAE-7F84-4C0E-B0AC-A57A230B6581}"/>
    <cellStyle name="메모 2 2 59 2 4" xfId="35063" xr:uid="{E1BC840F-9C12-4071-BD2A-16690CEDEF8E}"/>
    <cellStyle name="메모 2 2 59 3" xfId="7955" xr:uid="{BA9EC937-18A7-43E9-AE43-DB896803C46C}"/>
    <cellStyle name="메모 2 2 59 3 2" xfId="7956" xr:uid="{61749D89-0AAD-4A50-825C-C60847A43295}"/>
    <cellStyle name="메모 2 2 59 3 2 2" xfId="35064" xr:uid="{5AC998FD-FAB8-4B8D-8A51-EF04764C9425}"/>
    <cellStyle name="메모 2 2 59 3 3" xfId="7957" xr:uid="{8ABF5D33-AD55-4D28-B3BF-DFA621166955}"/>
    <cellStyle name="메모 2 2 59 3 3 2" xfId="35065" xr:uid="{B252D191-2C0B-4D18-AB6C-5B5ADD825242}"/>
    <cellStyle name="메모 2 2 59 3 4" xfId="35066" xr:uid="{9B7695D4-C06B-4640-9D04-2BEFF8A2C8AB}"/>
    <cellStyle name="메모 2 2 59 4" xfId="7958" xr:uid="{377B69B4-95B9-4639-9A57-CF70C716A74F}"/>
    <cellStyle name="메모 2 2 59 4 2" xfId="35067" xr:uid="{6ECDC30D-EDE5-4567-96C2-D694944BB86E}"/>
    <cellStyle name="메모 2 2 59 5" xfId="7959" xr:uid="{06DA6E16-98C9-4A8F-AB86-BFA826755A7E}"/>
    <cellStyle name="메모 2 2 59 5 2" xfId="35068" xr:uid="{A151FE2E-CE18-486B-BD47-5E106E08470F}"/>
    <cellStyle name="메모 2 2 59 6" xfId="35069" xr:uid="{0DB208D2-55ED-4B3F-B811-C5D5B0E15C1F}"/>
    <cellStyle name="메모 2 2 6" xfId="7960" xr:uid="{F9AEAF00-7A5D-4984-9DAD-11C02C902FCE}"/>
    <cellStyle name="메모 2 2 6 2" xfId="7961" xr:uid="{C7011C99-E736-4FB7-A85C-3EAA4C7F698A}"/>
    <cellStyle name="메모 2 2 6 2 2" xfId="7962" xr:uid="{6ABF87A1-F2C8-4E16-BA0D-C9C1CDE51748}"/>
    <cellStyle name="메모 2 2 6 2 2 2" xfId="35070" xr:uid="{872569E9-F2F1-4E2A-B2CC-EB5FA8C144C6}"/>
    <cellStyle name="메모 2 2 6 2 3" xfId="7963" xr:uid="{59692106-E9FF-455A-AD74-93F2DDAD007F}"/>
    <cellStyle name="메모 2 2 6 2 3 2" xfId="35071" xr:uid="{28E5B068-F9E7-4136-9F46-5033F923B815}"/>
    <cellStyle name="메모 2 2 6 2 4" xfId="35072" xr:uid="{760BBC8E-D1E4-4D83-B912-2EC77CFC30E8}"/>
    <cellStyle name="메모 2 2 6 3" xfId="7964" xr:uid="{2599E708-D55D-48DE-A432-9F7EA77B472E}"/>
    <cellStyle name="메모 2 2 6 3 2" xfId="7965" xr:uid="{01807D69-1794-4F84-8A76-54920BFED146}"/>
    <cellStyle name="메모 2 2 6 3 2 2" xfId="35073" xr:uid="{58218C62-FA12-48CF-9E20-BFCA0092BCB4}"/>
    <cellStyle name="메모 2 2 6 3 3" xfId="7966" xr:uid="{B524DB90-AFF3-4ABB-AD87-09405133F503}"/>
    <cellStyle name="메모 2 2 6 3 3 2" xfId="35074" xr:uid="{4C749C4B-1CBE-47F9-B15B-F942787AFDB0}"/>
    <cellStyle name="메모 2 2 6 3 4" xfId="35075" xr:uid="{80F530A9-1351-4D21-8DD2-7F4D20336574}"/>
    <cellStyle name="메모 2 2 6 4" xfId="7967" xr:uid="{0C14E019-C0F1-49FA-8E3C-CDB1B36E4E14}"/>
    <cellStyle name="메모 2 2 6 4 2" xfId="35076" xr:uid="{C768545B-42C9-4644-8F80-127C5EAA94B1}"/>
    <cellStyle name="메모 2 2 6 5" xfId="7968" xr:uid="{C4AFE900-2F42-4E21-925E-662A3845E2AD}"/>
    <cellStyle name="메모 2 2 6 5 2" xfId="35077" xr:uid="{118D21C9-03EB-4935-8DF4-F1440F0FDC21}"/>
    <cellStyle name="메모 2 2 6 6" xfId="35078" xr:uid="{48051885-A345-4133-8E82-1E6981C0DBFA}"/>
    <cellStyle name="메모 2 2 60" xfId="7969" xr:uid="{6A6CD0C2-D88A-46C8-905A-EF9585E4FE78}"/>
    <cellStyle name="메모 2 2 60 2" xfId="7970" xr:uid="{A82D5150-1769-4C4E-9DB0-EBE4CD1B564B}"/>
    <cellStyle name="메모 2 2 60 2 2" xfId="7971" xr:uid="{2A4E1FBB-C6BD-4F78-BA36-D43B83A04B2F}"/>
    <cellStyle name="메모 2 2 60 2 2 2" xfId="35079" xr:uid="{74FD2EEF-736F-4B42-898D-A3F6B3AC6247}"/>
    <cellStyle name="메모 2 2 60 2 3" xfId="7972" xr:uid="{68D57323-02B0-42AB-921E-8B12DF68C1DB}"/>
    <cellStyle name="메모 2 2 60 2 3 2" xfId="35080" xr:uid="{EEAEF634-94B3-46CF-844B-E381FF13D435}"/>
    <cellStyle name="메모 2 2 60 2 4" xfId="35081" xr:uid="{0521AAF1-241B-4B5A-9228-EDE0E128D19C}"/>
    <cellStyle name="메모 2 2 60 3" xfId="7973" xr:uid="{FB747EB9-2CA3-4EE4-B3E9-110F830D79F9}"/>
    <cellStyle name="메모 2 2 60 3 2" xfId="7974" xr:uid="{9158C1DC-8DF5-4BAA-AEA9-D7D1A4F7D23B}"/>
    <cellStyle name="메모 2 2 60 3 2 2" xfId="35082" xr:uid="{75BD7FEB-1771-41B8-8D41-E332171B29ED}"/>
    <cellStyle name="메모 2 2 60 3 3" xfId="7975" xr:uid="{65A1B410-F1BC-4E67-893E-074FF9F8368D}"/>
    <cellStyle name="메모 2 2 60 3 3 2" xfId="35083" xr:uid="{094777E2-EC41-409C-A2A0-3C8585291E64}"/>
    <cellStyle name="메모 2 2 60 3 4" xfId="35084" xr:uid="{17D84BD3-41A6-4EE4-A255-3851855F728F}"/>
    <cellStyle name="메모 2 2 60 4" xfId="7976" xr:uid="{62F85B85-FAB8-4742-9D8C-CAE5F71EA8F5}"/>
    <cellStyle name="메모 2 2 60 4 2" xfId="35085" xr:uid="{4BDCFC5C-B14A-4CE5-B238-7980EC600385}"/>
    <cellStyle name="메모 2 2 60 5" xfId="7977" xr:uid="{7018C78A-4957-4300-9264-241046C70EAD}"/>
    <cellStyle name="메모 2 2 60 5 2" xfId="35086" xr:uid="{3E672F97-F803-43CD-9E92-755A24A23FD9}"/>
    <cellStyle name="메모 2 2 60 6" xfId="35087" xr:uid="{2DF71A51-8F5A-48AD-8502-F504DDEC2AFE}"/>
    <cellStyle name="메모 2 2 61" xfId="7978" xr:uid="{3A17F9AD-4F96-4A8B-BB85-1D91AD1838AE}"/>
    <cellStyle name="메모 2 2 61 2" xfId="7979" xr:uid="{96E00BEF-B062-4716-A393-9B01D0CDE9FF}"/>
    <cellStyle name="메모 2 2 61 2 2" xfId="7980" xr:uid="{3A248DCB-1BF4-483C-B183-9237667E6EEF}"/>
    <cellStyle name="메모 2 2 61 2 2 2" xfId="35088" xr:uid="{C7FA7813-29E1-446F-B1DE-B189639868B3}"/>
    <cellStyle name="메모 2 2 61 2 3" xfId="7981" xr:uid="{BBE4DA71-CC8A-4C7A-B909-679B388718B0}"/>
    <cellStyle name="메모 2 2 61 2 3 2" xfId="35089" xr:uid="{C6B6C87A-B635-4859-8743-E9782277E1D4}"/>
    <cellStyle name="메모 2 2 61 2 4" xfId="35090" xr:uid="{F2E3271B-190B-4D35-879F-8E5FB02C9552}"/>
    <cellStyle name="메모 2 2 61 3" xfId="7982" xr:uid="{10C67206-2D0A-48B1-A1CD-A7D949F62CC7}"/>
    <cellStyle name="메모 2 2 61 3 2" xfId="7983" xr:uid="{8C86FDD5-3A92-4EBE-B8C0-1C0BC056BC33}"/>
    <cellStyle name="메모 2 2 61 3 2 2" xfId="35091" xr:uid="{68A29F35-259B-4C69-97F9-3C87D3EB833A}"/>
    <cellStyle name="메모 2 2 61 3 3" xfId="7984" xr:uid="{D6FB6C94-B8EC-4BF7-84EF-28F09DD217C0}"/>
    <cellStyle name="메모 2 2 61 3 3 2" xfId="35092" xr:uid="{156FE1E8-5385-42F4-9AB9-3FEF72311B29}"/>
    <cellStyle name="메모 2 2 61 3 4" xfId="35093" xr:uid="{FA015608-088C-44C0-B60A-FF5AE3CCCF0E}"/>
    <cellStyle name="메모 2 2 61 4" xfId="7985" xr:uid="{AAD20DF9-7426-4196-986A-C7547F8568E5}"/>
    <cellStyle name="메모 2 2 61 4 2" xfId="35094" xr:uid="{6FDE7A7B-85A7-42A9-993C-2FF7428D476B}"/>
    <cellStyle name="메모 2 2 61 5" xfId="7986" xr:uid="{D017ACD2-5FAB-484C-819F-998263B23B50}"/>
    <cellStyle name="메모 2 2 61 5 2" xfId="35095" xr:uid="{9EF580CC-41C4-455E-B23D-98CA206F2551}"/>
    <cellStyle name="메모 2 2 61 6" xfId="35096" xr:uid="{80741EF3-23BB-464C-8391-9FEE8EFE0D05}"/>
    <cellStyle name="메모 2 2 62" xfId="7987" xr:uid="{FEDE989B-3CB9-4488-968B-099C73685D18}"/>
    <cellStyle name="메모 2 2 62 2" xfId="7988" xr:uid="{1FF11292-FD6A-40F5-923F-F2E360D8522C}"/>
    <cellStyle name="메모 2 2 62 2 2" xfId="7989" xr:uid="{9FFA798B-07E2-4190-A24D-3473FB83F1AB}"/>
    <cellStyle name="메모 2 2 62 2 2 2" xfId="35097" xr:uid="{3FB8CD6A-1B28-44D0-84DD-FA92C6537F6F}"/>
    <cellStyle name="메모 2 2 62 2 3" xfId="7990" xr:uid="{5A437832-560D-4DAF-8F29-C0FFE3F5AC2C}"/>
    <cellStyle name="메모 2 2 62 2 3 2" xfId="35098" xr:uid="{C0923290-56C8-4A98-BA71-8637393036E3}"/>
    <cellStyle name="메모 2 2 62 2 4" xfId="35099" xr:uid="{AB9543F4-DA1C-4316-9C49-2F6CDB764DE6}"/>
    <cellStyle name="메모 2 2 62 3" xfId="7991" xr:uid="{EA8BEA2F-7B17-4614-A242-81558DCA4F02}"/>
    <cellStyle name="메모 2 2 62 3 2" xfId="7992" xr:uid="{688369A8-66D0-4947-9920-90B166AC9293}"/>
    <cellStyle name="메모 2 2 62 3 2 2" xfId="35100" xr:uid="{11DE3909-6524-46A9-B74F-4695A69040C8}"/>
    <cellStyle name="메모 2 2 62 3 3" xfId="7993" xr:uid="{7F1FB876-299B-423E-A635-470FA2CBEB1B}"/>
    <cellStyle name="메모 2 2 62 3 3 2" xfId="35101" xr:uid="{D4EF06DA-8B06-47EE-BDB7-B7E355C0A9DB}"/>
    <cellStyle name="메모 2 2 62 3 4" xfId="35102" xr:uid="{7269D3B5-DA47-40CF-9817-80A815991962}"/>
    <cellStyle name="메모 2 2 62 4" xfId="7994" xr:uid="{5E6C0B4B-527B-4145-B8B4-FBB32C7E5A09}"/>
    <cellStyle name="메모 2 2 62 4 2" xfId="35103" xr:uid="{DB5AC8E3-7977-4AA2-A0E8-B49EB149A00A}"/>
    <cellStyle name="메모 2 2 62 5" xfId="7995" xr:uid="{8FAB19C5-10BB-4F23-AC5C-9CC25366B4BF}"/>
    <cellStyle name="메모 2 2 62 5 2" xfId="35104" xr:uid="{4BA9753F-0D9B-4C4F-83B4-2EF8A031CF86}"/>
    <cellStyle name="메모 2 2 62 6" xfId="35105" xr:uid="{81B443E6-671D-430C-9424-3FED7FF4BB3C}"/>
    <cellStyle name="메모 2 2 63" xfId="7996" xr:uid="{3068D9A4-4F1C-4F8F-B11E-E7869066068A}"/>
    <cellStyle name="메모 2 2 63 2" xfId="7997" xr:uid="{CCE506FE-851D-477F-92BE-ECC9FC232669}"/>
    <cellStyle name="메모 2 2 63 2 2" xfId="7998" xr:uid="{5AAC3F60-2C1C-4785-903C-E63F6D6624D2}"/>
    <cellStyle name="메모 2 2 63 2 2 2" xfId="35106" xr:uid="{11209BB4-7B88-44BD-AC6E-E03A27CF587D}"/>
    <cellStyle name="메모 2 2 63 2 3" xfId="7999" xr:uid="{908CEFA2-81C6-401C-A4B1-1BF7495EF3FB}"/>
    <cellStyle name="메모 2 2 63 2 3 2" xfId="35107" xr:uid="{15A9E013-BA3C-4E7C-85AB-28B2E7535E3C}"/>
    <cellStyle name="메모 2 2 63 2 4" xfId="35108" xr:uid="{3EBA56F8-44FF-4BA6-B357-91A4E8970AB4}"/>
    <cellStyle name="메모 2 2 63 3" xfId="8000" xr:uid="{5410F9EE-C3A9-4F08-9B95-046E8B362E3B}"/>
    <cellStyle name="메모 2 2 63 3 2" xfId="8001" xr:uid="{69939A2D-E1A5-4FDC-896D-35D4185EF258}"/>
    <cellStyle name="메모 2 2 63 3 2 2" xfId="35109" xr:uid="{741BA2CC-DE2F-47E4-B9DB-9212E1F51A36}"/>
    <cellStyle name="메모 2 2 63 3 3" xfId="8002" xr:uid="{4889F22C-8353-4FFD-8B1C-9253D0620ACD}"/>
    <cellStyle name="메모 2 2 63 3 3 2" xfId="35110" xr:uid="{EC95165B-09D4-4409-86A8-737620D75522}"/>
    <cellStyle name="메모 2 2 63 3 4" xfId="35111" xr:uid="{19CBE91E-F50C-4CAE-A25B-665BC5085A97}"/>
    <cellStyle name="메모 2 2 63 4" xfId="8003" xr:uid="{E04951E0-18AC-4E6D-B19D-63A8F014A146}"/>
    <cellStyle name="메모 2 2 63 4 2" xfId="35112" xr:uid="{13A6DE5A-7BEF-4330-9F7C-05AB6DDE9AC0}"/>
    <cellStyle name="메모 2 2 63 5" xfId="8004" xr:uid="{56A8D50D-E098-4F37-B13C-9E925D879EFA}"/>
    <cellStyle name="메모 2 2 63 5 2" xfId="35113" xr:uid="{134D1B74-A0DD-4F28-AFA0-03E33B4A63E7}"/>
    <cellStyle name="메모 2 2 63 6" xfId="35114" xr:uid="{77656EA4-F7C7-40E5-A451-EC74C83572BF}"/>
    <cellStyle name="메모 2 2 64" xfId="8005" xr:uid="{6D7B39C8-DA57-49BB-A229-CC490A756AD3}"/>
    <cellStyle name="메모 2 2 64 2" xfId="8006" xr:uid="{79426359-A8B2-46D3-B4F4-29806607E1AB}"/>
    <cellStyle name="메모 2 2 64 2 2" xfId="8007" xr:uid="{015D10CB-CE25-48F2-9709-5FDBE1E5EBAA}"/>
    <cellStyle name="메모 2 2 64 2 2 2" xfId="35115" xr:uid="{E969798E-D766-43B7-9C07-3F1FB3589B2B}"/>
    <cellStyle name="메모 2 2 64 2 3" xfId="8008" xr:uid="{5B237F77-F6EA-48B6-A288-5EC649694959}"/>
    <cellStyle name="메모 2 2 64 2 3 2" xfId="35116" xr:uid="{3872D260-A624-4664-B08A-B2C091E39448}"/>
    <cellStyle name="메모 2 2 64 2 4" xfId="35117" xr:uid="{90672546-91ED-4BBC-B0A9-A7C6BFF2990E}"/>
    <cellStyle name="메모 2 2 64 3" xfId="8009" xr:uid="{BCFD4456-73FA-42DD-A652-3B185D463069}"/>
    <cellStyle name="메모 2 2 64 3 2" xfId="8010" xr:uid="{F538F53D-DB65-450E-9B3B-87D475B75C9E}"/>
    <cellStyle name="메모 2 2 64 3 2 2" xfId="35118" xr:uid="{D0BE80B8-B0C3-410B-9DFD-9052AFA8E2D8}"/>
    <cellStyle name="메모 2 2 64 3 3" xfId="8011" xr:uid="{564091B5-C1CB-4638-9D5E-2BD4A20FE148}"/>
    <cellStyle name="메모 2 2 64 3 3 2" xfId="35119" xr:uid="{EA1D16DE-24AC-49C1-B79E-DBB50C8FD938}"/>
    <cellStyle name="메모 2 2 64 3 4" xfId="35120" xr:uid="{8F45F288-5D02-4A24-8A20-E10AF61D8B34}"/>
    <cellStyle name="메모 2 2 64 4" xfId="8012" xr:uid="{5E32C515-E345-4F85-9983-936CFDC00790}"/>
    <cellStyle name="메모 2 2 64 4 2" xfId="35121" xr:uid="{EB664E41-E26C-4409-A3A8-0EB70AD8A9AD}"/>
    <cellStyle name="메모 2 2 64 5" xfId="8013" xr:uid="{126A9F9E-171B-4810-A144-EF0D04CD8413}"/>
    <cellStyle name="메모 2 2 64 5 2" xfId="35122" xr:uid="{FFE1B027-CF3C-4D20-BCE2-430B4E4E8EFA}"/>
    <cellStyle name="메모 2 2 64 6" xfId="35123" xr:uid="{E0A01904-B6F4-44E7-A3B6-8DD8626A31D3}"/>
    <cellStyle name="메모 2 2 65" xfId="8014" xr:uid="{EB08CAE4-F13F-4681-AE99-BAD6086F9EBE}"/>
    <cellStyle name="메모 2 2 65 2" xfId="8015" xr:uid="{26EE1B0A-1A46-46C6-95FA-7FA242AF189B}"/>
    <cellStyle name="메모 2 2 65 2 2" xfId="8016" xr:uid="{575F363C-6008-4C39-A03F-EED34591AE29}"/>
    <cellStyle name="메모 2 2 65 2 2 2" xfId="35124" xr:uid="{1D7F7217-4CCD-4C24-9A19-01A9EEDDD237}"/>
    <cellStyle name="메모 2 2 65 2 3" xfId="8017" xr:uid="{DCD09F8F-9431-4914-9023-7E4C94E5D430}"/>
    <cellStyle name="메모 2 2 65 2 3 2" xfId="35125" xr:uid="{32C7493D-B6C3-49E7-B440-6887F9D24786}"/>
    <cellStyle name="메모 2 2 65 2 4" xfId="35126" xr:uid="{116D0B12-73BE-48D5-90A5-867DF746A177}"/>
    <cellStyle name="메모 2 2 65 3" xfId="8018" xr:uid="{35D5E8A3-3A12-4C61-90EA-7024CE4EAF80}"/>
    <cellStyle name="메모 2 2 65 3 2" xfId="8019" xr:uid="{5F7891DB-C514-4713-9393-D8F80F16FFCE}"/>
    <cellStyle name="메모 2 2 65 3 2 2" xfId="35127" xr:uid="{CD350866-EF56-4238-92FC-6DB7DB21709B}"/>
    <cellStyle name="메모 2 2 65 3 3" xfId="8020" xr:uid="{035EBF38-7DB6-4474-B902-E4325CF6E286}"/>
    <cellStyle name="메모 2 2 65 3 3 2" xfId="35128" xr:uid="{701C2498-9B04-4D48-BB66-9B9BD050FB30}"/>
    <cellStyle name="메모 2 2 65 3 4" xfId="35129" xr:uid="{F8D2DAB9-E0F9-4D87-AB06-E9B2A657CCE7}"/>
    <cellStyle name="메모 2 2 65 4" xfId="8021" xr:uid="{CA23C584-2EA2-4DA6-9A89-5E9BD09B4B7F}"/>
    <cellStyle name="메모 2 2 65 4 2" xfId="35130" xr:uid="{D3A82409-3476-4359-9E28-7C10EEB33595}"/>
    <cellStyle name="메모 2 2 65 5" xfId="8022" xr:uid="{4791895B-E71B-4444-AB93-D7F1AD59A85A}"/>
    <cellStyle name="메모 2 2 65 5 2" xfId="35131" xr:uid="{278AF3EE-7D57-4B00-820C-22C3DE4B4D7B}"/>
    <cellStyle name="메모 2 2 65 6" xfId="35132" xr:uid="{7A69FB17-ED66-48A9-8A5D-F21468F1EACE}"/>
    <cellStyle name="메모 2 2 66" xfId="8023" xr:uid="{AF935E15-C234-41AC-918C-3B49C1C4B410}"/>
    <cellStyle name="메모 2 2 66 2" xfId="8024" xr:uid="{149A7801-6C67-450D-A86E-F708E193A944}"/>
    <cellStyle name="메모 2 2 66 2 2" xfId="8025" xr:uid="{B7A987AE-60F9-4426-9C15-8817F126164D}"/>
    <cellStyle name="메모 2 2 66 2 2 2" xfId="35133" xr:uid="{1B69A760-F0E9-4D96-8AB7-820C14E1480E}"/>
    <cellStyle name="메모 2 2 66 2 3" xfId="8026" xr:uid="{6325D4D0-4D73-4043-86F5-A48DE8123D9D}"/>
    <cellStyle name="메모 2 2 66 2 3 2" xfId="35134" xr:uid="{FF52F830-5081-4A37-9CB1-4804205FFF64}"/>
    <cellStyle name="메모 2 2 66 2 4" xfId="35135" xr:uid="{6A8DD7CB-BEE7-4A75-9C5A-E2FCC84CE08F}"/>
    <cellStyle name="메모 2 2 66 3" xfId="8027" xr:uid="{ED02E8CC-1AC3-4A47-AB09-06D67B8F2BEC}"/>
    <cellStyle name="메모 2 2 66 3 2" xfId="8028" xr:uid="{758A0C2E-02EA-4693-85E5-05D82EC88CFB}"/>
    <cellStyle name="메모 2 2 66 3 2 2" xfId="35136" xr:uid="{0DFDAC94-0D12-44C3-960F-8700A13079B8}"/>
    <cellStyle name="메모 2 2 66 3 3" xfId="8029" xr:uid="{2228F1F3-F345-46C8-968F-C505AD2920E7}"/>
    <cellStyle name="메모 2 2 66 3 3 2" xfId="35137" xr:uid="{BBC01212-D47D-45CD-AC37-13590824EDD8}"/>
    <cellStyle name="메모 2 2 66 3 4" xfId="35138" xr:uid="{5D5901C0-3BDB-48F9-8A84-C741B2A3FC5E}"/>
    <cellStyle name="메모 2 2 66 4" xfId="8030" xr:uid="{F3789E2F-D124-454F-A7D5-7DA724954614}"/>
    <cellStyle name="메모 2 2 66 4 2" xfId="35139" xr:uid="{873AC068-6D4A-42DC-BA7D-8725C9C3B446}"/>
    <cellStyle name="메모 2 2 66 5" xfId="8031" xr:uid="{5370DC5E-D295-461A-98FA-B5470CCCFF1E}"/>
    <cellStyle name="메모 2 2 66 5 2" xfId="35140" xr:uid="{BC0E8BEE-DB9B-4641-99FC-29B09217E11F}"/>
    <cellStyle name="메모 2 2 66 6" xfId="35141" xr:uid="{2506ED72-F0CA-4F5E-AEDE-75F2E419085B}"/>
    <cellStyle name="메모 2 2 67" xfId="8032" xr:uid="{1B872C8C-78B7-4110-A3B8-17A0429055CB}"/>
    <cellStyle name="메모 2 2 67 2" xfId="8033" xr:uid="{A29F8663-0526-450D-A2C3-69B5E232EC6E}"/>
    <cellStyle name="메모 2 2 67 2 2" xfId="8034" xr:uid="{7414D7BF-1F08-4096-85B0-97C16AE73EA8}"/>
    <cellStyle name="메모 2 2 67 2 2 2" xfId="35142" xr:uid="{4CBEBA9D-ACF1-4530-A409-DC2DD3A91222}"/>
    <cellStyle name="메모 2 2 67 2 3" xfId="8035" xr:uid="{3572B18A-191B-4B6C-9DC3-9275E57D40A9}"/>
    <cellStyle name="메모 2 2 67 2 3 2" xfId="35143" xr:uid="{609D79B1-8158-4EDC-9629-DFE69F20C9D3}"/>
    <cellStyle name="메모 2 2 67 2 4" xfId="35144" xr:uid="{F2A307E2-F388-4A06-9A06-13A0B21C4C30}"/>
    <cellStyle name="메모 2 2 67 3" xfId="8036" xr:uid="{882BFDC2-84F3-469A-8E96-E6C686F2730E}"/>
    <cellStyle name="메모 2 2 67 3 2" xfId="8037" xr:uid="{7EC33CC6-7298-463A-8D5A-8FC3AC102078}"/>
    <cellStyle name="메모 2 2 67 3 2 2" xfId="35145" xr:uid="{61222620-2DBA-4D43-BBD7-4DC46675BB8D}"/>
    <cellStyle name="메모 2 2 67 3 3" xfId="8038" xr:uid="{553DD7BB-47E6-47EA-A94E-EF74757792B9}"/>
    <cellStyle name="메모 2 2 67 3 3 2" xfId="35146" xr:uid="{F136AD33-02ED-4DD4-A8D7-EAD1A4B75FB1}"/>
    <cellStyle name="메모 2 2 67 3 4" xfId="35147" xr:uid="{668B371D-5354-4BE1-B4B7-AD05ED8A9321}"/>
    <cellStyle name="메모 2 2 67 4" xfId="8039" xr:uid="{9609C7C4-A178-48CE-A629-058FE4D968FD}"/>
    <cellStyle name="메모 2 2 67 4 2" xfId="35148" xr:uid="{4FBE5199-239D-428E-9F3D-7011019E378D}"/>
    <cellStyle name="메모 2 2 67 5" xfId="8040" xr:uid="{5286AB3D-725F-4FBF-A5D8-CB98199E45E9}"/>
    <cellStyle name="메모 2 2 67 5 2" xfId="35149" xr:uid="{F7314196-3FBA-4D10-85C3-2F9C6C838976}"/>
    <cellStyle name="메모 2 2 67 6" xfId="35150" xr:uid="{959B90B7-EB43-4CE8-86E3-5B24DFF5228D}"/>
    <cellStyle name="메모 2 2 68" xfId="8041" xr:uid="{E632E5F2-0466-45F8-B661-D430ABDA4D45}"/>
    <cellStyle name="메모 2 2 68 2" xfId="8042" xr:uid="{A4B0E379-6DF3-4440-9774-7F2724F7D885}"/>
    <cellStyle name="메모 2 2 68 2 2" xfId="8043" xr:uid="{D799FF34-68F4-4F38-B5A6-DDC4A32BFFB2}"/>
    <cellStyle name="메모 2 2 68 2 2 2" xfId="35151" xr:uid="{45A9532C-8BA5-4BB1-BD68-DC18950F1A1C}"/>
    <cellStyle name="메모 2 2 68 2 3" xfId="8044" xr:uid="{17A926DF-B2D1-4365-B7DB-43FC93D6599C}"/>
    <cellStyle name="메모 2 2 68 2 3 2" xfId="35152" xr:uid="{58B1755F-0DBA-4205-AC73-2F443E77303D}"/>
    <cellStyle name="메모 2 2 68 2 4" xfId="35153" xr:uid="{17E64E12-163C-4B1F-83C4-CEA02BC574F8}"/>
    <cellStyle name="메모 2 2 68 3" xfId="8045" xr:uid="{F5305A3D-A5AA-4776-A8E0-D5EE5EB188D2}"/>
    <cellStyle name="메모 2 2 68 3 2" xfId="8046" xr:uid="{62587772-ABB4-4109-83C3-901535F37548}"/>
    <cellStyle name="메모 2 2 68 3 2 2" xfId="35154" xr:uid="{6B859E89-A9C3-4FEF-A438-D285B4532D75}"/>
    <cellStyle name="메모 2 2 68 3 3" xfId="8047" xr:uid="{F2E45D6B-CE4A-4277-89F9-C2A651EC022F}"/>
    <cellStyle name="메모 2 2 68 3 3 2" xfId="35155" xr:uid="{0CA2012E-64F6-479F-B300-E444854B2D3D}"/>
    <cellStyle name="메모 2 2 68 3 4" xfId="35156" xr:uid="{DA0E8408-A4B1-40DA-B47E-D2E980E5360C}"/>
    <cellStyle name="메모 2 2 68 4" xfId="8048" xr:uid="{92CC91D3-A443-4AAD-BEF4-612774911E02}"/>
    <cellStyle name="메모 2 2 68 4 2" xfId="35157" xr:uid="{D098E2B8-229B-40DC-AAB2-1C8BAAA6C30C}"/>
    <cellStyle name="메모 2 2 68 5" xfId="8049" xr:uid="{673845EB-5340-47F7-8F7A-BC0D09AAEF5D}"/>
    <cellStyle name="메모 2 2 68 5 2" xfId="35158" xr:uid="{E98170D2-218B-427D-B990-F4B4341C693E}"/>
    <cellStyle name="메모 2 2 68 6" xfId="35159" xr:uid="{9FBBBD6F-A210-438D-8FB2-213EDDF58338}"/>
    <cellStyle name="메모 2 2 69" xfId="8050" xr:uid="{E15AFD2E-FC8E-476C-90CD-B5F73FCCD6DA}"/>
    <cellStyle name="메모 2 2 69 2" xfId="8051" xr:uid="{044CB3DD-E555-4A20-97BB-D852EA3A009F}"/>
    <cellStyle name="메모 2 2 69 2 2" xfId="8052" xr:uid="{C866B696-2142-48BD-B3CD-4AE72D39D686}"/>
    <cellStyle name="메모 2 2 69 2 2 2" xfId="35160" xr:uid="{6210AED3-5AEB-46B4-A933-B556835A8B73}"/>
    <cellStyle name="메모 2 2 69 2 3" xfId="8053" xr:uid="{9AE08DFF-FF99-4D34-B045-582E4BC73CAF}"/>
    <cellStyle name="메모 2 2 69 2 3 2" xfId="35161" xr:uid="{E43D29AE-46F9-41EF-AB54-714E7AAA4EBD}"/>
    <cellStyle name="메모 2 2 69 2 4" xfId="35162" xr:uid="{FB01E687-11B9-47C7-B2A1-82B37F256DE5}"/>
    <cellStyle name="메모 2 2 69 3" xfId="8054" xr:uid="{BE98B325-A6E0-4F65-8DF0-DA7806A464E9}"/>
    <cellStyle name="메모 2 2 69 3 2" xfId="8055" xr:uid="{371BDC97-53F9-45F4-ACC9-764EB621157D}"/>
    <cellStyle name="메모 2 2 69 3 2 2" xfId="35163" xr:uid="{01B90BDC-EAB3-45A1-84B7-CB58095C1544}"/>
    <cellStyle name="메모 2 2 69 3 3" xfId="8056" xr:uid="{A455B4E4-01DD-4DF1-99BF-DFCB2F09B906}"/>
    <cellStyle name="메모 2 2 69 3 3 2" xfId="35164" xr:uid="{4CB53ACF-BD37-4A46-B1F7-D35C813ACDBB}"/>
    <cellStyle name="메모 2 2 69 3 4" xfId="35165" xr:uid="{A7D3434B-0718-4670-8837-7AF6C6F672A9}"/>
    <cellStyle name="메모 2 2 69 4" xfId="8057" xr:uid="{ABB6FC22-760E-441D-80B5-413F0B370864}"/>
    <cellStyle name="메모 2 2 69 4 2" xfId="35166" xr:uid="{FD9F62E3-79AC-4B8E-8E7F-1467F215F562}"/>
    <cellStyle name="메모 2 2 69 5" xfId="8058" xr:uid="{50E60FF8-F456-4EAB-BF57-6B686DB8A771}"/>
    <cellStyle name="메모 2 2 69 5 2" xfId="35167" xr:uid="{4D370FC4-AC5F-4432-A8B6-97B6B192997C}"/>
    <cellStyle name="메모 2 2 69 6" xfId="35168" xr:uid="{523DC7A3-BDD9-40F0-9CDB-F80445B02C14}"/>
    <cellStyle name="메모 2 2 7" xfId="8059" xr:uid="{63F533FD-9118-426C-A3A1-19671175C661}"/>
    <cellStyle name="메모 2 2 7 2" xfId="8060" xr:uid="{6942954A-E69F-4116-ABB8-B76B8D4826A7}"/>
    <cellStyle name="메모 2 2 7 2 2" xfId="8061" xr:uid="{850C9EEF-B6B7-4417-AB3B-E4C616378673}"/>
    <cellStyle name="메모 2 2 7 2 2 2" xfId="35169" xr:uid="{C6AC79E5-4748-4F49-950F-724F3ED84280}"/>
    <cellStyle name="메모 2 2 7 2 3" xfId="8062" xr:uid="{11064A69-25D2-4E8E-B4C0-54FEBCDD8759}"/>
    <cellStyle name="메모 2 2 7 2 3 2" xfId="35170" xr:uid="{9A5C387B-DAA0-46D0-9AA3-5B6FFCCA3A35}"/>
    <cellStyle name="메모 2 2 7 2 4" xfId="35171" xr:uid="{104564E1-55F8-472A-86C1-0D149D7EA36A}"/>
    <cellStyle name="메모 2 2 7 3" xfId="8063" xr:uid="{08B0CDEB-2079-4A90-AA69-0927A51BC543}"/>
    <cellStyle name="메모 2 2 7 3 2" xfId="8064" xr:uid="{1E848D58-6A6A-40FA-A413-B8ACD21D061F}"/>
    <cellStyle name="메모 2 2 7 3 2 2" xfId="35172" xr:uid="{4EB7C8DA-38D9-4166-A9ED-A36A5702FF3E}"/>
    <cellStyle name="메모 2 2 7 3 3" xfId="8065" xr:uid="{308BF53D-E4B4-4084-94A1-1362FDF52C9E}"/>
    <cellStyle name="메모 2 2 7 3 3 2" xfId="35173" xr:uid="{955747A6-E8F6-4C11-8067-0B3E497D428B}"/>
    <cellStyle name="메모 2 2 7 3 4" xfId="35174" xr:uid="{C71E0BDA-0519-4B52-A4DF-81750CB15F69}"/>
    <cellStyle name="메모 2 2 7 4" xfId="8066" xr:uid="{F7DEFB42-137B-4F2F-8432-F4F20E903BCB}"/>
    <cellStyle name="메모 2 2 7 4 2" xfId="35175" xr:uid="{D7D98143-44B4-454D-A92B-9187348F5ED1}"/>
    <cellStyle name="메모 2 2 7 5" xfId="8067" xr:uid="{3C030313-1471-4ECB-B186-46980A03D718}"/>
    <cellStyle name="메모 2 2 7 5 2" xfId="35176" xr:uid="{209FF881-F1FD-44A6-A2BB-C4A8E129726D}"/>
    <cellStyle name="메모 2 2 7 6" xfId="35177" xr:uid="{35B6FD99-52BE-46CA-9D20-13FE6E77E359}"/>
    <cellStyle name="메모 2 2 70" xfId="8068" xr:uid="{EA1FE7EF-83B7-4AAC-BFDA-FA428FF3E584}"/>
    <cellStyle name="메모 2 2 70 2" xfId="8069" xr:uid="{042AE57B-1365-46DB-A75B-8127977DFE80}"/>
    <cellStyle name="메모 2 2 70 2 2" xfId="8070" xr:uid="{87CF96C8-DCE9-4657-9A27-915F7F3DA96A}"/>
    <cellStyle name="메모 2 2 70 2 2 2" xfId="35178" xr:uid="{DAE0EE10-92F3-46FD-B20B-FAD8E11BF678}"/>
    <cellStyle name="메모 2 2 70 2 3" xfId="8071" xr:uid="{118CAFD2-1601-4CC7-9DDA-14436D1EEA53}"/>
    <cellStyle name="메모 2 2 70 2 3 2" xfId="35179" xr:uid="{D2515955-8828-4A5D-A4EF-18D546393BF5}"/>
    <cellStyle name="메모 2 2 70 2 4" xfId="35180" xr:uid="{DE323FAD-87A1-4C20-AB95-2D3DF86D0BAE}"/>
    <cellStyle name="메모 2 2 70 3" xfId="8072" xr:uid="{C9FBC12B-37C6-4949-9B7F-6BB1F27AD30F}"/>
    <cellStyle name="메모 2 2 70 3 2" xfId="8073" xr:uid="{2C341AA9-2A22-4401-ADBD-BC1F37A2F4BA}"/>
    <cellStyle name="메모 2 2 70 3 2 2" xfId="35181" xr:uid="{2911A778-7266-4F46-BC23-41A2430D7ECA}"/>
    <cellStyle name="메모 2 2 70 3 3" xfId="8074" xr:uid="{1192FA2C-FA08-4203-83C4-DA6155CF818C}"/>
    <cellStyle name="메모 2 2 70 3 3 2" xfId="35182" xr:uid="{BA839824-D2F6-456D-89D5-FCFFBFF8E9FA}"/>
    <cellStyle name="메모 2 2 70 3 4" xfId="35183" xr:uid="{C96AAA1C-B859-429C-89A4-6F73EA21D9C8}"/>
    <cellStyle name="메모 2 2 70 4" xfId="8075" xr:uid="{18A4758C-E3B9-4375-B818-554129EC0630}"/>
    <cellStyle name="메모 2 2 70 4 2" xfId="35184" xr:uid="{00EC81AC-4C73-4D47-91B0-75BDC4EA5AE4}"/>
    <cellStyle name="메모 2 2 70 5" xfId="8076" xr:uid="{6C8A593E-3CEC-4827-80E1-4DB39CBA14B5}"/>
    <cellStyle name="메모 2 2 70 5 2" xfId="35185" xr:uid="{F4EA9253-57A2-412A-BE83-23A97E87AA85}"/>
    <cellStyle name="메모 2 2 70 6" xfId="35186" xr:uid="{843CB19A-6F76-4B87-90CB-9FD1E75D0D5F}"/>
    <cellStyle name="메모 2 2 71" xfId="8077" xr:uid="{F59EF644-34FF-447E-9793-8A89F1F988CB}"/>
    <cellStyle name="메모 2 2 71 2" xfId="8078" xr:uid="{24EF4784-27C6-4058-9822-2956E3EA047A}"/>
    <cellStyle name="메모 2 2 71 2 2" xfId="8079" xr:uid="{6EFB8777-0824-4623-BA9D-AC903F508BBB}"/>
    <cellStyle name="메모 2 2 71 2 2 2" xfId="35187" xr:uid="{65A0FEE6-4A41-4F50-BEE4-1CE48E0449AB}"/>
    <cellStyle name="메모 2 2 71 2 3" xfId="8080" xr:uid="{B45DC4B8-8691-4071-9473-431F4CDF34AE}"/>
    <cellStyle name="메모 2 2 71 2 3 2" xfId="35188" xr:uid="{9ADA1525-EA7C-4F7C-9D96-E698CCE06E4D}"/>
    <cellStyle name="메모 2 2 71 2 4" xfId="35189" xr:uid="{E66092B3-F7C9-4C5E-9B7F-A09980C2DB22}"/>
    <cellStyle name="메모 2 2 71 3" xfId="8081" xr:uid="{321113A4-2103-40AD-91DB-15B2191CC927}"/>
    <cellStyle name="메모 2 2 71 3 2" xfId="8082" xr:uid="{07C2327F-D174-4D74-93A4-8D5E745C581A}"/>
    <cellStyle name="메모 2 2 71 3 2 2" xfId="35190" xr:uid="{D6D115CB-C59D-44CF-83B0-114361CB60BF}"/>
    <cellStyle name="메모 2 2 71 3 3" xfId="8083" xr:uid="{BCECA502-25B7-43A1-9F45-538E0E100084}"/>
    <cellStyle name="메모 2 2 71 3 3 2" xfId="35191" xr:uid="{70AEC6B5-5F66-4A07-AB54-1D83BB93A139}"/>
    <cellStyle name="메모 2 2 71 3 4" xfId="35192" xr:uid="{04BDE695-FB4E-4DEF-B940-79A608EA6A04}"/>
    <cellStyle name="메모 2 2 71 4" xfId="8084" xr:uid="{C503EF41-8318-42A0-8972-619471B5BC61}"/>
    <cellStyle name="메모 2 2 71 4 2" xfId="35193" xr:uid="{2CFFA331-9FE4-4FFA-96D0-7A6DACD93B96}"/>
    <cellStyle name="메모 2 2 71 5" xfId="8085" xr:uid="{732E4653-D579-4FE3-90FB-D217C92F8584}"/>
    <cellStyle name="메모 2 2 71 5 2" xfId="35194" xr:uid="{5843AADC-8492-4AD6-B2E5-CE556602CEC4}"/>
    <cellStyle name="메모 2 2 71 6" xfId="35195" xr:uid="{65CC32F7-C92B-48C6-9348-936266B90093}"/>
    <cellStyle name="메모 2 2 72" xfId="8086" xr:uid="{3BBC0ADA-337A-41A3-8377-DE10F8DD574E}"/>
    <cellStyle name="메모 2 2 72 2" xfId="8087" xr:uid="{F673D563-9D1A-4D24-9474-DF43B089193F}"/>
    <cellStyle name="메모 2 2 72 2 2" xfId="8088" xr:uid="{8264E9F9-4B52-4AD5-833E-2E23DBA2D8E9}"/>
    <cellStyle name="메모 2 2 72 2 2 2" xfId="35196" xr:uid="{8127799E-008A-4C5B-9FDC-70AC7B4DD324}"/>
    <cellStyle name="메모 2 2 72 2 3" xfId="8089" xr:uid="{2E1ABE15-5534-4D12-BAF3-7A0EEA0D1F00}"/>
    <cellStyle name="메모 2 2 72 2 3 2" xfId="35197" xr:uid="{D5A1A682-2A0C-482E-BC55-2ED5BA4CE0D2}"/>
    <cellStyle name="메모 2 2 72 2 4" xfId="35198" xr:uid="{DF55FAFC-34FB-4532-89ED-A62AA3789343}"/>
    <cellStyle name="메모 2 2 72 3" xfId="8090" xr:uid="{D81E7163-115F-456B-90E0-D0045F4ACE1A}"/>
    <cellStyle name="메모 2 2 72 3 2" xfId="8091" xr:uid="{60956950-0B73-4253-A1DE-6AE11CE4BAE7}"/>
    <cellStyle name="메모 2 2 72 3 2 2" xfId="35199" xr:uid="{CAF90BBD-6F6B-4878-BC54-955E7495B4B5}"/>
    <cellStyle name="메모 2 2 72 3 3" xfId="8092" xr:uid="{3BB470F5-6D9D-4413-8EBE-B6D7059D6028}"/>
    <cellStyle name="메모 2 2 72 3 3 2" xfId="35200" xr:uid="{5973ED71-EAFE-455A-B06C-DB82FAACF9C9}"/>
    <cellStyle name="메모 2 2 72 3 4" xfId="35201" xr:uid="{9E255D70-D90F-4984-ADD2-94741A3EB008}"/>
    <cellStyle name="메모 2 2 72 4" xfId="8093" xr:uid="{B25D3870-103D-41D8-A270-C9DFCFF9ED02}"/>
    <cellStyle name="메모 2 2 72 4 2" xfId="35202" xr:uid="{63AFD8FF-255E-4048-8C4D-0399FCEAEBC6}"/>
    <cellStyle name="메모 2 2 72 5" xfId="8094" xr:uid="{9E01B22A-5995-4079-A4F6-26D5BA893263}"/>
    <cellStyle name="메모 2 2 72 5 2" xfId="35203" xr:uid="{65E7AEDB-09F0-4D1D-B321-5A62A5B33CE6}"/>
    <cellStyle name="메모 2 2 72 6" xfId="35204" xr:uid="{5B14F4A1-CBCD-4164-9413-5FD122FCACC2}"/>
    <cellStyle name="메모 2 2 73" xfId="8095" xr:uid="{DC0AF9BA-661E-45F8-849E-3D2D711ECCA8}"/>
    <cellStyle name="메모 2 2 73 2" xfId="8096" xr:uid="{012E333C-2128-4430-8812-1B94E310BF1E}"/>
    <cellStyle name="메모 2 2 73 2 2" xfId="8097" xr:uid="{6464E67E-A18A-4E4F-93D6-5C6459CD88EF}"/>
    <cellStyle name="메모 2 2 73 2 2 2" xfId="35205" xr:uid="{A23C2D59-4344-494B-ABD0-C37C59C8C2BD}"/>
    <cellStyle name="메모 2 2 73 2 3" xfId="8098" xr:uid="{75CF92AC-BE69-45EA-A710-6839D51E5F90}"/>
    <cellStyle name="메모 2 2 73 2 3 2" xfId="35206" xr:uid="{8D9D2EE7-B272-4DA8-AA7C-347C219C3F65}"/>
    <cellStyle name="메모 2 2 73 2 4" xfId="35207" xr:uid="{E0554C7B-F2FD-4489-9864-14F5004FEA6E}"/>
    <cellStyle name="메모 2 2 73 3" xfId="8099" xr:uid="{514293F2-E698-46CE-A9CC-4E2B4AAF7874}"/>
    <cellStyle name="메모 2 2 73 3 2" xfId="8100" xr:uid="{D8BA9C47-EC93-44F3-B6EB-3307018FF187}"/>
    <cellStyle name="메모 2 2 73 3 2 2" xfId="35208" xr:uid="{A5BBE452-8977-47F7-8E83-23C0FA85E2C0}"/>
    <cellStyle name="메모 2 2 73 3 3" xfId="8101" xr:uid="{E5EB547C-DB31-47D0-B5AF-37076CF939CE}"/>
    <cellStyle name="메모 2 2 73 3 3 2" xfId="35209" xr:uid="{D0DDB41C-D350-4F7D-9182-870D43A0232B}"/>
    <cellStyle name="메모 2 2 73 3 4" xfId="35210" xr:uid="{1BD1B1F4-C614-4566-BCFD-D12A55AB0464}"/>
    <cellStyle name="메모 2 2 73 4" xfId="8102" xr:uid="{174DEE99-8503-404A-892B-45D6EDADFC64}"/>
    <cellStyle name="메모 2 2 73 4 2" xfId="35211" xr:uid="{939FDA6C-D7B8-4BC2-A193-DE8A09FA82A8}"/>
    <cellStyle name="메모 2 2 73 5" xfId="8103" xr:uid="{0A6C1428-5868-4050-9961-EFC63A02FE02}"/>
    <cellStyle name="메모 2 2 73 5 2" xfId="35212" xr:uid="{63ECD403-CCC1-4100-B456-A58A98BEF0D8}"/>
    <cellStyle name="메모 2 2 73 6" xfId="35213" xr:uid="{04E108A2-DBE5-4684-8AF6-73B9CB3DC35A}"/>
    <cellStyle name="메모 2 2 74" xfId="8104" xr:uid="{2FA8D2DE-76F9-4DA8-976E-01C0E69AA4B4}"/>
    <cellStyle name="메모 2 2 74 2" xfId="8105" xr:uid="{E4A3C84D-04EE-4599-B3F2-D85864755D16}"/>
    <cellStyle name="메모 2 2 74 2 2" xfId="8106" xr:uid="{50D5F688-D688-48FE-A46E-6B7614011FF9}"/>
    <cellStyle name="메모 2 2 74 2 2 2" xfId="35214" xr:uid="{8AC61AFB-CD82-4CDC-A356-743822F1C277}"/>
    <cellStyle name="메모 2 2 74 2 3" xfId="8107" xr:uid="{CA0B5F1A-CF77-414A-891B-D83FA42A628C}"/>
    <cellStyle name="메모 2 2 74 2 3 2" xfId="35215" xr:uid="{B06EE40A-3D19-4110-9A0B-B1682EC07034}"/>
    <cellStyle name="메모 2 2 74 2 4" xfId="35216" xr:uid="{5140D5B0-DBAE-4C1A-9975-369528D79A9A}"/>
    <cellStyle name="메모 2 2 74 3" xfId="8108" xr:uid="{927D35F0-481F-40F1-96B0-43C9100AF793}"/>
    <cellStyle name="메모 2 2 74 3 2" xfId="8109" xr:uid="{B6B60B93-45F1-4D9A-8F1A-4C3DFF9E425B}"/>
    <cellStyle name="메모 2 2 74 3 2 2" xfId="35217" xr:uid="{E423635B-4B62-4B4E-A8BA-F1C997D30099}"/>
    <cellStyle name="메모 2 2 74 3 3" xfId="8110" xr:uid="{595F2F63-DFAE-4E16-ADF7-579B9DB21E87}"/>
    <cellStyle name="메모 2 2 74 3 3 2" xfId="35218" xr:uid="{A886C0B0-7D32-4859-8100-AFA692298C7B}"/>
    <cellStyle name="메모 2 2 74 3 4" xfId="35219" xr:uid="{359D9E5C-ED6A-4892-A44F-C84C1EFCB1FD}"/>
    <cellStyle name="메모 2 2 74 4" xfId="8111" xr:uid="{3F6AEC6A-5DE7-45CC-90D2-511DD6A418DC}"/>
    <cellStyle name="메모 2 2 74 4 2" xfId="35220" xr:uid="{22590581-28C5-4C92-A7E5-4422A304E225}"/>
    <cellStyle name="메모 2 2 74 5" xfId="8112" xr:uid="{144227B6-8761-4EDD-ABDC-F60DB97A57EC}"/>
    <cellStyle name="메모 2 2 74 5 2" xfId="35221" xr:uid="{22882A4B-4D0C-4EE3-8D50-C9687CB4D8F8}"/>
    <cellStyle name="메모 2 2 74 6" xfId="35222" xr:uid="{9DEF8445-6CE8-4047-8930-04C9AEA7C4A8}"/>
    <cellStyle name="메모 2 2 75" xfId="8113" xr:uid="{37D77475-CD40-4900-90C4-7DAFB2F5CB4C}"/>
    <cellStyle name="메모 2 2 75 2" xfId="8114" xr:uid="{713DF04D-59EF-45A0-B556-DBD1A1E565C6}"/>
    <cellStyle name="메모 2 2 75 2 2" xfId="8115" xr:uid="{E6721F6F-EE0D-41CE-A59D-8CEA1DE872FB}"/>
    <cellStyle name="메모 2 2 75 2 2 2" xfId="35223" xr:uid="{7B4971F4-CF3F-4073-9E36-3BB22E48345A}"/>
    <cellStyle name="메모 2 2 75 2 3" xfId="8116" xr:uid="{30097F11-B751-42FC-BE8C-A10A91847D94}"/>
    <cellStyle name="메모 2 2 75 2 3 2" xfId="35224" xr:uid="{49D1F387-5275-430A-8C5F-F47FEFEB8525}"/>
    <cellStyle name="메모 2 2 75 2 4" xfId="35225" xr:uid="{EE3F2319-4E5E-4F24-A765-5F1E8120C92F}"/>
    <cellStyle name="메모 2 2 75 3" xfId="8117" xr:uid="{84D792C4-DB28-4A5A-99B1-457610EC5441}"/>
    <cellStyle name="메모 2 2 75 3 2" xfId="8118" xr:uid="{3C3943AD-F98F-4B6E-A9F9-6CDE35B883F2}"/>
    <cellStyle name="메모 2 2 75 3 2 2" xfId="35226" xr:uid="{F66C2127-3DB0-42A9-8472-8DBAC1D4A4D2}"/>
    <cellStyle name="메모 2 2 75 3 3" xfId="8119" xr:uid="{CBC9D07F-D7B6-4E8F-A69B-ADEEC5226985}"/>
    <cellStyle name="메모 2 2 75 3 3 2" xfId="35227" xr:uid="{DD2F614B-C6E5-48D4-A032-7207F7694D58}"/>
    <cellStyle name="메모 2 2 75 3 4" xfId="35228" xr:uid="{446EAC13-0FBE-4F2E-A6D5-19B6BD218374}"/>
    <cellStyle name="메모 2 2 75 4" xfId="8120" xr:uid="{9780A1AD-729E-41B3-B803-450B0E02DE09}"/>
    <cellStyle name="메모 2 2 75 4 2" xfId="35229" xr:uid="{34C52EF5-6656-42E9-A0DB-6B82DB526D20}"/>
    <cellStyle name="메모 2 2 75 5" xfId="8121" xr:uid="{AA90820B-E85D-478E-AAFF-7B3887DAEB50}"/>
    <cellStyle name="메모 2 2 75 5 2" xfId="35230" xr:uid="{5CA27F1E-02BA-4FD8-AB8F-3FAE7DBC3214}"/>
    <cellStyle name="메모 2 2 75 6" xfId="35231" xr:uid="{7CE966C6-EE8A-43C0-ABC5-CA369AC701AB}"/>
    <cellStyle name="메모 2 2 76" xfId="8122" xr:uid="{71482B21-D14B-48BD-A87E-7648B209442B}"/>
    <cellStyle name="메모 2 2 76 2" xfId="8123" xr:uid="{377A734F-5632-410E-BE89-4266D98B54B7}"/>
    <cellStyle name="메모 2 2 76 2 2" xfId="35232" xr:uid="{61F586A3-5654-4193-A76C-E967F13EDC1C}"/>
    <cellStyle name="메모 2 2 76 3" xfId="8124" xr:uid="{16FD1794-4F49-4450-B2D0-071F6FED8C82}"/>
    <cellStyle name="메모 2 2 76 3 2" xfId="35233" xr:uid="{7267CD70-0FD1-48E5-991E-FA4AEF86E726}"/>
    <cellStyle name="메모 2 2 76 4" xfId="35234" xr:uid="{F6D8CE94-5944-40D9-AD13-4C5A7A5AD986}"/>
    <cellStyle name="메모 2 2 77" xfId="8125" xr:uid="{DF522AB8-ECD2-4BAE-8F2F-EB0096418698}"/>
    <cellStyle name="메모 2 2 77 2" xfId="8126" xr:uid="{175D9555-4687-494E-A0AA-95569E60F9D3}"/>
    <cellStyle name="메모 2 2 77 2 2" xfId="35235" xr:uid="{99127FDE-D0C5-443D-B3F4-475BEB1C8145}"/>
    <cellStyle name="메모 2 2 77 3" xfId="8127" xr:uid="{7FF696E5-4E48-45B3-AA64-90BB10E36B19}"/>
    <cellStyle name="메모 2 2 77 3 2" xfId="35236" xr:uid="{ABACE383-CADE-4B01-92E1-C934E58D0A83}"/>
    <cellStyle name="메모 2 2 77 4" xfId="35237" xr:uid="{779FD371-542A-444B-A154-FEFC9BABC1C3}"/>
    <cellStyle name="메모 2 2 78" xfId="8128" xr:uid="{20C5B813-8032-4AD8-8DBB-99269731C9A5}"/>
    <cellStyle name="메모 2 2 78 2" xfId="8129" xr:uid="{01AFC44D-0AA1-4B77-A89D-23FB75B753B0}"/>
    <cellStyle name="메모 2 2 78 2 2" xfId="35238" xr:uid="{771B4386-0F3D-40C4-ACD5-8E72BDA66D68}"/>
    <cellStyle name="메모 2 2 78 3" xfId="8130" xr:uid="{CCA5A7D6-68AC-4BDB-B1EB-A99AA0BA7305}"/>
    <cellStyle name="메모 2 2 78 3 2" xfId="35239" xr:uid="{57B3408C-AD35-4A72-8161-6884FF1C083A}"/>
    <cellStyle name="메모 2 2 78 4" xfId="35240" xr:uid="{3F7E315C-E0E4-41AB-9E2A-F59B7A9E4E15}"/>
    <cellStyle name="메모 2 2 79" xfId="8131" xr:uid="{9C36D624-B9C8-47B5-AE66-5A8AAF51FE3E}"/>
    <cellStyle name="메모 2 2 79 2" xfId="8132" xr:uid="{CF6F8C99-48AF-4EA0-B82A-1F9074B05797}"/>
    <cellStyle name="메모 2 2 79 2 2" xfId="35241" xr:uid="{0A2FDB55-1ADF-4803-A607-45D1A0388EA8}"/>
    <cellStyle name="메모 2 2 79 3" xfId="8133" xr:uid="{41EDC710-4D63-43C3-B840-A616263D150A}"/>
    <cellStyle name="메모 2 2 79 3 2" xfId="35242" xr:uid="{4152FA84-D619-4982-ADF0-89BCF37996BB}"/>
    <cellStyle name="메모 2 2 79 4" xfId="35243" xr:uid="{1BAAE31D-501F-4D3E-B95D-E9020EED8CE5}"/>
    <cellStyle name="메모 2 2 8" xfId="8134" xr:uid="{111D437D-9143-40F6-965A-D727B968974A}"/>
    <cellStyle name="메모 2 2 8 2" xfId="8135" xr:uid="{C7516AEA-D671-42AD-AF99-CAA66F2C30AF}"/>
    <cellStyle name="메모 2 2 8 2 2" xfId="8136" xr:uid="{9EF14C74-B388-4B44-A246-B9F931F49560}"/>
    <cellStyle name="메모 2 2 8 2 2 2" xfId="35244" xr:uid="{1BEC581E-DD46-44D8-A6C0-E5027F373456}"/>
    <cellStyle name="메모 2 2 8 2 3" xfId="8137" xr:uid="{D044B482-5AEC-48BE-B59F-1381A98D5BC5}"/>
    <cellStyle name="메모 2 2 8 2 3 2" xfId="35245" xr:uid="{0805A30F-2C0E-4037-B682-CF43E6C43EC4}"/>
    <cellStyle name="메모 2 2 8 2 4" xfId="35246" xr:uid="{2D9229C9-C2D6-4979-AC88-03753690E406}"/>
    <cellStyle name="메모 2 2 8 3" xfId="8138" xr:uid="{0CEF47CC-8F89-4CE9-857A-310FC0039367}"/>
    <cellStyle name="메모 2 2 8 3 2" xfId="8139" xr:uid="{7DDDEFC2-5710-4216-A677-1D1C6544AC65}"/>
    <cellStyle name="메모 2 2 8 3 2 2" xfId="35247" xr:uid="{E6C1DF32-929A-49D9-8647-942FB8F238F5}"/>
    <cellStyle name="메모 2 2 8 3 3" xfId="8140" xr:uid="{38AA15ED-08B2-4C83-9C33-A57100AD0DB8}"/>
    <cellStyle name="메모 2 2 8 3 3 2" xfId="35248" xr:uid="{8EEB2787-0577-434B-BA99-ED904D298EC8}"/>
    <cellStyle name="메모 2 2 8 3 4" xfId="35249" xr:uid="{82091DF7-0690-4939-89C7-BE6B0996106C}"/>
    <cellStyle name="메모 2 2 8 4" xfId="8141" xr:uid="{7B6F15E0-E1F3-4068-9F75-0A9FB38A53BC}"/>
    <cellStyle name="메모 2 2 8 4 2" xfId="35250" xr:uid="{99F8A452-EC38-4F5A-BF2B-FBE5C99249A1}"/>
    <cellStyle name="메모 2 2 8 5" xfId="8142" xr:uid="{BC610127-8941-437B-8418-09A74B45BDF3}"/>
    <cellStyle name="메모 2 2 8 5 2" xfId="35251" xr:uid="{164C3873-0418-4F9A-A181-D64E1704670C}"/>
    <cellStyle name="메모 2 2 8 6" xfId="35252" xr:uid="{D050EA5A-2D32-406D-A58A-D1B75ABD719E}"/>
    <cellStyle name="메모 2 2 80" xfId="8143" xr:uid="{BD61B0C0-9465-48F8-AB12-5404E5CEBF5C}"/>
    <cellStyle name="메모 2 2 80 2" xfId="8144" xr:uid="{43A37622-42F1-4F8E-9E2B-7EC355B8388C}"/>
    <cellStyle name="메모 2 2 80 2 2" xfId="35253" xr:uid="{C823C3D8-7963-4C7B-A4DB-2FDBA917BA6C}"/>
    <cellStyle name="메모 2 2 80 3" xfId="8145" xr:uid="{16F73205-1FD6-4ABE-9412-24794E8C8BCD}"/>
    <cellStyle name="메모 2 2 80 3 2" xfId="35254" xr:uid="{AEF0DE6A-03E2-4D24-A596-DD3ECDFA1C2C}"/>
    <cellStyle name="메모 2 2 80 4" xfId="35255" xr:uid="{054F08E6-1655-49FB-8386-8B7DFC072009}"/>
    <cellStyle name="메모 2 2 81" xfId="8146" xr:uid="{90415E23-059C-4779-A585-F5A16D44975E}"/>
    <cellStyle name="메모 2 2 81 2" xfId="35256" xr:uid="{CBF64EAB-92E4-426B-A64F-30B575AE96AB}"/>
    <cellStyle name="메모 2 2 82" xfId="8147" xr:uid="{0E5BEE0D-AB36-4CD7-BECA-CF5BB2D04F2A}"/>
    <cellStyle name="메모 2 2 82 2" xfId="35257" xr:uid="{AC41E297-F81A-47AA-9090-AC9C64EDC4AE}"/>
    <cellStyle name="메모 2 2 83" xfId="27357" xr:uid="{D8D7494C-6D7B-4DE4-A002-138A54F40C73}"/>
    <cellStyle name="메모 2 2 83 2" xfId="35258" xr:uid="{523FDABD-AA4D-4887-A3E7-58C222B2016C}"/>
    <cellStyle name="메모 2 2 84" xfId="35259" xr:uid="{C6F16898-C34D-4A5C-9EB3-2BE82C3F8E7B}"/>
    <cellStyle name="메모 2 2 9" xfId="8148" xr:uid="{03ED4776-0D33-456B-B6F5-D81651DE1512}"/>
    <cellStyle name="메모 2 2 9 2" xfId="8149" xr:uid="{6630E43B-5965-481C-A9E0-EED1C7755FFA}"/>
    <cellStyle name="메모 2 2 9 2 2" xfId="8150" xr:uid="{6280DC8D-A7A3-42DD-B780-D5B17E5752D1}"/>
    <cellStyle name="메모 2 2 9 2 2 2" xfId="35260" xr:uid="{62789959-9383-48DD-AA51-F4E8C845461B}"/>
    <cellStyle name="메모 2 2 9 2 3" xfId="8151" xr:uid="{E1B3E111-8167-4BF2-91AC-661E359CC384}"/>
    <cellStyle name="메모 2 2 9 2 3 2" xfId="35261" xr:uid="{6C893F69-23B3-4319-90AE-8ECE50231FCE}"/>
    <cellStyle name="메모 2 2 9 2 4" xfId="35262" xr:uid="{25E2774E-EA57-43A5-B774-A08204B79E71}"/>
    <cellStyle name="메모 2 2 9 3" xfId="8152" xr:uid="{EE7FD7BC-B622-4EC1-A549-CF704CC6200F}"/>
    <cellStyle name="메모 2 2 9 3 2" xfId="8153" xr:uid="{72E658AF-8966-4368-80AE-323A1FDD7FC7}"/>
    <cellStyle name="메모 2 2 9 3 2 2" xfId="35263" xr:uid="{E0EB7CD7-C69F-43E4-8111-E8F450FC7F1C}"/>
    <cellStyle name="메모 2 2 9 3 3" xfId="8154" xr:uid="{D005A9A4-6E38-464B-A9A5-1F2075C9257D}"/>
    <cellStyle name="메모 2 2 9 3 3 2" xfId="35264" xr:uid="{88C9AF5C-8A1E-4F71-94E9-0DA86C9D512F}"/>
    <cellStyle name="메모 2 2 9 3 4" xfId="35265" xr:uid="{450E7C50-C4A7-4B19-930A-BB8DC1D5F2FC}"/>
    <cellStyle name="메모 2 2 9 4" xfId="8155" xr:uid="{8A7BF7E9-EB48-46DD-8CBC-19EA3284A971}"/>
    <cellStyle name="메모 2 2 9 4 2" xfId="35266" xr:uid="{E5EBD878-BDE2-4CDC-9419-7CA698D98EF8}"/>
    <cellStyle name="메모 2 2 9 5" xfId="8156" xr:uid="{9019FD51-6C17-4302-917F-0F7192FC689F}"/>
    <cellStyle name="메모 2 2 9 5 2" xfId="35267" xr:uid="{789961CC-7475-438F-B8A9-D2AED9CEF2CA}"/>
    <cellStyle name="메모 2 2 9 6" xfId="35268" xr:uid="{196CF366-27B7-4738-A87E-5BF6D7AA123D}"/>
    <cellStyle name="메모 2 20" xfId="8157" xr:uid="{5109FA8F-8614-4FE5-ACE2-FE79C52C896B}"/>
    <cellStyle name="메모 2 20 2" xfId="8158" xr:uid="{B7C63030-FB43-48D7-BB9A-949D894492BD}"/>
    <cellStyle name="메모 2 20 2 2" xfId="8159" xr:uid="{6D377A78-16E0-4FA8-A575-C4536C9ADFA7}"/>
    <cellStyle name="메모 2 20 2 2 2" xfId="35269" xr:uid="{D44EB3C5-A9B6-4517-9253-B4F3EA003CC7}"/>
    <cellStyle name="메모 2 20 2 3" xfId="8160" xr:uid="{F12A10AB-2CBE-4A8E-A1A5-C534BA6E184A}"/>
    <cellStyle name="메모 2 20 2 3 2" xfId="35270" xr:uid="{EFD83DBE-6833-4C01-B692-05B43253ADED}"/>
    <cellStyle name="메모 2 20 2 4" xfId="35271" xr:uid="{1AE0547A-251F-40C4-824E-712FE0310E99}"/>
    <cellStyle name="메모 2 20 3" xfId="8161" xr:uid="{BF5228F4-FCD7-447C-8DE7-CA3A7ADA3597}"/>
    <cellStyle name="메모 2 20 3 2" xfId="8162" xr:uid="{EE0523AC-69DB-4E19-A8F2-B62CFEB214D0}"/>
    <cellStyle name="메모 2 20 3 2 2" xfId="35272" xr:uid="{37876908-DA32-4DBD-B7BE-33AED231350B}"/>
    <cellStyle name="메모 2 20 3 3" xfId="8163" xr:uid="{30B8DF69-F12D-4DD7-AE46-5136C4B63A85}"/>
    <cellStyle name="메모 2 20 3 3 2" xfId="35273" xr:uid="{081A3A1B-498C-468E-9C23-2B787BDAE4C9}"/>
    <cellStyle name="메모 2 20 3 4" xfId="35274" xr:uid="{BEE7F666-DB5C-484E-8E14-106A2C08FACC}"/>
    <cellStyle name="메모 2 20 4" xfId="8164" xr:uid="{32782A00-FD1D-4CF2-A683-8A4F22A7F95B}"/>
    <cellStyle name="메모 2 20 4 2" xfId="35275" xr:uid="{E5909A2B-5F93-4725-8103-BDCAA29B3506}"/>
    <cellStyle name="메모 2 20 5" xfId="8165" xr:uid="{7FDBB606-EAA5-4F0F-9F3A-B29F8435A4D0}"/>
    <cellStyle name="메모 2 20 5 2" xfId="35276" xr:uid="{6C5A1160-B761-4709-9BF2-9B4B0753CBB3}"/>
    <cellStyle name="메모 2 20 6" xfId="35277" xr:uid="{BE29A9F5-DD94-44A9-8461-E548FF961980}"/>
    <cellStyle name="메모 2 21" xfId="8166" xr:uid="{20329714-73CF-4A90-9043-9004CBA05078}"/>
    <cellStyle name="메모 2 21 2" xfId="8167" xr:uid="{048963F3-4199-454F-8C68-5A2A3FC4A777}"/>
    <cellStyle name="메모 2 21 2 2" xfId="8168" xr:uid="{DCE849A7-A0C9-46A4-ABDA-F39F06A771AC}"/>
    <cellStyle name="메모 2 21 2 2 2" xfId="35278" xr:uid="{11A972E7-44C9-4A9D-B5C5-CC8999C0B923}"/>
    <cellStyle name="메모 2 21 2 3" xfId="8169" xr:uid="{A5464EF6-A263-4E90-8ED9-398ED03F9423}"/>
    <cellStyle name="메모 2 21 2 3 2" xfId="35279" xr:uid="{2BDF03AA-E4BC-4F6F-A4E3-008ECC994A60}"/>
    <cellStyle name="메모 2 21 2 4" xfId="35280" xr:uid="{19D3C50B-E7DA-49C6-89F1-86DEE4720364}"/>
    <cellStyle name="메모 2 21 3" xfId="8170" xr:uid="{34AB895E-38FD-4781-BD65-EEEBF30912A8}"/>
    <cellStyle name="메모 2 21 3 2" xfId="8171" xr:uid="{AF62EDF3-320A-4947-8A10-00D5A6506290}"/>
    <cellStyle name="메모 2 21 3 2 2" xfId="35281" xr:uid="{557AF39C-EE57-4F3C-9E59-CC41D599A5B9}"/>
    <cellStyle name="메모 2 21 3 3" xfId="8172" xr:uid="{080EFB87-138A-4226-B09C-D7A6503F474F}"/>
    <cellStyle name="메모 2 21 3 3 2" xfId="35282" xr:uid="{DB6646F6-B6E4-44BA-B2F8-9906C455EE1C}"/>
    <cellStyle name="메모 2 21 3 4" xfId="35283" xr:uid="{A8A37BA9-0189-4081-A4A4-0AA928C1D9AC}"/>
    <cellStyle name="메모 2 21 4" xfId="8173" xr:uid="{BB2EC522-AEDC-46D0-B364-C8E159F4E12F}"/>
    <cellStyle name="메모 2 21 4 2" xfId="35284" xr:uid="{1E631A21-F36F-4E9D-A32C-8F62118CF650}"/>
    <cellStyle name="메모 2 21 5" xfId="8174" xr:uid="{0230B8E3-AE04-494B-8227-873240AB3721}"/>
    <cellStyle name="메모 2 21 5 2" xfId="35285" xr:uid="{4574BED4-7D23-4FB9-A4F1-1476B8A76890}"/>
    <cellStyle name="메모 2 21 6" xfId="35286" xr:uid="{90AC5299-0184-48FE-AB04-FEF6A08F3F6D}"/>
    <cellStyle name="메모 2 22" xfId="8175" xr:uid="{9C8AD79A-1AB3-4AD4-B1F5-BB6F94498FA9}"/>
    <cellStyle name="메모 2 22 2" xfId="8176" xr:uid="{7A0E2130-9831-4754-BF42-1847826AC41D}"/>
    <cellStyle name="메모 2 22 2 2" xfId="8177" xr:uid="{91B1E3A5-A965-4230-B3D1-D2C0C304E59F}"/>
    <cellStyle name="메모 2 22 2 2 2" xfId="35287" xr:uid="{162E3D29-26F6-4513-B3CE-DF0AE4D57C42}"/>
    <cellStyle name="메모 2 22 2 3" xfId="8178" xr:uid="{DBA4BAD6-BC69-49FD-A12F-57A22DFC040F}"/>
    <cellStyle name="메모 2 22 2 3 2" xfId="35288" xr:uid="{BCBDA511-7B04-417D-9A9B-18B4715294AD}"/>
    <cellStyle name="메모 2 22 2 4" xfId="35289" xr:uid="{00A906C3-1933-4F71-B669-3FE5977CC95A}"/>
    <cellStyle name="메모 2 22 3" xfId="8179" xr:uid="{30CF418F-A17C-40A9-999F-973C81359574}"/>
    <cellStyle name="메모 2 22 3 2" xfId="8180" xr:uid="{070A7D38-7B96-4272-B188-4B01F80981A8}"/>
    <cellStyle name="메모 2 22 3 2 2" xfId="35290" xr:uid="{E871EA34-0966-4A66-A539-1A1850D40EAB}"/>
    <cellStyle name="메모 2 22 3 3" xfId="8181" xr:uid="{B5DB668F-0AE4-4EAA-B863-C193E7E411D5}"/>
    <cellStyle name="메모 2 22 3 3 2" xfId="35291" xr:uid="{0986AA4E-EBF7-48AA-BCE9-5E1394C656B7}"/>
    <cellStyle name="메모 2 22 3 4" xfId="35292" xr:uid="{62A95C63-6D14-45C4-8B27-FA52D5F51A33}"/>
    <cellStyle name="메모 2 22 4" xfId="8182" xr:uid="{484F9A29-CEB2-4DA9-9466-29A752C2463B}"/>
    <cellStyle name="메모 2 22 4 2" xfId="35293" xr:uid="{31815ED4-9211-4DFC-AAFB-D9A4FB88FAA6}"/>
    <cellStyle name="메모 2 22 5" xfId="8183" xr:uid="{B99BE073-8422-4B55-9683-B32C390916F9}"/>
    <cellStyle name="메모 2 22 5 2" xfId="35294" xr:uid="{FD3F8023-42FF-410D-AEAB-7703369154DD}"/>
    <cellStyle name="메모 2 22 6" xfId="35295" xr:uid="{544B3DF3-3F86-4D60-986B-41B086F6F60E}"/>
    <cellStyle name="메모 2 23" xfId="8184" xr:uid="{C7976668-1370-4C58-87C7-4DAC56D6BCDF}"/>
    <cellStyle name="메모 2 23 2" xfId="8185" xr:uid="{AE342326-9615-4B2A-B8A4-0BE8A6B1B3CD}"/>
    <cellStyle name="메모 2 23 2 2" xfId="8186" xr:uid="{74A629AD-FD6C-4DFB-9A7E-9F004067B949}"/>
    <cellStyle name="메모 2 23 2 2 2" xfId="35296" xr:uid="{60828B39-6A87-47D1-9DA7-A097C6C6710F}"/>
    <cellStyle name="메모 2 23 2 3" xfId="8187" xr:uid="{8449BBF0-C05F-4C92-A0E9-68E13664C343}"/>
    <cellStyle name="메모 2 23 2 3 2" xfId="35297" xr:uid="{3F7DE955-12F9-4D74-A254-C9CB9DF3BCBF}"/>
    <cellStyle name="메모 2 23 2 4" xfId="35298" xr:uid="{10255B35-10F2-4F0E-BA90-623949CE1E2F}"/>
    <cellStyle name="메모 2 23 3" xfId="8188" xr:uid="{F90C68C0-D5C1-4FEF-AAD9-45D7FD66FA50}"/>
    <cellStyle name="메모 2 23 3 2" xfId="8189" xr:uid="{9F0F5DE3-57B7-4A2D-B2C2-49B9BF4E752C}"/>
    <cellStyle name="메모 2 23 3 2 2" xfId="35299" xr:uid="{D65B9BDC-6336-49B8-8DD7-8766A40D8D82}"/>
    <cellStyle name="메모 2 23 3 3" xfId="8190" xr:uid="{5D7E72F1-CBA7-485B-BD1B-E728861B9BBA}"/>
    <cellStyle name="메모 2 23 3 3 2" xfId="35300" xr:uid="{C3D844F8-C957-4667-A969-65B6B2A87D65}"/>
    <cellStyle name="메모 2 23 3 4" xfId="35301" xr:uid="{23358632-0292-4B60-8449-92B8797F6DB0}"/>
    <cellStyle name="메모 2 23 4" xfId="8191" xr:uid="{E40AEF48-2DAF-40C5-BD9E-285B4505BAC7}"/>
    <cellStyle name="메모 2 23 4 2" xfId="35302" xr:uid="{4190955F-CCD0-4100-BDDD-2952DAA55210}"/>
    <cellStyle name="메모 2 23 5" xfId="8192" xr:uid="{D8E2F10A-1F18-42D7-9A2E-25FC41801ECD}"/>
    <cellStyle name="메모 2 23 5 2" xfId="35303" xr:uid="{2703CB0B-7E40-4A19-8A20-65DC62CDD9D9}"/>
    <cellStyle name="메모 2 23 6" xfId="35304" xr:uid="{FBF56A3E-B0C8-4602-8560-6D33ACF584B2}"/>
    <cellStyle name="메모 2 24" xfId="8193" xr:uid="{1D4A1E9B-832F-40A4-B055-E392CFF63DAB}"/>
    <cellStyle name="메모 2 24 2" xfId="8194" xr:uid="{8AE81207-102D-4A13-864B-7751D7A12DEC}"/>
    <cellStyle name="메모 2 24 2 2" xfId="8195" xr:uid="{3EC3AFC9-6BA9-4427-A634-1FC684F0BFC7}"/>
    <cellStyle name="메모 2 24 2 2 2" xfId="35305" xr:uid="{1B4C4233-FB1B-4C39-A8AD-C5A087682AC6}"/>
    <cellStyle name="메모 2 24 2 3" xfId="8196" xr:uid="{843CCCFB-65F4-4662-9841-B91E811C7FAB}"/>
    <cellStyle name="메모 2 24 2 3 2" xfId="35306" xr:uid="{E8D42DF6-40C4-4329-BA98-08BDF07E1D47}"/>
    <cellStyle name="메모 2 24 2 4" xfId="35307" xr:uid="{FD30987E-8D13-406C-A107-B393455CF9A2}"/>
    <cellStyle name="메모 2 24 3" xfId="8197" xr:uid="{D26F9DDE-ECBC-4DE5-BC6E-0F0C63A57374}"/>
    <cellStyle name="메모 2 24 3 2" xfId="8198" xr:uid="{779420C1-89DF-45CB-8689-B140771A6575}"/>
    <cellStyle name="메모 2 24 3 2 2" xfId="35308" xr:uid="{4EC6FD36-F967-4F22-9DF7-0AB90A7196FD}"/>
    <cellStyle name="메모 2 24 3 3" xfId="8199" xr:uid="{04DE43A9-E96B-423B-9160-FF89A7B34241}"/>
    <cellStyle name="메모 2 24 3 3 2" xfId="35309" xr:uid="{F28029A3-E1A5-4FBC-90B6-1ECECB215A97}"/>
    <cellStyle name="메모 2 24 3 4" xfId="35310" xr:uid="{A76DCFCF-E901-4F43-A95D-5827B1799695}"/>
    <cellStyle name="메모 2 24 4" xfId="8200" xr:uid="{3C5F8C3C-A0DB-49D7-8FC1-E8C87B27AD24}"/>
    <cellStyle name="메모 2 24 4 2" xfId="35311" xr:uid="{CB1A9117-EBB0-4CC2-B4ED-C2E937E3A2FC}"/>
    <cellStyle name="메모 2 24 5" xfId="8201" xr:uid="{5478CBA2-8D42-4D21-BB1C-B988615D4C2A}"/>
    <cellStyle name="메모 2 24 5 2" xfId="35312" xr:uid="{292366F6-6896-439F-9CC3-328871F9E179}"/>
    <cellStyle name="메모 2 24 6" xfId="35313" xr:uid="{0200242B-CAD4-442B-A0DB-0AD4A2E3EE30}"/>
    <cellStyle name="메모 2 25" xfId="8202" xr:uid="{851B946E-E78A-4DCE-8518-C8D61AB06AC9}"/>
    <cellStyle name="메모 2 25 2" xfId="8203" xr:uid="{9625B675-1B17-4801-88E1-305E98A35370}"/>
    <cellStyle name="메모 2 25 2 2" xfId="8204" xr:uid="{8AD60ACC-837D-437F-954C-62D19C389383}"/>
    <cellStyle name="메모 2 25 2 2 2" xfId="35314" xr:uid="{EE050E79-9D44-4707-A46D-BBA010FA4EFA}"/>
    <cellStyle name="메모 2 25 2 3" xfId="8205" xr:uid="{2814EA40-C21A-48A1-BB86-155A88BE2D49}"/>
    <cellStyle name="메모 2 25 2 3 2" xfId="35315" xr:uid="{F5120AE9-4D2C-4072-8D75-5DC774B96B2A}"/>
    <cellStyle name="메모 2 25 2 4" xfId="35316" xr:uid="{5B32AA1C-24E3-4A5E-82A0-706840B59D4F}"/>
    <cellStyle name="메모 2 25 3" xfId="8206" xr:uid="{97226450-6FA2-41FF-94F0-9F3ABF349BC7}"/>
    <cellStyle name="메모 2 25 3 2" xfId="8207" xr:uid="{FB2C78C2-081B-4950-AB40-451CD9D15DE6}"/>
    <cellStyle name="메모 2 25 3 2 2" xfId="35317" xr:uid="{ACD32934-003D-420D-9C90-1E7A130162A1}"/>
    <cellStyle name="메모 2 25 3 3" xfId="8208" xr:uid="{4F4E2A86-D326-4ACC-AE40-876F414B9A2E}"/>
    <cellStyle name="메모 2 25 3 3 2" xfId="35318" xr:uid="{EE8314A9-0C59-44BB-AA49-63EACD88544E}"/>
    <cellStyle name="메모 2 25 3 4" xfId="35319" xr:uid="{1CC6630D-43B2-42CA-A57D-E43D01627FE7}"/>
    <cellStyle name="메모 2 25 4" xfId="8209" xr:uid="{7B07265E-9BA9-4EB0-8FA7-E75977440DF1}"/>
    <cellStyle name="메모 2 25 4 2" xfId="35320" xr:uid="{D28295F1-7B62-4598-A60D-D34FB41EF9C6}"/>
    <cellStyle name="메모 2 25 5" xfId="8210" xr:uid="{DA6E9751-AB33-4138-840D-E7CD2D49B530}"/>
    <cellStyle name="메모 2 25 5 2" xfId="35321" xr:uid="{E42857C1-953B-4DF1-859C-49630D23DAD3}"/>
    <cellStyle name="메모 2 25 6" xfId="35322" xr:uid="{FD02EE93-7CFB-4148-BC69-EC56CB9DF84B}"/>
    <cellStyle name="메모 2 26" xfId="8211" xr:uid="{1A93C603-8EFF-46D4-B82C-E0D018EF71BD}"/>
    <cellStyle name="메모 2 26 2" xfId="8212" xr:uid="{E5578335-ADD3-40F8-ABCE-702204421248}"/>
    <cellStyle name="메모 2 26 2 2" xfId="8213" xr:uid="{7FF1C5D0-DAEC-405E-82A8-C5B1AACB4E91}"/>
    <cellStyle name="메모 2 26 2 2 2" xfId="35323" xr:uid="{4BEE757F-6891-42D7-B070-6D7B1A061071}"/>
    <cellStyle name="메모 2 26 2 3" xfId="8214" xr:uid="{71232A07-BEF5-43F8-8A09-D1350328ACBB}"/>
    <cellStyle name="메모 2 26 2 3 2" xfId="35324" xr:uid="{258F5AA4-8DC2-4A39-B0DB-84F3A7EABCA0}"/>
    <cellStyle name="메모 2 26 2 4" xfId="35325" xr:uid="{6A28A57F-919A-4EA2-81AA-47630C103BD9}"/>
    <cellStyle name="메모 2 26 3" xfId="8215" xr:uid="{E7FBAFA2-37CE-49CE-A861-FFD37C0D2B65}"/>
    <cellStyle name="메모 2 26 3 2" xfId="8216" xr:uid="{D336AACA-30B6-4EDF-8F13-72364709577C}"/>
    <cellStyle name="메모 2 26 3 2 2" xfId="35326" xr:uid="{C96EF9FB-5424-4F6B-AB00-E6DA257FD6BC}"/>
    <cellStyle name="메모 2 26 3 3" xfId="8217" xr:uid="{1D92A3D3-1DF7-4A91-BEEB-16AB992CAE42}"/>
    <cellStyle name="메모 2 26 3 3 2" xfId="35327" xr:uid="{0329471D-8FC3-462F-965E-A8C6DFF3E90B}"/>
    <cellStyle name="메모 2 26 3 4" xfId="35328" xr:uid="{D44AADD1-0926-487E-BA21-BE591A6CA2B5}"/>
    <cellStyle name="메모 2 26 4" xfId="8218" xr:uid="{5CDBA116-CDCD-4855-9266-8A5EB87E9A3B}"/>
    <cellStyle name="메모 2 26 4 2" xfId="35329" xr:uid="{D9A3D647-D9C5-4FD0-870A-040E99AC70B0}"/>
    <cellStyle name="메모 2 26 5" xfId="8219" xr:uid="{E86F5C62-2035-463B-A1FE-C2B066ED8BF4}"/>
    <cellStyle name="메모 2 26 5 2" xfId="35330" xr:uid="{F1AB676F-AA87-45C0-A275-CC75A27E78EC}"/>
    <cellStyle name="메모 2 26 6" xfId="35331" xr:uid="{C9F3B4FE-C91B-48C6-BDA3-41C531E99662}"/>
    <cellStyle name="메모 2 27" xfId="8220" xr:uid="{62B7681E-BA94-4E31-83D2-5BF07CB3AB1D}"/>
    <cellStyle name="메모 2 27 2" xfId="8221" xr:uid="{200855C8-79C7-4907-96C9-6B87A82AEB88}"/>
    <cellStyle name="메모 2 27 2 2" xfId="8222" xr:uid="{A48575D2-1E66-45A2-9FEE-B8FD0906449B}"/>
    <cellStyle name="메모 2 27 2 2 2" xfId="35332" xr:uid="{34B893DF-C79D-4CEB-B91F-C1B0289A3DF2}"/>
    <cellStyle name="메모 2 27 2 3" xfId="8223" xr:uid="{FDDD04F3-057B-4F8D-9CB5-14B5408B3B0A}"/>
    <cellStyle name="메모 2 27 2 3 2" xfId="35333" xr:uid="{33CB05CC-ABC9-4F30-B495-79C0C7CA3D4C}"/>
    <cellStyle name="메모 2 27 2 4" xfId="35334" xr:uid="{2F5631B3-4DE4-4F60-A8CC-4C157C275AC1}"/>
    <cellStyle name="메모 2 27 3" xfId="8224" xr:uid="{1EF90484-85C1-48EC-8970-964A6A53672A}"/>
    <cellStyle name="메모 2 27 3 2" xfId="8225" xr:uid="{2D24CDCD-1633-455A-8120-32F345B92CBA}"/>
    <cellStyle name="메모 2 27 3 2 2" xfId="35335" xr:uid="{5C4C228B-B1B4-48F8-9858-8E9838DE687A}"/>
    <cellStyle name="메모 2 27 3 3" xfId="8226" xr:uid="{FA6601DA-FBCA-42C5-B70F-BFE4554242EA}"/>
    <cellStyle name="메모 2 27 3 3 2" xfId="35336" xr:uid="{F092F56A-4A71-4119-A566-08D92FFE8B68}"/>
    <cellStyle name="메모 2 27 3 4" xfId="35337" xr:uid="{267EF856-0591-4DED-B56A-C0EC21612ADD}"/>
    <cellStyle name="메모 2 27 4" xfId="8227" xr:uid="{5083EB2B-1197-49F8-86D4-DE9C049D5F1A}"/>
    <cellStyle name="메모 2 27 4 2" xfId="35338" xr:uid="{09E9DFD0-D2F3-4D8F-B952-3B8C5DEBDE85}"/>
    <cellStyle name="메모 2 27 5" xfId="8228" xr:uid="{FAF06E55-AF99-4E7B-BF4A-DE094BD03609}"/>
    <cellStyle name="메모 2 27 5 2" xfId="35339" xr:uid="{0A0033FD-54AC-4D0A-A98E-31061EC85D69}"/>
    <cellStyle name="메모 2 27 6" xfId="35340" xr:uid="{3B511194-8B14-4934-B34F-7CE32C461F09}"/>
    <cellStyle name="메모 2 28" xfId="8229" xr:uid="{D306B52C-0F70-4A0D-9DFF-5F8F1E270D12}"/>
    <cellStyle name="메모 2 28 2" xfId="8230" xr:uid="{ACE470B9-5016-47CF-85F9-9FCC7A42FDF6}"/>
    <cellStyle name="메모 2 28 2 2" xfId="8231" xr:uid="{4F8FA047-15BB-407C-A769-7943346B29ED}"/>
    <cellStyle name="메모 2 28 2 2 2" xfId="35341" xr:uid="{697560DE-56A8-4C98-8B45-7D070F8919F9}"/>
    <cellStyle name="메모 2 28 2 3" xfId="8232" xr:uid="{77D279E0-4B79-41A5-8C31-48F1ADF003B2}"/>
    <cellStyle name="메모 2 28 2 3 2" xfId="35342" xr:uid="{19EC381B-7747-45FD-8E3D-51C513B1C66F}"/>
    <cellStyle name="메모 2 28 2 4" xfId="35343" xr:uid="{694BE512-851A-45DB-9A4E-69EFB6ADCB71}"/>
    <cellStyle name="메모 2 28 3" xfId="8233" xr:uid="{3918DA6D-053E-4EFA-9137-03F98DDF0E34}"/>
    <cellStyle name="메모 2 28 3 2" xfId="8234" xr:uid="{0536DD5C-0596-4828-AF8C-AFBC23A3B6D6}"/>
    <cellStyle name="메모 2 28 3 2 2" xfId="35344" xr:uid="{893B727A-AB0E-44EA-A6D0-551D579F40F7}"/>
    <cellStyle name="메모 2 28 3 3" xfId="8235" xr:uid="{38F80E6D-E452-46AD-A124-8F97633B8E78}"/>
    <cellStyle name="메모 2 28 3 3 2" xfId="35345" xr:uid="{2C9C36F5-4457-47FE-9286-D67B1E66770F}"/>
    <cellStyle name="메모 2 28 3 4" xfId="35346" xr:uid="{11C4B1FB-FAFD-4A83-AD09-184F1D39A5A0}"/>
    <cellStyle name="메모 2 28 4" xfId="8236" xr:uid="{0491EAD8-82C5-47D9-A362-33D22FCEA068}"/>
    <cellStyle name="메모 2 28 4 2" xfId="35347" xr:uid="{06203E15-1EBB-4BAE-AAA7-F6CFC534C08F}"/>
    <cellStyle name="메모 2 28 5" xfId="8237" xr:uid="{727792FB-1535-4192-8A3A-9A863FEBBFF9}"/>
    <cellStyle name="메모 2 28 5 2" xfId="35348" xr:uid="{27DD91A0-13AA-4657-8C1B-E3FDA88FE49C}"/>
    <cellStyle name="메모 2 28 6" xfId="35349" xr:uid="{629F8E6B-DA98-48FA-A319-9FBA9F95EA8F}"/>
    <cellStyle name="메모 2 29" xfId="8238" xr:uid="{FBC42313-FBB7-4E96-9233-06034A393FB1}"/>
    <cellStyle name="메모 2 29 2" xfId="8239" xr:uid="{085C40FE-4E56-4C7E-BF2A-779D1197B235}"/>
    <cellStyle name="메모 2 29 2 2" xfId="8240" xr:uid="{4C082549-9D85-4AE6-B219-2DAF79E67CE8}"/>
    <cellStyle name="메모 2 29 2 2 2" xfId="35350" xr:uid="{9147EA95-30BC-44C8-ACAD-24D5A8D66AF4}"/>
    <cellStyle name="메모 2 29 2 3" xfId="8241" xr:uid="{D5895D8D-95F9-4BE1-98ED-2E327DA53E2B}"/>
    <cellStyle name="메모 2 29 2 3 2" xfId="35351" xr:uid="{2F30FCDD-93D2-464D-8F6B-28CDF4A75792}"/>
    <cellStyle name="메모 2 29 2 4" xfId="35352" xr:uid="{E25B213B-446C-4752-B6DE-100A7E13F011}"/>
    <cellStyle name="메모 2 29 3" xfId="8242" xr:uid="{5D8B95E0-CF44-4FB0-9E89-20BA4B981945}"/>
    <cellStyle name="메모 2 29 3 2" xfId="8243" xr:uid="{0C3E2639-06C2-4B53-939C-F09E28824A0C}"/>
    <cellStyle name="메모 2 29 3 2 2" xfId="35353" xr:uid="{A7E3F5D4-631F-463A-AB42-8B26920685D5}"/>
    <cellStyle name="메모 2 29 3 3" xfId="8244" xr:uid="{78F45C9D-AB96-4E03-B37D-A0F209237834}"/>
    <cellStyle name="메모 2 29 3 3 2" xfId="35354" xr:uid="{A8BF412B-6F38-4F13-A1EA-7C8280D7A588}"/>
    <cellStyle name="메모 2 29 3 4" xfId="35355" xr:uid="{46F1CF61-E601-4D3C-86F0-C33D8FC4E731}"/>
    <cellStyle name="메모 2 29 4" xfId="8245" xr:uid="{2D03798D-8BFC-4CAB-A5E2-F4807FF2C2B2}"/>
    <cellStyle name="메모 2 29 4 2" xfId="35356" xr:uid="{8F0E4343-A6D0-40B5-9C1F-707298DB52F1}"/>
    <cellStyle name="메모 2 29 5" xfId="8246" xr:uid="{72571F30-2993-4545-808D-C7CC0AA6349C}"/>
    <cellStyle name="메모 2 29 5 2" xfId="35357" xr:uid="{086230DB-A2CB-4C04-AF49-B8FA5E9B228C}"/>
    <cellStyle name="메모 2 29 6" xfId="35358" xr:uid="{1DE6B83C-CD7E-4E91-AA6A-FC09987D396B}"/>
    <cellStyle name="메모 2 3" xfId="8247" xr:uid="{F586F9E4-FA50-4515-A277-26D518A143DD}"/>
    <cellStyle name="메모 2 3 2" xfId="8248" xr:uid="{380F6E14-FB70-4CE9-97AF-7A827A5D4BC9}"/>
    <cellStyle name="메모 2 3 2 2" xfId="8249" xr:uid="{EB678062-D644-4A6B-BB25-028CDB9E9405}"/>
    <cellStyle name="메모 2 3 2 2 2" xfId="35359" xr:uid="{DDE30CB4-09D3-4854-8FE2-997D7E9DDFDE}"/>
    <cellStyle name="메모 2 3 2 3" xfId="8250" xr:uid="{7BD79DBC-3EE8-4435-B58C-9D33906883FC}"/>
    <cellStyle name="메모 2 3 2 3 2" xfId="35360" xr:uid="{A009ED6D-1103-45D9-86A7-2FFBED839260}"/>
    <cellStyle name="메모 2 3 2 4" xfId="35361" xr:uid="{96FA6337-8222-4A66-9213-CFD7A52A6FB3}"/>
    <cellStyle name="메모 2 3 3" xfId="8251" xr:uid="{7AE29EE7-7AB4-4EBF-9F42-3007E6099AD2}"/>
    <cellStyle name="메모 2 3 3 2" xfId="8252" xr:uid="{7ED1E49D-F9F1-463D-8684-06F9515EE2CE}"/>
    <cellStyle name="메모 2 3 3 2 2" xfId="35362" xr:uid="{54825166-7A62-4EE6-AF72-E0648AD81D32}"/>
    <cellStyle name="메모 2 3 3 3" xfId="8253" xr:uid="{C306870D-7668-4E64-B0B9-C4D1F7620E3F}"/>
    <cellStyle name="메모 2 3 3 3 2" xfId="35363" xr:uid="{BBDA032D-4321-4947-A030-ED2E91CD005C}"/>
    <cellStyle name="메모 2 3 3 4" xfId="35364" xr:uid="{DCB26BF5-C764-441C-B2E0-144302E9458A}"/>
    <cellStyle name="메모 2 3 4" xfId="8254" xr:uid="{1DAA4FC7-48F5-48D9-A075-942455CA6155}"/>
    <cellStyle name="메모 2 3 4 2" xfId="8255" xr:uid="{894634C0-FBD3-49FA-BFBC-6916ECE7D7A8}"/>
    <cellStyle name="메모 2 3 4 2 2" xfId="35365" xr:uid="{1F3BDE7C-C004-49C6-9ABB-743722CF0DFF}"/>
    <cellStyle name="메모 2 3 4 3" xfId="8256" xr:uid="{07CB4946-05EF-4FC1-ADBB-B14441F66617}"/>
    <cellStyle name="메모 2 3 4 3 2" xfId="35366" xr:uid="{E5D618CF-CDB7-447A-81EF-B5E621374719}"/>
    <cellStyle name="메모 2 3 4 4" xfId="35367" xr:uid="{643CC901-B0AB-4449-93C0-600BF7802205}"/>
    <cellStyle name="메모 2 3 5" xfId="8257" xr:uid="{BCA4AD7B-A84B-494A-804D-6DF2D32C4600}"/>
    <cellStyle name="메모 2 3 5 2" xfId="8258" xr:uid="{CD1BE390-E909-4109-AEC5-1CAFEC0F389D}"/>
    <cellStyle name="메모 2 3 5 2 2" xfId="35368" xr:uid="{AACAE227-88F3-4E5D-ADAF-F1233EF4C6E5}"/>
    <cellStyle name="메모 2 3 5 3" xfId="8259" xr:uid="{59922870-3667-4F32-BA6E-38B218BE26D4}"/>
    <cellStyle name="메모 2 3 5 3 2" xfId="35369" xr:uid="{97C990BB-21C5-4642-97FC-951F844F5622}"/>
    <cellStyle name="메모 2 3 5 4" xfId="35370" xr:uid="{B0374FB9-AD0A-4DD6-B256-6D47D58B9D3D}"/>
    <cellStyle name="메모 2 3 6" xfId="8260" xr:uid="{5ECD04E0-A6B9-4393-9B6C-F49DD42FA92F}"/>
    <cellStyle name="메모 2 3 6 2" xfId="8261" xr:uid="{80E47DD9-E9DC-4CAA-B765-C2DE6C4347FC}"/>
    <cellStyle name="메모 2 3 6 2 2" xfId="35371" xr:uid="{C5E5DAE1-4688-449B-A6BE-885C7329AF5B}"/>
    <cellStyle name="메모 2 3 6 3" xfId="8262" xr:uid="{6CF883AB-C317-440C-B3CF-36BEFA34F437}"/>
    <cellStyle name="메모 2 3 6 3 2" xfId="35372" xr:uid="{E1F54BDB-16A2-41AB-9067-07B30CCDDDB6}"/>
    <cellStyle name="메모 2 3 6 4" xfId="35373" xr:uid="{F847D4AE-0186-49F0-B76D-EE998C19DE1C}"/>
    <cellStyle name="메모 2 3 7" xfId="8263" xr:uid="{8D6BCF95-412E-49A2-94B4-11B6EB1C99A0}"/>
    <cellStyle name="메모 2 3 7 2" xfId="35374" xr:uid="{512F7ED9-682A-4C36-B2C7-572D8E1D9132}"/>
    <cellStyle name="메모 2 3 8" xfId="8264" xr:uid="{BC26A1CE-5F77-4CFC-BA5D-297203C8C1B6}"/>
    <cellStyle name="메모 2 3 8 2" xfId="35375" xr:uid="{86D86115-C165-409F-AA04-6935B7D6C575}"/>
    <cellStyle name="메모 2 3 9" xfId="35376" xr:uid="{5A7F0881-F070-454A-9581-477535B1ACE8}"/>
    <cellStyle name="메모 2 30" xfId="8265" xr:uid="{A0CC4A5B-3542-4C46-8193-1FBA01B3332B}"/>
    <cellStyle name="메모 2 30 2" xfId="8266" xr:uid="{15CC0669-257A-4C87-B610-0BD0994FD46B}"/>
    <cellStyle name="메모 2 30 2 2" xfId="8267" xr:uid="{BC82D5A5-FC13-4BB6-B51F-F9D8F0276F3F}"/>
    <cellStyle name="메모 2 30 2 2 2" xfId="35377" xr:uid="{52005900-322D-4E08-B45F-356ACC050CB7}"/>
    <cellStyle name="메모 2 30 2 3" xfId="8268" xr:uid="{BB9E1E9F-8EF5-4ADC-8A14-52A2B3C8EAE0}"/>
    <cellStyle name="메모 2 30 2 3 2" xfId="35378" xr:uid="{7EE099C2-5E3A-4E08-B453-64DAB50ED125}"/>
    <cellStyle name="메모 2 30 2 4" xfId="35379" xr:uid="{149A18F2-A253-45DF-A2CB-28667A6ADA7D}"/>
    <cellStyle name="메모 2 30 3" xfId="8269" xr:uid="{89D47191-136F-44A6-AB20-3FB043DBC03A}"/>
    <cellStyle name="메모 2 30 3 2" xfId="8270" xr:uid="{C5AD8BA3-7320-466A-AE5E-7A1DCF79D358}"/>
    <cellStyle name="메모 2 30 3 2 2" xfId="35380" xr:uid="{478762DD-F340-4D1A-9F27-03257D043715}"/>
    <cellStyle name="메모 2 30 3 3" xfId="8271" xr:uid="{CD9667D9-BF5A-4AD7-8B4A-783C8E8A1EF5}"/>
    <cellStyle name="메모 2 30 3 3 2" xfId="35381" xr:uid="{8C6E55FA-3AE0-4AF0-B1D7-301DA8CEF5D2}"/>
    <cellStyle name="메모 2 30 3 4" xfId="35382" xr:uid="{9AD0B29F-6F1D-4235-A91A-ED0BEA51573A}"/>
    <cellStyle name="메모 2 30 4" xfId="8272" xr:uid="{9055EA62-0E64-40DE-9716-D17E8CDB9562}"/>
    <cellStyle name="메모 2 30 4 2" xfId="35383" xr:uid="{9874BE92-16EA-47F6-BF69-A91B04D30308}"/>
    <cellStyle name="메모 2 30 5" xfId="8273" xr:uid="{BACDFAEC-1B03-4EFF-B580-573B68972F07}"/>
    <cellStyle name="메모 2 30 5 2" xfId="35384" xr:uid="{9EF91C2D-FEA0-4BA9-B5BA-06C1E2FDE7A2}"/>
    <cellStyle name="메모 2 30 6" xfId="35385" xr:uid="{56E260AB-F976-4475-B172-42BFF102D634}"/>
    <cellStyle name="메모 2 31" xfId="8274" xr:uid="{F6BD96A6-D372-4C3E-AC4B-BF8306D601FE}"/>
    <cellStyle name="메모 2 31 2" xfId="8275" xr:uid="{F7AFA39D-2D3C-4A53-A601-419525073982}"/>
    <cellStyle name="메모 2 31 2 2" xfId="8276" xr:uid="{CB91CFB1-D627-4A79-A88D-360E11DD25F6}"/>
    <cellStyle name="메모 2 31 2 2 2" xfId="35386" xr:uid="{8087AF9A-FFF7-4C49-9DA8-0B59396527F9}"/>
    <cellStyle name="메모 2 31 2 3" xfId="8277" xr:uid="{1FAE1D95-D737-41EC-AECF-FBD045A4B4A4}"/>
    <cellStyle name="메모 2 31 2 3 2" xfId="35387" xr:uid="{E69A62C7-F39A-47C5-9062-82854E0F40FD}"/>
    <cellStyle name="메모 2 31 2 4" xfId="35388" xr:uid="{9F514DCE-08D3-4E1B-AB46-0FF4B78D437F}"/>
    <cellStyle name="메모 2 31 3" xfId="8278" xr:uid="{66FD1896-EFD0-4EC5-AD02-D06901F0E243}"/>
    <cellStyle name="메모 2 31 3 2" xfId="8279" xr:uid="{96656A73-6736-408B-9DA0-C8295D20203B}"/>
    <cellStyle name="메모 2 31 3 2 2" xfId="35389" xr:uid="{DA647646-0E62-430C-A1EE-739ECF987BAA}"/>
    <cellStyle name="메모 2 31 3 3" xfId="8280" xr:uid="{60906C0C-83ED-49A1-913B-1D562A4B4188}"/>
    <cellStyle name="메모 2 31 3 3 2" xfId="35390" xr:uid="{C070FA1C-3A8D-4390-B166-30C63C7AE5A8}"/>
    <cellStyle name="메모 2 31 3 4" xfId="35391" xr:uid="{CFBF70CB-93FF-418B-9832-F564567AB7A7}"/>
    <cellStyle name="메모 2 31 4" xfId="8281" xr:uid="{EBB992B9-0DD9-4DC0-B327-BCDB0F6567FA}"/>
    <cellStyle name="메모 2 31 4 2" xfId="35392" xr:uid="{50801810-C0A2-46BC-88E9-DD49D4C67908}"/>
    <cellStyle name="메모 2 31 5" xfId="8282" xr:uid="{F15BAB97-E2E8-4F75-9894-FC81B171D7C7}"/>
    <cellStyle name="메모 2 31 5 2" xfId="35393" xr:uid="{6C44B70F-B2C7-4099-BBDE-77897AA72E3D}"/>
    <cellStyle name="메모 2 31 6" xfId="35394" xr:uid="{4BD0A13E-FC44-4318-967B-B70955559B32}"/>
    <cellStyle name="메모 2 32" xfId="8283" xr:uid="{A849B77B-E7D7-480A-B6FF-CA2DADE0C6CE}"/>
    <cellStyle name="메모 2 32 2" xfId="8284" xr:uid="{1FAC02B6-B6F9-46B7-B16B-39B25118E395}"/>
    <cellStyle name="메모 2 32 2 2" xfId="8285" xr:uid="{BE417648-362D-4EC2-AA2D-290C530C3123}"/>
    <cellStyle name="메모 2 32 2 2 2" xfId="35395" xr:uid="{8D9AC95F-34D4-4AD1-98EA-33AC67460EF6}"/>
    <cellStyle name="메모 2 32 2 3" xfId="8286" xr:uid="{6CFC1E09-65C2-46C6-8041-2A85065F9488}"/>
    <cellStyle name="메모 2 32 2 3 2" xfId="35396" xr:uid="{D4A115AD-78D3-4960-BD94-A9182BBAD04D}"/>
    <cellStyle name="메모 2 32 2 4" xfId="35397" xr:uid="{2E3A0143-9849-433F-A30F-C81D964298AA}"/>
    <cellStyle name="메모 2 32 3" xfId="8287" xr:uid="{9B1C312F-2CA0-456C-97A9-6DD92EB02861}"/>
    <cellStyle name="메모 2 32 3 2" xfId="8288" xr:uid="{AC8833AA-AB91-4217-AEE6-FCA89A9B4B86}"/>
    <cellStyle name="메모 2 32 3 2 2" xfId="35398" xr:uid="{511EDAD3-C926-477F-8510-C26AB66ECFD6}"/>
    <cellStyle name="메모 2 32 3 3" xfId="8289" xr:uid="{81C31C59-7A9F-4756-AFE4-5A602A9E35D9}"/>
    <cellStyle name="메모 2 32 3 3 2" xfId="35399" xr:uid="{38C1EC69-B99F-40D2-8A40-E99E57D99D2E}"/>
    <cellStyle name="메모 2 32 3 4" xfId="35400" xr:uid="{A3E92BB8-65F5-4326-B138-B69CE6F0A048}"/>
    <cellStyle name="메모 2 32 4" xfId="8290" xr:uid="{57CD7C6C-3C33-4E25-B9B7-E27476E5813F}"/>
    <cellStyle name="메모 2 32 4 2" xfId="35401" xr:uid="{0C9E737E-32D8-4E48-82C0-0F77837AAACE}"/>
    <cellStyle name="메모 2 32 5" xfId="8291" xr:uid="{2EC4C995-0089-4490-BEEA-4A9ADB06EB31}"/>
    <cellStyle name="메모 2 32 5 2" xfId="35402" xr:uid="{DAE3DCC2-BDA2-4172-B71C-68896AD80A1E}"/>
    <cellStyle name="메모 2 32 6" xfId="35403" xr:uid="{81DC00E4-C227-4C5E-B692-A73D952A0B25}"/>
    <cellStyle name="메모 2 33" xfId="8292" xr:uid="{10A6DB98-A8BD-43F6-A890-368DE3CD3AAA}"/>
    <cellStyle name="메모 2 33 2" xfId="8293" xr:uid="{06B298DD-F293-44E2-A7F4-F01B9C8643D6}"/>
    <cellStyle name="메모 2 33 2 2" xfId="8294" xr:uid="{3FF884D3-6840-402D-86FF-14C491F44954}"/>
    <cellStyle name="메모 2 33 2 2 2" xfId="35404" xr:uid="{F45B9E0F-33EE-42AA-B1AB-00936558A418}"/>
    <cellStyle name="메모 2 33 2 3" xfId="8295" xr:uid="{D85FB0FC-91C4-4898-957A-B9BB865383A4}"/>
    <cellStyle name="메모 2 33 2 3 2" xfId="35405" xr:uid="{A0FC94F5-1407-40C5-B97E-77E30CB413F9}"/>
    <cellStyle name="메모 2 33 2 4" xfId="35406" xr:uid="{F20FA969-BCE1-48A6-A548-BAE9B259AD30}"/>
    <cellStyle name="메모 2 33 3" xfId="8296" xr:uid="{02D952DD-4BB4-4852-97E4-37C15480DDB5}"/>
    <cellStyle name="메모 2 33 3 2" xfId="8297" xr:uid="{C9EAEAC7-D0BB-4B1B-8539-B62ED86ABEF8}"/>
    <cellStyle name="메모 2 33 3 2 2" xfId="35407" xr:uid="{DE16D333-CE4A-44B6-8308-2F9649A99FAD}"/>
    <cellStyle name="메모 2 33 3 3" xfId="8298" xr:uid="{2B970F90-85E6-4AC4-A27C-028D0065192F}"/>
    <cellStyle name="메모 2 33 3 3 2" xfId="35408" xr:uid="{13B80729-915E-4A03-9E1C-223E70F68D5B}"/>
    <cellStyle name="메모 2 33 3 4" xfId="35409" xr:uid="{198ED865-5FEE-4BA2-93DA-5D949D9A00BC}"/>
    <cellStyle name="메모 2 33 4" xfId="8299" xr:uid="{0CAB771F-CC38-4E85-A511-99F2741F1855}"/>
    <cellStyle name="메모 2 33 4 2" xfId="35410" xr:uid="{4E6A654B-5D8C-44AB-85B3-8614298091D2}"/>
    <cellStyle name="메모 2 33 5" xfId="8300" xr:uid="{0B69A789-AE53-4BB5-866C-F14CCFE5E75E}"/>
    <cellStyle name="메모 2 33 5 2" xfId="35411" xr:uid="{7CA23329-6DC1-41B0-90BA-E16FACB38780}"/>
    <cellStyle name="메모 2 33 6" xfId="35412" xr:uid="{C8C66C7D-0E47-4638-A6F2-AA4F265EB156}"/>
    <cellStyle name="메모 2 34" xfId="8301" xr:uid="{BBEBCD00-4408-48F5-8CB4-8405830EE148}"/>
    <cellStyle name="메모 2 34 2" xfId="8302" xr:uid="{17995BF4-CE6D-4BD8-A733-EC4BE295E71E}"/>
    <cellStyle name="메모 2 34 2 2" xfId="8303" xr:uid="{B86CD913-2F62-4061-8BFA-01B79AFEEDB1}"/>
    <cellStyle name="메모 2 34 2 2 2" xfId="35413" xr:uid="{A61BD71B-1693-43B3-842F-1E74A42B19BA}"/>
    <cellStyle name="메모 2 34 2 3" xfId="8304" xr:uid="{360F46D0-E178-4018-9A08-28C88C7BB4A4}"/>
    <cellStyle name="메모 2 34 2 3 2" xfId="35414" xr:uid="{3578079F-B831-4D6A-9AD3-5D4173702535}"/>
    <cellStyle name="메모 2 34 2 4" xfId="35415" xr:uid="{69880C41-3F16-40A0-BD2F-6A94A4964615}"/>
    <cellStyle name="메모 2 34 3" xfId="8305" xr:uid="{E02174FB-9A0C-415B-91AD-9102B804C0DD}"/>
    <cellStyle name="메모 2 34 3 2" xfId="8306" xr:uid="{6D7EA80E-666A-4E57-83C3-2DD2D06C89C9}"/>
    <cellStyle name="메모 2 34 3 2 2" xfId="35416" xr:uid="{E31044F6-C53C-4E98-B8CE-9153A8562B8B}"/>
    <cellStyle name="메모 2 34 3 3" xfId="8307" xr:uid="{8443029B-1B20-4852-A297-E5097F7DC621}"/>
    <cellStyle name="메모 2 34 3 3 2" xfId="35417" xr:uid="{5E7753A1-F43B-4484-A2C0-3A77826A1F2D}"/>
    <cellStyle name="메모 2 34 3 4" xfId="35418" xr:uid="{CFCF0820-29A1-40D3-B5B0-4B99C1FE4CA1}"/>
    <cellStyle name="메모 2 34 4" xfId="8308" xr:uid="{99F3BCBC-AE87-495E-8FB3-8E3B1254DD97}"/>
    <cellStyle name="메모 2 34 4 2" xfId="35419" xr:uid="{54EB6603-924A-40BD-9E0F-134888590BEB}"/>
    <cellStyle name="메모 2 34 5" xfId="8309" xr:uid="{2F4CB359-3E44-434E-8DA0-FD793CFCE561}"/>
    <cellStyle name="메모 2 34 5 2" xfId="35420" xr:uid="{9E9B33FC-DE45-440A-BD68-DC9A874E87E6}"/>
    <cellStyle name="메모 2 34 6" xfId="35421" xr:uid="{6E086D5B-EACC-4D09-8BDC-D396AA8770FE}"/>
    <cellStyle name="메모 2 35" xfId="8310" xr:uid="{09E39A99-D0F9-48C2-B671-FF5A2B096DD7}"/>
    <cellStyle name="메모 2 35 2" xfId="8311" xr:uid="{F4D75966-A85E-4D67-858D-113650D414A0}"/>
    <cellStyle name="메모 2 35 2 2" xfId="8312" xr:uid="{CFEB0528-4AF6-457E-B0D9-39D64F9C32E2}"/>
    <cellStyle name="메모 2 35 2 2 2" xfId="35422" xr:uid="{7FA1A96A-8A18-4D11-A2AB-E29CEB4CBFF2}"/>
    <cellStyle name="메모 2 35 2 3" xfId="8313" xr:uid="{0E350ED9-8394-4EFA-8FB1-B38DFB55DBEE}"/>
    <cellStyle name="메모 2 35 2 3 2" xfId="35423" xr:uid="{18918666-501C-4361-B3A6-155E25DA3157}"/>
    <cellStyle name="메모 2 35 2 4" xfId="35424" xr:uid="{2190CEBC-484A-4DAF-83D4-7E6453B7E98D}"/>
    <cellStyle name="메모 2 35 3" xfId="8314" xr:uid="{476FC16E-895D-4C4B-BF4C-21F6BB007230}"/>
    <cellStyle name="메모 2 35 3 2" xfId="8315" xr:uid="{B4712004-AE70-4A99-8BF2-1A124BBA4FDF}"/>
    <cellStyle name="메모 2 35 3 2 2" xfId="35425" xr:uid="{4A0E4DB7-46D6-4CF1-914F-2E0CD6FDBC26}"/>
    <cellStyle name="메모 2 35 3 3" xfId="8316" xr:uid="{12A4C96C-D40D-46AE-AAB9-4F903232CC7A}"/>
    <cellStyle name="메모 2 35 3 3 2" xfId="35426" xr:uid="{2BC7BA5F-4ADC-434C-A8D8-48DF7095B1CE}"/>
    <cellStyle name="메모 2 35 3 4" xfId="35427" xr:uid="{185E8C07-690D-483F-91DC-BCB5DEBE4739}"/>
    <cellStyle name="메모 2 35 4" xfId="8317" xr:uid="{7D5B33EF-C9CB-4BC3-B87B-2E6282DC54C1}"/>
    <cellStyle name="메모 2 35 4 2" xfId="35428" xr:uid="{CF04B824-CDFD-4D8A-A1AF-F94C1A196B9D}"/>
    <cellStyle name="메모 2 35 5" xfId="8318" xr:uid="{BA133D3E-30D6-4E5C-A535-564EA09231FC}"/>
    <cellStyle name="메모 2 35 5 2" xfId="35429" xr:uid="{40928E3C-89EA-490A-9633-EB08665AEB75}"/>
    <cellStyle name="메모 2 35 6" xfId="35430" xr:uid="{0869277F-6B04-42AA-9581-0797BB7A4C22}"/>
    <cellStyle name="메모 2 36" xfId="8319" xr:uid="{33E577A0-3EAC-4EDB-81AB-54B335CD94B4}"/>
    <cellStyle name="메모 2 36 2" xfId="8320" xr:uid="{C0CFC289-23C9-4021-A941-CD7CA5BDA3C8}"/>
    <cellStyle name="메모 2 36 2 2" xfId="8321" xr:uid="{BA3EAFFF-9769-4C7D-9FD3-27BB1CFAA683}"/>
    <cellStyle name="메모 2 36 2 2 2" xfId="35431" xr:uid="{C27EE1E4-2280-4EDF-B9CF-1A578B0C7AD1}"/>
    <cellStyle name="메모 2 36 2 3" xfId="8322" xr:uid="{87814934-069A-4D4D-A082-9057A936C9A9}"/>
    <cellStyle name="메모 2 36 2 3 2" xfId="35432" xr:uid="{37C44731-5615-4E49-B140-FE00673888DA}"/>
    <cellStyle name="메모 2 36 2 4" xfId="35433" xr:uid="{9D14D3FC-1307-4A7A-B0E3-9A2526B1BD69}"/>
    <cellStyle name="메모 2 36 3" xfId="8323" xr:uid="{C590A469-8B14-407C-91AF-0741A8412D6C}"/>
    <cellStyle name="메모 2 36 3 2" xfId="8324" xr:uid="{DF654F5D-AB67-412D-A5B0-3F76D6D4DFB5}"/>
    <cellStyle name="메모 2 36 3 2 2" xfId="35434" xr:uid="{C2B1AE99-F647-435C-B3A6-5D90B1A7AB0C}"/>
    <cellStyle name="메모 2 36 3 3" xfId="8325" xr:uid="{906B407B-331F-4C5B-810B-A429143F2FC7}"/>
    <cellStyle name="메모 2 36 3 3 2" xfId="35435" xr:uid="{648E1891-F569-4565-9BC3-25871CBC5255}"/>
    <cellStyle name="메모 2 36 3 4" xfId="35436" xr:uid="{FA51C415-CDF1-475E-9D9A-851D9CF79FB9}"/>
    <cellStyle name="메모 2 36 4" xfId="8326" xr:uid="{85A93B2D-BDB4-49C0-A135-44F645E6CB21}"/>
    <cellStyle name="메모 2 36 4 2" xfId="35437" xr:uid="{05C33574-06D1-4212-B87E-A1CC87CCE9CB}"/>
    <cellStyle name="메모 2 36 5" xfId="8327" xr:uid="{23606959-DB5C-4F6D-B8A0-095B06327EBE}"/>
    <cellStyle name="메모 2 36 5 2" xfId="35438" xr:uid="{E7E50326-5BB3-4CF3-925B-55C4B41F31C1}"/>
    <cellStyle name="메모 2 36 6" xfId="35439" xr:uid="{5AB9AACF-A624-444B-85B2-BFF8DB92E9A7}"/>
    <cellStyle name="메모 2 37" xfId="8328" xr:uid="{F03DBCA2-84C6-469D-89D2-8B33F9468B1B}"/>
    <cellStyle name="메모 2 37 2" xfId="8329" xr:uid="{982E0CF8-570C-4BF3-BE0B-5EA850DAA225}"/>
    <cellStyle name="메모 2 37 2 2" xfId="8330" xr:uid="{97DFF07A-D4C4-4EC1-8DCF-6506FBE55FBC}"/>
    <cellStyle name="메모 2 37 2 2 2" xfId="35440" xr:uid="{0D6B0263-A573-45D6-8584-9258A2CD615D}"/>
    <cellStyle name="메모 2 37 2 3" xfId="8331" xr:uid="{9DF6BBB5-48A5-40D7-8C1E-D4928C2A8B05}"/>
    <cellStyle name="메모 2 37 2 3 2" xfId="35441" xr:uid="{D212A37D-21C1-4090-823E-82AFAE3A411C}"/>
    <cellStyle name="메모 2 37 2 4" xfId="35442" xr:uid="{E7A2692F-37E1-4D1E-83CE-C1352DC6E80A}"/>
    <cellStyle name="메모 2 37 3" xfId="8332" xr:uid="{B47D2FFB-C589-449C-87A4-B2C4259289E7}"/>
    <cellStyle name="메모 2 37 3 2" xfId="8333" xr:uid="{2AE6C89B-EB3D-4A24-BF0A-9CDCA9531611}"/>
    <cellStyle name="메모 2 37 3 2 2" xfId="35443" xr:uid="{33C9F85B-42A0-46AE-8D50-117351CFD2AE}"/>
    <cellStyle name="메모 2 37 3 3" xfId="8334" xr:uid="{BBE154A1-C9B2-4425-90D6-B5051661E83A}"/>
    <cellStyle name="메모 2 37 3 3 2" xfId="35444" xr:uid="{8D81BC9A-7787-49FF-9B94-2FD729F83CA3}"/>
    <cellStyle name="메모 2 37 3 4" xfId="35445" xr:uid="{B454F665-A1F8-4C0C-B145-2F10E0FA75EC}"/>
    <cellStyle name="메모 2 37 4" xfId="8335" xr:uid="{C25A491B-19A4-438D-BF80-0C9C0C23B664}"/>
    <cellStyle name="메모 2 37 4 2" xfId="35446" xr:uid="{2C4924BF-3535-41B5-8781-4BAE982DFEE4}"/>
    <cellStyle name="메모 2 37 5" xfId="8336" xr:uid="{3B77A595-A512-4E46-9D37-AC17CF6B2026}"/>
    <cellStyle name="메모 2 37 5 2" xfId="35447" xr:uid="{4E12AFA8-2ED5-4330-A7C3-DCC497966945}"/>
    <cellStyle name="메모 2 37 6" xfId="35448" xr:uid="{0C5C4DE7-5FC5-4D44-AB71-CE67DE37BCBF}"/>
    <cellStyle name="메모 2 38" xfId="8337" xr:uid="{C16C47AC-4793-4720-9BB4-3BD061A5C1BC}"/>
    <cellStyle name="메모 2 38 2" xfId="8338" xr:uid="{FC5ED7C8-B484-48A6-9AEA-AF10560C7333}"/>
    <cellStyle name="메모 2 38 2 2" xfId="8339" xr:uid="{41158D82-04FE-4ABF-B893-037F13E8D4FA}"/>
    <cellStyle name="메모 2 38 2 2 2" xfId="35449" xr:uid="{432A1BC0-8B05-437C-8B82-B43151E9FF73}"/>
    <cellStyle name="메모 2 38 2 3" xfId="8340" xr:uid="{D7057EB3-E2B1-44E4-A81C-2111C5ED618E}"/>
    <cellStyle name="메모 2 38 2 3 2" xfId="35450" xr:uid="{C03860A4-C607-4ADE-BE04-8E2E676605A6}"/>
    <cellStyle name="메모 2 38 2 4" xfId="35451" xr:uid="{CC628AFC-322E-42E7-B4C3-A9D87752C9A9}"/>
    <cellStyle name="메모 2 38 3" xfId="8341" xr:uid="{28558D55-33B3-40CC-84B9-4712AA22F22B}"/>
    <cellStyle name="메모 2 38 3 2" xfId="8342" xr:uid="{1D40B988-28BF-4487-9565-CF4A37C56170}"/>
    <cellStyle name="메모 2 38 3 2 2" xfId="35452" xr:uid="{0EC963E3-B1A3-4984-A360-E55224C29B33}"/>
    <cellStyle name="메모 2 38 3 3" xfId="8343" xr:uid="{22EB3532-F5B5-4FDC-A46A-A72EC4980535}"/>
    <cellStyle name="메모 2 38 3 3 2" xfId="35453" xr:uid="{86D827EF-9822-498D-AA70-7753ED6A0961}"/>
    <cellStyle name="메모 2 38 3 4" xfId="35454" xr:uid="{933D49B7-3893-49F5-B421-09935358F6D7}"/>
    <cellStyle name="메모 2 38 4" xfId="8344" xr:uid="{786E8DB4-A300-41B0-8998-B8EA12B87FE4}"/>
    <cellStyle name="메모 2 38 4 2" xfId="35455" xr:uid="{51CB44F9-08A0-490D-8356-9ADCC8B4E00F}"/>
    <cellStyle name="메모 2 38 5" xfId="8345" xr:uid="{404E7D42-4BBE-4AF2-BF15-481085FA274E}"/>
    <cellStyle name="메모 2 38 5 2" xfId="35456" xr:uid="{CFD0C785-2DD6-45A8-9E91-7E528449FD50}"/>
    <cellStyle name="메모 2 38 6" xfId="35457" xr:uid="{B2CA959B-B751-4D22-98D6-CF07F2059456}"/>
    <cellStyle name="메모 2 39" xfId="8346" xr:uid="{DF489E6A-71DC-42F4-837D-6F3D9B56CFC6}"/>
    <cellStyle name="메모 2 39 2" xfId="8347" xr:uid="{AEFDBE72-65DF-47F8-83D9-13A3DF89ACEC}"/>
    <cellStyle name="메모 2 39 2 2" xfId="8348" xr:uid="{784BC683-1CDB-4509-9533-CA0EAD73CB32}"/>
    <cellStyle name="메모 2 39 2 2 2" xfId="35458" xr:uid="{68751967-5582-44F9-BB8D-A56D92D5A83F}"/>
    <cellStyle name="메모 2 39 2 3" xfId="8349" xr:uid="{30C10BD2-1D21-4DEB-AC7A-F106F7DD0168}"/>
    <cellStyle name="메모 2 39 2 3 2" xfId="35459" xr:uid="{50C5AAF5-0753-4D7F-93FF-593EF1AD39C4}"/>
    <cellStyle name="메모 2 39 2 4" xfId="35460" xr:uid="{ED82A145-3E66-49DA-B1C6-02A6A3247B09}"/>
    <cellStyle name="메모 2 39 3" xfId="8350" xr:uid="{E272ADD1-E524-4E98-8286-BEBB07F6CFB3}"/>
    <cellStyle name="메모 2 39 3 2" xfId="8351" xr:uid="{122A6C53-052C-4E68-B324-F4726F4FA275}"/>
    <cellStyle name="메모 2 39 3 2 2" xfId="35461" xr:uid="{51FBD04A-A22B-47B8-800B-B5B8E14080C8}"/>
    <cellStyle name="메모 2 39 3 3" xfId="8352" xr:uid="{1B1B1114-6CF1-42EC-B80B-E5913C4D3460}"/>
    <cellStyle name="메모 2 39 3 3 2" xfId="35462" xr:uid="{DBCBFF83-B3C4-462C-BCD7-564FFFF53957}"/>
    <cellStyle name="메모 2 39 3 4" xfId="35463" xr:uid="{72EDE4D5-8163-416C-A77E-6C47A85B30FC}"/>
    <cellStyle name="메모 2 39 4" xfId="8353" xr:uid="{6DB2D951-179A-47BD-98C5-AB27AEBB8136}"/>
    <cellStyle name="메모 2 39 4 2" xfId="35464" xr:uid="{2D7A8794-3B63-4D53-8AF6-4BE05F3F2E5A}"/>
    <cellStyle name="메모 2 39 5" xfId="8354" xr:uid="{578F9CB4-026C-413A-AF67-1B1854FF1AAE}"/>
    <cellStyle name="메모 2 39 5 2" xfId="35465" xr:uid="{F99E2B09-0166-4716-9998-DF31A8370A3E}"/>
    <cellStyle name="메모 2 39 6" xfId="35466" xr:uid="{81ECF1B6-BCA0-4820-871C-E7FAF5BEB575}"/>
    <cellStyle name="메모 2 4" xfId="8355" xr:uid="{7EABB2AA-9B32-4C1A-8C5E-A61FA0F9EE3C}"/>
    <cellStyle name="메모 2 4 2" xfId="8356" xr:uid="{2398B363-94FA-46B8-B184-F9945D6E47FE}"/>
    <cellStyle name="메모 2 4 2 2" xfId="8357" xr:uid="{140472EC-FACF-4146-867A-8086656CB668}"/>
    <cellStyle name="메모 2 4 2 2 2" xfId="35467" xr:uid="{8F94F97D-3BF4-4110-889C-D1ACFFC0103B}"/>
    <cellStyle name="메모 2 4 2 3" xfId="8358" xr:uid="{CBE242D8-FCD2-4FD1-A9DD-F7700CB9B75D}"/>
    <cellStyle name="메모 2 4 2 3 2" xfId="35468" xr:uid="{BE441170-D5EB-41BB-A7F9-8DD31D3D010E}"/>
    <cellStyle name="메모 2 4 2 4" xfId="35469" xr:uid="{63D5D613-5769-475B-873F-DC038BB362B0}"/>
    <cellStyle name="메모 2 4 3" xfId="8359" xr:uid="{E2E3035D-A37D-43D1-A602-F593FBB9D0B1}"/>
    <cellStyle name="메모 2 4 3 2" xfId="8360" xr:uid="{C4647660-7C20-4DA8-9E98-EFF360E61381}"/>
    <cellStyle name="메모 2 4 3 2 2" xfId="35470" xr:uid="{24AB19E4-0198-4FD8-8596-EBE0F228ED31}"/>
    <cellStyle name="메모 2 4 3 3" xfId="8361" xr:uid="{0EA511C9-A74A-4C97-AE37-D6F12BC08266}"/>
    <cellStyle name="메모 2 4 3 3 2" xfId="35471" xr:uid="{6B71C72A-87D2-449E-A7C9-71345187F77F}"/>
    <cellStyle name="메모 2 4 3 4" xfId="35472" xr:uid="{26D3433F-100B-4122-95FD-25FA8DEEC143}"/>
    <cellStyle name="메모 2 4 4" xfId="8362" xr:uid="{12315207-6B56-49EA-B343-A33C4B85781F}"/>
    <cellStyle name="메모 2 4 4 2" xfId="8363" xr:uid="{F6A61BD4-48B7-474A-B607-C828AEA423AD}"/>
    <cellStyle name="메모 2 4 4 2 2" xfId="35473" xr:uid="{C873D10D-C1F5-4F8F-A739-2218349C2198}"/>
    <cellStyle name="메모 2 4 4 3" xfId="8364" xr:uid="{2EBC66DB-949E-40C3-94A7-60ABE5813D77}"/>
    <cellStyle name="메모 2 4 4 3 2" xfId="35474" xr:uid="{F749760D-3AFA-49DF-BFFD-768E0F7CC89B}"/>
    <cellStyle name="메모 2 4 4 4" xfId="35475" xr:uid="{3262B307-D943-4C02-BC27-6D55A08CCA61}"/>
    <cellStyle name="메모 2 4 5" xfId="8365" xr:uid="{423D8990-E906-45F8-8120-A8F4625F0E94}"/>
    <cellStyle name="메모 2 4 5 2" xfId="8366" xr:uid="{A8F0528C-8B1E-4BCE-ABF1-D9B12FD5387F}"/>
    <cellStyle name="메모 2 4 5 2 2" xfId="35476" xr:uid="{D2C3B911-6AC9-4C13-9A98-CCB806492939}"/>
    <cellStyle name="메모 2 4 5 3" xfId="8367" xr:uid="{F5485BEC-FD92-478A-B9D3-207B35816A19}"/>
    <cellStyle name="메모 2 4 5 3 2" xfId="35477" xr:uid="{02D5F1CE-9A19-4B2D-A9D8-529586D6136D}"/>
    <cellStyle name="메모 2 4 5 4" xfId="35478" xr:uid="{58235BF5-7EEF-4747-B487-CA6EE45D8EF3}"/>
    <cellStyle name="메모 2 4 6" xfId="8368" xr:uid="{1868956B-52F2-443C-BA83-8DA2690BDE45}"/>
    <cellStyle name="메모 2 4 6 2" xfId="8369" xr:uid="{BCDA2344-426F-46DC-9181-2F4164EF4887}"/>
    <cellStyle name="메모 2 4 6 2 2" xfId="35479" xr:uid="{4D69573D-8703-4FD7-A784-E1E4802B1D04}"/>
    <cellStyle name="메모 2 4 6 3" xfId="8370" xr:uid="{6C469DB6-870C-4E90-A15D-784109758030}"/>
    <cellStyle name="메모 2 4 6 3 2" xfId="35480" xr:uid="{4397148E-2092-4E20-93AD-B4B6ECBA3212}"/>
    <cellStyle name="메모 2 4 6 4" xfId="35481" xr:uid="{676F073D-B7FB-4B0C-B373-B62CA91199F8}"/>
    <cellStyle name="메모 2 4 7" xfId="8371" xr:uid="{BA2FEF1C-1EC6-4A79-A196-3EC68DE185A8}"/>
    <cellStyle name="메모 2 4 7 2" xfId="35482" xr:uid="{1942B2FF-48EE-4A06-AC0E-2F150FAC5EF6}"/>
    <cellStyle name="메모 2 4 8" xfId="8372" xr:uid="{42B4B16C-625F-430D-9404-531ADC6878DE}"/>
    <cellStyle name="메모 2 4 8 2" xfId="35483" xr:uid="{69AF38B0-EEEF-4801-AB02-6D16870D4206}"/>
    <cellStyle name="메모 2 4 9" xfId="35484" xr:uid="{C161F53E-CB0E-4E60-B394-441B9FAEE892}"/>
    <cellStyle name="메모 2 40" xfId="8373" xr:uid="{4E29F634-90D4-447B-8044-B434EA26CE8F}"/>
    <cellStyle name="메모 2 40 2" xfId="8374" xr:uid="{E7736DFA-3A34-4272-9F8F-E5FA6AA77EA7}"/>
    <cellStyle name="메모 2 40 2 2" xfId="8375" xr:uid="{CF99A044-0E94-4C28-87E7-1DD3E1BA987F}"/>
    <cellStyle name="메모 2 40 2 2 2" xfId="35485" xr:uid="{2E0652B5-DF7D-45B2-8635-10ED5AD2DD19}"/>
    <cellStyle name="메모 2 40 2 3" xfId="8376" xr:uid="{6FA853EE-9308-433E-B8E6-B5722EEB9C22}"/>
    <cellStyle name="메모 2 40 2 3 2" xfId="35486" xr:uid="{10195269-2684-4953-9AB4-4E4C301F1F03}"/>
    <cellStyle name="메모 2 40 2 4" xfId="35487" xr:uid="{6F776AA2-1A30-45C6-B1BB-405FA002CECF}"/>
    <cellStyle name="메모 2 40 3" xfId="8377" xr:uid="{DF5AED9F-CCC4-4932-8EF6-725875365A38}"/>
    <cellStyle name="메모 2 40 3 2" xfId="8378" xr:uid="{B12A4A9A-2A43-458D-8B70-747FA0C81169}"/>
    <cellStyle name="메모 2 40 3 2 2" xfId="35488" xr:uid="{095B599D-474F-4B12-9FBC-6E553B4284E0}"/>
    <cellStyle name="메모 2 40 3 3" xfId="8379" xr:uid="{60FE4ED2-4EBC-4CB9-98E0-3CDB7CD0EB92}"/>
    <cellStyle name="메모 2 40 3 3 2" xfId="35489" xr:uid="{90E06A18-61FC-43D9-8EFE-A70B94B520E0}"/>
    <cellStyle name="메모 2 40 3 4" xfId="35490" xr:uid="{F93D15DF-BA1B-457B-9760-DA4FD46AC2CF}"/>
    <cellStyle name="메모 2 40 4" xfId="8380" xr:uid="{C4FE3E16-1A67-45EB-BB30-85E5760910CF}"/>
    <cellStyle name="메모 2 40 4 2" xfId="35491" xr:uid="{48CC0A6C-CA3A-4899-AEAA-420A72C89AEF}"/>
    <cellStyle name="메모 2 40 5" xfId="8381" xr:uid="{895D35F6-1CAC-4878-A473-24CC18F7BF95}"/>
    <cellStyle name="메모 2 40 5 2" xfId="35492" xr:uid="{EB72FB2A-E73A-46DF-910B-017BC4FEFD87}"/>
    <cellStyle name="메모 2 40 6" xfId="35493" xr:uid="{F7919594-2172-47BC-B530-4E45F66499FC}"/>
    <cellStyle name="메모 2 41" xfId="8382" xr:uid="{4A13A873-166F-4E15-A119-A60688D58329}"/>
    <cellStyle name="메모 2 41 2" xfId="8383" xr:uid="{CAE47EF8-62B7-4586-A275-B022C4192F0A}"/>
    <cellStyle name="메모 2 41 2 2" xfId="8384" xr:uid="{D0AED313-26F1-45DF-B80A-D9ED1DB738D4}"/>
    <cellStyle name="메모 2 41 2 2 2" xfId="35494" xr:uid="{7B716C0B-E6E8-4484-910D-458E8CDAA5D6}"/>
    <cellStyle name="메모 2 41 2 3" xfId="8385" xr:uid="{CF55E889-7A09-4FEB-8E4D-8E487BCD5F74}"/>
    <cellStyle name="메모 2 41 2 3 2" xfId="35495" xr:uid="{3DE2D32A-51D9-43A4-8942-CAC8BAEF4425}"/>
    <cellStyle name="메모 2 41 2 4" xfId="35496" xr:uid="{FED39624-35E3-48C4-8708-4A448E006DF5}"/>
    <cellStyle name="메모 2 41 3" xfId="8386" xr:uid="{E5CB33D5-8A7E-4F83-8A9F-8127B5D6E812}"/>
    <cellStyle name="메모 2 41 3 2" xfId="8387" xr:uid="{5FE5CB36-73BA-406A-B8EF-1AA374B0AAE8}"/>
    <cellStyle name="메모 2 41 3 2 2" xfId="35497" xr:uid="{A572B195-D44E-4D84-890E-87C0E643A0DB}"/>
    <cellStyle name="메모 2 41 3 3" xfId="8388" xr:uid="{2E6D41A2-395D-48BE-87D6-D3317F62CACA}"/>
    <cellStyle name="메모 2 41 3 3 2" xfId="35498" xr:uid="{BF0468AB-1352-455B-A0D9-92805F826E21}"/>
    <cellStyle name="메모 2 41 3 4" xfId="35499" xr:uid="{DF5B9BD6-620E-49AF-8FEB-E3AE5C46487F}"/>
    <cellStyle name="메모 2 41 4" xfId="8389" xr:uid="{AB20C70C-02BF-4F00-BD75-7F053D079538}"/>
    <cellStyle name="메모 2 41 4 2" xfId="35500" xr:uid="{E83AC2C6-8350-49D2-95FD-E112920445BA}"/>
    <cellStyle name="메모 2 41 5" xfId="8390" xr:uid="{DF36345E-8E37-4B52-AD5F-F7A1AC353D5D}"/>
    <cellStyle name="메모 2 41 5 2" xfId="35501" xr:uid="{88AE9A0D-F2ED-4F92-9C6C-324458BABFE4}"/>
    <cellStyle name="메모 2 41 6" xfId="35502" xr:uid="{F5EDA1CC-87BC-4ACF-927D-820D15A1E5F5}"/>
    <cellStyle name="메모 2 42" xfId="8391" xr:uid="{57777C2C-F719-4735-B14D-CE62BA7FA319}"/>
    <cellStyle name="메모 2 42 2" xfId="8392" xr:uid="{3E56C8FD-0527-43A2-9D2A-EBA09283AEE2}"/>
    <cellStyle name="메모 2 42 2 2" xfId="8393" xr:uid="{76EB087B-D777-401B-9C98-9AD1DC19CAA0}"/>
    <cellStyle name="메모 2 42 2 2 2" xfId="35503" xr:uid="{C2EA04BB-F7EC-433C-B899-5DEE33149F44}"/>
    <cellStyle name="메모 2 42 2 3" xfId="8394" xr:uid="{4EA27FB3-F0A6-46F0-9E1A-1C903CBBDDF2}"/>
    <cellStyle name="메모 2 42 2 3 2" xfId="35504" xr:uid="{7561772B-25C8-4C75-A5EB-0E65901C2822}"/>
    <cellStyle name="메모 2 42 2 4" xfId="35505" xr:uid="{5B1931B5-2FEA-45EA-A8E7-E4247308A4DB}"/>
    <cellStyle name="메모 2 42 3" xfId="8395" xr:uid="{F7720501-2672-43FB-8D09-9801FE7591ED}"/>
    <cellStyle name="메모 2 42 3 2" xfId="8396" xr:uid="{930C479E-C9EC-46C5-A75E-41ECF162506C}"/>
    <cellStyle name="메모 2 42 3 2 2" xfId="35506" xr:uid="{539D4A90-8B65-45DE-8ECE-C649994DB9C9}"/>
    <cellStyle name="메모 2 42 3 3" xfId="8397" xr:uid="{1D1E1B35-161D-4BC7-952F-CFDD5EFA447C}"/>
    <cellStyle name="메모 2 42 3 3 2" xfId="35507" xr:uid="{3C83389D-917A-4F52-A948-B6ED03DF9668}"/>
    <cellStyle name="메모 2 42 3 4" xfId="35508" xr:uid="{AED23273-A8B2-4DDA-A76B-1EF4BD89868D}"/>
    <cellStyle name="메모 2 42 4" xfId="8398" xr:uid="{D0788482-5289-48C4-83A5-4C9D5AB19603}"/>
    <cellStyle name="메모 2 42 4 2" xfId="35509" xr:uid="{CEAA4AFF-D3BC-44F0-8600-4E64B9FD730D}"/>
    <cellStyle name="메모 2 42 5" xfId="8399" xr:uid="{E7A5EF58-E400-4C76-8AF9-0612F65F562A}"/>
    <cellStyle name="메모 2 42 5 2" xfId="35510" xr:uid="{AC0B7112-CC37-443B-AB66-07D1889F550A}"/>
    <cellStyle name="메모 2 42 6" xfId="35511" xr:uid="{5454364A-E859-4A5B-901B-BBA55BAD8B3F}"/>
    <cellStyle name="메모 2 43" xfId="8400" xr:uid="{133F4590-6374-4C00-BB79-3D31E66EBDA6}"/>
    <cellStyle name="메모 2 43 2" xfId="8401" xr:uid="{368A1D26-4B86-4214-976C-B18A6F0C1430}"/>
    <cellStyle name="메모 2 43 2 2" xfId="8402" xr:uid="{48137B1A-87B9-41BC-83C4-C7472E7568B0}"/>
    <cellStyle name="메모 2 43 2 2 2" xfId="35512" xr:uid="{11F2E42B-9EF6-4E5E-BBA0-C3F85951859B}"/>
    <cellStyle name="메모 2 43 2 3" xfId="8403" xr:uid="{A08742E7-C0F8-4DCC-87B8-E0CDCD1D2B0D}"/>
    <cellStyle name="메모 2 43 2 3 2" xfId="35513" xr:uid="{547FE095-2005-4EC0-85DB-99916FDEAC43}"/>
    <cellStyle name="메모 2 43 2 4" xfId="35514" xr:uid="{24B1C393-824C-4C5B-9BBD-AEC310F4232F}"/>
    <cellStyle name="메모 2 43 3" xfId="8404" xr:uid="{E38C1570-6E5D-4252-AA9D-1DB1F43367DA}"/>
    <cellStyle name="메모 2 43 3 2" xfId="8405" xr:uid="{D8956451-2342-477B-BC54-DAE2C67195D7}"/>
    <cellStyle name="메모 2 43 3 2 2" xfId="35515" xr:uid="{086922C3-6413-4285-9121-02FEA32F4ED3}"/>
    <cellStyle name="메모 2 43 3 3" xfId="8406" xr:uid="{8F303B76-6E5E-4F12-B1D7-5CA3D6D7EA29}"/>
    <cellStyle name="메모 2 43 3 3 2" xfId="35516" xr:uid="{410319BE-BC38-41FA-8517-29A7AEEB44AF}"/>
    <cellStyle name="메모 2 43 3 4" xfId="35517" xr:uid="{8B424207-B373-49DD-B187-13B7AF2BFBF9}"/>
    <cellStyle name="메모 2 43 4" xfId="8407" xr:uid="{61F8C4A2-E6FF-46E4-B5FD-3D377B7EF7B5}"/>
    <cellStyle name="메모 2 43 4 2" xfId="35518" xr:uid="{E43CDC93-C95E-437E-8D05-864224843D5A}"/>
    <cellStyle name="메모 2 43 5" xfId="8408" xr:uid="{50953EB0-FF7C-438F-A3F0-D86209B2BA2C}"/>
    <cellStyle name="메모 2 43 5 2" xfId="35519" xr:uid="{AA3CD82E-0A69-41A6-A4EA-699B79FB34B3}"/>
    <cellStyle name="메모 2 43 6" xfId="35520" xr:uid="{7D7AD311-F0FB-40E4-AF47-5B59AF01DB04}"/>
    <cellStyle name="메모 2 44" xfId="8409" xr:uid="{8A7DCD2D-4F2E-457B-8FAB-499C513BCBD2}"/>
    <cellStyle name="메모 2 44 2" xfId="8410" xr:uid="{5450A1C5-0294-41C2-9540-600379626925}"/>
    <cellStyle name="메모 2 44 2 2" xfId="8411" xr:uid="{B4AAD59B-B876-4F60-B659-CA26BF355A6B}"/>
    <cellStyle name="메모 2 44 2 2 2" xfId="35521" xr:uid="{CEF251C5-A03A-4FA6-8583-CEC783D32583}"/>
    <cellStyle name="메모 2 44 2 3" xfId="8412" xr:uid="{0C75C77B-B17C-4816-B564-26EABCDC2C8E}"/>
    <cellStyle name="메모 2 44 2 3 2" xfId="35522" xr:uid="{01F7A995-AE58-4A7A-9EF7-28D3EA88C295}"/>
    <cellStyle name="메모 2 44 2 4" xfId="35523" xr:uid="{25592B3C-1D5A-430B-B131-86A5FB54F813}"/>
    <cellStyle name="메모 2 44 3" xfId="8413" xr:uid="{855FF70A-3BEF-4069-A96B-0444690FA370}"/>
    <cellStyle name="메모 2 44 3 2" xfId="8414" xr:uid="{95E1C0A8-6691-400C-9027-9AB04404C6FA}"/>
    <cellStyle name="메모 2 44 3 2 2" xfId="35524" xr:uid="{AB380EE4-D590-4611-92A8-B302A1D7DB26}"/>
    <cellStyle name="메모 2 44 3 3" xfId="8415" xr:uid="{9880153D-BD77-48BD-85FF-DAA4D9ECD16C}"/>
    <cellStyle name="메모 2 44 3 3 2" xfId="35525" xr:uid="{B41A7853-DE36-45A6-A369-3C015D7AF635}"/>
    <cellStyle name="메모 2 44 3 4" xfId="35526" xr:uid="{D33AF23B-00D5-4E4A-961A-3D4E8A830646}"/>
    <cellStyle name="메모 2 44 4" xfId="8416" xr:uid="{B2B4051B-F79F-4E5B-8FC2-BFD512F60BD4}"/>
    <cellStyle name="메모 2 44 4 2" xfId="35527" xr:uid="{48636630-94BF-4521-9E88-739C5E3F1531}"/>
    <cellStyle name="메모 2 44 5" xfId="8417" xr:uid="{9661C1E0-ADA2-4371-8AC2-897725688A8B}"/>
    <cellStyle name="메모 2 44 5 2" xfId="35528" xr:uid="{2ABD734E-8057-4FF0-8A75-0ED146B6ED13}"/>
    <cellStyle name="메모 2 44 6" xfId="35529" xr:uid="{CBB574D5-7457-4BC6-932B-22D096099B66}"/>
    <cellStyle name="메모 2 45" xfId="8418" xr:uid="{80E63458-5767-4EDE-A990-1683DF9D6FC1}"/>
    <cellStyle name="메모 2 45 2" xfId="8419" xr:uid="{8881162E-0DC6-450A-818F-0CC65BCEBDAA}"/>
    <cellStyle name="메모 2 45 2 2" xfId="8420" xr:uid="{99DB1AC2-A9AB-467C-BD11-88A75010C801}"/>
    <cellStyle name="메모 2 45 2 2 2" xfId="35530" xr:uid="{75B3F3C6-4EC8-40B1-BB79-11D5626C16ED}"/>
    <cellStyle name="메모 2 45 2 3" xfId="8421" xr:uid="{FBF2CAB7-41AC-43D2-B9F0-ACD3DAEDDD00}"/>
    <cellStyle name="메모 2 45 2 3 2" xfId="35531" xr:uid="{4AFB633F-F7F0-4435-AB32-77F8BDFC2457}"/>
    <cellStyle name="메모 2 45 2 4" xfId="35532" xr:uid="{D950059B-E002-4A68-ACEB-7A01E299AA69}"/>
    <cellStyle name="메모 2 45 3" xfId="8422" xr:uid="{395F1B29-EB69-43EC-87CC-F96B7D43994F}"/>
    <cellStyle name="메모 2 45 3 2" xfId="8423" xr:uid="{96004C67-7951-4B4A-9FAE-4C4268C3D2DB}"/>
    <cellStyle name="메모 2 45 3 2 2" xfId="35533" xr:uid="{7BB6A248-E10D-4D10-8DE2-8EA4E60CEFCE}"/>
    <cellStyle name="메모 2 45 3 3" xfId="8424" xr:uid="{C27B4B84-F456-4B1D-8D04-8515A87C8B8F}"/>
    <cellStyle name="메모 2 45 3 3 2" xfId="35534" xr:uid="{7A65DA65-2F17-46E3-8BD5-4DF38DB4F634}"/>
    <cellStyle name="메모 2 45 3 4" xfId="35535" xr:uid="{E7584D60-008A-4791-A778-F52E80C10966}"/>
    <cellStyle name="메모 2 45 4" xfId="8425" xr:uid="{A445B759-AC7F-4A91-A087-E60D5A8CE83B}"/>
    <cellStyle name="메모 2 45 4 2" xfId="35536" xr:uid="{713F2901-25E2-4691-BCE6-B30D9259CEF6}"/>
    <cellStyle name="메모 2 45 5" xfId="8426" xr:uid="{FBBE22D6-F5EC-4CDC-A6BE-D6C61750B7EC}"/>
    <cellStyle name="메모 2 45 5 2" xfId="35537" xr:uid="{3D512084-2AA8-4327-8032-0A4CE1011077}"/>
    <cellStyle name="메모 2 45 6" xfId="35538" xr:uid="{DA74FE80-7717-4190-BB97-421AF4389465}"/>
    <cellStyle name="메모 2 46" xfId="8427" xr:uid="{41413579-2DEB-460F-A30E-DF4C390F30C9}"/>
    <cellStyle name="메모 2 46 2" xfId="8428" xr:uid="{B4EF7BAE-85D2-46EC-878F-6B99472378C4}"/>
    <cellStyle name="메모 2 46 2 2" xfId="8429" xr:uid="{5BD311BA-2A5B-47F6-B0EF-5CCBCF5E4AD8}"/>
    <cellStyle name="메모 2 46 2 2 2" xfId="35539" xr:uid="{DE63F752-34B3-4315-B374-036B2FFCF2B5}"/>
    <cellStyle name="메모 2 46 2 3" xfId="8430" xr:uid="{F6D7B2A4-17D1-4AC8-BF17-0D54EF72FA60}"/>
    <cellStyle name="메모 2 46 2 3 2" xfId="35540" xr:uid="{ECD3FA07-2E22-4158-9E04-CEAD36A12552}"/>
    <cellStyle name="메모 2 46 2 4" xfId="35541" xr:uid="{44A104F5-27F8-42C3-A5FE-5EBB3002258B}"/>
    <cellStyle name="메모 2 46 3" xfId="8431" xr:uid="{1964C08D-B765-4133-97F0-3F7DCE36F36C}"/>
    <cellStyle name="메모 2 46 3 2" xfId="8432" xr:uid="{BD090ACA-1395-43E4-8530-C024307A40CB}"/>
    <cellStyle name="메모 2 46 3 2 2" xfId="35542" xr:uid="{76F63541-A48F-49E6-ABF0-000FF492FCAF}"/>
    <cellStyle name="메모 2 46 3 3" xfId="8433" xr:uid="{7EA276CD-C485-46A8-8EE6-17DEE4D9532E}"/>
    <cellStyle name="메모 2 46 3 3 2" xfId="35543" xr:uid="{11C20D4E-736F-4BB8-8EAD-7F5DF2B5D778}"/>
    <cellStyle name="메모 2 46 3 4" xfId="35544" xr:uid="{7763612A-A92A-4C5A-9E4E-35B96B8BB462}"/>
    <cellStyle name="메모 2 46 4" xfId="8434" xr:uid="{73D0DAF2-11D5-40E7-BEB3-4C2DED0826B0}"/>
    <cellStyle name="메모 2 46 4 2" xfId="35545" xr:uid="{9BE7358E-6DD0-40F1-BFDC-D7D0088EA4A1}"/>
    <cellStyle name="메모 2 46 5" xfId="8435" xr:uid="{4DC610DA-A6DC-47E6-9423-2EC0128E7556}"/>
    <cellStyle name="메모 2 46 5 2" xfId="35546" xr:uid="{AC21D0D0-92E5-4F10-BFA6-4A937E90F7F6}"/>
    <cellStyle name="메모 2 46 6" xfId="35547" xr:uid="{1DF1CD04-E45A-4D5F-89D3-354C3CCCE712}"/>
    <cellStyle name="메모 2 47" xfId="8436" xr:uid="{4B04AF39-45DF-4ABB-81C9-68C8D796F3C6}"/>
    <cellStyle name="메모 2 47 2" xfId="8437" xr:uid="{9E6CB3C8-6E43-458F-9D51-122DFDA2A86B}"/>
    <cellStyle name="메모 2 47 2 2" xfId="8438" xr:uid="{82AE7D0A-B787-42FA-9A2F-CF3B3A79E1B5}"/>
    <cellStyle name="메모 2 47 2 2 2" xfId="35548" xr:uid="{FB8B4153-AFB7-436E-94A4-847AF19C06DB}"/>
    <cellStyle name="메모 2 47 2 3" xfId="8439" xr:uid="{1712094D-59A9-47C9-AE40-38F083437FEE}"/>
    <cellStyle name="메모 2 47 2 3 2" xfId="35549" xr:uid="{7A77C352-A6C8-4E95-963F-CCD348EB27B5}"/>
    <cellStyle name="메모 2 47 2 4" xfId="35550" xr:uid="{9EA16F35-A539-4A00-8778-C90F692BB8B5}"/>
    <cellStyle name="메모 2 47 3" xfId="8440" xr:uid="{84F7BFDB-0C30-427A-881C-63F8B72BDFFF}"/>
    <cellStyle name="메모 2 47 3 2" xfId="8441" xr:uid="{2F15B4E4-32CB-4C7B-B01F-9756B7A9F8E2}"/>
    <cellStyle name="메모 2 47 3 2 2" xfId="35551" xr:uid="{C930C0DB-2CC9-4E05-9AEC-5316055A1473}"/>
    <cellStyle name="메모 2 47 3 3" xfId="8442" xr:uid="{61604885-EA96-4700-AB91-1E30E03F43FC}"/>
    <cellStyle name="메모 2 47 3 3 2" xfId="35552" xr:uid="{D64F85D9-07B3-44B0-B2E3-3FD5ED9096DC}"/>
    <cellStyle name="메모 2 47 3 4" xfId="35553" xr:uid="{E91B1804-CA27-459F-B4BD-D76DFB8BEBA2}"/>
    <cellStyle name="메모 2 47 4" xfId="8443" xr:uid="{5497910F-390E-40F9-96CD-4B308B3C8570}"/>
    <cellStyle name="메모 2 47 4 2" xfId="35554" xr:uid="{3D99EA1B-D5CC-4891-AD67-A3C574140CDC}"/>
    <cellStyle name="메모 2 47 5" xfId="8444" xr:uid="{7E5F10BD-1317-4938-8C2C-A121C588AD03}"/>
    <cellStyle name="메모 2 47 5 2" xfId="35555" xr:uid="{26FFAA03-99F1-49B2-9F7C-78C392C65E87}"/>
    <cellStyle name="메모 2 47 6" xfId="35556" xr:uid="{22FA2707-1FF6-4A40-B377-F22E019C1579}"/>
    <cellStyle name="메모 2 48" xfId="8445" xr:uid="{02B6E289-B7F7-46EC-8AE8-0C5D1848856F}"/>
    <cellStyle name="메모 2 48 2" xfId="8446" xr:uid="{83AFC971-1C35-433C-8721-9C0FBB261A79}"/>
    <cellStyle name="메모 2 48 2 2" xfId="8447" xr:uid="{C804F3A7-491C-46AD-8F99-7E95CD8F7148}"/>
    <cellStyle name="메모 2 48 2 2 2" xfId="35557" xr:uid="{F65E562D-97BC-44DC-AB68-2E7652FA05D1}"/>
    <cellStyle name="메모 2 48 2 3" xfId="8448" xr:uid="{F08619A2-A236-4ABC-9296-FEA36A57B191}"/>
    <cellStyle name="메모 2 48 2 3 2" xfId="35558" xr:uid="{D46389A6-EAA9-4D77-BAFF-45E6070D0378}"/>
    <cellStyle name="메모 2 48 2 4" xfId="35559" xr:uid="{8CFA250B-82E6-4651-92F1-9ABB69F4450E}"/>
    <cellStyle name="메모 2 48 3" xfId="8449" xr:uid="{10B898A0-5372-41C1-AEC3-65943F189CF5}"/>
    <cellStyle name="메모 2 48 3 2" xfId="8450" xr:uid="{E17ED191-7FED-4DDC-9CAC-80FA1937403E}"/>
    <cellStyle name="메모 2 48 3 2 2" xfId="35560" xr:uid="{43031AEA-6CF1-497B-92E5-C9AA4B4A4F81}"/>
    <cellStyle name="메모 2 48 3 3" xfId="8451" xr:uid="{C1C97DDE-DE1A-4A77-8657-62F2261EDE66}"/>
    <cellStyle name="메모 2 48 3 3 2" xfId="35561" xr:uid="{1EC916A9-AEB0-43B3-8999-53BD546566BC}"/>
    <cellStyle name="메모 2 48 3 4" xfId="35562" xr:uid="{D622B276-D71B-4027-94E1-36EB87355AAF}"/>
    <cellStyle name="메모 2 48 4" xfId="8452" xr:uid="{EF219133-58BB-459A-A541-42DE4CF1766D}"/>
    <cellStyle name="메모 2 48 4 2" xfId="35563" xr:uid="{169CE132-C814-4845-B5CF-F923EA9914F4}"/>
    <cellStyle name="메모 2 48 5" xfId="8453" xr:uid="{49ED2061-AD99-4C9A-A336-BD7B91CAB3FB}"/>
    <cellStyle name="메모 2 48 5 2" xfId="35564" xr:uid="{0A8B314B-7832-4C16-966A-36013857C32A}"/>
    <cellStyle name="메모 2 48 6" xfId="35565" xr:uid="{F47B9CF8-B0D4-4818-B42D-82547D71A999}"/>
    <cellStyle name="메모 2 49" xfId="8454" xr:uid="{E0389460-7AFA-4F6E-998F-6FD8D8BEDDDB}"/>
    <cellStyle name="메모 2 49 2" xfId="8455" xr:uid="{E5858128-B05F-4B02-8252-807384322F09}"/>
    <cellStyle name="메모 2 49 2 2" xfId="8456" xr:uid="{FC8B3B31-18B4-4AF9-BC55-A159A92A6744}"/>
    <cellStyle name="메모 2 49 2 2 2" xfId="35566" xr:uid="{1BCCD205-F309-4EA9-AE6C-290BEEAEE1DF}"/>
    <cellStyle name="메모 2 49 2 3" xfId="8457" xr:uid="{C15E455A-494A-4F22-B8F7-BF5C24EF63FC}"/>
    <cellStyle name="메모 2 49 2 3 2" xfId="35567" xr:uid="{8D74FB77-7514-47DB-98AB-BB0E62496530}"/>
    <cellStyle name="메모 2 49 2 4" xfId="35568" xr:uid="{0F1C88F6-1FF9-4B39-BE7B-215C9E045638}"/>
    <cellStyle name="메모 2 49 3" xfId="8458" xr:uid="{9A740665-4658-4B6D-B85F-D61E62996B9A}"/>
    <cellStyle name="메모 2 49 3 2" xfId="8459" xr:uid="{FD6BD942-4F3D-4B2A-ACA3-A7B2D1773CE5}"/>
    <cellStyle name="메모 2 49 3 2 2" xfId="35569" xr:uid="{23AD212B-F5AD-462F-8AB9-2B880B8280B5}"/>
    <cellStyle name="메모 2 49 3 3" xfId="8460" xr:uid="{10B4D1F4-435A-42AF-B77E-423EF513950C}"/>
    <cellStyle name="메모 2 49 3 3 2" xfId="35570" xr:uid="{1915F17D-BF16-4CF7-8572-BC8541B9316A}"/>
    <cellStyle name="메모 2 49 3 4" xfId="35571" xr:uid="{5498307B-9FED-48F7-A621-FE16BEC65CC4}"/>
    <cellStyle name="메모 2 49 4" xfId="8461" xr:uid="{CEFD04A8-FA52-4676-9529-8941CE9C0E2A}"/>
    <cellStyle name="메모 2 49 4 2" xfId="35572" xr:uid="{46942F03-211A-415D-BCBB-FB7788FF9E91}"/>
    <cellStyle name="메모 2 49 5" xfId="8462" xr:uid="{90EB6C99-200C-499D-BFEA-0152E164C43A}"/>
    <cellStyle name="메모 2 49 5 2" xfId="35573" xr:uid="{0FD6995A-8B34-4A9B-BB2E-562A780983E0}"/>
    <cellStyle name="메모 2 49 6" xfId="35574" xr:uid="{E3C2E4C5-DEAE-4D36-8DA9-FAF0A9775EDB}"/>
    <cellStyle name="메모 2 5" xfId="8463" xr:uid="{ED5AA81A-EB6B-4974-B3E6-4075D1C985F0}"/>
    <cellStyle name="메모 2 5 2" xfId="8464" xr:uid="{B4A0B85A-37CF-4D2A-81ED-E77B35A11A82}"/>
    <cellStyle name="메모 2 5 2 2" xfId="8465" xr:uid="{E967FF44-BEF1-4FAB-A48B-08BC772CC156}"/>
    <cellStyle name="메모 2 5 2 2 2" xfId="35575" xr:uid="{CB6291FF-652B-49D4-9CB7-E3624ADF8ADB}"/>
    <cellStyle name="메모 2 5 2 3" xfId="8466" xr:uid="{10A7F56B-0BFF-415E-BB96-B02C38108820}"/>
    <cellStyle name="메모 2 5 2 3 2" xfId="35576" xr:uid="{9EA0BF53-9BE1-41BF-8299-5A6148F7FF32}"/>
    <cellStyle name="메모 2 5 2 4" xfId="35577" xr:uid="{948181FC-0893-4438-8DEC-572EA2285283}"/>
    <cellStyle name="메모 2 5 3" xfId="8467" xr:uid="{A8641EFD-3659-4E8A-AEDD-003FE830CACF}"/>
    <cellStyle name="메모 2 5 3 2" xfId="8468" xr:uid="{5D8DC8F0-7A08-4C3B-A584-22D855A72803}"/>
    <cellStyle name="메모 2 5 3 2 2" xfId="35578" xr:uid="{E9CCA3F5-3DC8-4E2C-AAC2-3C6D3F6E8D5F}"/>
    <cellStyle name="메모 2 5 3 3" xfId="8469" xr:uid="{1ABA308B-68C5-4D9D-A88B-F6833E57BFC5}"/>
    <cellStyle name="메모 2 5 3 3 2" xfId="35579" xr:uid="{28DEB858-358C-4D81-8FA1-E47DDFCF536D}"/>
    <cellStyle name="메모 2 5 3 4" xfId="35580" xr:uid="{13FDABFF-C6B3-407B-B3D8-609EF34872E7}"/>
    <cellStyle name="메모 2 5 4" xfId="8470" xr:uid="{FE5221E6-1E01-445F-A42C-F3E7BC9F2D22}"/>
    <cellStyle name="메모 2 5 4 2" xfId="8471" xr:uid="{E73118E8-27B1-41A7-9892-BA37810D78FE}"/>
    <cellStyle name="메모 2 5 4 2 2" xfId="35581" xr:uid="{29E4D1DD-80AE-43F9-9037-5EF8DAD6C6A6}"/>
    <cellStyle name="메모 2 5 4 3" xfId="8472" xr:uid="{0865E24B-26DF-4509-9361-33B8718E22A2}"/>
    <cellStyle name="메모 2 5 4 3 2" xfId="35582" xr:uid="{F6DD2003-D914-48BE-8A4F-E784246A337D}"/>
    <cellStyle name="메모 2 5 4 4" xfId="35583" xr:uid="{A7A63B7F-2DE0-4EC3-93A7-6FF6B217427F}"/>
    <cellStyle name="메모 2 5 5" xfId="8473" xr:uid="{330E78AE-F18E-47A4-997B-37334D2CF88A}"/>
    <cellStyle name="메모 2 5 5 2" xfId="8474" xr:uid="{A27305A9-0FBB-495A-BD8E-B019D4FFC1D1}"/>
    <cellStyle name="메모 2 5 5 2 2" xfId="35584" xr:uid="{AFA891D9-D62C-4EA9-BD77-3DF47A727000}"/>
    <cellStyle name="메모 2 5 5 3" xfId="8475" xr:uid="{186AC923-CCF0-4BF1-8B12-1F8AA72406BB}"/>
    <cellStyle name="메모 2 5 5 3 2" xfId="35585" xr:uid="{4BA5D6E2-CB38-43A3-9644-0ABDE9F3D2A1}"/>
    <cellStyle name="메모 2 5 5 4" xfId="35586" xr:uid="{83F16AFF-F906-4372-BEBC-19305725BAD7}"/>
    <cellStyle name="메모 2 5 6" xfId="8476" xr:uid="{047D6ACE-DD48-40D4-8AC4-A322EEF0E1F3}"/>
    <cellStyle name="메모 2 5 6 2" xfId="8477" xr:uid="{74A8C960-3DFA-45EE-8100-E4F90238ECBE}"/>
    <cellStyle name="메모 2 5 6 2 2" xfId="35587" xr:uid="{A5B38A2B-0378-4934-A6F0-7DE664BE678A}"/>
    <cellStyle name="메모 2 5 6 3" xfId="8478" xr:uid="{99136124-9C98-4D78-A0EC-A2AE2CF2F8D1}"/>
    <cellStyle name="메모 2 5 6 3 2" xfId="35588" xr:uid="{00C065E9-8DBD-4F15-93BB-FD9194967F08}"/>
    <cellStyle name="메모 2 5 6 4" xfId="35589" xr:uid="{7A596143-AB80-48C9-850B-5130186E0CED}"/>
    <cellStyle name="메모 2 5 7" xfId="8479" xr:uid="{64A3D71E-AB63-4030-AD64-F0670C2F3D2B}"/>
    <cellStyle name="메모 2 5 7 2" xfId="35590" xr:uid="{8D927BEC-A165-49E5-AC69-EB1B6826203C}"/>
    <cellStyle name="메모 2 5 8" xfId="8480" xr:uid="{024DB641-F2FE-4A92-BFC2-7869FA413966}"/>
    <cellStyle name="메모 2 5 8 2" xfId="35591" xr:uid="{48F9AEB6-B041-41C8-AE6A-23ED2002CBEC}"/>
    <cellStyle name="메모 2 5 9" xfId="35592" xr:uid="{92A7B141-1C3B-494E-BBE9-5A09F73759A6}"/>
    <cellStyle name="메모 2 50" xfId="8481" xr:uid="{8C95AAB2-5A77-4E48-863E-FE2137FBC0DC}"/>
    <cellStyle name="메모 2 50 2" xfId="8482" xr:uid="{BB101EA2-1622-4B59-BED1-CD0A89A56E6D}"/>
    <cellStyle name="메모 2 50 2 2" xfId="8483" xr:uid="{CAFE9620-FEB9-4E61-B34C-56A8ABCE51C2}"/>
    <cellStyle name="메모 2 50 2 2 2" xfId="35593" xr:uid="{B8B7DD07-A030-47B0-94F2-BD710D1D38B6}"/>
    <cellStyle name="메모 2 50 2 3" xfId="8484" xr:uid="{8BB6302D-F702-4720-A2DF-8919CF9D6276}"/>
    <cellStyle name="메모 2 50 2 3 2" xfId="35594" xr:uid="{C6C7BAA8-F656-4F5A-8807-2A46711DBA8A}"/>
    <cellStyle name="메모 2 50 2 4" xfId="35595" xr:uid="{57C3AAF6-BC8E-4D74-86C1-05E2446B95B7}"/>
    <cellStyle name="메모 2 50 3" xfId="8485" xr:uid="{5D86CE85-5284-45FF-A477-D42723062D45}"/>
    <cellStyle name="메모 2 50 3 2" xfId="8486" xr:uid="{24406571-7855-4991-9CD5-0ED838393AB4}"/>
    <cellStyle name="메모 2 50 3 2 2" xfId="35596" xr:uid="{3D49E221-C80C-4566-B687-4F50FF5D1158}"/>
    <cellStyle name="메모 2 50 3 3" xfId="8487" xr:uid="{F660535E-BFEB-4FD4-AFDD-B8D9F4351F96}"/>
    <cellStyle name="메모 2 50 3 3 2" xfId="35597" xr:uid="{E196A27D-DC03-4EFE-8351-6F9108A12852}"/>
    <cellStyle name="메모 2 50 3 4" xfId="35598" xr:uid="{AF7D79B7-3E2C-418C-9852-5C7871918C12}"/>
    <cellStyle name="메모 2 50 4" xfId="8488" xr:uid="{7329F6FB-8915-4940-BF5A-9B46AE8A1AF4}"/>
    <cellStyle name="메모 2 50 4 2" xfId="35599" xr:uid="{FD38F32E-4893-428E-8803-9820D62DC3B7}"/>
    <cellStyle name="메모 2 50 5" xfId="8489" xr:uid="{87BF95A3-B1B4-4225-A1E1-0136B489A37A}"/>
    <cellStyle name="메모 2 50 5 2" xfId="35600" xr:uid="{6EF582A2-5006-4FD6-9A10-46AA30154E2B}"/>
    <cellStyle name="메모 2 50 6" xfId="35601" xr:uid="{91C69DF4-362E-4C7A-B124-6454C37177E0}"/>
    <cellStyle name="메모 2 51" xfId="8490" xr:uid="{7C9F134E-CAB8-4F52-A106-97B03343E2A9}"/>
    <cellStyle name="메모 2 51 2" xfId="8491" xr:uid="{E9184537-4F9E-4AB5-A440-780F166A0583}"/>
    <cellStyle name="메모 2 51 2 2" xfId="8492" xr:uid="{FE045243-BA68-477E-9B2C-8598CCF9571A}"/>
    <cellStyle name="메모 2 51 2 2 2" xfId="35602" xr:uid="{5CE528F6-4106-4AF6-B767-68C39056A4B2}"/>
    <cellStyle name="메모 2 51 2 3" xfId="8493" xr:uid="{2D5C48BC-C992-4826-AAB9-A29F0484CB8E}"/>
    <cellStyle name="메모 2 51 2 3 2" xfId="35603" xr:uid="{3524A08C-C5E3-4BA4-8F39-34A570131D7C}"/>
    <cellStyle name="메모 2 51 2 4" xfId="35604" xr:uid="{15B558C2-1AF4-47BA-8DBD-070EF763E6E1}"/>
    <cellStyle name="메모 2 51 3" xfId="8494" xr:uid="{4171AF1C-6E19-47B9-BD10-895510A2367D}"/>
    <cellStyle name="메모 2 51 3 2" xfId="8495" xr:uid="{12D94206-0E42-4E10-A9C6-9AB956F08F4F}"/>
    <cellStyle name="메모 2 51 3 2 2" xfId="35605" xr:uid="{558E98DA-87D6-4F80-B42E-C39A231BCADE}"/>
    <cellStyle name="메모 2 51 3 3" xfId="8496" xr:uid="{A6B64B84-43B6-451B-805F-1D7B233A458C}"/>
    <cellStyle name="메모 2 51 3 3 2" xfId="35606" xr:uid="{3D6F4C75-D1A1-4A37-BB35-6E726B788386}"/>
    <cellStyle name="메모 2 51 3 4" xfId="35607" xr:uid="{34FCD09A-A502-4E92-8F5E-362EB595D3E1}"/>
    <cellStyle name="메모 2 51 4" xfId="8497" xr:uid="{1A1A4361-DFDE-4CB3-80E0-38C0A1A74E7F}"/>
    <cellStyle name="메모 2 51 4 2" xfId="35608" xr:uid="{5BF7EEBF-D586-482B-A288-FC0451CB32F4}"/>
    <cellStyle name="메모 2 51 5" xfId="8498" xr:uid="{00F37940-9A66-43A8-96E9-E820BBDCD025}"/>
    <cellStyle name="메모 2 51 5 2" xfId="35609" xr:uid="{9D3819C5-23D4-4CFF-B6A6-79174566DEC9}"/>
    <cellStyle name="메모 2 51 6" xfId="35610" xr:uid="{C6F689C4-F89C-4571-A453-87A4A2A04A17}"/>
    <cellStyle name="메모 2 52" xfId="8499" xr:uid="{44E2ADFD-0111-42E9-9D9D-945671965529}"/>
    <cellStyle name="메모 2 52 2" xfId="8500" xr:uid="{A7A78659-4BAF-4D66-93C4-66692A817B03}"/>
    <cellStyle name="메모 2 52 2 2" xfId="8501" xr:uid="{94ACAF13-78C2-4411-921A-757DFCB83B2A}"/>
    <cellStyle name="메모 2 52 2 2 2" xfId="35611" xr:uid="{B77DA140-8C1E-49D7-83F9-F7632D7E4DDE}"/>
    <cellStyle name="메모 2 52 2 3" xfId="8502" xr:uid="{D243C1C8-1A7B-4B43-91CA-9908E8353C7E}"/>
    <cellStyle name="메모 2 52 2 3 2" xfId="35612" xr:uid="{A0E7CF66-3CC9-41DD-9823-264E04EABFED}"/>
    <cellStyle name="메모 2 52 2 4" xfId="35613" xr:uid="{ACA3364C-A970-4295-90C9-FC840B01D923}"/>
    <cellStyle name="메모 2 52 3" xfId="8503" xr:uid="{07E1DE76-655E-4FAC-8A06-AC59B61F31CA}"/>
    <cellStyle name="메모 2 52 3 2" xfId="8504" xr:uid="{8345367A-B7E6-4861-83D1-E670EFD905AA}"/>
    <cellStyle name="메모 2 52 3 2 2" xfId="35614" xr:uid="{3A3E3821-AEEB-4F04-A480-00ED1A026399}"/>
    <cellStyle name="메모 2 52 3 3" xfId="8505" xr:uid="{0D6CD49F-2489-4A39-A82F-822190EEF316}"/>
    <cellStyle name="메모 2 52 3 3 2" xfId="35615" xr:uid="{0E56BF66-D4CE-4662-8134-444A9329AA73}"/>
    <cellStyle name="메모 2 52 3 4" xfId="35616" xr:uid="{D999737A-FE66-45B6-AB16-679E60A27947}"/>
    <cellStyle name="메모 2 52 4" xfId="8506" xr:uid="{A4ACAFCF-104B-43BD-8385-FB7CCBFE8C8C}"/>
    <cellStyle name="메모 2 52 4 2" xfId="35617" xr:uid="{B7A4B744-12EB-4717-855D-95DB8A0883A7}"/>
    <cellStyle name="메모 2 52 5" xfId="8507" xr:uid="{D41ACD41-3FA5-478E-9979-E1AAD81DA648}"/>
    <cellStyle name="메모 2 52 5 2" xfId="35618" xr:uid="{308CF35E-FE94-4FCE-B3DA-0FF93E43D0E1}"/>
    <cellStyle name="메모 2 52 6" xfId="35619" xr:uid="{3B584C6C-81C9-4E6E-AC36-D5A4FBF5800A}"/>
    <cellStyle name="메모 2 53" xfId="8508" xr:uid="{E612B18A-CA48-43C9-9C1F-0FFE62B03AFE}"/>
    <cellStyle name="메모 2 53 2" xfId="8509" xr:uid="{73151DCC-F54C-4D17-B99E-37EB18582730}"/>
    <cellStyle name="메모 2 53 2 2" xfId="8510" xr:uid="{51C56D56-FF42-4814-8846-8498BF667778}"/>
    <cellStyle name="메모 2 53 2 2 2" xfId="35620" xr:uid="{DA36BAE6-51C5-40AF-8AE8-62E85841628C}"/>
    <cellStyle name="메모 2 53 2 3" xfId="8511" xr:uid="{9B56E9BB-E447-42C0-9898-BAB0B5EE99CC}"/>
    <cellStyle name="메모 2 53 2 3 2" xfId="35621" xr:uid="{BD113089-DAF0-4F81-9856-42B44349861A}"/>
    <cellStyle name="메모 2 53 2 4" xfId="35622" xr:uid="{F9D06F4B-69C8-4F3C-81E8-8AE46E860E8B}"/>
    <cellStyle name="메모 2 53 3" xfId="8512" xr:uid="{09A82806-F085-4130-A20C-E858B597FE9F}"/>
    <cellStyle name="메모 2 53 3 2" xfId="8513" xr:uid="{0987EA62-3559-4EA1-A806-7883332A4733}"/>
    <cellStyle name="메모 2 53 3 2 2" xfId="35623" xr:uid="{EB03FDAE-AB2B-412E-A8E4-E1B0FA287016}"/>
    <cellStyle name="메모 2 53 3 3" xfId="8514" xr:uid="{DC0C44E1-992C-4537-9C2E-7664B3859DA9}"/>
    <cellStyle name="메모 2 53 3 3 2" xfId="35624" xr:uid="{8D7441C7-82CD-42E5-83E1-3B49E624765E}"/>
    <cellStyle name="메모 2 53 3 4" xfId="35625" xr:uid="{42329889-2592-460F-8B50-982A3F390370}"/>
    <cellStyle name="메모 2 53 4" xfId="8515" xr:uid="{245CB40E-F5A7-4EE2-89F2-ADD8A84CD16B}"/>
    <cellStyle name="메모 2 53 4 2" xfId="35626" xr:uid="{155DEDEB-98A5-4E3D-AF0E-AA3F2962D236}"/>
    <cellStyle name="메모 2 53 5" xfId="8516" xr:uid="{6B73C8B9-4AC9-4000-BB19-758B63FECA5E}"/>
    <cellStyle name="메모 2 53 5 2" xfId="35627" xr:uid="{2C009483-DA89-40F8-958F-0FF5EC454691}"/>
    <cellStyle name="메모 2 53 6" xfId="35628" xr:uid="{5C6F73A8-CF8A-471B-80D1-3C6B5E9C1B55}"/>
    <cellStyle name="메모 2 54" xfId="8517" xr:uid="{4F745F7C-05FE-4362-BC5B-B1C9EB8E93CB}"/>
    <cellStyle name="메모 2 54 2" xfId="8518" xr:uid="{EAC5C3BF-0A99-448A-96AD-FC069D9ED8BD}"/>
    <cellStyle name="메모 2 54 2 2" xfId="8519" xr:uid="{FA2A9DF4-41A3-4699-9955-84CF3A48C10C}"/>
    <cellStyle name="메모 2 54 2 2 2" xfId="35629" xr:uid="{99FCFFD6-2241-4AF5-BD75-036D5D3A9F13}"/>
    <cellStyle name="메모 2 54 2 3" xfId="8520" xr:uid="{7AA8E261-9AEB-4EFC-9B8F-DA5F2CA96AD4}"/>
    <cellStyle name="메모 2 54 2 3 2" xfId="35630" xr:uid="{AFF4E46A-66E2-49F0-BE35-8ADF933D23E6}"/>
    <cellStyle name="메모 2 54 2 4" xfId="35631" xr:uid="{54D3163D-6EDD-4DF7-B878-A013A5CCC127}"/>
    <cellStyle name="메모 2 54 3" xfId="8521" xr:uid="{9023A910-13F2-4512-A0DC-5965532558AF}"/>
    <cellStyle name="메모 2 54 3 2" xfId="8522" xr:uid="{75E97AF6-2D62-4F69-AD46-5AAA8C07B294}"/>
    <cellStyle name="메모 2 54 3 2 2" xfId="35632" xr:uid="{91154F90-ED22-49AE-9A61-9002C657E035}"/>
    <cellStyle name="메모 2 54 3 3" xfId="8523" xr:uid="{EE2E4FCE-CA49-42CB-BABA-1786EFAF451A}"/>
    <cellStyle name="메모 2 54 3 3 2" xfId="35633" xr:uid="{C4CBEEFD-197A-4FAD-B059-1B082678FD7E}"/>
    <cellStyle name="메모 2 54 3 4" xfId="35634" xr:uid="{2FA53F0E-EBC3-40B2-A460-7E2D8033AE58}"/>
    <cellStyle name="메모 2 54 4" xfId="8524" xr:uid="{1598CE94-00D5-4CEE-B8C1-F357F0E90144}"/>
    <cellStyle name="메모 2 54 4 2" xfId="35635" xr:uid="{65115F15-5304-40BF-BBE3-CA1E532129FD}"/>
    <cellStyle name="메모 2 54 5" xfId="8525" xr:uid="{4026B678-1A46-4852-910C-90A02C16399C}"/>
    <cellStyle name="메모 2 54 5 2" xfId="35636" xr:uid="{92A35989-7940-4D9D-BEC9-AFCEDB5C4529}"/>
    <cellStyle name="메모 2 54 6" xfId="35637" xr:uid="{FFAB79E4-6B4E-4F22-B7F6-D8E6EF0E5FD2}"/>
    <cellStyle name="메모 2 55" xfId="8526" xr:uid="{AF04E494-08DD-4C40-B86D-7FB1CF1A93D8}"/>
    <cellStyle name="메모 2 55 2" xfId="8527" xr:uid="{62DA08F5-0802-46AE-91EB-8C8D6B358D9F}"/>
    <cellStyle name="메모 2 55 2 2" xfId="8528" xr:uid="{BFBB4B96-D0F2-4813-BDB7-F6B2BA3DE1CB}"/>
    <cellStyle name="메모 2 55 2 2 2" xfId="35638" xr:uid="{FB0B7897-2317-41FC-A134-B4D766EEC609}"/>
    <cellStyle name="메모 2 55 2 3" xfId="8529" xr:uid="{1B308F7D-64A4-45D3-9A2B-5E49188F4801}"/>
    <cellStyle name="메모 2 55 2 3 2" xfId="35639" xr:uid="{96C472C4-9C9B-4E74-AD04-3B645ADA03C1}"/>
    <cellStyle name="메모 2 55 2 4" xfId="35640" xr:uid="{35983279-5BF8-4222-B023-7BEBEEB5F572}"/>
    <cellStyle name="메모 2 55 3" xfId="8530" xr:uid="{619B87D7-280F-4D8F-8939-61C457BC0964}"/>
    <cellStyle name="메모 2 55 3 2" xfId="8531" xr:uid="{C29DAA6E-7845-4954-B9CD-2A85E291DEFC}"/>
    <cellStyle name="메모 2 55 3 2 2" xfId="35641" xr:uid="{E0D651AB-5A17-40CA-A449-5636394CA07B}"/>
    <cellStyle name="메모 2 55 3 3" xfId="8532" xr:uid="{DE36BDA0-4475-44F6-82F9-0C104B2FB027}"/>
    <cellStyle name="메모 2 55 3 3 2" xfId="35642" xr:uid="{F11EFBC4-F994-4BC6-A874-C8A16C7A6A2C}"/>
    <cellStyle name="메모 2 55 3 4" xfId="35643" xr:uid="{7FB97AFA-8A7E-4A21-82F9-1886959E6CB6}"/>
    <cellStyle name="메모 2 55 4" xfId="8533" xr:uid="{F8ACF5B9-C9CB-49EA-842A-6FBE493268F6}"/>
    <cellStyle name="메모 2 55 4 2" xfId="35644" xr:uid="{6A6BB8EB-DAAC-435A-897D-2F1DBEAB7F4E}"/>
    <cellStyle name="메모 2 55 5" xfId="8534" xr:uid="{9B426110-F4CE-4047-9511-3D21C9EF6B3A}"/>
    <cellStyle name="메모 2 55 5 2" xfId="35645" xr:uid="{980035A8-7079-450F-A326-2AAE6FD21FE4}"/>
    <cellStyle name="메모 2 55 6" xfId="35646" xr:uid="{5A51262D-1217-4016-AE55-6F3A3488D1DF}"/>
    <cellStyle name="메모 2 56" xfId="8535" xr:uid="{C2FD1B25-AC98-4BAF-86FD-C3F463B44574}"/>
    <cellStyle name="메모 2 56 2" xfId="8536" xr:uid="{CC959E6B-E074-43AD-83A8-6D78C036D10F}"/>
    <cellStyle name="메모 2 56 2 2" xfId="8537" xr:uid="{74E77C84-1F12-4130-8B37-A0A28298C590}"/>
    <cellStyle name="메모 2 56 2 2 2" xfId="35647" xr:uid="{F3DDDC56-688D-4F29-8161-F40180A695AE}"/>
    <cellStyle name="메모 2 56 2 3" xfId="8538" xr:uid="{791B8052-7897-4CF4-9AF3-F45A1B6A68DD}"/>
    <cellStyle name="메모 2 56 2 3 2" xfId="35648" xr:uid="{4740DA2E-3E5E-4FA7-88BE-F82BF1A9AEA7}"/>
    <cellStyle name="메모 2 56 2 4" xfId="35649" xr:uid="{96906496-CC78-43A7-BBA9-799709B85EE6}"/>
    <cellStyle name="메모 2 56 3" xfId="8539" xr:uid="{1EF0EBD5-C6CC-4561-82AF-6CD70F8E3CE8}"/>
    <cellStyle name="메모 2 56 3 2" xfId="8540" xr:uid="{08977158-110F-4F6D-9924-8F4AEC9E122D}"/>
    <cellStyle name="메모 2 56 3 2 2" xfId="35650" xr:uid="{C7D68E2B-1F18-4E53-91BF-4247CB2A7410}"/>
    <cellStyle name="메모 2 56 3 3" xfId="8541" xr:uid="{2AD07FD1-DA9A-4BA0-97B8-D2754008EB75}"/>
    <cellStyle name="메모 2 56 3 3 2" xfId="35651" xr:uid="{D7F58233-4B0B-45DB-8789-DEF31CB77778}"/>
    <cellStyle name="메모 2 56 3 4" xfId="35652" xr:uid="{BBB04576-B83D-49BC-89B7-E537EF1845CC}"/>
    <cellStyle name="메모 2 56 4" xfId="8542" xr:uid="{E078B182-B57E-468B-8FB9-216138B32865}"/>
    <cellStyle name="메모 2 56 4 2" xfId="35653" xr:uid="{B7711964-6E37-437F-B08B-F8F48A53EFAD}"/>
    <cellStyle name="메모 2 56 5" xfId="8543" xr:uid="{50AC708A-FE9D-4AF8-B85F-9E1EED4557C9}"/>
    <cellStyle name="메모 2 56 5 2" xfId="35654" xr:uid="{9E6BD5B2-6A10-4E9C-BD77-93EDAE451688}"/>
    <cellStyle name="메모 2 56 6" xfId="35655" xr:uid="{A66BE561-0C57-40D6-B309-37065EFE88B4}"/>
    <cellStyle name="메모 2 57" xfId="8544" xr:uid="{E450D7D2-BC06-4580-8BB1-AAD888ECDBE3}"/>
    <cellStyle name="메모 2 57 2" xfId="8545" xr:uid="{ACA3F069-A200-457E-829A-F5E1E7058A83}"/>
    <cellStyle name="메모 2 57 2 2" xfId="8546" xr:uid="{E6E7F577-567E-4F36-885E-18D5E586B23F}"/>
    <cellStyle name="메모 2 57 2 2 2" xfId="35656" xr:uid="{9CF5E40B-5F09-4A93-97DD-9DE9991459A1}"/>
    <cellStyle name="메모 2 57 2 3" xfId="8547" xr:uid="{78DB43EC-CF85-42E2-B7A4-FA1B7FB1ABA5}"/>
    <cellStyle name="메모 2 57 2 3 2" xfId="35657" xr:uid="{C3118925-816C-40ED-90E9-C0085FBB8DC6}"/>
    <cellStyle name="메모 2 57 2 4" xfId="35658" xr:uid="{1BABF808-E46D-4F59-A427-45D4A4197AB0}"/>
    <cellStyle name="메모 2 57 3" xfId="8548" xr:uid="{949B584E-7B43-4E4F-8531-B52030FED8C0}"/>
    <cellStyle name="메모 2 57 3 2" xfId="8549" xr:uid="{50E593FC-FF4B-4A1F-8410-E0AF0F15522E}"/>
    <cellStyle name="메모 2 57 3 2 2" xfId="35659" xr:uid="{E9001DFE-6513-499A-9EA3-DF790A2C80B9}"/>
    <cellStyle name="메모 2 57 3 3" xfId="8550" xr:uid="{8FB950B0-5312-48EF-97DE-756F481290DA}"/>
    <cellStyle name="메모 2 57 3 3 2" xfId="35660" xr:uid="{D1F968B7-A2A2-4D06-8408-1278173433A8}"/>
    <cellStyle name="메모 2 57 3 4" xfId="35661" xr:uid="{19FA1F2B-BB8F-4A27-A710-F5B8E3077CE7}"/>
    <cellStyle name="메모 2 57 4" xfId="8551" xr:uid="{12D72FD0-DDFA-43E7-BA5E-3F8596457569}"/>
    <cellStyle name="메모 2 57 4 2" xfId="35662" xr:uid="{374FD97A-ADC6-4465-BE3F-2F0D7C6C1347}"/>
    <cellStyle name="메모 2 57 5" xfId="8552" xr:uid="{D69B5EC8-2D0E-4FD1-B21E-4FB0EEFF146C}"/>
    <cellStyle name="메모 2 57 5 2" xfId="35663" xr:uid="{7D388021-1EE0-40B7-BC66-44DD47A0A4B0}"/>
    <cellStyle name="메모 2 57 6" xfId="35664" xr:uid="{5972C713-74CA-4C4C-988C-B34BDD4833F2}"/>
    <cellStyle name="메모 2 58" xfId="8553" xr:uid="{76595945-1517-463E-80D2-5AEE65D7F3B8}"/>
    <cellStyle name="메모 2 58 2" xfId="8554" xr:uid="{27BBF739-50D6-4CBD-9A6F-5A4B8B869295}"/>
    <cellStyle name="메모 2 58 2 2" xfId="8555" xr:uid="{48664B9C-AC2E-407F-BC20-D834CC05228A}"/>
    <cellStyle name="메모 2 58 2 2 2" xfId="35665" xr:uid="{6000D541-EED9-4D96-99A8-7328DCD56271}"/>
    <cellStyle name="메모 2 58 2 3" xfId="8556" xr:uid="{B21EE5E3-59C1-4123-A035-C43D5901B4F7}"/>
    <cellStyle name="메모 2 58 2 3 2" xfId="35666" xr:uid="{1C33F116-A54A-45B4-AB8F-095F59403415}"/>
    <cellStyle name="메모 2 58 2 4" xfId="35667" xr:uid="{3BAB040F-20ED-4DB6-BDF8-4AF7802AFDEC}"/>
    <cellStyle name="메모 2 58 3" xfId="8557" xr:uid="{C5AFD5AB-C6BA-45A5-A2FE-0C6D4148AD8F}"/>
    <cellStyle name="메모 2 58 3 2" xfId="8558" xr:uid="{A782D7E7-7FFA-4251-A309-72129698F721}"/>
    <cellStyle name="메모 2 58 3 2 2" xfId="35668" xr:uid="{B56B6B20-48C4-481D-8635-C48CB59CE736}"/>
    <cellStyle name="메모 2 58 3 3" xfId="8559" xr:uid="{E5284889-E243-42DE-B4DD-F1E15EFDAE6E}"/>
    <cellStyle name="메모 2 58 3 3 2" xfId="35669" xr:uid="{7CBDCF6F-B8D3-42A6-ADEC-979F9E26FD34}"/>
    <cellStyle name="메모 2 58 3 4" xfId="35670" xr:uid="{0D22762C-51DA-45EC-B3B3-727EAA8F08D6}"/>
    <cellStyle name="메모 2 58 4" xfId="8560" xr:uid="{C1712667-F627-4882-9FD0-2A16524B6152}"/>
    <cellStyle name="메모 2 58 4 2" xfId="35671" xr:uid="{79F275C4-D1E0-4BF0-939D-8A089D6BCAFE}"/>
    <cellStyle name="메모 2 58 5" xfId="8561" xr:uid="{EB69F3AA-3D8C-4A1D-AA63-F1EB7DF9736B}"/>
    <cellStyle name="메모 2 58 5 2" xfId="35672" xr:uid="{77C32627-A797-4C32-B0D3-094FB8662B3F}"/>
    <cellStyle name="메모 2 58 6" xfId="35673" xr:uid="{934A5F38-3FF1-4CFF-9066-D8069A641704}"/>
    <cellStyle name="메모 2 59" xfId="8562" xr:uid="{FA0F9DB4-CD9A-4788-8705-18E6DD05D00D}"/>
    <cellStyle name="메모 2 59 2" xfId="8563" xr:uid="{7450DDF1-C0EF-495F-86F3-78AEFEE94963}"/>
    <cellStyle name="메모 2 59 2 2" xfId="8564" xr:uid="{159F8D56-FEE4-4267-8955-3708E933E1EB}"/>
    <cellStyle name="메모 2 59 2 2 2" xfId="35674" xr:uid="{B6D083E4-F60F-4AC0-AF92-F10698D48F4F}"/>
    <cellStyle name="메모 2 59 2 3" xfId="8565" xr:uid="{E82B3AE2-EA3E-4A54-AFC9-EA765937D30E}"/>
    <cellStyle name="메모 2 59 2 3 2" xfId="35675" xr:uid="{EF760AAC-6DB8-4E9C-B6D9-3FEA3C2FC67A}"/>
    <cellStyle name="메모 2 59 2 4" xfId="35676" xr:uid="{2AE1BF71-BB92-4390-8688-8CEEF873BCB0}"/>
    <cellStyle name="메모 2 59 3" xfId="8566" xr:uid="{12EB030C-969C-4E8B-AA33-343579618639}"/>
    <cellStyle name="메모 2 59 3 2" xfId="8567" xr:uid="{DC955040-D8EE-4DC5-842C-D62F2E21FE2E}"/>
    <cellStyle name="메모 2 59 3 2 2" xfId="35677" xr:uid="{F8627FF9-BD21-4297-BD04-8DA198F2E989}"/>
    <cellStyle name="메모 2 59 3 3" xfId="8568" xr:uid="{9270206C-D164-45D8-BD87-632F6764C0F1}"/>
    <cellStyle name="메모 2 59 3 3 2" xfId="35678" xr:uid="{0475C287-F217-44C4-B8A7-49DB41F4DFC9}"/>
    <cellStyle name="메모 2 59 3 4" xfId="35679" xr:uid="{90735EF7-75D9-4E25-BCE8-3A2E01744EFF}"/>
    <cellStyle name="메모 2 59 4" xfId="8569" xr:uid="{DFEB0ACB-AE9F-4C6A-8148-B18FE4DD56AD}"/>
    <cellStyle name="메모 2 59 4 2" xfId="35680" xr:uid="{2472C78F-CA04-4E4B-A355-458EDAF33C1A}"/>
    <cellStyle name="메모 2 59 5" xfId="8570" xr:uid="{A2246C24-3662-4FFF-972D-B2C8A7327FAB}"/>
    <cellStyle name="메모 2 59 5 2" xfId="35681" xr:uid="{2A6A80BE-0152-4B05-A8A2-5965D1F113DE}"/>
    <cellStyle name="메모 2 59 6" xfId="35682" xr:uid="{DD6EC828-6049-49AD-8400-3D190DC509ED}"/>
    <cellStyle name="메모 2 6" xfId="8571" xr:uid="{89A75A13-6AA1-4EF2-91AB-05738FCBF0A5}"/>
    <cellStyle name="메모 2 6 2" xfId="8572" xr:uid="{F8222DC8-6B0E-484B-AC3F-973C0B3535B0}"/>
    <cellStyle name="메모 2 6 2 2" xfId="8573" xr:uid="{A84F2691-56BA-41BC-9CEA-A34F3015A49A}"/>
    <cellStyle name="메모 2 6 2 2 2" xfId="35683" xr:uid="{050FC16C-49C3-47FB-885C-1C593E2947F7}"/>
    <cellStyle name="메모 2 6 2 3" xfId="8574" xr:uid="{C42E1C68-B119-44CE-A018-6AE56A3CD88A}"/>
    <cellStyle name="메모 2 6 2 3 2" xfId="35684" xr:uid="{921DDCE5-34FE-4ECF-898A-EBD992799483}"/>
    <cellStyle name="메모 2 6 2 4" xfId="35685" xr:uid="{7FBA9E39-A690-482B-8476-D1BBF88534EC}"/>
    <cellStyle name="메모 2 6 3" xfId="8575" xr:uid="{CC3F53A6-22F6-481F-8265-2D6F9EBFA4B6}"/>
    <cellStyle name="메모 2 6 3 2" xfId="8576" xr:uid="{89D2DD59-CED2-461F-90E6-E930C05B50F8}"/>
    <cellStyle name="메모 2 6 3 2 2" xfId="35686" xr:uid="{FD86E8A8-5B2E-4714-9B5F-EDA3A3F19D58}"/>
    <cellStyle name="메모 2 6 3 3" xfId="8577" xr:uid="{FF9635F0-A2DE-4AAD-BCD5-AF179F46A42B}"/>
    <cellStyle name="메모 2 6 3 3 2" xfId="35687" xr:uid="{10F4B351-EC44-450F-8F8A-FF29F9C04121}"/>
    <cellStyle name="메모 2 6 3 4" xfId="35688" xr:uid="{C888A06A-85F8-4B4B-9456-DE7DDEBDCB6C}"/>
    <cellStyle name="메모 2 6 4" xfId="8578" xr:uid="{928E773B-066F-4897-9370-1556EAA81786}"/>
    <cellStyle name="메모 2 6 4 2" xfId="8579" xr:uid="{DA077AEF-A722-4CA7-811A-CB95C26C7494}"/>
    <cellStyle name="메모 2 6 4 2 2" xfId="35689" xr:uid="{FB075069-A5BF-40B5-9650-593DC5CAB6AF}"/>
    <cellStyle name="메모 2 6 4 3" xfId="8580" xr:uid="{0B518D85-B218-4A14-8B1E-7B3F3D6352C3}"/>
    <cellStyle name="메모 2 6 4 3 2" xfId="35690" xr:uid="{3EE049D4-312B-4BA5-8D45-F3433AD3C803}"/>
    <cellStyle name="메모 2 6 4 4" xfId="35691" xr:uid="{5D914145-4CC5-4264-A89C-239C85424EA7}"/>
    <cellStyle name="메모 2 6 5" xfId="8581" xr:uid="{FF9C56CE-09EB-4578-9EED-E93A1E338EB5}"/>
    <cellStyle name="메모 2 6 5 2" xfId="8582" xr:uid="{3100B40B-CA03-4A80-B894-292121B54B5E}"/>
    <cellStyle name="메모 2 6 5 2 2" xfId="35692" xr:uid="{C98DC20E-D035-46C2-B594-EC6B1BD264D7}"/>
    <cellStyle name="메모 2 6 5 3" xfId="8583" xr:uid="{E0F7E125-809C-4DCA-8085-F2108CB52165}"/>
    <cellStyle name="메모 2 6 5 3 2" xfId="35693" xr:uid="{2F7A391C-E013-4902-B715-05C0C3076591}"/>
    <cellStyle name="메모 2 6 5 4" xfId="35694" xr:uid="{F6D38D4E-679A-4688-B245-4527E2EC536B}"/>
    <cellStyle name="메모 2 6 6" xfId="8584" xr:uid="{0FE5DC1F-B4EC-4A7E-B738-FB39FE5A8FE9}"/>
    <cellStyle name="메모 2 6 6 2" xfId="8585" xr:uid="{DB7C181A-8C4F-4BC9-9292-6FC0F8A27E81}"/>
    <cellStyle name="메모 2 6 6 2 2" xfId="35695" xr:uid="{BE307A1E-8824-4FB7-A20B-A74B501F0CE7}"/>
    <cellStyle name="메모 2 6 6 3" xfId="8586" xr:uid="{806E3C06-3E25-48E7-A442-52A40380DD21}"/>
    <cellStyle name="메모 2 6 6 3 2" xfId="35696" xr:uid="{6F1F0D20-E925-4474-BF97-54B23C561045}"/>
    <cellStyle name="메모 2 6 6 4" xfId="35697" xr:uid="{CD4B6CCF-69B4-4173-8E26-E00002FCDCA2}"/>
    <cellStyle name="메모 2 6 7" xfId="8587" xr:uid="{9FF50F2C-C4E2-4EA3-8D6B-5083807389C4}"/>
    <cellStyle name="메모 2 6 7 2" xfId="35698" xr:uid="{7F4B1B48-8A66-4B7B-9373-E51A5A527903}"/>
    <cellStyle name="메모 2 6 8" xfId="8588" xr:uid="{F2149158-F73A-4C27-96BB-B09674CC3F73}"/>
    <cellStyle name="메모 2 6 8 2" xfId="35699" xr:uid="{60557842-B8B8-40A3-83F5-4CCEA9916C99}"/>
    <cellStyle name="메모 2 6 9" xfId="35700" xr:uid="{306B295E-273F-4CEF-A927-2197E9DD5BA3}"/>
    <cellStyle name="메모 2 60" xfId="8589" xr:uid="{39715884-E446-41DD-BD65-E0ED50A5B294}"/>
    <cellStyle name="메모 2 60 2" xfId="8590" xr:uid="{21D8DF4C-949D-45ED-BBEE-EB4CC39EBE0D}"/>
    <cellStyle name="메모 2 60 2 2" xfId="8591" xr:uid="{06A6B223-40D4-480F-BDDC-865F32F14F13}"/>
    <cellStyle name="메모 2 60 2 2 2" xfId="35701" xr:uid="{70AF0D96-60E4-4C7F-B7F9-8562ACF6B299}"/>
    <cellStyle name="메모 2 60 2 3" xfId="8592" xr:uid="{0945CB7C-239D-4131-AA92-3000687ECF45}"/>
    <cellStyle name="메모 2 60 2 3 2" xfId="35702" xr:uid="{88255BE2-04E5-4450-AD4B-233C3EA72184}"/>
    <cellStyle name="메모 2 60 2 4" xfId="35703" xr:uid="{80A89920-119F-4BB0-A804-8853BDA32F48}"/>
    <cellStyle name="메모 2 60 3" xfId="8593" xr:uid="{D99FFF4E-9263-4E8E-AC10-67E50D5E1F13}"/>
    <cellStyle name="메모 2 60 3 2" xfId="8594" xr:uid="{BD2A4837-D16A-4574-815D-4A6E7AFCA5DF}"/>
    <cellStyle name="메모 2 60 3 2 2" xfId="35704" xr:uid="{2317C8EE-853F-4A9F-B2C3-EBE0A6F9341A}"/>
    <cellStyle name="메모 2 60 3 3" xfId="8595" xr:uid="{89F2FAA7-1BC3-4B91-8AD4-ACB2F47D0365}"/>
    <cellStyle name="메모 2 60 3 3 2" xfId="35705" xr:uid="{27B63A29-85D2-419D-AC44-A5511F78EAAD}"/>
    <cellStyle name="메모 2 60 3 4" xfId="35706" xr:uid="{746F875B-1313-46FF-9D4B-7EF94482030A}"/>
    <cellStyle name="메모 2 60 4" xfId="8596" xr:uid="{04F78529-FCBC-4F5F-AE1A-E6D7DA5AA644}"/>
    <cellStyle name="메모 2 60 4 2" xfId="35707" xr:uid="{5160D60F-2C13-4576-BD6B-550D73AE7196}"/>
    <cellStyle name="메모 2 60 5" xfId="8597" xr:uid="{8562AD72-0C90-49A2-9E37-4871277F2E32}"/>
    <cellStyle name="메모 2 60 5 2" xfId="35708" xr:uid="{70EEAF58-D6C3-4459-BA35-2F073719F985}"/>
    <cellStyle name="메모 2 60 6" xfId="35709" xr:uid="{9C38E99E-A2CE-4C25-B95D-2AC599440D22}"/>
    <cellStyle name="메모 2 61" xfId="8598" xr:uid="{F00850EF-13DF-46A6-9FAA-9F9F371DE35F}"/>
    <cellStyle name="메모 2 61 2" xfId="8599" xr:uid="{FDE2DC46-6CCC-4D8E-A523-13EC7812330D}"/>
    <cellStyle name="메모 2 61 2 2" xfId="8600" xr:uid="{F0AA85E8-A886-46BB-BBB6-D42E3066291B}"/>
    <cellStyle name="메모 2 61 2 2 2" xfId="35710" xr:uid="{A76ED136-4DC6-48A8-B65C-374399709D19}"/>
    <cellStyle name="메모 2 61 2 3" xfId="8601" xr:uid="{3DA9779D-1A38-44D4-8CFF-6968DE08EBE3}"/>
    <cellStyle name="메모 2 61 2 3 2" xfId="35711" xr:uid="{FBAD3A06-5157-488E-8862-9267D3E1A1B0}"/>
    <cellStyle name="메모 2 61 2 4" xfId="35712" xr:uid="{A53E7C0D-1139-4E5B-9CFE-388768362027}"/>
    <cellStyle name="메모 2 61 3" xfId="8602" xr:uid="{6DB62FA1-91A1-4A3C-AC4A-7F9AED875286}"/>
    <cellStyle name="메모 2 61 3 2" xfId="8603" xr:uid="{0B266AA8-0793-4692-9766-1F304A865DD5}"/>
    <cellStyle name="메모 2 61 3 2 2" xfId="35713" xr:uid="{EDAE9434-BEE2-4C82-A380-40A201362160}"/>
    <cellStyle name="메모 2 61 3 3" xfId="8604" xr:uid="{616D67EF-FAAF-4CA0-8EF8-CE554ED4515A}"/>
    <cellStyle name="메모 2 61 3 3 2" xfId="35714" xr:uid="{4AA562C8-1399-43F7-AC3C-CB8FF3EE0F54}"/>
    <cellStyle name="메모 2 61 3 4" xfId="35715" xr:uid="{6FB5D8D9-8627-40CE-87EF-F4B3B70EABA3}"/>
    <cellStyle name="메모 2 61 4" xfId="8605" xr:uid="{E09A684A-8678-4680-BC83-9315C42A8879}"/>
    <cellStyle name="메모 2 61 4 2" xfId="35716" xr:uid="{348B3C47-5E53-4C5D-992A-821EFE650601}"/>
    <cellStyle name="메모 2 61 5" xfId="8606" xr:uid="{8C0E4DA7-6391-43DE-8F43-073A503C3463}"/>
    <cellStyle name="메모 2 61 5 2" xfId="35717" xr:uid="{B59F737B-FF72-402B-B562-0E8A4DF22457}"/>
    <cellStyle name="메모 2 61 6" xfId="35718" xr:uid="{AE5C8B70-48C5-4291-8B43-F2EE8AE91990}"/>
    <cellStyle name="메모 2 62" xfId="8607" xr:uid="{A88ACB42-4385-4A7F-85FE-382818A4B432}"/>
    <cellStyle name="메모 2 62 2" xfId="8608" xr:uid="{9F015C47-3F80-4F56-A124-9216FE449DB9}"/>
    <cellStyle name="메모 2 62 2 2" xfId="8609" xr:uid="{97B2A481-659D-4B31-A346-8A7E0409073D}"/>
    <cellStyle name="메모 2 62 2 2 2" xfId="35719" xr:uid="{196D735D-70DD-43DF-9AD0-0CA4D17C3DB1}"/>
    <cellStyle name="메모 2 62 2 3" xfId="8610" xr:uid="{C108EF75-D949-49E3-9A42-26A6DC741D85}"/>
    <cellStyle name="메모 2 62 2 3 2" xfId="35720" xr:uid="{8BA7DA46-B71D-4820-BD03-5CCC087670B7}"/>
    <cellStyle name="메모 2 62 2 4" xfId="35721" xr:uid="{244EE34F-2583-44D0-A9E7-4A35DFFB3186}"/>
    <cellStyle name="메모 2 62 3" xfId="8611" xr:uid="{39A6FC80-0890-4BD6-8AC4-59AE916ADD6F}"/>
    <cellStyle name="메모 2 62 3 2" xfId="8612" xr:uid="{F56FA892-83EA-425A-89DC-EAC73EF9D811}"/>
    <cellStyle name="메모 2 62 3 2 2" xfId="35722" xr:uid="{6523589A-56FF-4307-A81D-37BDDCCC2DDD}"/>
    <cellStyle name="메모 2 62 3 3" xfId="8613" xr:uid="{E14E76BA-AF78-4D46-8C51-903B0759F65A}"/>
    <cellStyle name="메모 2 62 3 3 2" xfId="35723" xr:uid="{C178E413-021C-469B-B4DA-1221C2A5625C}"/>
    <cellStyle name="메모 2 62 3 4" xfId="35724" xr:uid="{88A3B3D1-4723-4EDA-A7F4-6054B6AA8561}"/>
    <cellStyle name="메모 2 62 4" xfId="8614" xr:uid="{F462CEF1-9DC4-46F7-AFC6-6AF22D5AC059}"/>
    <cellStyle name="메모 2 62 4 2" xfId="35725" xr:uid="{0FE483E5-84B7-4778-B621-2EA1F8B4D79E}"/>
    <cellStyle name="메모 2 62 5" xfId="8615" xr:uid="{ED4A240C-E472-4971-A671-FDAF37C9EB26}"/>
    <cellStyle name="메모 2 62 5 2" xfId="35726" xr:uid="{6584EC0C-AFF8-4574-A873-343C7B1BF283}"/>
    <cellStyle name="메모 2 62 6" xfId="35727" xr:uid="{6CF9C0AF-F57A-41F7-8A7E-99629178AF55}"/>
    <cellStyle name="메모 2 63" xfId="8616" xr:uid="{5072EFE3-D8AF-4B8C-98E4-C3711DA76A7C}"/>
    <cellStyle name="메모 2 63 2" xfId="8617" xr:uid="{59742809-8690-4039-A374-33738F737BB6}"/>
    <cellStyle name="메모 2 63 2 2" xfId="8618" xr:uid="{62E240DC-6184-49F3-9FCC-EE6B124B4613}"/>
    <cellStyle name="메모 2 63 2 2 2" xfId="35728" xr:uid="{013F1ABE-DF40-46FC-B151-763E8C6667A1}"/>
    <cellStyle name="메모 2 63 2 3" xfId="8619" xr:uid="{6E303DFB-D90A-4E85-82D3-C8F4FCE9D78E}"/>
    <cellStyle name="메모 2 63 2 3 2" xfId="35729" xr:uid="{80FF3716-063A-44C4-84FB-465EB13AD061}"/>
    <cellStyle name="메모 2 63 2 4" xfId="35730" xr:uid="{BC8F4403-E8F6-4DA8-BED8-20EBABD665E3}"/>
    <cellStyle name="메모 2 63 3" xfId="8620" xr:uid="{67B07969-7474-4DB3-AFF3-52998976D827}"/>
    <cellStyle name="메모 2 63 3 2" xfId="8621" xr:uid="{19C38B1F-CB98-4E7D-8F35-530515CE7BB6}"/>
    <cellStyle name="메모 2 63 3 2 2" xfId="35731" xr:uid="{5A7A5C19-55E7-4726-A227-F371D91AC57B}"/>
    <cellStyle name="메모 2 63 3 3" xfId="8622" xr:uid="{0D6ABC14-7545-46C3-9D13-302A02E6BBA9}"/>
    <cellStyle name="메모 2 63 3 3 2" xfId="35732" xr:uid="{57894448-D75E-42C0-9CB8-5AA7EA6D1DC3}"/>
    <cellStyle name="메모 2 63 3 4" xfId="35733" xr:uid="{8A366389-0808-4F91-9300-254285D07659}"/>
    <cellStyle name="메모 2 63 4" xfId="8623" xr:uid="{8A7AC558-5A43-42F0-A6D8-B768C79982EC}"/>
    <cellStyle name="메모 2 63 4 2" xfId="35734" xr:uid="{16B0D9EF-7D78-4C39-8365-2210F38D8FEE}"/>
    <cellStyle name="메모 2 63 5" xfId="8624" xr:uid="{D873C79F-F529-4CCE-8C02-AD740AFF4B4B}"/>
    <cellStyle name="메모 2 63 5 2" xfId="35735" xr:uid="{43DAC315-5D99-4A7C-A6F4-8C9A1CCA8DBA}"/>
    <cellStyle name="메모 2 63 6" xfId="35736" xr:uid="{FF2FFDDC-B2E3-4637-83D2-2B46CC7D9EA0}"/>
    <cellStyle name="메모 2 64" xfId="8625" xr:uid="{AF2B4745-C964-47FC-A853-FB3A1DAA106A}"/>
    <cellStyle name="메모 2 64 2" xfId="8626" xr:uid="{13B0B959-F83D-4742-BD53-5AC0E8303D4D}"/>
    <cellStyle name="메모 2 64 2 2" xfId="8627" xr:uid="{2B93B924-580C-430B-BA3C-558B5E8C920B}"/>
    <cellStyle name="메모 2 64 2 2 2" xfId="35737" xr:uid="{96B5A11D-6A58-4F1C-98BA-BAFD8E89C2EE}"/>
    <cellStyle name="메모 2 64 2 3" xfId="8628" xr:uid="{D7C48425-21DA-403A-9488-A7A3A6AF224C}"/>
    <cellStyle name="메모 2 64 2 3 2" xfId="35738" xr:uid="{D950CD72-C3DE-409A-9C4C-0CD4D4F2C1C9}"/>
    <cellStyle name="메모 2 64 2 4" xfId="35739" xr:uid="{CE4240E4-2B1A-466D-AD72-95B993643EB3}"/>
    <cellStyle name="메모 2 64 3" xfId="8629" xr:uid="{B0CDE40A-CA97-414A-B5C9-7BE268A3EDC1}"/>
    <cellStyle name="메모 2 64 3 2" xfId="8630" xr:uid="{41B10A11-37BA-4B86-9505-03BEEDD56455}"/>
    <cellStyle name="메모 2 64 3 2 2" xfId="35740" xr:uid="{21789267-6D0D-4AFF-A68D-6A86D80E31F5}"/>
    <cellStyle name="메모 2 64 3 3" xfId="8631" xr:uid="{DEA601E4-82FD-4B97-81E2-05C1111587A3}"/>
    <cellStyle name="메모 2 64 3 3 2" xfId="35741" xr:uid="{88141A9C-B7F7-42A3-B952-1419B2D57793}"/>
    <cellStyle name="메모 2 64 3 4" xfId="35742" xr:uid="{1952C80E-92DB-49DC-BE9F-30F09EA75440}"/>
    <cellStyle name="메모 2 64 4" xfId="8632" xr:uid="{F0A6BD55-BFEA-43A6-A784-F3234C9A984F}"/>
    <cellStyle name="메모 2 64 4 2" xfId="35743" xr:uid="{175336CC-4FB1-4EBA-8827-32843FC67E65}"/>
    <cellStyle name="메모 2 64 5" xfId="8633" xr:uid="{AEE227EF-9241-4E79-A81F-DC307980A08F}"/>
    <cellStyle name="메모 2 64 5 2" xfId="35744" xr:uid="{03E560F3-8E5A-4855-B0F3-9536161C154D}"/>
    <cellStyle name="메모 2 64 6" xfId="35745" xr:uid="{D527C4EC-7889-4A19-B9D8-A37013D8F3E4}"/>
    <cellStyle name="메모 2 65" xfId="8634" xr:uid="{98DAEABB-13A7-4D2B-9596-D284B18A2C6D}"/>
    <cellStyle name="메모 2 65 2" xfId="8635" xr:uid="{44BCF901-70DA-419A-8B43-7CD968955AF9}"/>
    <cellStyle name="메모 2 65 2 2" xfId="8636" xr:uid="{4767B032-98EE-4206-B8DD-00527D1B462A}"/>
    <cellStyle name="메모 2 65 2 2 2" xfId="35746" xr:uid="{95DE5EDF-07D8-4F2D-83FC-F574AC6B6AA5}"/>
    <cellStyle name="메모 2 65 2 3" xfId="8637" xr:uid="{AFD77DCC-5F76-4023-B0CC-4320CBE5722F}"/>
    <cellStyle name="메모 2 65 2 3 2" xfId="35747" xr:uid="{9EF057A1-5A24-4103-B330-8EA48BABC4D9}"/>
    <cellStyle name="메모 2 65 2 4" xfId="35748" xr:uid="{F0A2E4E8-9A46-4014-B77D-8694356B564E}"/>
    <cellStyle name="메모 2 65 3" xfId="8638" xr:uid="{53A0650D-152E-454E-89A8-46B0F0CF165C}"/>
    <cellStyle name="메모 2 65 3 2" xfId="8639" xr:uid="{72F63426-1A1C-4C69-A182-22CE8A3C3CFD}"/>
    <cellStyle name="메모 2 65 3 2 2" xfId="35749" xr:uid="{24C52058-5313-4EFB-9441-28BA4AB77A3E}"/>
    <cellStyle name="메모 2 65 3 3" xfId="8640" xr:uid="{33A2F0BB-04BC-4E8D-9B9D-78DBEB057F1C}"/>
    <cellStyle name="메모 2 65 3 3 2" xfId="35750" xr:uid="{D405B6D3-6291-4EDF-B096-62E894D79B49}"/>
    <cellStyle name="메모 2 65 3 4" xfId="35751" xr:uid="{D45A2EA3-6DB8-43B5-840A-2D498CAD8534}"/>
    <cellStyle name="메모 2 65 4" xfId="8641" xr:uid="{BB800FA8-EC38-4047-92A4-4513E6836C56}"/>
    <cellStyle name="메모 2 65 4 2" xfId="35752" xr:uid="{86728A29-0995-466A-9452-AEADB1B7A68A}"/>
    <cellStyle name="메모 2 65 5" xfId="8642" xr:uid="{59B05314-F716-4D67-B29F-61B3270591AD}"/>
    <cellStyle name="메모 2 65 5 2" xfId="35753" xr:uid="{1313E194-0BE5-40D9-8696-1ED42DD5E073}"/>
    <cellStyle name="메모 2 65 6" xfId="35754" xr:uid="{DECC984B-EC65-4B30-81DF-DC84E8C8BAF1}"/>
    <cellStyle name="메모 2 66" xfId="8643" xr:uid="{E3B2E78F-A042-4EC6-ADE3-EACF7D3D2CAD}"/>
    <cellStyle name="메모 2 66 2" xfId="8644" xr:uid="{33D652A1-5E70-40AB-8381-C20CFF6CA02A}"/>
    <cellStyle name="메모 2 66 2 2" xfId="8645" xr:uid="{378255F5-2819-4A5F-9601-04A2CE5C849D}"/>
    <cellStyle name="메모 2 66 2 2 2" xfId="35755" xr:uid="{6C329555-0F31-46FE-911D-947BE3C78504}"/>
    <cellStyle name="메모 2 66 2 3" xfId="8646" xr:uid="{E7439F7D-BEC8-4ABE-B2BE-0D668B557A92}"/>
    <cellStyle name="메모 2 66 2 3 2" xfId="35756" xr:uid="{2C4D10E8-B940-40EF-896E-8E1B45A39C83}"/>
    <cellStyle name="메모 2 66 2 4" xfId="35757" xr:uid="{81CDBEA5-794A-40A6-A448-CFFC9F43283C}"/>
    <cellStyle name="메모 2 66 3" xfId="8647" xr:uid="{9CFA3D44-29C3-473B-8ED3-25991ABACC8C}"/>
    <cellStyle name="메모 2 66 3 2" xfId="8648" xr:uid="{55EF2F30-0D9F-41CF-9583-933C42EAC04E}"/>
    <cellStyle name="메모 2 66 3 2 2" xfId="35758" xr:uid="{FEDEB2EC-524D-4709-8B64-2F3D81153A83}"/>
    <cellStyle name="메모 2 66 3 3" xfId="8649" xr:uid="{0190CED7-8099-4EE4-B7A5-DA5F9DE73088}"/>
    <cellStyle name="메모 2 66 3 3 2" xfId="35759" xr:uid="{5F4DD600-6D53-4244-B43A-EADB8B21ACB0}"/>
    <cellStyle name="메모 2 66 3 4" xfId="35760" xr:uid="{5F24120A-D000-481D-A72E-9FBBAC6F7CF8}"/>
    <cellStyle name="메모 2 66 4" xfId="8650" xr:uid="{1199B3AA-C386-4C35-B789-46A7CCDC8A5F}"/>
    <cellStyle name="메모 2 66 4 2" xfId="35761" xr:uid="{2BD9BF8F-6222-4B16-B54B-D1DD1514E095}"/>
    <cellStyle name="메모 2 66 5" xfId="8651" xr:uid="{7BFD47DD-06DB-492E-89B7-9B103D0F4B3C}"/>
    <cellStyle name="메모 2 66 5 2" xfId="35762" xr:uid="{2FE3EA08-A87E-4817-AEBB-E7EFF51EF46B}"/>
    <cellStyle name="메모 2 66 6" xfId="35763" xr:uid="{4D6236C2-7197-4212-ABA6-1572B0853BC5}"/>
    <cellStyle name="메모 2 67" xfId="8652" xr:uid="{9CCC8235-0934-423F-AA10-FC55CDCA5745}"/>
    <cellStyle name="메모 2 67 2" xfId="8653" xr:uid="{DBA0907D-2A73-42CB-A096-826E058A1DCE}"/>
    <cellStyle name="메모 2 67 2 2" xfId="8654" xr:uid="{2249B9D8-F956-4820-B196-8E7A3954B590}"/>
    <cellStyle name="메모 2 67 2 2 2" xfId="35764" xr:uid="{4D5C77DF-412E-4018-95E9-E5A91CB91B9B}"/>
    <cellStyle name="메모 2 67 2 3" xfId="8655" xr:uid="{79DDCB06-6C45-4323-93AD-79EDB7700204}"/>
    <cellStyle name="메모 2 67 2 3 2" xfId="35765" xr:uid="{F19C2F28-EB86-4BC5-A488-8327A6AF4A14}"/>
    <cellStyle name="메모 2 67 2 4" xfId="35766" xr:uid="{073F6A95-6B51-4A35-8246-7D569B45F029}"/>
    <cellStyle name="메모 2 67 3" xfId="8656" xr:uid="{500397D7-7BE1-4167-84C1-901200F93D74}"/>
    <cellStyle name="메모 2 67 3 2" xfId="8657" xr:uid="{B561CC59-6954-4121-B481-5751397EA2AC}"/>
    <cellStyle name="메모 2 67 3 2 2" xfId="35767" xr:uid="{4CEFFD64-37B3-4E36-BD10-945031CB7A74}"/>
    <cellStyle name="메모 2 67 3 3" xfId="8658" xr:uid="{9AB41C45-FBD8-4523-A9E7-9481A13E90B6}"/>
    <cellStyle name="메모 2 67 3 3 2" xfId="35768" xr:uid="{179F0EC7-F152-40B5-9225-71E4A7C52760}"/>
    <cellStyle name="메모 2 67 3 4" xfId="35769" xr:uid="{40673E28-DD23-44D3-A6BB-142C9AD0EF19}"/>
    <cellStyle name="메모 2 67 4" xfId="8659" xr:uid="{2B0B183C-B993-47B0-9358-39B837E4DE41}"/>
    <cellStyle name="메모 2 67 4 2" xfId="35770" xr:uid="{E0BCC66E-53C9-4821-9800-681FA85D1070}"/>
    <cellStyle name="메모 2 67 5" xfId="8660" xr:uid="{A67CD62D-E802-4947-9CB6-2B9AC2893DED}"/>
    <cellStyle name="메모 2 67 5 2" xfId="35771" xr:uid="{DE383BBB-C743-40C5-A03A-7415ECE37345}"/>
    <cellStyle name="메모 2 67 6" xfId="35772" xr:uid="{3838014B-B407-467A-A69A-BE03AAE1AD2D}"/>
    <cellStyle name="메모 2 68" xfId="8661" xr:uid="{47185949-5C4A-4F96-BFCD-149CA109F414}"/>
    <cellStyle name="메모 2 68 2" xfId="8662" xr:uid="{3E9E624C-A3E5-47F1-BC3C-40EF394646AA}"/>
    <cellStyle name="메모 2 68 2 2" xfId="8663" xr:uid="{B646741B-AE8C-407D-BB8E-C2F8B7B8D229}"/>
    <cellStyle name="메모 2 68 2 2 2" xfId="35773" xr:uid="{0BB8608C-A7CF-43BD-8506-30E6127C04ED}"/>
    <cellStyle name="메모 2 68 2 3" xfId="8664" xr:uid="{C7486000-50B0-482D-99FA-040B6B5FB6A5}"/>
    <cellStyle name="메모 2 68 2 3 2" xfId="35774" xr:uid="{69CCE41D-A562-4FB6-8FED-5BA5906F1D03}"/>
    <cellStyle name="메모 2 68 2 4" xfId="35775" xr:uid="{E0F35DD0-365A-4955-8D4E-5ACDBA7E26A6}"/>
    <cellStyle name="메모 2 68 3" xfId="8665" xr:uid="{F368C7DD-48A8-4A55-8495-504110F07F05}"/>
    <cellStyle name="메모 2 68 3 2" xfId="8666" xr:uid="{BCCEB125-D2E1-4466-8711-DEE1B8B4FB6D}"/>
    <cellStyle name="메모 2 68 3 2 2" xfId="35776" xr:uid="{6BE4141A-F9C2-46F3-87A3-75F337153D12}"/>
    <cellStyle name="메모 2 68 3 3" xfId="8667" xr:uid="{0BCE572B-8EEC-45A9-AA27-813CF5CD027C}"/>
    <cellStyle name="메모 2 68 3 3 2" xfId="35777" xr:uid="{DB197125-937F-4D2A-BEAB-E6333345528A}"/>
    <cellStyle name="메모 2 68 3 4" xfId="35778" xr:uid="{BDDBC5A9-8CC0-477D-81BE-68302B7717E7}"/>
    <cellStyle name="메모 2 68 4" xfId="8668" xr:uid="{1BF3C29E-6601-4576-B514-296F0FDF7B98}"/>
    <cellStyle name="메모 2 68 4 2" xfId="35779" xr:uid="{3900FCF8-B4CA-47A0-9507-A8270A7CA6F5}"/>
    <cellStyle name="메모 2 68 5" xfId="8669" xr:uid="{D71887D1-B196-4FAB-9D08-A8B7F0B5852A}"/>
    <cellStyle name="메모 2 68 5 2" xfId="35780" xr:uid="{642E3C72-9406-4076-8A21-7F46C2B18584}"/>
    <cellStyle name="메모 2 68 6" xfId="35781" xr:uid="{4BD5A4E6-19D8-4151-83D9-992D85A98D58}"/>
    <cellStyle name="메모 2 69" xfId="8670" xr:uid="{C21E72C4-169A-458E-91CB-0099CC8A181C}"/>
    <cellStyle name="메모 2 69 2" xfId="8671" xr:uid="{91D3F8F4-68F3-4E9E-B273-25E34EE6BCF7}"/>
    <cellStyle name="메모 2 69 2 2" xfId="8672" xr:uid="{A2A26E69-9631-44CF-B131-08D8781D0495}"/>
    <cellStyle name="메모 2 69 2 2 2" xfId="35782" xr:uid="{76BFD3BD-B6F3-437F-9CD7-D05AD45C1CBD}"/>
    <cellStyle name="메모 2 69 2 3" xfId="8673" xr:uid="{CE0F2B42-5C7C-4581-A8BA-CF7BCD5608FC}"/>
    <cellStyle name="메모 2 69 2 3 2" xfId="35783" xr:uid="{2D9CC658-88DD-40BF-8F48-A3F14F575B89}"/>
    <cellStyle name="메모 2 69 2 4" xfId="35784" xr:uid="{3ECBC4A6-892E-4D80-ABF5-A98C6912F817}"/>
    <cellStyle name="메모 2 69 3" xfId="8674" xr:uid="{A7146C48-BF7E-4DB0-A4C2-18D8F3279512}"/>
    <cellStyle name="메모 2 69 3 2" xfId="8675" xr:uid="{DFE42D91-3C73-47AA-8897-1D6B80904983}"/>
    <cellStyle name="메모 2 69 3 2 2" xfId="35785" xr:uid="{750BB699-D2A2-438F-9318-21BF943614FD}"/>
    <cellStyle name="메모 2 69 3 3" xfId="8676" xr:uid="{EFBBAD34-44D0-4886-AAB7-FE02C7DA86DE}"/>
    <cellStyle name="메모 2 69 3 3 2" xfId="35786" xr:uid="{E53D7258-C809-47DB-B19C-040F0A1D1642}"/>
    <cellStyle name="메모 2 69 3 4" xfId="35787" xr:uid="{6EE14E3C-BFA6-4CE6-9E67-7368F96371F8}"/>
    <cellStyle name="메모 2 69 4" xfId="8677" xr:uid="{5E7C48B1-46A5-487D-8EAB-DF3D8FCF0CA3}"/>
    <cellStyle name="메모 2 69 4 2" xfId="35788" xr:uid="{191ED101-AF17-4C9B-A7C1-FF17CF08521E}"/>
    <cellStyle name="메모 2 69 5" xfId="8678" xr:uid="{E5075EF3-6BA1-488F-96C8-D87463AE272F}"/>
    <cellStyle name="메모 2 69 5 2" xfId="35789" xr:uid="{865C8137-0E7F-4763-A32A-BE827888EDB2}"/>
    <cellStyle name="메모 2 69 6" xfId="35790" xr:uid="{329F5D1C-64C2-4007-9737-5A0C4A092A75}"/>
    <cellStyle name="메모 2 7" xfId="8679" xr:uid="{6BFA45EE-5602-4AA4-BB6D-9BC8DF367B68}"/>
    <cellStyle name="메모 2 7 2" xfId="8680" xr:uid="{CCDCD46A-84A1-4206-A4D5-8993B8C544F7}"/>
    <cellStyle name="메모 2 7 2 2" xfId="8681" xr:uid="{64B6CB1D-169C-4F1C-AFA5-FA66D6916EF8}"/>
    <cellStyle name="메모 2 7 2 2 2" xfId="35791" xr:uid="{1DD710FE-A6E9-431F-BD7C-EFEBC107C3B4}"/>
    <cellStyle name="메모 2 7 2 3" xfId="8682" xr:uid="{844709FA-0324-476B-AED5-B3DC7BD5578C}"/>
    <cellStyle name="메모 2 7 2 3 2" xfId="35792" xr:uid="{682CB4C9-FBC4-4CDF-AAD3-05B5E296753E}"/>
    <cellStyle name="메모 2 7 2 4" xfId="35793" xr:uid="{B3AE6394-F298-416F-B3A6-E68A69DDCFBE}"/>
    <cellStyle name="메모 2 7 3" xfId="8683" xr:uid="{129B178F-5A92-427D-92C8-C31A39EFE582}"/>
    <cellStyle name="메모 2 7 3 2" xfId="8684" xr:uid="{9D2CB106-746A-4574-8E29-70ABF1A3918D}"/>
    <cellStyle name="메모 2 7 3 2 2" xfId="35794" xr:uid="{B69A85BD-AD9B-46CF-AE31-F17BB5A95B1B}"/>
    <cellStyle name="메모 2 7 3 3" xfId="8685" xr:uid="{9D405D62-55D9-48D2-903A-5B60ED048380}"/>
    <cellStyle name="메모 2 7 3 3 2" xfId="35795" xr:uid="{9FC230FB-51BD-4738-AF7E-51BE9A1B0E30}"/>
    <cellStyle name="메모 2 7 3 4" xfId="35796" xr:uid="{8C50E44E-701D-48C0-AC5D-840A6EF26FD8}"/>
    <cellStyle name="메모 2 7 4" xfId="8686" xr:uid="{C7D3D9E6-A88A-4935-961F-190D9C960825}"/>
    <cellStyle name="메모 2 7 4 2" xfId="8687" xr:uid="{A9A3CC86-51B1-4DA1-A57A-C66959405C1D}"/>
    <cellStyle name="메모 2 7 4 2 2" xfId="35797" xr:uid="{5C5329F3-CEE5-4BC1-B74C-1F4E684B1E0A}"/>
    <cellStyle name="메모 2 7 4 3" xfId="8688" xr:uid="{D448F951-1619-4BF1-9700-014B548068B7}"/>
    <cellStyle name="메모 2 7 4 3 2" xfId="35798" xr:uid="{ECCDE91B-57D8-4493-9785-3390E49AB495}"/>
    <cellStyle name="메모 2 7 4 4" xfId="35799" xr:uid="{5DE361C4-A303-46F2-BF8B-41B8106D6654}"/>
    <cellStyle name="메모 2 7 5" xfId="8689" xr:uid="{30A39FAA-CC51-471A-B946-5C4230090FE4}"/>
    <cellStyle name="메모 2 7 5 2" xfId="8690" xr:uid="{E73C9D35-1845-4967-871D-31DF552E5282}"/>
    <cellStyle name="메모 2 7 5 2 2" xfId="35800" xr:uid="{66BC9F56-502D-418D-835B-4A762EAF30FE}"/>
    <cellStyle name="메모 2 7 5 3" xfId="8691" xr:uid="{7DC0FB55-9579-442A-AE1A-8A78465EE6D3}"/>
    <cellStyle name="메모 2 7 5 3 2" xfId="35801" xr:uid="{EB7C1078-6FE1-47BB-AD64-E1E219384F24}"/>
    <cellStyle name="메모 2 7 5 4" xfId="35802" xr:uid="{1D609737-091F-49C7-BB3B-7220BE962E02}"/>
    <cellStyle name="메모 2 7 6" xfId="8692" xr:uid="{CF98F3B5-85DD-4C21-B7C3-82AC6C29197D}"/>
    <cellStyle name="메모 2 7 6 2" xfId="8693" xr:uid="{848F9372-7851-44D4-9C63-EE3C2573B3B8}"/>
    <cellStyle name="메모 2 7 6 2 2" xfId="35803" xr:uid="{96B66C04-424E-409B-AE21-3726EE337977}"/>
    <cellStyle name="메모 2 7 6 3" xfId="8694" xr:uid="{DBD4CF63-3A0B-4A38-B8EF-5375F21FB341}"/>
    <cellStyle name="메모 2 7 6 3 2" xfId="35804" xr:uid="{9D100C96-E72A-4D49-AA7D-BA1010CC91D2}"/>
    <cellStyle name="메모 2 7 6 4" xfId="35805" xr:uid="{1ADA9A77-4C52-43A0-8387-B740BC14755B}"/>
    <cellStyle name="메모 2 7 7" xfId="8695" xr:uid="{8B44D13C-5F95-4721-AFD1-CEE06772BEB0}"/>
    <cellStyle name="메모 2 7 7 2" xfId="35806" xr:uid="{E9DB180E-04AB-4222-AAB4-664F2BDCBFFE}"/>
    <cellStyle name="메모 2 7 8" xfId="8696" xr:uid="{12C45DB5-5476-4DD5-B15F-15C30DEE09B8}"/>
    <cellStyle name="메모 2 7 8 2" xfId="35807" xr:uid="{860362B3-FB84-415F-959C-0E600EB4B287}"/>
    <cellStyle name="메모 2 7 9" xfId="35808" xr:uid="{58F5DFD2-2276-48F1-BED8-81AFEDD15FAD}"/>
    <cellStyle name="메모 2 70" xfId="8697" xr:uid="{4D1C4700-D4E1-446E-AA3D-54E15CAAA572}"/>
    <cellStyle name="메모 2 70 2" xfId="8698" xr:uid="{83ACCD0E-05FB-496F-AB57-06428166A143}"/>
    <cellStyle name="메모 2 70 2 2" xfId="8699" xr:uid="{A0E68B3A-FCDE-4DB5-8612-24F464402C71}"/>
    <cellStyle name="메모 2 70 2 2 2" xfId="35809" xr:uid="{AE6304D1-E6A0-491A-A011-D7244AA8264B}"/>
    <cellStyle name="메모 2 70 2 3" xfId="8700" xr:uid="{5A719FB9-AA04-415B-B997-8C7DB4A604C0}"/>
    <cellStyle name="메모 2 70 2 3 2" xfId="35810" xr:uid="{01829A3D-CBF3-4D6E-95AE-A0058D815BEE}"/>
    <cellStyle name="메모 2 70 2 4" xfId="35811" xr:uid="{D5F42FDC-AF59-4947-8481-64DD2D690634}"/>
    <cellStyle name="메모 2 70 3" xfId="8701" xr:uid="{FCFB0FCC-9070-4FE6-AC16-91482A0F470F}"/>
    <cellStyle name="메모 2 70 3 2" xfId="8702" xr:uid="{F3DD3680-71B1-465D-B609-1234FA375F40}"/>
    <cellStyle name="메모 2 70 3 2 2" xfId="35812" xr:uid="{7464198C-A50A-4FBD-9646-512B5A0ABE04}"/>
    <cellStyle name="메모 2 70 3 3" xfId="8703" xr:uid="{BCAD9402-A715-4F53-83E8-9CEDD212C3CD}"/>
    <cellStyle name="메모 2 70 3 3 2" xfId="35813" xr:uid="{42A1DEDF-98FB-412A-A316-262FD4B0CBF9}"/>
    <cellStyle name="메모 2 70 3 4" xfId="35814" xr:uid="{BB23E6D6-C1A9-4FC0-A0E5-9AD403632BAC}"/>
    <cellStyle name="메모 2 70 4" xfId="8704" xr:uid="{AF5131A4-B48A-49A9-A293-70DCE0053F06}"/>
    <cellStyle name="메모 2 70 4 2" xfId="35815" xr:uid="{96443E52-36D2-4FC0-B5BE-BB23A1362367}"/>
    <cellStyle name="메모 2 70 5" xfId="8705" xr:uid="{98EE6CC6-D020-4948-BF02-A1B202954965}"/>
    <cellStyle name="메모 2 70 5 2" xfId="35816" xr:uid="{66D56936-559E-43F5-9347-F6D989A3D335}"/>
    <cellStyle name="메모 2 70 6" xfId="35817" xr:uid="{B08AB0C9-CE75-43A2-9B92-D5287327EDF2}"/>
    <cellStyle name="메모 2 71" xfId="8706" xr:uid="{6577BA47-F08E-42A6-8E7D-A63430BBA52D}"/>
    <cellStyle name="메모 2 71 2" xfId="8707" xr:uid="{68BEFF2A-EB0B-40A5-B283-669530439983}"/>
    <cellStyle name="메모 2 71 2 2" xfId="8708" xr:uid="{7DBC6828-0C55-45D8-B0C9-07EFC23D63B1}"/>
    <cellStyle name="메모 2 71 2 2 2" xfId="35818" xr:uid="{1C9F05FE-444F-4429-A1C7-1B12EB55CD13}"/>
    <cellStyle name="메모 2 71 2 3" xfId="8709" xr:uid="{BF55D821-3969-4131-B254-415065C0E90B}"/>
    <cellStyle name="메모 2 71 2 3 2" xfId="35819" xr:uid="{4B6A81B1-1DC2-4724-92C7-792A628DE5AB}"/>
    <cellStyle name="메모 2 71 2 4" xfId="35820" xr:uid="{93F862D7-4E8D-4A35-B4E9-34D1BA6C7CAE}"/>
    <cellStyle name="메모 2 71 3" xfId="8710" xr:uid="{AB7DDF32-0B6F-45FA-9905-A7449FDA04CB}"/>
    <cellStyle name="메모 2 71 3 2" xfId="8711" xr:uid="{20FC6A9D-7AC4-4C29-AA09-254CAD1B88CE}"/>
    <cellStyle name="메모 2 71 3 2 2" xfId="35821" xr:uid="{2EF055E1-786D-432A-9161-3E7AFF20232B}"/>
    <cellStyle name="메모 2 71 3 3" xfId="8712" xr:uid="{81E891EE-8814-4A00-925B-66A4726A7CBC}"/>
    <cellStyle name="메모 2 71 3 3 2" xfId="35822" xr:uid="{B2EFB1FA-CC05-4E3A-B126-2499189D2E6B}"/>
    <cellStyle name="메모 2 71 3 4" xfId="35823" xr:uid="{0BB40C6F-6517-4FAF-BAE6-CE9A19E92C53}"/>
    <cellStyle name="메모 2 71 4" xfId="8713" xr:uid="{AB556D47-9FF4-4BCA-AB5C-EB727456FEEA}"/>
    <cellStyle name="메모 2 71 4 2" xfId="35824" xr:uid="{529E8F31-8F3A-4D45-94DD-44F8645160E3}"/>
    <cellStyle name="메모 2 71 5" xfId="8714" xr:uid="{EB1E291A-108D-47D7-BD91-A41B67173084}"/>
    <cellStyle name="메모 2 71 5 2" xfId="35825" xr:uid="{1A70D32A-00FA-4E7C-8364-9C1AA7D6AF10}"/>
    <cellStyle name="메모 2 71 6" xfId="35826" xr:uid="{617F4133-91F1-41A0-A0FD-CDCC76D69965}"/>
    <cellStyle name="메모 2 72" xfId="8715" xr:uid="{AF7FD598-D1B3-4FC7-86BC-128A182D2A47}"/>
    <cellStyle name="메모 2 72 2" xfId="8716" xr:uid="{67A89AD6-3D05-46AE-8EAF-79CFA78E0E2A}"/>
    <cellStyle name="메모 2 72 2 2" xfId="8717" xr:uid="{A4497F97-59A7-43CF-B91B-B90521746C4A}"/>
    <cellStyle name="메모 2 72 2 2 2" xfId="35827" xr:uid="{F60366D5-8670-4BA0-8862-505BF7CA45EF}"/>
    <cellStyle name="메모 2 72 2 3" xfId="8718" xr:uid="{DB957618-8780-4300-BB0C-97CDEF059DFE}"/>
    <cellStyle name="메모 2 72 2 3 2" xfId="35828" xr:uid="{5DD37D13-E4D5-4B91-854E-2705A8456F1E}"/>
    <cellStyle name="메모 2 72 2 4" xfId="35829" xr:uid="{FB7DB630-4A9A-41AA-A447-5612C01ED9E7}"/>
    <cellStyle name="메모 2 72 3" xfId="8719" xr:uid="{FE770D0D-21EA-4D9D-8B2D-60E1CB16F3A4}"/>
    <cellStyle name="메모 2 72 3 2" xfId="8720" xr:uid="{6882A190-C990-4C8D-8EEF-3612AD68A854}"/>
    <cellStyle name="메모 2 72 3 2 2" xfId="35830" xr:uid="{EA0C613A-457F-4E76-8B41-17C71FF1BBE3}"/>
    <cellStyle name="메모 2 72 3 3" xfId="8721" xr:uid="{73A972BF-582B-4A1B-A2C9-1157D85EEF49}"/>
    <cellStyle name="메모 2 72 3 3 2" xfId="35831" xr:uid="{A3C4F189-C726-448C-A569-47D2EB2232E8}"/>
    <cellStyle name="메모 2 72 3 4" xfId="35832" xr:uid="{55B28C76-78C4-4008-AC67-52B3C8D8D993}"/>
    <cellStyle name="메모 2 72 4" xfId="8722" xr:uid="{CCFAF5B4-08C7-4D1D-93FD-9B83BCCE8E5B}"/>
    <cellStyle name="메모 2 72 4 2" xfId="35833" xr:uid="{05E0F2E6-1D09-4BDC-9A51-A98DA841383E}"/>
    <cellStyle name="메모 2 72 5" xfId="8723" xr:uid="{724E270A-6307-47EF-B74E-B6D62B34F063}"/>
    <cellStyle name="메모 2 72 5 2" xfId="35834" xr:uid="{51449E76-74F3-4618-9968-9FAC666F28F2}"/>
    <cellStyle name="메모 2 72 6" xfId="35835" xr:uid="{850BF53C-78F5-48D0-BED9-D2D9A49B8BDE}"/>
    <cellStyle name="메모 2 73" xfId="8724" xr:uid="{337DFB70-4FE8-4BC8-A511-3B674D87633E}"/>
    <cellStyle name="메모 2 73 2" xfId="8725" xr:uid="{EC415ADE-8CBF-4F36-9BC4-719BDCF5E999}"/>
    <cellStyle name="메모 2 73 2 2" xfId="8726" xr:uid="{6524BB75-A56D-4830-90E4-F9486126E096}"/>
    <cellStyle name="메모 2 73 2 2 2" xfId="35836" xr:uid="{F5378AC1-CC36-4400-A989-200107204110}"/>
    <cellStyle name="메모 2 73 2 3" xfId="8727" xr:uid="{8F82892F-2C4A-475F-AC2D-BFF602F89BC2}"/>
    <cellStyle name="메모 2 73 2 3 2" xfId="35837" xr:uid="{56D06A24-4CB7-4CC9-94A1-557FAC40ECC7}"/>
    <cellStyle name="메모 2 73 2 4" xfId="35838" xr:uid="{132D7240-6F6F-4415-BB13-D288DA6C37A1}"/>
    <cellStyle name="메모 2 73 3" xfId="8728" xr:uid="{DDC02815-4D37-475F-B964-8ADF209143B6}"/>
    <cellStyle name="메모 2 73 3 2" xfId="8729" xr:uid="{8DD927BD-41EC-40EE-8023-095497C0BB40}"/>
    <cellStyle name="메모 2 73 3 2 2" xfId="35839" xr:uid="{84FE046A-D290-4491-98CA-6256683607B0}"/>
    <cellStyle name="메모 2 73 3 3" xfId="8730" xr:uid="{21AF8D09-32AD-4BC4-B3AE-9452282116F0}"/>
    <cellStyle name="메모 2 73 3 3 2" xfId="35840" xr:uid="{46247E91-C8C9-4474-830E-40339D413A80}"/>
    <cellStyle name="메모 2 73 3 4" xfId="35841" xr:uid="{07A8552B-FA8D-488E-8519-0DADED6A13B1}"/>
    <cellStyle name="메모 2 73 4" xfId="8731" xr:uid="{146B95E1-86BE-41C2-BA6C-EDE1D95F3979}"/>
    <cellStyle name="메모 2 73 4 2" xfId="35842" xr:uid="{6D263A4D-388F-4B29-937E-6974330904EA}"/>
    <cellStyle name="메모 2 73 5" xfId="8732" xr:uid="{B70DEE01-3A90-4915-9005-15379ACE6623}"/>
    <cellStyle name="메모 2 73 5 2" xfId="35843" xr:uid="{7F18E972-F34D-4D33-B114-4A38800B1049}"/>
    <cellStyle name="메모 2 73 6" xfId="35844" xr:uid="{D64F7CF0-ABB7-4C42-BBBF-212656E1852A}"/>
    <cellStyle name="메모 2 74" xfId="8733" xr:uid="{C95D3B3D-47AA-4169-B9A8-F410C7D0075F}"/>
    <cellStyle name="메모 2 74 2" xfId="8734" xr:uid="{C00F1AD7-3C2A-4463-B0BB-5481DCA33051}"/>
    <cellStyle name="메모 2 74 2 2" xfId="8735" xr:uid="{3F3AED86-D196-4D14-B382-77453A8F9730}"/>
    <cellStyle name="메모 2 74 2 2 2" xfId="35845" xr:uid="{DCFBCCA9-B6BB-4E3A-A908-EDD99B5B432C}"/>
    <cellStyle name="메모 2 74 2 3" xfId="8736" xr:uid="{9F42438F-CF6A-4415-9E7B-BB1E1F34C202}"/>
    <cellStyle name="메모 2 74 2 3 2" xfId="35846" xr:uid="{331A4FEB-FCCE-4A9B-92C0-66311EF15608}"/>
    <cellStyle name="메모 2 74 2 4" xfId="35847" xr:uid="{3633D678-DA91-4991-A2B3-1A3AF5FE1547}"/>
    <cellStyle name="메모 2 74 3" xfId="8737" xr:uid="{CE674240-2940-483C-A3B8-8CB57CD18F31}"/>
    <cellStyle name="메모 2 74 3 2" xfId="8738" xr:uid="{6134281A-BC8F-4C4A-AC1A-7259DF44F414}"/>
    <cellStyle name="메모 2 74 3 2 2" xfId="35848" xr:uid="{C7147E59-270E-46A9-B54B-85EF96EAFD64}"/>
    <cellStyle name="메모 2 74 3 3" xfId="8739" xr:uid="{87DF863A-922A-4196-8849-8954B5BDF2D7}"/>
    <cellStyle name="메모 2 74 3 3 2" xfId="35849" xr:uid="{87848E68-8539-44C6-A209-482011E529A1}"/>
    <cellStyle name="메모 2 74 3 4" xfId="35850" xr:uid="{79B0ECB5-5731-43A3-9375-D7B5EBB4858A}"/>
    <cellStyle name="메모 2 74 4" xfId="8740" xr:uid="{6BBD2118-F119-45A2-8140-DBF3C0411A1B}"/>
    <cellStyle name="메모 2 74 4 2" xfId="35851" xr:uid="{816A18BE-77E8-4E29-AB06-4985EEF15884}"/>
    <cellStyle name="메모 2 74 5" xfId="8741" xr:uid="{8F4B1065-0C18-4FC9-9651-33A965B1A602}"/>
    <cellStyle name="메모 2 74 5 2" xfId="35852" xr:uid="{1F64B20D-99F6-47C7-A188-1A0B4C207E6B}"/>
    <cellStyle name="메모 2 74 6" xfId="35853" xr:uid="{9C6FEA58-7619-4F8A-B2F8-9ADAFECD0733}"/>
    <cellStyle name="메모 2 75" xfId="8742" xr:uid="{4B49A142-E021-4EDE-963B-A227D52CD916}"/>
    <cellStyle name="메모 2 75 2" xfId="8743" xr:uid="{728D906C-2F35-44FA-8746-FD2A09A6CEA2}"/>
    <cellStyle name="메모 2 75 2 2" xfId="8744" xr:uid="{000F7473-6734-4F03-A85A-1518C37CA3B7}"/>
    <cellStyle name="메모 2 75 2 2 2" xfId="35854" xr:uid="{76A67279-FB5F-4BD6-BC2B-B9D846250423}"/>
    <cellStyle name="메모 2 75 2 3" xfId="8745" xr:uid="{C522637E-F4C2-442C-83B5-F37941C74C05}"/>
    <cellStyle name="메모 2 75 2 3 2" xfId="35855" xr:uid="{041111E9-4B89-4AD9-B233-4744A411EC2A}"/>
    <cellStyle name="메모 2 75 2 4" xfId="35856" xr:uid="{76677C94-C401-4814-A292-F44E7D77F106}"/>
    <cellStyle name="메모 2 75 3" xfId="8746" xr:uid="{E61AE18E-1702-4E26-A8AC-1020B6782C96}"/>
    <cellStyle name="메모 2 75 3 2" xfId="8747" xr:uid="{9CA259B6-2BAB-4F20-9315-7E39D1BA2A68}"/>
    <cellStyle name="메모 2 75 3 2 2" xfId="35857" xr:uid="{83A805C9-49EA-4387-9040-560EA6722677}"/>
    <cellStyle name="메모 2 75 3 3" xfId="8748" xr:uid="{B999E523-6618-4331-B085-203FD1C18CC4}"/>
    <cellStyle name="메모 2 75 3 3 2" xfId="35858" xr:uid="{C2434ADC-3812-41DE-87FF-7552FDD42A5D}"/>
    <cellStyle name="메모 2 75 3 4" xfId="35859" xr:uid="{0118FAB0-7251-462D-ACA7-1743811ABCED}"/>
    <cellStyle name="메모 2 75 4" xfId="8749" xr:uid="{BBA8481A-1EE5-45A2-BEB8-D331D53DAAFA}"/>
    <cellStyle name="메모 2 75 4 2" xfId="35860" xr:uid="{A642E3B2-CDA1-4028-BF6B-3013A156CCF2}"/>
    <cellStyle name="메모 2 75 5" xfId="8750" xr:uid="{BEF358FD-6814-4CA4-A6DB-07E2586AAAF9}"/>
    <cellStyle name="메모 2 75 5 2" xfId="35861" xr:uid="{CEBEE6A1-B8EF-42DF-9FF3-B8E7A0E7922E}"/>
    <cellStyle name="메모 2 75 6" xfId="35862" xr:uid="{27371EFA-2427-47EA-B38A-64C740872246}"/>
    <cellStyle name="메모 2 76" xfId="8751" xr:uid="{A6B423D5-63DE-4BD5-9E66-9AF33F7534A1}"/>
    <cellStyle name="메모 2 76 2" xfId="8752" xr:uid="{96ED190E-D5F5-4FE0-91D4-036522954EAC}"/>
    <cellStyle name="메모 2 76 2 2" xfId="8753" xr:uid="{6198AF1F-3052-4F2D-A78B-CB434F35238D}"/>
    <cellStyle name="메모 2 76 2 2 2" xfId="35863" xr:uid="{36C38192-4A46-432F-8FDC-9BBAD6AD881B}"/>
    <cellStyle name="메모 2 76 2 3" xfId="8754" xr:uid="{E2010E7A-3180-494D-BB20-1F7F4451BAB9}"/>
    <cellStyle name="메모 2 76 2 3 2" xfId="35864" xr:uid="{8F931921-BAD0-46C6-A888-500F84BA9549}"/>
    <cellStyle name="메모 2 76 2 4" xfId="35865" xr:uid="{EB3D5CEE-0338-4D9F-9B5D-D8AC47DC6371}"/>
    <cellStyle name="메모 2 76 3" xfId="8755" xr:uid="{A9244BF6-E173-4F25-8937-962295E01029}"/>
    <cellStyle name="메모 2 76 3 2" xfId="8756" xr:uid="{3AB001EE-D599-4EA1-A5AF-39422601C300}"/>
    <cellStyle name="메모 2 76 3 2 2" xfId="35866" xr:uid="{102B724F-CC03-4C85-B44D-04D60CC18D59}"/>
    <cellStyle name="메모 2 76 3 3" xfId="8757" xr:uid="{D923A0F3-42B6-4F98-9EB4-4E8F98D4855B}"/>
    <cellStyle name="메모 2 76 3 3 2" xfId="35867" xr:uid="{28009641-8EDF-475E-B07C-84FE4CE0D6B4}"/>
    <cellStyle name="메모 2 76 3 4" xfId="35868" xr:uid="{6D5089C8-8F6B-4791-9938-77B1EF05189F}"/>
    <cellStyle name="메모 2 76 4" xfId="8758" xr:uid="{9BB3D06A-F8EA-41AB-9969-DC3A025D07CF}"/>
    <cellStyle name="메모 2 76 4 2" xfId="35869" xr:uid="{75C728D6-EDAA-4671-8FEF-804577E19BC7}"/>
    <cellStyle name="메모 2 76 5" xfId="8759" xr:uid="{0BCD7DCD-2A72-47AC-848C-B7A8C15A6B6D}"/>
    <cellStyle name="메모 2 76 5 2" xfId="35870" xr:uid="{C6DDCF97-F4CB-4D55-A15D-48EE7B533F34}"/>
    <cellStyle name="메모 2 76 6" xfId="35871" xr:uid="{1479E2D1-6041-44F2-AA60-09FD8EAB44D5}"/>
    <cellStyle name="메모 2 77" xfId="8760" xr:uid="{F04762E2-C286-4580-B09C-D54772B3191E}"/>
    <cellStyle name="메모 2 77 2" xfId="8761" xr:uid="{184D5620-80E7-42C9-BBAC-D85D1A4B0EC2}"/>
    <cellStyle name="메모 2 77 2 2" xfId="35872" xr:uid="{DC6181A0-9A48-4242-9855-70AD093860CD}"/>
    <cellStyle name="메모 2 77 3" xfId="8762" xr:uid="{1007E578-DAC3-4D0A-84A4-A0024BCE7BCC}"/>
    <cellStyle name="메모 2 77 3 2" xfId="35873" xr:uid="{3EF864B1-71B4-4745-9334-804A4C0CAEA9}"/>
    <cellStyle name="메모 2 77 4" xfId="35874" xr:uid="{CC396D14-FD8E-4AFD-B06E-295083D52001}"/>
    <cellStyle name="메모 2 78" xfId="8763" xr:uid="{5FC7C5AC-92C6-4259-8F7F-66B9788A89AD}"/>
    <cellStyle name="메모 2 78 2" xfId="8764" xr:uid="{63B0F16E-D444-4595-98BA-520CEB5A831E}"/>
    <cellStyle name="메모 2 78 2 2" xfId="35875" xr:uid="{C3ABD0E2-2A69-45E2-ACDB-B08FD03860AC}"/>
    <cellStyle name="메모 2 78 3" xfId="8765" xr:uid="{4EF0F74C-5082-456D-AAD8-9A59AF901473}"/>
    <cellStyle name="메모 2 78 3 2" xfId="35876" xr:uid="{532284A7-1FCE-4D59-AD24-F78A88DF3157}"/>
    <cellStyle name="메모 2 78 4" xfId="35877" xr:uid="{349B1BE8-56A4-4F41-A4D6-FCF0BF2EA924}"/>
    <cellStyle name="메모 2 79" xfId="8766" xr:uid="{C4384E0D-1EED-4B85-8A0C-0170DD9BE2CA}"/>
    <cellStyle name="메모 2 79 2" xfId="8767" xr:uid="{2ABD9BAC-F8F0-40DE-AF67-01D7ACDF46EB}"/>
    <cellStyle name="메모 2 79 2 2" xfId="35878" xr:uid="{2ADC1AE3-A787-48AF-81FB-7F91B15A5B50}"/>
    <cellStyle name="메모 2 79 3" xfId="8768" xr:uid="{085042AA-736D-4A0B-8DAE-6E163791AD43}"/>
    <cellStyle name="메모 2 79 3 2" xfId="35879" xr:uid="{7D3B69E5-AA67-4C70-A289-F79671B449AD}"/>
    <cellStyle name="메모 2 79 4" xfId="35880" xr:uid="{7B84B5C1-E5A3-4139-A3DE-931909063D9E}"/>
    <cellStyle name="메모 2 8" xfId="8769" xr:uid="{8C7833EA-0069-47FE-BCCF-1A5E90AD476C}"/>
    <cellStyle name="메모 2 8 2" xfId="8770" xr:uid="{6EC37533-D0E7-49E1-990F-5308BEA9F9C6}"/>
    <cellStyle name="메모 2 8 2 2" xfId="8771" xr:uid="{6E7BAD11-BE0B-4ECC-9BD8-35CECDE161A6}"/>
    <cellStyle name="메모 2 8 2 2 2" xfId="35881" xr:uid="{019FA901-3B52-40E2-9139-F1756DF322A9}"/>
    <cellStyle name="메모 2 8 2 3" xfId="8772" xr:uid="{580707DA-BB83-4EAE-BCE7-46BB76F48BA3}"/>
    <cellStyle name="메모 2 8 2 3 2" xfId="35882" xr:uid="{1CBD6C68-F89B-45FA-BBEC-55392D008E68}"/>
    <cellStyle name="메모 2 8 2 4" xfId="35883" xr:uid="{AE40B807-E1F3-4C68-8EA6-02FBBA3D5411}"/>
    <cellStyle name="메모 2 8 3" xfId="8773" xr:uid="{DB194F27-1FBB-4069-8F1D-E72EA2FC3DC3}"/>
    <cellStyle name="메모 2 8 3 2" xfId="8774" xr:uid="{1D996BE0-15A6-43C9-ACE3-4F44D6DF965B}"/>
    <cellStyle name="메모 2 8 3 2 2" xfId="35884" xr:uid="{81BCF46F-0670-4680-B529-317F28432923}"/>
    <cellStyle name="메모 2 8 3 3" xfId="8775" xr:uid="{37E27CE6-460A-4044-92EC-3FCA51C57BC3}"/>
    <cellStyle name="메모 2 8 3 3 2" xfId="35885" xr:uid="{D62ED064-B1D8-4318-AE76-92486B956F04}"/>
    <cellStyle name="메모 2 8 3 4" xfId="35886" xr:uid="{5A71DC65-0495-4A16-8DFD-7AF8004A3E32}"/>
    <cellStyle name="메모 2 8 4" xfId="8776" xr:uid="{BE89D70A-8840-4AF9-87AA-B349F8AA0C8B}"/>
    <cellStyle name="메모 2 8 4 2" xfId="8777" xr:uid="{0EC500E1-D580-47C0-AB2F-8FEAFD12C8BC}"/>
    <cellStyle name="메모 2 8 4 2 2" xfId="35887" xr:uid="{95419CAD-4DB9-42D0-A17E-FAC3AAD8572B}"/>
    <cellStyle name="메모 2 8 4 3" xfId="8778" xr:uid="{FD2DF84F-2BDF-4EFF-A0F9-543F1A54CDCF}"/>
    <cellStyle name="메모 2 8 4 3 2" xfId="35888" xr:uid="{B06616D3-37A6-4147-AE39-5930ED115DC3}"/>
    <cellStyle name="메모 2 8 4 4" xfId="35889" xr:uid="{D0C5E4D5-D3F7-4265-987A-85E5058813BB}"/>
    <cellStyle name="메모 2 8 5" xfId="8779" xr:uid="{123EFA62-2C30-448D-9811-03BC44635B0A}"/>
    <cellStyle name="메모 2 8 5 2" xfId="8780" xr:uid="{B91A098D-E3E6-45C3-A0E5-C5DCDEBE468D}"/>
    <cellStyle name="메모 2 8 5 2 2" xfId="35890" xr:uid="{C3AC8F03-9571-4F58-A530-156FBFBE7387}"/>
    <cellStyle name="메모 2 8 5 3" xfId="8781" xr:uid="{923F6E31-3ECC-4FB7-BAB6-891F97C5100D}"/>
    <cellStyle name="메모 2 8 5 3 2" xfId="35891" xr:uid="{21AD66B8-E858-499A-804B-EDB4BEA95E3E}"/>
    <cellStyle name="메모 2 8 5 4" xfId="35892" xr:uid="{EFABB244-C1EF-4336-8DD9-FFB5FDECF431}"/>
    <cellStyle name="메모 2 8 6" xfId="8782" xr:uid="{C14D898B-B6C3-4520-A3EE-3B55A05ED7C0}"/>
    <cellStyle name="메모 2 8 6 2" xfId="8783" xr:uid="{E00E2A53-5DBC-40BB-A31E-DB7C7FD438A2}"/>
    <cellStyle name="메모 2 8 6 2 2" xfId="35893" xr:uid="{20CD2F31-C741-4125-AABB-4709F8D06A3C}"/>
    <cellStyle name="메모 2 8 6 3" xfId="8784" xr:uid="{1ABDE354-4291-434E-B884-AE7EF128A9AB}"/>
    <cellStyle name="메모 2 8 6 3 2" xfId="35894" xr:uid="{C7EB4094-CF9E-477C-A1F9-009C4F0BACD2}"/>
    <cellStyle name="메모 2 8 6 4" xfId="35895" xr:uid="{8A7F2D31-C5F3-4A95-B3C0-FFE42916640E}"/>
    <cellStyle name="메모 2 8 7" xfId="8785" xr:uid="{C7D3B90C-4D1C-4BAC-9BF6-EFF7A5FBB5C2}"/>
    <cellStyle name="메모 2 8 7 2" xfId="35896" xr:uid="{079F442B-1889-40FE-AE0B-54E85AE3ACA8}"/>
    <cellStyle name="메모 2 8 8" xfId="8786" xr:uid="{C17ECC4F-C9EE-4E58-BE78-708E0CA11D48}"/>
    <cellStyle name="메모 2 8 8 2" xfId="35897" xr:uid="{A0BD042D-17FB-4A50-8051-E684F7FF3F2F}"/>
    <cellStyle name="메모 2 8 9" xfId="35898" xr:uid="{7EFC08B1-4C17-4F09-B70E-8423C4CCCCA3}"/>
    <cellStyle name="메모 2 80" xfId="8787" xr:uid="{CE88736A-7264-499D-9DAE-43C42F2F178F}"/>
    <cellStyle name="메모 2 80 2" xfId="8788" xr:uid="{3D46D0AA-77ED-4847-A5A1-654F00E6F287}"/>
    <cellStyle name="메모 2 80 2 2" xfId="35899" xr:uid="{8F6992DE-6FC9-4EDF-8877-3D99800EBA7D}"/>
    <cellStyle name="메모 2 80 3" xfId="8789" xr:uid="{70807722-48E0-4FA3-A01F-727F6018BD05}"/>
    <cellStyle name="메모 2 80 3 2" xfId="35900" xr:uid="{76E33D60-8753-450B-B42D-51A348BEAEA0}"/>
    <cellStyle name="메모 2 80 4" xfId="35901" xr:uid="{958406A6-8D83-49DD-BBCD-E61839A69A25}"/>
    <cellStyle name="메모 2 81" xfId="8790" xr:uid="{2C045DDB-CE29-4CA9-8F61-86138F53349C}"/>
    <cellStyle name="메모 2 81 2" xfId="8791" xr:uid="{E0744CB1-CD6C-4482-AC63-7399A2733B6C}"/>
    <cellStyle name="메모 2 81 2 2" xfId="35902" xr:uid="{612C3EC9-40F4-45F9-BEE5-2F54A15D3DB8}"/>
    <cellStyle name="메모 2 81 3" xfId="8792" xr:uid="{A6A5203E-BD84-4B7A-A5C8-17C0001330F8}"/>
    <cellStyle name="메모 2 81 3 2" xfId="35903" xr:uid="{F54691AC-2A16-49D8-A47E-ADD2228DED84}"/>
    <cellStyle name="메모 2 81 4" xfId="35904" xr:uid="{7E8D2E24-A0DC-485D-8BB2-0E1188947481}"/>
    <cellStyle name="메모 2 82" xfId="27358" xr:uid="{0E2B7A19-C8D4-4CC5-AB13-308CABCD02FD}"/>
    <cellStyle name="메모 2 82 2" xfId="35905" xr:uid="{C33C2900-45F7-417E-ABC1-9B4682C49055}"/>
    <cellStyle name="메모 2 83" xfId="35906" xr:uid="{AE6FFD6F-62A8-4481-A678-2FA530F210DE}"/>
    <cellStyle name="메모 2 9" xfId="8793" xr:uid="{4718C82B-6613-473C-BCCD-978C49E95678}"/>
    <cellStyle name="메모 2 9 2" xfId="8794" xr:uid="{F4FAE46C-D380-4D31-9878-97B40901D2D6}"/>
    <cellStyle name="메모 2 9 2 2" xfId="8795" xr:uid="{7169407C-6C74-4BAA-BB18-BF2B85D58CDD}"/>
    <cellStyle name="메모 2 9 2 2 2" xfId="35907" xr:uid="{AFDA1255-4F85-42BA-B632-CC5C72A60F90}"/>
    <cellStyle name="메모 2 9 2 3" xfId="8796" xr:uid="{57B77FAB-FFE5-4918-8FF6-5C7E10AC9DDC}"/>
    <cellStyle name="메모 2 9 2 3 2" xfId="35908" xr:uid="{ECA76D67-1DE5-4216-8A57-A9525450AD68}"/>
    <cellStyle name="메모 2 9 2 4" xfId="35909" xr:uid="{D13E6F52-1B4F-41E1-8218-C78B1693F23B}"/>
    <cellStyle name="메모 2 9 3" xfId="8797" xr:uid="{C774655D-07D7-41AD-A7A7-F2B7FA5666EC}"/>
    <cellStyle name="메모 2 9 3 2" xfId="8798" xr:uid="{9FC00297-F2F7-403B-8782-3FEB7630A5DB}"/>
    <cellStyle name="메모 2 9 3 2 2" xfId="35910" xr:uid="{137EC06F-8378-4B7B-8EDB-672AB0F92128}"/>
    <cellStyle name="메모 2 9 3 3" xfId="8799" xr:uid="{8261332C-CFBE-4A29-89BF-765DE9690E04}"/>
    <cellStyle name="메모 2 9 3 3 2" xfId="35911" xr:uid="{48D7D1BA-76F5-4C23-9694-1FA331A04F92}"/>
    <cellStyle name="메모 2 9 3 4" xfId="35912" xr:uid="{8CAD5BB8-BFBC-494C-B68B-757621722C6B}"/>
    <cellStyle name="메모 2 9 4" xfId="8800" xr:uid="{DBF233A6-84B1-4771-8032-AE9D71EB81EF}"/>
    <cellStyle name="메모 2 9 4 2" xfId="8801" xr:uid="{4B0B3F76-83A7-4124-B212-6ABF89F2E769}"/>
    <cellStyle name="메모 2 9 4 2 2" xfId="35913" xr:uid="{96690A84-5B54-49D0-8F2F-2007351E549E}"/>
    <cellStyle name="메모 2 9 4 3" xfId="8802" xr:uid="{F1E37664-7C4E-45F0-8A2D-04695681BD30}"/>
    <cellStyle name="메모 2 9 4 3 2" xfId="35914" xr:uid="{7D7A0560-A314-4214-B91A-DBC61E75D960}"/>
    <cellStyle name="메모 2 9 4 4" xfId="35915" xr:uid="{EC87CF42-F842-4920-AB7D-5D5F036C5CED}"/>
    <cellStyle name="메모 2 9 5" xfId="8803" xr:uid="{D0990153-AAD1-4C00-9C66-2701200831FE}"/>
    <cellStyle name="메모 2 9 5 2" xfId="8804" xr:uid="{FBD39073-9D3C-40D4-AD2F-11A91713B63B}"/>
    <cellStyle name="메모 2 9 5 2 2" xfId="35916" xr:uid="{400708D6-13E1-4C6F-B5BC-AC7FF97E475B}"/>
    <cellStyle name="메모 2 9 5 3" xfId="8805" xr:uid="{92A12107-E78A-4186-BADE-33AD6CE88E9C}"/>
    <cellStyle name="메모 2 9 5 3 2" xfId="35917" xr:uid="{3D9D9F29-3938-4FD9-93B1-09CA3C23B2F0}"/>
    <cellStyle name="메모 2 9 5 4" xfId="35918" xr:uid="{F54BA3F5-50D5-4D24-8888-530E07622BF1}"/>
    <cellStyle name="메모 2 9 6" xfId="8806" xr:uid="{69CDF676-E887-4BF3-BEF5-3ECB6DFDBB60}"/>
    <cellStyle name="메모 2 9 6 2" xfId="8807" xr:uid="{220C39B4-86E8-4EA5-9402-24D914226CD7}"/>
    <cellStyle name="메모 2 9 6 2 2" xfId="35919" xr:uid="{F64575AB-A58A-46F5-AD40-3F7E4D6D2329}"/>
    <cellStyle name="메모 2 9 6 3" xfId="8808" xr:uid="{4CAB474B-F7AA-4728-93F5-C24A5ADEC614}"/>
    <cellStyle name="메모 2 9 6 3 2" xfId="35920" xr:uid="{C30C67D7-D0C6-4EE6-B21E-CFEA36639AC4}"/>
    <cellStyle name="메모 2 9 6 4" xfId="35921" xr:uid="{42EA04EE-EBC8-482B-9677-96AF39A10DB5}"/>
    <cellStyle name="메모 2 9 7" xfId="8809" xr:uid="{91BA9C7E-2C33-48F3-BBB5-0C6B963211A4}"/>
    <cellStyle name="메모 2 9 7 2" xfId="35922" xr:uid="{1687FB1F-9C86-4E70-A72B-890DAE8D3B9D}"/>
    <cellStyle name="메모 2 9 8" xfId="8810" xr:uid="{A0DC8216-1E62-4F56-9F8B-34C4F615BAFF}"/>
    <cellStyle name="메모 2 9 8 2" xfId="35923" xr:uid="{40E2B184-C2FE-40C7-8635-8C86E488A3D5}"/>
    <cellStyle name="메모 2 9 9" xfId="35924" xr:uid="{1AEBA355-9373-448E-A688-D3755348B58B}"/>
    <cellStyle name="메모 20" xfId="8811" xr:uid="{FAEE4B85-690F-4384-A7C4-9D3975943CF9}"/>
    <cellStyle name="메모 20 2" xfId="8812" xr:uid="{3F2EBC12-49E0-4767-968A-F09DF89BB923}"/>
    <cellStyle name="메모 20 2 2" xfId="8813" xr:uid="{3D765144-8197-4BC4-A36A-44D0DC3228D1}"/>
    <cellStyle name="메모 20 2 2 2" xfId="35925" xr:uid="{AA65442E-A7C8-450D-9D48-78E9A4E8F369}"/>
    <cellStyle name="메모 20 2 3" xfId="8814" xr:uid="{14BED0F9-5440-4E0A-9452-CC59DD1DD383}"/>
    <cellStyle name="메모 20 2 3 2" xfId="35926" xr:uid="{2E49B81E-9D55-4BA7-B648-2FD494F4A598}"/>
    <cellStyle name="메모 20 2 4" xfId="35927" xr:uid="{7B717991-0ADD-411A-900C-F54B738257B3}"/>
    <cellStyle name="메모 20 3" xfId="8815" xr:uid="{9D62C5FE-EEE9-4CFB-B502-2DDEBDAE831F}"/>
    <cellStyle name="메모 20 3 2" xfId="8816" xr:uid="{C3ECC484-8C1E-4D22-B260-1CD4E6C9B1D5}"/>
    <cellStyle name="메모 20 3 2 2" xfId="35928" xr:uid="{EF6378A3-BF67-4811-BA75-C3911B6FEED3}"/>
    <cellStyle name="메모 20 3 3" xfId="8817" xr:uid="{2D67FFE9-BAF2-49FA-9EE6-6897A15D7BC9}"/>
    <cellStyle name="메모 20 3 3 2" xfId="35929" xr:uid="{892263FD-BDA0-4216-A8D7-407263DDCDF1}"/>
    <cellStyle name="메모 20 3 4" xfId="35930" xr:uid="{EA27011D-77A5-4720-B47F-AD5323AB4781}"/>
    <cellStyle name="메모 20 4" xfId="8818" xr:uid="{C8D8C6C2-E50F-4596-A466-0C0B2578563A}"/>
    <cellStyle name="메모 20 4 2" xfId="8819" xr:uid="{B5DB8E51-E710-4EC2-995F-6A74B9F8CAA6}"/>
    <cellStyle name="메모 20 4 2 2" xfId="35931" xr:uid="{C0C64580-819C-414F-908C-00680717C527}"/>
    <cellStyle name="메모 20 4 3" xfId="8820" xr:uid="{B593328A-DBE2-4DA7-9297-39D0527BAB95}"/>
    <cellStyle name="메모 20 4 3 2" xfId="35932" xr:uid="{718360F2-4179-4864-9D99-CE38B33E445D}"/>
    <cellStyle name="메모 20 4 4" xfId="35933" xr:uid="{77C51F5E-3C1B-4DFF-9E77-7C02C8612532}"/>
    <cellStyle name="메모 20 5" xfId="8821" xr:uid="{A08BA731-363F-4FE5-AF26-A56F954FF38C}"/>
    <cellStyle name="메모 20 5 2" xfId="35934" xr:uid="{CC6BDE6F-EE7B-4D59-90D2-55598B20E2D0}"/>
    <cellStyle name="메모 20 6" xfId="8822" xr:uid="{B415A6AC-B85A-4646-B57A-80E8FC208684}"/>
    <cellStyle name="메모 20 6 2" xfId="35935" xr:uid="{962EC741-440D-43F5-BEA0-D1E40FDE646E}"/>
    <cellStyle name="메모 20 7" xfId="35936" xr:uid="{AF3BCBD4-082A-49AE-B1C6-C327D3C76332}"/>
    <cellStyle name="메모 21" xfId="8823" xr:uid="{97CF0BEA-CF1C-4E2C-9B4B-21900EAB934D}"/>
    <cellStyle name="메모 21 2" xfId="8824" xr:uid="{855BCE83-8969-4603-B537-73466AC48D50}"/>
    <cellStyle name="메모 21 2 2" xfId="8825" xr:uid="{C24FCD7E-CABD-4053-B9BE-BCB7174F6208}"/>
    <cellStyle name="메모 21 2 2 2" xfId="35937" xr:uid="{906A7FC8-9D54-4093-BC22-C2BEAD9DA970}"/>
    <cellStyle name="메모 21 2 3" xfId="8826" xr:uid="{E1B504CA-977D-4408-858D-B4D393ECB7B0}"/>
    <cellStyle name="메모 21 2 3 2" xfId="35938" xr:uid="{F14EF708-8C16-4EA3-9BCF-92A0225FCDCC}"/>
    <cellStyle name="메모 21 2 4" xfId="35939" xr:uid="{C859FBBB-6091-4289-A531-253F45BF8C70}"/>
    <cellStyle name="메모 21 3" xfId="8827" xr:uid="{6EF096DE-2ECF-45B2-BEF2-994FCBB26BA7}"/>
    <cellStyle name="메모 21 3 2" xfId="8828" xr:uid="{2DFC98DB-1F3A-45B6-A11C-B08140C941B2}"/>
    <cellStyle name="메모 21 3 2 2" xfId="35940" xr:uid="{BD3F5EB7-1436-4857-84FB-6AAFB9B1852A}"/>
    <cellStyle name="메모 21 3 3" xfId="8829" xr:uid="{B25E6BBA-ABBC-47BE-B3F8-E96FDAB04202}"/>
    <cellStyle name="메모 21 3 3 2" xfId="35941" xr:uid="{39FD4D48-2850-4D58-8C57-5C191FFAEA3D}"/>
    <cellStyle name="메모 21 3 4" xfId="35942" xr:uid="{DD1FBB6B-C617-42E9-95C5-B8EF75F6B393}"/>
    <cellStyle name="메모 21 4" xfId="8830" xr:uid="{A0DA2B6E-00D1-48FC-BB0F-B87424DE08A0}"/>
    <cellStyle name="메모 21 4 2" xfId="8831" xr:uid="{863883CD-AD70-482F-8A45-B3191595A43C}"/>
    <cellStyle name="메모 21 4 2 2" xfId="35943" xr:uid="{054C64EB-A25C-4B71-9D94-C0A3A54686F4}"/>
    <cellStyle name="메모 21 4 3" xfId="8832" xr:uid="{37AAF831-D766-4AF4-A76A-02137D92E4CB}"/>
    <cellStyle name="메모 21 4 3 2" xfId="35944" xr:uid="{14C1024E-8404-4337-8808-021B27F2E38E}"/>
    <cellStyle name="메모 21 4 4" xfId="35945" xr:uid="{F8DB65D6-B4CB-4923-82DD-B8412AA24AE8}"/>
    <cellStyle name="메모 21 5" xfId="8833" xr:uid="{1569D598-6033-43DC-B778-25D364208EA2}"/>
    <cellStyle name="메모 21 5 2" xfId="35946" xr:uid="{83FA22C1-0394-45B6-B65C-142B1161EAA8}"/>
    <cellStyle name="메모 21 6" xfId="8834" xr:uid="{EE50B407-BB98-4553-87E4-9AC42AA6EE2A}"/>
    <cellStyle name="메모 21 6 2" xfId="35947" xr:uid="{D373FC1F-8A3F-45A4-B093-C36781C674BD}"/>
    <cellStyle name="메모 21 7" xfId="35948" xr:uid="{0A8664D2-549F-4F8F-B7C6-77FE71B4ED76}"/>
    <cellStyle name="메모 22" xfId="8835" xr:uid="{F0448C5E-3D69-498E-8363-69909C03301E}"/>
    <cellStyle name="메모 22 2" xfId="8836" xr:uid="{84B5506B-864D-4817-82C3-3F8B3CD59D0B}"/>
    <cellStyle name="메모 22 2 2" xfId="8837" xr:uid="{971DFA70-4DE3-4ACE-9D1F-3165E62CCB28}"/>
    <cellStyle name="메모 22 2 2 2" xfId="35949" xr:uid="{40D28EF5-FA75-48C1-B09F-D6BE78E7C48D}"/>
    <cellStyle name="메모 22 2 3" xfId="8838" xr:uid="{CF2396CE-7220-4B37-B251-5D5BFE33E66D}"/>
    <cellStyle name="메모 22 2 3 2" xfId="35950" xr:uid="{2CCAAA8A-933C-484B-BC79-8077EC471ABC}"/>
    <cellStyle name="메모 22 2 4" xfId="35951" xr:uid="{6A981542-2C4F-41C1-B784-97B3F8E81DEA}"/>
    <cellStyle name="메모 22 3" xfId="8839" xr:uid="{57BACE01-29E4-48BF-A10B-AA7B74F76ED3}"/>
    <cellStyle name="메모 22 3 2" xfId="8840" xr:uid="{199C4615-C902-46DA-84F7-5F773DF2C2A3}"/>
    <cellStyle name="메모 22 3 2 2" xfId="35952" xr:uid="{57D04A40-2C59-47C3-8981-0DCD382EDFF6}"/>
    <cellStyle name="메모 22 3 3" xfId="8841" xr:uid="{183EE586-13FC-4127-B72E-B288D3848BB6}"/>
    <cellStyle name="메모 22 3 3 2" xfId="35953" xr:uid="{B8AC8CAD-B0D1-4098-920F-14C308C3D5A3}"/>
    <cellStyle name="메모 22 3 4" xfId="35954" xr:uid="{D2CB4290-C068-4F00-8595-0A2046B86B0A}"/>
    <cellStyle name="메모 22 4" xfId="8842" xr:uid="{AD8DB703-B485-4979-B809-D471AFBFCE23}"/>
    <cellStyle name="메모 22 4 2" xfId="8843" xr:uid="{B20D85B8-7226-4664-B7F3-746A4BF2A7FE}"/>
    <cellStyle name="메모 22 4 2 2" xfId="35955" xr:uid="{3DD1D658-F24E-4C57-9E2C-500A7619DBF3}"/>
    <cellStyle name="메모 22 4 3" xfId="8844" xr:uid="{1D55BBD2-DC35-4A6D-B7E3-F9330AF98206}"/>
    <cellStyle name="메모 22 4 3 2" xfId="35956" xr:uid="{5859262C-AA88-490E-A8C2-9B56BD82DE77}"/>
    <cellStyle name="메모 22 4 4" xfId="35957" xr:uid="{476CFFB5-D7A7-406B-B1A8-053812A11D30}"/>
    <cellStyle name="메모 22 5" xfId="8845" xr:uid="{F02F4E38-64CF-4984-A3EB-CBCC782C7AA4}"/>
    <cellStyle name="메모 22 5 2" xfId="35958" xr:uid="{CBCC1FCD-C763-4EF5-92D9-1D5C090166F6}"/>
    <cellStyle name="메모 22 6" xfId="8846" xr:uid="{00E55328-38A4-4E75-9137-E497CB6A41B0}"/>
    <cellStyle name="메모 22 6 2" xfId="35959" xr:uid="{A6F5AA48-7FA8-444F-A8FF-0D9B70B3C0FD}"/>
    <cellStyle name="메모 22 7" xfId="35960" xr:uid="{ED671D16-321A-4BB5-BAE3-2690812A3E65}"/>
    <cellStyle name="메모 23" xfId="8847" xr:uid="{C62A6A58-1763-464E-A63A-90810EA3A87F}"/>
    <cellStyle name="메모 23 2" xfId="8848" xr:uid="{8149EB05-6365-4C0A-8E7E-F72F2ECDA431}"/>
    <cellStyle name="메모 23 2 2" xfId="8849" xr:uid="{4B7EF709-1046-4EE4-A8C0-6CC8D295CED5}"/>
    <cellStyle name="메모 23 2 2 2" xfId="35961" xr:uid="{924B84F3-F3C8-4C6C-BA79-D80DF5A50187}"/>
    <cellStyle name="메모 23 2 3" xfId="8850" xr:uid="{B9B1126A-9020-4935-B27E-2ED483F3627F}"/>
    <cellStyle name="메모 23 2 3 2" xfId="35962" xr:uid="{DB538525-663A-40A2-96E6-12A9CF3901C4}"/>
    <cellStyle name="메모 23 2 4" xfId="35963" xr:uid="{DD1BB940-A7F2-4C0D-8FAD-3742AF989F1B}"/>
    <cellStyle name="메모 23 3" xfId="8851" xr:uid="{680E16B9-F889-4BE5-B232-1D5CD89F72AA}"/>
    <cellStyle name="메모 23 3 2" xfId="8852" xr:uid="{60D79422-982E-4CA9-A2B6-99C319C2BF1E}"/>
    <cellStyle name="메모 23 3 2 2" xfId="35964" xr:uid="{FC275E24-375E-413B-9A4C-98CDCBB4BA71}"/>
    <cellStyle name="메모 23 3 3" xfId="8853" xr:uid="{67C4DF87-1284-4A15-BEA8-972FE06A14D7}"/>
    <cellStyle name="메모 23 3 3 2" xfId="35965" xr:uid="{82A1691B-0F80-44F7-97C3-0E70CEC56A61}"/>
    <cellStyle name="메모 23 3 4" xfId="35966" xr:uid="{3C530E96-930B-42D0-8431-F40CE94AEA5F}"/>
    <cellStyle name="메모 23 4" xfId="8854" xr:uid="{F62AB7AB-EDD7-4C4B-93A0-E9B6CD5021E2}"/>
    <cellStyle name="메모 23 4 2" xfId="8855" xr:uid="{9C63520C-F252-4889-B161-AA036286D6F0}"/>
    <cellStyle name="메모 23 4 2 2" xfId="35967" xr:uid="{3086B008-2983-4D3A-8BE5-D72265C176A6}"/>
    <cellStyle name="메모 23 4 3" xfId="8856" xr:uid="{E6F17434-A080-44C7-A409-449B59BDF8CC}"/>
    <cellStyle name="메모 23 4 3 2" xfId="35968" xr:uid="{BF192AF7-3641-41F2-BACC-5A22D11A7ADB}"/>
    <cellStyle name="메모 23 4 4" xfId="35969" xr:uid="{167A3042-A955-4166-8063-8C02C40A4CF0}"/>
    <cellStyle name="메모 23 5" xfId="8857" xr:uid="{FD4E1BEA-0C59-406D-B1FD-E95F6E550BF3}"/>
    <cellStyle name="메모 23 5 2" xfId="35970" xr:uid="{32AFB978-1FE5-4036-9D26-7DC6F59EA472}"/>
    <cellStyle name="메모 23 6" xfId="8858" xr:uid="{5051B17B-C7C9-4E1D-9BE4-BBF267370513}"/>
    <cellStyle name="메모 23 6 2" xfId="35971" xr:uid="{495B54AC-16D8-4AF7-AA0A-2B3B84FDECD5}"/>
    <cellStyle name="메모 23 7" xfId="35972" xr:uid="{21BB4745-12CD-4E8B-845D-0F50700E0078}"/>
    <cellStyle name="메모 24" xfId="8859" xr:uid="{9AF4618F-A658-4842-9918-6E042CDCF279}"/>
    <cellStyle name="메모 24 2" xfId="8860" xr:uid="{B144BD12-6009-4750-BBAE-1A80903693F1}"/>
    <cellStyle name="메모 24 2 2" xfId="8861" xr:uid="{5D21A2D8-D3F4-4F28-AA20-A1ED1B2DDFE5}"/>
    <cellStyle name="메모 24 2 2 2" xfId="35973" xr:uid="{216801AA-DD6F-4167-B72E-D23531CC565E}"/>
    <cellStyle name="메모 24 2 3" xfId="8862" xr:uid="{F693F023-E9A5-45D4-BF76-43046C2A1E62}"/>
    <cellStyle name="메모 24 2 3 2" xfId="35974" xr:uid="{F47965F4-CB32-46EA-9BA7-4BE51125683E}"/>
    <cellStyle name="메모 24 2 4" xfId="35975" xr:uid="{62649BFA-47F4-4988-A1E5-859680948596}"/>
    <cellStyle name="메모 24 3" xfId="8863" xr:uid="{5B08444B-EA44-41EE-A173-4E42D77874D6}"/>
    <cellStyle name="메모 24 3 2" xfId="8864" xr:uid="{F518AD9C-F344-4029-B80D-A630DA9328D5}"/>
    <cellStyle name="메모 24 3 2 2" xfId="35976" xr:uid="{E1018BC1-0CB4-4D79-9EE3-293B46FBE7BB}"/>
    <cellStyle name="메모 24 3 3" xfId="8865" xr:uid="{86A9A797-C63F-4283-A6A3-616C6773D5C0}"/>
    <cellStyle name="메모 24 3 3 2" xfId="35977" xr:uid="{55922420-E1F6-460B-B527-449CD8E6BE2F}"/>
    <cellStyle name="메모 24 3 4" xfId="35978" xr:uid="{98E9F441-F4E5-4A7B-9B49-C17A29565CF7}"/>
    <cellStyle name="메모 24 4" xfId="8866" xr:uid="{6B4E4F7D-1282-4D1B-897F-CE64E72A2E2C}"/>
    <cellStyle name="메모 24 4 2" xfId="8867" xr:uid="{6C99B8FE-4E73-4D9B-A05B-205BB3573CE1}"/>
    <cellStyle name="메모 24 4 2 2" xfId="35979" xr:uid="{6040791F-F52B-4CEE-9949-E451FB9CBC3E}"/>
    <cellStyle name="메모 24 4 3" xfId="8868" xr:uid="{B9F9F193-6534-41CB-98C1-2F1BD227017D}"/>
    <cellStyle name="메모 24 4 3 2" xfId="35980" xr:uid="{EB93D985-1DD1-4040-8A59-F9A62694F114}"/>
    <cellStyle name="메모 24 4 4" xfId="35981" xr:uid="{64C85886-3DC1-4EB3-8921-B75AEB4E75B9}"/>
    <cellStyle name="메모 24 5" xfId="8869" xr:uid="{D9A98961-6DAB-4E2E-8B59-2E3BA1121141}"/>
    <cellStyle name="메모 24 5 2" xfId="35982" xr:uid="{008DFE24-D327-4CE3-8C71-39CFD4501F47}"/>
    <cellStyle name="메모 24 6" xfId="8870" xr:uid="{A0A3BD67-0ED0-4644-AE30-C31CF79DD24F}"/>
    <cellStyle name="메모 24 6 2" xfId="35983" xr:uid="{0CD166DF-220A-48B1-88FD-4BFEEE8172DD}"/>
    <cellStyle name="메모 24 7" xfId="35984" xr:uid="{11679593-1693-4F1B-AE23-24FF72C2785C}"/>
    <cellStyle name="메모 25" xfId="8871" xr:uid="{044F18FD-6860-4518-8594-7FCDF151BC53}"/>
    <cellStyle name="메모 25 2" xfId="8872" xr:uid="{4619E73E-17FE-422B-BA65-4EBBC8586E86}"/>
    <cellStyle name="메모 25 2 2" xfId="8873" xr:uid="{0118F3C2-3D25-438B-89B3-FFBEE3F6A081}"/>
    <cellStyle name="메모 25 2 2 2" xfId="35985" xr:uid="{1882EDEA-65AE-4F43-9A2C-4AB485821C5A}"/>
    <cellStyle name="메모 25 2 3" xfId="8874" xr:uid="{3C72C9C6-292E-4AB4-AE7D-C01CA7B22067}"/>
    <cellStyle name="메모 25 2 3 2" xfId="35986" xr:uid="{CF41D0B6-3857-468B-BFD7-D8D272CDAADB}"/>
    <cellStyle name="메모 25 2 4" xfId="35987" xr:uid="{246F809C-C8D1-4E50-8935-213359C61064}"/>
    <cellStyle name="메모 25 3" xfId="8875" xr:uid="{8C01114B-19B9-4D19-A539-CA0D819F7CF1}"/>
    <cellStyle name="메모 25 3 2" xfId="8876" xr:uid="{9F9B4B96-0C61-436D-A266-816E604B4DBD}"/>
    <cellStyle name="메모 25 3 2 2" xfId="35988" xr:uid="{4D6CEF09-1207-4390-90CD-D3A61E0E8346}"/>
    <cellStyle name="메모 25 3 3" xfId="8877" xr:uid="{1598791D-8B67-4F09-914F-6DE4D38870CD}"/>
    <cellStyle name="메모 25 3 3 2" xfId="35989" xr:uid="{4A5F3984-0AF9-45BB-88BD-01162E11C102}"/>
    <cellStyle name="메모 25 3 4" xfId="35990" xr:uid="{7CF7AE69-C225-4FE7-89CA-D4AA6130134F}"/>
    <cellStyle name="메모 25 4" xfId="8878" xr:uid="{8930E5C0-DAA4-4673-AF83-6B894968EEF5}"/>
    <cellStyle name="메모 25 4 2" xfId="8879" xr:uid="{27E3613D-5AD1-4E93-82EB-FB3C42E2B16E}"/>
    <cellStyle name="메모 25 4 2 2" xfId="35991" xr:uid="{269EEE5E-CDC1-4B63-80C6-00C34A4C0699}"/>
    <cellStyle name="메모 25 4 3" xfId="8880" xr:uid="{911FADFC-535E-4D75-9E27-0DB3AB6D32BF}"/>
    <cellStyle name="메모 25 4 3 2" xfId="35992" xr:uid="{E7394AB9-4391-46B3-B74B-9D02C11812BB}"/>
    <cellStyle name="메모 25 4 4" xfId="35993" xr:uid="{748DF177-3803-4B21-BA76-1DCF0C03B244}"/>
    <cellStyle name="메모 25 5" xfId="8881" xr:uid="{A81652D3-1A14-4464-8315-0C9708386152}"/>
    <cellStyle name="메모 25 5 2" xfId="35994" xr:uid="{2730623A-8564-49B9-AED2-78389D5EC64D}"/>
    <cellStyle name="메모 25 6" xfId="8882" xr:uid="{BE6FBB49-62FF-43F4-AD88-924F6C4F74B8}"/>
    <cellStyle name="메모 25 6 2" xfId="35995" xr:uid="{7393D436-FFDE-47E1-9BE7-2E0BBEC79971}"/>
    <cellStyle name="메모 25 7" xfId="35996" xr:uid="{3E55972E-336C-4421-8BDC-5A5DE8CDF40F}"/>
    <cellStyle name="메모 26" xfId="8883" xr:uid="{122D1A13-DBDA-4D78-B0C1-464D792F6CD6}"/>
    <cellStyle name="메모 26 2" xfId="8884" xr:uid="{BB327D42-B41E-419E-96CA-FF3822F22CF0}"/>
    <cellStyle name="메모 26 2 2" xfId="8885" xr:uid="{FAE4D616-F297-471F-83CF-59ABDCA87AC9}"/>
    <cellStyle name="메모 26 2 2 2" xfId="35997" xr:uid="{CDFBF2F3-8608-411D-8DD5-0B78638204CC}"/>
    <cellStyle name="메모 26 2 3" xfId="8886" xr:uid="{921AC603-6B78-45A6-9A6B-97459B47709A}"/>
    <cellStyle name="메모 26 2 3 2" xfId="35998" xr:uid="{A8AC5E71-3AE8-4CE3-8BF6-152BE3EDE919}"/>
    <cellStyle name="메모 26 2 4" xfId="35999" xr:uid="{76C8383C-C0A7-4FF5-B439-062CB4571175}"/>
    <cellStyle name="메모 26 3" xfId="8887" xr:uid="{BEEAF5BE-3461-40FA-9DF3-A5BAC79A9028}"/>
    <cellStyle name="메모 26 3 2" xfId="8888" xr:uid="{60BE90E0-B514-445D-8EA8-9EAC673D17D2}"/>
    <cellStyle name="메모 26 3 2 2" xfId="36000" xr:uid="{E51066EF-0C8A-4560-98D9-582997A4837A}"/>
    <cellStyle name="메모 26 3 3" xfId="8889" xr:uid="{D02E1123-AFD9-4201-A447-0CF748835505}"/>
    <cellStyle name="메모 26 3 3 2" xfId="36001" xr:uid="{3D3396A5-EC52-421A-BF2B-A90135DEBF22}"/>
    <cellStyle name="메모 26 3 4" xfId="36002" xr:uid="{21484B0B-B55F-45AE-83CF-D3DB72413C86}"/>
    <cellStyle name="메모 26 4" xfId="8890" xr:uid="{1D6F8DD9-E14C-42E1-8CE2-7D4F4BCE9A8F}"/>
    <cellStyle name="메모 26 4 2" xfId="8891" xr:uid="{0D3C7AEB-CD4E-468E-98DA-C8B9E9D18973}"/>
    <cellStyle name="메모 26 4 2 2" xfId="36003" xr:uid="{7C684B75-448D-4720-918B-711845C416EB}"/>
    <cellStyle name="메모 26 4 3" xfId="8892" xr:uid="{0A523B90-0585-4FBA-ADB8-B26C7AFC7516}"/>
    <cellStyle name="메모 26 4 3 2" xfId="36004" xr:uid="{45812044-0439-408B-9AB9-A3587EEA8E8E}"/>
    <cellStyle name="메모 26 4 4" xfId="36005" xr:uid="{8CC50FAE-A454-405D-89B6-821D9AD15C56}"/>
    <cellStyle name="메모 26 5" xfId="8893" xr:uid="{4A68F107-1EE6-44B6-B5A9-EC6864071F5C}"/>
    <cellStyle name="메모 26 5 2" xfId="36006" xr:uid="{33BB66A8-5C7B-4CCD-8986-F3A7FBCB5738}"/>
    <cellStyle name="메모 26 6" xfId="8894" xr:uid="{39B67D31-55D3-4D45-9EFC-F3E47223A748}"/>
    <cellStyle name="메모 26 6 2" xfId="36007" xr:uid="{4515431D-C970-4C5D-B35A-28B09F461830}"/>
    <cellStyle name="메모 26 7" xfId="36008" xr:uid="{EE45DF52-4EF9-4225-B64E-81AF438EB36C}"/>
    <cellStyle name="메모 27" xfId="8895" xr:uid="{2CBB97C1-95F2-44F5-AABB-8F35AD155DC1}"/>
    <cellStyle name="메모 27 2" xfId="8896" xr:uid="{A946B60C-4209-43B6-9C5C-31AF1F0900B9}"/>
    <cellStyle name="메모 27 2 2" xfId="8897" xr:uid="{DA6BE6AA-FCAC-46CF-BCA4-082FC6BE26E9}"/>
    <cellStyle name="메모 27 2 2 2" xfId="36009" xr:uid="{591913C6-1AEF-4B1F-BC43-B273E0168FCE}"/>
    <cellStyle name="메모 27 2 3" xfId="8898" xr:uid="{51427982-AA53-490B-B2F4-BBCAA8C074BF}"/>
    <cellStyle name="메모 27 2 3 2" xfId="36010" xr:uid="{265E9AAA-45F9-4F09-92D7-90B5847485A5}"/>
    <cellStyle name="메모 27 2 4" xfId="36011" xr:uid="{956FF378-C6F8-405B-AD00-5161E6916AA4}"/>
    <cellStyle name="메모 27 3" xfId="8899" xr:uid="{CA2E44D5-933C-4CA8-B47A-D5BB8B27222F}"/>
    <cellStyle name="메모 27 3 2" xfId="8900" xr:uid="{0E61F006-BDD2-4FD5-A33E-A8F0707AB591}"/>
    <cellStyle name="메모 27 3 2 2" xfId="36012" xr:uid="{6C147063-99C4-4578-B07A-BB94094F6A65}"/>
    <cellStyle name="메모 27 3 3" xfId="8901" xr:uid="{427594FF-3FDA-40DA-A1CB-7450B3CF41DC}"/>
    <cellStyle name="메모 27 3 3 2" xfId="36013" xr:uid="{AF7A9EB0-A705-4702-B8B7-7A53ABDC7F39}"/>
    <cellStyle name="메모 27 3 4" xfId="36014" xr:uid="{4FB901CA-EDE4-47D0-85F1-8A71F54E3A83}"/>
    <cellStyle name="메모 27 4" xfId="8902" xr:uid="{AF200A28-7D8E-4619-AD61-4C4F30D123CF}"/>
    <cellStyle name="메모 27 4 2" xfId="8903" xr:uid="{4A93BD56-C052-4929-B02E-C105A3A674A0}"/>
    <cellStyle name="메모 27 4 2 2" xfId="36015" xr:uid="{52945082-55CD-4858-AFE0-A136842B8A5A}"/>
    <cellStyle name="메모 27 4 3" xfId="8904" xr:uid="{ED9513A0-49E1-4398-A506-4E1D7A743639}"/>
    <cellStyle name="메모 27 4 3 2" xfId="36016" xr:uid="{51EDE9E7-10FB-45E0-9296-7FCAF9A8EB5F}"/>
    <cellStyle name="메모 27 4 4" xfId="36017" xr:uid="{D8880BD7-7D43-4EC5-8D4C-E08EF2DF8256}"/>
    <cellStyle name="메모 27 5" xfId="8905" xr:uid="{44AAB572-F247-4F40-808E-AA22936CE866}"/>
    <cellStyle name="메모 27 5 2" xfId="36018" xr:uid="{17F61683-D8D4-4974-B199-0B5D57BFCDF1}"/>
    <cellStyle name="메모 27 6" xfId="8906" xr:uid="{2EB4E132-33DC-4CB0-9A69-AE22858BF13E}"/>
    <cellStyle name="메모 27 6 2" xfId="36019" xr:uid="{689D5726-90E7-4B67-96A2-3E9784E95AE0}"/>
    <cellStyle name="메모 27 7" xfId="36020" xr:uid="{252C61C1-6E58-41E7-8DBD-57330C8462EB}"/>
    <cellStyle name="메모 28" xfId="8907" xr:uid="{E6E402A6-B9E3-408E-998F-1BA25AA2D38E}"/>
    <cellStyle name="메모 28 2" xfId="8908" xr:uid="{45D84DCB-FE31-4CEE-B6B4-C2D78F8E262E}"/>
    <cellStyle name="메모 28 2 2" xfId="8909" xr:uid="{5BDEF5C5-D668-44E7-B480-F3E81DEF27D9}"/>
    <cellStyle name="메모 28 2 2 2" xfId="36021" xr:uid="{BB68B21A-9D8F-43A0-8CC8-A2CC35BEFBC4}"/>
    <cellStyle name="메모 28 2 3" xfId="8910" xr:uid="{1F12B28A-24E1-4D19-8867-0A3CD813DEE5}"/>
    <cellStyle name="메모 28 2 3 2" xfId="36022" xr:uid="{4B181622-FEA2-427D-AE5E-E9FDE82ED544}"/>
    <cellStyle name="메모 28 2 4" xfId="36023" xr:uid="{0BF5E379-DC76-4E52-9490-9FE6E25CCCFD}"/>
    <cellStyle name="메모 28 3" xfId="8911" xr:uid="{E1670771-78A1-4D81-AD8F-47ECD7DDA79F}"/>
    <cellStyle name="메모 28 3 2" xfId="8912" xr:uid="{73CC6D32-FE17-41EE-95FB-5890A3F84C05}"/>
    <cellStyle name="메모 28 3 2 2" xfId="36024" xr:uid="{09AB18B7-AD55-42A7-B20A-1D8E36369C10}"/>
    <cellStyle name="메모 28 3 3" xfId="8913" xr:uid="{A662D022-7A4F-4F6A-B8AC-B685D3678952}"/>
    <cellStyle name="메모 28 3 3 2" xfId="36025" xr:uid="{FF9A2136-3B1B-49D4-91F2-E7EA024A6E22}"/>
    <cellStyle name="메모 28 3 4" xfId="36026" xr:uid="{62E2DCC2-760A-4607-AD83-320A39C72F46}"/>
    <cellStyle name="메모 28 4" xfId="8914" xr:uid="{750FD1A6-3FDC-4732-8139-8CAE1B893F4E}"/>
    <cellStyle name="메모 28 4 2" xfId="8915" xr:uid="{168F8EDA-51E5-4140-8344-C76CBE7525E7}"/>
    <cellStyle name="메모 28 4 2 2" xfId="36027" xr:uid="{0979AA63-5E73-4BAC-AB2A-BB3C69170441}"/>
    <cellStyle name="메모 28 4 3" xfId="8916" xr:uid="{73AAA57D-331C-4B91-9E9A-C5BB5481D083}"/>
    <cellStyle name="메모 28 4 3 2" xfId="36028" xr:uid="{0D8C68B6-DAFB-4A27-8013-7E206150F4BF}"/>
    <cellStyle name="메모 28 4 4" xfId="36029" xr:uid="{1677A219-F368-4964-AB72-06077284B80F}"/>
    <cellStyle name="메모 28 5" xfId="8917" xr:uid="{8C91A314-C98B-48B4-AC49-5DD5CDA76E81}"/>
    <cellStyle name="메모 28 5 2" xfId="36030" xr:uid="{07A6829A-44CA-4B89-9C7B-AF8392B1D349}"/>
    <cellStyle name="메모 28 6" xfId="8918" xr:uid="{BEEC66D7-5A79-4785-9742-DF1B547FA4C2}"/>
    <cellStyle name="메모 28 6 2" xfId="36031" xr:uid="{B929523D-EB43-4BCA-85D2-6189D6EB842B}"/>
    <cellStyle name="메모 28 7" xfId="36032" xr:uid="{BBCBB9F1-939C-45BB-B784-EEE658C4AF85}"/>
    <cellStyle name="메모 29" xfId="8919" xr:uid="{7A685111-91C6-4931-9792-A13C145ED20C}"/>
    <cellStyle name="메모 29 2" xfId="8920" xr:uid="{FF0E611C-BB93-4188-9602-C69973CEBA01}"/>
    <cellStyle name="메모 29 2 2" xfId="8921" xr:uid="{E4E7BE7E-8D08-44EE-B55B-564B1C041C18}"/>
    <cellStyle name="메모 29 2 2 2" xfId="36033" xr:uid="{B35FDB43-D1A6-4D2E-B186-919B5164BE62}"/>
    <cellStyle name="메모 29 2 3" xfId="8922" xr:uid="{C52500B4-44B0-486E-A280-6FC78A7D34A3}"/>
    <cellStyle name="메모 29 2 3 2" xfId="36034" xr:uid="{CF925BF6-F2B6-4A17-8DB3-2EB07D63A5AB}"/>
    <cellStyle name="메모 29 2 4" xfId="36035" xr:uid="{F01CC53E-1532-4D6E-95E1-3CD98C076049}"/>
    <cellStyle name="메모 29 3" xfId="8923" xr:uid="{C4FC5C16-3AE9-40E2-950B-AE09FE15749F}"/>
    <cellStyle name="메모 29 3 2" xfId="8924" xr:uid="{776979BF-E3A8-427F-8D5E-845C0ADDEBE9}"/>
    <cellStyle name="메모 29 3 2 2" xfId="36036" xr:uid="{27243125-1777-4896-AF1E-EF1DFD25C836}"/>
    <cellStyle name="메모 29 3 3" xfId="8925" xr:uid="{701201FF-6DF5-4561-BE2C-CAE1A255F110}"/>
    <cellStyle name="메모 29 3 3 2" xfId="36037" xr:uid="{A0F0764B-2FDF-4D19-9CE9-42CC2B69BBBC}"/>
    <cellStyle name="메모 29 3 4" xfId="36038" xr:uid="{C4D6DBEC-7ECA-48F4-BC73-BE9A6B9F5588}"/>
    <cellStyle name="메모 29 4" xfId="8926" xr:uid="{DA3D166F-49DE-4993-9A5D-62E65961B18D}"/>
    <cellStyle name="메모 29 4 2" xfId="8927" xr:uid="{C17A25FC-36BD-4D9A-976B-BC4FCCC49E1B}"/>
    <cellStyle name="메모 29 4 2 2" xfId="36039" xr:uid="{A8E0BE70-DBB4-4118-92C0-2A85A38372AB}"/>
    <cellStyle name="메모 29 4 3" xfId="8928" xr:uid="{ACCD8A1B-D425-4886-B045-9FA63A16CDE4}"/>
    <cellStyle name="메모 29 4 3 2" xfId="36040" xr:uid="{D76EC0E8-7C76-4BDF-A488-5AF4DEF19A56}"/>
    <cellStyle name="메모 29 4 4" xfId="36041" xr:uid="{40BC9B90-2228-4786-BFA6-0C4342C34651}"/>
    <cellStyle name="메모 29 5" xfId="8929" xr:uid="{66A80C64-0B14-4902-BE47-CC0EC4154058}"/>
    <cellStyle name="메모 29 5 2" xfId="36042" xr:uid="{F7FBA45D-B0A7-40D4-A356-B1496877BF7E}"/>
    <cellStyle name="메모 29 6" xfId="8930" xr:uid="{B71D8D7D-E64C-4171-9279-D11C55E4E7AC}"/>
    <cellStyle name="메모 29 6 2" xfId="36043" xr:uid="{4A8BEFFB-63B9-407F-90CB-7568379253E6}"/>
    <cellStyle name="메모 29 7" xfId="36044" xr:uid="{AFB8A5C5-9146-46A5-AD17-51965B6658A9}"/>
    <cellStyle name="메모 3" xfId="8931" xr:uid="{DFFE1EFC-83E8-48AE-B13B-B35C2AB8203A}"/>
    <cellStyle name="메모 3 10" xfId="8932" xr:uid="{458B4E53-58EE-4589-997D-06E50F13BE9F}"/>
    <cellStyle name="메모 3 10 2" xfId="8933" xr:uid="{A26C8F6B-E3B0-4421-AA4F-D6EC80F70430}"/>
    <cellStyle name="메모 3 10 2 2" xfId="8934" xr:uid="{B5E115B7-AF44-4DE5-B6C9-CAEF686B7EDA}"/>
    <cellStyle name="메모 3 10 2 2 2" xfId="36045" xr:uid="{1929157D-797F-440F-9BD7-210DCD42153B}"/>
    <cellStyle name="메모 3 10 2 3" xfId="8935" xr:uid="{6CBD84A9-C133-4A8D-8BD7-A4E0AB38E9C4}"/>
    <cellStyle name="메모 3 10 2 3 2" xfId="36046" xr:uid="{C46A26E9-7E83-4B11-BB90-AA2E73016FFC}"/>
    <cellStyle name="메모 3 10 2 4" xfId="36047" xr:uid="{D7351074-61AE-4527-8DD6-53E189B68BD8}"/>
    <cellStyle name="메모 3 10 3" xfId="8936" xr:uid="{30F3DECE-1061-4E6E-881E-3D2653CA80D9}"/>
    <cellStyle name="메모 3 10 3 2" xfId="8937" xr:uid="{8713AA99-3550-475B-B0D9-68F14874AECB}"/>
    <cellStyle name="메모 3 10 3 2 2" xfId="36048" xr:uid="{FAD1107B-1684-4780-8C2B-E0FB07821D65}"/>
    <cellStyle name="메모 3 10 3 3" xfId="8938" xr:uid="{01C79140-5EC6-48C0-84A0-5DDD07980104}"/>
    <cellStyle name="메모 3 10 3 3 2" xfId="36049" xr:uid="{9EDE414A-3C88-45FB-9D52-C19F543058A0}"/>
    <cellStyle name="메모 3 10 3 4" xfId="36050" xr:uid="{A885ABCE-24DD-4F3C-837B-34B131B30C05}"/>
    <cellStyle name="메모 3 10 4" xfId="8939" xr:uid="{C9C1C9C6-22AA-4CA4-A5AC-7657FAF85CAE}"/>
    <cellStyle name="메모 3 10 4 2" xfId="36051" xr:uid="{19CC55B9-DBE6-454E-BB89-D5DCCA1A1318}"/>
    <cellStyle name="메모 3 10 5" xfId="8940" xr:uid="{5E8DDCF6-C72D-4439-AB27-A8B63AE4C65F}"/>
    <cellStyle name="메모 3 10 5 2" xfId="36052" xr:uid="{E3D59AC4-C23E-4B99-B9A4-398DB1C62A0E}"/>
    <cellStyle name="메모 3 10 6" xfId="36053" xr:uid="{7A5E87DA-1AF2-4748-A0FD-6BE9B29CB61F}"/>
    <cellStyle name="메모 3 11" xfId="8941" xr:uid="{4A34E10C-E0A5-44D5-9B49-5CF2EA7CE030}"/>
    <cellStyle name="메모 3 11 2" xfId="8942" xr:uid="{47D15C55-EB6C-44FB-8C2D-02EF2EEB4129}"/>
    <cellStyle name="메모 3 11 2 2" xfId="8943" xr:uid="{533BC224-DA2C-4361-828D-1F79876F61DE}"/>
    <cellStyle name="메모 3 11 2 2 2" xfId="36054" xr:uid="{91F88D7A-045D-4A3C-8AD3-38019D6511E5}"/>
    <cellStyle name="메모 3 11 2 3" xfId="8944" xr:uid="{B7DB3CD4-F020-458F-85F1-BF3B1D1890B9}"/>
    <cellStyle name="메모 3 11 2 3 2" xfId="36055" xr:uid="{448349B8-CCB8-4DA7-9928-0E1A37561E72}"/>
    <cellStyle name="메모 3 11 2 4" xfId="36056" xr:uid="{5A13C896-0EDC-48F1-863B-0A1B15B1C843}"/>
    <cellStyle name="메모 3 11 3" xfId="8945" xr:uid="{976CB63D-41E9-4BAA-8F08-3EFFEB1136F7}"/>
    <cellStyle name="메모 3 11 3 2" xfId="8946" xr:uid="{0C3C0555-ECCF-4135-9934-82821668727F}"/>
    <cellStyle name="메모 3 11 3 2 2" xfId="36057" xr:uid="{0F87CBD0-901B-4BC6-AD0B-4B7C4A6FAFF0}"/>
    <cellStyle name="메모 3 11 3 3" xfId="8947" xr:uid="{0E68BA7B-CB5C-4F72-901B-C3E2B7597F5A}"/>
    <cellStyle name="메모 3 11 3 3 2" xfId="36058" xr:uid="{A4D84888-ED7C-45A0-9BAB-B3791EC57A90}"/>
    <cellStyle name="메모 3 11 3 4" xfId="36059" xr:uid="{63307B20-161D-4BD2-96D8-73B03D6B01B4}"/>
    <cellStyle name="메모 3 11 4" xfId="8948" xr:uid="{42EF0B46-39E1-4443-B371-D55C450983E0}"/>
    <cellStyle name="메모 3 11 4 2" xfId="36060" xr:uid="{4E7296C2-F883-496E-9076-27C49C183ACA}"/>
    <cellStyle name="메모 3 11 5" xfId="8949" xr:uid="{A4FFA22B-AA0E-45CC-975A-4D9CE4F90CC4}"/>
    <cellStyle name="메모 3 11 5 2" xfId="36061" xr:uid="{D8FFA8F8-D8DD-4ECB-AA88-6A2B668B896E}"/>
    <cellStyle name="메모 3 11 6" xfId="36062" xr:uid="{0EEA2EFF-B702-49AF-A436-A8D057F773EB}"/>
    <cellStyle name="메모 3 12" xfId="8950" xr:uid="{CEAC9764-EFFD-4079-AB1F-54CD7CB69AF8}"/>
    <cellStyle name="메모 3 12 2" xfId="8951" xr:uid="{77D98BC0-FECA-4778-A8AF-CAE9A7295DC8}"/>
    <cellStyle name="메모 3 12 2 2" xfId="8952" xr:uid="{0E9B03C1-480E-4260-B015-1984E5613039}"/>
    <cellStyle name="메모 3 12 2 2 2" xfId="36063" xr:uid="{AA8EB12C-4454-485D-B441-C9C6E3E56844}"/>
    <cellStyle name="메모 3 12 2 3" xfId="8953" xr:uid="{BA0C1EFF-0852-4600-8220-361940586A3F}"/>
    <cellStyle name="메모 3 12 2 3 2" xfId="36064" xr:uid="{DE531E6F-20BC-4803-A842-F5BB99CF0049}"/>
    <cellStyle name="메모 3 12 2 4" xfId="36065" xr:uid="{EBE96409-CC82-4016-97EC-F70CBDA7DBFB}"/>
    <cellStyle name="메모 3 12 3" xfId="8954" xr:uid="{912605ED-E9F5-4CC0-9C3C-2EB081D51AE9}"/>
    <cellStyle name="메모 3 12 3 2" xfId="8955" xr:uid="{C5A8532C-58AB-4B15-92C5-874B9B784733}"/>
    <cellStyle name="메모 3 12 3 2 2" xfId="36066" xr:uid="{16B72DBA-BE37-4309-A0A6-58DAD5B6DFAA}"/>
    <cellStyle name="메모 3 12 3 3" xfId="8956" xr:uid="{1879C77A-ABB2-4543-AB5D-C40E7385C997}"/>
    <cellStyle name="메모 3 12 3 3 2" xfId="36067" xr:uid="{8867AF7D-1106-416F-A945-44FE31CDDD93}"/>
    <cellStyle name="메모 3 12 3 4" xfId="36068" xr:uid="{25F3752A-AD31-49E9-B6DB-E732CA504808}"/>
    <cellStyle name="메모 3 12 4" xfId="8957" xr:uid="{77686CE6-1766-49DC-8702-1068C73B1266}"/>
    <cellStyle name="메모 3 12 4 2" xfId="36069" xr:uid="{602F6F54-F005-440D-A809-E4B6C41F6042}"/>
    <cellStyle name="메모 3 12 5" xfId="8958" xr:uid="{3CCC65B5-3EB9-4389-BD94-B37F5D2E16E4}"/>
    <cellStyle name="메모 3 12 5 2" xfId="36070" xr:uid="{7C5BC812-5528-4D78-9127-B45626E689BB}"/>
    <cellStyle name="메모 3 12 6" xfId="36071" xr:uid="{728E8ACE-5114-40E8-98FC-E44ACB0E3050}"/>
    <cellStyle name="메모 3 13" xfId="8959" xr:uid="{53BC9274-765F-461F-B869-EDEF86226022}"/>
    <cellStyle name="메모 3 13 2" xfId="8960" xr:uid="{5BB3CD8F-BB00-4A09-9C95-E7721344D635}"/>
    <cellStyle name="메모 3 13 2 2" xfId="8961" xr:uid="{37925DFC-1D65-44C5-8A79-673ABEA27D2A}"/>
    <cellStyle name="메모 3 13 2 2 2" xfId="36072" xr:uid="{2D0FE46A-E344-4231-BAC3-11AAF81C4652}"/>
    <cellStyle name="메모 3 13 2 3" xfId="8962" xr:uid="{6DEAB323-7245-4B85-8580-50BD01D5B014}"/>
    <cellStyle name="메모 3 13 2 3 2" xfId="36073" xr:uid="{07AD7996-5C6B-4158-9165-8C0FE5B26D90}"/>
    <cellStyle name="메모 3 13 2 4" xfId="36074" xr:uid="{5B9C82F6-0E0E-45D1-91F5-AC4F12AAE3E5}"/>
    <cellStyle name="메모 3 13 3" xfId="8963" xr:uid="{658802E1-4809-4EEA-9924-471FE69739A7}"/>
    <cellStyle name="메모 3 13 3 2" xfId="8964" xr:uid="{1F5F2B0D-8EC6-4D9F-99B7-82D6F0A84AFA}"/>
    <cellStyle name="메모 3 13 3 2 2" xfId="36075" xr:uid="{B9A389FC-B4D0-490B-AB32-866F37BA11CB}"/>
    <cellStyle name="메모 3 13 3 3" xfId="8965" xr:uid="{C2A90E3F-B79D-44B9-9C6C-883059DDDA72}"/>
    <cellStyle name="메모 3 13 3 3 2" xfId="36076" xr:uid="{6A6A55FB-6858-4959-B3A0-EDF0D5130630}"/>
    <cellStyle name="메모 3 13 3 4" xfId="36077" xr:uid="{A443E0BF-1336-4E97-9902-8880A9B84BB4}"/>
    <cellStyle name="메모 3 13 4" xfId="8966" xr:uid="{7820A2BD-9378-4E4A-99DC-56E297C912A3}"/>
    <cellStyle name="메모 3 13 4 2" xfId="36078" xr:uid="{7DEF9071-7F80-4510-9AAA-357D630D49BA}"/>
    <cellStyle name="메모 3 13 5" xfId="8967" xr:uid="{68748DB0-F7B5-444E-9E33-B2306A19EF6C}"/>
    <cellStyle name="메모 3 13 5 2" xfId="36079" xr:uid="{C89E29D2-AC0E-4342-8115-9060D7F8DF87}"/>
    <cellStyle name="메모 3 13 6" xfId="36080" xr:uid="{B88C1F26-D30D-4FFB-9EDE-73DA1C6B22DA}"/>
    <cellStyle name="메모 3 14" xfId="8968" xr:uid="{C969C262-90DD-4C28-A949-1610A04DC0FE}"/>
    <cellStyle name="메모 3 14 2" xfId="8969" xr:uid="{442C8C52-78F6-449A-8221-81AB0DC66806}"/>
    <cellStyle name="메모 3 14 2 2" xfId="8970" xr:uid="{0D0FD72C-AA35-4EF4-B7F0-F90F640F035F}"/>
    <cellStyle name="메모 3 14 2 2 2" xfId="36081" xr:uid="{93710444-1697-4C8B-873A-2C31951A0EC2}"/>
    <cellStyle name="메모 3 14 2 3" xfId="8971" xr:uid="{7351A214-F14A-4E41-BFD7-7F455FA50CB1}"/>
    <cellStyle name="메모 3 14 2 3 2" xfId="36082" xr:uid="{8F930F72-2A20-4908-A6BA-47D99D0D0FEE}"/>
    <cellStyle name="메모 3 14 2 4" xfId="36083" xr:uid="{1D26DA46-83BC-4445-BE45-B98023B740C4}"/>
    <cellStyle name="메모 3 14 3" xfId="8972" xr:uid="{00B42957-10A3-4C06-AC0F-F7DE10946B72}"/>
    <cellStyle name="메모 3 14 3 2" xfId="8973" xr:uid="{AA3F38BA-8CC9-4CE8-A4B3-EDDC15C11689}"/>
    <cellStyle name="메모 3 14 3 2 2" xfId="36084" xr:uid="{9E34F0C1-967A-4186-945B-2DE19B0C854C}"/>
    <cellStyle name="메모 3 14 3 3" xfId="8974" xr:uid="{1AFD6F06-32B2-40E3-AE4D-38A39B8D469E}"/>
    <cellStyle name="메모 3 14 3 3 2" xfId="36085" xr:uid="{A02BB10A-6F8E-4578-A24C-9021BEA46CFD}"/>
    <cellStyle name="메모 3 14 3 4" xfId="36086" xr:uid="{B70AB883-E90D-47FE-BA3B-718C190C5B79}"/>
    <cellStyle name="메모 3 14 4" xfId="8975" xr:uid="{C2ED15E1-D4E0-4D96-A79B-00F248940746}"/>
    <cellStyle name="메모 3 14 4 2" xfId="36087" xr:uid="{CF4955E3-51BB-49B8-B4D5-0352A77DF5CC}"/>
    <cellStyle name="메모 3 14 5" xfId="8976" xr:uid="{D3ABCA2B-728A-413B-8FFB-6A893FA8C2AD}"/>
    <cellStyle name="메모 3 14 5 2" xfId="36088" xr:uid="{E9BE54BC-2F88-444D-8ADC-CBAA76313AF5}"/>
    <cellStyle name="메모 3 14 6" xfId="36089" xr:uid="{43FD4A75-9856-493F-A0EA-54A5AAE29D07}"/>
    <cellStyle name="메모 3 15" xfId="8977" xr:uid="{1C83B654-4F9C-4316-8918-4E84A0DCA437}"/>
    <cellStyle name="메모 3 15 2" xfId="8978" xr:uid="{03359D22-25B9-448E-9621-465374E3DF9E}"/>
    <cellStyle name="메모 3 15 2 2" xfId="8979" xr:uid="{2A2719C8-3275-413C-ACE9-4CA616B8F9BA}"/>
    <cellStyle name="메모 3 15 2 2 2" xfId="36090" xr:uid="{7D6D9275-D0C7-4EE7-8398-B13A62F5C0C9}"/>
    <cellStyle name="메모 3 15 2 3" xfId="8980" xr:uid="{F2CDE95D-47A8-47D9-96B8-99163C6DD816}"/>
    <cellStyle name="메모 3 15 2 3 2" xfId="36091" xr:uid="{10EE2BFF-8C44-46E2-97C5-0F4E2A3A6049}"/>
    <cellStyle name="메모 3 15 2 4" xfId="36092" xr:uid="{BEC06F49-209D-47B5-B149-7C16B30A4E6C}"/>
    <cellStyle name="메모 3 15 3" xfId="8981" xr:uid="{4BEF457E-B383-47EE-85EB-DDE794EDAA87}"/>
    <cellStyle name="메모 3 15 3 2" xfId="8982" xr:uid="{28BD1DE7-45EB-478C-9468-B25C567BF475}"/>
    <cellStyle name="메모 3 15 3 2 2" xfId="36093" xr:uid="{10F06008-68CB-4A50-91E4-99841595DF81}"/>
    <cellStyle name="메모 3 15 3 3" xfId="8983" xr:uid="{FE53C702-4705-4A8B-A9E3-3A93C61030AE}"/>
    <cellStyle name="메모 3 15 3 3 2" xfId="36094" xr:uid="{607D99AD-1627-4E22-9A78-0E89C691486B}"/>
    <cellStyle name="메모 3 15 3 4" xfId="36095" xr:uid="{98206D91-BCEA-421F-9F76-D601B9A26CAD}"/>
    <cellStyle name="메모 3 15 4" xfId="8984" xr:uid="{607EDD45-BDDD-4FE4-95A8-3C2873EFDEE0}"/>
    <cellStyle name="메모 3 15 4 2" xfId="36096" xr:uid="{9B83B415-76D4-44C0-AD35-68FF16CFD1CD}"/>
    <cellStyle name="메모 3 15 5" xfId="8985" xr:uid="{3D60D45A-DF23-4B1B-B990-E8DE89131B58}"/>
    <cellStyle name="메모 3 15 5 2" xfId="36097" xr:uid="{9E6BF85B-18F7-42A3-B371-38795B801B62}"/>
    <cellStyle name="메모 3 15 6" xfId="36098" xr:uid="{F67E9961-55EF-42F3-A0C3-D7693616041B}"/>
    <cellStyle name="메모 3 16" xfId="8986" xr:uid="{EA96E92F-CA4F-4743-BBB9-F3D100A1ECF8}"/>
    <cellStyle name="메모 3 16 2" xfId="8987" xr:uid="{A5F0E42F-6817-4630-A3BF-4D7DC9224758}"/>
    <cellStyle name="메모 3 16 2 2" xfId="36099" xr:uid="{2B98FB66-8737-4AD2-B33E-E3DB979B98F3}"/>
    <cellStyle name="메모 3 16 3" xfId="8988" xr:uid="{E1E10B31-7F58-41BE-BAE4-8E3FBDE8667C}"/>
    <cellStyle name="메모 3 16 3 2" xfId="36100" xr:uid="{B9C71A99-B091-4493-B3B1-DDC7E399F5FB}"/>
    <cellStyle name="메모 3 16 4" xfId="36101" xr:uid="{F6919CF2-2721-4FE4-9F9E-92371C89F189}"/>
    <cellStyle name="메모 3 17" xfId="8989" xr:uid="{7161805F-97E3-4E63-9507-D50FA5C1766B}"/>
    <cellStyle name="메모 3 17 2" xfId="8990" xr:uid="{5BB89597-FF51-4C9A-9838-0C419BCC8070}"/>
    <cellStyle name="메모 3 17 2 2" xfId="36102" xr:uid="{89075A68-4D0E-49B5-B9D3-FCFA2C122C30}"/>
    <cellStyle name="메모 3 17 3" xfId="8991" xr:uid="{63F57158-D86C-49A1-954D-2DFFABA79436}"/>
    <cellStyle name="메모 3 17 3 2" xfId="36103" xr:uid="{A5903756-1287-469E-A3AE-46D60ABA768D}"/>
    <cellStyle name="메모 3 17 4" xfId="36104" xr:uid="{FBA263AE-9D54-430C-96C7-138B169E15A8}"/>
    <cellStyle name="메모 3 18" xfId="8992" xr:uid="{3A2B3672-690C-46AA-ADAA-6F8D85407F26}"/>
    <cellStyle name="메모 3 18 2" xfId="8993" xr:uid="{4AF994CD-B9D0-45E4-88D0-F5EF72EC3030}"/>
    <cellStyle name="메모 3 18 2 2" xfId="36105" xr:uid="{145C3A4B-BCB5-4985-9133-C8ECD969FD00}"/>
    <cellStyle name="메모 3 18 3" xfId="8994" xr:uid="{EE38035B-7A82-4DC5-84C7-2D29D1B17552}"/>
    <cellStyle name="메모 3 18 3 2" xfId="36106" xr:uid="{FF921300-DB4F-440E-BA4C-27310B621769}"/>
    <cellStyle name="메모 3 18 4" xfId="36107" xr:uid="{C1AC1688-D7E4-4DCE-B777-DDF22760D751}"/>
    <cellStyle name="메모 3 19" xfId="8995" xr:uid="{443C62D6-AE61-4CA5-B6C0-C721B0933D50}"/>
    <cellStyle name="메모 3 19 2" xfId="8996" xr:uid="{D8BEDE8F-73E9-4338-86E8-F7F424E069D9}"/>
    <cellStyle name="메모 3 19 2 2" xfId="36108" xr:uid="{C1E66BCF-AEF9-4398-92BD-B16D3CA80A6B}"/>
    <cellStyle name="메모 3 19 3" xfId="8997" xr:uid="{99725C88-707D-4086-84FA-FDC57DFB2497}"/>
    <cellStyle name="메모 3 19 3 2" xfId="36109" xr:uid="{9634E7F3-A461-4192-8145-D44FE113DCC5}"/>
    <cellStyle name="메모 3 19 4" xfId="36110" xr:uid="{2CF32C3E-959E-4027-B6FC-F9CD01D5418F}"/>
    <cellStyle name="메모 3 2" xfId="8998" xr:uid="{0315E550-F26E-4FDF-A6A1-4E8C0F272E8C}"/>
    <cellStyle name="메모 3 2 2" xfId="8999" xr:uid="{07CCDFCB-CF02-48F5-BBFF-34CAACA2666F}"/>
    <cellStyle name="메모 3 2 2 2" xfId="9000" xr:uid="{98C1D83A-3021-40F5-B6E0-91B1EC563B3C}"/>
    <cellStyle name="메모 3 2 2 2 2" xfId="36111" xr:uid="{97B39C4F-EA32-4CB4-BE55-655DB451F0E4}"/>
    <cellStyle name="메모 3 2 2 3" xfId="9001" xr:uid="{B8858AE2-6118-4312-BD87-0BB41A48015D}"/>
    <cellStyle name="메모 3 2 2 3 2" xfId="36112" xr:uid="{61CCC6DF-A061-480B-9E5E-5FE4DA4CF19A}"/>
    <cellStyle name="메모 3 2 2 4" xfId="36113" xr:uid="{9A2D9683-649B-481A-9B4D-0420D11FCBA6}"/>
    <cellStyle name="메모 3 2 3" xfId="9002" xr:uid="{9494F238-57CF-4867-BD97-C9243482BD19}"/>
    <cellStyle name="메모 3 2 3 2" xfId="9003" xr:uid="{309FAE51-EE44-46E2-BB90-9C030D1EC81D}"/>
    <cellStyle name="메모 3 2 3 2 2" xfId="36114" xr:uid="{22FE33E4-D55B-4B2E-81C9-AE9AC6F8A311}"/>
    <cellStyle name="메모 3 2 3 3" xfId="9004" xr:uid="{BB3564C9-FA11-4DA5-BB3C-8DB3216AE555}"/>
    <cellStyle name="메모 3 2 3 3 2" xfId="36115" xr:uid="{1BBED0A0-480A-413E-95C7-CE042912F682}"/>
    <cellStyle name="메모 3 2 3 4" xfId="36116" xr:uid="{E3016092-C497-4E4D-B6A5-98B93B6C469A}"/>
    <cellStyle name="메모 3 2 4" xfId="9005" xr:uid="{3BF6FABD-2C16-4865-8AC8-4B832FB24201}"/>
    <cellStyle name="메모 3 2 4 2" xfId="36117" xr:uid="{A07BB2C0-594E-4EF9-B0C4-E57F54A2FE7A}"/>
    <cellStyle name="메모 3 2 5" xfId="9006" xr:uid="{6B3B8E1C-8834-468E-81DB-72C88BA91260}"/>
    <cellStyle name="메모 3 2 5 2" xfId="36118" xr:uid="{8080192B-7E18-4D57-B340-70A69BF37DD9}"/>
    <cellStyle name="메모 3 2 6" xfId="27359" xr:uid="{00C23617-9681-4DF3-B87F-07AF2CC9FAC2}"/>
    <cellStyle name="메모 3 2 6 2" xfId="36119" xr:uid="{514E6F5D-86DD-4BB3-A7CB-3BC2EEDA495C}"/>
    <cellStyle name="메모 3 2 7" xfId="36120" xr:uid="{F5C7DC5A-7990-4490-90CE-38E49DEF480D}"/>
    <cellStyle name="메모 3 20" xfId="9007" xr:uid="{78187E0F-6BBE-4631-B9CE-B8E7983F7442}"/>
    <cellStyle name="메모 3 20 2" xfId="9008" xr:uid="{19DBB49A-BD55-4C4C-81ED-6C9F87F954D7}"/>
    <cellStyle name="메모 3 20 2 2" xfId="36121" xr:uid="{C8F59976-433A-4E09-8950-032AC7FC8265}"/>
    <cellStyle name="메모 3 20 3" xfId="9009" xr:uid="{0C7BB6D8-184E-4E39-90B5-07CE9A32FDC3}"/>
    <cellStyle name="메모 3 20 3 2" xfId="36122" xr:uid="{77B34A06-637E-421F-A89A-8E66E4297F44}"/>
    <cellStyle name="메모 3 20 4" xfId="36123" xr:uid="{CDB8CCD4-DE1D-466E-88A3-80CBEBAA228D}"/>
    <cellStyle name="메모 3 21" xfId="27360" xr:uid="{902B0E68-6F5B-4267-9E99-59C35F10F749}"/>
    <cellStyle name="메모 3 21 2" xfId="36124" xr:uid="{FFC7B619-5A40-42B0-98EA-B232D353C074}"/>
    <cellStyle name="메모 3 22" xfId="36125" xr:uid="{BC47665C-3F2A-474F-9FD2-A5DC798BF39C}"/>
    <cellStyle name="메모 3 3" xfId="9010" xr:uid="{645FCF8D-3668-4B28-BDEC-78E109AFD227}"/>
    <cellStyle name="메모 3 3 2" xfId="9011" xr:uid="{091E3220-868F-4E44-9D45-5E1B4F61B609}"/>
    <cellStyle name="메모 3 3 2 2" xfId="9012" xr:uid="{F7D66684-9BEB-4FD5-AD84-8477B0E8E3F3}"/>
    <cellStyle name="메모 3 3 2 2 2" xfId="36126" xr:uid="{D62909B5-A9DB-42F1-81F4-8819FD41E082}"/>
    <cellStyle name="메모 3 3 2 3" xfId="9013" xr:uid="{4999AA5E-5CF3-4AE1-A69E-B46F9BF0BAAC}"/>
    <cellStyle name="메모 3 3 2 3 2" xfId="36127" xr:uid="{1DE08C37-E139-42F3-A2F8-19FFDEE42469}"/>
    <cellStyle name="메모 3 3 2 4" xfId="36128" xr:uid="{179C5089-230F-43DB-82EA-13258EA207F4}"/>
    <cellStyle name="메모 3 3 3" xfId="9014" xr:uid="{8F6CAAE7-814D-4570-98BF-FE4BC6455DC6}"/>
    <cellStyle name="메모 3 3 3 2" xfId="9015" xr:uid="{255869B5-3C7F-4162-90EE-E2420FEAB3B7}"/>
    <cellStyle name="메모 3 3 3 2 2" xfId="36129" xr:uid="{762B5C93-B009-4704-A187-1A6C96385619}"/>
    <cellStyle name="메모 3 3 3 3" xfId="9016" xr:uid="{8256BEDC-038E-4121-8BF4-E446EDE12A5E}"/>
    <cellStyle name="메모 3 3 3 3 2" xfId="36130" xr:uid="{03962340-112A-4B22-8D74-A87DE8473ED0}"/>
    <cellStyle name="메모 3 3 3 4" xfId="36131" xr:uid="{FE9741A7-C72B-48C8-B430-7636BF49C2B8}"/>
    <cellStyle name="메모 3 3 4" xfId="9017" xr:uid="{F6AB703D-E89A-48C6-8007-638A7AE3A8D6}"/>
    <cellStyle name="메모 3 3 4 2" xfId="36132" xr:uid="{47B2035D-8F8C-42D3-989E-7F7BD643E1C1}"/>
    <cellStyle name="메모 3 3 5" xfId="9018" xr:uid="{4EA98BBF-BFA3-4D6A-A31E-43471438CA19}"/>
    <cellStyle name="메모 3 3 5 2" xfId="36133" xr:uid="{FDB6E5EB-3A54-454C-923B-1C873F5F0DED}"/>
    <cellStyle name="메모 3 3 6" xfId="36134" xr:uid="{2D16FD35-A2D8-491A-A8FC-E15C39B24BA2}"/>
    <cellStyle name="메모 3 4" xfId="9019" xr:uid="{949D27B0-52B0-4874-BC6A-A99EC4121D1F}"/>
    <cellStyle name="메모 3 4 2" xfId="9020" xr:uid="{21B8BE45-4023-4028-AFD2-A50111C4A672}"/>
    <cellStyle name="메모 3 4 2 2" xfId="9021" xr:uid="{2F620DE8-DA7A-4765-9DCB-70BF194BE2F1}"/>
    <cellStyle name="메모 3 4 2 2 2" xfId="36135" xr:uid="{BDE2D4AD-3D86-46D4-86FA-04966D962ABE}"/>
    <cellStyle name="메모 3 4 2 3" xfId="9022" xr:uid="{5F72006F-1080-49BC-B0F5-54FF6FF5D4BC}"/>
    <cellStyle name="메모 3 4 2 3 2" xfId="36136" xr:uid="{F9256A7D-61E5-46FB-8C9D-C84D9B425127}"/>
    <cellStyle name="메모 3 4 2 4" xfId="36137" xr:uid="{79164F43-61A1-4F34-9940-EDF1FE775953}"/>
    <cellStyle name="메모 3 4 3" xfId="9023" xr:uid="{15FF9ADC-B0C8-4E71-847D-029CC1014908}"/>
    <cellStyle name="메모 3 4 3 2" xfId="9024" xr:uid="{C9941B02-690B-4668-A8DC-E7BE227B4C09}"/>
    <cellStyle name="메모 3 4 3 2 2" xfId="36138" xr:uid="{5B6C5DC0-AE1E-4465-AB1A-E232838E2FC8}"/>
    <cellStyle name="메모 3 4 3 3" xfId="9025" xr:uid="{E8ACEA0B-3DF3-46AA-8010-D387CD5101F5}"/>
    <cellStyle name="메모 3 4 3 3 2" xfId="36139" xr:uid="{1A7EBD1F-916E-4989-A31D-66DA1FA8E69A}"/>
    <cellStyle name="메모 3 4 3 4" xfId="36140" xr:uid="{640D34B6-34D9-40DF-8E56-A3097D3C3FAC}"/>
    <cellStyle name="메모 3 4 4" xfId="9026" xr:uid="{57D36004-92A7-4863-BE47-97BC4FBFCDF0}"/>
    <cellStyle name="메모 3 4 4 2" xfId="36141" xr:uid="{D1A32829-8B41-4E99-8BA0-C76AA26BA973}"/>
    <cellStyle name="메모 3 4 5" xfId="9027" xr:uid="{EC4A4F82-7626-4EBD-8472-618AC663A867}"/>
    <cellStyle name="메모 3 4 5 2" xfId="36142" xr:uid="{1787E8E3-54AA-40CB-A3DD-AB92E4A4EE13}"/>
    <cellStyle name="메모 3 4 6" xfId="36143" xr:uid="{A3A59EE6-D524-4305-8228-B1F2C9A629D4}"/>
    <cellStyle name="메모 3 5" xfId="9028" xr:uid="{9FF6BE23-0892-4707-ABAC-8FCB7FE9AD1B}"/>
    <cellStyle name="메모 3 5 2" xfId="9029" xr:uid="{8C28827E-2FAE-46BC-A581-FB111601362C}"/>
    <cellStyle name="메모 3 5 2 2" xfId="9030" xr:uid="{4825233A-A33F-4A43-94EE-65B76943818A}"/>
    <cellStyle name="메모 3 5 2 2 2" xfId="36144" xr:uid="{100FE419-193F-4FBB-9A6C-6BF7A1FFEAEC}"/>
    <cellStyle name="메모 3 5 2 3" xfId="9031" xr:uid="{098BBBA8-9432-4FC3-B25C-A3AB2CF1F99E}"/>
    <cellStyle name="메모 3 5 2 3 2" xfId="36145" xr:uid="{6CA25113-0F51-4C46-A89A-07C80822A281}"/>
    <cellStyle name="메모 3 5 2 4" xfId="36146" xr:uid="{7B741109-C7FF-4CB7-B179-F93AB7E12A9A}"/>
    <cellStyle name="메모 3 5 3" xfId="9032" xr:uid="{6E9769E5-F08A-4B87-9D75-C570477CA4A5}"/>
    <cellStyle name="메모 3 5 3 2" xfId="9033" xr:uid="{2A4F8BB3-DB03-4D2A-BFA0-A905EC6E5365}"/>
    <cellStyle name="메모 3 5 3 2 2" xfId="36147" xr:uid="{857316AA-669B-40FA-9FE0-496D033E169F}"/>
    <cellStyle name="메모 3 5 3 3" xfId="9034" xr:uid="{F77E5DE0-C65D-41B3-9BE9-D1167136AFA3}"/>
    <cellStyle name="메모 3 5 3 3 2" xfId="36148" xr:uid="{B92B3B00-E5F7-4508-BA48-4FB323E92319}"/>
    <cellStyle name="메모 3 5 3 4" xfId="36149" xr:uid="{316815C0-FC49-4E66-B141-F1A421BD20FC}"/>
    <cellStyle name="메모 3 5 4" xfId="9035" xr:uid="{376F0F66-075C-4CC8-8E09-49850579EAF5}"/>
    <cellStyle name="메모 3 5 4 2" xfId="36150" xr:uid="{B418F68E-7496-41DE-B5EC-7CB6F6132558}"/>
    <cellStyle name="메모 3 5 5" xfId="9036" xr:uid="{CFA7BB0E-C37A-4930-848C-475E64CCD595}"/>
    <cellStyle name="메모 3 5 5 2" xfId="36151" xr:uid="{BF1998B6-9C95-4478-B786-556ADDCF6DAA}"/>
    <cellStyle name="메모 3 5 6" xfId="36152" xr:uid="{14C9070A-2BC5-4134-8242-63EB39B4500B}"/>
    <cellStyle name="메모 3 6" xfId="9037" xr:uid="{D1E80927-F71B-45AE-9DFB-28E3D63C0B65}"/>
    <cellStyle name="메모 3 6 2" xfId="9038" xr:uid="{52341996-D4D9-4A6A-84E7-02271D8DC2B6}"/>
    <cellStyle name="메모 3 6 2 2" xfId="9039" xr:uid="{B0038A58-B8A4-4A58-9B60-916D719A9E5E}"/>
    <cellStyle name="메모 3 6 2 2 2" xfId="36153" xr:uid="{296DC4AC-DDD6-4421-A201-41147A2F3A01}"/>
    <cellStyle name="메모 3 6 2 3" xfId="9040" xr:uid="{AA6B5FB3-0AA4-4BF1-B5D7-B4B61F1289C0}"/>
    <cellStyle name="메모 3 6 2 3 2" xfId="36154" xr:uid="{9F2CDB1F-E5D3-454F-81E8-A56266A8BE68}"/>
    <cellStyle name="메모 3 6 2 4" xfId="36155" xr:uid="{BF2A88B3-32FC-4382-AC15-AA0536F96BAF}"/>
    <cellStyle name="메모 3 6 3" xfId="9041" xr:uid="{DF5748C1-58F8-4841-9040-7D9471BF5025}"/>
    <cellStyle name="메모 3 6 3 2" xfId="9042" xr:uid="{C363CD02-E965-488C-B29A-FD2AC573AD09}"/>
    <cellStyle name="메모 3 6 3 2 2" xfId="36156" xr:uid="{FA3DADE8-FD58-4989-B64A-CF5E7C8E013E}"/>
    <cellStyle name="메모 3 6 3 3" xfId="9043" xr:uid="{7F11E9B8-60EA-4291-AC0C-46105D30B6B5}"/>
    <cellStyle name="메모 3 6 3 3 2" xfId="36157" xr:uid="{21D23BB3-A394-4586-A531-1E4B8D171F44}"/>
    <cellStyle name="메모 3 6 3 4" xfId="36158" xr:uid="{BB3348FE-4C8E-423E-AEF7-758249548A10}"/>
    <cellStyle name="메모 3 6 4" xfId="9044" xr:uid="{4DADDB84-26E3-4FA9-A39B-D0949945EED7}"/>
    <cellStyle name="메모 3 6 4 2" xfId="36159" xr:uid="{4FCE8A77-132A-4329-A61B-F4AA22AE83A5}"/>
    <cellStyle name="메모 3 6 5" xfId="9045" xr:uid="{4F26C602-D901-4A45-8117-3E525678D896}"/>
    <cellStyle name="메모 3 6 5 2" xfId="36160" xr:uid="{CF001E5C-7C35-49BD-A390-EE64AF678F35}"/>
    <cellStyle name="메모 3 6 6" xfId="36161" xr:uid="{8800ED26-9FDB-4F84-A306-DFBF05C589AF}"/>
    <cellStyle name="메모 3 7" xfId="9046" xr:uid="{92D626DA-D2C0-4122-A4FD-BD8038CE40E2}"/>
    <cellStyle name="메모 3 7 2" xfId="9047" xr:uid="{9F39255A-9C8D-4AE4-960D-BFB1222F8A61}"/>
    <cellStyle name="메모 3 7 2 2" xfId="9048" xr:uid="{257EEC7E-E85F-4E29-8D07-B05DF724781A}"/>
    <cellStyle name="메모 3 7 2 2 2" xfId="36162" xr:uid="{514AD349-F1BE-4466-8E78-D08B39BAF61D}"/>
    <cellStyle name="메모 3 7 2 3" xfId="9049" xr:uid="{201AE2D8-5990-4EBE-9531-03A00453EF07}"/>
    <cellStyle name="메모 3 7 2 3 2" xfId="36163" xr:uid="{937ECA9C-7544-49F7-86CE-429543C81379}"/>
    <cellStyle name="메모 3 7 2 4" xfId="36164" xr:uid="{DAED9EED-2699-4BCD-9DD4-57583E8996B3}"/>
    <cellStyle name="메모 3 7 3" xfId="9050" xr:uid="{039DC109-2530-45DD-933E-ADE5435BADBD}"/>
    <cellStyle name="메모 3 7 3 2" xfId="9051" xr:uid="{D20639D1-D87D-45C7-98EA-62518BECC9B3}"/>
    <cellStyle name="메모 3 7 3 2 2" xfId="36165" xr:uid="{C5B70945-BFF4-4B38-86E0-335DF85B8A3F}"/>
    <cellStyle name="메모 3 7 3 3" xfId="9052" xr:uid="{3353F177-37C2-4C49-AA34-BE7C9E2D1363}"/>
    <cellStyle name="메모 3 7 3 3 2" xfId="36166" xr:uid="{C7835243-78DD-4BD2-86A6-DA0CF05CE726}"/>
    <cellStyle name="메모 3 7 3 4" xfId="36167" xr:uid="{CE5FBEAA-0882-4E87-AED9-1935136A4BD2}"/>
    <cellStyle name="메모 3 7 4" xfId="9053" xr:uid="{1CF9E66A-C11B-49FA-A020-18B83391E6BF}"/>
    <cellStyle name="메모 3 7 4 2" xfId="36168" xr:uid="{C83134DA-9815-45BD-8723-FF50515EB450}"/>
    <cellStyle name="메모 3 7 5" xfId="9054" xr:uid="{AD2161A4-C0BF-486E-9C57-CC24DD084712}"/>
    <cellStyle name="메모 3 7 5 2" xfId="36169" xr:uid="{517CBC79-55A7-45EA-8D0C-29A55737806D}"/>
    <cellStyle name="메모 3 7 6" xfId="36170" xr:uid="{BCFAA11B-1C40-43EB-A633-2B87043F2C08}"/>
    <cellStyle name="메모 3 8" xfId="9055" xr:uid="{1512108C-3465-4BE6-80B1-063BC6BDC077}"/>
    <cellStyle name="메모 3 8 2" xfId="9056" xr:uid="{A6975579-6973-4C7B-962F-2701DBFB8E3B}"/>
    <cellStyle name="메모 3 8 2 2" xfId="9057" xr:uid="{DB107BE8-0DB3-49A2-BFB8-BF5AABB33B14}"/>
    <cellStyle name="메모 3 8 2 2 2" xfId="36171" xr:uid="{4DA4A814-7251-4129-9C7E-4289E227EBFC}"/>
    <cellStyle name="메모 3 8 2 3" xfId="9058" xr:uid="{70D0CB81-CAA0-40D3-BD92-985DAFA770FD}"/>
    <cellStyle name="메모 3 8 2 3 2" xfId="36172" xr:uid="{82CFD9F3-955E-4FAE-A645-3AA9410A0C88}"/>
    <cellStyle name="메모 3 8 2 4" xfId="36173" xr:uid="{C3292223-DA6C-4FE4-AE65-16A60268E2E7}"/>
    <cellStyle name="메모 3 8 3" xfId="9059" xr:uid="{11D3116B-4142-4F7C-930F-FD2D2E86D3CF}"/>
    <cellStyle name="메모 3 8 3 2" xfId="9060" xr:uid="{98097680-919B-4B43-B3F7-87D26187321B}"/>
    <cellStyle name="메모 3 8 3 2 2" xfId="36174" xr:uid="{4B1E7CA8-43E5-4A49-A152-8CB177692EE7}"/>
    <cellStyle name="메모 3 8 3 3" xfId="9061" xr:uid="{423F737E-438F-4DB7-892E-BC657CA6B532}"/>
    <cellStyle name="메모 3 8 3 3 2" xfId="36175" xr:uid="{EE26906B-80AC-492C-A88F-F591C28B5FF4}"/>
    <cellStyle name="메모 3 8 3 4" xfId="36176" xr:uid="{1EA4DA5F-907D-420C-926C-28FBCB6C980C}"/>
    <cellStyle name="메모 3 8 4" xfId="9062" xr:uid="{4F85B235-3D95-4786-B8FE-C21A7D5E91CD}"/>
    <cellStyle name="메모 3 8 4 2" xfId="36177" xr:uid="{2CC9BCF2-F273-458E-A70D-E9096076AB56}"/>
    <cellStyle name="메모 3 8 5" xfId="9063" xr:uid="{901E8B3F-49B1-4265-B35E-207D01063288}"/>
    <cellStyle name="메모 3 8 5 2" xfId="36178" xr:uid="{A101B5B0-9EEA-43AC-9E8C-4E0B019756F4}"/>
    <cellStyle name="메모 3 8 6" xfId="36179" xr:uid="{1102446B-62B5-4EE0-B1F2-5380F4A026FB}"/>
    <cellStyle name="메모 3 9" xfId="9064" xr:uid="{C4D4BB39-0F77-47BB-A1C7-1072BF1D535D}"/>
    <cellStyle name="메모 3 9 2" xfId="9065" xr:uid="{2ED79F1C-5ED4-482D-9A7E-9005A42913F3}"/>
    <cellStyle name="메모 3 9 2 2" xfId="9066" xr:uid="{AD88DA3B-027C-44CB-9165-078A04BF3C9C}"/>
    <cellStyle name="메모 3 9 2 2 2" xfId="36180" xr:uid="{50EC927D-562A-48B6-8D82-882274F097B3}"/>
    <cellStyle name="메모 3 9 2 3" xfId="9067" xr:uid="{0E96151F-454B-40D7-8423-38A00A65909D}"/>
    <cellStyle name="메모 3 9 2 3 2" xfId="36181" xr:uid="{93E51791-CFA7-4811-BD7F-9B45B3AA3D5D}"/>
    <cellStyle name="메모 3 9 2 4" xfId="36182" xr:uid="{6CD51CC5-675F-42B2-832C-3D23BE73F621}"/>
    <cellStyle name="메모 3 9 3" xfId="9068" xr:uid="{84127D4E-4B09-4C14-9E83-14B5CAFD606A}"/>
    <cellStyle name="메모 3 9 3 2" xfId="9069" xr:uid="{090565EE-CF9A-4EF2-B94A-B76D4B9FEA0D}"/>
    <cellStyle name="메모 3 9 3 2 2" xfId="36183" xr:uid="{15AB3F59-1197-4E4D-BD19-157919CDB075}"/>
    <cellStyle name="메모 3 9 3 3" xfId="9070" xr:uid="{9DFA5FD6-2A7F-4DB2-8846-8CF776E4EB88}"/>
    <cellStyle name="메모 3 9 3 3 2" xfId="36184" xr:uid="{FFCAE90B-B77F-444D-AB32-1FB0D3F341C9}"/>
    <cellStyle name="메모 3 9 3 4" xfId="36185" xr:uid="{5CDC24DE-DE9A-4D5A-AFC7-A016D4E7D899}"/>
    <cellStyle name="메모 3 9 4" xfId="9071" xr:uid="{602E8397-25DB-47D7-B887-22E7FDCE2A38}"/>
    <cellStyle name="메모 3 9 4 2" xfId="36186" xr:uid="{1052C9AF-2603-4391-856D-316DDA42BF64}"/>
    <cellStyle name="메모 3 9 5" xfId="9072" xr:uid="{15EBCDB6-08CD-42B1-8EB8-C79FDE088A09}"/>
    <cellStyle name="메모 3 9 5 2" xfId="36187" xr:uid="{86207B3E-8BC0-4F51-8CE0-003C125C13A2}"/>
    <cellStyle name="메모 3 9 6" xfId="36188" xr:uid="{86CF32CE-43C8-4E4E-90EC-206ACB85C924}"/>
    <cellStyle name="메모 30" xfId="9073" xr:uid="{589EC712-BCBC-416E-81B7-00E119849B55}"/>
    <cellStyle name="메모 30 2" xfId="9074" xr:uid="{3F5F3BE9-93D2-42EF-A699-B668CD228888}"/>
    <cellStyle name="메모 30 2 2" xfId="9075" xr:uid="{9E09939F-EB48-4463-AC86-EBFFC1D01C9C}"/>
    <cellStyle name="메모 30 2 2 2" xfId="36189" xr:uid="{4759192D-0871-43F5-B672-FB29D9A6371F}"/>
    <cellStyle name="메모 30 2 3" xfId="9076" xr:uid="{5B7650B4-0A70-4FA1-811B-0EC36D62AE08}"/>
    <cellStyle name="메모 30 2 3 2" xfId="36190" xr:uid="{DB50A532-9216-4EF0-A4AD-A76CF6FC6227}"/>
    <cellStyle name="메모 30 2 4" xfId="36191" xr:uid="{BFB1C7C2-68BE-47CB-9D4D-52F3D0AFFBA4}"/>
    <cellStyle name="메모 30 3" xfId="9077" xr:uid="{42757A4B-BE12-4B43-94DB-7E01A1D51DF1}"/>
    <cellStyle name="메모 30 3 2" xfId="9078" xr:uid="{D529AFD8-5CCD-4049-A7EB-A9AB302CBCBF}"/>
    <cellStyle name="메모 30 3 2 2" xfId="36192" xr:uid="{87F92BAB-6F60-496C-946D-B33A818BEB22}"/>
    <cellStyle name="메모 30 3 3" xfId="9079" xr:uid="{1395D708-8073-4414-86E9-CD173B1EE9C8}"/>
    <cellStyle name="메모 30 3 3 2" xfId="36193" xr:uid="{3BCBC1E9-8D7E-4584-9D05-FB4EBEF83C28}"/>
    <cellStyle name="메모 30 3 4" xfId="36194" xr:uid="{BAE246D6-CBD9-4DB2-8B99-80CF9A54096C}"/>
    <cellStyle name="메모 30 4" xfId="9080" xr:uid="{905FC888-620C-4CEA-8DE6-C238136F9AD6}"/>
    <cellStyle name="메모 30 4 2" xfId="9081" xr:uid="{AAC767B6-843F-4DEB-83A6-0700B374093E}"/>
    <cellStyle name="메모 30 4 2 2" xfId="36195" xr:uid="{6002A229-6E6B-4FBA-AFEB-F9A0507C7BC7}"/>
    <cellStyle name="메모 30 4 3" xfId="9082" xr:uid="{67FDE280-9CDB-4E5F-A808-DD4C698C0C18}"/>
    <cellStyle name="메모 30 4 3 2" xfId="36196" xr:uid="{D419477D-950D-4A0D-A014-CCBA0A2A7B24}"/>
    <cellStyle name="메모 30 4 4" xfId="36197" xr:uid="{FBABAC54-2920-424D-8BB0-3B750394BF12}"/>
    <cellStyle name="메모 30 5" xfId="9083" xr:uid="{394F1881-D098-4A53-88CD-A2FAB1D97CEF}"/>
    <cellStyle name="메모 30 5 2" xfId="36198" xr:uid="{ADB26135-9000-41E5-BF63-F665F736ADC7}"/>
    <cellStyle name="메모 30 6" xfId="9084" xr:uid="{ECD42A72-3553-4869-9BB2-857ADB3DC89C}"/>
    <cellStyle name="메모 30 6 2" xfId="36199" xr:uid="{911C8963-7179-4DCF-8E44-5BDC7B337BE2}"/>
    <cellStyle name="메모 30 7" xfId="36200" xr:uid="{3C72DA80-F225-4E26-A96F-065F9FC7A9C2}"/>
    <cellStyle name="메모 31" xfId="9085" xr:uid="{7E55EC05-C46A-4C16-9D6A-2541DC6DD77A}"/>
    <cellStyle name="메모 31 2" xfId="9086" xr:uid="{8FCB46F9-C4DE-48DD-95F3-15261F331EF7}"/>
    <cellStyle name="메모 31 2 2" xfId="9087" xr:uid="{3F0DE93D-EEBA-481B-A55A-0659AAF8670E}"/>
    <cellStyle name="메모 31 2 2 2" xfId="36201" xr:uid="{5EEDAC54-DED5-4DDF-8F66-3652310FA454}"/>
    <cellStyle name="메모 31 2 3" xfId="9088" xr:uid="{D3E5D9D4-F55E-4E69-9E96-3EEBC4F6F1A6}"/>
    <cellStyle name="메모 31 2 3 2" xfId="36202" xr:uid="{F49CF668-DCAD-40C0-B6AF-DE96007E8EC4}"/>
    <cellStyle name="메모 31 2 4" xfId="36203" xr:uid="{91E2F7F5-6536-480D-9FF6-44A44233C500}"/>
    <cellStyle name="메모 31 3" xfId="9089" xr:uid="{604115C9-E461-40D4-96E3-231080ED840F}"/>
    <cellStyle name="메모 31 3 2" xfId="9090" xr:uid="{F066956B-F80B-4C24-AFE3-4CA66E43858F}"/>
    <cellStyle name="메모 31 3 2 2" xfId="36204" xr:uid="{4461CFFB-2F3E-43AE-AEC6-4F867D798D57}"/>
    <cellStyle name="메모 31 3 3" xfId="9091" xr:uid="{C726D830-6E67-475A-8EAD-8917EA403A7E}"/>
    <cellStyle name="메모 31 3 3 2" xfId="36205" xr:uid="{5F4B7BC1-0077-4AEB-B1DD-7D037AB3A468}"/>
    <cellStyle name="메모 31 3 4" xfId="36206" xr:uid="{7615571B-7692-44C9-B10C-4D77B8A4AEE7}"/>
    <cellStyle name="메모 31 4" xfId="9092" xr:uid="{94348429-A3CF-4858-A313-F7DBDBB8C720}"/>
    <cellStyle name="메모 31 4 2" xfId="9093" xr:uid="{EDA10A79-0C04-4583-B160-107F683B28EA}"/>
    <cellStyle name="메모 31 4 2 2" xfId="36207" xr:uid="{DDEF3843-9500-4BD2-B2AF-777543A6181E}"/>
    <cellStyle name="메모 31 4 3" xfId="9094" xr:uid="{9782EF51-6258-4A20-B037-48771EFBF1CA}"/>
    <cellStyle name="메모 31 4 3 2" xfId="36208" xr:uid="{8D13E86C-CE81-481B-93C7-EDB06362B34B}"/>
    <cellStyle name="메모 31 4 4" xfId="36209" xr:uid="{BF962B10-072E-4331-B157-6709A83793B7}"/>
    <cellStyle name="메모 31 5" xfId="9095" xr:uid="{59BD7E11-B8DB-4D27-96EE-11A344F3E12C}"/>
    <cellStyle name="메모 31 5 2" xfId="36210" xr:uid="{DE5E7C59-5A64-42BC-A483-1ACDA4D081DD}"/>
    <cellStyle name="메모 31 6" xfId="9096" xr:uid="{0C0DD62E-7145-42A8-85F1-02D85E17A2E8}"/>
    <cellStyle name="메모 31 6 2" xfId="36211" xr:uid="{CB940311-DB88-43C3-A455-56E72B44A3BC}"/>
    <cellStyle name="메모 31 7" xfId="36212" xr:uid="{17879702-4DB4-420E-B77C-BB003056970A}"/>
    <cellStyle name="메모 32" xfId="9097" xr:uid="{7EEE8EB3-6974-4C18-84AD-405F0D5517DA}"/>
    <cellStyle name="메모 32 2" xfId="9098" xr:uid="{009A979E-E701-451A-827B-0484D842E038}"/>
    <cellStyle name="메모 32 2 2" xfId="9099" xr:uid="{B78AF43E-9D4F-428E-B6C5-8135E2A7BACE}"/>
    <cellStyle name="메모 32 2 2 2" xfId="36213" xr:uid="{AC6B40C7-D99F-4A5D-AD6D-84DD803034ED}"/>
    <cellStyle name="메모 32 2 3" xfId="9100" xr:uid="{A85F5DB9-C9BA-43B8-B987-EC7DAD3B9B95}"/>
    <cellStyle name="메모 32 2 3 2" xfId="36214" xr:uid="{5337E9FC-CB9C-4B61-B5FA-817CACCCE3D0}"/>
    <cellStyle name="메모 32 2 4" xfId="36215" xr:uid="{D29DC778-41AA-422C-B5B3-264436EFFC86}"/>
    <cellStyle name="메모 32 3" xfId="9101" xr:uid="{1518B288-79D1-48BF-B4F2-4704EF621789}"/>
    <cellStyle name="메모 32 3 2" xfId="9102" xr:uid="{28C78A92-426E-43BA-B6E6-3F186E3BA4DC}"/>
    <cellStyle name="메모 32 3 2 2" xfId="36216" xr:uid="{4AB2D4EB-DA12-4A80-9108-D7F1168FC0B5}"/>
    <cellStyle name="메모 32 3 3" xfId="9103" xr:uid="{50DE7967-A16D-4D44-80EB-BF3F9ED12555}"/>
    <cellStyle name="메모 32 3 3 2" xfId="36217" xr:uid="{3036F213-E24C-4313-966A-317D32875A4B}"/>
    <cellStyle name="메모 32 3 4" xfId="36218" xr:uid="{F1EB7197-43F5-4D40-A739-8B1E537520EF}"/>
    <cellStyle name="메모 32 4" xfId="9104" xr:uid="{7A2B6C08-67DE-4556-BE4F-BF4B888EC72D}"/>
    <cellStyle name="메모 32 4 2" xfId="9105" xr:uid="{942B322A-CEA5-4FF1-B6FC-FAE1B1EB659E}"/>
    <cellStyle name="메모 32 4 2 2" xfId="36219" xr:uid="{037DBAEC-3C39-4495-A683-354E4B8847B2}"/>
    <cellStyle name="메모 32 4 3" xfId="9106" xr:uid="{3646A0A2-C20A-4685-8814-B52F25BE6A7E}"/>
    <cellStyle name="메모 32 4 3 2" xfId="36220" xr:uid="{90447351-6021-45CF-918F-C3761D0C6D2F}"/>
    <cellStyle name="메모 32 4 4" xfId="36221" xr:uid="{7D61B711-3999-4C90-806B-227ABFEAB53E}"/>
    <cellStyle name="메모 32 5" xfId="9107" xr:uid="{606DC6BD-7A28-4E35-BA2D-DA6F723FC8F6}"/>
    <cellStyle name="메모 32 5 2" xfId="36222" xr:uid="{17DE0D78-8DD5-49F3-B4D1-642F6B302DF2}"/>
    <cellStyle name="메모 32 6" xfId="9108" xr:uid="{DC3B067C-8C8D-4B15-AF7B-2AFCD8DCAA24}"/>
    <cellStyle name="메모 32 6 2" xfId="36223" xr:uid="{AB66BAFA-8505-46DC-8604-81C23A595AC9}"/>
    <cellStyle name="메모 32 7" xfId="36224" xr:uid="{F78C0A21-BB8F-408D-BB2E-273B24D3AC38}"/>
    <cellStyle name="메모 33" xfId="9109" xr:uid="{DD97FFA8-DF58-4F0C-B542-4A7D4B1DE0C5}"/>
    <cellStyle name="메모 33 2" xfId="9110" xr:uid="{F79AEA92-6BB2-4386-9D2F-B216680B6744}"/>
    <cellStyle name="메모 33 2 2" xfId="9111" xr:uid="{4697BB3E-F2A1-4008-9FFA-1D0E6A726756}"/>
    <cellStyle name="메모 33 2 2 2" xfId="36225" xr:uid="{F24D3326-4CBD-4E7D-9CDC-9F243B6F89FB}"/>
    <cellStyle name="메모 33 2 3" xfId="9112" xr:uid="{C9AC1547-4773-49B0-9809-7BFC46AAB714}"/>
    <cellStyle name="메모 33 2 3 2" xfId="36226" xr:uid="{882FA625-BA81-4BBE-8048-C3DEBA6750DD}"/>
    <cellStyle name="메모 33 2 4" xfId="36227" xr:uid="{90E22ECA-26CA-40C3-AD12-783C5825D6C6}"/>
    <cellStyle name="메모 33 3" xfId="9113" xr:uid="{9B639EEF-D1B2-4EFF-B5BB-060731C43A45}"/>
    <cellStyle name="메모 33 3 2" xfId="9114" xr:uid="{2C2474BB-A37D-4472-8B21-E355AEDFEB8B}"/>
    <cellStyle name="메모 33 3 2 2" xfId="36228" xr:uid="{34AFF38A-01E3-4985-8B6E-2653395A7B77}"/>
    <cellStyle name="메모 33 3 3" xfId="9115" xr:uid="{6A3B6575-590E-4F46-A875-79A2EFAFB360}"/>
    <cellStyle name="메모 33 3 3 2" xfId="36229" xr:uid="{3C39ADCC-F6A0-481D-AEEF-ACB65E1F72D4}"/>
    <cellStyle name="메모 33 3 4" xfId="36230" xr:uid="{83C6E00F-3B0E-4A1A-8294-38B1B4D02F05}"/>
    <cellStyle name="메모 33 4" xfId="9116" xr:uid="{B6550FB4-844B-4AE8-A41D-E864646B46F8}"/>
    <cellStyle name="메모 33 4 2" xfId="9117" xr:uid="{7DE18DA1-6114-47FC-B9AB-025C04DB8175}"/>
    <cellStyle name="메모 33 4 2 2" xfId="36231" xr:uid="{E2EC6977-C6CD-4FF3-B1DF-4A21EFB9676E}"/>
    <cellStyle name="메모 33 4 3" xfId="9118" xr:uid="{E517F759-D486-4C37-8CB0-7CEB9D7561AB}"/>
    <cellStyle name="메모 33 4 3 2" xfId="36232" xr:uid="{30AB2941-E5DA-4325-BED5-E9495483C1EF}"/>
    <cellStyle name="메모 33 4 4" xfId="36233" xr:uid="{92650208-AE31-40CD-8337-7F6281096126}"/>
    <cellStyle name="메모 33 5" xfId="9119" xr:uid="{567B4DEA-05D6-4183-8812-927633A9B59F}"/>
    <cellStyle name="메모 33 5 2" xfId="36234" xr:uid="{7776F75C-A0CB-4535-A220-C21C01351643}"/>
    <cellStyle name="메모 33 6" xfId="9120" xr:uid="{3C840D72-C14A-4201-B656-2EEE1C18285C}"/>
    <cellStyle name="메모 33 6 2" xfId="36235" xr:uid="{F27A8C3D-A5FB-4D5F-A62E-56324C9A7D7E}"/>
    <cellStyle name="메모 33 7" xfId="36236" xr:uid="{CDE61C0C-75ED-4BD8-8205-37297D258820}"/>
    <cellStyle name="메모 34" xfId="9121" xr:uid="{34CE2BA5-5963-4DFE-B55B-CE867DED953B}"/>
    <cellStyle name="메모 34 2" xfId="9122" xr:uid="{5EBB8812-48AA-444D-9948-A0446437FA8A}"/>
    <cellStyle name="메모 34 2 2" xfId="9123" xr:uid="{BB11A542-5B18-414A-A484-0C179FB061E0}"/>
    <cellStyle name="메모 34 2 2 2" xfId="36237" xr:uid="{FBCE2247-C2BB-4582-8EE2-43651DE9E1A5}"/>
    <cellStyle name="메모 34 2 3" xfId="9124" xr:uid="{CBB67078-2589-45BA-9342-6BF4C9F39D55}"/>
    <cellStyle name="메모 34 2 3 2" xfId="36238" xr:uid="{52DA1B59-6318-4D46-A2FB-0FAD16661ADE}"/>
    <cellStyle name="메모 34 2 4" xfId="36239" xr:uid="{89DE025E-FB47-49D5-B2C7-DA1B322DF5AF}"/>
    <cellStyle name="메모 34 3" xfId="9125" xr:uid="{7E88A627-1A50-49BA-AA47-1393985001C2}"/>
    <cellStyle name="메모 34 3 2" xfId="9126" xr:uid="{D2FE0F56-F0BC-4190-813F-1779C6B415F6}"/>
    <cellStyle name="메모 34 3 2 2" xfId="36240" xr:uid="{FF8E1B46-8DD3-47B3-B19C-D05764B658F2}"/>
    <cellStyle name="메모 34 3 3" xfId="9127" xr:uid="{265CA7C7-5AF6-4FB1-A4B1-1057093C1103}"/>
    <cellStyle name="메모 34 3 3 2" xfId="36241" xr:uid="{76385793-FB8B-415F-8297-F862F10E5508}"/>
    <cellStyle name="메모 34 3 4" xfId="36242" xr:uid="{A53D1C53-2247-4040-8DAF-8D16C8A64A7F}"/>
    <cellStyle name="메모 34 4" xfId="9128" xr:uid="{38428321-1C5A-4186-9B44-B21B9AF3A505}"/>
    <cellStyle name="메모 34 4 2" xfId="9129" xr:uid="{A23309CA-9739-4D93-B970-A6EA7102DAC6}"/>
    <cellStyle name="메모 34 4 2 2" xfId="36243" xr:uid="{6DBD265B-8E01-4E10-B1B0-90555F129F3C}"/>
    <cellStyle name="메모 34 4 3" xfId="9130" xr:uid="{D0476AB4-7D48-425D-94C4-BADF2DE79CFE}"/>
    <cellStyle name="메모 34 4 3 2" xfId="36244" xr:uid="{6474DA05-E2C8-4B14-A2DB-5320EEDAEBE2}"/>
    <cellStyle name="메모 34 4 4" xfId="36245" xr:uid="{F5CDB832-D7F2-4389-9038-764B093E7A4B}"/>
    <cellStyle name="메모 34 5" xfId="9131" xr:uid="{4E25385B-E775-4C96-9479-0A9DBED9B256}"/>
    <cellStyle name="메모 34 5 2" xfId="36246" xr:uid="{4587CCD9-7EF2-46CF-9C71-EC1E3EEADABF}"/>
    <cellStyle name="메모 34 6" xfId="9132" xr:uid="{C4CC55F8-E185-42A2-9137-83E696574FF8}"/>
    <cellStyle name="메모 34 6 2" xfId="36247" xr:uid="{34D19190-4052-42F6-A4D3-BB08B8279A46}"/>
    <cellStyle name="메모 34 7" xfId="36248" xr:uid="{46B62430-8E82-4548-84A1-5515933E40D9}"/>
    <cellStyle name="메모 35" xfId="9133" xr:uid="{5FE75FFD-90CB-420D-AC45-34F3083138DC}"/>
    <cellStyle name="메모 35 2" xfId="9134" xr:uid="{A0DC6854-B992-4105-A526-9ED39563D614}"/>
    <cellStyle name="메모 35 2 2" xfId="9135" xr:uid="{8143530E-515F-4726-B3C1-3835403727CC}"/>
    <cellStyle name="메모 35 2 2 2" xfId="36249" xr:uid="{8A16C8E8-684D-438D-995B-DDB6ED247DE4}"/>
    <cellStyle name="메모 35 2 3" xfId="9136" xr:uid="{54B05EDA-C2BB-4D4A-8169-74B739A1EA44}"/>
    <cellStyle name="메모 35 2 3 2" xfId="36250" xr:uid="{65FED163-9B88-45CB-8952-777DBD38C2E9}"/>
    <cellStyle name="메모 35 2 4" xfId="36251" xr:uid="{4375F9F2-970F-4875-880A-664B4309FBA3}"/>
    <cellStyle name="메모 35 3" xfId="9137" xr:uid="{181BCB13-6D60-4464-98F2-CEBEC12A304E}"/>
    <cellStyle name="메모 35 3 2" xfId="9138" xr:uid="{147112F5-27E5-4DC4-B649-572F60645538}"/>
    <cellStyle name="메모 35 3 2 2" xfId="36252" xr:uid="{8F8E48F7-A0F1-417B-9D02-C5AD4FB5A147}"/>
    <cellStyle name="메모 35 3 3" xfId="9139" xr:uid="{9D287ADE-3C10-4514-AAB4-3241855B431C}"/>
    <cellStyle name="메모 35 3 3 2" xfId="36253" xr:uid="{1DC5BB21-4966-4512-8A24-EF294D3EF3FF}"/>
    <cellStyle name="메모 35 3 4" xfId="36254" xr:uid="{573C0C9B-A92B-478C-A6FA-8EF639C9AE2B}"/>
    <cellStyle name="메모 35 4" xfId="9140" xr:uid="{B320A83A-8F1C-4E06-BB9F-FAAE03F9F8B1}"/>
    <cellStyle name="메모 35 4 2" xfId="9141" xr:uid="{6C760275-AAA7-4541-A6B4-4208CA2DCD69}"/>
    <cellStyle name="메모 35 4 2 2" xfId="36255" xr:uid="{4234C981-00A2-41EE-BFC7-22AE0594931F}"/>
    <cellStyle name="메모 35 4 3" xfId="9142" xr:uid="{EF39DEE6-EA7C-414F-9BDC-AE08958D03DF}"/>
    <cellStyle name="메모 35 4 3 2" xfId="36256" xr:uid="{817E6C44-4400-4E1C-AAA5-769016DC4952}"/>
    <cellStyle name="메모 35 4 4" xfId="36257" xr:uid="{468F0BEF-2D72-4B3F-8462-21D70EBA3ACA}"/>
    <cellStyle name="메모 35 5" xfId="9143" xr:uid="{FC363324-9895-45F3-B2F8-7BC92F9C2EBE}"/>
    <cellStyle name="메모 35 5 2" xfId="36258" xr:uid="{E39D62B1-3C29-43E5-8C5D-F0B66488E2F0}"/>
    <cellStyle name="메모 35 6" xfId="9144" xr:uid="{99DDEF44-43AC-45D1-825C-1C0E7859FD10}"/>
    <cellStyle name="메모 35 6 2" xfId="36259" xr:uid="{323CC418-0A95-4689-8086-59063746F483}"/>
    <cellStyle name="메모 35 7" xfId="36260" xr:uid="{44FC9BFD-1793-492A-B485-E26DF984DCB5}"/>
    <cellStyle name="메모 36" xfId="9145" xr:uid="{F8BD8868-0A13-4DD8-9852-941DEB34A4BA}"/>
    <cellStyle name="메모 36 2" xfId="9146" xr:uid="{84760132-640D-4359-B2E8-BD1AADC19AF9}"/>
    <cellStyle name="메모 36 2 2" xfId="9147" xr:uid="{98C32CC5-2386-40D1-BA29-EEA81FD91529}"/>
    <cellStyle name="메모 36 2 2 2" xfId="36261" xr:uid="{ABBDA3C2-9651-4E87-8D97-56FC1565F44E}"/>
    <cellStyle name="메모 36 2 3" xfId="9148" xr:uid="{71C466A8-BB01-4D3E-811D-060CAE261890}"/>
    <cellStyle name="메모 36 2 3 2" xfId="36262" xr:uid="{7D1AD6B1-A7F0-4844-90B3-46BBA0135A54}"/>
    <cellStyle name="메모 36 2 4" xfId="36263" xr:uid="{2F5E59DC-7AF4-4398-B547-6B9CD02CA6F7}"/>
    <cellStyle name="메모 36 3" xfId="9149" xr:uid="{D34DB982-4AB7-4472-99DD-0F6E40132166}"/>
    <cellStyle name="메모 36 3 2" xfId="9150" xr:uid="{23801656-BFB2-4D17-98F9-BC0F57EA5066}"/>
    <cellStyle name="메모 36 3 2 2" xfId="36264" xr:uid="{BDDCA50D-B965-4E56-8178-6FECCFD80A4B}"/>
    <cellStyle name="메모 36 3 3" xfId="9151" xr:uid="{88ED7F3C-A001-4014-A013-2BBACC417BEA}"/>
    <cellStyle name="메모 36 3 3 2" xfId="36265" xr:uid="{FAD401C4-499A-4543-9F31-1777254EFD4F}"/>
    <cellStyle name="메모 36 3 4" xfId="36266" xr:uid="{3F31E817-A7AE-48AA-817E-F0D164122AC4}"/>
    <cellStyle name="메모 36 4" xfId="9152" xr:uid="{75F18373-4625-49B4-B598-E6E9660F35FE}"/>
    <cellStyle name="메모 36 4 2" xfId="9153" xr:uid="{A971ED44-BE83-493C-B4A6-BA17AD6AB9BC}"/>
    <cellStyle name="메모 36 4 2 2" xfId="36267" xr:uid="{DB83785F-A1FD-4D85-B632-D3EDABB6EF0E}"/>
    <cellStyle name="메모 36 4 3" xfId="9154" xr:uid="{5779E264-C08B-402E-BD6D-2343383503C9}"/>
    <cellStyle name="메모 36 4 3 2" xfId="36268" xr:uid="{FC900173-2948-4AAB-B252-F4B24C422198}"/>
    <cellStyle name="메모 36 4 4" xfId="36269" xr:uid="{CAE1F7FE-74F0-41C8-BE9E-11052FD93399}"/>
    <cellStyle name="메모 36 5" xfId="9155" xr:uid="{07E5ACB5-AE92-4A40-811B-F7693BD1BDA3}"/>
    <cellStyle name="메모 36 5 2" xfId="36270" xr:uid="{3B8B703F-39CF-4F59-B6AD-FBE5CEED2E1F}"/>
    <cellStyle name="메모 36 6" xfId="9156" xr:uid="{2F9D4018-E65E-45DB-A47E-EE7B6B2E3DC3}"/>
    <cellStyle name="메모 36 6 2" xfId="36271" xr:uid="{C28543EA-20CA-4C86-8FA9-63A42C279ED0}"/>
    <cellStyle name="메모 36 7" xfId="36272" xr:uid="{D2FAF0A4-6AFE-4951-9ACA-1A96A35C4DB2}"/>
    <cellStyle name="메모 37" xfId="9157" xr:uid="{9ACD3807-1AAA-4C84-A514-C07AF7EAA96B}"/>
    <cellStyle name="메모 37 2" xfId="9158" xr:uid="{E2A2F422-DFC3-4962-ABEB-3C8EEF9DEA10}"/>
    <cellStyle name="메모 37 2 2" xfId="9159" xr:uid="{9302D966-47AE-42D2-9BD6-37FA0F29A46C}"/>
    <cellStyle name="메모 37 2 2 2" xfId="36273" xr:uid="{9A497ED0-68DF-4E92-ADBC-A807BED342A4}"/>
    <cellStyle name="메모 37 2 3" xfId="9160" xr:uid="{60BA1280-A359-4966-B6B0-A4336F2A735F}"/>
    <cellStyle name="메모 37 2 3 2" xfId="36274" xr:uid="{DC308B2F-B064-4641-9307-C3C8F96E35F6}"/>
    <cellStyle name="메모 37 2 4" xfId="36275" xr:uid="{7428DC6F-E6C2-40A9-BFB0-D051EC17824E}"/>
    <cellStyle name="메모 37 3" xfId="9161" xr:uid="{8ACE0BD7-9C7F-4979-B4A5-DE3755F46C8F}"/>
    <cellStyle name="메모 37 3 2" xfId="9162" xr:uid="{13E71D80-6AD2-4B56-88CC-DE3665524F75}"/>
    <cellStyle name="메모 37 3 2 2" xfId="36276" xr:uid="{03B49657-CE68-4DF9-8C5A-58264BB4B497}"/>
    <cellStyle name="메모 37 3 3" xfId="9163" xr:uid="{38EFDA4F-EF64-42C6-8379-B4CBA7853BD5}"/>
    <cellStyle name="메모 37 3 3 2" xfId="36277" xr:uid="{BFF9CA51-9C84-4C70-971E-09DD7F7E9105}"/>
    <cellStyle name="메모 37 3 4" xfId="36278" xr:uid="{7A43A434-F22D-4DCB-9EC2-B254D50F0F14}"/>
    <cellStyle name="메모 37 4" xfId="9164" xr:uid="{F76949FA-379F-4922-86BB-EE3C491DC7C6}"/>
    <cellStyle name="메모 37 4 2" xfId="9165" xr:uid="{0CB98520-11C1-4178-A0DF-3BB2AE195135}"/>
    <cellStyle name="메모 37 4 2 2" xfId="36279" xr:uid="{579CD792-57DA-4EF1-8972-603ED39540F2}"/>
    <cellStyle name="메모 37 4 3" xfId="9166" xr:uid="{E83560AF-751E-4666-BF8C-D9A88834617F}"/>
    <cellStyle name="메모 37 4 3 2" xfId="36280" xr:uid="{A7364FD8-DFC2-4238-863F-4E98E316468D}"/>
    <cellStyle name="메모 37 4 4" xfId="36281" xr:uid="{815084A8-98CB-4E6C-BCA0-8EE4576A3FE3}"/>
    <cellStyle name="메모 37 5" xfId="9167" xr:uid="{59651480-2C20-4D1D-B4B1-3A384FAA94E8}"/>
    <cellStyle name="메모 37 5 2" xfId="36282" xr:uid="{4A9F6C6B-927B-4C99-B002-2840B5B16CE5}"/>
    <cellStyle name="메모 37 6" xfId="9168" xr:uid="{E7D02068-272E-4BA0-B8F3-F6ACB8593A57}"/>
    <cellStyle name="메모 37 6 2" xfId="36283" xr:uid="{F9B2FB81-6768-4F62-AE14-4A953A07DC02}"/>
    <cellStyle name="메모 37 7" xfId="36284" xr:uid="{AB0281F2-4EAB-44E7-A8F4-4A0042189EE2}"/>
    <cellStyle name="메모 38" xfId="9169" xr:uid="{3F48A388-0637-4F6F-A596-7F586593F31D}"/>
    <cellStyle name="메모 38 2" xfId="9170" xr:uid="{E74918EF-4A80-4239-843D-4132CA1DF521}"/>
    <cellStyle name="메모 38 2 2" xfId="9171" xr:uid="{3AA7162E-BEF6-4F97-A8B8-4E25D63BAAC1}"/>
    <cellStyle name="메모 38 2 2 2" xfId="36285" xr:uid="{B79032A9-EF5E-478A-A2A0-84B216305E3D}"/>
    <cellStyle name="메모 38 2 3" xfId="9172" xr:uid="{E213E33A-7442-44A0-BDB2-C3319762E4FC}"/>
    <cellStyle name="메모 38 2 3 2" xfId="36286" xr:uid="{5C920B05-1AD1-46A7-A13A-7301B52EA420}"/>
    <cellStyle name="메모 38 2 4" xfId="36287" xr:uid="{77A6503C-7968-4AF3-BAC1-9B3D30B6746E}"/>
    <cellStyle name="메모 38 3" xfId="9173" xr:uid="{55DD0900-951A-4AF6-9632-743223966078}"/>
    <cellStyle name="메모 38 3 2" xfId="9174" xr:uid="{97262784-4745-4C47-B0DB-F9D6F8FEBAEF}"/>
    <cellStyle name="메모 38 3 2 2" xfId="36288" xr:uid="{FE60A753-6B1A-41B6-B67C-DB36192B48FE}"/>
    <cellStyle name="메모 38 3 3" xfId="9175" xr:uid="{9C719E72-2728-46A5-8DBF-125BC045D687}"/>
    <cellStyle name="메모 38 3 3 2" xfId="36289" xr:uid="{3930C0A2-C94B-445C-A5FF-FD5CF1BE515F}"/>
    <cellStyle name="메모 38 3 4" xfId="36290" xr:uid="{4C21A928-667F-4A67-B4AD-61EC7496BD7B}"/>
    <cellStyle name="메모 38 4" xfId="9176" xr:uid="{891925FD-A73C-47B5-BC43-5112FA52630D}"/>
    <cellStyle name="메모 38 4 2" xfId="9177" xr:uid="{3BF78B32-2803-44FC-B059-92F615774E07}"/>
    <cellStyle name="메모 38 4 2 2" xfId="36291" xr:uid="{682F187D-2A67-42A2-B04A-9405077864F1}"/>
    <cellStyle name="메모 38 4 3" xfId="9178" xr:uid="{F1C0C706-D45E-4D91-9021-8CEF2CF7E6DA}"/>
    <cellStyle name="메모 38 4 3 2" xfId="36292" xr:uid="{898EA4BB-B4A7-4922-A726-84D2D94AB3BC}"/>
    <cellStyle name="메모 38 4 4" xfId="36293" xr:uid="{34886952-1F14-4942-896F-D5D0791CE625}"/>
    <cellStyle name="메모 38 5" xfId="9179" xr:uid="{BB704A2D-B8A0-4B9B-81A1-961648042651}"/>
    <cellStyle name="메모 38 5 2" xfId="36294" xr:uid="{F47AE88C-0516-462C-8447-82340E86CA04}"/>
    <cellStyle name="메모 38 6" xfId="9180" xr:uid="{FADC508B-B2F7-4867-99A8-08A7E6D722C2}"/>
    <cellStyle name="메모 38 6 2" xfId="36295" xr:uid="{CAA4CDD9-D042-4728-B292-80A6BBA1C726}"/>
    <cellStyle name="메모 38 7" xfId="36296" xr:uid="{1E5C8A72-5D72-48AF-A5A3-ABF1397DC241}"/>
    <cellStyle name="메모 39" xfId="9181" xr:uid="{738C89A3-299D-4A99-BA2E-7AA21143AC15}"/>
    <cellStyle name="메모 39 2" xfId="9182" xr:uid="{D4747B07-C1CD-4BF3-B498-325F6FA18CB5}"/>
    <cellStyle name="메모 39 2 2" xfId="9183" xr:uid="{CD19BB8E-4F55-45C0-AF92-56BC0C179052}"/>
    <cellStyle name="메모 39 2 2 2" xfId="36297" xr:uid="{1D81BF42-4D66-4DBA-9232-D3548CC6AF3E}"/>
    <cellStyle name="메모 39 2 3" xfId="9184" xr:uid="{0FA38F73-1663-4599-B846-F36F2CF90D85}"/>
    <cellStyle name="메모 39 2 3 2" xfId="36298" xr:uid="{6F367382-02F8-4E87-A841-221E1211CC82}"/>
    <cellStyle name="메모 39 2 4" xfId="36299" xr:uid="{5436A6B9-59AD-4205-A9CF-BDBED46265C4}"/>
    <cellStyle name="메모 39 3" xfId="9185" xr:uid="{75DD8B0C-4C51-4506-A8FA-4BF66B67DEAF}"/>
    <cellStyle name="메모 39 3 2" xfId="9186" xr:uid="{58D35688-2F15-4258-89DE-9705ECC35BC1}"/>
    <cellStyle name="메모 39 3 2 2" xfId="36300" xr:uid="{FF71DA8A-40D7-4D70-88BF-0DB04AFA9852}"/>
    <cellStyle name="메모 39 3 3" xfId="9187" xr:uid="{667156A8-5EFD-4F3B-9817-0D05201C4C6A}"/>
    <cellStyle name="메모 39 3 3 2" xfId="36301" xr:uid="{26E271C6-3C42-4F8E-909A-8BA64CF84EB2}"/>
    <cellStyle name="메모 39 3 4" xfId="36302" xr:uid="{8B8A0358-69C5-4F26-B06C-DFFBACB39E97}"/>
    <cellStyle name="메모 39 4" xfId="9188" xr:uid="{0F570D05-DB0F-4E24-AFAF-835210395C2F}"/>
    <cellStyle name="메모 39 4 2" xfId="9189" xr:uid="{6692F504-983E-4D10-B59D-5F502B537D54}"/>
    <cellStyle name="메모 39 4 2 2" xfId="36303" xr:uid="{D14AD003-C178-43FD-9E64-94A8D8D99BEE}"/>
    <cellStyle name="메모 39 4 3" xfId="9190" xr:uid="{3167629C-8BD8-4919-8E51-942091F9B9DD}"/>
    <cellStyle name="메모 39 4 3 2" xfId="36304" xr:uid="{1EBA8FC7-3EA7-46EE-BE59-1F10BDA2CCC0}"/>
    <cellStyle name="메모 39 4 4" xfId="36305" xr:uid="{E4DD3F5E-F4B2-4EB7-836A-CD1B7AC4AEBA}"/>
    <cellStyle name="메모 39 5" xfId="9191" xr:uid="{2651597F-51F0-46E0-99B3-F32340334DEF}"/>
    <cellStyle name="메모 39 5 2" xfId="36306" xr:uid="{9BAE0C93-C668-46B4-918A-9F7EF7286592}"/>
    <cellStyle name="메모 39 6" xfId="9192" xr:uid="{503729AA-533E-40C3-BBEB-543A944BBF16}"/>
    <cellStyle name="메모 39 6 2" xfId="36307" xr:uid="{C25E131C-A454-46F6-85EA-DF81A2546143}"/>
    <cellStyle name="메모 39 7" xfId="36308" xr:uid="{E1995D7E-48C4-4FED-B69E-097074FBEC7B}"/>
    <cellStyle name="메모 4" xfId="9193" xr:uid="{99EE3AB1-5621-4EF8-8023-A8BFFAE97CB6}"/>
    <cellStyle name="메모 4 10" xfId="9194" xr:uid="{3A9BBC3A-7485-48D3-9A0F-3F35DC857CE1}"/>
    <cellStyle name="메모 4 10 2" xfId="9195" xr:uid="{1503E518-E4D8-4EEB-9BFD-2B9EE0BA675A}"/>
    <cellStyle name="메모 4 10 2 2" xfId="9196" xr:uid="{440115DA-EACF-4AAC-93C9-104652B15B10}"/>
    <cellStyle name="메모 4 10 2 2 2" xfId="36309" xr:uid="{A96D3DB0-6E09-4153-A287-F1E28F66B79C}"/>
    <cellStyle name="메모 4 10 2 3" xfId="9197" xr:uid="{0A3E8138-E779-4DE6-8D8E-F11F230597A4}"/>
    <cellStyle name="메모 4 10 2 3 2" xfId="36310" xr:uid="{B024E9B3-CCB7-4A3C-AED9-155671323D48}"/>
    <cellStyle name="메모 4 10 2 4" xfId="36311" xr:uid="{E88815FE-8FFB-430F-AAE3-ACBA2BA7E007}"/>
    <cellStyle name="메모 4 10 3" xfId="9198" xr:uid="{09AA2395-38DF-4AFA-ABED-AA706A370194}"/>
    <cellStyle name="메모 4 10 3 2" xfId="9199" xr:uid="{12679502-E6AD-4AB5-8ADC-F2191312E36E}"/>
    <cellStyle name="메모 4 10 3 2 2" xfId="36312" xr:uid="{B2F4ED98-72E7-4045-BAB3-DF4ECD31684B}"/>
    <cellStyle name="메모 4 10 3 3" xfId="9200" xr:uid="{781ACA9D-8AFC-4487-B827-EF3539B70CBA}"/>
    <cellStyle name="메모 4 10 3 3 2" xfId="36313" xr:uid="{8AE9AF31-CC88-47A7-818E-B62C9FC9A41F}"/>
    <cellStyle name="메모 4 10 3 4" xfId="36314" xr:uid="{BBAC8969-3962-4B62-B031-9BA2E0881C32}"/>
    <cellStyle name="메모 4 10 4" xfId="9201" xr:uid="{376F9D9A-32C3-41AE-A9AA-ED68B6C96CA8}"/>
    <cellStyle name="메모 4 10 4 2" xfId="36315" xr:uid="{6D8DF229-B9FF-4CBD-AA88-3347C76064AB}"/>
    <cellStyle name="메모 4 10 5" xfId="9202" xr:uid="{0F504EBA-EC1B-477F-B84D-A215C12A1077}"/>
    <cellStyle name="메모 4 10 5 2" xfId="36316" xr:uid="{A7F4D1F8-0C0D-4F91-8D64-4E53B4219CFA}"/>
    <cellStyle name="메모 4 10 6" xfId="36317" xr:uid="{FB13DE0F-A102-44DB-9DF4-71FACB58AF09}"/>
    <cellStyle name="메모 4 11" xfId="9203" xr:uid="{E48D1CCD-C032-4C8F-B7F3-00F753C63B0F}"/>
    <cellStyle name="메모 4 11 2" xfId="9204" xr:uid="{8904FFB2-C7F8-4838-B9BA-356394F60C10}"/>
    <cellStyle name="메모 4 11 2 2" xfId="9205" xr:uid="{6A802558-8D8B-4A1A-9FD7-59EA5B0B3D39}"/>
    <cellStyle name="메모 4 11 2 2 2" xfId="36318" xr:uid="{C0B83C9A-3354-4945-8624-EA8EB24449AE}"/>
    <cellStyle name="메모 4 11 2 3" xfId="9206" xr:uid="{BFBB736E-5008-40B8-96C9-E8F9C8100C0E}"/>
    <cellStyle name="메모 4 11 2 3 2" xfId="36319" xr:uid="{3359B65B-492C-4198-A8EF-4ABFB44FAE82}"/>
    <cellStyle name="메모 4 11 2 4" xfId="36320" xr:uid="{91C04BB1-379F-4DC4-9D28-BFCC3E2C432D}"/>
    <cellStyle name="메모 4 11 3" xfId="9207" xr:uid="{91354AB9-29ED-4A4A-91DF-E32DBA6F3C2E}"/>
    <cellStyle name="메모 4 11 3 2" xfId="9208" xr:uid="{A10288F7-4FC0-4E76-A1BA-1FCAA43CD1FE}"/>
    <cellStyle name="메모 4 11 3 2 2" xfId="36321" xr:uid="{7466AAD8-CCB4-4AC5-BA33-27869D52D623}"/>
    <cellStyle name="메모 4 11 3 3" xfId="9209" xr:uid="{8E586B6C-93AE-44AD-B8DA-B269EEB30475}"/>
    <cellStyle name="메모 4 11 3 3 2" xfId="36322" xr:uid="{7BFBB2F5-CD2F-43F8-A090-F4F2A2985752}"/>
    <cellStyle name="메모 4 11 3 4" xfId="36323" xr:uid="{C7A0D7E9-2952-48B4-AB99-6CA8412B3082}"/>
    <cellStyle name="메모 4 11 4" xfId="9210" xr:uid="{A5878D14-D39E-4F95-B3FC-6B6B2B4B0F8E}"/>
    <cellStyle name="메모 4 11 4 2" xfId="36324" xr:uid="{56B053E6-DEBC-4AD2-9AB2-E7767BC0CFD6}"/>
    <cellStyle name="메모 4 11 5" xfId="9211" xr:uid="{5F926D52-5DD2-41EA-BB53-339915A6564E}"/>
    <cellStyle name="메모 4 11 5 2" xfId="36325" xr:uid="{70A7AA2B-A796-4254-B750-337A3077737F}"/>
    <cellStyle name="메모 4 11 6" xfId="36326" xr:uid="{43D70AFC-9BEF-4B49-A3D9-A64B9F8DC111}"/>
    <cellStyle name="메모 4 12" xfId="9212" xr:uid="{321B55BD-8E17-48EA-AE5F-F5730C41103D}"/>
    <cellStyle name="메모 4 12 2" xfId="9213" xr:uid="{0FF3AFC7-068F-4B77-834B-B34B9E3542BC}"/>
    <cellStyle name="메모 4 12 2 2" xfId="9214" xr:uid="{6CEE25EC-A37F-4CCF-B228-E672916D98AF}"/>
    <cellStyle name="메모 4 12 2 2 2" xfId="36327" xr:uid="{FB0C3CE6-22F8-4577-ABE5-C4E42F7E8825}"/>
    <cellStyle name="메모 4 12 2 3" xfId="9215" xr:uid="{BCBD050C-51F7-40B5-BB57-B585D1C1F6A0}"/>
    <cellStyle name="메모 4 12 2 3 2" xfId="36328" xr:uid="{517AA8BA-660E-4382-86F6-8F4DEB897279}"/>
    <cellStyle name="메모 4 12 2 4" xfId="36329" xr:uid="{E08017A2-A9B7-428D-A830-E021773FEB6C}"/>
    <cellStyle name="메모 4 12 3" xfId="9216" xr:uid="{CF2283F5-B90A-48B7-BCDF-3B555607C8C0}"/>
    <cellStyle name="메모 4 12 3 2" xfId="9217" xr:uid="{CD02A0C0-4DB3-4F94-BE20-926E078D9B9F}"/>
    <cellStyle name="메모 4 12 3 2 2" xfId="36330" xr:uid="{5066ED7B-F8A2-4990-9060-3FD9A8BB5BB3}"/>
    <cellStyle name="메모 4 12 3 3" xfId="9218" xr:uid="{EC85D92D-5490-4954-9404-AB609A8B4880}"/>
    <cellStyle name="메모 4 12 3 3 2" xfId="36331" xr:uid="{2F1D7152-0C44-4228-B70F-9A16F051DEBD}"/>
    <cellStyle name="메모 4 12 3 4" xfId="36332" xr:uid="{FF8DD733-88CC-4CE9-AE20-2B30F3A6E395}"/>
    <cellStyle name="메모 4 12 4" xfId="9219" xr:uid="{A86387F5-9DBD-4B94-B3D9-907CD1370063}"/>
    <cellStyle name="메모 4 12 4 2" xfId="36333" xr:uid="{10C7E712-158A-480C-8E3B-A30E957BB7AD}"/>
    <cellStyle name="메모 4 12 5" xfId="9220" xr:uid="{1D52E4BA-2680-4B20-AD39-0E78ECFB4825}"/>
    <cellStyle name="메모 4 12 5 2" xfId="36334" xr:uid="{E5C65706-477D-4D65-A47F-87DF8F4EF752}"/>
    <cellStyle name="메모 4 12 6" xfId="36335" xr:uid="{0FEFD884-6C40-44E9-8EC0-F401AD7DBD75}"/>
    <cellStyle name="메모 4 13" xfId="9221" xr:uid="{6C7F9135-FDB1-4502-BA31-D0F7C43D9F8C}"/>
    <cellStyle name="메모 4 13 2" xfId="9222" xr:uid="{4BD180EF-6335-4D5A-93B5-F974D31E2171}"/>
    <cellStyle name="메모 4 13 2 2" xfId="9223" xr:uid="{D3B848B7-DD51-4C28-9B79-C50304F980AB}"/>
    <cellStyle name="메모 4 13 2 2 2" xfId="36336" xr:uid="{62588C29-3A1A-413E-8562-338DFAC41F30}"/>
    <cellStyle name="메모 4 13 2 3" xfId="9224" xr:uid="{BA9F43CB-957D-41E1-8E0C-46CDE3EEE88F}"/>
    <cellStyle name="메모 4 13 2 3 2" xfId="36337" xr:uid="{70D7626C-35F4-4C65-A8A4-523CA2366A7C}"/>
    <cellStyle name="메모 4 13 2 4" xfId="36338" xr:uid="{9587DCC0-B41D-44AF-AFF6-822AA11F4255}"/>
    <cellStyle name="메모 4 13 3" xfId="9225" xr:uid="{01DF3324-AE69-4411-AE24-ECA2140548C6}"/>
    <cellStyle name="메모 4 13 3 2" xfId="9226" xr:uid="{E9723DBC-8ACE-4B74-A508-C939228EFA7C}"/>
    <cellStyle name="메모 4 13 3 2 2" xfId="36339" xr:uid="{020570FC-7926-4CEA-B27F-2C4AAB5EFA90}"/>
    <cellStyle name="메모 4 13 3 3" xfId="9227" xr:uid="{ED040341-59D1-4575-B3F2-BCA594865CCB}"/>
    <cellStyle name="메모 4 13 3 3 2" xfId="36340" xr:uid="{6DC53771-2F6B-4AFC-9F3E-B56D39E3BB82}"/>
    <cellStyle name="메모 4 13 3 4" xfId="36341" xr:uid="{4E3637A6-C359-4078-958F-BDF9EB1FFFB2}"/>
    <cellStyle name="메모 4 13 4" xfId="9228" xr:uid="{F8EC9A1F-0A2E-432E-90D9-0CCB39807238}"/>
    <cellStyle name="메모 4 13 4 2" xfId="36342" xr:uid="{6FEF0466-B184-472F-8E0B-78B669F30539}"/>
    <cellStyle name="메모 4 13 5" xfId="9229" xr:uid="{20C3A0D1-57F5-4A84-8BEC-E71CE37BB31C}"/>
    <cellStyle name="메모 4 13 5 2" xfId="36343" xr:uid="{D72824EB-10E2-40DC-9200-9F8F63E3F93E}"/>
    <cellStyle name="메모 4 13 6" xfId="36344" xr:uid="{AA085C8A-BD94-4BE8-B218-01A1192E5AB9}"/>
    <cellStyle name="메모 4 14" xfId="9230" xr:uid="{D54EC89E-5672-4D59-A80C-35D9E254D1C7}"/>
    <cellStyle name="메모 4 14 2" xfId="9231" xr:uid="{71A6E4D3-EBDA-4426-A410-7E5AB84D3387}"/>
    <cellStyle name="메모 4 14 2 2" xfId="9232" xr:uid="{A6A7C879-D27A-48AE-B4DA-06FE5C1B3053}"/>
    <cellStyle name="메모 4 14 2 2 2" xfId="36345" xr:uid="{EB863CA9-28C5-4E6A-88BD-120D084D0BF6}"/>
    <cellStyle name="메모 4 14 2 3" xfId="9233" xr:uid="{1FBD4001-7601-4123-A6D3-B9F52DDCD1F6}"/>
    <cellStyle name="메모 4 14 2 3 2" xfId="36346" xr:uid="{9BD3E229-2977-4286-8313-9534FD41862A}"/>
    <cellStyle name="메모 4 14 2 4" xfId="36347" xr:uid="{ABE14444-647E-44B6-AA32-FF009BB1BF05}"/>
    <cellStyle name="메모 4 14 3" xfId="9234" xr:uid="{0FE9D11C-A9E5-4AD2-B848-645027352D58}"/>
    <cellStyle name="메모 4 14 3 2" xfId="9235" xr:uid="{C258E1D3-E08C-4A4C-870F-90AF6366B2A4}"/>
    <cellStyle name="메모 4 14 3 2 2" xfId="36348" xr:uid="{3CC7D584-A7C9-4200-BFD3-6ECEDD6361DC}"/>
    <cellStyle name="메모 4 14 3 3" xfId="9236" xr:uid="{DF21F159-8DA9-49E2-874C-C99CC3191F93}"/>
    <cellStyle name="메모 4 14 3 3 2" xfId="36349" xr:uid="{013A4617-838C-4B4A-A087-CF007AE8E4C6}"/>
    <cellStyle name="메모 4 14 3 4" xfId="36350" xr:uid="{9C315BEA-8F69-44BE-8F18-D80A1B5A7B1F}"/>
    <cellStyle name="메모 4 14 4" xfId="9237" xr:uid="{8E273DBB-026D-46F3-893E-8FF5154E6FA9}"/>
    <cellStyle name="메모 4 14 4 2" xfId="36351" xr:uid="{8AB76336-3A70-4BC9-B741-C4CA1372BD3D}"/>
    <cellStyle name="메모 4 14 5" xfId="9238" xr:uid="{307E3E2F-7433-40F5-B43C-D6C7FFAC12EE}"/>
    <cellStyle name="메모 4 14 5 2" xfId="36352" xr:uid="{BEC6279C-99C7-4FE8-8CCF-E3C900911951}"/>
    <cellStyle name="메모 4 14 6" xfId="36353" xr:uid="{C6089C61-77BE-4924-AA9C-0C7A4E0A2742}"/>
    <cellStyle name="메모 4 15" xfId="9239" xr:uid="{D75DF836-A44E-4567-90F7-8698DA254F17}"/>
    <cellStyle name="메모 4 15 2" xfId="9240" xr:uid="{ECD82367-BD2D-46A4-A5DA-F3ACADB13379}"/>
    <cellStyle name="메모 4 15 2 2" xfId="9241" xr:uid="{6F1E135B-3E9D-4154-A1D9-006A90044900}"/>
    <cellStyle name="메모 4 15 2 2 2" xfId="36354" xr:uid="{67B48BB7-41C0-4EAA-9E49-0BE231C44E53}"/>
    <cellStyle name="메모 4 15 2 3" xfId="9242" xr:uid="{87BB546F-2451-4661-AB22-19CFD7F82AE6}"/>
    <cellStyle name="메모 4 15 2 3 2" xfId="36355" xr:uid="{3B5A9D60-6F6E-41BE-9867-B5C5885939B4}"/>
    <cellStyle name="메모 4 15 2 4" xfId="36356" xr:uid="{7D7E35B6-96E8-4A20-AE80-8CEDBDC89A65}"/>
    <cellStyle name="메모 4 15 3" xfId="9243" xr:uid="{877B02A9-C799-400B-AC3D-B252F7E3E2D3}"/>
    <cellStyle name="메모 4 15 3 2" xfId="9244" xr:uid="{2668665C-C976-4F72-9EC1-A0545F5F0C7A}"/>
    <cellStyle name="메모 4 15 3 2 2" xfId="36357" xr:uid="{6735BBF3-27BA-4C65-BFC8-B2624279E8D4}"/>
    <cellStyle name="메모 4 15 3 3" xfId="9245" xr:uid="{DAB5B8AD-4F29-4E38-921E-413D2FFDED4E}"/>
    <cellStyle name="메모 4 15 3 3 2" xfId="36358" xr:uid="{01CEB2FE-F715-4CC3-8016-6E30DFE070C4}"/>
    <cellStyle name="메모 4 15 3 4" xfId="36359" xr:uid="{D2450C90-E591-486E-893C-1A1E37AF2D55}"/>
    <cellStyle name="메모 4 15 4" xfId="9246" xr:uid="{A76BF3A8-9AE0-45CE-857A-36E15D8EE467}"/>
    <cellStyle name="메모 4 15 4 2" xfId="36360" xr:uid="{8632DC02-BD1E-4210-A318-D4BA1E0B6E69}"/>
    <cellStyle name="메모 4 15 5" xfId="9247" xr:uid="{1B959749-A87F-4B9E-9D51-A447797E1DCC}"/>
    <cellStyle name="메모 4 15 5 2" xfId="36361" xr:uid="{BCCC935E-369A-4CFB-B3F5-AD37AACCBD9F}"/>
    <cellStyle name="메모 4 15 6" xfId="36362" xr:uid="{507CA4EF-ACC8-43C4-B97D-782C807A7BFF}"/>
    <cellStyle name="메모 4 16" xfId="9248" xr:uid="{D512E81A-46BB-4A73-A4BA-C7BB6E399CFF}"/>
    <cellStyle name="메모 4 16 2" xfId="9249" xr:uid="{C0D276D8-493B-40BB-8CEA-BC288FF4F88D}"/>
    <cellStyle name="메모 4 16 2 2" xfId="36363" xr:uid="{6BC077AD-F1AC-40EA-B098-C471A9424C54}"/>
    <cellStyle name="메모 4 16 3" xfId="9250" xr:uid="{407730B9-1BA4-45EB-B2E7-53E088B04798}"/>
    <cellStyle name="메모 4 16 3 2" xfId="36364" xr:uid="{240E4308-1A55-4301-A853-9304E4383DA1}"/>
    <cellStyle name="메모 4 16 4" xfId="36365" xr:uid="{F1B09E5B-2DD4-4DA2-9D49-4589D8A361C4}"/>
    <cellStyle name="메모 4 17" xfId="9251" xr:uid="{59568844-65D1-4A8B-8B75-69E4CB78C1E2}"/>
    <cellStyle name="메모 4 17 2" xfId="9252" xr:uid="{32711033-4A0F-4921-8346-2C4DBA59A927}"/>
    <cellStyle name="메모 4 17 2 2" xfId="36366" xr:uid="{38DE4BB5-980E-47C9-9798-4847E0829C2E}"/>
    <cellStyle name="메모 4 17 3" xfId="9253" xr:uid="{4CEF8E0F-A6A5-4446-8554-597C9DBF2B71}"/>
    <cellStyle name="메모 4 17 3 2" xfId="36367" xr:uid="{FCC18123-7841-434A-9FBE-40587F5F51D4}"/>
    <cellStyle name="메모 4 17 4" xfId="36368" xr:uid="{CAC4132C-EDA5-420C-A372-6630E8CEAFC9}"/>
    <cellStyle name="메모 4 18" xfId="9254" xr:uid="{D83BB30A-92AB-469D-8427-4481EFB280BB}"/>
    <cellStyle name="메모 4 18 2" xfId="9255" xr:uid="{E62FC595-7B61-4C3A-AFE9-68108689ACBC}"/>
    <cellStyle name="메모 4 18 2 2" xfId="36369" xr:uid="{4C802E56-51FC-438A-AD0B-25441A2738F8}"/>
    <cellStyle name="메모 4 18 3" xfId="9256" xr:uid="{5DD1FF23-8D54-4A0F-9468-249E8796B2B9}"/>
    <cellStyle name="메모 4 18 3 2" xfId="36370" xr:uid="{B2A62004-3569-4CBA-A680-C4E5D5A6A28F}"/>
    <cellStyle name="메모 4 18 4" xfId="36371" xr:uid="{11D0D96B-BC1B-4BF3-BF70-0618C657C209}"/>
    <cellStyle name="메모 4 19" xfId="9257" xr:uid="{F5A8267A-ABF7-4B1B-93DA-9F6C6363CB1C}"/>
    <cellStyle name="메모 4 19 2" xfId="9258" xr:uid="{31DDD38A-5B82-477D-BFB3-358D92991AA6}"/>
    <cellStyle name="메모 4 19 2 2" xfId="36372" xr:uid="{24CE7E25-D687-469A-AEAA-4465DFB6E4A9}"/>
    <cellStyle name="메모 4 19 3" xfId="9259" xr:uid="{43404A99-3DBA-44EC-903E-F9D36DF14754}"/>
    <cellStyle name="메모 4 19 3 2" xfId="36373" xr:uid="{D47F8BB7-C991-454A-9232-7C94F36E8486}"/>
    <cellStyle name="메모 4 19 4" xfId="36374" xr:uid="{4C2C54CD-D1E1-4988-BFEB-952C64E5FBB1}"/>
    <cellStyle name="메모 4 2" xfId="9260" xr:uid="{95F75653-87A1-4887-98E5-942E577663D4}"/>
    <cellStyle name="메모 4 2 2" xfId="9261" xr:uid="{20C1C851-3641-4642-81E2-F70C48CD515C}"/>
    <cellStyle name="메모 4 2 2 2" xfId="9262" xr:uid="{16894739-DEDE-407C-AF01-110912F4EA7B}"/>
    <cellStyle name="메모 4 2 2 2 2" xfId="36375" xr:uid="{BC69E3CF-7E3C-4C23-9A3C-78F81C046D52}"/>
    <cellStyle name="메모 4 2 2 3" xfId="9263" xr:uid="{81429E4A-7B81-4D95-B86C-3AE44247F0B5}"/>
    <cellStyle name="메모 4 2 2 3 2" xfId="36376" xr:uid="{0EC55720-F0BD-4BE7-A7EE-E95F8C272661}"/>
    <cellStyle name="메모 4 2 2 4" xfId="36377" xr:uid="{7C6877F9-8DB7-434A-B1B3-8A0703F31168}"/>
    <cellStyle name="메모 4 2 3" xfId="9264" xr:uid="{3413A8B5-2427-49A6-B3A2-83DFA697E9EE}"/>
    <cellStyle name="메모 4 2 3 2" xfId="9265" xr:uid="{68A2D046-6CE3-4154-B702-CBFA5D2818AB}"/>
    <cellStyle name="메모 4 2 3 2 2" xfId="36378" xr:uid="{3F92C833-05E5-4B7F-B3E6-277B33653426}"/>
    <cellStyle name="메모 4 2 3 3" xfId="9266" xr:uid="{5494AF7A-E918-41D7-8813-667B939EF566}"/>
    <cellStyle name="메모 4 2 3 3 2" xfId="36379" xr:uid="{10799668-DCE1-4D31-BCB3-77E1CD498C1F}"/>
    <cellStyle name="메모 4 2 3 4" xfId="36380" xr:uid="{73C5855F-5918-40CF-8D1F-C296BCB61DD2}"/>
    <cellStyle name="메모 4 2 4" xfId="9267" xr:uid="{07D10C1C-8AE8-434E-9881-9400FE10BF94}"/>
    <cellStyle name="메모 4 2 4 2" xfId="36381" xr:uid="{4F8E68DE-3DB4-43A4-9060-71E3405BA7A6}"/>
    <cellStyle name="메모 4 2 5" xfId="9268" xr:uid="{B8896CC9-6BC1-44B3-A0DE-3EE4C66FED96}"/>
    <cellStyle name="메모 4 2 5 2" xfId="36382" xr:uid="{93EA7B91-9DEF-420C-B5FB-BFA7DD384826}"/>
    <cellStyle name="메모 4 2 6" xfId="27361" xr:uid="{83C09C1B-09B8-4674-9B34-381F44983C06}"/>
    <cellStyle name="메모 4 2 6 2" xfId="36383" xr:uid="{BC6A00A3-EE42-4D2B-8C58-4873AEB5DC5C}"/>
    <cellStyle name="메모 4 2 7" xfId="36384" xr:uid="{4B9434F2-3501-412D-A8C4-654D3E8A21E5}"/>
    <cellStyle name="메모 4 20" xfId="9269" xr:uid="{2B741496-F205-4CEC-A13B-19F2E1D24414}"/>
    <cellStyle name="메모 4 20 2" xfId="9270" xr:uid="{7D8E79EF-D824-48CF-B1A3-87FE809C217E}"/>
    <cellStyle name="메모 4 20 2 2" xfId="36385" xr:uid="{E88976A1-B31B-4572-969F-89BEF3DBB507}"/>
    <cellStyle name="메모 4 20 3" xfId="9271" xr:uid="{5F7205EE-94B8-440B-9DE3-B9F97E16C594}"/>
    <cellStyle name="메모 4 20 3 2" xfId="36386" xr:uid="{655868C3-3F6A-4DA2-9886-81AB57097FE9}"/>
    <cellStyle name="메모 4 20 4" xfId="36387" xr:uid="{7B4A2200-F6C1-47F8-A7AF-E2E57270DF6A}"/>
    <cellStyle name="메모 4 21" xfId="27362" xr:uid="{FE0C33C7-2D02-4DEF-91FD-D98B61797C04}"/>
    <cellStyle name="메모 4 21 2" xfId="36388" xr:uid="{C06EC2C4-BD8F-440A-8C93-F2FD352011C1}"/>
    <cellStyle name="메모 4 22" xfId="36389" xr:uid="{C2E15D75-76D6-47B1-B3A5-014A186C73DA}"/>
    <cellStyle name="메모 4 3" xfId="9272" xr:uid="{A94265A2-D8BA-4A6B-A107-56616137CD84}"/>
    <cellStyle name="메모 4 3 2" xfId="9273" xr:uid="{315EBD49-0835-485F-A169-116A4725E0B2}"/>
    <cellStyle name="메모 4 3 2 2" xfId="9274" xr:uid="{722C0EBB-DE75-4EB3-82FC-9AA97C912CCD}"/>
    <cellStyle name="메모 4 3 2 2 2" xfId="36390" xr:uid="{A42C29AF-ADD5-4B12-B0D3-B7AEF087D3A3}"/>
    <cellStyle name="메모 4 3 2 3" xfId="9275" xr:uid="{115767E2-7F4B-4E98-8EBC-9CC31616F154}"/>
    <cellStyle name="메모 4 3 2 3 2" xfId="36391" xr:uid="{2791AB0C-4936-469C-9590-DE00561A9589}"/>
    <cellStyle name="메모 4 3 2 4" xfId="36392" xr:uid="{20E756FB-94CA-498D-AFE0-AB84AFA9B386}"/>
    <cellStyle name="메모 4 3 3" xfId="9276" xr:uid="{82474313-F1AF-4070-8C47-C01C63C36242}"/>
    <cellStyle name="메모 4 3 3 2" xfId="9277" xr:uid="{7CCDC447-17C3-4128-80F2-CA8EAB89351C}"/>
    <cellStyle name="메모 4 3 3 2 2" xfId="36393" xr:uid="{DEABC1B2-A4B8-4252-BB32-CAB0841D813F}"/>
    <cellStyle name="메모 4 3 3 3" xfId="9278" xr:uid="{E4A092D9-AB00-4C9B-93A8-8C00F48FB329}"/>
    <cellStyle name="메모 4 3 3 3 2" xfId="36394" xr:uid="{1A23E861-1CD9-4E7C-9775-7D77A3420214}"/>
    <cellStyle name="메모 4 3 3 4" xfId="36395" xr:uid="{E79FDB24-8E45-4E73-9578-3D8745B077B8}"/>
    <cellStyle name="메모 4 3 4" xfId="9279" xr:uid="{59B9A7F3-0FD4-4A81-AE9D-5BF8B6B1C67C}"/>
    <cellStyle name="메모 4 3 4 2" xfId="36396" xr:uid="{7F4C181D-D855-483D-93EC-4B72ED65E3E5}"/>
    <cellStyle name="메모 4 3 5" xfId="9280" xr:uid="{3F124AD7-6A63-4294-BCCE-5E98526455F6}"/>
    <cellStyle name="메모 4 3 5 2" xfId="36397" xr:uid="{7318F889-F621-432F-A318-CEDB08657AC9}"/>
    <cellStyle name="메모 4 3 6" xfId="36398" xr:uid="{2682A530-8818-4E72-B0F7-1309975BF5EB}"/>
    <cellStyle name="메모 4 4" xfId="9281" xr:uid="{B4E31CDB-D122-4D9C-8BA9-E86FB0A38249}"/>
    <cellStyle name="메모 4 4 2" xfId="9282" xr:uid="{9A843C69-F524-4EA9-AFBF-54C34EB830DF}"/>
    <cellStyle name="메모 4 4 2 2" xfId="9283" xr:uid="{2830A7E1-E89A-43F2-AED4-084877E2D74E}"/>
    <cellStyle name="메모 4 4 2 2 2" xfId="36399" xr:uid="{86A6E5E7-18A2-4EB7-B3A3-28DCFF8BFFF5}"/>
    <cellStyle name="메모 4 4 2 3" xfId="9284" xr:uid="{269B9757-4833-4AF7-BCFA-D9BFA3376780}"/>
    <cellStyle name="메모 4 4 2 3 2" xfId="36400" xr:uid="{AA67F024-66DB-482A-A654-8364EF8BB311}"/>
    <cellStyle name="메모 4 4 2 4" xfId="36401" xr:uid="{54BCDD78-7632-4549-A83F-C5E63EFD5618}"/>
    <cellStyle name="메모 4 4 3" xfId="9285" xr:uid="{10CB6C9A-8967-4A5E-B578-60BA6C70E3B1}"/>
    <cellStyle name="메모 4 4 3 2" xfId="9286" xr:uid="{7D14F6CE-56D8-4CEA-AD4F-098A0E523EC1}"/>
    <cellStyle name="메모 4 4 3 2 2" xfId="36402" xr:uid="{453EA4AE-4A23-4F3C-BF66-0616D71C2F30}"/>
    <cellStyle name="메모 4 4 3 3" xfId="9287" xr:uid="{1ECD567C-3062-4D84-8853-567E4377CD9E}"/>
    <cellStyle name="메모 4 4 3 3 2" xfId="36403" xr:uid="{B7EF72E5-B451-49F0-9B63-D840E59AEC13}"/>
    <cellStyle name="메모 4 4 3 4" xfId="36404" xr:uid="{6675C5E3-E5BC-415F-A46E-F9C779A8286A}"/>
    <cellStyle name="메모 4 4 4" xfId="9288" xr:uid="{66BA8CC8-5C4B-4274-98C0-73E82FA80054}"/>
    <cellStyle name="메모 4 4 4 2" xfId="36405" xr:uid="{6E757922-ACF4-4388-B761-7C8D88C6CC38}"/>
    <cellStyle name="메모 4 4 5" xfId="9289" xr:uid="{EF09F69D-B535-4DDB-88D7-2CBB4CF716B4}"/>
    <cellStyle name="메모 4 4 5 2" xfId="36406" xr:uid="{E3CBAD6F-3B2A-44D3-9CEF-FA3A329C9A7C}"/>
    <cellStyle name="메모 4 4 6" xfId="36407" xr:uid="{79CDB5ED-7B47-4D96-BE64-EFF8433E9416}"/>
    <cellStyle name="메모 4 5" xfId="9290" xr:uid="{871F62C7-32E0-485F-9CF7-D5FC50D73406}"/>
    <cellStyle name="메모 4 5 2" xfId="9291" xr:uid="{E26F77EB-DEDC-4608-9167-1342F651E586}"/>
    <cellStyle name="메모 4 5 2 2" xfId="9292" xr:uid="{F5BCE909-44EF-450E-BE36-7E699023DD54}"/>
    <cellStyle name="메모 4 5 2 2 2" xfId="36408" xr:uid="{3F4BE094-E01D-4539-8369-AADE85E60E81}"/>
    <cellStyle name="메모 4 5 2 3" xfId="9293" xr:uid="{C9FBAF68-8DE3-4582-92E2-5D7F86F71B76}"/>
    <cellStyle name="메모 4 5 2 3 2" xfId="36409" xr:uid="{132AD944-22C4-4956-93DF-2AFD390A9F80}"/>
    <cellStyle name="메모 4 5 2 4" xfId="36410" xr:uid="{8AB38E39-0A25-400E-A40D-9856E7F980F3}"/>
    <cellStyle name="메모 4 5 3" xfId="9294" xr:uid="{A6AD5B28-A3AE-492F-90FC-B42B5568811B}"/>
    <cellStyle name="메모 4 5 3 2" xfId="9295" xr:uid="{C16C1C86-54F4-457A-A463-957768BF34D3}"/>
    <cellStyle name="메모 4 5 3 2 2" xfId="36411" xr:uid="{CA3AFE0C-6BBB-4E11-AE07-735AA1B8EAA5}"/>
    <cellStyle name="메모 4 5 3 3" xfId="9296" xr:uid="{7422128F-5C18-4A57-BABA-0110F7D7ED23}"/>
    <cellStyle name="메모 4 5 3 3 2" xfId="36412" xr:uid="{41A28159-6766-4BD7-93A2-556C800E96B2}"/>
    <cellStyle name="메모 4 5 3 4" xfId="36413" xr:uid="{67EF839B-40C7-4335-9C36-7BB9D74155F2}"/>
    <cellStyle name="메모 4 5 4" xfId="9297" xr:uid="{6B6811C8-E904-4377-8F4F-E4D49E6EA9BF}"/>
    <cellStyle name="메모 4 5 4 2" xfId="36414" xr:uid="{93BA52B7-EB80-4AD0-A996-ED9E83FF350F}"/>
    <cellStyle name="메모 4 5 5" xfId="9298" xr:uid="{1FA76140-A91C-41C7-BB18-DC56A9BA23F5}"/>
    <cellStyle name="메모 4 5 5 2" xfId="36415" xr:uid="{BE940FF1-C61F-48AB-BA58-1ABBD44409DA}"/>
    <cellStyle name="메모 4 5 6" xfId="36416" xr:uid="{DD8FF1E6-4B44-4C6E-BFDB-3A4C9EAC0D7B}"/>
    <cellStyle name="메모 4 6" xfId="9299" xr:uid="{AAE33D28-2974-4717-A87B-735D95B473AE}"/>
    <cellStyle name="메모 4 6 2" xfId="9300" xr:uid="{BE8A0C8F-26BE-4412-8335-F08B2E333EAA}"/>
    <cellStyle name="메모 4 6 2 2" xfId="9301" xr:uid="{C09EFAC6-F6E3-43CB-A169-19D93621175C}"/>
    <cellStyle name="메모 4 6 2 2 2" xfId="36417" xr:uid="{B0CF0032-23AF-441E-9277-AC38C4C3CD73}"/>
    <cellStyle name="메모 4 6 2 3" xfId="9302" xr:uid="{D7BE34AA-0714-435E-96DB-FE2ECAC97407}"/>
    <cellStyle name="메모 4 6 2 3 2" xfId="36418" xr:uid="{39DD3141-2EE9-424E-9CA5-62C21F369010}"/>
    <cellStyle name="메모 4 6 2 4" xfId="36419" xr:uid="{C7FADB92-9468-4263-9E7A-5129459553C6}"/>
    <cellStyle name="메모 4 6 3" xfId="9303" xr:uid="{41335ECF-FB81-4FD2-8F17-9BE4B8AD63B5}"/>
    <cellStyle name="메모 4 6 3 2" xfId="9304" xr:uid="{8CDA36D2-531B-464B-BF6F-1E88FDB1EC1B}"/>
    <cellStyle name="메모 4 6 3 2 2" xfId="36420" xr:uid="{7CA42426-D0B8-499F-B584-A273DBA4042C}"/>
    <cellStyle name="메모 4 6 3 3" xfId="9305" xr:uid="{43DDD42B-ACED-4A15-8A4D-6138BFCB000A}"/>
    <cellStyle name="메모 4 6 3 3 2" xfId="36421" xr:uid="{145C73A1-2847-47CC-9404-4809FCB51ECF}"/>
    <cellStyle name="메모 4 6 3 4" xfId="36422" xr:uid="{4E9AA998-82A3-41F0-B600-82543FA0D870}"/>
    <cellStyle name="메모 4 6 4" xfId="9306" xr:uid="{A30CC406-1F07-40A8-AB36-D89C5334D1D7}"/>
    <cellStyle name="메모 4 6 4 2" xfId="36423" xr:uid="{5F5AD33C-512D-4D5B-AE85-636DC0D76A9C}"/>
    <cellStyle name="메모 4 6 5" xfId="9307" xr:uid="{579F90CC-3164-46BA-9ED2-A09EEC647696}"/>
    <cellStyle name="메모 4 6 5 2" xfId="36424" xr:uid="{6626EEC7-D831-42D9-A14F-DBF440F21622}"/>
    <cellStyle name="메모 4 6 6" xfId="36425" xr:uid="{72162D9A-BA03-4466-8888-FAFC0A1626A1}"/>
    <cellStyle name="메모 4 7" xfId="9308" xr:uid="{C739B68D-95AC-4053-80A9-897F5F7273EE}"/>
    <cellStyle name="메모 4 7 2" xfId="9309" xr:uid="{62A8C61D-E834-4FA0-8DE2-01B3F8AF2CA4}"/>
    <cellStyle name="메모 4 7 2 2" xfId="9310" xr:uid="{A2DAF421-7034-49B8-8C83-0861B79E4952}"/>
    <cellStyle name="메모 4 7 2 2 2" xfId="36426" xr:uid="{C99EF5A7-5E72-4C59-A3F8-56AB5B7D283D}"/>
    <cellStyle name="메모 4 7 2 3" xfId="9311" xr:uid="{C5C0E4E2-740F-4D42-B0EF-A11B33A5078F}"/>
    <cellStyle name="메모 4 7 2 3 2" xfId="36427" xr:uid="{B3481579-3939-4A34-8E50-0F9E1C606E58}"/>
    <cellStyle name="메모 4 7 2 4" xfId="36428" xr:uid="{8D92F618-DFB8-4C77-9937-2D609E6D0793}"/>
    <cellStyle name="메모 4 7 3" xfId="9312" xr:uid="{93EC2139-7E90-4F61-9138-BF0E12929DF8}"/>
    <cellStyle name="메모 4 7 3 2" xfId="9313" xr:uid="{373223E8-2926-41F5-9B33-8E09A5DFB91E}"/>
    <cellStyle name="메모 4 7 3 2 2" xfId="36429" xr:uid="{DEB37A01-2BB3-4FEB-A7A9-9B60DA2B736F}"/>
    <cellStyle name="메모 4 7 3 3" xfId="9314" xr:uid="{FF28D757-BC2B-44BE-9486-73BE882031C8}"/>
    <cellStyle name="메모 4 7 3 3 2" xfId="36430" xr:uid="{8E36A17F-D6D5-4C99-AE6B-FE277C843F12}"/>
    <cellStyle name="메모 4 7 3 4" xfId="36431" xr:uid="{28919F6C-A202-446E-9FEB-620D57091F43}"/>
    <cellStyle name="메모 4 7 4" xfId="9315" xr:uid="{A1B5A377-E826-476C-BEF9-4564A96C1147}"/>
    <cellStyle name="메모 4 7 4 2" xfId="36432" xr:uid="{A158BAA9-5321-4029-A796-2236FD9D63B0}"/>
    <cellStyle name="메모 4 7 5" xfId="9316" xr:uid="{F2F46C62-0E14-4E51-B957-D32634DF995E}"/>
    <cellStyle name="메모 4 7 5 2" xfId="36433" xr:uid="{6E79DEFA-3837-48DB-8437-8E12286ED6E1}"/>
    <cellStyle name="메모 4 7 6" xfId="36434" xr:uid="{F24FE3D9-7223-4EFB-B1BE-003F1BD6830D}"/>
    <cellStyle name="메모 4 8" xfId="9317" xr:uid="{39C3624C-284A-4185-BAAD-A19D303644CE}"/>
    <cellStyle name="메모 4 8 2" xfId="9318" xr:uid="{91459712-9C84-4E34-8E27-062E108094D2}"/>
    <cellStyle name="메모 4 8 2 2" xfId="9319" xr:uid="{C2A6495C-7C82-43CC-92A4-4F50774F022F}"/>
    <cellStyle name="메모 4 8 2 2 2" xfId="36435" xr:uid="{F972B339-EF0F-4063-87A5-51B6E971E9A9}"/>
    <cellStyle name="메모 4 8 2 3" xfId="9320" xr:uid="{929B24C3-5D31-42D8-B729-30A2291B53AF}"/>
    <cellStyle name="메모 4 8 2 3 2" xfId="36436" xr:uid="{899A873B-7800-4192-8DA2-F1AE48BB9582}"/>
    <cellStyle name="메모 4 8 2 4" xfId="36437" xr:uid="{682D1207-F983-407A-A0D1-2DD943F74E0A}"/>
    <cellStyle name="메모 4 8 3" xfId="9321" xr:uid="{7EFDB13C-0D0D-4A3F-9D37-FE8D6320A7E8}"/>
    <cellStyle name="메모 4 8 3 2" xfId="9322" xr:uid="{5891FD65-63D0-40F6-B6BC-7FAAD898AC63}"/>
    <cellStyle name="메모 4 8 3 2 2" xfId="36438" xr:uid="{FE3DD113-9FCA-4FA8-B126-3BDE7B714353}"/>
    <cellStyle name="메모 4 8 3 3" xfId="9323" xr:uid="{7366002B-C2F0-41D2-9BAC-FA6617937D62}"/>
    <cellStyle name="메모 4 8 3 3 2" xfId="36439" xr:uid="{33415BD3-F50F-418A-96EE-0657B7AB4ECF}"/>
    <cellStyle name="메모 4 8 3 4" xfId="36440" xr:uid="{C9B8A70C-AE9E-48F7-980F-DFA85727E5D1}"/>
    <cellStyle name="메모 4 8 4" xfId="9324" xr:uid="{6FFF086B-633E-44F9-832F-2294044CD8CA}"/>
    <cellStyle name="메모 4 8 4 2" xfId="36441" xr:uid="{6BF7931A-21D6-4120-B8D8-7B7AD5669798}"/>
    <cellStyle name="메모 4 8 5" xfId="9325" xr:uid="{3141DE58-B138-409E-9CC9-5AF003617E3F}"/>
    <cellStyle name="메모 4 8 5 2" xfId="36442" xr:uid="{7F7ECF22-3F74-420C-A2B9-EE0119F9DFAF}"/>
    <cellStyle name="메모 4 8 6" xfId="36443" xr:uid="{F28EEAF6-F2C2-4C6F-8D61-AEACBCD69428}"/>
    <cellStyle name="메모 4 9" xfId="9326" xr:uid="{47411377-A6DE-449C-88E2-F8E482EA68A4}"/>
    <cellStyle name="메모 4 9 2" xfId="9327" xr:uid="{40B36602-610E-4A06-9CB7-BA049A2A32BF}"/>
    <cellStyle name="메모 4 9 2 2" xfId="9328" xr:uid="{8D275EB9-DF16-47F0-8FBA-C34FE63B42C1}"/>
    <cellStyle name="메모 4 9 2 2 2" xfId="36444" xr:uid="{762E4BBD-83EF-45EA-8DB4-858CE2C6DFA3}"/>
    <cellStyle name="메모 4 9 2 3" xfId="9329" xr:uid="{83FF8B1A-5477-48B2-A5EE-0E84F2E0FEEE}"/>
    <cellStyle name="메모 4 9 2 3 2" xfId="36445" xr:uid="{9FC0D699-866B-426F-BF21-B1446233BD9C}"/>
    <cellStyle name="메모 4 9 2 4" xfId="36446" xr:uid="{DE2FC5E7-5BD6-43E8-85EC-529D7949DEFA}"/>
    <cellStyle name="메모 4 9 3" xfId="9330" xr:uid="{77B452C0-1A05-498D-A4D1-D9A8C337DDB2}"/>
    <cellStyle name="메모 4 9 3 2" xfId="9331" xr:uid="{E0A4E908-DBE3-4493-99E8-24B74D52993C}"/>
    <cellStyle name="메모 4 9 3 2 2" xfId="36447" xr:uid="{53A1D318-C92F-4A14-9C8B-C4E87D761E65}"/>
    <cellStyle name="메모 4 9 3 3" xfId="9332" xr:uid="{7C7E956B-ED79-4C60-BA2A-3449486895A2}"/>
    <cellStyle name="메모 4 9 3 3 2" xfId="36448" xr:uid="{7ABC0F40-1D7A-4AF3-A14B-F27CFB14B321}"/>
    <cellStyle name="메모 4 9 3 4" xfId="36449" xr:uid="{5E3BD4B0-484E-4CB9-B441-CB26DB6AA324}"/>
    <cellStyle name="메모 4 9 4" xfId="9333" xr:uid="{3F428A07-A004-4F9B-A8E0-A74AFEC8AA8C}"/>
    <cellStyle name="메모 4 9 4 2" xfId="36450" xr:uid="{6BA60AD7-8E13-427A-ABAE-FD4E95CFA4A1}"/>
    <cellStyle name="메모 4 9 5" xfId="9334" xr:uid="{46F7469D-6451-42A1-A2EA-431F545E4070}"/>
    <cellStyle name="메모 4 9 5 2" xfId="36451" xr:uid="{0AFD1661-9D3C-4F7A-B5EF-9FDC0ED2503F}"/>
    <cellStyle name="메모 4 9 6" xfId="36452" xr:uid="{554A7AC4-610D-4CE2-BDAA-87B4274B97E0}"/>
    <cellStyle name="메모 40" xfId="9335" xr:uid="{B2A663AD-F6AC-41C4-8E95-CB20F8A1C109}"/>
    <cellStyle name="메모 40 2" xfId="9336" xr:uid="{453EB64B-7204-43D8-A0DC-F26631C13B9B}"/>
    <cellStyle name="메모 40 2 2" xfId="9337" xr:uid="{C75A134B-4FE6-4FAB-B118-CAE031661B33}"/>
    <cellStyle name="메모 40 2 2 2" xfId="36453" xr:uid="{9793B2B9-179C-42BB-95DB-33688E296335}"/>
    <cellStyle name="메모 40 2 3" xfId="9338" xr:uid="{46FC1C26-72C8-4095-9B72-7ECB16B39F0E}"/>
    <cellStyle name="메모 40 2 3 2" xfId="36454" xr:uid="{2BC4EB1B-FFB1-48A6-87D5-4B2E5A0ECBF2}"/>
    <cellStyle name="메모 40 2 4" xfId="36455" xr:uid="{7EBEC360-6C57-46E3-869E-372EF7AEE182}"/>
    <cellStyle name="메모 40 3" xfId="9339" xr:uid="{154EE42A-8556-4125-AC2F-ABB3289D99E6}"/>
    <cellStyle name="메모 40 3 2" xfId="9340" xr:uid="{5365098B-A810-499C-9A0D-BE9144991D74}"/>
    <cellStyle name="메모 40 3 2 2" xfId="36456" xr:uid="{2EB3F297-9382-424B-8B63-3DE5BA901BFB}"/>
    <cellStyle name="메모 40 3 3" xfId="9341" xr:uid="{A6D711EB-C7D6-4AA4-96A7-DB557689C7BC}"/>
    <cellStyle name="메모 40 3 3 2" xfId="36457" xr:uid="{8929B52A-A3BE-4111-8C1C-6119A83E5BAD}"/>
    <cellStyle name="메모 40 3 4" xfId="36458" xr:uid="{E18CFB4D-2E4A-4E8E-9526-9CE7AA955FCD}"/>
    <cellStyle name="메모 40 4" xfId="9342" xr:uid="{9312E9CD-8B1F-4FE8-9617-2C783FC135FE}"/>
    <cellStyle name="메모 40 4 2" xfId="9343" xr:uid="{7DF57DD4-6155-4B93-823D-E1107AC4DF36}"/>
    <cellStyle name="메모 40 4 2 2" xfId="36459" xr:uid="{C7DC1BBD-AB4C-4A83-96F7-01F89F597918}"/>
    <cellStyle name="메모 40 4 3" xfId="9344" xr:uid="{8C55BBE4-BC70-4126-9C73-240F19CCC314}"/>
    <cellStyle name="메모 40 4 3 2" xfId="36460" xr:uid="{35D1A6E4-55E8-4CA2-8E1A-55714E1462DA}"/>
    <cellStyle name="메모 40 4 4" xfId="36461" xr:uid="{D6F08EE3-E2DE-4D74-8C9D-292ADB908AB6}"/>
    <cellStyle name="메모 40 5" xfId="9345" xr:uid="{5C217B5B-31DD-4B54-BE97-3691B0CB5331}"/>
    <cellStyle name="메모 40 5 2" xfId="36462" xr:uid="{C8BDF52E-1E3F-4581-98ED-26881EB5D666}"/>
    <cellStyle name="메모 40 6" xfId="9346" xr:uid="{67002312-4813-44DF-8FA7-2B4F1E70FC5B}"/>
    <cellStyle name="메모 40 6 2" xfId="36463" xr:uid="{EA71487D-FA63-4FA0-99DC-8F266146B75C}"/>
    <cellStyle name="메모 40 7" xfId="36464" xr:uid="{4885A629-B393-4E30-BE34-0A0EAD6C8527}"/>
    <cellStyle name="메모 41" xfId="9347" xr:uid="{DA175AAB-4544-4935-8EB1-4B32D26C32BF}"/>
    <cellStyle name="메모 41 2" xfId="9348" xr:uid="{C5575628-A422-40A5-9B5F-D481C1665521}"/>
    <cellStyle name="메모 41 2 2" xfId="9349" xr:uid="{77E5938D-62EC-4A9C-A07E-D5B7C2C9B88F}"/>
    <cellStyle name="메모 41 2 2 2" xfId="36465" xr:uid="{447B5DAB-4E6C-469F-9FD2-41DA4210A269}"/>
    <cellStyle name="메모 41 2 3" xfId="9350" xr:uid="{07BF3AE7-087F-4D51-A9B1-190F8CF5B749}"/>
    <cellStyle name="메모 41 2 3 2" xfId="36466" xr:uid="{ADB36BA3-394B-41D9-8A2B-BFF807AEDDCC}"/>
    <cellStyle name="메모 41 2 4" xfId="36467" xr:uid="{70C13E0E-9617-488A-B255-1304C54CAD8E}"/>
    <cellStyle name="메모 41 3" xfId="9351" xr:uid="{3C285B6F-49D5-4394-BEAD-63C379E5ECA6}"/>
    <cellStyle name="메모 41 3 2" xfId="9352" xr:uid="{101A283D-CF8F-46C4-AA55-41EBF9A36CC8}"/>
    <cellStyle name="메모 41 3 2 2" xfId="36468" xr:uid="{1BA104AB-A716-416B-ACDD-5693A7C68E81}"/>
    <cellStyle name="메모 41 3 3" xfId="9353" xr:uid="{8B6C40CB-2B96-40B8-B79D-40B04BBE6019}"/>
    <cellStyle name="메모 41 3 3 2" xfId="36469" xr:uid="{4F1BC73F-9E0C-412F-9840-B92D9EC214F4}"/>
    <cellStyle name="메모 41 3 4" xfId="36470" xr:uid="{62F0358D-4D3A-4CE4-98E0-3A1F47587BB8}"/>
    <cellStyle name="메모 41 4" xfId="9354" xr:uid="{C5B81F66-2EA7-4057-ABB5-4BB591EA723D}"/>
    <cellStyle name="메모 41 4 2" xfId="9355" xr:uid="{97525FA7-3374-48F9-B110-184F197A69DE}"/>
    <cellStyle name="메모 41 4 2 2" xfId="36471" xr:uid="{D4564C02-1262-42C5-A7D5-CA2BEBED3422}"/>
    <cellStyle name="메모 41 4 3" xfId="9356" xr:uid="{CFF9D53A-32C0-4EC2-803D-AE5F7E55C490}"/>
    <cellStyle name="메모 41 4 3 2" xfId="36472" xr:uid="{77089696-EDF0-4ACB-994A-D6DF32A1D598}"/>
    <cellStyle name="메모 41 4 4" xfId="36473" xr:uid="{1F1688CF-43FE-4933-A089-AB1B1EDAA029}"/>
    <cellStyle name="메모 41 5" xfId="9357" xr:uid="{5845F754-CB3D-4881-91BB-1A98FDCF638B}"/>
    <cellStyle name="메모 41 5 2" xfId="36474" xr:uid="{75E839CF-D4AA-48BB-8676-7CA0A84AFC14}"/>
    <cellStyle name="메모 41 6" xfId="9358" xr:uid="{87BA7433-71C6-4824-B22A-B55BA0FF1C47}"/>
    <cellStyle name="메모 41 6 2" xfId="36475" xr:uid="{4E5A6425-59C2-45DA-A326-FB58B22678B2}"/>
    <cellStyle name="메모 41 7" xfId="36476" xr:uid="{660A68AE-BEFA-4F38-804C-1618BE6E6E2E}"/>
    <cellStyle name="메모 42" xfId="9359" xr:uid="{94BF7AAB-EC17-4E4D-A139-102C703EA066}"/>
    <cellStyle name="메모 42 2" xfId="9360" xr:uid="{7B36B442-9510-4B45-B78E-77851849E570}"/>
    <cellStyle name="메모 42 2 2" xfId="9361" xr:uid="{8EBEC55D-406F-456F-A394-FC0FBEC957B4}"/>
    <cellStyle name="메모 42 2 2 2" xfId="36477" xr:uid="{AB3ADAEA-C689-4606-B113-EDF35E804525}"/>
    <cellStyle name="메모 42 2 3" xfId="9362" xr:uid="{12CA70B3-F148-4CAE-9580-4EF9BC917AC7}"/>
    <cellStyle name="메모 42 2 3 2" xfId="36478" xr:uid="{D598F09B-C5C8-415F-B2BC-2B3E0AE928DD}"/>
    <cellStyle name="메모 42 2 4" xfId="36479" xr:uid="{F412D4D0-6B1B-4C21-A469-9E3585368A7C}"/>
    <cellStyle name="메모 42 3" xfId="9363" xr:uid="{E6D55C36-F879-4EF5-811A-FA6D977236B8}"/>
    <cellStyle name="메모 42 3 2" xfId="9364" xr:uid="{7AD1473F-4751-4E6E-AA40-A009F70297DF}"/>
    <cellStyle name="메모 42 3 2 2" xfId="36480" xr:uid="{94E86A93-AD92-45A2-AEB0-FBA5BB27915D}"/>
    <cellStyle name="메모 42 3 3" xfId="9365" xr:uid="{600DF4A4-4854-4A4A-9E62-563E4961C585}"/>
    <cellStyle name="메모 42 3 3 2" xfId="36481" xr:uid="{FB509351-1C6A-4B8C-84DA-5EEDD6C71CA9}"/>
    <cellStyle name="메모 42 3 4" xfId="36482" xr:uid="{4FC1F187-21FC-4BF3-9BC2-A8DBD164A95D}"/>
    <cellStyle name="메모 42 4" xfId="9366" xr:uid="{8BD23AA8-0464-4024-94CB-621580DAD9C8}"/>
    <cellStyle name="메모 42 4 2" xfId="9367" xr:uid="{7C3268D5-F53C-4EA4-991A-53F940D03403}"/>
    <cellStyle name="메모 42 4 2 2" xfId="36483" xr:uid="{2B89E28E-3515-4A91-9A9F-3ED7C05113B7}"/>
    <cellStyle name="메모 42 4 3" xfId="9368" xr:uid="{F5A3E40C-6804-42B9-A3E4-5F982808CE1F}"/>
    <cellStyle name="메모 42 4 3 2" xfId="36484" xr:uid="{D0A51B2B-B856-48A7-87B2-E2F14D1CBD24}"/>
    <cellStyle name="메모 42 4 4" xfId="36485" xr:uid="{557B8A5B-6807-4AC2-BAB0-4989C387588D}"/>
    <cellStyle name="메모 42 5" xfId="9369" xr:uid="{CD6D5AF8-CAA5-42CF-9E0A-1FF108C24DA3}"/>
    <cellStyle name="메모 42 5 2" xfId="36486" xr:uid="{96E17D09-E73E-4B9C-A01C-498DA4847397}"/>
    <cellStyle name="메모 42 6" xfId="9370" xr:uid="{DA029332-3226-48AC-8901-02D641F6AB62}"/>
    <cellStyle name="메모 42 6 2" xfId="36487" xr:uid="{07A324CD-6F61-4474-84BC-66FDB9887ED7}"/>
    <cellStyle name="메모 42 7" xfId="36488" xr:uid="{CDC50DC1-4BFB-46A7-85FE-691EA27BF18C}"/>
    <cellStyle name="메모 43" xfId="42318" xr:uid="{266FC63B-95E8-42D1-A647-C69AA2AF884D}"/>
    <cellStyle name="메모 5" xfId="9371" xr:uid="{CC52AB47-D331-4050-9939-F0560DC70341}"/>
    <cellStyle name="메모 5 10" xfId="9372" xr:uid="{D838A114-456A-44B1-941F-E1CC608FA908}"/>
    <cellStyle name="메모 5 10 2" xfId="9373" xr:uid="{8D669EA0-8CBB-4555-9B81-D1A93DB6B7B8}"/>
    <cellStyle name="메모 5 10 2 2" xfId="9374" xr:uid="{F46CC894-A562-4F58-ADEB-72585E4C8670}"/>
    <cellStyle name="메모 5 10 2 2 2" xfId="36489" xr:uid="{9F02D51C-634C-4B18-94E2-5CA862C68EC8}"/>
    <cellStyle name="메모 5 10 2 3" xfId="9375" xr:uid="{19BC6A3E-BE50-473F-88AE-CCBAB57A69D4}"/>
    <cellStyle name="메모 5 10 2 3 2" xfId="36490" xr:uid="{0BF02C40-4FFA-4EDA-A2EC-828AF3D85018}"/>
    <cellStyle name="메모 5 10 2 4" xfId="36491" xr:uid="{E5805137-CF71-46F2-AC7C-57F67F3AE7C5}"/>
    <cellStyle name="메모 5 10 3" xfId="9376" xr:uid="{6F9BC69D-25EB-492A-A88B-0D5F215C81BC}"/>
    <cellStyle name="메모 5 10 3 2" xfId="9377" xr:uid="{372C9997-A1A7-4E00-95B9-59051A0382AF}"/>
    <cellStyle name="메모 5 10 3 2 2" xfId="36492" xr:uid="{A585F4A4-578F-4909-AAE1-D2132D72EB30}"/>
    <cellStyle name="메모 5 10 3 3" xfId="9378" xr:uid="{1C366A6A-817E-47FB-9D20-9BC834F5E121}"/>
    <cellStyle name="메모 5 10 3 3 2" xfId="36493" xr:uid="{479D7129-2A9B-4AF4-8818-BFA5E89734FA}"/>
    <cellStyle name="메모 5 10 3 4" xfId="36494" xr:uid="{3279BE2E-6220-497D-BF95-70BD96E97629}"/>
    <cellStyle name="메모 5 10 4" xfId="9379" xr:uid="{30E35A36-38F6-4635-92C0-5D78BAE5C0B6}"/>
    <cellStyle name="메모 5 10 4 2" xfId="36495" xr:uid="{CF9B95B6-E7FF-488C-8A25-714BA9678C2E}"/>
    <cellStyle name="메모 5 10 5" xfId="9380" xr:uid="{F040DB98-7A83-4F5D-942B-A7697357DB13}"/>
    <cellStyle name="메모 5 10 5 2" xfId="36496" xr:uid="{00462D92-FECE-48ED-B790-EE2023EF4DE6}"/>
    <cellStyle name="메모 5 10 6" xfId="36497" xr:uid="{AF1D2F54-D582-44BC-BBE7-0630953F3D01}"/>
    <cellStyle name="메모 5 11" xfId="9381" xr:uid="{7E880816-4E7D-4F82-817A-0D982426A59A}"/>
    <cellStyle name="메모 5 11 2" xfId="9382" xr:uid="{D23CF02B-A877-4F9A-8EDF-ECF05172CEE9}"/>
    <cellStyle name="메모 5 11 2 2" xfId="9383" xr:uid="{BB7B5497-2DD9-4A81-BC24-D364CBE6A0CF}"/>
    <cellStyle name="메모 5 11 2 2 2" xfId="36498" xr:uid="{8C55685C-E4BC-4690-854C-5BCE739EA18D}"/>
    <cellStyle name="메모 5 11 2 3" xfId="9384" xr:uid="{F3B1850F-6613-4FB0-B11E-6023725DE958}"/>
    <cellStyle name="메모 5 11 2 3 2" xfId="36499" xr:uid="{38416563-ED3A-425B-803C-DA40FA89D8CE}"/>
    <cellStyle name="메모 5 11 2 4" xfId="36500" xr:uid="{1BC7E9C3-4EAD-48C6-847E-40940D3CAAAF}"/>
    <cellStyle name="메모 5 11 3" xfId="9385" xr:uid="{13DEA54D-1B64-4C1B-8C14-C0B30BED7DD9}"/>
    <cellStyle name="메모 5 11 3 2" xfId="9386" xr:uid="{C70594C1-9924-4D10-80F4-29F0B98585A8}"/>
    <cellStyle name="메모 5 11 3 2 2" xfId="36501" xr:uid="{F741287B-D3E1-451B-A333-E65CC138B575}"/>
    <cellStyle name="메모 5 11 3 3" xfId="9387" xr:uid="{18C97B87-2CE1-4997-B43D-FF182524FB6F}"/>
    <cellStyle name="메모 5 11 3 3 2" xfId="36502" xr:uid="{D3327F0E-C9F9-4D7F-B7F9-74219452B8C8}"/>
    <cellStyle name="메모 5 11 3 4" xfId="36503" xr:uid="{8B7F7441-35AC-4869-BC8C-05DFFE8C5FAD}"/>
    <cellStyle name="메모 5 11 4" xfId="9388" xr:uid="{E27CEF81-46C2-43D9-BB40-9E1AD3C5A2D4}"/>
    <cellStyle name="메모 5 11 4 2" xfId="36504" xr:uid="{48248996-8511-438A-991B-950A05FB34DB}"/>
    <cellStyle name="메모 5 11 5" xfId="9389" xr:uid="{06CFFC94-C328-410A-B754-62158334CF3C}"/>
    <cellStyle name="메모 5 11 5 2" xfId="36505" xr:uid="{A1566784-4863-49B9-B0DC-27D45806AFDB}"/>
    <cellStyle name="메모 5 11 6" xfId="36506" xr:uid="{BA53692A-905E-4602-8727-074AF0BB1B10}"/>
    <cellStyle name="메모 5 12" xfId="9390" xr:uid="{510C2189-328E-46C6-8D6E-E28ADA173F1B}"/>
    <cellStyle name="메모 5 12 2" xfId="9391" xr:uid="{21A0BA78-00D9-42A6-BEA0-8D3F286200CF}"/>
    <cellStyle name="메모 5 12 2 2" xfId="9392" xr:uid="{559DDC7D-0E26-4258-8027-56D9796DBA32}"/>
    <cellStyle name="메모 5 12 2 2 2" xfId="36507" xr:uid="{505C6638-FFDE-4D48-AB93-316A70A2951A}"/>
    <cellStyle name="메모 5 12 2 3" xfId="9393" xr:uid="{90C398B7-8EA5-4F8F-9D00-2195564D466B}"/>
    <cellStyle name="메모 5 12 2 3 2" xfId="36508" xr:uid="{7D815997-1F0F-4B8E-9244-56B2AC9BF92B}"/>
    <cellStyle name="메모 5 12 2 4" xfId="36509" xr:uid="{99C68BFE-47BB-4DF8-AE91-6D737D46ED32}"/>
    <cellStyle name="메모 5 12 3" xfId="9394" xr:uid="{82E79B17-BFBC-4494-B227-343D72C27921}"/>
    <cellStyle name="메모 5 12 3 2" xfId="9395" xr:uid="{376D3D46-0A08-49CA-BFCA-36EF56C24509}"/>
    <cellStyle name="메모 5 12 3 2 2" xfId="36510" xr:uid="{52E61D68-E9F4-4D81-9714-2167C9109CD9}"/>
    <cellStyle name="메모 5 12 3 3" xfId="9396" xr:uid="{91CB1726-AE08-4118-908E-77CEBF468E50}"/>
    <cellStyle name="메모 5 12 3 3 2" xfId="36511" xr:uid="{37D23E1E-80EF-418F-BEBB-447472861E23}"/>
    <cellStyle name="메모 5 12 3 4" xfId="36512" xr:uid="{B71F7FB6-D14C-4759-BEAB-802B9BEF2077}"/>
    <cellStyle name="메모 5 12 4" xfId="9397" xr:uid="{0719320F-30C5-4CA3-AD88-859AE7385FEE}"/>
    <cellStyle name="메모 5 12 4 2" xfId="36513" xr:uid="{20F370DF-B182-45DB-B2AE-4467C7CE0804}"/>
    <cellStyle name="메모 5 12 5" xfId="9398" xr:uid="{1B9034C1-FCA9-45B5-9800-18459BFF97C3}"/>
    <cellStyle name="메모 5 12 5 2" xfId="36514" xr:uid="{ADAC91CB-4D9F-4DA2-9E43-82DCDAD37344}"/>
    <cellStyle name="메모 5 12 6" xfId="36515" xr:uid="{CEFFA6E9-26D4-41F5-8771-3C36DB89F628}"/>
    <cellStyle name="메모 5 13" xfId="9399" xr:uid="{73E23BC6-FB4E-44A2-978F-13CF7C2500B5}"/>
    <cellStyle name="메모 5 13 2" xfId="9400" xr:uid="{0C2D41AA-3762-4330-96D7-787A4DBE86F1}"/>
    <cellStyle name="메모 5 13 2 2" xfId="9401" xr:uid="{01C9BAF0-A31F-43D5-A8DB-F0ECE4568462}"/>
    <cellStyle name="메모 5 13 2 2 2" xfId="36516" xr:uid="{ADAE2F3F-53BA-40AF-A190-DCE6112A6B6A}"/>
    <cellStyle name="메모 5 13 2 3" xfId="9402" xr:uid="{7D2102ED-A10B-4D70-A950-891E73962306}"/>
    <cellStyle name="메모 5 13 2 3 2" xfId="36517" xr:uid="{BF123B8A-1F19-4F7C-8E5B-4372CC691CDD}"/>
    <cellStyle name="메모 5 13 2 4" xfId="36518" xr:uid="{C2769C0B-3BBC-4B47-9127-2682D6C2964C}"/>
    <cellStyle name="메모 5 13 3" xfId="9403" xr:uid="{82D82A7A-B1EB-4B80-9F27-463F09D74199}"/>
    <cellStyle name="메모 5 13 3 2" xfId="9404" xr:uid="{C2F9E41A-1C93-49C7-8B5F-132143F34F10}"/>
    <cellStyle name="메모 5 13 3 2 2" xfId="36519" xr:uid="{EF549FE3-1284-4B7B-98A1-273B6D8365AC}"/>
    <cellStyle name="메모 5 13 3 3" xfId="9405" xr:uid="{2C044074-81C9-4D45-86C8-2356BA23F12A}"/>
    <cellStyle name="메모 5 13 3 3 2" xfId="36520" xr:uid="{1089D5A2-A5BC-46E1-BAE8-39FB5BA0FB86}"/>
    <cellStyle name="메모 5 13 3 4" xfId="36521" xr:uid="{BCC159EF-02C3-4FAE-BB0F-05B81D537106}"/>
    <cellStyle name="메모 5 13 4" xfId="9406" xr:uid="{CB742B0A-3766-44BD-B6C1-8D5B4F269459}"/>
    <cellStyle name="메모 5 13 4 2" xfId="36522" xr:uid="{B8250E43-6CC4-4BE4-B55B-E8000748DEA8}"/>
    <cellStyle name="메모 5 13 5" xfId="9407" xr:uid="{85841A30-9159-47CE-8625-7763C714FDD0}"/>
    <cellStyle name="메모 5 13 5 2" xfId="36523" xr:uid="{BE14E6AF-4A56-4100-AE79-5B5BDE889F7F}"/>
    <cellStyle name="메모 5 13 6" xfId="36524" xr:uid="{D9286DFD-44A0-42FB-95E2-1BF261406A8C}"/>
    <cellStyle name="메모 5 14" xfId="9408" xr:uid="{C5D6F2F6-A17A-4ACE-9B40-C8635C3AF6A7}"/>
    <cellStyle name="메모 5 14 2" xfId="9409" xr:uid="{419434FC-A2D7-4421-8198-CB55384D0354}"/>
    <cellStyle name="메모 5 14 2 2" xfId="9410" xr:uid="{11CFAEBB-0CF8-4E09-B963-395DD9DB4CD7}"/>
    <cellStyle name="메모 5 14 2 2 2" xfId="36525" xr:uid="{D61C41F7-E272-444D-9BC9-B26D30F2B894}"/>
    <cellStyle name="메모 5 14 2 3" xfId="9411" xr:uid="{3C0A8B36-E42A-4E84-BB30-4023538A5C11}"/>
    <cellStyle name="메모 5 14 2 3 2" xfId="36526" xr:uid="{EF715F38-0669-426D-B604-CB3B38B19EA0}"/>
    <cellStyle name="메모 5 14 2 4" xfId="36527" xr:uid="{6039A85B-4DD6-4EDD-BD95-2460DD97CA8C}"/>
    <cellStyle name="메모 5 14 3" xfId="9412" xr:uid="{572A8C66-C07C-4D32-9093-22A05D0CB215}"/>
    <cellStyle name="메모 5 14 3 2" xfId="9413" xr:uid="{DBE62456-3FD0-4FDC-A022-3C21A3BA16A0}"/>
    <cellStyle name="메모 5 14 3 2 2" xfId="36528" xr:uid="{B6078322-A0DE-4E8F-B73D-651E79778C79}"/>
    <cellStyle name="메모 5 14 3 3" xfId="9414" xr:uid="{7494393B-EA75-4BC1-B94E-E8C606388159}"/>
    <cellStyle name="메모 5 14 3 3 2" xfId="36529" xr:uid="{73933E22-9958-4208-9F57-F26086C65714}"/>
    <cellStyle name="메모 5 14 3 4" xfId="36530" xr:uid="{2C27A73F-E8F1-4367-87C8-C283E2133C32}"/>
    <cellStyle name="메모 5 14 4" xfId="9415" xr:uid="{1A161AC1-2912-46AD-9870-F4119A8921DB}"/>
    <cellStyle name="메모 5 14 4 2" xfId="36531" xr:uid="{15A8695A-7A6C-43CF-AB91-D126F353FD60}"/>
    <cellStyle name="메모 5 14 5" xfId="9416" xr:uid="{73FD9A55-F914-43F0-B166-C5621D7BE39D}"/>
    <cellStyle name="메모 5 14 5 2" xfId="36532" xr:uid="{2B90D4B0-0521-43B0-A568-6D1182847D75}"/>
    <cellStyle name="메모 5 14 6" xfId="36533" xr:uid="{62877151-4342-4EEC-B129-B4316C4941A4}"/>
    <cellStyle name="메모 5 15" xfId="9417" xr:uid="{9AB58BA7-D2B7-4D29-B7D3-639C9DB664DA}"/>
    <cellStyle name="메모 5 15 2" xfId="9418" xr:uid="{4C980707-2311-4995-8D31-AD63050FE1B2}"/>
    <cellStyle name="메모 5 15 2 2" xfId="9419" xr:uid="{176D7B34-4C9A-4D97-A281-6C48DCC603B7}"/>
    <cellStyle name="메모 5 15 2 2 2" xfId="36534" xr:uid="{9AC549A4-64AC-4F6A-BE8F-6402D199163C}"/>
    <cellStyle name="메모 5 15 2 3" xfId="9420" xr:uid="{A37B71B3-6F1E-4B68-BAD6-054ABC4DFD8C}"/>
    <cellStyle name="메모 5 15 2 3 2" xfId="36535" xr:uid="{8DA6C15C-018B-4604-BE43-F6E709FCEE3D}"/>
    <cellStyle name="메모 5 15 2 4" xfId="36536" xr:uid="{16114D1B-198F-44FC-80AF-3D4BF9AD085B}"/>
    <cellStyle name="메모 5 15 3" xfId="9421" xr:uid="{FF6518E4-DB69-4328-A106-75A513C736DA}"/>
    <cellStyle name="메모 5 15 3 2" xfId="9422" xr:uid="{58985980-5284-434E-9CC0-FB239682E4FD}"/>
    <cellStyle name="메모 5 15 3 2 2" xfId="36537" xr:uid="{DF41EF39-483B-4258-A4FF-153E0CD7CD71}"/>
    <cellStyle name="메모 5 15 3 3" xfId="9423" xr:uid="{A9193DA3-E427-4EAB-BE3B-F1741EDEB67E}"/>
    <cellStyle name="메모 5 15 3 3 2" xfId="36538" xr:uid="{89648170-6AD3-4980-AA55-606FEEE1FDED}"/>
    <cellStyle name="메모 5 15 3 4" xfId="36539" xr:uid="{6A638492-87E0-43F3-AF5C-9991162A749B}"/>
    <cellStyle name="메모 5 15 4" xfId="9424" xr:uid="{10F2234C-459B-40BA-8F68-A85F57985FE8}"/>
    <cellStyle name="메모 5 15 4 2" xfId="36540" xr:uid="{7F533885-D68F-4681-AC27-B574DEF72869}"/>
    <cellStyle name="메모 5 15 5" xfId="9425" xr:uid="{69EB6AB3-F70B-42A2-86CC-5CA3F0493BA3}"/>
    <cellStyle name="메모 5 15 5 2" xfId="36541" xr:uid="{F2768D04-D4F9-41D9-9E5A-A2257B1F7956}"/>
    <cellStyle name="메모 5 15 6" xfId="36542" xr:uid="{0A82C980-C07D-4EDA-8F1A-C10CF77D81B0}"/>
    <cellStyle name="메모 5 16" xfId="9426" xr:uid="{5C4267FB-B56D-4B7F-B0F0-0B112B066476}"/>
    <cellStyle name="메모 5 16 2" xfId="9427" xr:uid="{E3DD1BAB-0862-4BA3-8B1C-D58F6E3244AB}"/>
    <cellStyle name="메모 5 16 2 2" xfId="36543" xr:uid="{B13723D7-F981-4205-ACFE-0C2294B43C84}"/>
    <cellStyle name="메모 5 16 3" xfId="9428" xr:uid="{A02F203C-F266-4586-B3A6-19168B0137F4}"/>
    <cellStyle name="메모 5 16 3 2" xfId="36544" xr:uid="{C38A859C-829E-4B84-9047-0250692F7F1C}"/>
    <cellStyle name="메모 5 16 4" xfId="36545" xr:uid="{A2C4B0AD-4FB0-496A-A4C9-6FB0BB777915}"/>
    <cellStyle name="메모 5 17" xfId="9429" xr:uid="{BE1DE994-6D93-41C4-902E-784BCAC9A740}"/>
    <cellStyle name="메모 5 17 2" xfId="9430" xr:uid="{5D4BBBA2-6CC4-4408-A166-EF5FA9BBB07F}"/>
    <cellStyle name="메모 5 17 2 2" xfId="36546" xr:uid="{55ED7F83-8041-4A74-AA2A-7F48D8EA58EB}"/>
    <cellStyle name="메모 5 17 3" xfId="9431" xr:uid="{BB7E2654-DF36-48B7-B66A-99E5AC46E9A0}"/>
    <cellStyle name="메모 5 17 3 2" xfId="36547" xr:uid="{6B765D37-8EE0-4683-BEAD-7A88599B00ED}"/>
    <cellStyle name="메모 5 17 4" xfId="36548" xr:uid="{7FD37976-1A2F-4C7E-8F31-EF172271F430}"/>
    <cellStyle name="메모 5 18" xfId="9432" xr:uid="{43B661BA-9927-4955-8DC3-7B0B5B8E84C0}"/>
    <cellStyle name="메모 5 18 2" xfId="9433" xr:uid="{E94908BA-2A61-4630-9BB5-899E10D7FB75}"/>
    <cellStyle name="메모 5 18 2 2" xfId="36549" xr:uid="{C987E4F2-FE62-4B83-8395-5BEDCC7BF1E6}"/>
    <cellStyle name="메모 5 18 3" xfId="9434" xr:uid="{29B0DE6F-A0B0-4652-BE98-A92A4F43CF66}"/>
    <cellStyle name="메모 5 18 3 2" xfId="36550" xr:uid="{F6C232AA-25B7-478F-BCEF-E8F60150C7DE}"/>
    <cellStyle name="메모 5 18 4" xfId="36551" xr:uid="{FEED81AA-12DA-4055-8BFF-57051617B847}"/>
    <cellStyle name="메모 5 19" xfId="9435" xr:uid="{44170A47-1781-4249-8B6F-4F8E60C89AD9}"/>
    <cellStyle name="메모 5 19 2" xfId="9436" xr:uid="{2F29B00F-3CF0-4C15-B299-06056CA0B3DD}"/>
    <cellStyle name="메모 5 19 2 2" xfId="36552" xr:uid="{344874AA-BFB1-4F53-9B8F-E9E1ECC9AB18}"/>
    <cellStyle name="메모 5 19 3" xfId="9437" xr:uid="{828B0007-2D78-4C5E-8019-5B56ACF0DF2B}"/>
    <cellStyle name="메모 5 19 3 2" xfId="36553" xr:uid="{81831741-5B14-4F3D-9A90-38FA7B6BCB73}"/>
    <cellStyle name="메모 5 19 4" xfId="36554" xr:uid="{1DC55262-D662-424F-9CE5-379C6B7B4782}"/>
    <cellStyle name="메모 5 2" xfId="9438" xr:uid="{07418651-93FE-4B4D-936B-0F52EF0726E9}"/>
    <cellStyle name="메모 5 2 2" xfId="9439" xr:uid="{A5C451B0-C0BC-43E3-B388-D919D5CD6516}"/>
    <cellStyle name="메모 5 2 2 2" xfId="9440" xr:uid="{3E9E5A3B-B714-4FFD-B6E1-AEC0CFCFE38A}"/>
    <cellStyle name="메모 5 2 2 2 2" xfId="36555" xr:uid="{4BA3D0B5-8998-4E17-9597-2A563CF876BA}"/>
    <cellStyle name="메모 5 2 2 3" xfId="9441" xr:uid="{10D72271-D980-4B92-BFE0-F62D6397897D}"/>
    <cellStyle name="메모 5 2 2 3 2" xfId="36556" xr:uid="{C21B5451-D2C4-48FC-9860-A0121EFAEF8D}"/>
    <cellStyle name="메모 5 2 2 4" xfId="36557" xr:uid="{0EE6277F-4AF9-4356-97A4-05FAF274B518}"/>
    <cellStyle name="메모 5 2 3" xfId="9442" xr:uid="{70FD1EB9-B233-4D84-8236-70D292301F65}"/>
    <cellStyle name="메모 5 2 3 2" xfId="9443" xr:uid="{E7CA480D-C0EF-423F-91B4-9FC86EE39F69}"/>
    <cellStyle name="메모 5 2 3 2 2" xfId="36558" xr:uid="{7A997F5C-2FC9-40FA-9678-93B3888B11E5}"/>
    <cellStyle name="메모 5 2 3 3" xfId="9444" xr:uid="{75C367E2-9458-4BC0-BA4D-3EA9219FDCC4}"/>
    <cellStyle name="메모 5 2 3 3 2" xfId="36559" xr:uid="{BD444429-938E-443B-9860-6A9D32434752}"/>
    <cellStyle name="메모 5 2 3 4" xfId="36560" xr:uid="{A655DD92-160C-4198-A667-E53164692FF4}"/>
    <cellStyle name="메모 5 2 4" xfId="9445" xr:uid="{5CEAAA72-9471-4117-8625-0C7FCB536E76}"/>
    <cellStyle name="메모 5 2 4 2" xfId="36561" xr:uid="{ACDADCDE-8DC6-4BDA-8238-50860DFD3EE7}"/>
    <cellStyle name="메모 5 2 5" xfId="9446" xr:uid="{89235532-3CC9-491C-A946-54ADA2A4C0B7}"/>
    <cellStyle name="메모 5 2 5 2" xfId="36562" xr:uid="{7CF46ACF-A60B-4037-8736-42FF518A32C4}"/>
    <cellStyle name="메모 5 2 6" xfId="27363" xr:uid="{6A90F73D-8CA5-4314-B704-C1026729298B}"/>
    <cellStyle name="메모 5 2 6 2" xfId="36563" xr:uid="{29A717BB-57D0-4F43-B5A0-32938CADFC7E}"/>
    <cellStyle name="메모 5 2 7" xfId="36564" xr:uid="{9F1A9824-B9C1-44E8-8E35-259EB3B8C11A}"/>
    <cellStyle name="메모 5 20" xfId="9447" xr:uid="{0866088B-B374-4A6F-9B8E-DF8C98BF57AC}"/>
    <cellStyle name="메모 5 20 2" xfId="9448" xr:uid="{1EA1207B-79C9-4545-85FF-7CEA7B281A3E}"/>
    <cellStyle name="메모 5 20 2 2" xfId="36565" xr:uid="{247F77A9-1A25-48A4-8F68-5D03023C1CF9}"/>
    <cellStyle name="메모 5 20 3" xfId="9449" xr:uid="{2E995561-36AD-4702-BB7C-635D355B43E6}"/>
    <cellStyle name="메모 5 20 3 2" xfId="36566" xr:uid="{D5191AC4-04DB-4049-A58E-E26C35B0ADA3}"/>
    <cellStyle name="메모 5 20 4" xfId="36567" xr:uid="{6C540EAC-5C56-45D8-9D89-20D55A59BA87}"/>
    <cellStyle name="메모 5 21" xfId="27364" xr:uid="{C2ED3522-489D-41C7-9E7F-82CD3F88D751}"/>
    <cellStyle name="메모 5 21 2" xfId="36568" xr:uid="{F92B310C-D04F-4C8D-8995-0D4904B1F6FF}"/>
    <cellStyle name="메모 5 22" xfId="36569" xr:uid="{FF3D80E3-1A5B-47C7-B2E4-19FFF8B45505}"/>
    <cellStyle name="메모 5 3" xfId="9450" xr:uid="{ACEA7B99-9B15-4C5E-BF8F-6F00FF65EF31}"/>
    <cellStyle name="메모 5 3 2" xfId="9451" xr:uid="{A203A8F2-9A5B-445C-8FD6-E4247E8ABA5C}"/>
    <cellStyle name="메모 5 3 2 2" xfId="9452" xr:uid="{B3C6D1B4-0267-4E8C-A96C-EA1D84B48B7C}"/>
    <cellStyle name="메모 5 3 2 2 2" xfId="36570" xr:uid="{666045E1-5055-4E5A-BCAA-A38EF2E429C3}"/>
    <cellStyle name="메모 5 3 2 3" xfId="9453" xr:uid="{FE610DE2-2902-4E5D-BD37-7AE666FEE6CC}"/>
    <cellStyle name="메모 5 3 2 3 2" xfId="36571" xr:uid="{02D36F5F-4DEB-4328-A0E6-CAC4184194B8}"/>
    <cellStyle name="메모 5 3 2 4" xfId="36572" xr:uid="{C7F1A416-FA84-4B47-8323-C318944A0779}"/>
    <cellStyle name="메모 5 3 3" xfId="9454" xr:uid="{79AECDD7-B0EE-4731-8F5B-E71695138927}"/>
    <cellStyle name="메모 5 3 3 2" xfId="9455" xr:uid="{75DECD82-51E2-4EFD-B8F0-EC0BA5469E25}"/>
    <cellStyle name="메모 5 3 3 2 2" xfId="36573" xr:uid="{01EB2043-F4A3-4366-BC9E-9E96BC035788}"/>
    <cellStyle name="메모 5 3 3 3" xfId="9456" xr:uid="{979EB8ED-2543-4231-8E7E-70F3EFBEB2D2}"/>
    <cellStyle name="메모 5 3 3 3 2" xfId="36574" xr:uid="{801190C1-152E-413A-88A1-E0D86AFDE9AD}"/>
    <cellStyle name="메모 5 3 3 4" xfId="36575" xr:uid="{B6367BD9-2876-4402-9E5F-1256FB4513CD}"/>
    <cellStyle name="메모 5 3 4" xfId="9457" xr:uid="{6E346113-5BE2-42EA-820D-EB7F1937D6AA}"/>
    <cellStyle name="메모 5 3 4 2" xfId="36576" xr:uid="{7A00C74E-EB40-4587-A9EC-C74F03C6AE4F}"/>
    <cellStyle name="메모 5 3 5" xfId="9458" xr:uid="{D892B49B-54ED-4DA2-AF99-637DBA2F1266}"/>
    <cellStyle name="메모 5 3 5 2" xfId="36577" xr:uid="{660DEBA6-1BE8-400F-8B9B-C7C18D60ADB8}"/>
    <cellStyle name="메모 5 3 6" xfId="36578" xr:uid="{90C36645-4A55-4390-A947-96678159A883}"/>
    <cellStyle name="메모 5 4" xfId="9459" xr:uid="{5DD87CFB-AC97-42B4-88A1-426E6B616E6E}"/>
    <cellStyle name="메모 5 4 2" xfId="9460" xr:uid="{1268227D-68B3-4D93-8783-9399B06E0208}"/>
    <cellStyle name="메모 5 4 2 2" xfId="9461" xr:uid="{CD2B3C3F-E5CA-41A9-B0EF-13595E5FA86A}"/>
    <cellStyle name="메모 5 4 2 2 2" xfId="36579" xr:uid="{7BCB8BEB-6A6B-48C4-956A-D842BDF26BB8}"/>
    <cellStyle name="메모 5 4 2 3" xfId="9462" xr:uid="{B428929B-D917-411D-A105-4D23E23270E8}"/>
    <cellStyle name="메모 5 4 2 3 2" xfId="36580" xr:uid="{539D4A25-C602-476F-AAD8-0957AAA8922E}"/>
    <cellStyle name="메모 5 4 2 4" xfId="36581" xr:uid="{1D679B96-5EAD-4C77-A253-FE598488782C}"/>
    <cellStyle name="메모 5 4 3" xfId="9463" xr:uid="{15474799-32FD-41FE-89B7-A942E584E18A}"/>
    <cellStyle name="메모 5 4 3 2" xfId="9464" xr:uid="{E6733DFF-34D5-41C1-84C1-4BD459BEF97B}"/>
    <cellStyle name="메모 5 4 3 2 2" xfId="36582" xr:uid="{C9EDEE3B-C7C9-4694-9AF2-9B5277F3602E}"/>
    <cellStyle name="메모 5 4 3 3" xfId="9465" xr:uid="{C73ECAA3-8768-448B-8C08-DA383EB5D5C3}"/>
    <cellStyle name="메모 5 4 3 3 2" xfId="36583" xr:uid="{63AB06CB-0C68-4613-98E4-74C91F63EFC4}"/>
    <cellStyle name="메모 5 4 3 4" xfId="36584" xr:uid="{1BA2530B-43A6-4490-920F-0BF351014605}"/>
    <cellStyle name="메모 5 4 4" xfId="9466" xr:uid="{E9CB8CC8-90B1-41E4-9812-1B33D4D21C8B}"/>
    <cellStyle name="메모 5 4 4 2" xfId="36585" xr:uid="{C48BEC1D-ACAC-4A8F-B20D-90C8353375E6}"/>
    <cellStyle name="메모 5 4 5" xfId="9467" xr:uid="{E9E5DDEE-158B-4A4E-8E68-A63901E94C5A}"/>
    <cellStyle name="메모 5 4 5 2" xfId="36586" xr:uid="{A0C0525B-C982-4722-8710-A61AAC535739}"/>
    <cellStyle name="메모 5 4 6" xfId="36587" xr:uid="{C43E7A8A-4D2D-4AA2-8123-9C7F7A0023C1}"/>
    <cellStyle name="메모 5 5" xfId="9468" xr:uid="{A9CC5A74-85FA-4D38-A13E-08455D72DFD8}"/>
    <cellStyle name="메모 5 5 2" xfId="9469" xr:uid="{4B7518A9-BEA0-41A2-A423-E1AADDB89177}"/>
    <cellStyle name="메모 5 5 2 2" xfId="9470" xr:uid="{AA7A17B0-00FA-4CDB-9896-55075E0F52EB}"/>
    <cellStyle name="메모 5 5 2 2 2" xfId="36588" xr:uid="{9D429549-82F2-4E11-BA51-215C6DE9E60C}"/>
    <cellStyle name="메모 5 5 2 3" xfId="9471" xr:uid="{23787990-D7FB-4D2A-8EC6-804ECBDA3740}"/>
    <cellStyle name="메모 5 5 2 3 2" xfId="36589" xr:uid="{D85F35DB-D82D-4E8D-8AD9-3395003FE44F}"/>
    <cellStyle name="메모 5 5 2 4" xfId="36590" xr:uid="{3917C61D-ACE8-4242-8D36-915B83F9DC97}"/>
    <cellStyle name="메모 5 5 3" xfId="9472" xr:uid="{5E3C741D-131B-48E6-A56D-2E63958B1BC1}"/>
    <cellStyle name="메모 5 5 3 2" xfId="9473" xr:uid="{8F518F50-5870-42B6-82D6-CD6D5DF1E8D8}"/>
    <cellStyle name="메모 5 5 3 2 2" xfId="36591" xr:uid="{1E342820-9A9F-4FDA-8C73-5864E3552B9B}"/>
    <cellStyle name="메모 5 5 3 3" xfId="9474" xr:uid="{18F59C68-F174-445F-A28A-8944532969A9}"/>
    <cellStyle name="메모 5 5 3 3 2" xfId="36592" xr:uid="{1A17FECA-ED0E-4AED-A5EB-BE6155AAB7D3}"/>
    <cellStyle name="메모 5 5 3 4" xfId="36593" xr:uid="{67BCDC75-8226-458D-AE08-35A537DF0AB2}"/>
    <cellStyle name="메모 5 5 4" xfId="9475" xr:uid="{F3CA3C11-5CCC-4243-BAAC-E477DFDA9087}"/>
    <cellStyle name="메모 5 5 4 2" xfId="36594" xr:uid="{E41B4352-FA24-4D13-A32E-E5D119E379DF}"/>
    <cellStyle name="메모 5 5 5" xfId="9476" xr:uid="{36D3E695-AD60-4F20-8598-03432111E540}"/>
    <cellStyle name="메모 5 5 5 2" xfId="36595" xr:uid="{6C6A7EF2-15FA-43BD-91EE-045434643B05}"/>
    <cellStyle name="메모 5 5 6" xfId="36596" xr:uid="{2DAE0FD5-2C6B-4217-B602-FFCE6D27316A}"/>
    <cellStyle name="메모 5 6" xfId="9477" xr:uid="{24941FD6-09FD-4F4C-B0E1-D954C636B360}"/>
    <cellStyle name="메모 5 6 2" xfId="9478" xr:uid="{42ADD4EA-707B-4627-994B-FABB7F77E72A}"/>
    <cellStyle name="메모 5 6 2 2" xfId="9479" xr:uid="{75E8AB6A-1213-4361-883C-E0BB1FF1F936}"/>
    <cellStyle name="메모 5 6 2 2 2" xfId="36597" xr:uid="{037E623E-2D3B-4503-9F2A-E94151EC49D2}"/>
    <cellStyle name="메모 5 6 2 3" xfId="9480" xr:uid="{53482FCA-ABD4-460A-B80D-85C981D5E88D}"/>
    <cellStyle name="메모 5 6 2 3 2" xfId="36598" xr:uid="{C2094745-0598-4C40-B7F1-B8CD0DE899E0}"/>
    <cellStyle name="메모 5 6 2 4" xfId="36599" xr:uid="{567487C8-1A83-4D19-B506-966F25BF23A6}"/>
    <cellStyle name="메모 5 6 3" xfId="9481" xr:uid="{A15FB140-E63D-46EB-A9E6-E34E0BBEED26}"/>
    <cellStyle name="메모 5 6 3 2" xfId="9482" xr:uid="{1F6B36F0-9FF0-450A-95D9-CDFA0C26CF5C}"/>
    <cellStyle name="메모 5 6 3 2 2" xfId="36600" xr:uid="{93C7B044-E66D-42A8-A7EE-E5DDED4A4D01}"/>
    <cellStyle name="메모 5 6 3 3" xfId="9483" xr:uid="{B82928D3-A793-48B1-A47D-B95B131519F8}"/>
    <cellStyle name="메모 5 6 3 3 2" xfId="36601" xr:uid="{2107FEE0-E56E-4B49-AEE5-F4C8F86B6FB4}"/>
    <cellStyle name="메모 5 6 3 4" xfId="36602" xr:uid="{EDC144F0-0832-4379-99C5-81657BAB69FE}"/>
    <cellStyle name="메모 5 6 4" xfId="9484" xr:uid="{D1483870-F4ED-4BF0-AE39-B9B645255618}"/>
    <cellStyle name="메모 5 6 4 2" xfId="36603" xr:uid="{10EAB894-4CF3-4554-8927-939F84C365EA}"/>
    <cellStyle name="메모 5 6 5" xfId="9485" xr:uid="{34D24C44-9312-4AE9-844D-5A93A9153F93}"/>
    <cellStyle name="메모 5 6 5 2" xfId="36604" xr:uid="{A33702F9-D2B8-4954-8C55-3C098D5EFC57}"/>
    <cellStyle name="메모 5 6 6" xfId="36605" xr:uid="{17EB17B0-C897-4C95-AEB8-941F67E719A4}"/>
    <cellStyle name="메모 5 7" xfId="9486" xr:uid="{399F7530-3253-414C-8750-58346E992D8B}"/>
    <cellStyle name="메모 5 7 2" xfId="9487" xr:uid="{E20AAC63-CDD7-4E47-89B0-8D207D8909F5}"/>
    <cellStyle name="메모 5 7 2 2" xfId="9488" xr:uid="{FF95B45D-D060-4D88-9220-7FB23FD2598E}"/>
    <cellStyle name="메모 5 7 2 2 2" xfId="36606" xr:uid="{3243A18D-80A2-4327-A576-48B674BC18BC}"/>
    <cellStyle name="메모 5 7 2 3" xfId="9489" xr:uid="{EC38DC8F-7EBD-469D-9715-60358A1DA554}"/>
    <cellStyle name="메모 5 7 2 3 2" xfId="36607" xr:uid="{33FB818B-3B9D-44C7-8D10-698F5A1B98A0}"/>
    <cellStyle name="메모 5 7 2 4" xfId="36608" xr:uid="{C52A6D47-8D15-4B53-9CB6-EEC5A273927A}"/>
    <cellStyle name="메모 5 7 3" xfId="9490" xr:uid="{275D4A12-2C1E-4E1E-BF9E-4685491C8ACB}"/>
    <cellStyle name="메모 5 7 3 2" xfId="9491" xr:uid="{3982E923-7AE8-492D-8BA0-8D7E4D3626AD}"/>
    <cellStyle name="메모 5 7 3 2 2" xfId="36609" xr:uid="{48DD63DC-A0F1-4C56-9312-99072382BA3F}"/>
    <cellStyle name="메모 5 7 3 3" xfId="9492" xr:uid="{50BF2CEE-0F78-4ED4-A0C2-6EF3FF17B9A2}"/>
    <cellStyle name="메모 5 7 3 3 2" xfId="36610" xr:uid="{0E20E07D-AA39-4546-B8D5-846A27CA2D4A}"/>
    <cellStyle name="메모 5 7 3 4" xfId="36611" xr:uid="{7AF1B1C6-7B06-4B81-8D0F-61DCECE76CCA}"/>
    <cellStyle name="메모 5 7 4" xfId="9493" xr:uid="{E4CB41E0-826D-42FF-B7DF-30C0895DFB39}"/>
    <cellStyle name="메모 5 7 4 2" xfId="36612" xr:uid="{E4831F1B-711C-4F1F-8A88-98D66FD146AE}"/>
    <cellStyle name="메모 5 7 5" xfId="9494" xr:uid="{F6748CEB-414F-4903-8569-F8AF96ED08D2}"/>
    <cellStyle name="메모 5 7 5 2" xfId="36613" xr:uid="{528FCB76-76BC-47B7-884D-C7C2E425029C}"/>
    <cellStyle name="메모 5 7 6" xfId="36614" xr:uid="{D3994E48-40F8-445C-BFA1-8822BABA26B0}"/>
    <cellStyle name="메모 5 8" xfId="9495" xr:uid="{28AC8E74-BA1B-41FE-A2AB-C22AEDCA397F}"/>
    <cellStyle name="메모 5 8 2" xfId="9496" xr:uid="{28528622-430F-44C4-A28A-88F723BA72A6}"/>
    <cellStyle name="메모 5 8 2 2" xfId="9497" xr:uid="{89DBB400-F717-4747-9967-90897B8BD54B}"/>
    <cellStyle name="메모 5 8 2 2 2" xfId="36615" xr:uid="{D049B02B-3989-451D-8A26-8C1D414D1ECF}"/>
    <cellStyle name="메모 5 8 2 3" xfId="9498" xr:uid="{DA650822-F98F-4B74-BB57-A6DDA07988E9}"/>
    <cellStyle name="메모 5 8 2 3 2" xfId="36616" xr:uid="{9A4EF3CA-47C7-4C7C-AC89-85A816FEC17B}"/>
    <cellStyle name="메모 5 8 2 4" xfId="36617" xr:uid="{312CE2BD-C9E3-4086-B2AD-4D0A3B46F2F5}"/>
    <cellStyle name="메모 5 8 3" xfId="9499" xr:uid="{24E4117C-4BDE-428D-AEEA-49306C0CB669}"/>
    <cellStyle name="메모 5 8 3 2" xfId="9500" xr:uid="{58503587-33E7-4387-9283-631268405A08}"/>
    <cellStyle name="메모 5 8 3 2 2" xfId="36618" xr:uid="{8FF3CC20-F6BA-489D-A390-D7D207F36BC3}"/>
    <cellStyle name="메모 5 8 3 3" xfId="9501" xr:uid="{3AC6E3A8-AC5F-41B2-B001-C372D572696F}"/>
    <cellStyle name="메모 5 8 3 3 2" xfId="36619" xr:uid="{96A122AB-7EC2-41F8-B743-2EE71992A393}"/>
    <cellStyle name="메모 5 8 3 4" xfId="36620" xr:uid="{41D73607-B772-44A7-B462-353BD99D4D76}"/>
    <cellStyle name="메모 5 8 4" xfId="9502" xr:uid="{28187CAD-88F0-410D-808E-08107A342278}"/>
    <cellStyle name="메모 5 8 4 2" xfId="36621" xr:uid="{F5B7B6D0-A9AA-42C5-A1A4-D285A04410C4}"/>
    <cellStyle name="메모 5 8 5" xfId="9503" xr:uid="{04AF01B2-1517-49A7-85A8-0B8C1F3AA072}"/>
    <cellStyle name="메모 5 8 5 2" xfId="36622" xr:uid="{02C52163-AA46-42DC-94BD-D7D1D51E745B}"/>
    <cellStyle name="메모 5 8 6" xfId="36623" xr:uid="{A0E49B95-BE1F-46A6-8F6A-92A882D8008D}"/>
    <cellStyle name="메모 5 9" xfId="9504" xr:uid="{F7D015DE-78BF-463E-8A37-8115B0DDC7D6}"/>
    <cellStyle name="메모 5 9 2" xfId="9505" xr:uid="{61C454E8-DE52-4560-8D65-64AC7DBA69BA}"/>
    <cellStyle name="메모 5 9 2 2" xfId="9506" xr:uid="{67B1D8CA-5E4E-47BB-8AB3-10F04062FC85}"/>
    <cellStyle name="메모 5 9 2 2 2" xfId="36624" xr:uid="{67BD9A70-93C3-4067-B998-9E1C4F20D373}"/>
    <cellStyle name="메모 5 9 2 3" xfId="9507" xr:uid="{4D88CF47-C805-4674-99C9-BFC375BA6F87}"/>
    <cellStyle name="메모 5 9 2 3 2" xfId="36625" xr:uid="{EF15DBC4-6C64-4C48-93AF-12D7AF2189F5}"/>
    <cellStyle name="메모 5 9 2 4" xfId="36626" xr:uid="{1F707741-452C-4682-B14C-0CCF21B1DEF2}"/>
    <cellStyle name="메모 5 9 3" xfId="9508" xr:uid="{967434A2-8E61-45D0-A7B1-14ED4469E60A}"/>
    <cellStyle name="메모 5 9 3 2" xfId="9509" xr:uid="{AF860C4E-37EB-487A-BD8D-E18B1137803D}"/>
    <cellStyle name="메모 5 9 3 2 2" xfId="36627" xr:uid="{D9B9D001-50EE-4E62-8058-682736CEFE22}"/>
    <cellStyle name="메모 5 9 3 3" xfId="9510" xr:uid="{C361B7A1-7E31-4C74-B0ED-147EA088F96E}"/>
    <cellStyle name="메모 5 9 3 3 2" xfId="36628" xr:uid="{1128A69D-6A66-47DC-BD46-9863AA27B50D}"/>
    <cellStyle name="메모 5 9 3 4" xfId="36629" xr:uid="{D98F0238-148C-4B67-B510-9C895A40ED72}"/>
    <cellStyle name="메모 5 9 4" xfId="9511" xr:uid="{EEE3C8CF-6926-49CD-AD63-A6A76E37627C}"/>
    <cellStyle name="메모 5 9 4 2" xfId="36630" xr:uid="{67678FD4-7990-4E2B-B360-9A6FFED80E40}"/>
    <cellStyle name="메모 5 9 5" xfId="9512" xr:uid="{BDC5F4C5-3026-43C9-8FC1-04D73ED28AA5}"/>
    <cellStyle name="메모 5 9 5 2" xfId="36631" xr:uid="{E2008CF2-ADB4-4BB2-B8C6-9C3FFBD197AF}"/>
    <cellStyle name="메모 5 9 6" xfId="36632" xr:uid="{3A7A0D5E-9345-4701-8810-E70F10F52BE3}"/>
    <cellStyle name="메모 6" xfId="9513" xr:uid="{49AD281B-EEB3-4475-8B8D-69BA6A4EAAA9}"/>
    <cellStyle name="메모 6 10" xfId="9514" xr:uid="{EB32208F-64D6-4A68-8BF6-A4F93FC252D8}"/>
    <cellStyle name="메모 6 10 2" xfId="9515" xr:uid="{F1076D8D-DC55-4677-8649-439FF9860A83}"/>
    <cellStyle name="메모 6 10 2 2" xfId="9516" xr:uid="{B5F24586-5967-4DA3-B84F-49E1F1E28767}"/>
    <cellStyle name="메모 6 10 2 2 2" xfId="36633" xr:uid="{707D914F-3BE5-4B06-9AB1-52C17670C5BE}"/>
    <cellStyle name="메모 6 10 2 3" xfId="9517" xr:uid="{CD186235-E388-4D03-9EB6-46C485302971}"/>
    <cellStyle name="메모 6 10 2 3 2" xfId="36634" xr:uid="{AB6A1FE8-D62B-4ED6-9002-93CE76FBB360}"/>
    <cellStyle name="메모 6 10 2 4" xfId="36635" xr:uid="{9CB9CD64-D6E6-48BF-8B94-D91CB94EC2AC}"/>
    <cellStyle name="메모 6 10 3" xfId="9518" xr:uid="{CC42378D-0C39-45BC-9B0F-2D5553A0ACB6}"/>
    <cellStyle name="메모 6 10 3 2" xfId="9519" xr:uid="{AB85C870-C1C7-4591-8A4B-221FAF5CCA8C}"/>
    <cellStyle name="메모 6 10 3 2 2" xfId="36636" xr:uid="{2A0E95EC-24E0-44D2-ADD9-1A503145C686}"/>
    <cellStyle name="메모 6 10 3 3" xfId="9520" xr:uid="{AD49727C-D1AA-490B-8DEF-5C11632DEC45}"/>
    <cellStyle name="메모 6 10 3 3 2" xfId="36637" xr:uid="{102C56AE-9E07-4106-BE71-B485DE4E0672}"/>
    <cellStyle name="메모 6 10 3 4" xfId="36638" xr:uid="{ABA4100C-33A7-4929-84E7-83228B531565}"/>
    <cellStyle name="메모 6 10 4" xfId="9521" xr:uid="{BE30F595-7441-4D65-B12D-8C1396D26B65}"/>
    <cellStyle name="메모 6 10 4 2" xfId="36639" xr:uid="{60980036-5DA6-407E-81FC-D2B7BF8ACE5E}"/>
    <cellStyle name="메모 6 10 5" xfId="9522" xr:uid="{F53AB2D2-5803-4418-8435-909D4C802FEB}"/>
    <cellStyle name="메모 6 10 5 2" xfId="36640" xr:uid="{73B3B510-57E7-4A65-AA91-C1488BF13B9D}"/>
    <cellStyle name="메모 6 10 6" xfId="36641" xr:uid="{C835747D-3120-4CC9-888D-AABBC41BCECC}"/>
    <cellStyle name="메모 6 11" xfId="9523" xr:uid="{CEDA7EBB-4617-4E35-92E6-895BEB56E765}"/>
    <cellStyle name="메모 6 11 2" xfId="9524" xr:uid="{EB4311D3-60E1-4C95-9634-B7C0D30D9507}"/>
    <cellStyle name="메모 6 11 2 2" xfId="9525" xr:uid="{CACEA304-348A-447E-9849-7C2A8490D5D8}"/>
    <cellStyle name="메모 6 11 2 2 2" xfId="36642" xr:uid="{3442BE08-CB61-4183-AC9E-F77E3D05795C}"/>
    <cellStyle name="메모 6 11 2 3" xfId="9526" xr:uid="{837E63FC-AF15-45AA-8CC6-074AB79FD498}"/>
    <cellStyle name="메모 6 11 2 3 2" xfId="36643" xr:uid="{BB2E843F-6678-4004-99FB-87AF826B8357}"/>
    <cellStyle name="메모 6 11 2 4" xfId="36644" xr:uid="{D3838C96-95C1-442E-98F4-F79081F35CD1}"/>
    <cellStyle name="메모 6 11 3" xfId="9527" xr:uid="{93E0334F-2E20-45A7-90F1-C3F3E1833932}"/>
    <cellStyle name="메모 6 11 3 2" xfId="9528" xr:uid="{1E38A864-2E38-49C7-ADF6-CA904ACF7A1B}"/>
    <cellStyle name="메모 6 11 3 2 2" xfId="36645" xr:uid="{E973A9D1-F913-4B45-AB3D-95D097FB850F}"/>
    <cellStyle name="메모 6 11 3 3" xfId="9529" xr:uid="{99528A8E-D3E6-409B-B4AE-69B59B5CEC24}"/>
    <cellStyle name="메모 6 11 3 3 2" xfId="36646" xr:uid="{B733CE5A-F540-4C31-B7D5-8C4A6ABB08B3}"/>
    <cellStyle name="메모 6 11 3 4" xfId="36647" xr:uid="{F6635126-70D0-4E7A-A618-4F20CFCB8143}"/>
    <cellStyle name="메모 6 11 4" xfId="9530" xr:uid="{66AE1C4F-6A19-4D82-A9E8-E8891DB5597A}"/>
    <cellStyle name="메모 6 11 4 2" xfId="36648" xr:uid="{B1A8DE5C-A069-4873-A169-0229BAA4280E}"/>
    <cellStyle name="메모 6 11 5" xfId="9531" xr:uid="{C49EBFF2-D67A-4916-AC8C-DE31AE523B27}"/>
    <cellStyle name="메모 6 11 5 2" xfId="36649" xr:uid="{1344A87D-695C-4B87-9C5E-8ECF127D8934}"/>
    <cellStyle name="메모 6 11 6" xfId="36650" xr:uid="{C05225A9-9F33-4460-AFE4-1F4522F6F15B}"/>
    <cellStyle name="메모 6 12" xfId="9532" xr:uid="{8623560C-0AE9-423E-936C-929F3FA7D99A}"/>
    <cellStyle name="메모 6 12 2" xfId="9533" xr:uid="{73AB0D55-E126-45EE-9F42-5C4A272A6268}"/>
    <cellStyle name="메모 6 12 2 2" xfId="9534" xr:uid="{33CF8ECF-2432-49E5-AFFE-63DBC4653ABF}"/>
    <cellStyle name="메모 6 12 2 2 2" xfId="36651" xr:uid="{C93378C7-461E-47DA-9723-5CDB5B33E61C}"/>
    <cellStyle name="메모 6 12 2 3" xfId="9535" xr:uid="{CDD9AD9A-E923-48EF-9FCD-8312B1D6BAE2}"/>
    <cellStyle name="메모 6 12 2 3 2" xfId="36652" xr:uid="{D70C267F-7998-44F2-BFE6-08CD21F35373}"/>
    <cellStyle name="메모 6 12 2 4" xfId="36653" xr:uid="{78269C26-F2F9-4872-B72C-18E3E67BB2C2}"/>
    <cellStyle name="메모 6 12 3" xfId="9536" xr:uid="{83204212-05D0-4A50-A65D-3E634000A521}"/>
    <cellStyle name="메모 6 12 3 2" xfId="9537" xr:uid="{5F3B2D15-D90D-4A75-A74E-7D4819C77D0E}"/>
    <cellStyle name="메모 6 12 3 2 2" xfId="36654" xr:uid="{BCE7EBCE-9076-45F4-A2EE-CCA88ECBF91B}"/>
    <cellStyle name="메모 6 12 3 3" xfId="9538" xr:uid="{76C83082-8816-44B1-B8F9-6308F7CBEA10}"/>
    <cellStyle name="메모 6 12 3 3 2" xfId="36655" xr:uid="{C5AEEFE7-F366-4463-AEF5-1723D9E8D6D8}"/>
    <cellStyle name="메모 6 12 3 4" xfId="36656" xr:uid="{8703F84E-E3EF-4479-B3C2-DF9770B0C190}"/>
    <cellStyle name="메모 6 12 4" xfId="9539" xr:uid="{AAC2DE41-5E0E-4CC3-AA12-974E60213450}"/>
    <cellStyle name="메모 6 12 4 2" xfId="36657" xr:uid="{F0727AC6-5FCD-411B-923E-7FE1AE77641A}"/>
    <cellStyle name="메모 6 12 5" xfId="9540" xr:uid="{C93279A3-F5D0-4B65-A1F6-CD4622224C63}"/>
    <cellStyle name="메모 6 12 5 2" xfId="36658" xr:uid="{C88BC4DC-9A56-4FFB-B8DB-8B3A3D995855}"/>
    <cellStyle name="메모 6 12 6" xfId="36659" xr:uid="{2B6E5A06-2E42-4C36-BC70-57646F4EF4FE}"/>
    <cellStyle name="메모 6 13" xfId="9541" xr:uid="{E6190454-A9CF-4FEF-8D7F-B237676BDB3C}"/>
    <cellStyle name="메모 6 13 2" xfId="9542" xr:uid="{2D041B84-2A43-42AD-9BA8-300449BF9F61}"/>
    <cellStyle name="메모 6 13 2 2" xfId="9543" xr:uid="{8BC71848-9CD9-4303-A79D-151D77A91EB3}"/>
    <cellStyle name="메모 6 13 2 2 2" xfId="36660" xr:uid="{4797C3FB-BAA9-4428-A047-B55BCDED1488}"/>
    <cellStyle name="메모 6 13 2 3" xfId="9544" xr:uid="{1634644E-F412-443E-8EC5-DDF03F331AFB}"/>
    <cellStyle name="메모 6 13 2 3 2" xfId="36661" xr:uid="{5D841A9B-3222-4F27-BB59-67D0F512CB14}"/>
    <cellStyle name="메모 6 13 2 4" xfId="36662" xr:uid="{D5679963-F2C4-4CBB-892D-591E4E8E63FC}"/>
    <cellStyle name="메모 6 13 3" xfId="9545" xr:uid="{099977F6-5A6B-4727-9A5B-B80154AC3B5C}"/>
    <cellStyle name="메모 6 13 3 2" xfId="9546" xr:uid="{6F8BCA8C-BD28-4BC7-9841-92878EB3D546}"/>
    <cellStyle name="메모 6 13 3 2 2" xfId="36663" xr:uid="{F612A064-BDCB-4C86-B938-9BEEEE038D23}"/>
    <cellStyle name="메모 6 13 3 3" xfId="9547" xr:uid="{4EAC3380-966E-4568-A26C-AF5830C164B1}"/>
    <cellStyle name="메모 6 13 3 3 2" xfId="36664" xr:uid="{199EAB28-B268-4507-BCAD-8BC677258A77}"/>
    <cellStyle name="메모 6 13 3 4" xfId="36665" xr:uid="{954C5751-237B-402C-8D16-25795AA44A52}"/>
    <cellStyle name="메모 6 13 4" xfId="9548" xr:uid="{C8D501FA-01B2-4901-9A2D-730CAA1F3AFD}"/>
    <cellStyle name="메모 6 13 4 2" xfId="36666" xr:uid="{EFB863C4-724F-4128-B71D-F55333179853}"/>
    <cellStyle name="메모 6 13 5" xfId="9549" xr:uid="{71FE5695-66FF-44E7-9CEF-617C26AABD2A}"/>
    <cellStyle name="메모 6 13 5 2" xfId="36667" xr:uid="{187D4B77-C854-4768-B331-57A9701941EA}"/>
    <cellStyle name="메모 6 13 6" xfId="36668" xr:uid="{555CC53F-6AFF-4A98-9BB4-7222F8D6BBB4}"/>
    <cellStyle name="메모 6 14" xfId="9550" xr:uid="{A3FF56FB-1174-41E8-ABD6-FA6ACCEB7B30}"/>
    <cellStyle name="메모 6 14 2" xfId="9551" xr:uid="{D2F132C2-817D-4C58-8A3A-42AAB02F9960}"/>
    <cellStyle name="메모 6 14 2 2" xfId="9552" xr:uid="{8E89774F-5C43-431A-A242-86A51E03DC07}"/>
    <cellStyle name="메모 6 14 2 2 2" xfId="36669" xr:uid="{A79908EA-771F-4C1D-87C7-182887560C94}"/>
    <cellStyle name="메모 6 14 2 3" xfId="9553" xr:uid="{32466AB4-B5AE-4DAA-87B1-AAF437175E2D}"/>
    <cellStyle name="메모 6 14 2 3 2" xfId="36670" xr:uid="{4CBA2820-57E1-4301-8A18-176E6CC2F29A}"/>
    <cellStyle name="메모 6 14 2 4" xfId="36671" xr:uid="{03C40783-167D-4A24-B197-F34A2EB6E203}"/>
    <cellStyle name="메모 6 14 3" xfId="9554" xr:uid="{0541341B-E8DE-46FC-8C2B-ECF86893AE1A}"/>
    <cellStyle name="메모 6 14 3 2" xfId="9555" xr:uid="{16640E6B-58AA-4E38-A929-7F66877028F8}"/>
    <cellStyle name="메모 6 14 3 2 2" xfId="36672" xr:uid="{447BF92F-D579-4E44-8DE7-8AA220272AC9}"/>
    <cellStyle name="메모 6 14 3 3" xfId="9556" xr:uid="{5CBE617D-1895-421E-B296-7BF99D7F7BE3}"/>
    <cellStyle name="메모 6 14 3 3 2" xfId="36673" xr:uid="{85DBC3B2-3173-4A2A-8F24-44088F38A3C3}"/>
    <cellStyle name="메모 6 14 3 4" xfId="36674" xr:uid="{6B378F58-E64D-46D5-9CA0-F77A58CA2D42}"/>
    <cellStyle name="메모 6 14 4" xfId="9557" xr:uid="{8E1A01FC-B3B1-44F7-8BF8-9825219C4EF0}"/>
    <cellStyle name="메모 6 14 4 2" xfId="36675" xr:uid="{485B1C18-0157-4117-83F7-41883348C0B5}"/>
    <cellStyle name="메모 6 14 5" xfId="9558" xr:uid="{5FC35646-5343-4948-A3E3-40B609107158}"/>
    <cellStyle name="메모 6 14 5 2" xfId="36676" xr:uid="{B037015E-DA24-44C4-89C3-4C464C753951}"/>
    <cellStyle name="메모 6 14 6" xfId="36677" xr:uid="{074A8218-D49D-45B4-B7DB-F0956608E56E}"/>
    <cellStyle name="메모 6 15" xfId="9559" xr:uid="{244D6FA5-A4F9-475E-8391-4BAD01BC243B}"/>
    <cellStyle name="메모 6 15 2" xfId="9560" xr:uid="{43202AE2-7F24-4EC0-B128-DFC59B142834}"/>
    <cellStyle name="메모 6 15 2 2" xfId="9561" xr:uid="{7524FDB6-7451-4CC3-A9C7-3FE97C574697}"/>
    <cellStyle name="메모 6 15 2 2 2" xfId="36678" xr:uid="{FD933A12-E37D-4460-AA36-1786D48ED95A}"/>
    <cellStyle name="메모 6 15 2 3" xfId="9562" xr:uid="{A8380E61-B4C0-4EC6-881F-099692F93691}"/>
    <cellStyle name="메모 6 15 2 3 2" xfId="36679" xr:uid="{6A143F60-18AB-4221-9787-98B2EBCED586}"/>
    <cellStyle name="메모 6 15 2 4" xfId="36680" xr:uid="{B5444851-1A69-472A-A0CD-B586ACA8289E}"/>
    <cellStyle name="메모 6 15 3" xfId="9563" xr:uid="{EA0459D5-6148-474F-916A-5FE95ACB369F}"/>
    <cellStyle name="메모 6 15 3 2" xfId="9564" xr:uid="{7E422A16-DEE3-4AC6-8AC9-F0DA161B18E7}"/>
    <cellStyle name="메모 6 15 3 2 2" xfId="36681" xr:uid="{70F04B26-000B-4263-9BB9-B8ABCADB4BBA}"/>
    <cellStyle name="메모 6 15 3 3" xfId="9565" xr:uid="{F7652585-E482-44A5-9E22-F4BA1F2F0DCC}"/>
    <cellStyle name="메모 6 15 3 3 2" xfId="36682" xr:uid="{275A33C5-7159-4AA5-9E57-C268AE73565B}"/>
    <cellStyle name="메모 6 15 3 4" xfId="36683" xr:uid="{F6353AB7-A6AF-4562-A9FD-2FCA4245D329}"/>
    <cellStyle name="메모 6 15 4" xfId="9566" xr:uid="{DB94E4A0-C170-409A-BF70-AFD646D2B540}"/>
    <cellStyle name="메모 6 15 4 2" xfId="36684" xr:uid="{1DD6CF16-04E2-43E9-8D5A-A0F937056279}"/>
    <cellStyle name="메모 6 15 5" xfId="9567" xr:uid="{9B209E14-629A-4F2D-9240-6216B5EE6811}"/>
    <cellStyle name="메모 6 15 5 2" xfId="36685" xr:uid="{5607A872-186C-4592-8113-23A1293C643D}"/>
    <cellStyle name="메모 6 15 6" xfId="36686" xr:uid="{DFEA86B6-665F-4DA5-851E-E265BE9C955D}"/>
    <cellStyle name="메모 6 16" xfId="9568" xr:uid="{CC2F5567-1F5C-4AD9-8A40-E03E6D070EEB}"/>
    <cellStyle name="메모 6 16 2" xfId="9569" xr:uid="{7AB6189F-8DCE-45A8-A4B9-A4514A6DC619}"/>
    <cellStyle name="메모 6 16 2 2" xfId="36687" xr:uid="{CE1288D7-4DAF-446F-9ED5-0457276965E5}"/>
    <cellStyle name="메모 6 16 3" xfId="9570" xr:uid="{246C51E7-0AB2-48B7-8B04-88C3A05EEE1F}"/>
    <cellStyle name="메모 6 16 3 2" xfId="36688" xr:uid="{54A3A0B3-8CD7-4483-A914-7B48C1112C20}"/>
    <cellStyle name="메모 6 16 4" xfId="36689" xr:uid="{E0CC0BF2-9F1B-48DA-B70B-6D52F11D1DFC}"/>
    <cellStyle name="메모 6 17" xfId="9571" xr:uid="{3418AC59-FC4C-4CDB-82D0-FDB8F6E9D7AE}"/>
    <cellStyle name="메모 6 17 2" xfId="9572" xr:uid="{53C33B36-8554-4D87-8D23-B4EB18F2B77F}"/>
    <cellStyle name="메모 6 17 2 2" xfId="36690" xr:uid="{9E41A978-11A2-42F8-B002-C1E20A6FA717}"/>
    <cellStyle name="메모 6 17 3" xfId="9573" xr:uid="{2102D6FB-F5AE-4913-8D75-74B2A812F580}"/>
    <cellStyle name="메모 6 17 3 2" xfId="36691" xr:uid="{16F365CB-B334-491F-9F15-2F3569F93C1B}"/>
    <cellStyle name="메모 6 17 4" xfId="36692" xr:uid="{65AD4FF8-8AC6-4D1E-9C50-97F5916B4172}"/>
    <cellStyle name="메모 6 18" xfId="9574" xr:uid="{FA5CE6C0-4D57-455D-A02A-7E6C47059F8C}"/>
    <cellStyle name="메모 6 18 2" xfId="9575" xr:uid="{9E8ED0C8-3D76-43CE-AD0D-CFB479874D44}"/>
    <cellStyle name="메모 6 18 2 2" xfId="36693" xr:uid="{4910441D-67BA-42AE-A733-18C76EAF29F6}"/>
    <cellStyle name="메모 6 18 3" xfId="9576" xr:uid="{01A35AFD-05B4-46AC-BA6D-F5B02D1FC14F}"/>
    <cellStyle name="메모 6 18 3 2" xfId="36694" xr:uid="{C8D82C29-F36E-469B-99E3-C4AC3EF9BC6A}"/>
    <cellStyle name="메모 6 18 4" xfId="36695" xr:uid="{63F49878-5CC8-4E4C-949C-6FD8A9942CB0}"/>
    <cellStyle name="메모 6 19" xfId="9577" xr:uid="{FE53B9CB-9B5D-4DE9-9385-63A02B186F9A}"/>
    <cellStyle name="메모 6 19 2" xfId="9578" xr:uid="{1631DACC-C6D5-467E-B3D5-9ABC16285D9B}"/>
    <cellStyle name="메모 6 19 2 2" xfId="36696" xr:uid="{0F0CE045-5688-4967-A5C0-CE3882CD7089}"/>
    <cellStyle name="메모 6 19 3" xfId="9579" xr:uid="{123A7352-2A97-4AD1-A9CA-8B13C41D65E5}"/>
    <cellStyle name="메모 6 19 3 2" xfId="36697" xr:uid="{334E0C84-00F9-4762-89FD-EBA87EB831FF}"/>
    <cellStyle name="메모 6 19 4" xfId="36698" xr:uid="{C507FC5F-1E5B-43E3-BBD6-576E39266410}"/>
    <cellStyle name="메모 6 2" xfId="9580" xr:uid="{FCCCBA5A-9CB6-40ED-AD72-B4BE46792362}"/>
    <cellStyle name="메모 6 2 2" xfId="9581" xr:uid="{0FB4DF41-142D-4049-BDF5-E66EDDF26EFB}"/>
    <cellStyle name="메모 6 2 2 2" xfId="9582" xr:uid="{77364B59-7B85-4160-8A76-E41DFA0695BD}"/>
    <cellStyle name="메모 6 2 2 2 2" xfId="36699" xr:uid="{25F767A5-4366-4107-B9AF-E9CECF9EB3CD}"/>
    <cellStyle name="메모 6 2 2 3" xfId="9583" xr:uid="{20190015-5A88-4620-974E-638278FEE0B3}"/>
    <cellStyle name="메모 6 2 2 3 2" xfId="36700" xr:uid="{51058FC0-02AD-4F2C-8F4E-2C35D398678F}"/>
    <cellStyle name="메모 6 2 2 4" xfId="36701" xr:uid="{C1A193D4-1271-4498-A28E-E7FF87D01BB1}"/>
    <cellStyle name="메모 6 2 3" xfId="9584" xr:uid="{C2DFFC93-F7B7-49DB-9FA3-5B78C5D42E52}"/>
    <cellStyle name="메모 6 2 3 2" xfId="9585" xr:uid="{7B40301F-554F-4E27-83FE-5CF65461B47E}"/>
    <cellStyle name="메모 6 2 3 2 2" xfId="36702" xr:uid="{B0E95AF5-60F6-44DD-A520-4F7341106A91}"/>
    <cellStyle name="메모 6 2 3 3" xfId="9586" xr:uid="{19A77AA6-8271-4439-BBE7-145C9FBF056D}"/>
    <cellStyle name="메모 6 2 3 3 2" xfId="36703" xr:uid="{5262DC14-E967-4C59-BBFF-AE769D320889}"/>
    <cellStyle name="메모 6 2 3 4" xfId="36704" xr:uid="{AD0147B2-FCB1-4024-AA87-34D1E45FD360}"/>
    <cellStyle name="메모 6 2 4" xfId="9587" xr:uid="{E16A446E-8A8B-4C8D-87F7-F5C9A77E0A63}"/>
    <cellStyle name="메모 6 2 4 2" xfId="36705" xr:uid="{81DDB704-A272-4BBD-B45D-AE13C9E2B566}"/>
    <cellStyle name="메모 6 2 5" xfId="9588" xr:uid="{6A9B4BD7-A412-4269-BEA7-B4891C93AEE8}"/>
    <cellStyle name="메모 6 2 5 2" xfId="36706" xr:uid="{5562E849-65AF-4731-8281-03B6B9414FAE}"/>
    <cellStyle name="메모 6 2 6" xfId="27365" xr:uid="{4A1C4249-8793-4E48-8B03-421E4BD7899B}"/>
    <cellStyle name="메모 6 2 6 2" xfId="36707" xr:uid="{B8F22A61-8E20-4BAB-8331-986687929BF8}"/>
    <cellStyle name="메모 6 2 7" xfId="36708" xr:uid="{24E2D622-0E3B-4E35-8DF4-77A484A1E7BB}"/>
    <cellStyle name="메모 6 20" xfId="9589" xr:uid="{8CF0FE15-400D-4D17-B1A5-01111212A2AF}"/>
    <cellStyle name="메모 6 20 2" xfId="9590" xr:uid="{3537C2C2-9D69-4698-9B5A-C20075D7397C}"/>
    <cellStyle name="메모 6 20 2 2" xfId="36709" xr:uid="{6DBDBDE3-6BDE-4AC3-B0AB-5F6A9BBAF578}"/>
    <cellStyle name="메모 6 20 3" xfId="9591" xr:uid="{58C136A8-4AE0-4BA3-9D60-A3A8CD5F2B84}"/>
    <cellStyle name="메모 6 20 3 2" xfId="36710" xr:uid="{2F011B78-F237-4EF5-8D90-68869D29E297}"/>
    <cellStyle name="메모 6 20 4" xfId="36711" xr:uid="{3D1C3817-BDC0-4A5A-A12C-E77947D4156F}"/>
    <cellStyle name="메모 6 21" xfId="27366" xr:uid="{B6BCF642-042B-43BC-A521-0C5BD3DB2ED6}"/>
    <cellStyle name="메모 6 21 2" xfId="36712" xr:uid="{04429FBF-F07F-4A23-A661-89EC4E26CA83}"/>
    <cellStyle name="메모 6 22" xfId="36713" xr:uid="{7A7FF851-E9E7-41C1-9628-C3B22CAB9D71}"/>
    <cellStyle name="메모 6 3" xfId="9592" xr:uid="{13570179-CF6A-4333-85E9-DA65F16390F2}"/>
    <cellStyle name="메모 6 3 2" xfId="9593" xr:uid="{4AE58314-EC0D-430D-AEC7-0B25279DCF71}"/>
    <cellStyle name="메모 6 3 2 2" xfId="9594" xr:uid="{059DC988-50C1-4674-8D94-81EC1AFFD911}"/>
    <cellStyle name="메모 6 3 2 2 2" xfId="36714" xr:uid="{66FD8FDF-5DA3-487E-8542-FBCAFF8AF9E9}"/>
    <cellStyle name="메모 6 3 2 3" xfId="9595" xr:uid="{77C45650-4D44-4CE4-92D4-45A0F44F8F1C}"/>
    <cellStyle name="메모 6 3 2 3 2" xfId="36715" xr:uid="{D1883B60-523A-4F33-9989-A6C3C08010EA}"/>
    <cellStyle name="메모 6 3 2 4" xfId="36716" xr:uid="{A9AF334C-8E70-4091-B963-AF15E50E3D41}"/>
    <cellStyle name="메모 6 3 3" xfId="9596" xr:uid="{F27F4ADF-4CD1-4F9F-9EEC-5B404809FD15}"/>
    <cellStyle name="메모 6 3 3 2" xfId="9597" xr:uid="{83D25F0E-C3D6-4F34-A5FB-20B14BBC81D3}"/>
    <cellStyle name="메모 6 3 3 2 2" xfId="36717" xr:uid="{2A1EB0EF-C895-466A-BEB5-B423E85449DA}"/>
    <cellStyle name="메모 6 3 3 3" xfId="9598" xr:uid="{A3BDDEB0-F653-4838-BB09-8223968983B8}"/>
    <cellStyle name="메모 6 3 3 3 2" xfId="36718" xr:uid="{BFCD40CE-289E-4BBA-B8C7-8D69B177C3F0}"/>
    <cellStyle name="메모 6 3 3 4" xfId="36719" xr:uid="{36A22379-D992-40F0-94FB-ACE2D8BCA98D}"/>
    <cellStyle name="메모 6 3 4" xfId="9599" xr:uid="{4AC983BC-D950-4CA8-AE05-54295F4CB984}"/>
    <cellStyle name="메모 6 3 4 2" xfId="36720" xr:uid="{8A9ED73F-6458-4128-865B-187DADB89D50}"/>
    <cellStyle name="메모 6 3 5" xfId="9600" xr:uid="{DBB502F0-AE7F-4527-B915-A732F5E277F1}"/>
    <cellStyle name="메모 6 3 5 2" xfId="36721" xr:uid="{046FBB56-9E40-47B3-81E0-5CB21CA93672}"/>
    <cellStyle name="메모 6 3 6" xfId="36722" xr:uid="{B5B74DAC-E628-4CA7-910D-52749C2FC779}"/>
    <cellStyle name="메모 6 4" xfId="9601" xr:uid="{913345AC-E133-4C02-886A-4C57004686CF}"/>
    <cellStyle name="메모 6 4 2" xfId="9602" xr:uid="{D1E7E92A-2216-43D0-B564-D3EFABF912AF}"/>
    <cellStyle name="메모 6 4 2 2" xfId="9603" xr:uid="{1B66DBF8-4D84-4AA3-8D25-40D65DA03D82}"/>
    <cellStyle name="메모 6 4 2 2 2" xfId="36723" xr:uid="{E3389B5C-6490-4BB7-920B-3FFD9851D7C5}"/>
    <cellStyle name="메모 6 4 2 3" xfId="9604" xr:uid="{32442220-4F79-40FE-B7E8-E7430654B4BF}"/>
    <cellStyle name="메모 6 4 2 3 2" xfId="36724" xr:uid="{5FCE9797-1C57-4527-BDD4-9969492A4437}"/>
    <cellStyle name="메모 6 4 2 4" xfId="36725" xr:uid="{B39F5BBD-2571-476B-B220-9FEB55F84279}"/>
    <cellStyle name="메모 6 4 3" xfId="9605" xr:uid="{F1A16F59-9D80-4340-AFBA-B0E3CEDBAD82}"/>
    <cellStyle name="메모 6 4 3 2" xfId="9606" xr:uid="{7F2BD91F-EA75-47E9-8C9C-3BBECCD7A64B}"/>
    <cellStyle name="메모 6 4 3 2 2" xfId="36726" xr:uid="{898B8B8A-50DD-4131-BE41-FE99577CD62F}"/>
    <cellStyle name="메모 6 4 3 3" xfId="9607" xr:uid="{72A802EE-AE5F-44F6-9794-5E1167B0BFA9}"/>
    <cellStyle name="메모 6 4 3 3 2" xfId="36727" xr:uid="{BEB4C9F9-B65D-4B69-A4B4-38264C07E2AF}"/>
    <cellStyle name="메모 6 4 3 4" xfId="36728" xr:uid="{973DE8CF-706F-4163-89C0-CAD6EC18CA6D}"/>
    <cellStyle name="메모 6 4 4" xfId="9608" xr:uid="{BF1ED26F-1135-4995-BC84-9CC4D9E548C5}"/>
    <cellStyle name="메모 6 4 4 2" xfId="36729" xr:uid="{89FF1375-B06D-45C4-BA15-F8B5DB1BD295}"/>
    <cellStyle name="메모 6 4 5" xfId="9609" xr:uid="{CEA3CDC5-095B-466A-ACBF-4AF4080BDF39}"/>
    <cellStyle name="메모 6 4 5 2" xfId="36730" xr:uid="{FE7D516E-F561-44CF-B5DF-083F2182C36B}"/>
    <cellStyle name="메모 6 4 6" xfId="36731" xr:uid="{915A2038-B7BC-4959-9BF9-640638A0B957}"/>
    <cellStyle name="메모 6 5" xfId="9610" xr:uid="{19D82380-6A6B-4508-8602-AFFD09F3DF8D}"/>
    <cellStyle name="메모 6 5 2" xfId="9611" xr:uid="{E78AD8D4-920E-4AC1-AA0E-DEBE54F9BA08}"/>
    <cellStyle name="메모 6 5 2 2" xfId="9612" xr:uid="{9562670C-5BA8-4214-AB6E-9BD2B429F4F7}"/>
    <cellStyle name="메모 6 5 2 2 2" xfId="36732" xr:uid="{10960BF1-E446-41F0-B9C5-01474F15F972}"/>
    <cellStyle name="메모 6 5 2 3" xfId="9613" xr:uid="{F97A0EA0-F78A-481E-A8DE-5EF7E62AD8F1}"/>
    <cellStyle name="메모 6 5 2 3 2" xfId="36733" xr:uid="{5FC37EF5-6A6D-4CA7-AA86-44E0367B2D64}"/>
    <cellStyle name="메모 6 5 2 4" xfId="36734" xr:uid="{788F4449-0553-4D3F-B674-930A45FF7963}"/>
    <cellStyle name="메모 6 5 3" xfId="9614" xr:uid="{81B38E89-AC64-4526-A49E-C9CD384B91DD}"/>
    <cellStyle name="메모 6 5 3 2" xfId="9615" xr:uid="{4B70353E-F306-4699-8703-D04B5733EC69}"/>
    <cellStyle name="메모 6 5 3 2 2" xfId="36735" xr:uid="{E2270EE4-96FB-4501-B5F1-E52A281B317E}"/>
    <cellStyle name="메모 6 5 3 3" xfId="9616" xr:uid="{4D9094EE-C36C-4FA9-9306-85B025837559}"/>
    <cellStyle name="메모 6 5 3 3 2" xfId="36736" xr:uid="{87D6AE21-08B3-40E1-8DE3-E4FFA693B8FF}"/>
    <cellStyle name="메모 6 5 3 4" xfId="36737" xr:uid="{7087C638-3B1F-4AA8-9B3D-CE712AD204ED}"/>
    <cellStyle name="메모 6 5 4" xfId="9617" xr:uid="{DE85831F-35ED-414C-A7BB-4DC8CBE1D055}"/>
    <cellStyle name="메모 6 5 4 2" xfId="36738" xr:uid="{B11AD3FE-32F3-4192-B636-AF79246E6BA0}"/>
    <cellStyle name="메모 6 5 5" xfId="9618" xr:uid="{B13BFF4D-1BEF-4385-A31C-69BBFDF471BE}"/>
    <cellStyle name="메모 6 5 5 2" xfId="36739" xr:uid="{EF6FFBFA-2C31-4E89-B3B1-870C1EEFBED8}"/>
    <cellStyle name="메모 6 5 6" xfId="36740" xr:uid="{1ADACA14-AC85-499B-B14B-074E44461B76}"/>
    <cellStyle name="메모 6 6" xfId="9619" xr:uid="{25D04C81-AFB3-4810-AAFE-01ECF5BD9CC6}"/>
    <cellStyle name="메모 6 6 2" xfId="9620" xr:uid="{89B95286-421B-4C67-9731-30727923CBEC}"/>
    <cellStyle name="메모 6 6 2 2" xfId="9621" xr:uid="{66F99710-EDEA-49D2-B06B-40B1D11088D6}"/>
    <cellStyle name="메모 6 6 2 2 2" xfId="36741" xr:uid="{60B82BD9-E3C9-4347-9B46-4B202BD23F38}"/>
    <cellStyle name="메모 6 6 2 3" xfId="9622" xr:uid="{656E057E-2C89-4A75-8F83-2CFC3514672C}"/>
    <cellStyle name="메모 6 6 2 3 2" xfId="36742" xr:uid="{55C79397-A00F-46A1-A3C9-549689EC9B4F}"/>
    <cellStyle name="메모 6 6 2 4" xfId="36743" xr:uid="{A4B74E32-2354-464D-9994-8BB12DF8D2F2}"/>
    <cellStyle name="메모 6 6 3" xfId="9623" xr:uid="{0011ADF6-1376-4F26-B6D3-0BCDA6648EF4}"/>
    <cellStyle name="메모 6 6 3 2" xfId="9624" xr:uid="{8201BAC2-E734-4C22-BECC-ECE36F8D369D}"/>
    <cellStyle name="메모 6 6 3 2 2" xfId="36744" xr:uid="{1FDDB460-291B-478A-A4EB-4893BC9BC836}"/>
    <cellStyle name="메모 6 6 3 3" xfId="9625" xr:uid="{37BC1043-A919-417B-A331-42BF98349F6F}"/>
    <cellStyle name="메모 6 6 3 3 2" xfId="36745" xr:uid="{997F809F-4294-48E9-94E1-49AF56F51F0D}"/>
    <cellStyle name="메모 6 6 3 4" xfId="36746" xr:uid="{2B823C36-145D-47DD-884F-412548FC8F0F}"/>
    <cellStyle name="메모 6 6 4" xfId="9626" xr:uid="{D9CCFC42-BD22-4959-A4AB-17C0EC3B7E63}"/>
    <cellStyle name="메모 6 6 4 2" xfId="36747" xr:uid="{653FC90D-D6C8-4B2E-BF64-A10D36FEE768}"/>
    <cellStyle name="메모 6 6 5" xfId="9627" xr:uid="{9F26B712-D2D7-4502-A636-1A28DDE56B64}"/>
    <cellStyle name="메모 6 6 5 2" xfId="36748" xr:uid="{284B6226-DFAC-4BA1-9ADD-F9BF6FC789B8}"/>
    <cellStyle name="메모 6 6 6" xfId="36749" xr:uid="{64FF2BED-F012-4754-A9AE-679B3F067D02}"/>
    <cellStyle name="메모 6 7" xfId="9628" xr:uid="{EF8F36D7-2329-4E5B-A7DE-E52C72395024}"/>
    <cellStyle name="메모 6 7 2" xfId="9629" xr:uid="{F872B711-D449-4EB7-8DD0-B093FF768EF8}"/>
    <cellStyle name="메모 6 7 2 2" xfId="9630" xr:uid="{C2822DF8-237B-4A40-B86F-82693C493541}"/>
    <cellStyle name="메모 6 7 2 2 2" xfId="36750" xr:uid="{B3B2F33B-872A-4437-8D3D-3B0D45E6A6E6}"/>
    <cellStyle name="메모 6 7 2 3" xfId="9631" xr:uid="{5058E6A2-6335-44C3-A865-9A1C0315A5F4}"/>
    <cellStyle name="메모 6 7 2 3 2" xfId="36751" xr:uid="{E2D96FAA-0936-4B26-8987-5A705EA49E74}"/>
    <cellStyle name="메모 6 7 2 4" xfId="36752" xr:uid="{09BFBBE6-5CF3-4D67-AA45-EF39697AFA6B}"/>
    <cellStyle name="메모 6 7 3" xfId="9632" xr:uid="{067CB9BD-F558-4D48-8666-AAE7AE165490}"/>
    <cellStyle name="메모 6 7 3 2" xfId="9633" xr:uid="{50B0FBAF-5BF0-4964-9FCD-EA29A0F77F97}"/>
    <cellStyle name="메모 6 7 3 2 2" xfId="36753" xr:uid="{2D1B8738-4B7E-4BB4-98AD-E566F5072317}"/>
    <cellStyle name="메모 6 7 3 3" xfId="9634" xr:uid="{5CE11E79-62A0-43B2-BC03-7B7E6B9D84DB}"/>
    <cellStyle name="메모 6 7 3 3 2" xfId="36754" xr:uid="{4E01E0F6-AE96-4B92-9176-2D07948D7725}"/>
    <cellStyle name="메모 6 7 3 4" xfId="36755" xr:uid="{2EADAC18-4898-4E56-BAC2-11970596FF07}"/>
    <cellStyle name="메모 6 7 4" xfId="9635" xr:uid="{D028B525-4F39-4F57-8F53-F563DCAC80C5}"/>
    <cellStyle name="메모 6 7 4 2" xfId="36756" xr:uid="{9A4CCF51-8969-4934-A3A2-7D30262D71E6}"/>
    <cellStyle name="메모 6 7 5" xfId="9636" xr:uid="{2BB10D7C-521B-41F8-8F84-A57C37E4E742}"/>
    <cellStyle name="메모 6 7 5 2" xfId="36757" xr:uid="{7F7B5658-5E88-4923-B172-231EB8283B94}"/>
    <cellStyle name="메모 6 7 6" xfId="36758" xr:uid="{A5B02EC2-0F8B-47C1-9120-A5D4D41A1F8C}"/>
    <cellStyle name="메모 6 8" xfId="9637" xr:uid="{3BA8E07A-DF57-4FD5-B93C-B73AF30825FE}"/>
    <cellStyle name="메모 6 8 2" xfId="9638" xr:uid="{6F7BC641-3776-4434-AF3E-510D655C7CBA}"/>
    <cellStyle name="메모 6 8 2 2" xfId="9639" xr:uid="{1A87AAD1-8633-4BAA-ABA2-F546D2894EFE}"/>
    <cellStyle name="메모 6 8 2 2 2" xfId="36759" xr:uid="{C8ACFD50-7E24-4334-945B-8C5B281B2BB2}"/>
    <cellStyle name="메모 6 8 2 3" xfId="9640" xr:uid="{2B23E7E2-E8D1-480F-8301-E2F9A647EFF6}"/>
    <cellStyle name="메모 6 8 2 3 2" xfId="36760" xr:uid="{9EA7E316-2151-4021-A85A-D4D30D5D3454}"/>
    <cellStyle name="메모 6 8 2 4" xfId="36761" xr:uid="{E58558AA-2E67-4843-9376-08E811117DAE}"/>
    <cellStyle name="메모 6 8 3" xfId="9641" xr:uid="{753811E8-C8C6-4CC7-99DB-44EBA1A44632}"/>
    <cellStyle name="메모 6 8 3 2" xfId="9642" xr:uid="{50B31121-E303-4BBE-9AEC-58F8E64DCF9D}"/>
    <cellStyle name="메모 6 8 3 2 2" xfId="36762" xr:uid="{8CB42C2A-AD1A-4D4A-8B25-A3F4B1ED2E63}"/>
    <cellStyle name="메모 6 8 3 3" xfId="9643" xr:uid="{5C995963-3AD7-433B-9ED6-48D27120ED63}"/>
    <cellStyle name="메모 6 8 3 3 2" xfId="36763" xr:uid="{B7D20ED1-E891-460A-9485-D6B891CC736A}"/>
    <cellStyle name="메모 6 8 3 4" xfId="36764" xr:uid="{3DB35950-20B8-4FBE-ABFA-9307D49C6A0A}"/>
    <cellStyle name="메모 6 8 4" xfId="9644" xr:uid="{6385BD17-CD96-48E1-88BD-88FD2DB109AC}"/>
    <cellStyle name="메모 6 8 4 2" xfId="36765" xr:uid="{8FB39EA5-2B0C-41A1-8136-ED4425220ED0}"/>
    <cellStyle name="메모 6 8 5" xfId="9645" xr:uid="{87371392-3115-40A1-839D-C5A817FF3F96}"/>
    <cellStyle name="메모 6 8 5 2" xfId="36766" xr:uid="{6F3518F2-B5E7-4193-8E2A-CA726F3B8CD1}"/>
    <cellStyle name="메모 6 8 6" xfId="36767" xr:uid="{004AAA7F-3530-4220-ACB8-BB0B43229F6A}"/>
    <cellStyle name="메모 6 9" xfId="9646" xr:uid="{9D5F9341-675A-4D2A-8108-68B7ADD32924}"/>
    <cellStyle name="메모 6 9 2" xfId="9647" xr:uid="{D0F85BC0-724F-4282-A582-0A1AD5A80DDE}"/>
    <cellStyle name="메모 6 9 2 2" xfId="9648" xr:uid="{C3CBCA9E-F0B1-4A52-AEB9-12C4DF0E9D77}"/>
    <cellStyle name="메모 6 9 2 2 2" xfId="36768" xr:uid="{B85C5E3D-EDFF-4629-97ED-FAA665292F92}"/>
    <cellStyle name="메모 6 9 2 3" xfId="9649" xr:uid="{B5F76F8F-CD5B-4CB7-9FFE-9D6D05F896D1}"/>
    <cellStyle name="메모 6 9 2 3 2" xfId="36769" xr:uid="{8B466001-D0BB-407A-8E55-8C744DFEDD7C}"/>
    <cellStyle name="메모 6 9 2 4" xfId="36770" xr:uid="{986C52A0-B5E5-4E17-AC74-B33AFD2AF7C0}"/>
    <cellStyle name="메모 6 9 3" xfId="9650" xr:uid="{306716DC-C076-447A-BF78-BF883564F98D}"/>
    <cellStyle name="메모 6 9 3 2" xfId="9651" xr:uid="{DC690357-3591-4CF1-8FFB-AA3139C12336}"/>
    <cellStyle name="메모 6 9 3 2 2" xfId="36771" xr:uid="{7D22EC8B-8F73-4F37-B7D7-8CF7469FF720}"/>
    <cellStyle name="메모 6 9 3 3" xfId="9652" xr:uid="{FF259795-93F0-48BE-90EE-FD5F00A037BC}"/>
    <cellStyle name="메모 6 9 3 3 2" xfId="36772" xr:uid="{B72766CD-A97E-47C9-B453-5EE7A8EE9B47}"/>
    <cellStyle name="메모 6 9 3 4" xfId="36773" xr:uid="{E9CC626B-287A-4D07-AFB1-B9F8C4FAB385}"/>
    <cellStyle name="메모 6 9 4" xfId="9653" xr:uid="{DE9974DB-3414-4C95-8F93-428C51C65BF0}"/>
    <cellStyle name="메모 6 9 4 2" xfId="36774" xr:uid="{B1A825C7-109F-425F-A98E-401D699EAF8E}"/>
    <cellStyle name="메모 6 9 5" xfId="9654" xr:uid="{F18B4513-DD34-4691-8A51-B97E9D3166F9}"/>
    <cellStyle name="메모 6 9 5 2" xfId="36775" xr:uid="{FFAC1BC1-B2B4-4166-A6CB-312C7909D6C3}"/>
    <cellStyle name="메모 6 9 6" xfId="36776" xr:uid="{0A0FD738-C7C3-4B74-8690-FF01780D898F}"/>
    <cellStyle name="메모 7" xfId="9655" xr:uid="{E4020EDA-896F-4246-A1A4-96CEBBEC536E}"/>
    <cellStyle name="메모 7 10" xfId="9656" xr:uid="{0ED448B0-9EA2-4D93-B2F4-1BE9A64342B7}"/>
    <cellStyle name="메모 7 10 2" xfId="9657" xr:uid="{6B578391-8DAB-4415-A011-FD8FBE73DC22}"/>
    <cellStyle name="메모 7 10 2 2" xfId="9658" xr:uid="{B2211CDB-E687-4ECB-9338-2AC521B123AB}"/>
    <cellStyle name="메모 7 10 2 2 2" xfId="36777" xr:uid="{E96F1873-7991-4F20-B659-2A7779A29520}"/>
    <cellStyle name="메모 7 10 2 3" xfId="9659" xr:uid="{7694DE0F-A8B1-41FD-913F-30438C037ACB}"/>
    <cellStyle name="메모 7 10 2 3 2" xfId="36778" xr:uid="{8C679A34-472D-4F8D-918B-BD3214EA64B2}"/>
    <cellStyle name="메모 7 10 2 4" xfId="36779" xr:uid="{0D256E50-1097-4E47-8C61-C39795C6B587}"/>
    <cellStyle name="메모 7 10 3" xfId="9660" xr:uid="{E4EC2783-8AD7-41F3-8777-C35311247ED3}"/>
    <cellStyle name="메모 7 10 3 2" xfId="9661" xr:uid="{3437E637-9356-415B-989C-797F4344B015}"/>
    <cellStyle name="메모 7 10 3 2 2" xfId="36780" xr:uid="{E5BD31A9-7714-4725-9BF8-17A522E250EB}"/>
    <cellStyle name="메모 7 10 3 3" xfId="9662" xr:uid="{6E38D81A-B97E-4966-8488-573F77D41A85}"/>
    <cellStyle name="메모 7 10 3 3 2" xfId="36781" xr:uid="{35C11DFC-8F66-40C9-9980-68D5476D7B9B}"/>
    <cellStyle name="메모 7 10 3 4" xfId="36782" xr:uid="{0620D584-3DEB-4602-94EA-FC422C24FD18}"/>
    <cellStyle name="메모 7 10 4" xfId="9663" xr:uid="{04983382-8751-4E3E-9832-6A8B51BAABA0}"/>
    <cellStyle name="메모 7 10 4 2" xfId="36783" xr:uid="{E09DA434-196C-4E64-ABD5-29C0A861F5CD}"/>
    <cellStyle name="메모 7 10 5" xfId="9664" xr:uid="{70195B38-55BA-4C17-BCA8-8EED3509076E}"/>
    <cellStyle name="메모 7 10 5 2" xfId="36784" xr:uid="{CF78D296-33FF-4020-B763-ECFC3B8AA1F5}"/>
    <cellStyle name="메모 7 10 6" xfId="36785" xr:uid="{FB21E3D8-4FDE-44D5-A537-16E12C179F53}"/>
    <cellStyle name="메모 7 11" xfId="9665" xr:uid="{E6BAD205-A1A7-44D1-A5D7-576D6DBBBC2B}"/>
    <cellStyle name="메모 7 11 2" xfId="9666" xr:uid="{F0202335-DFD3-4BEA-A461-7FEAA289FD0E}"/>
    <cellStyle name="메모 7 11 2 2" xfId="9667" xr:uid="{60FF176D-0D13-40B6-AFA0-AE23AA009103}"/>
    <cellStyle name="메모 7 11 2 2 2" xfId="36786" xr:uid="{DA9AA0F6-2A43-4920-9B91-57D158028A13}"/>
    <cellStyle name="메모 7 11 2 3" xfId="9668" xr:uid="{59C5B842-160C-4342-BA14-0A1DC9C87831}"/>
    <cellStyle name="메모 7 11 2 3 2" xfId="36787" xr:uid="{01BDC6AB-63FD-489E-88F2-15F1D5670FB1}"/>
    <cellStyle name="메모 7 11 2 4" xfId="36788" xr:uid="{C9BAC22A-5CAE-4EBE-97F7-A665E925C2BA}"/>
    <cellStyle name="메모 7 11 3" xfId="9669" xr:uid="{C25B47EB-7C91-448E-A9F6-53B835C01F83}"/>
    <cellStyle name="메모 7 11 3 2" xfId="9670" xr:uid="{CADEA6DB-5327-4AC4-918E-E8836AD30DD2}"/>
    <cellStyle name="메모 7 11 3 2 2" xfId="36789" xr:uid="{57EB4071-A38B-46AE-9F97-1B6C04431212}"/>
    <cellStyle name="메모 7 11 3 3" xfId="9671" xr:uid="{A1AE990B-0FAB-457D-9AB4-D4EE086B3A6B}"/>
    <cellStyle name="메모 7 11 3 3 2" xfId="36790" xr:uid="{7D9B8C8E-4336-49A4-AB34-E4BD6C2749A6}"/>
    <cellStyle name="메모 7 11 3 4" xfId="36791" xr:uid="{D2F5E65C-BF10-4AE6-9651-439D886E53C7}"/>
    <cellStyle name="메모 7 11 4" xfId="9672" xr:uid="{3702FA59-0EFF-4405-9FB4-F173C39A2414}"/>
    <cellStyle name="메모 7 11 4 2" xfId="36792" xr:uid="{EEC942F1-6BBA-49BF-BEE1-3EBE891AB041}"/>
    <cellStyle name="메모 7 11 5" xfId="9673" xr:uid="{0AEB3C4E-F30A-40B2-AC50-E0453259D3A6}"/>
    <cellStyle name="메모 7 11 5 2" xfId="36793" xr:uid="{A2ADE146-6F2A-42DC-BDF3-A086B37F556D}"/>
    <cellStyle name="메모 7 11 6" xfId="36794" xr:uid="{F4394216-8422-4959-A69B-EE604644EAE4}"/>
    <cellStyle name="메모 7 12" xfId="9674" xr:uid="{93F52B55-DB58-4D17-8418-469AD398B494}"/>
    <cellStyle name="메모 7 12 2" xfId="9675" xr:uid="{53F8B168-CB7D-4FC4-96CC-DEBB0457A8E8}"/>
    <cellStyle name="메모 7 12 2 2" xfId="9676" xr:uid="{877A50D1-68E7-486E-982C-68A23520A67D}"/>
    <cellStyle name="메모 7 12 2 2 2" xfId="36795" xr:uid="{A6DA3D3F-6045-42CE-AAF0-BE4C67BC4CA3}"/>
    <cellStyle name="메모 7 12 2 3" xfId="9677" xr:uid="{3CE325E3-9E34-4D47-8901-2B3096D6DFCB}"/>
    <cellStyle name="메모 7 12 2 3 2" xfId="36796" xr:uid="{F5AF36C1-BD8C-40A5-BC2A-DC9EA3D278D9}"/>
    <cellStyle name="메모 7 12 2 4" xfId="36797" xr:uid="{80401DD3-F17B-41A8-ABC5-A9A99D4D6318}"/>
    <cellStyle name="메모 7 12 3" xfId="9678" xr:uid="{3738EFE8-F6EB-4867-9541-7A3B197EB21D}"/>
    <cellStyle name="메모 7 12 3 2" xfId="9679" xr:uid="{B98489A1-3B09-48ED-8270-E9EC3B890F14}"/>
    <cellStyle name="메모 7 12 3 2 2" xfId="36798" xr:uid="{CC510D69-C02D-4C0F-833F-0734D30A54DC}"/>
    <cellStyle name="메모 7 12 3 3" xfId="9680" xr:uid="{282C211D-7831-40EB-9110-815ED3CBEA62}"/>
    <cellStyle name="메모 7 12 3 3 2" xfId="36799" xr:uid="{AC917B96-A5D0-4D16-84B1-E2FE53B34214}"/>
    <cellStyle name="메모 7 12 3 4" xfId="36800" xr:uid="{B986F035-B216-4953-BB51-9704530C2A3D}"/>
    <cellStyle name="메모 7 12 4" xfId="9681" xr:uid="{A4D98AAC-3765-4FD0-9DCD-A7F97DF8ED82}"/>
    <cellStyle name="메모 7 12 4 2" xfId="36801" xr:uid="{5C1F8781-86AD-41FA-956A-4DE33F868533}"/>
    <cellStyle name="메모 7 12 5" xfId="9682" xr:uid="{46085F71-52A8-4EF0-B40C-24668D38033B}"/>
    <cellStyle name="메모 7 12 5 2" xfId="36802" xr:uid="{BDB7C683-F6D9-4AE1-BB35-F3E3E5E24DF2}"/>
    <cellStyle name="메모 7 12 6" xfId="36803" xr:uid="{1D764E5F-602A-4D56-9402-913676EE6B06}"/>
    <cellStyle name="메모 7 13" xfId="9683" xr:uid="{C48D192F-780E-4FBC-83CD-D8B700D3D000}"/>
    <cellStyle name="메모 7 13 2" xfId="9684" xr:uid="{BEF754FD-7C66-43E2-9E71-103AC9EE5A60}"/>
    <cellStyle name="메모 7 13 2 2" xfId="9685" xr:uid="{8BBB67D4-5856-4D21-940A-DB29007B89DE}"/>
    <cellStyle name="메모 7 13 2 2 2" xfId="36804" xr:uid="{B7599D3E-DB10-4CA4-A89B-7BB990C48DF6}"/>
    <cellStyle name="메모 7 13 2 3" xfId="9686" xr:uid="{D395F828-3113-44F6-A4B1-050337A6FAE6}"/>
    <cellStyle name="메모 7 13 2 3 2" xfId="36805" xr:uid="{B6EC4214-B764-49EE-9E75-22406ED2C34C}"/>
    <cellStyle name="메모 7 13 2 4" xfId="36806" xr:uid="{848CA0BE-8C34-4746-B906-8E38C72B6186}"/>
    <cellStyle name="메모 7 13 3" xfId="9687" xr:uid="{242E095F-BC7D-4649-B862-472F3F854742}"/>
    <cellStyle name="메모 7 13 3 2" xfId="9688" xr:uid="{0D997597-684B-452E-890E-B4024D9C990A}"/>
    <cellStyle name="메모 7 13 3 2 2" xfId="36807" xr:uid="{5F3E0BB3-EB83-4BF2-992D-DCBD31199089}"/>
    <cellStyle name="메모 7 13 3 3" xfId="9689" xr:uid="{70B00CB6-5D48-4130-9D16-3C9968B2C903}"/>
    <cellStyle name="메모 7 13 3 3 2" xfId="36808" xr:uid="{72C39E35-5AFA-428F-97E5-1AFCE41DDCE1}"/>
    <cellStyle name="메모 7 13 3 4" xfId="36809" xr:uid="{7D1D1C14-A497-4D69-9111-C8A23E2A51E6}"/>
    <cellStyle name="메모 7 13 4" xfId="9690" xr:uid="{AFE7660D-149E-4EB5-B4F0-4ED4CA88370B}"/>
    <cellStyle name="메모 7 13 4 2" xfId="36810" xr:uid="{8F046033-54E2-40B4-A3D6-0BCD339DABFB}"/>
    <cellStyle name="메모 7 13 5" xfId="9691" xr:uid="{B307B2DB-4F83-4036-87C8-8FBE04FB3A78}"/>
    <cellStyle name="메모 7 13 5 2" xfId="36811" xr:uid="{B7EF4239-608B-478F-9F59-319580938BA5}"/>
    <cellStyle name="메모 7 13 6" xfId="36812" xr:uid="{236F3DBD-EE21-42C8-9741-1AE36C0D0073}"/>
    <cellStyle name="메모 7 14" xfId="9692" xr:uid="{7272DF55-1CFB-4474-9FF0-FA6D2E3F975B}"/>
    <cellStyle name="메모 7 14 2" xfId="9693" xr:uid="{1F4E6868-DD8B-434A-8225-50BD58F7A8B3}"/>
    <cellStyle name="메모 7 14 2 2" xfId="9694" xr:uid="{90BF7A6B-4980-4EBE-B65E-4AA0C617E009}"/>
    <cellStyle name="메모 7 14 2 2 2" xfId="36813" xr:uid="{C1C30728-8565-4BB9-9BD1-214E48B3E318}"/>
    <cellStyle name="메모 7 14 2 3" xfId="9695" xr:uid="{C19EC257-AFEC-4806-AD8F-3D66CF4827DA}"/>
    <cellStyle name="메모 7 14 2 3 2" xfId="36814" xr:uid="{DB4B5BA7-AA1F-4834-B4ED-B7791A0AC870}"/>
    <cellStyle name="메모 7 14 2 4" xfId="36815" xr:uid="{8DA0CBBA-E592-4EB0-BA90-C0AC81E2B0C5}"/>
    <cellStyle name="메모 7 14 3" xfId="9696" xr:uid="{9C97C3B6-6A3D-4C81-8E39-596194FBF931}"/>
    <cellStyle name="메모 7 14 3 2" xfId="9697" xr:uid="{17982035-2A99-4F40-B090-6BB047805032}"/>
    <cellStyle name="메모 7 14 3 2 2" xfId="36816" xr:uid="{80A32B12-D9EA-4793-9A57-AC46939B5D89}"/>
    <cellStyle name="메모 7 14 3 3" xfId="9698" xr:uid="{8E4625D5-6D27-4984-9C93-32961341CB95}"/>
    <cellStyle name="메모 7 14 3 3 2" xfId="36817" xr:uid="{D16FA5B5-AE4A-4EAA-9969-CCAA94330352}"/>
    <cellStyle name="메모 7 14 3 4" xfId="36818" xr:uid="{B15FB860-D8B4-44DC-BB95-8EC4CCF5D3F2}"/>
    <cellStyle name="메모 7 14 4" xfId="9699" xr:uid="{4ADD3028-657A-4FA6-A806-23F2D2B1E037}"/>
    <cellStyle name="메모 7 14 4 2" xfId="36819" xr:uid="{F57C642E-3335-41A5-AAC0-647D917E7433}"/>
    <cellStyle name="메모 7 14 5" xfId="9700" xr:uid="{8E9D7DF6-D26F-4841-865C-724F93A2777A}"/>
    <cellStyle name="메모 7 14 5 2" xfId="36820" xr:uid="{E9414946-B702-4ADB-B776-A31E55BDA017}"/>
    <cellStyle name="메모 7 14 6" xfId="36821" xr:uid="{A3086D08-2DF6-45A9-9441-98C39614E99B}"/>
    <cellStyle name="메모 7 15" xfId="9701" xr:uid="{A016FEDA-2EF6-4F0B-91B3-ED3397C5D5F0}"/>
    <cellStyle name="메모 7 15 2" xfId="9702" xr:uid="{2DF862BB-A990-4859-AD74-7546CEF8AEFD}"/>
    <cellStyle name="메모 7 15 2 2" xfId="9703" xr:uid="{076C5FBE-ACAF-4114-9322-C6787CAAAB58}"/>
    <cellStyle name="메모 7 15 2 2 2" xfId="36822" xr:uid="{E56DABF5-F582-46B9-A94A-5FD199BDDFAB}"/>
    <cellStyle name="메모 7 15 2 3" xfId="9704" xr:uid="{9D353A7B-5532-47D7-B489-68282B2E8EE2}"/>
    <cellStyle name="메모 7 15 2 3 2" xfId="36823" xr:uid="{2B958FDA-2D16-4F07-890D-A04DD031B7AB}"/>
    <cellStyle name="메모 7 15 2 4" xfId="36824" xr:uid="{06AB4BBB-8678-4341-B5B8-C0FFB518FF7D}"/>
    <cellStyle name="메모 7 15 3" xfId="9705" xr:uid="{6E3D701D-F1CB-48D0-B9D6-1C3A0A4180D3}"/>
    <cellStyle name="메모 7 15 3 2" xfId="9706" xr:uid="{F4C59663-8899-4BC6-A62E-46971F86CD2D}"/>
    <cellStyle name="메모 7 15 3 2 2" xfId="36825" xr:uid="{4CF71F76-7089-4A6E-84C2-A04C4E3CD592}"/>
    <cellStyle name="메모 7 15 3 3" xfId="9707" xr:uid="{A06FE8DC-3794-4F0F-87AA-9A0702F948F8}"/>
    <cellStyle name="메모 7 15 3 3 2" xfId="36826" xr:uid="{F51211C4-3DA5-4C1E-BA7D-A912A85634C9}"/>
    <cellStyle name="메모 7 15 3 4" xfId="36827" xr:uid="{56227A80-5645-4D7D-BC0C-6976089EBDDB}"/>
    <cellStyle name="메모 7 15 4" xfId="9708" xr:uid="{E7D8E37D-A9E2-4D2D-B4B3-6127238CC410}"/>
    <cellStyle name="메모 7 15 4 2" xfId="36828" xr:uid="{95353084-F80C-4795-8514-B2A252BFFAEF}"/>
    <cellStyle name="메모 7 15 5" xfId="9709" xr:uid="{7F60A12B-4645-4686-8AC8-2FA0CEFC87C7}"/>
    <cellStyle name="메모 7 15 5 2" xfId="36829" xr:uid="{6AF6582B-606C-497E-A3B5-64913411871E}"/>
    <cellStyle name="메모 7 15 6" xfId="36830" xr:uid="{674F3C95-7439-42EF-A21D-3C2743B01255}"/>
    <cellStyle name="메모 7 16" xfId="9710" xr:uid="{8189A79F-E092-4AF3-B0D3-E98ED4FB1642}"/>
    <cellStyle name="메모 7 16 2" xfId="9711" xr:uid="{0C376B33-6DC1-45FE-8719-C6A184055D3F}"/>
    <cellStyle name="메모 7 16 2 2" xfId="36831" xr:uid="{B26B1BE7-0886-49AB-9308-FEB2C2960408}"/>
    <cellStyle name="메모 7 16 3" xfId="9712" xr:uid="{1EB5CD33-970E-4464-8FA6-2DB55E3F6578}"/>
    <cellStyle name="메모 7 16 3 2" xfId="36832" xr:uid="{4A51869C-11E9-4A3B-A425-727764EB8DBD}"/>
    <cellStyle name="메모 7 16 4" xfId="36833" xr:uid="{EE86D58C-3969-4158-8481-E5EF70BCD50A}"/>
    <cellStyle name="메모 7 17" xfId="9713" xr:uid="{B85C455C-485A-45A6-8DED-CD595492426B}"/>
    <cellStyle name="메모 7 17 2" xfId="9714" xr:uid="{AB69A64D-3FBB-46F9-9EAA-009F230ED975}"/>
    <cellStyle name="메모 7 17 2 2" xfId="36834" xr:uid="{29F573A2-8776-4B1A-906F-C866A5F84CFE}"/>
    <cellStyle name="메모 7 17 3" xfId="9715" xr:uid="{67D29FE8-3238-4B60-B876-A496319673F2}"/>
    <cellStyle name="메모 7 17 3 2" xfId="36835" xr:uid="{9C9329DD-1ADE-48DA-B0B5-B989B488AC42}"/>
    <cellStyle name="메모 7 17 4" xfId="36836" xr:uid="{561B4B8F-C36E-4275-BECD-0A5BCE57DF66}"/>
    <cellStyle name="메모 7 18" xfId="9716" xr:uid="{8862664D-0B4D-4DE2-BC6E-C2256F06B102}"/>
    <cellStyle name="메모 7 18 2" xfId="9717" xr:uid="{9198BF34-03B9-45F7-AE8B-FCCA3252CF82}"/>
    <cellStyle name="메모 7 18 2 2" xfId="36837" xr:uid="{E8D6D3A2-1406-45F4-9D5B-127513417BE4}"/>
    <cellStyle name="메모 7 18 3" xfId="9718" xr:uid="{9846C775-400D-4119-8874-2B0B5FFC9EDE}"/>
    <cellStyle name="메모 7 18 3 2" xfId="36838" xr:uid="{977682B8-AECA-45D4-8267-2351D3450503}"/>
    <cellStyle name="메모 7 18 4" xfId="36839" xr:uid="{6B77CD55-E73A-47AF-A574-03F3B2A0AC62}"/>
    <cellStyle name="메모 7 19" xfId="9719" xr:uid="{40CE7D1E-27FC-4490-8E29-CF70CAC475BC}"/>
    <cellStyle name="메모 7 19 2" xfId="9720" xr:uid="{D6126B25-5C0D-4FD2-8396-8FE536B54C43}"/>
    <cellStyle name="메모 7 19 2 2" xfId="36840" xr:uid="{1B0BC25C-783A-4146-AC5B-4EA1D21FE2EB}"/>
    <cellStyle name="메모 7 19 3" xfId="9721" xr:uid="{D951FA01-A433-4484-B182-D6858A2BF3B9}"/>
    <cellStyle name="메모 7 19 3 2" xfId="36841" xr:uid="{62C88C63-4DDE-4F29-A1D5-4C2F9E78A27B}"/>
    <cellStyle name="메모 7 19 4" xfId="36842" xr:uid="{F4AE9C39-4E8A-4467-9E46-74FF470DAF9F}"/>
    <cellStyle name="메모 7 2" xfId="9722" xr:uid="{F9AFB8EA-5F5C-4DC5-BD24-2FE846B98E21}"/>
    <cellStyle name="메모 7 2 2" xfId="9723" xr:uid="{F3AB1C78-7F41-41B9-945F-13B4B33B6D70}"/>
    <cellStyle name="메모 7 2 2 2" xfId="9724" xr:uid="{5B93578B-D849-42EC-A1CB-C2E02F54B512}"/>
    <cellStyle name="메모 7 2 2 2 2" xfId="36843" xr:uid="{41F65FAA-439E-46AE-945E-1F90E8246C96}"/>
    <cellStyle name="메모 7 2 2 3" xfId="9725" xr:uid="{8BA844FF-0362-4315-B8C4-AAF10E30FB1B}"/>
    <cellStyle name="메모 7 2 2 3 2" xfId="36844" xr:uid="{EC9EAEF0-2BFC-4FD0-9D36-370269E9FAF0}"/>
    <cellStyle name="메모 7 2 2 4" xfId="36845" xr:uid="{C2EE3696-DF88-40D1-8E1F-88288DA2D0B4}"/>
    <cellStyle name="메모 7 2 3" xfId="9726" xr:uid="{A02DE8E6-4B71-4AE6-AC49-A883D3296AF7}"/>
    <cellStyle name="메모 7 2 3 2" xfId="9727" xr:uid="{65F60CF4-5DE2-41E3-87E0-438FBA9E81C7}"/>
    <cellStyle name="메모 7 2 3 2 2" xfId="36846" xr:uid="{8D6031D5-C571-4446-8AD7-30FF97ED5938}"/>
    <cellStyle name="메모 7 2 3 3" xfId="9728" xr:uid="{C6FC77CA-4D2D-4BD1-9859-B6BC8B992E3F}"/>
    <cellStyle name="메모 7 2 3 3 2" xfId="36847" xr:uid="{D18DDE6E-1DEC-49AD-AA09-EB16A728DF00}"/>
    <cellStyle name="메모 7 2 3 4" xfId="36848" xr:uid="{90F53887-7344-4EDD-BE8B-97A50B7A756C}"/>
    <cellStyle name="메모 7 2 4" xfId="9729" xr:uid="{5E986678-5E73-43E6-8462-222C06ADBDF8}"/>
    <cellStyle name="메모 7 2 4 2" xfId="36849" xr:uid="{C16202A3-1E96-4D5B-998C-01CF9097BA44}"/>
    <cellStyle name="메모 7 2 5" xfId="9730" xr:uid="{06209BE0-96BE-4484-AFA3-73F97DCCF172}"/>
    <cellStyle name="메모 7 2 5 2" xfId="36850" xr:uid="{1569FA76-1885-4B95-B208-D30BE8E63358}"/>
    <cellStyle name="메모 7 2 6" xfId="27367" xr:uid="{552C6A4D-ED31-4C55-A342-776534945B2E}"/>
    <cellStyle name="메모 7 2 6 2" xfId="36851" xr:uid="{83738E17-4807-47D8-9566-C19EFBD635B8}"/>
    <cellStyle name="메모 7 2 7" xfId="36852" xr:uid="{6F617F73-A6BF-4551-9FE6-1DDDF3437F89}"/>
    <cellStyle name="메모 7 20" xfId="9731" xr:uid="{68AFDC87-E6E0-4C60-AC3F-5651D7B2D05D}"/>
    <cellStyle name="메모 7 20 2" xfId="9732" xr:uid="{E3B824FF-548E-4EAF-AF58-42A28E9475A2}"/>
    <cellStyle name="메모 7 20 2 2" xfId="36853" xr:uid="{6CEFE0A8-437D-4223-AC76-15B8AB25FF61}"/>
    <cellStyle name="메모 7 20 3" xfId="9733" xr:uid="{B0025B8C-D269-47F3-951D-AD9650C3CEF7}"/>
    <cellStyle name="메모 7 20 3 2" xfId="36854" xr:uid="{7513AB85-A779-4636-997A-4BE9EFD9623D}"/>
    <cellStyle name="메모 7 20 4" xfId="36855" xr:uid="{CE44F9E8-D6F8-475D-B32C-39289C5CEEC3}"/>
    <cellStyle name="메모 7 21" xfId="27368" xr:uid="{C4634CAF-5601-453B-9C4A-14B13DC2AC4A}"/>
    <cellStyle name="메모 7 21 2" xfId="36856" xr:uid="{788C4C67-C78B-4EA7-B7AA-C2B39CB548BC}"/>
    <cellStyle name="메모 7 22" xfId="36857" xr:uid="{ABE01786-3224-425C-896A-463035BA4C94}"/>
    <cellStyle name="메모 7 3" xfId="9734" xr:uid="{1233DACD-3574-4C54-B24B-913F126EF96E}"/>
    <cellStyle name="메모 7 3 2" xfId="9735" xr:uid="{C7E96C66-4611-4D47-858F-4FF1DDABE99C}"/>
    <cellStyle name="메모 7 3 2 2" xfId="9736" xr:uid="{5A12F02E-4F82-420A-A967-1959396E9BF0}"/>
    <cellStyle name="메모 7 3 2 2 2" xfId="36858" xr:uid="{175CF066-1364-4988-BECD-A26B2E0D7C9D}"/>
    <cellStyle name="메모 7 3 2 3" xfId="9737" xr:uid="{88944BFB-F0A6-4992-82B8-16C7E4A9B887}"/>
    <cellStyle name="메모 7 3 2 3 2" xfId="36859" xr:uid="{800E50AE-A887-4B2C-AEA9-E044F6DEDF71}"/>
    <cellStyle name="메모 7 3 2 4" xfId="36860" xr:uid="{B7740C10-C9A8-4E91-9594-E1A615B9AED6}"/>
    <cellStyle name="메모 7 3 3" xfId="9738" xr:uid="{9B562FCF-A50E-48CD-8D3F-48DEF5EC3EFC}"/>
    <cellStyle name="메모 7 3 3 2" xfId="9739" xr:uid="{27149AC1-1450-4955-B7CE-835F887B9DEC}"/>
    <cellStyle name="메모 7 3 3 2 2" xfId="36861" xr:uid="{B67895F4-820D-48D0-BAB5-1EBD91E27C83}"/>
    <cellStyle name="메모 7 3 3 3" xfId="9740" xr:uid="{CDEAB063-5A74-434A-812C-9FEDFBB3CCA6}"/>
    <cellStyle name="메모 7 3 3 3 2" xfId="36862" xr:uid="{469941A6-334B-498F-9322-6B09EB13F27B}"/>
    <cellStyle name="메모 7 3 3 4" xfId="36863" xr:uid="{1F7DA460-3E40-479A-BB1B-1EE14FB7D5FD}"/>
    <cellStyle name="메모 7 3 4" xfId="9741" xr:uid="{5E4AC694-14C0-4A2A-8114-DA6EAEF2DB75}"/>
    <cellStyle name="메모 7 3 4 2" xfId="36864" xr:uid="{A62FD644-BAE1-446B-BCF8-4671C65373B3}"/>
    <cellStyle name="메모 7 3 5" xfId="9742" xr:uid="{E6CCECCF-BAEF-4A88-93EE-762AEF78B934}"/>
    <cellStyle name="메모 7 3 5 2" xfId="36865" xr:uid="{7D3A2D91-10A6-4587-B3AA-E9A25E147DFA}"/>
    <cellStyle name="메모 7 3 6" xfId="36866" xr:uid="{076CC77B-8BD6-40B4-8E95-F75AE50606C6}"/>
    <cellStyle name="메모 7 4" xfId="9743" xr:uid="{6E77ECEF-E45C-4EDB-A961-894BF97B9A20}"/>
    <cellStyle name="메모 7 4 2" xfId="9744" xr:uid="{54B1FA36-5C81-4B39-BE48-CFA74414BFA1}"/>
    <cellStyle name="메모 7 4 2 2" xfId="9745" xr:uid="{A2B6D87A-59CA-417A-9BDD-C23B89741F27}"/>
    <cellStyle name="메모 7 4 2 2 2" xfId="36867" xr:uid="{FDA03EDC-EDAD-4A8C-9E47-F1B14EBCF324}"/>
    <cellStyle name="메모 7 4 2 3" xfId="9746" xr:uid="{2C3BA782-5B48-41A8-8A82-109001690D2B}"/>
    <cellStyle name="메모 7 4 2 3 2" xfId="36868" xr:uid="{4D6E37BF-AF44-4BC1-BDC6-91D88696AAC5}"/>
    <cellStyle name="메모 7 4 2 4" xfId="36869" xr:uid="{219F21DA-CDB4-4193-BD20-FD69C4E72682}"/>
    <cellStyle name="메모 7 4 3" xfId="9747" xr:uid="{7C4B773F-E343-413E-8585-2B7A77225345}"/>
    <cellStyle name="메모 7 4 3 2" xfId="9748" xr:uid="{5BAC198B-AEF4-484A-94D9-1E9418CC691D}"/>
    <cellStyle name="메모 7 4 3 2 2" xfId="36870" xr:uid="{365617DE-DB63-4DAD-B3A7-32CB0104A3AD}"/>
    <cellStyle name="메모 7 4 3 3" xfId="9749" xr:uid="{62B17CFE-3730-4895-90D5-F73F166229D0}"/>
    <cellStyle name="메모 7 4 3 3 2" xfId="36871" xr:uid="{92B211B8-F69C-4381-B658-528FD035F4E2}"/>
    <cellStyle name="메모 7 4 3 4" xfId="36872" xr:uid="{6319130E-07D0-4E1D-8DFB-4028FDD4D21C}"/>
    <cellStyle name="메모 7 4 4" xfId="9750" xr:uid="{0AC97A45-208B-4264-83BE-6AD3289575AA}"/>
    <cellStyle name="메모 7 4 4 2" xfId="36873" xr:uid="{82D44F0E-A655-4FE2-BA01-F10A3E6DE647}"/>
    <cellStyle name="메모 7 4 5" xfId="9751" xr:uid="{63745FC9-0A98-4492-97F5-5349DFBB067A}"/>
    <cellStyle name="메모 7 4 5 2" xfId="36874" xr:uid="{0EE0911B-8F48-41AE-9AF8-4F51D1ACB285}"/>
    <cellStyle name="메모 7 4 6" xfId="36875" xr:uid="{2850060F-1D34-4CFA-B733-459D426678BB}"/>
    <cellStyle name="메모 7 5" xfId="9752" xr:uid="{DF480B2A-31FE-42A8-BC69-50A5D2E313A3}"/>
    <cellStyle name="메모 7 5 2" xfId="9753" xr:uid="{B001413D-939F-4837-BBAD-43541B4210AB}"/>
    <cellStyle name="메모 7 5 2 2" xfId="9754" xr:uid="{98A5C9F7-E446-4FCF-8FF5-9DABA4C99BD9}"/>
    <cellStyle name="메모 7 5 2 2 2" xfId="36876" xr:uid="{23205A26-44F7-4316-9F1C-3A2767F6A08F}"/>
    <cellStyle name="메모 7 5 2 3" xfId="9755" xr:uid="{94A91950-568A-4829-B46D-497B7FD7C7F8}"/>
    <cellStyle name="메모 7 5 2 3 2" xfId="36877" xr:uid="{4400BCD4-5F6E-40F0-9ABA-F5C910657857}"/>
    <cellStyle name="메모 7 5 2 4" xfId="36878" xr:uid="{3AC2AE90-76BE-4C13-A645-6CBB670273AD}"/>
    <cellStyle name="메모 7 5 3" xfId="9756" xr:uid="{6A54E2E4-CD4E-4669-ACA6-590CCD202A4D}"/>
    <cellStyle name="메모 7 5 3 2" xfId="9757" xr:uid="{761EF4EB-F733-422B-84FD-8DB9B34BD75B}"/>
    <cellStyle name="메모 7 5 3 2 2" xfId="36879" xr:uid="{94FB0D81-D6EB-4A47-A4EE-154A21892E7A}"/>
    <cellStyle name="메모 7 5 3 3" xfId="9758" xr:uid="{66257F8B-20ED-4C26-9D15-073701623599}"/>
    <cellStyle name="메모 7 5 3 3 2" xfId="36880" xr:uid="{05DB5F71-D774-448B-B54E-1AAAEDB14F7C}"/>
    <cellStyle name="메모 7 5 3 4" xfId="36881" xr:uid="{4037AA2C-548E-4BC6-9E42-59504B68E56D}"/>
    <cellStyle name="메모 7 5 4" xfId="9759" xr:uid="{7769EA37-D3C3-400B-B9F7-91A72867B646}"/>
    <cellStyle name="메모 7 5 4 2" xfId="36882" xr:uid="{FA5D2D4C-38CD-424E-B4EE-DB7237FF91B1}"/>
    <cellStyle name="메모 7 5 5" xfId="9760" xr:uid="{8906CA96-DAFE-4580-861B-6594DED2C592}"/>
    <cellStyle name="메모 7 5 5 2" xfId="36883" xr:uid="{4BAF79C5-B38C-43BC-B0F6-888C38AA8F9D}"/>
    <cellStyle name="메모 7 5 6" xfId="36884" xr:uid="{6F126763-AF87-48AC-9954-D1330B9906D4}"/>
    <cellStyle name="메모 7 6" xfId="9761" xr:uid="{894A1C16-957C-4DD5-A7E1-CA18D936DEC9}"/>
    <cellStyle name="메모 7 6 2" xfId="9762" xr:uid="{3741D63D-82DF-4A92-ACF4-0C5FB6046576}"/>
    <cellStyle name="메모 7 6 2 2" xfId="9763" xr:uid="{A0FB5F98-3ACF-4FE5-A916-F3B9E24B5F83}"/>
    <cellStyle name="메모 7 6 2 2 2" xfId="36885" xr:uid="{8AAB221F-DDB3-455C-826C-70A838689EF0}"/>
    <cellStyle name="메모 7 6 2 3" xfId="9764" xr:uid="{83C3367E-44E8-4104-A630-271148AF974A}"/>
    <cellStyle name="메모 7 6 2 3 2" xfId="36886" xr:uid="{EB2DB98C-B1E2-44D9-9573-84BB068AA81A}"/>
    <cellStyle name="메모 7 6 2 4" xfId="36887" xr:uid="{8E04C8E3-C34D-4F5F-AC43-D8DF0AE9CB0A}"/>
    <cellStyle name="메모 7 6 3" xfId="9765" xr:uid="{B6B47ADF-9D13-4328-ADBD-88986A944653}"/>
    <cellStyle name="메모 7 6 3 2" xfId="9766" xr:uid="{0A65536A-FAA6-4F1D-AA2F-B2FCF85341CB}"/>
    <cellStyle name="메모 7 6 3 2 2" xfId="36888" xr:uid="{EBDAAA79-4C4E-4FFE-AC17-CFBEAEBCD593}"/>
    <cellStyle name="메모 7 6 3 3" xfId="9767" xr:uid="{226B9078-D6B5-423F-9832-7E57E594C641}"/>
    <cellStyle name="메모 7 6 3 3 2" xfId="36889" xr:uid="{EBA61E95-F58E-40D7-8505-6C52FB8BD9D1}"/>
    <cellStyle name="메모 7 6 3 4" xfId="36890" xr:uid="{4DC97959-76D6-4BA4-8C6C-BE5C39F8C834}"/>
    <cellStyle name="메모 7 6 4" xfId="9768" xr:uid="{D59E8786-9975-48FF-9258-C44719FD3A2E}"/>
    <cellStyle name="메모 7 6 4 2" xfId="36891" xr:uid="{DEC63CAC-3983-4905-A2D5-3FDFD7583DF8}"/>
    <cellStyle name="메모 7 6 5" xfId="9769" xr:uid="{BB12253E-7E5D-4AB6-902B-10BC7C8D9A95}"/>
    <cellStyle name="메모 7 6 5 2" xfId="36892" xr:uid="{81CFD21D-D88D-4663-BE7F-5828776275FB}"/>
    <cellStyle name="메모 7 6 6" xfId="36893" xr:uid="{718F0979-A809-4248-A5C4-B9BBCC520659}"/>
    <cellStyle name="메모 7 7" xfId="9770" xr:uid="{859796A9-D4C1-4A11-AD4F-1AB98A1DDF5A}"/>
    <cellStyle name="메모 7 7 2" xfId="9771" xr:uid="{AFEFE758-2CED-4589-AFD1-F49A4A90E808}"/>
    <cellStyle name="메모 7 7 2 2" xfId="9772" xr:uid="{B7714F71-3AB4-4B87-BD92-2E91609617BA}"/>
    <cellStyle name="메모 7 7 2 2 2" xfId="36894" xr:uid="{CBA5A195-D5ED-4244-874D-D4810706CDDE}"/>
    <cellStyle name="메모 7 7 2 3" xfId="9773" xr:uid="{714FF2F3-39A6-4479-9BAE-C5F988811D7C}"/>
    <cellStyle name="메모 7 7 2 3 2" xfId="36895" xr:uid="{D6D0A5C6-5182-4CE1-873D-AEB9E5976085}"/>
    <cellStyle name="메모 7 7 2 4" xfId="36896" xr:uid="{07BBE35A-92E5-40A5-B1A8-5BCBE6D8D8DC}"/>
    <cellStyle name="메모 7 7 3" xfId="9774" xr:uid="{B04AC0A5-683B-4DBE-AA62-BC789918B40E}"/>
    <cellStyle name="메모 7 7 3 2" xfId="9775" xr:uid="{EF51903F-433F-477D-BF71-FD98BBE3A6BD}"/>
    <cellStyle name="메모 7 7 3 2 2" xfId="36897" xr:uid="{FA93676A-C956-43A9-B28E-9B0C4A8EFA03}"/>
    <cellStyle name="메모 7 7 3 3" xfId="9776" xr:uid="{5FE52E68-CE20-4871-8387-87A89AC3C572}"/>
    <cellStyle name="메모 7 7 3 3 2" xfId="36898" xr:uid="{CA11B4A2-7CC9-4D72-B51A-1A4C318411A9}"/>
    <cellStyle name="메모 7 7 3 4" xfId="36899" xr:uid="{83D54B43-D990-47BB-B86A-DA1980DFA9A7}"/>
    <cellStyle name="메모 7 7 4" xfId="9777" xr:uid="{EDD3E23C-9037-4260-BD03-E9983F26E09D}"/>
    <cellStyle name="메모 7 7 4 2" xfId="36900" xr:uid="{2C8A6479-4E42-4A2B-9A99-7C7BE3C6FD6B}"/>
    <cellStyle name="메모 7 7 5" xfId="9778" xr:uid="{0354B260-2FF8-4FF4-A192-AAFF5BE13BCC}"/>
    <cellStyle name="메모 7 7 5 2" xfId="36901" xr:uid="{76150B86-556F-4BF3-9804-E3192B3B61BE}"/>
    <cellStyle name="메모 7 7 6" xfId="36902" xr:uid="{000295DF-A362-4D86-BBB1-B2A10F18829A}"/>
    <cellStyle name="메모 7 8" xfId="9779" xr:uid="{277EEBA9-86E0-4CE3-9CB6-8C57D7E69C4A}"/>
    <cellStyle name="메모 7 8 2" xfId="9780" xr:uid="{86BBABAE-5079-464D-88FE-E9BF20CFAD39}"/>
    <cellStyle name="메모 7 8 2 2" xfId="9781" xr:uid="{37FD3EC9-009F-4704-AF0E-FCD70F6265BE}"/>
    <cellStyle name="메모 7 8 2 2 2" xfId="36903" xr:uid="{EAB0B491-DB8C-44C8-B19B-310F9B5F3900}"/>
    <cellStyle name="메모 7 8 2 3" xfId="9782" xr:uid="{8B626F1A-00B8-42F2-944C-729DC4E88321}"/>
    <cellStyle name="메모 7 8 2 3 2" xfId="36904" xr:uid="{1514396E-1168-4170-BCF0-B06C571BDDBC}"/>
    <cellStyle name="메모 7 8 2 4" xfId="36905" xr:uid="{2AD424C9-5B04-4116-9D51-8CFF7EC1C270}"/>
    <cellStyle name="메모 7 8 3" xfId="9783" xr:uid="{DE28DAD2-F131-4393-BA2C-390210D6F1DC}"/>
    <cellStyle name="메모 7 8 3 2" xfId="9784" xr:uid="{A75028FE-B748-4496-8D24-46E82D9B6C33}"/>
    <cellStyle name="메모 7 8 3 2 2" xfId="36906" xr:uid="{D4E4598D-514D-42B4-AD91-83B8135C04AB}"/>
    <cellStyle name="메모 7 8 3 3" xfId="9785" xr:uid="{7050F662-D22C-43CF-8ED2-0A1865A19A94}"/>
    <cellStyle name="메모 7 8 3 3 2" xfId="36907" xr:uid="{8E44CDCD-B83F-4704-8482-C9B5D542AB3E}"/>
    <cellStyle name="메모 7 8 3 4" xfId="36908" xr:uid="{912DECBD-6930-4505-96BC-99B3690293E3}"/>
    <cellStyle name="메모 7 8 4" xfId="9786" xr:uid="{45427909-6781-423C-8F33-6FE12060C0A3}"/>
    <cellStyle name="메모 7 8 4 2" xfId="36909" xr:uid="{A7BDE704-6A9E-46AE-926B-34E75CBC7175}"/>
    <cellStyle name="메모 7 8 5" xfId="9787" xr:uid="{23EC93E3-0ED9-4254-9E93-4DC6E3BCECB0}"/>
    <cellStyle name="메모 7 8 5 2" xfId="36910" xr:uid="{EA736413-AEA1-4059-A303-028D74991AC1}"/>
    <cellStyle name="메모 7 8 6" xfId="36911" xr:uid="{D13EAF15-C12E-4EC7-9B34-6B8BAB8A379F}"/>
    <cellStyle name="메모 7 9" xfId="9788" xr:uid="{5FDD1837-2753-4EE3-BBE1-0882F51A1609}"/>
    <cellStyle name="메모 7 9 2" xfId="9789" xr:uid="{28EAC69F-3567-4A77-959A-5FC740BFE2C3}"/>
    <cellStyle name="메모 7 9 2 2" xfId="9790" xr:uid="{3B4AB5FD-3201-441F-8222-8151CAAA0FFD}"/>
    <cellStyle name="메모 7 9 2 2 2" xfId="36912" xr:uid="{C7149224-764A-4A63-9057-1117EBE1D0CC}"/>
    <cellStyle name="메모 7 9 2 3" xfId="9791" xr:uid="{240A9452-5429-4F2D-8CAD-810365AAF1AE}"/>
    <cellStyle name="메모 7 9 2 3 2" xfId="36913" xr:uid="{221AE4CA-EE96-423B-B3EB-13EF1ADA9943}"/>
    <cellStyle name="메모 7 9 2 4" xfId="36914" xr:uid="{3BADC8C9-78CE-472A-B64D-F9F94B4C8999}"/>
    <cellStyle name="메모 7 9 3" xfId="9792" xr:uid="{E27DADC0-4268-41BD-8E85-6A780C0E93CC}"/>
    <cellStyle name="메모 7 9 3 2" xfId="9793" xr:uid="{4A39E4E5-84CA-458E-BEB7-88C9AC538AD5}"/>
    <cellStyle name="메모 7 9 3 2 2" xfId="36915" xr:uid="{7CE5E6BB-0D8D-412D-9048-1D807DA91A77}"/>
    <cellStyle name="메모 7 9 3 3" xfId="9794" xr:uid="{65A7116B-4F6B-4347-9509-B54C1859C578}"/>
    <cellStyle name="메모 7 9 3 3 2" xfId="36916" xr:uid="{7ACD16E8-93CD-4824-AC42-29174AF5D637}"/>
    <cellStyle name="메모 7 9 3 4" xfId="36917" xr:uid="{1B18828C-6124-405C-8ED2-6E1D9DC6689D}"/>
    <cellStyle name="메모 7 9 4" xfId="9795" xr:uid="{DA6F4F6B-2D1B-4AF8-BF52-084197195BBE}"/>
    <cellStyle name="메모 7 9 4 2" xfId="36918" xr:uid="{2FADBF0C-ED14-43CB-BAD0-6B13CB6B02DF}"/>
    <cellStyle name="메모 7 9 5" xfId="9796" xr:uid="{130E2416-5609-4D94-AD87-F0B089055CD9}"/>
    <cellStyle name="메모 7 9 5 2" xfId="36919" xr:uid="{52627096-CC42-4EAF-BA77-CA4C96CC4738}"/>
    <cellStyle name="메모 7 9 6" xfId="36920" xr:uid="{C56DF60A-D09C-4AEB-B2DB-6AA942EF49AB}"/>
    <cellStyle name="메모 8" xfId="9797" xr:uid="{CD37A43D-54EC-4175-8445-62FF782B081C}"/>
    <cellStyle name="메모 8 10" xfId="9798" xr:uid="{F8E7703B-2ECF-40A4-8B77-A66BA58EF60F}"/>
    <cellStyle name="메모 8 10 2" xfId="9799" xr:uid="{07626CA0-1D74-49B3-9506-1A0D98ABE3BE}"/>
    <cellStyle name="메모 8 10 2 2" xfId="9800" xr:uid="{247EEC3A-09A9-4379-B837-A9C6096E7CAF}"/>
    <cellStyle name="메모 8 10 2 2 2" xfId="36921" xr:uid="{9D79E464-CC65-4B2B-930A-009F4D2FE2D2}"/>
    <cellStyle name="메모 8 10 2 3" xfId="9801" xr:uid="{EA04EC50-88A7-480F-8164-39D40AAF7E04}"/>
    <cellStyle name="메모 8 10 2 3 2" xfId="36922" xr:uid="{74B5027F-7EBB-41B4-A5A6-60568B2CCE40}"/>
    <cellStyle name="메모 8 10 2 4" xfId="36923" xr:uid="{165E7A7E-B6AC-4597-95AA-483CFEA6DCE9}"/>
    <cellStyle name="메모 8 10 3" xfId="9802" xr:uid="{AD1B127E-9292-48CB-A99F-CBEA544BBF19}"/>
    <cellStyle name="메모 8 10 3 2" xfId="9803" xr:uid="{8FE5449A-D54F-418F-8460-6D177BA1263E}"/>
    <cellStyle name="메모 8 10 3 2 2" xfId="36924" xr:uid="{F5F0217F-38D8-4903-ADF7-391D82DF4475}"/>
    <cellStyle name="메모 8 10 3 3" xfId="9804" xr:uid="{C4F79686-4544-40BE-8C89-0C9A407DC413}"/>
    <cellStyle name="메모 8 10 3 3 2" xfId="36925" xr:uid="{6E03D75A-F497-4EF4-BAAD-F198555B81CF}"/>
    <cellStyle name="메모 8 10 3 4" xfId="36926" xr:uid="{AD75616E-DB09-4149-87A6-ABDC3FBBE0ED}"/>
    <cellStyle name="메모 8 10 4" xfId="9805" xr:uid="{3F7C1EA3-4C4E-40B4-B268-EB961DDC5109}"/>
    <cellStyle name="메모 8 10 4 2" xfId="36927" xr:uid="{466A909E-845C-431C-8A38-2E164A08ABC5}"/>
    <cellStyle name="메모 8 10 5" xfId="9806" xr:uid="{FF0F0C88-5CA6-44C0-94AD-9F3E2B9EBB67}"/>
    <cellStyle name="메모 8 10 5 2" xfId="36928" xr:uid="{48CCDEBD-A239-4473-A09A-B9D86F879B11}"/>
    <cellStyle name="메모 8 10 6" xfId="36929" xr:uid="{45858005-95B1-41A9-82A2-5DC1C82A8F99}"/>
    <cellStyle name="메모 8 11" xfId="9807" xr:uid="{D0040C71-B20C-4313-9470-61BA3938A8CF}"/>
    <cellStyle name="메모 8 11 2" xfId="9808" xr:uid="{2E4C2CBE-0DED-4C2C-92CE-9F86CDAFBAF1}"/>
    <cellStyle name="메모 8 11 2 2" xfId="9809" xr:uid="{9BC5CF9E-3B61-41B4-964B-06C2D86CFB81}"/>
    <cellStyle name="메모 8 11 2 2 2" xfId="36930" xr:uid="{4E986404-4ACA-4160-AE18-81E3EF4A2047}"/>
    <cellStyle name="메모 8 11 2 3" xfId="9810" xr:uid="{C7570594-0AA1-43B0-A235-D217380977BF}"/>
    <cellStyle name="메모 8 11 2 3 2" xfId="36931" xr:uid="{86B711CB-89B5-443C-87A3-89BF97F02611}"/>
    <cellStyle name="메모 8 11 2 4" xfId="36932" xr:uid="{6422BA0C-DD9D-40D3-AB19-FBF895039FF3}"/>
    <cellStyle name="메모 8 11 3" xfId="9811" xr:uid="{D2DD13EF-91C3-479B-B7E4-5CA49DB5182A}"/>
    <cellStyle name="메모 8 11 3 2" xfId="9812" xr:uid="{48FCFB81-601F-49A7-A98E-9D1C58D7EEF3}"/>
    <cellStyle name="메모 8 11 3 2 2" xfId="36933" xr:uid="{16B849FE-5D0F-4630-B60C-0CEDA58B91C3}"/>
    <cellStyle name="메모 8 11 3 3" xfId="9813" xr:uid="{718120DC-A3DF-4B69-859D-3BBEF96E863E}"/>
    <cellStyle name="메모 8 11 3 3 2" xfId="36934" xr:uid="{30474499-BE53-4307-9B83-B412DFF8E78C}"/>
    <cellStyle name="메모 8 11 3 4" xfId="36935" xr:uid="{D3B53180-3015-426C-A311-13252F912713}"/>
    <cellStyle name="메모 8 11 4" xfId="9814" xr:uid="{10D17B94-DD1E-4BE5-BAF0-832D06D21D1C}"/>
    <cellStyle name="메모 8 11 4 2" xfId="36936" xr:uid="{57303DC3-1363-4005-85E0-0AB185195AAE}"/>
    <cellStyle name="메모 8 11 5" xfId="9815" xr:uid="{D58202B5-7DD9-4418-8659-7B8A2E7A2718}"/>
    <cellStyle name="메모 8 11 5 2" xfId="36937" xr:uid="{18D54C77-CB66-4324-9395-7C836C6BB9CA}"/>
    <cellStyle name="메모 8 11 6" xfId="36938" xr:uid="{1BD77418-11F5-46C0-9481-034A8F15B5D8}"/>
    <cellStyle name="메모 8 12" xfId="9816" xr:uid="{A2343A67-1074-41E1-A6C1-DBF3A9C3BABB}"/>
    <cellStyle name="메모 8 12 2" xfId="9817" xr:uid="{44CCC055-96DD-4DFB-BDD7-C07F30783906}"/>
    <cellStyle name="메모 8 12 2 2" xfId="9818" xr:uid="{A2AB5017-1C4A-4F07-AF93-47ED3B9FA5E1}"/>
    <cellStyle name="메모 8 12 2 2 2" xfId="36939" xr:uid="{A50C3274-C421-4BD6-AD82-F98C527D3746}"/>
    <cellStyle name="메모 8 12 2 3" xfId="9819" xr:uid="{C45BB6BF-6A53-4F97-89D8-D437F82BB9D5}"/>
    <cellStyle name="메모 8 12 2 3 2" xfId="36940" xr:uid="{1029B171-60DB-4C6E-BF4D-6FDFB060277E}"/>
    <cellStyle name="메모 8 12 2 4" xfId="36941" xr:uid="{F5DB9080-397F-4BB1-A981-6456494B8738}"/>
    <cellStyle name="메모 8 12 3" xfId="9820" xr:uid="{21D63357-B287-4D20-84DD-AECF49734B48}"/>
    <cellStyle name="메모 8 12 3 2" xfId="9821" xr:uid="{96382385-1A84-4A03-9EEA-66D59B67A7EC}"/>
    <cellStyle name="메모 8 12 3 2 2" xfId="36942" xr:uid="{6CBECF67-C0A7-4DD0-BCF2-38B507E8608A}"/>
    <cellStyle name="메모 8 12 3 3" xfId="9822" xr:uid="{4B335AD7-0098-4753-86C0-373067DFBFD5}"/>
    <cellStyle name="메모 8 12 3 3 2" xfId="36943" xr:uid="{5D51FF9B-0D2A-44BA-B746-81EC0D2063B9}"/>
    <cellStyle name="메모 8 12 3 4" xfId="36944" xr:uid="{53623433-7A17-432A-88C6-A356F1B34B37}"/>
    <cellStyle name="메모 8 12 4" xfId="9823" xr:uid="{DEB55242-D62B-4DD2-88B5-9AB50445BE62}"/>
    <cellStyle name="메모 8 12 4 2" xfId="36945" xr:uid="{E494C2BD-22A3-4CAB-869C-1F4F55297D7F}"/>
    <cellStyle name="메모 8 12 5" xfId="9824" xr:uid="{18D68C8F-E709-41CC-B240-76F5651E03E3}"/>
    <cellStyle name="메모 8 12 5 2" xfId="36946" xr:uid="{A8F34A6D-8F3E-42F2-B9D0-C161BFD2B2B1}"/>
    <cellStyle name="메모 8 12 6" xfId="36947" xr:uid="{0EBF3554-0D18-4ADC-80BA-2992EA3EEDFB}"/>
    <cellStyle name="메모 8 13" xfId="9825" xr:uid="{129EDF54-F088-4583-B29E-AF7556BA2C04}"/>
    <cellStyle name="메모 8 13 2" xfId="9826" xr:uid="{521A81DA-C809-4F87-A826-830BF5766B09}"/>
    <cellStyle name="메모 8 13 2 2" xfId="9827" xr:uid="{DA1B5B25-E482-468D-9032-69E68D3F187A}"/>
    <cellStyle name="메모 8 13 2 2 2" xfId="36948" xr:uid="{F15D0B10-8834-4334-AA0B-2F4248DE4764}"/>
    <cellStyle name="메모 8 13 2 3" xfId="9828" xr:uid="{F350641F-90C5-4943-9D42-01CBECEA9C48}"/>
    <cellStyle name="메모 8 13 2 3 2" xfId="36949" xr:uid="{2DD7E1CE-98D4-488D-8328-7301B435241F}"/>
    <cellStyle name="메모 8 13 2 4" xfId="36950" xr:uid="{FE0AEDED-5BC8-4351-B182-D476FA84EBB6}"/>
    <cellStyle name="메모 8 13 3" xfId="9829" xr:uid="{39A5B612-334C-4240-93D4-950887CEE598}"/>
    <cellStyle name="메모 8 13 3 2" xfId="9830" xr:uid="{841E0A2E-5F3A-48FF-AC27-E18414E99046}"/>
    <cellStyle name="메모 8 13 3 2 2" xfId="36951" xr:uid="{828E4318-9390-4971-92DA-71795FB2F3EC}"/>
    <cellStyle name="메모 8 13 3 3" xfId="9831" xr:uid="{E2A93FF5-7B86-47DD-AE3B-85E6992D49F7}"/>
    <cellStyle name="메모 8 13 3 3 2" xfId="36952" xr:uid="{C612BF07-ECA0-424F-B03B-6DCEE1E96904}"/>
    <cellStyle name="메모 8 13 3 4" xfId="36953" xr:uid="{3E7D42EA-2D36-49B5-A5D0-7595D6D3DC85}"/>
    <cellStyle name="메모 8 13 4" xfId="9832" xr:uid="{57BD11BF-7597-4A17-9A8F-2519222C26A7}"/>
    <cellStyle name="메모 8 13 4 2" xfId="36954" xr:uid="{98B8FC4F-B62E-4268-BD84-A7B5504234CE}"/>
    <cellStyle name="메모 8 13 5" xfId="9833" xr:uid="{D3F0EC41-9D2B-4F85-B0CD-EB7A9257B3A4}"/>
    <cellStyle name="메모 8 13 5 2" xfId="36955" xr:uid="{7EE83F78-06CA-459F-96D6-4E9A4844BE3D}"/>
    <cellStyle name="메모 8 13 6" xfId="36956" xr:uid="{4709CD31-AE78-4B43-8A1B-8C9C9D49B7B7}"/>
    <cellStyle name="메모 8 14" xfId="9834" xr:uid="{7D41B57F-1EDA-4E92-A4EF-DCF7E4ABF39A}"/>
    <cellStyle name="메모 8 14 2" xfId="9835" xr:uid="{E55D62C7-DF73-4789-B7B3-6EE3CA99056D}"/>
    <cellStyle name="메모 8 14 2 2" xfId="9836" xr:uid="{920A69D6-3222-4759-AAE1-CC50B215E78C}"/>
    <cellStyle name="메모 8 14 2 2 2" xfId="36957" xr:uid="{36B1B258-CE04-4EF8-994E-ECD72018D8D6}"/>
    <cellStyle name="메모 8 14 2 3" xfId="9837" xr:uid="{951E4383-76D9-4767-A47A-3E090ABBE84E}"/>
    <cellStyle name="메모 8 14 2 3 2" xfId="36958" xr:uid="{C7D1F697-85C3-4ED6-A3E2-B88F39C33764}"/>
    <cellStyle name="메모 8 14 2 4" xfId="36959" xr:uid="{3ACFE9B2-0875-497A-BFF9-F6F067337B1E}"/>
    <cellStyle name="메모 8 14 3" xfId="9838" xr:uid="{62EC3454-D765-448F-9665-EA46A2132B4B}"/>
    <cellStyle name="메모 8 14 3 2" xfId="9839" xr:uid="{97DA4DD3-413F-4458-9F48-67ABB42345E4}"/>
    <cellStyle name="메모 8 14 3 2 2" xfId="36960" xr:uid="{92C4D582-65AD-4416-B91C-1B29F6E9E481}"/>
    <cellStyle name="메모 8 14 3 3" xfId="9840" xr:uid="{BFABAA56-7148-4112-9778-A966FBF19C33}"/>
    <cellStyle name="메모 8 14 3 3 2" xfId="36961" xr:uid="{9CFD4BBD-7BBE-4E7E-9952-B48EDDF8E259}"/>
    <cellStyle name="메모 8 14 3 4" xfId="36962" xr:uid="{4F0E69A5-73CC-4725-9B23-8D40AB920D06}"/>
    <cellStyle name="메모 8 14 4" xfId="9841" xr:uid="{E60FBCA0-569C-45AB-9BCA-8D3168377EDB}"/>
    <cellStyle name="메모 8 14 4 2" xfId="36963" xr:uid="{091C4E8E-34F0-496F-BAC4-FDE561DBBD5D}"/>
    <cellStyle name="메모 8 14 5" xfId="9842" xr:uid="{0B4E6CE7-DB57-4C2A-ACDB-0CB928BE5F98}"/>
    <cellStyle name="메모 8 14 5 2" xfId="36964" xr:uid="{2A236FB5-8158-40A2-9992-2A627DE43BAC}"/>
    <cellStyle name="메모 8 14 6" xfId="36965" xr:uid="{1774D957-F2E5-487A-B644-15F7B1E8A579}"/>
    <cellStyle name="메모 8 15" xfId="9843" xr:uid="{729072AE-5C6A-44D4-B120-AB8EBE33660F}"/>
    <cellStyle name="메모 8 15 2" xfId="9844" xr:uid="{B3A50F52-D7C0-4896-B7E5-547BD116C22D}"/>
    <cellStyle name="메모 8 15 2 2" xfId="9845" xr:uid="{1B5887F7-CE09-4B09-84EE-A6BCCAABB98F}"/>
    <cellStyle name="메모 8 15 2 2 2" xfId="36966" xr:uid="{EBCFCEB8-FE6A-4933-9ACD-37344B4C5044}"/>
    <cellStyle name="메모 8 15 2 3" xfId="9846" xr:uid="{CAF40081-8DDB-43BD-A00E-E8FA4EF82E0C}"/>
    <cellStyle name="메모 8 15 2 3 2" xfId="36967" xr:uid="{38FE2F84-2628-42B2-BB14-B2B8C1E397BF}"/>
    <cellStyle name="메모 8 15 2 4" xfId="36968" xr:uid="{C566CFD0-CF63-450C-B5D3-93F4234FF011}"/>
    <cellStyle name="메모 8 15 3" xfId="9847" xr:uid="{43312C58-43BC-45AA-8102-B5EFB4837077}"/>
    <cellStyle name="메모 8 15 3 2" xfId="9848" xr:uid="{827F0501-286F-4F8D-825B-463828B3ADF1}"/>
    <cellStyle name="메모 8 15 3 2 2" xfId="36969" xr:uid="{881B1791-407C-4F53-98FE-E5A6E85FC6D2}"/>
    <cellStyle name="메모 8 15 3 3" xfId="9849" xr:uid="{3C696DD7-ED7E-456F-897C-73731436D602}"/>
    <cellStyle name="메모 8 15 3 3 2" xfId="36970" xr:uid="{4E091A52-4879-4627-9AB1-73F05CCBF756}"/>
    <cellStyle name="메모 8 15 3 4" xfId="36971" xr:uid="{9E479A33-9A59-4E6F-BD88-6E1DA2AA05E2}"/>
    <cellStyle name="메모 8 15 4" xfId="9850" xr:uid="{DF5BD024-5C8E-4C63-8594-7B69C89EAA62}"/>
    <cellStyle name="메모 8 15 4 2" xfId="36972" xr:uid="{F3DD6DAA-A395-4BE6-909B-052F5116A7A6}"/>
    <cellStyle name="메모 8 15 5" xfId="9851" xr:uid="{1DBED16F-1EE8-41F7-B1B0-3B1EC2500BFF}"/>
    <cellStyle name="메모 8 15 5 2" xfId="36973" xr:uid="{9D938EC0-DA7D-42A2-902C-FBEACD63FCAC}"/>
    <cellStyle name="메모 8 15 6" xfId="36974" xr:uid="{69732688-81C0-42FC-9C5E-6A3D1D3BBAAE}"/>
    <cellStyle name="메모 8 16" xfId="9852" xr:uid="{AA816219-9CD7-43E4-9370-4C7962B65459}"/>
    <cellStyle name="메모 8 16 2" xfId="9853" xr:uid="{A6E1A286-1E6B-4944-AC1E-0D2DEE599F96}"/>
    <cellStyle name="메모 8 16 2 2" xfId="36975" xr:uid="{6F1812DF-5886-43AE-A5D3-302F06FE1E15}"/>
    <cellStyle name="메모 8 16 3" xfId="9854" xr:uid="{3FB4592F-5DD6-4B76-B3DA-1168DEBA5ADB}"/>
    <cellStyle name="메모 8 16 3 2" xfId="36976" xr:uid="{A0B102B5-9DE0-42EE-AFEB-28BE20C64172}"/>
    <cellStyle name="메모 8 16 4" xfId="36977" xr:uid="{FD47A72D-0BF8-418F-BE80-2A76E9E25E68}"/>
    <cellStyle name="메모 8 17" xfId="9855" xr:uid="{FAF20FD6-230B-4909-BFBA-6C2CDF8660BA}"/>
    <cellStyle name="메모 8 17 2" xfId="9856" xr:uid="{B96CCC28-91B7-4B19-B5C2-0EBEBD136055}"/>
    <cellStyle name="메모 8 17 2 2" xfId="36978" xr:uid="{C6D0E7A4-A02F-4848-A82F-AED74E971946}"/>
    <cellStyle name="메모 8 17 3" xfId="9857" xr:uid="{3329A914-EF17-4B41-BBD4-C3E049C93B8D}"/>
    <cellStyle name="메모 8 17 3 2" xfId="36979" xr:uid="{1782317E-5445-4A6F-A92E-BA1DFB285BD3}"/>
    <cellStyle name="메모 8 17 4" xfId="36980" xr:uid="{311BCD97-768F-4F1C-898C-06B899131510}"/>
    <cellStyle name="메모 8 18" xfId="9858" xr:uid="{DC540C99-49B1-4AF1-9C43-0E440233081D}"/>
    <cellStyle name="메모 8 18 2" xfId="9859" xr:uid="{57658A5A-3161-4D74-A7B3-0769D6AA541A}"/>
    <cellStyle name="메모 8 18 2 2" xfId="36981" xr:uid="{D61DB0E4-66F3-46F7-8A60-23E8A99DFB2C}"/>
    <cellStyle name="메모 8 18 3" xfId="9860" xr:uid="{76473E50-EA6D-4B61-8113-EEF8E9D9099B}"/>
    <cellStyle name="메모 8 18 3 2" xfId="36982" xr:uid="{00EE435F-8DF0-42EF-B04C-19913368F642}"/>
    <cellStyle name="메모 8 18 4" xfId="36983" xr:uid="{240BCC29-EDB5-4A82-933E-AD1FBB18AC31}"/>
    <cellStyle name="메모 8 19" xfId="9861" xr:uid="{D808A45E-2C82-4D1D-8741-FC4167629E6A}"/>
    <cellStyle name="메모 8 19 2" xfId="9862" xr:uid="{75FC1433-187A-4213-AD47-C43FF930D998}"/>
    <cellStyle name="메모 8 19 2 2" xfId="36984" xr:uid="{6DCF9E55-A022-47A6-86DB-35F4BAE891D1}"/>
    <cellStyle name="메모 8 19 3" xfId="9863" xr:uid="{050BB973-62B1-4385-BE4E-C806CB3B9B75}"/>
    <cellStyle name="메모 8 19 3 2" xfId="36985" xr:uid="{AD3DA83A-6B2E-49C9-8560-FA5003853D48}"/>
    <cellStyle name="메모 8 19 4" xfId="36986" xr:uid="{CA7D93AF-DC8B-41DD-94CB-05DFC123CFBC}"/>
    <cellStyle name="메모 8 2" xfId="9864" xr:uid="{A28A4C03-D682-46B6-A4FC-1DADDB0DDE1E}"/>
    <cellStyle name="메모 8 2 2" xfId="9865" xr:uid="{C865E547-95F4-48BA-9CA4-9F8738016F06}"/>
    <cellStyle name="메모 8 2 2 2" xfId="9866" xr:uid="{E245AE25-9FAF-4D13-A453-DA9C487FFEB8}"/>
    <cellStyle name="메모 8 2 2 2 2" xfId="36987" xr:uid="{332FE099-3EA4-4C70-8D49-0CF60E786A36}"/>
    <cellStyle name="메모 8 2 2 3" xfId="9867" xr:uid="{B12FD2DC-0E8A-4646-A9AE-B0BFA45001B5}"/>
    <cellStyle name="메모 8 2 2 3 2" xfId="36988" xr:uid="{F3FF1E92-21CD-404F-B146-E97C76C7E3AE}"/>
    <cellStyle name="메모 8 2 2 4" xfId="36989" xr:uid="{2D536606-F727-4987-B7D7-95C94BBCFFBD}"/>
    <cellStyle name="메모 8 2 3" xfId="9868" xr:uid="{F9773625-899A-432A-AFA1-95BA8C4F3E19}"/>
    <cellStyle name="메모 8 2 3 2" xfId="9869" xr:uid="{454FDB5B-0CF2-4AD1-A9A1-0BA030ACBBAD}"/>
    <cellStyle name="메모 8 2 3 2 2" xfId="36990" xr:uid="{68132DF9-ADB8-4A96-8B7E-3D909D94B79A}"/>
    <cellStyle name="메모 8 2 3 3" xfId="9870" xr:uid="{264B4552-0A0D-41A0-B799-E0C1F5EB2FD9}"/>
    <cellStyle name="메모 8 2 3 3 2" xfId="36991" xr:uid="{985F50B1-6A6B-4CEE-A3B5-5A25B356D8EF}"/>
    <cellStyle name="메모 8 2 3 4" xfId="36992" xr:uid="{3EC512B7-D014-40D7-9E55-E3DFA60BCE87}"/>
    <cellStyle name="메모 8 2 4" xfId="9871" xr:uid="{F83CCE1C-CF6D-43C2-BC46-553C3BDCB4A3}"/>
    <cellStyle name="메모 8 2 4 2" xfId="36993" xr:uid="{455CB6D5-F740-4310-A514-3A4F0DE6D0F2}"/>
    <cellStyle name="메모 8 2 5" xfId="9872" xr:uid="{C9B813F0-6E39-4AEF-B6EC-1160F2811583}"/>
    <cellStyle name="메모 8 2 5 2" xfId="36994" xr:uid="{C86FB24A-CDC8-4950-9FF9-18D53897C75A}"/>
    <cellStyle name="메모 8 2 6" xfId="27369" xr:uid="{B5142D61-F277-4483-9A1B-30F1AE1B5E05}"/>
    <cellStyle name="메모 8 2 6 2" xfId="36995" xr:uid="{C888C36E-B121-4CC8-8465-C853CA338F72}"/>
    <cellStyle name="메모 8 2 7" xfId="36996" xr:uid="{4129717D-E9F1-4EFC-AF7A-8AFA6E2FB6D0}"/>
    <cellStyle name="메모 8 20" xfId="9873" xr:uid="{42864122-C0B5-4CA1-8EFC-664874F73493}"/>
    <cellStyle name="메모 8 20 2" xfId="9874" xr:uid="{23DA2FF0-FF83-4FF0-BA12-3D88589EE317}"/>
    <cellStyle name="메모 8 20 2 2" xfId="36997" xr:uid="{4576916A-CA4F-453D-B1C2-B0D653DC6952}"/>
    <cellStyle name="메모 8 20 3" xfId="9875" xr:uid="{580B2E05-C168-46E0-A8C3-2BC936B1F928}"/>
    <cellStyle name="메모 8 20 3 2" xfId="36998" xr:uid="{D1FAE2A0-CDC1-4426-8271-AE6404A006AC}"/>
    <cellStyle name="메모 8 20 4" xfId="36999" xr:uid="{ADE4565E-0D22-48EB-9379-8F8380F72BB0}"/>
    <cellStyle name="메모 8 21" xfId="27370" xr:uid="{8B5B0A45-F040-4732-B886-D1BA0F0CC9B7}"/>
    <cellStyle name="메모 8 21 2" xfId="37000" xr:uid="{26A3C209-9BDB-4CCD-9ACD-31A36DE886BC}"/>
    <cellStyle name="메모 8 22" xfId="37001" xr:uid="{04CA64AD-C61D-4F07-9309-30F3B452BA43}"/>
    <cellStyle name="메모 8 3" xfId="9876" xr:uid="{AC1DF573-F270-4382-973F-CB5F024F6AE3}"/>
    <cellStyle name="메모 8 3 2" xfId="9877" xr:uid="{212EF9C8-0669-480D-8CDA-D6E5CCDD0AF8}"/>
    <cellStyle name="메모 8 3 2 2" xfId="9878" xr:uid="{3DBDA817-6C5D-478E-B6F8-245F347A615F}"/>
    <cellStyle name="메모 8 3 2 2 2" xfId="37002" xr:uid="{B20D69DE-242F-4C76-8A6E-4A0AD5F84F05}"/>
    <cellStyle name="메모 8 3 2 3" xfId="9879" xr:uid="{BB600757-5301-47CC-A90F-90F414F3D5C8}"/>
    <cellStyle name="메모 8 3 2 3 2" xfId="37003" xr:uid="{11618A26-5794-4369-9E2F-1486E2464874}"/>
    <cellStyle name="메모 8 3 2 4" xfId="37004" xr:uid="{CD5E28AA-3D74-49B4-8781-36C6AA586597}"/>
    <cellStyle name="메모 8 3 3" xfId="9880" xr:uid="{FC562C8D-794E-4C06-9AE0-24512A7265F8}"/>
    <cellStyle name="메모 8 3 3 2" xfId="9881" xr:uid="{1CAE542A-EB6B-49CC-9876-2D3CA36CBD58}"/>
    <cellStyle name="메모 8 3 3 2 2" xfId="37005" xr:uid="{90B52B8A-15BC-4EF6-A955-A34FAE679538}"/>
    <cellStyle name="메모 8 3 3 3" xfId="9882" xr:uid="{A2AA9F06-103C-4C3C-A1EB-E814317374BF}"/>
    <cellStyle name="메모 8 3 3 3 2" xfId="37006" xr:uid="{45BF25B5-37A2-479A-A441-7DBB4B4CFEEF}"/>
    <cellStyle name="메모 8 3 3 4" xfId="37007" xr:uid="{D4DD500A-8443-4F27-BB92-E1FBE80D6A5A}"/>
    <cellStyle name="메모 8 3 4" xfId="9883" xr:uid="{DB461BCC-21C7-4E1B-841B-302BE327BDD8}"/>
    <cellStyle name="메모 8 3 4 2" xfId="37008" xr:uid="{B714FEE5-D8F9-4BB1-8D7F-176BCD14337B}"/>
    <cellStyle name="메모 8 3 5" xfId="9884" xr:uid="{F444A70D-C561-49BE-869B-EF4D90D9C598}"/>
    <cellStyle name="메모 8 3 5 2" xfId="37009" xr:uid="{3A0B8D99-D4BD-4FBC-BC72-F210B510FCDD}"/>
    <cellStyle name="메모 8 3 6" xfId="37010" xr:uid="{5D0662A3-9C19-4FF1-A5DC-75D0333D39DC}"/>
    <cellStyle name="메모 8 4" xfId="9885" xr:uid="{FE3A39AB-0E84-4D64-A833-06926AE7FE64}"/>
    <cellStyle name="메모 8 4 2" xfId="9886" xr:uid="{9EA4C2F8-F0C0-4628-A4B3-AA362FEC4EDD}"/>
    <cellStyle name="메모 8 4 2 2" xfId="9887" xr:uid="{7863BCA0-6183-4FB4-90EB-7C22677FB7A9}"/>
    <cellStyle name="메모 8 4 2 2 2" xfId="37011" xr:uid="{BA1CB3AB-2FED-42AE-80C6-C567AF1C80CB}"/>
    <cellStyle name="메모 8 4 2 3" xfId="9888" xr:uid="{88013BA1-208D-44A1-BA70-E3959F3EE699}"/>
    <cellStyle name="메모 8 4 2 3 2" xfId="37012" xr:uid="{DE1C94BF-212D-4F21-81DD-5A6D8A4D36FC}"/>
    <cellStyle name="메모 8 4 2 4" xfId="37013" xr:uid="{34D557D1-F132-491D-98F9-8C26E9B3A5B0}"/>
    <cellStyle name="메모 8 4 3" xfId="9889" xr:uid="{3D296FBE-2EEC-4CDE-8F5A-4A1168D3DD58}"/>
    <cellStyle name="메모 8 4 3 2" xfId="9890" xr:uid="{145598DE-26FC-4F8B-B987-7DE9589FFE33}"/>
    <cellStyle name="메모 8 4 3 2 2" xfId="37014" xr:uid="{3450CC87-A4D8-425D-8DC5-51DFD8B596EB}"/>
    <cellStyle name="메모 8 4 3 3" xfId="9891" xr:uid="{4D005490-A9CA-48EB-8C9D-E26FB3375888}"/>
    <cellStyle name="메모 8 4 3 3 2" xfId="37015" xr:uid="{DF17BFB3-FD5F-4F6F-8325-DC8AE23D1122}"/>
    <cellStyle name="메모 8 4 3 4" xfId="37016" xr:uid="{562D1C08-F7DC-4E6F-9C45-C0384E028D20}"/>
    <cellStyle name="메모 8 4 4" xfId="9892" xr:uid="{A703E5D6-C7C3-47D4-BB89-070C8AB1A612}"/>
    <cellStyle name="메모 8 4 4 2" xfId="37017" xr:uid="{EA2BD264-9028-4521-84F8-32C20BFCF048}"/>
    <cellStyle name="메모 8 4 5" xfId="9893" xr:uid="{28838EF7-9AE5-4112-9AFB-1B440543DF40}"/>
    <cellStyle name="메모 8 4 5 2" xfId="37018" xr:uid="{DD30A871-0500-4876-B7BD-1D52C33221F6}"/>
    <cellStyle name="메모 8 4 6" xfId="37019" xr:uid="{55A3D77E-1E48-4018-A6A0-99D25751F4DC}"/>
    <cellStyle name="메모 8 5" xfId="9894" xr:uid="{9CB2380A-6469-416B-B2DD-6C92D9E616C7}"/>
    <cellStyle name="메모 8 5 2" xfId="9895" xr:uid="{AE69ECBE-2238-47DF-8138-4CB410E5EA92}"/>
    <cellStyle name="메모 8 5 2 2" xfId="9896" xr:uid="{A4CE2DEB-8801-4C8A-ACA5-78008584E1A8}"/>
    <cellStyle name="메모 8 5 2 2 2" xfId="37020" xr:uid="{03762AAC-D49D-4C5E-A581-A8031506076C}"/>
    <cellStyle name="메모 8 5 2 3" xfId="9897" xr:uid="{2C9C3B99-CA2F-43D9-ABC8-A3F4C847FADB}"/>
    <cellStyle name="메모 8 5 2 3 2" xfId="37021" xr:uid="{95E1B8FA-3809-4677-B6A5-5F8618DAECD2}"/>
    <cellStyle name="메모 8 5 2 4" xfId="37022" xr:uid="{DB7E0B96-0D19-4547-A461-894F05736280}"/>
    <cellStyle name="메모 8 5 3" xfId="9898" xr:uid="{B934A36E-B09F-4146-AB5E-C9340E616DCF}"/>
    <cellStyle name="메모 8 5 3 2" xfId="9899" xr:uid="{25812A98-1334-4549-91E1-615BBD936BCF}"/>
    <cellStyle name="메모 8 5 3 2 2" xfId="37023" xr:uid="{6434F978-CF3A-4883-B627-55502F48615F}"/>
    <cellStyle name="메모 8 5 3 3" xfId="9900" xr:uid="{87CB5D44-B7F5-48D0-80C5-45274C890277}"/>
    <cellStyle name="메모 8 5 3 3 2" xfId="37024" xr:uid="{D6EA6616-19C1-4ACA-8C3A-0F4F7BB97FC4}"/>
    <cellStyle name="메모 8 5 3 4" xfId="37025" xr:uid="{08F97DDD-479B-4DCC-8104-9A9912E22497}"/>
    <cellStyle name="메모 8 5 4" xfId="9901" xr:uid="{2D24BD7F-CE33-46AA-AE6D-939DCA434AF4}"/>
    <cellStyle name="메모 8 5 4 2" xfId="37026" xr:uid="{79D0EF7B-7DEB-49CB-96FA-05177CD8D117}"/>
    <cellStyle name="메모 8 5 5" xfId="9902" xr:uid="{177C216F-3A96-4743-86CB-95AAAF417998}"/>
    <cellStyle name="메모 8 5 5 2" xfId="37027" xr:uid="{972C6DA9-97F6-46AB-886B-2F5C68CCE185}"/>
    <cellStyle name="메모 8 5 6" xfId="37028" xr:uid="{035099A8-F94E-4498-A7D6-ADDA1AEE0B26}"/>
    <cellStyle name="메모 8 6" xfId="9903" xr:uid="{EB5B127C-C59E-4BBD-8BDF-0C01D90CC0DA}"/>
    <cellStyle name="메모 8 6 2" xfId="9904" xr:uid="{875ABB01-B1FB-448B-A43C-298F9271435B}"/>
    <cellStyle name="메모 8 6 2 2" xfId="9905" xr:uid="{7C620BEB-B9C7-496E-B70F-EF7CE0B51B09}"/>
    <cellStyle name="메모 8 6 2 2 2" xfId="37029" xr:uid="{E9657D5D-16DD-441F-80F0-5DECD133D99A}"/>
    <cellStyle name="메모 8 6 2 3" xfId="9906" xr:uid="{93F71C93-26AA-4C4D-B90B-0014A7779243}"/>
    <cellStyle name="메모 8 6 2 3 2" xfId="37030" xr:uid="{C8FA9371-1789-436F-A227-5367DA4EE80E}"/>
    <cellStyle name="메모 8 6 2 4" xfId="37031" xr:uid="{872F1754-B1F7-4C74-A399-2FA657BF10BE}"/>
    <cellStyle name="메모 8 6 3" xfId="9907" xr:uid="{6460C998-B7DE-4039-89ED-A84CA5539E44}"/>
    <cellStyle name="메모 8 6 3 2" xfId="9908" xr:uid="{0C588D34-2152-4D47-B9DB-AEDE9727C20A}"/>
    <cellStyle name="메모 8 6 3 2 2" xfId="37032" xr:uid="{328B2EB9-5F8C-43C7-93EE-054E047ABFB1}"/>
    <cellStyle name="메모 8 6 3 3" xfId="9909" xr:uid="{02C99C6C-9471-48DA-A78F-DD8EABAE5087}"/>
    <cellStyle name="메모 8 6 3 3 2" xfId="37033" xr:uid="{1E1A08EF-279F-473A-B170-75EC1DAAE288}"/>
    <cellStyle name="메모 8 6 3 4" xfId="37034" xr:uid="{66E12542-4533-41F8-AF13-E8AA80791DEC}"/>
    <cellStyle name="메모 8 6 4" xfId="9910" xr:uid="{0194CB4A-64CE-4476-A16D-EC0E71A25C13}"/>
    <cellStyle name="메모 8 6 4 2" xfId="37035" xr:uid="{136AB94C-D8E1-4827-822E-AAFFDF0AC1BF}"/>
    <cellStyle name="메모 8 6 5" xfId="9911" xr:uid="{47E2DA1F-6256-4A59-AFF4-1EA5B5EED01D}"/>
    <cellStyle name="메모 8 6 5 2" xfId="37036" xr:uid="{244B5243-A6C4-478B-8510-F2000B9CF8C5}"/>
    <cellStyle name="메모 8 6 6" xfId="37037" xr:uid="{99220E90-8A68-4796-9D37-77028BFD382A}"/>
    <cellStyle name="메모 8 7" xfId="9912" xr:uid="{F9E6AEDC-27BF-428D-A96F-7D65F709CEB4}"/>
    <cellStyle name="메모 8 7 2" xfId="9913" xr:uid="{415A25EC-63A0-435E-887B-A11833734CFF}"/>
    <cellStyle name="메모 8 7 2 2" xfId="9914" xr:uid="{20E24866-74EB-47FA-AF5A-B36DB93D648F}"/>
    <cellStyle name="메모 8 7 2 2 2" xfId="37038" xr:uid="{BFF24773-C41F-40E7-8F74-EBEC53294741}"/>
    <cellStyle name="메모 8 7 2 3" xfId="9915" xr:uid="{72C58ECC-FEA8-4180-83AA-7E627BC3E0EC}"/>
    <cellStyle name="메모 8 7 2 3 2" xfId="37039" xr:uid="{A7FF60E0-86CF-433B-9BBA-2CF4504CCAA9}"/>
    <cellStyle name="메모 8 7 2 4" xfId="37040" xr:uid="{113ADC02-15C7-4005-9443-8C82D6DD3C0C}"/>
    <cellStyle name="메모 8 7 3" xfId="9916" xr:uid="{BA0B76D1-F20C-469E-98AE-B9C71FCB3C13}"/>
    <cellStyle name="메모 8 7 3 2" xfId="9917" xr:uid="{CF06214A-5221-4299-805C-80A10B3BE92E}"/>
    <cellStyle name="메모 8 7 3 2 2" xfId="37041" xr:uid="{2EBF9181-8D1E-44CF-AFAA-DD37051A2A64}"/>
    <cellStyle name="메모 8 7 3 3" xfId="9918" xr:uid="{A504BA58-9CEB-4D05-BEC5-2C82D40C03F2}"/>
    <cellStyle name="메모 8 7 3 3 2" xfId="37042" xr:uid="{BB5340D1-B8CB-48F4-90B2-68C6BCC4E5F6}"/>
    <cellStyle name="메모 8 7 3 4" xfId="37043" xr:uid="{A9E4D872-A157-4126-9798-B5612AB8E8C3}"/>
    <cellStyle name="메모 8 7 4" xfId="9919" xr:uid="{79828B53-806A-4293-BDCC-17B916CCAF68}"/>
    <cellStyle name="메모 8 7 4 2" xfId="37044" xr:uid="{29B2AA4F-7807-4C05-BCD9-16E074FA2566}"/>
    <cellStyle name="메모 8 7 5" xfId="9920" xr:uid="{CD4D4E1C-7315-4822-8FAE-8E428E9D6EAE}"/>
    <cellStyle name="메모 8 7 5 2" xfId="37045" xr:uid="{DB29DD0F-578C-4670-BA79-07BED1DE6E3D}"/>
    <cellStyle name="메모 8 7 6" xfId="37046" xr:uid="{41E661F0-BC55-4C2D-A3D7-BEB31AB15F4E}"/>
    <cellStyle name="메모 8 8" xfId="9921" xr:uid="{C49BCC35-AF9A-4A4E-ACB5-F44981D59D9A}"/>
    <cellStyle name="메모 8 8 2" xfId="9922" xr:uid="{019D86B5-DE0B-4C3A-A707-BB31A6986A79}"/>
    <cellStyle name="메모 8 8 2 2" xfId="9923" xr:uid="{9F5EA549-84A1-43D3-B847-6ABF5B3E1D0C}"/>
    <cellStyle name="메모 8 8 2 2 2" xfId="37047" xr:uid="{A98C84AE-F45A-496E-AEE4-3DF35DF1E5A5}"/>
    <cellStyle name="메모 8 8 2 3" xfId="9924" xr:uid="{70D244D7-E3E2-416A-BC77-CAE1A4D101C1}"/>
    <cellStyle name="메모 8 8 2 3 2" xfId="37048" xr:uid="{74CCD564-C851-476F-8104-892939AB4AA5}"/>
    <cellStyle name="메모 8 8 2 4" xfId="37049" xr:uid="{7511A805-CB5F-4E83-985E-3027F612493E}"/>
    <cellStyle name="메모 8 8 3" xfId="9925" xr:uid="{2617A9C3-2D5F-4B8B-87D2-A3B160ED682F}"/>
    <cellStyle name="메모 8 8 3 2" xfId="9926" xr:uid="{21BDAB38-7217-4592-B826-091CE5F8F838}"/>
    <cellStyle name="메모 8 8 3 2 2" xfId="37050" xr:uid="{BE8A42DC-8523-45BC-A835-FDD3F637B588}"/>
    <cellStyle name="메모 8 8 3 3" xfId="9927" xr:uid="{9A638CB8-FDC6-4659-BACD-18C324304FCD}"/>
    <cellStyle name="메모 8 8 3 3 2" xfId="37051" xr:uid="{2714FB28-70BC-49F9-B30E-1315A2EDCB2B}"/>
    <cellStyle name="메모 8 8 3 4" xfId="37052" xr:uid="{12C5AD98-CAC2-49A8-B4E7-A26EAC61AA0B}"/>
    <cellStyle name="메모 8 8 4" xfId="9928" xr:uid="{2593FDAA-9A23-4CD2-BE85-7C9E2018E126}"/>
    <cellStyle name="메모 8 8 4 2" xfId="37053" xr:uid="{AEC676CD-B637-4BFC-9326-791D7BC1C14D}"/>
    <cellStyle name="메모 8 8 5" xfId="9929" xr:uid="{3BC40AEF-8C12-4537-B34F-98B6E1902AF7}"/>
    <cellStyle name="메모 8 8 5 2" xfId="37054" xr:uid="{AFDEACA9-ED2E-474A-A00F-9BB54E3AC7B9}"/>
    <cellStyle name="메모 8 8 6" xfId="37055" xr:uid="{A7A86BC8-0D72-4F2B-9710-45FE549D3551}"/>
    <cellStyle name="메모 8 9" xfId="9930" xr:uid="{FC4CC707-A214-4118-8E76-1391357D62B3}"/>
    <cellStyle name="메모 8 9 2" xfId="9931" xr:uid="{8D12D21D-111E-4581-961D-0D21E7013FB5}"/>
    <cellStyle name="메모 8 9 2 2" xfId="9932" xr:uid="{8032CAC1-211E-4029-9CC4-ADFC95A41F42}"/>
    <cellStyle name="메모 8 9 2 2 2" xfId="37056" xr:uid="{78356741-380F-4CF6-AF0D-BD65110639C4}"/>
    <cellStyle name="메모 8 9 2 3" xfId="9933" xr:uid="{B20C2A8A-B91F-4C0B-8A91-22A9B67D20E0}"/>
    <cellStyle name="메모 8 9 2 3 2" xfId="37057" xr:uid="{1BA1F256-FAB8-4A7B-986F-2C4327BA5573}"/>
    <cellStyle name="메모 8 9 2 4" xfId="37058" xr:uid="{2CEE1742-81F9-47E5-89BE-393BCA78F1E6}"/>
    <cellStyle name="메모 8 9 3" xfId="9934" xr:uid="{A5421607-59A1-446D-9C2C-082304BCDE52}"/>
    <cellStyle name="메모 8 9 3 2" xfId="9935" xr:uid="{C6DC02A4-4628-408F-94A5-E5EACF43341B}"/>
    <cellStyle name="메모 8 9 3 2 2" xfId="37059" xr:uid="{29670F9E-FB38-4B10-8A37-7217C4BF1B24}"/>
    <cellStyle name="메모 8 9 3 3" xfId="9936" xr:uid="{A8AE99C2-8B8E-4059-9F15-C3C8A6280066}"/>
    <cellStyle name="메모 8 9 3 3 2" xfId="37060" xr:uid="{B1584023-66C7-47E6-9303-3C68216EFF0B}"/>
    <cellStyle name="메모 8 9 3 4" xfId="37061" xr:uid="{59309788-6504-469A-831A-42F114FEF753}"/>
    <cellStyle name="메모 8 9 4" xfId="9937" xr:uid="{A038F219-B2B0-4C94-8548-26A2FA5B9C3A}"/>
    <cellStyle name="메모 8 9 4 2" xfId="37062" xr:uid="{5948361C-7430-4DA3-89C9-F24A03DF2C43}"/>
    <cellStyle name="메모 8 9 5" xfId="9938" xr:uid="{E973138B-65A4-4AE6-8195-2F54AE17F10B}"/>
    <cellStyle name="메모 8 9 5 2" xfId="37063" xr:uid="{FC8012C0-92B6-43DA-A5CC-1C51BC8AACFC}"/>
    <cellStyle name="메모 8 9 6" xfId="37064" xr:uid="{AF3A90A8-B49E-42D0-9BD1-B8B55E8B7A92}"/>
    <cellStyle name="메모 9" xfId="9939" xr:uid="{FBDC5C65-7007-47A6-97A3-36948E417BAC}"/>
    <cellStyle name="메모 9 10" xfId="9940" xr:uid="{874DEBAC-BEF7-4F1C-98FD-42F917BBF331}"/>
    <cellStyle name="메모 9 10 2" xfId="9941" xr:uid="{C1ABACE2-17AB-46B1-BB6A-154141C90A9E}"/>
    <cellStyle name="메모 9 10 2 2" xfId="9942" xr:uid="{E5111B3F-71F8-47F0-B0DD-67133A1982E4}"/>
    <cellStyle name="메모 9 10 2 2 2" xfId="37065" xr:uid="{D905A9BC-981F-4AA9-9DF7-A5031A114C69}"/>
    <cellStyle name="메모 9 10 2 3" xfId="9943" xr:uid="{4974705B-3262-46C0-91EE-701A5873E179}"/>
    <cellStyle name="메모 9 10 2 3 2" xfId="37066" xr:uid="{88A290CD-9FA4-48D4-A27C-82315F15144F}"/>
    <cellStyle name="메모 9 10 2 4" xfId="37067" xr:uid="{9387BF67-B355-4B0C-82FB-D5B2E6A8D761}"/>
    <cellStyle name="메모 9 10 3" xfId="9944" xr:uid="{061B4C6C-E03A-4DB4-8797-35642D6E2CA9}"/>
    <cellStyle name="메모 9 10 3 2" xfId="9945" xr:uid="{8615CC85-1FFF-4155-963B-887FC216CE3B}"/>
    <cellStyle name="메모 9 10 3 2 2" xfId="37068" xr:uid="{DAB46DDF-4FD1-4B04-80E3-6B00A7712E17}"/>
    <cellStyle name="메모 9 10 3 3" xfId="9946" xr:uid="{C91D360E-56F7-4ADF-B43D-3066F5C2460F}"/>
    <cellStyle name="메모 9 10 3 3 2" xfId="37069" xr:uid="{478F0298-99F7-48D3-9C90-8E9AB68C482C}"/>
    <cellStyle name="메모 9 10 3 4" xfId="37070" xr:uid="{CB192C15-07F3-44A5-BA8B-68A82F5FFA13}"/>
    <cellStyle name="메모 9 10 4" xfId="9947" xr:uid="{21696861-BBA9-4B92-B022-AAD9209AE1EC}"/>
    <cellStyle name="메모 9 10 4 2" xfId="37071" xr:uid="{6AAAF4EF-38B4-4EC7-9814-EE3A8FAE2257}"/>
    <cellStyle name="메모 9 10 5" xfId="9948" xr:uid="{5F90849D-4A6C-4C00-BC94-15DD7BF342D9}"/>
    <cellStyle name="메모 9 10 5 2" xfId="37072" xr:uid="{F4D0BB43-6F7C-48B0-A28C-B38B79D57918}"/>
    <cellStyle name="메모 9 10 6" xfId="37073" xr:uid="{D63FBF04-A996-482E-8ACD-419B08537D8A}"/>
    <cellStyle name="메모 9 11" xfId="9949" xr:uid="{53E8366A-6803-4EA8-ADDB-1973C873FF8E}"/>
    <cellStyle name="메모 9 11 2" xfId="9950" xr:uid="{9FF85A1D-512B-44B8-8411-0D0F7A7D2C24}"/>
    <cellStyle name="메모 9 11 2 2" xfId="9951" xr:uid="{47F1F785-00AF-4FE7-8DD2-BEB71A3EF5EE}"/>
    <cellStyle name="메모 9 11 2 2 2" xfId="37074" xr:uid="{810BFF67-C81A-4AC2-8EB5-E0445E49D974}"/>
    <cellStyle name="메모 9 11 2 3" xfId="9952" xr:uid="{ACCF3328-803C-4D9C-85CA-710B1D2F360A}"/>
    <cellStyle name="메모 9 11 2 3 2" xfId="37075" xr:uid="{A186BB13-B4D6-4FB7-9C80-FDEF2EB41D8C}"/>
    <cellStyle name="메모 9 11 2 4" xfId="37076" xr:uid="{6BC38D1F-D3B9-453B-8F7A-8DB40CD57E6F}"/>
    <cellStyle name="메모 9 11 3" xfId="9953" xr:uid="{C893E28A-7D86-4BEC-B9D9-C0464C35492C}"/>
    <cellStyle name="메모 9 11 3 2" xfId="9954" xr:uid="{7A5B1E20-E7A1-46FD-892F-337C3317469A}"/>
    <cellStyle name="메모 9 11 3 2 2" xfId="37077" xr:uid="{D46DF5D1-2054-4ACB-B34D-4A539C42990C}"/>
    <cellStyle name="메모 9 11 3 3" xfId="9955" xr:uid="{AEFC4FE8-88C8-4B98-ABDB-67AB1CCC723F}"/>
    <cellStyle name="메모 9 11 3 3 2" xfId="37078" xr:uid="{9DA5B680-B972-496E-8DCA-508EFECD8563}"/>
    <cellStyle name="메모 9 11 3 4" xfId="37079" xr:uid="{B66E160F-A289-4F9A-A84E-93AB753D6273}"/>
    <cellStyle name="메모 9 11 4" xfId="9956" xr:uid="{5CADC41F-F70E-4CD7-89D8-88566A894E4A}"/>
    <cellStyle name="메모 9 11 4 2" xfId="37080" xr:uid="{13C3E3C0-571B-4302-8FD1-62D2252A0C50}"/>
    <cellStyle name="메모 9 11 5" xfId="9957" xr:uid="{0C461CA5-BD21-46B9-8530-9A6338D06BC5}"/>
    <cellStyle name="메모 9 11 5 2" xfId="37081" xr:uid="{C2E35F96-A72F-499C-BE5F-9EC8C9E64B9B}"/>
    <cellStyle name="메모 9 11 6" xfId="37082" xr:uid="{ED27B94A-D820-4632-ADFF-F2EACC3BBF43}"/>
    <cellStyle name="메모 9 12" xfId="9958" xr:uid="{50F6FA98-4030-4111-AE07-29F15A81B619}"/>
    <cellStyle name="메모 9 12 2" xfId="9959" xr:uid="{2C01D6CC-3195-45D9-B81D-B56F7A66039C}"/>
    <cellStyle name="메모 9 12 2 2" xfId="9960" xr:uid="{56E7E83F-F474-4B53-A81F-D91A1E48BD83}"/>
    <cellStyle name="메모 9 12 2 2 2" xfId="37083" xr:uid="{C6382537-7442-48A0-9D64-A92B8A3B8C4A}"/>
    <cellStyle name="메모 9 12 2 3" xfId="9961" xr:uid="{09BD5C0B-64A9-454C-B990-A035C3DC7980}"/>
    <cellStyle name="메모 9 12 2 3 2" xfId="37084" xr:uid="{92DDADC9-70F2-4793-BC5C-A5C180605D91}"/>
    <cellStyle name="메모 9 12 2 4" xfId="37085" xr:uid="{B25BA6F4-F4BC-476A-B5B0-61429FCACEDA}"/>
    <cellStyle name="메모 9 12 3" xfId="9962" xr:uid="{FC1FA20E-A410-40ED-8F7A-6D899F668973}"/>
    <cellStyle name="메모 9 12 3 2" xfId="9963" xr:uid="{D45017EA-5397-418E-8CCA-CA7F18666D44}"/>
    <cellStyle name="메모 9 12 3 2 2" xfId="37086" xr:uid="{A0F08386-7DC6-4E94-B269-F6D1E90A3DE2}"/>
    <cellStyle name="메모 9 12 3 3" xfId="9964" xr:uid="{C3C16BFA-7F75-486A-A727-EC2B3B4DF02C}"/>
    <cellStyle name="메모 9 12 3 3 2" xfId="37087" xr:uid="{C82EFCF4-0D0E-4844-9032-136A84292778}"/>
    <cellStyle name="메모 9 12 3 4" xfId="37088" xr:uid="{C8CECAF3-77F3-4D1B-B4AD-0D417E9B233C}"/>
    <cellStyle name="메모 9 12 4" xfId="9965" xr:uid="{C8C152EA-AFAC-49EA-A795-B35A966BA4AC}"/>
    <cellStyle name="메모 9 12 4 2" xfId="37089" xr:uid="{9A72B2E0-6D9E-42F7-B14B-B0E35907B2E4}"/>
    <cellStyle name="메모 9 12 5" xfId="9966" xr:uid="{BEDB5FA6-3053-47A9-8A10-F628C044A93C}"/>
    <cellStyle name="메모 9 12 5 2" xfId="37090" xr:uid="{959F560A-2A75-4C05-8793-30503FABF94B}"/>
    <cellStyle name="메모 9 12 6" xfId="37091" xr:uid="{52EE9B40-EEB4-46D4-B02D-AB3AD4026DB1}"/>
    <cellStyle name="메모 9 13" xfId="9967" xr:uid="{CB9180A2-F5DB-491D-BD88-64BF516F1C1F}"/>
    <cellStyle name="메모 9 13 2" xfId="9968" xr:uid="{DD533189-B26A-4824-9F8D-3C04A5C4FB16}"/>
    <cellStyle name="메모 9 13 2 2" xfId="9969" xr:uid="{8BC563F1-4DD4-418B-AD5D-D40306170C77}"/>
    <cellStyle name="메모 9 13 2 2 2" xfId="37092" xr:uid="{6A704A03-CB2D-4538-9A28-935C6D3419C9}"/>
    <cellStyle name="메모 9 13 2 3" xfId="9970" xr:uid="{AE1DF16C-1A85-4246-B1BD-A83E082C61A3}"/>
    <cellStyle name="메모 9 13 2 3 2" xfId="37093" xr:uid="{552FCD8B-47E1-444B-A75D-F86E9CD9B20C}"/>
    <cellStyle name="메모 9 13 2 4" xfId="37094" xr:uid="{E06775D0-FC0C-4AA8-9D05-220B99B9D105}"/>
    <cellStyle name="메모 9 13 3" xfId="9971" xr:uid="{9DF0A804-D909-4A1A-AE47-68256CCFF295}"/>
    <cellStyle name="메모 9 13 3 2" xfId="9972" xr:uid="{5E7B0662-F968-4AEF-81E2-9275BB7996E5}"/>
    <cellStyle name="메모 9 13 3 2 2" xfId="37095" xr:uid="{8D824828-4025-4754-85FC-BF32BB7B1D25}"/>
    <cellStyle name="메모 9 13 3 3" xfId="9973" xr:uid="{7339217A-C9BE-428C-9308-5D2DE68B2FCF}"/>
    <cellStyle name="메모 9 13 3 3 2" xfId="37096" xr:uid="{EBAA07F6-EDE0-49A8-B0AC-54F1FFA36981}"/>
    <cellStyle name="메모 9 13 3 4" xfId="37097" xr:uid="{51A6FA0F-3E16-4800-8D39-5A94078298E5}"/>
    <cellStyle name="메모 9 13 4" xfId="9974" xr:uid="{1832CDBF-3083-44F5-9AEE-982BF5AD7C2D}"/>
    <cellStyle name="메모 9 13 4 2" xfId="37098" xr:uid="{4741B84A-574F-45AD-968F-3B08502F2F02}"/>
    <cellStyle name="메모 9 13 5" xfId="9975" xr:uid="{B0496BA5-1FB2-423F-B0DF-8AEBF33A01C2}"/>
    <cellStyle name="메모 9 13 5 2" xfId="37099" xr:uid="{C76F00C7-74B3-4C94-8906-C279A714A993}"/>
    <cellStyle name="메모 9 13 6" xfId="37100" xr:uid="{5BA8016D-92DF-44F7-848C-3DDB92D489E8}"/>
    <cellStyle name="메모 9 14" xfId="9976" xr:uid="{C9E376B0-10F1-4B8A-8498-8FDB644C90C3}"/>
    <cellStyle name="메모 9 14 2" xfId="9977" xr:uid="{718872DE-4B3A-4408-BF98-272C6BDAD9D7}"/>
    <cellStyle name="메모 9 14 2 2" xfId="9978" xr:uid="{5038344B-2516-4477-BA31-566E51B153CE}"/>
    <cellStyle name="메모 9 14 2 2 2" xfId="37101" xr:uid="{DADA3AE4-D9AB-4BBB-8E59-9CC53804F578}"/>
    <cellStyle name="메모 9 14 2 3" xfId="9979" xr:uid="{0E6AF41F-2364-4F9E-A205-97ECCE3171BF}"/>
    <cellStyle name="메모 9 14 2 3 2" xfId="37102" xr:uid="{42775B67-F0F7-4635-B14C-A08893938890}"/>
    <cellStyle name="메모 9 14 2 4" xfId="37103" xr:uid="{006E4989-A2F1-4763-A4A1-2C6D49D5B7D9}"/>
    <cellStyle name="메모 9 14 3" xfId="9980" xr:uid="{E8FC7AD9-11F5-4263-AB60-44B7D1F23B2A}"/>
    <cellStyle name="메모 9 14 3 2" xfId="9981" xr:uid="{5C6F799C-CF9E-4FC1-A90A-EAD46498C0A4}"/>
    <cellStyle name="메모 9 14 3 2 2" xfId="37104" xr:uid="{7126C5FB-15D9-4CAE-9535-652ABE6F7342}"/>
    <cellStyle name="메모 9 14 3 3" xfId="9982" xr:uid="{00BBC415-1CAF-415A-926F-549D44B555A8}"/>
    <cellStyle name="메모 9 14 3 3 2" xfId="37105" xr:uid="{1D983A3D-271E-4DFD-B22F-F1E2AE16669E}"/>
    <cellStyle name="메모 9 14 3 4" xfId="37106" xr:uid="{1FAFCCA6-50FD-4B33-9302-919B65E63FD5}"/>
    <cellStyle name="메모 9 14 4" xfId="9983" xr:uid="{1B18E140-52DC-4B28-A260-88600CC9BD4C}"/>
    <cellStyle name="메모 9 14 4 2" xfId="37107" xr:uid="{62FC0EA8-FF7E-4629-8B82-FEB38F098C77}"/>
    <cellStyle name="메모 9 14 5" xfId="9984" xr:uid="{9544A3B2-1980-40FC-89A1-2A1A96CBE127}"/>
    <cellStyle name="메모 9 14 5 2" xfId="37108" xr:uid="{E0AF8920-7EC8-4362-9F40-7BBEEAEEF30D}"/>
    <cellStyle name="메모 9 14 6" xfId="37109" xr:uid="{5A534065-8F47-4674-AA0C-1D7F4A64977E}"/>
    <cellStyle name="메모 9 15" xfId="9985" xr:uid="{CC59477B-419C-4D29-B4D2-1394103CB0DA}"/>
    <cellStyle name="메모 9 15 2" xfId="9986" xr:uid="{3413AFD1-C611-478D-80E2-E27227652B90}"/>
    <cellStyle name="메모 9 15 2 2" xfId="9987" xr:uid="{A3549EEC-02EE-4590-8483-F5C48799B1C4}"/>
    <cellStyle name="메모 9 15 2 2 2" xfId="37110" xr:uid="{0D007AD4-CCD1-4168-8DB8-2D4D7F91D615}"/>
    <cellStyle name="메모 9 15 2 3" xfId="9988" xr:uid="{D879242D-8540-4B2B-BF50-245998BD4F13}"/>
    <cellStyle name="메모 9 15 2 3 2" xfId="37111" xr:uid="{9BA43DF7-04AA-4FD8-9BCA-A0AEFA57B2B6}"/>
    <cellStyle name="메모 9 15 2 4" xfId="37112" xr:uid="{667FC813-41CF-4604-9803-FF2756220712}"/>
    <cellStyle name="메모 9 15 3" xfId="9989" xr:uid="{0A50D25B-1963-48A0-AF14-58E3B5B3302D}"/>
    <cellStyle name="메모 9 15 3 2" xfId="9990" xr:uid="{9B24BD62-3FF3-43E5-A798-358FA14E2623}"/>
    <cellStyle name="메모 9 15 3 2 2" xfId="37113" xr:uid="{DE823959-0C13-407C-BE90-0EBB2765FED2}"/>
    <cellStyle name="메모 9 15 3 3" xfId="9991" xr:uid="{9CFC7350-C40B-4774-A23A-6110EFCC45EF}"/>
    <cellStyle name="메모 9 15 3 3 2" xfId="37114" xr:uid="{FF3B80FF-7DDC-4F0E-B9C4-AE91BE58CBA6}"/>
    <cellStyle name="메모 9 15 3 4" xfId="37115" xr:uid="{1D02CEDA-7D5F-43D4-BB82-1CA72FF39931}"/>
    <cellStyle name="메모 9 15 4" xfId="9992" xr:uid="{3F404E94-A8FE-472D-BAF5-E634A7CACB25}"/>
    <cellStyle name="메모 9 15 4 2" xfId="37116" xr:uid="{1FBA5044-F14D-4488-9FC0-2D82D24D5333}"/>
    <cellStyle name="메모 9 15 5" xfId="9993" xr:uid="{ABF1769A-4530-4EED-B8CE-EA61320D04B9}"/>
    <cellStyle name="메모 9 15 5 2" xfId="37117" xr:uid="{A035F1BF-6E70-41A8-A2B7-8CC28B5D025E}"/>
    <cellStyle name="메모 9 15 6" xfId="37118" xr:uid="{627E24DA-1519-4CA9-99F4-E52305ADDEBF}"/>
    <cellStyle name="메모 9 16" xfId="9994" xr:uid="{5143EB18-7972-46D3-B569-F135A7C050F7}"/>
    <cellStyle name="메모 9 16 2" xfId="9995" xr:uid="{94A33D27-7F3D-41FE-9DB3-0AF2697CC350}"/>
    <cellStyle name="메모 9 16 2 2" xfId="37119" xr:uid="{A5B3B874-0F55-47E1-AF8C-E142879A33FD}"/>
    <cellStyle name="메모 9 16 3" xfId="9996" xr:uid="{29CEA68A-9D3D-4DB1-802E-A6C44CEF311A}"/>
    <cellStyle name="메모 9 16 3 2" xfId="37120" xr:uid="{8C9E2C85-CD99-4F1D-9DDC-7C8880C8949E}"/>
    <cellStyle name="메모 9 16 4" xfId="37121" xr:uid="{81EB36C4-4AA9-4AC1-9E84-F84C64A3DCAE}"/>
    <cellStyle name="메모 9 17" xfId="9997" xr:uid="{C5961736-44EF-4226-B23B-7CE29782C9DA}"/>
    <cellStyle name="메모 9 17 2" xfId="9998" xr:uid="{2291E9FB-0649-4C2F-8F75-2D341D91AF00}"/>
    <cellStyle name="메모 9 17 2 2" xfId="37122" xr:uid="{526BDA1B-34E3-472A-88F3-A8B5F10C0F02}"/>
    <cellStyle name="메모 9 17 3" xfId="9999" xr:uid="{B88CE600-FFFB-4B2C-966E-55B45403A681}"/>
    <cellStyle name="메모 9 17 3 2" xfId="37123" xr:uid="{A909398A-07CF-4731-947C-742C0DD630DB}"/>
    <cellStyle name="메모 9 17 4" xfId="37124" xr:uid="{D9B96AB0-2AC2-45C3-9551-2A13BD85A065}"/>
    <cellStyle name="메모 9 18" xfId="10000" xr:uid="{DCA09672-AF1A-486D-A091-C56370B96103}"/>
    <cellStyle name="메모 9 18 2" xfId="10001" xr:uid="{EB3A274A-0AAB-4285-9174-25EF50E75D3B}"/>
    <cellStyle name="메모 9 18 2 2" xfId="37125" xr:uid="{ACCB0565-3772-45CB-BE8F-8A5AD6D113DD}"/>
    <cellStyle name="메모 9 18 3" xfId="10002" xr:uid="{3630484C-B6A2-4EF3-9328-F66F607611ED}"/>
    <cellStyle name="메모 9 18 3 2" xfId="37126" xr:uid="{081FDA45-2CCA-427A-AD33-093E20C92100}"/>
    <cellStyle name="메모 9 18 4" xfId="37127" xr:uid="{0874C2D0-4FC7-49B9-BCB9-AD02988B8BB2}"/>
    <cellStyle name="메모 9 19" xfId="10003" xr:uid="{B84E228E-3CE0-40D4-B147-48783D00990B}"/>
    <cellStyle name="메모 9 19 2" xfId="10004" xr:uid="{6D3EDE21-31FA-43F8-8283-F06F22C4B769}"/>
    <cellStyle name="메모 9 19 2 2" xfId="37128" xr:uid="{C4AF7C90-F783-4C3D-9AFD-1F336FFAFDCF}"/>
    <cellStyle name="메모 9 19 3" xfId="10005" xr:uid="{619CD1C6-E731-4AC0-80CF-353B338F7480}"/>
    <cellStyle name="메모 9 19 3 2" xfId="37129" xr:uid="{60DA6E2C-19A3-42C8-B6E5-43B840D6D5F7}"/>
    <cellStyle name="메모 9 19 4" xfId="37130" xr:uid="{77DCD3BC-1D9E-444B-A595-D913E48A394F}"/>
    <cellStyle name="메모 9 2" xfId="10006" xr:uid="{9205B335-8AD9-4CA5-9770-0259AFADA485}"/>
    <cellStyle name="메모 9 2 2" xfId="10007" xr:uid="{CAB6BF8D-C374-458B-BA6A-CD859089F0D0}"/>
    <cellStyle name="메모 9 2 2 2" xfId="10008" xr:uid="{0F5AC059-7747-40CB-BCBF-8D9F2A3B528A}"/>
    <cellStyle name="메모 9 2 2 2 2" xfId="37131" xr:uid="{44D94A5C-0535-4461-BB43-EF0BEAF52916}"/>
    <cellStyle name="메모 9 2 2 3" xfId="10009" xr:uid="{856295AD-1011-473F-B952-FDD569EB12EE}"/>
    <cellStyle name="메모 9 2 2 3 2" xfId="37132" xr:uid="{6DD6D3B4-2C33-42F3-8E76-A7738B2FC26E}"/>
    <cellStyle name="메모 9 2 2 4" xfId="37133" xr:uid="{954AB547-01FC-4915-BEE0-40438DD9B799}"/>
    <cellStyle name="메모 9 2 3" xfId="10010" xr:uid="{25F18D24-D7AD-43FE-9EE7-B340FCB1FFC4}"/>
    <cellStyle name="메모 9 2 3 2" xfId="10011" xr:uid="{535E8A8D-DB1B-4127-9348-56DAE495A513}"/>
    <cellStyle name="메모 9 2 3 2 2" xfId="37134" xr:uid="{9E43CAAA-B7C0-4A1C-8421-831C7602DDF4}"/>
    <cellStyle name="메모 9 2 3 3" xfId="10012" xr:uid="{AE02C5EB-1B60-4DB1-AEC5-308067EDA392}"/>
    <cellStyle name="메모 9 2 3 3 2" xfId="37135" xr:uid="{693D9995-65A4-4F4F-8684-A64B1A113580}"/>
    <cellStyle name="메모 9 2 3 4" xfId="37136" xr:uid="{3FB0A5F3-0C82-4130-9747-2455F1023A7C}"/>
    <cellStyle name="메모 9 2 4" xfId="10013" xr:uid="{D94B6BF2-0B21-4D9E-B433-6BBD5AE44617}"/>
    <cellStyle name="메모 9 2 4 2" xfId="37137" xr:uid="{38C99C6E-99FA-4EC1-A331-F5EB0A678308}"/>
    <cellStyle name="메모 9 2 5" xfId="10014" xr:uid="{C7D8D7DC-4495-48DD-B6F3-5794CC4AB57A}"/>
    <cellStyle name="메모 9 2 5 2" xfId="37138" xr:uid="{8E54234B-ECB1-4247-8DAC-2CC5F9D24E5F}"/>
    <cellStyle name="메모 9 2 6" xfId="27371" xr:uid="{06ACC1A1-DED2-46F3-ACEE-CDA2EBF10C1B}"/>
    <cellStyle name="메모 9 2 6 2" xfId="37139" xr:uid="{9FF5BE94-F97D-45B9-A8F9-15917AAA66A9}"/>
    <cellStyle name="메모 9 2 7" xfId="37140" xr:uid="{416AB193-16CE-4FB5-8A3D-EB8B73BD3358}"/>
    <cellStyle name="메모 9 20" xfId="10015" xr:uid="{CC8AD5B7-1FA5-4836-A4EF-71FDC67E04D2}"/>
    <cellStyle name="메모 9 20 2" xfId="10016" xr:uid="{E40FFBF1-6FFB-488E-BDA0-DA33D154BA2E}"/>
    <cellStyle name="메모 9 20 2 2" xfId="37141" xr:uid="{0C34A0C7-81A6-4103-970A-D57D392F9086}"/>
    <cellStyle name="메모 9 20 3" xfId="10017" xr:uid="{E102F873-5F91-4557-8AB7-9E892A41F17A}"/>
    <cellStyle name="메모 9 20 3 2" xfId="37142" xr:uid="{8AF6F8D3-7BAC-4B3D-9267-6B3142E05A7A}"/>
    <cellStyle name="메모 9 20 4" xfId="37143" xr:uid="{FBE75CFE-601C-4474-8B36-24F07C67D372}"/>
    <cellStyle name="메모 9 21" xfId="27372" xr:uid="{5CF7DEE1-3961-4EAB-BBC2-A0DA984781CB}"/>
    <cellStyle name="메모 9 21 2" xfId="37144" xr:uid="{77680BE8-89CB-459E-A1FA-106CF6A77523}"/>
    <cellStyle name="메모 9 22" xfId="37145" xr:uid="{BEF2C847-1541-4196-9A38-72A1270A45C4}"/>
    <cellStyle name="메모 9 3" xfId="10018" xr:uid="{0D009B5E-8D6A-4E65-A8D5-FCC1481EEF48}"/>
    <cellStyle name="메모 9 3 2" xfId="10019" xr:uid="{1B977902-151C-49AA-A15A-06BE1395E528}"/>
    <cellStyle name="메모 9 3 2 2" xfId="10020" xr:uid="{567DA02A-BF94-4CFD-8353-ADAA4C23945A}"/>
    <cellStyle name="메모 9 3 2 2 2" xfId="37146" xr:uid="{30BD58FC-10F4-4522-BFEC-5D3F47009D38}"/>
    <cellStyle name="메모 9 3 2 3" xfId="10021" xr:uid="{1C2D8BA7-F3F7-4F0E-B1DC-DB0488C39501}"/>
    <cellStyle name="메모 9 3 2 3 2" xfId="37147" xr:uid="{FDDE4A05-9923-4751-AF91-BC81E8E98EBC}"/>
    <cellStyle name="메모 9 3 2 4" xfId="37148" xr:uid="{634EA92C-AB59-4EA4-819A-2CC89A8763F6}"/>
    <cellStyle name="메모 9 3 3" xfId="10022" xr:uid="{5C4A5896-FA61-441D-80E0-F5C32A4DE147}"/>
    <cellStyle name="메모 9 3 3 2" xfId="10023" xr:uid="{656B750E-FAE1-41FF-8893-36F7946AC7B2}"/>
    <cellStyle name="메모 9 3 3 2 2" xfId="37149" xr:uid="{E69F39A8-F100-4627-8979-1D1432883539}"/>
    <cellStyle name="메모 9 3 3 3" xfId="10024" xr:uid="{C6709F24-2451-4A35-88D7-48220C443AC3}"/>
    <cellStyle name="메모 9 3 3 3 2" xfId="37150" xr:uid="{188D887F-EDC4-4332-BE1F-2D4EB8332A54}"/>
    <cellStyle name="메모 9 3 3 4" xfId="37151" xr:uid="{3CCB1991-7600-463F-90CF-682CC8A17513}"/>
    <cellStyle name="메모 9 3 4" xfId="10025" xr:uid="{99F5C442-5D5D-44DF-80FF-12198DD433EA}"/>
    <cellStyle name="메모 9 3 4 2" xfId="37152" xr:uid="{AF0684CE-770D-4313-8E83-0B54779D71F6}"/>
    <cellStyle name="메모 9 3 5" xfId="10026" xr:uid="{250E0D80-4004-41B2-8AC5-7D03A1B25399}"/>
    <cellStyle name="메모 9 3 5 2" xfId="37153" xr:uid="{4FAE94BD-C32A-4802-A359-CB6406A89374}"/>
    <cellStyle name="메모 9 3 6" xfId="37154" xr:uid="{844FDDC7-5641-477E-B819-53BCD39DD0BA}"/>
    <cellStyle name="메모 9 4" xfId="10027" xr:uid="{56ECDF74-7A81-4F60-8B1A-C0CAF5E30F1E}"/>
    <cellStyle name="메모 9 4 2" xfId="10028" xr:uid="{009BC5D5-607B-40B2-AFE3-0712C07ABA64}"/>
    <cellStyle name="메모 9 4 2 2" xfId="10029" xr:uid="{01F410D3-C480-49F9-AA83-99072753044A}"/>
    <cellStyle name="메모 9 4 2 2 2" xfId="37155" xr:uid="{5E280F32-1A9B-4DD1-B61D-3C17412E0417}"/>
    <cellStyle name="메모 9 4 2 3" xfId="10030" xr:uid="{B07CD035-2AD2-48DF-9561-82928EBDAC13}"/>
    <cellStyle name="메모 9 4 2 3 2" xfId="37156" xr:uid="{F0171ECE-1763-4E69-8614-133E5791FC70}"/>
    <cellStyle name="메모 9 4 2 4" xfId="37157" xr:uid="{D2AC103C-0424-4350-93C6-DB00299368C3}"/>
    <cellStyle name="메모 9 4 3" xfId="10031" xr:uid="{37CEEEAF-700C-477E-A1BD-2D6C07BCC84B}"/>
    <cellStyle name="메모 9 4 3 2" xfId="10032" xr:uid="{6CBF8D07-3A8E-42D0-A0B3-FDB0828591D5}"/>
    <cellStyle name="메모 9 4 3 2 2" xfId="37158" xr:uid="{95B53F3F-0D68-4113-A698-0BC2B76B786C}"/>
    <cellStyle name="메모 9 4 3 3" xfId="10033" xr:uid="{E2868EA1-CA7B-4465-8EE6-5BB2CC1878E8}"/>
    <cellStyle name="메모 9 4 3 3 2" xfId="37159" xr:uid="{F3E1E9BE-6B6A-4741-A62C-03654CA007BF}"/>
    <cellStyle name="메모 9 4 3 4" xfId="37160" xr:uid="{8DA2D96A-696A-4FDD-B040-D707078E2243}"/>
    <cellStyle name="메모 9 4 4" xfId="10034" xr:uid="{4A18486F-8D67-444D-94D5-C7253BED04D3}"/>
    <cellStyle name="메모 9 4 4 2" xfId="37161" xr:uid="{1B8921A1-C475-4020-93D7-EE900B18DDEB}"/>
    <cellStyle name="메모 9 4 5" xfId="10035" xr:uid="{574EA97F-A5EB-472B-A3F6-C8BF54805C90}"/>
    <cellStyle name="메모 9 4 5 2" xfId="37162" xr:uid="{FD345D6A-30D5-46E1-9B36-E777C1A37197}"/>
    <cellStyle name="메모 9 4 6" xfId="37163" xr:uid="{0D961074-031E-4122-9BF2-B3376F8274A0}"/>
    <cellStyle name="메모 9 5" xfId="10036" xr:uid="{66AF3510-419E-49B5-82E5-E47BEE957CDE}"/>
    <cellStyle name="메모 9 5 2" xfId="10037" xr:uid="{1091C0B6-161B-4BD3-8308-72BE77B9416C}"/>
    <cellStyle name="메모 9 5 2 2" xfId="10038" xr:uid="{E0179264-B05A-497D-A193-D77A81047DD1}"/>
    <cellStyle name="메모 9 5 2 2 2" xfId="37164" xr:uid="{9F08FE8D-0F03-44C5-92C4-16E24F79E96A}"/>
    <cellStyle name="메모 9 5 2 3" xfId="10039" xr:uid="{02B265B2-2F9F-4F9B-B9B2-20D0E8B49957}"/>
    <cellStyle name="메모 9 5 2 3 2" xfId="37165" xr:uid="{E514E4DC-0500-4D83-A3FD-E62FAFC9B032}"/>
    <cellStyle name="메모 9 5 2 4" xfId="37166" xr:uid="{50844BC0-2748-49EA-81D8-E190A03AF97B}"/>
    <cellStyle name="메모 9 5 3" xfId="10040" xr:uid="{6E23ED94-137E-4EAB-9A91-52572542849D}"/>
    <cellStyle name="메모 9 5 3 2" xfId="10041" xr:uid="{CCFC8859-BAE2-44C2-80ED-BDBF360A19FF}"/>
    <cellStyle name="메모 9 5 3 2 2" xfId="37167" xr:uid="{81FB25A0-4128-4586-A28D-9B75D487199A}"/>
    <cellStyle name="메모 9 5 3 3" xfId="10042" xr:uid="{D47C47EC-B494-4231-B8BB-FDEB4492B8E9}"/>
    <cellStyle name="메모 9 5 3 3 2" xfId="37168" xr:uid="{4C1A30EF-58AC-4B06-90AD-878070935120}"/>
    <cellStyle name="메모 9 5 3 4" xfId="37169" xr:uid="{F7065BF0-7801-49D9-A3A2-A13ECE45DB07}"/>
    <cellStyle name="메모 9 5 4" xfId="10043" xr:uid="{51E4C712-9897-415D-9CE8-7A67ECE17BFD}"/>
    <cellStyle name="메모 9 5 4 2" xfId="37170" xr:uid="{2C797F46-DC09-4722-A234-8008A25C5BC8}"/>
    <cellStyle name="메모 9 5 5" xfId="10044" xr:uid="{2F53CF46-1A61-44D3-9EA0-DB5FEA918828}"/>
    <cellStyle name="메모 9 5 5 2" xfId="37171" xr:uid="{5300A8AD-FDF7-46D9-A161-E5A820EED865}"/>
    <cellStyle name="메모 9 5 6" xfId="37172" xr:uid="{E238ED40-9B72-41D8-AF48-9F216C0D5436}"/>
    <cellStyle name="메모 9 6" xfId="10045" xr:uid="{BE5CEBA2-8D48-4A2C-8CC3-CBAE5EA6F5B0}"/>
    <cellStyle name="메모 9 6 2" xfId="10046" xr:uid="{0326B4B3-41B2-4EFD-AFA0-C0CC787F088D}"/>
    <cellStyle name="메모 9 6 2 2" xfId="10047" xr:uid="{586A8F03-1A94-489A-86C4-9F0E70F8E49D}"/>
    <cellStyle name="메모 9 6 2 2 2" xfId="37173" xr:uid="{9BB5C79C-91B0-42C7-8571-2F9F85D48820}"/>
    <cellStyle name="메모 9 6 2 3" xfId="10048" xr:uid="{BF69F913-581E-48AE-BAB6-A3953A862825}"/>
    <cellStyle name="메모 9 6 2 3 2" xfId="37174" xr:uid="{7BFA284F-CE54-4672-B692-526357ACA159}"/>
    <cellStyle name="메모 9 6 2 4" xfId="37175" xr:uid="{A766A709-78BD-48CA-AC2B-FA8D2ABA0CC6}"/>
    <cellStyle name="메모 9 6 3" xfId="10049" xr:uid="{DBABB48E-DC5D-42C9-8C2F-F08A581AA084}"/>
    <cellStyle name="메모 9 6 3 2" xfId="10050" xr:uid="{79F17BFF-E2A4-4599-85BE-25C853BB151E}"/>
    <cellStyle name="메모 9 6 3 2 2" xfId="37176" xr:uid="{32DB72BF-4BD4-48EC-B55D-898D32CB9C0E}"/>
    <cellStyle name="메모 9 6 3 3" xfId="10051" xr:uid="{6AB76863-11C9-439B-A550-39DC87B49B58}"/>
    <cellStyle name="메모 9 6 3 3 2" xfId="37177" xr:uid="{E84358BD-785F-4C80-B668-40C0A1C10097}"/>
    <cellStyle name="메모 9 6 3 4" xfId="37178" xr:uid="{7BF00043-FA33-4496-9AD1-E8C6E4BB048A}"/>
    <cellStyle name="메모 9 6 4" xfId="10052" xr:uid="{AB261753-CEF8-40A5-AB70-1C3B6476368B}"/>
    <cellStyle name="메모 9 6 4 2" xfId="37179" xr:uid="{87B68E75-9B8F-4535-921A-9EA7DF230260}"/>
    <cellStyle name="메모 9 6 5" xfId="10053" xr:uid="{601B37C2-5909-48FF-8B57-03B3BBD0B529}"/>
    <cellStyle name="메모 9 6 5 2" xfId="37180" xr:uid="{EDBAA39E-6607-4A24-828D-01CFB69AFCF1}"/>
    <cellStyle name="메모 9 6 6" xfId="37181" xr:uid="{3CDF365A-8C5B-47DB-A7DB-6174D22015EA}"/>
    <cellStyle name="메모 9 7" xfId="10054" xr:uid="{19D144EE-5319-47E7-BF8E-FD95F6F7BF09}"/>
    <cellStyle name="메모 9 7 2" xfId="10055" xr:uid="{F9D21ECE-A1A8-432F-A639-5C7EFDF5374F}"/>
    <cellStyle name="메모 9 7 2 2" xfId="10056" xr:uid="{66CFE206-A76F-46E1-8160-9E9D9F4352EA}"/>
    <cellStyle name="메모 9 7 2 2 2" xfId="37182" xr:uid="{56549789-56C4-4112-8CE2-A1711A67190D}"/>
    <cellStyle name="메모 9 7 2 3" xfId="10057" xr:uid="{5ED240F3-26A8-43A0-A9F9-8451936EE810}"/>
    <cellStyle name="메모 9 7 2 3 2" xfId="37183" xr:uid="{FDF6C829-4DC9-49D6-8267-C9F21FEDB8C0}"/>
    <cellStyle name="메모 9 7 2 4" xfId="37184" xr:uid="{94399FB2-21F3-42BF-9CD4-9AE3B3E9E76B}"/>
    <cellStyle name="메모 9 7 3" xfId="10058" xr:uid="{C76DB537-FE60-4DBF-85F8-2196788BBF77}"/>
    <cellStyle name="메모 9 7 3 2" xfId="10059" xr:uid="{3CF09F08-0C29-4EF7-B840-3011CCDBF7E0}"/>
    <cellStyle name="메모 9 7 3 2 2" xfId="37185" xr:uid="{20C9AB92-5471-4F78-9B38-16AD643A91AD}"/>
    <cellStyle name="메모 9 7 3 3" xfId="10060" xr:uid="{90999269-8A17-4E62-A7AC-2D6349D8BD25}"/>
    <cellStyle name="메모 9 7 3 3 2" xfId="37186" xr:uid="{8160311B-FE94-4E42-8660-7BDB9BAEBE35}"/>
    <cellStyle name="메모 9 7 3 4" xfId="37187" xr:uid="{81C0A6A4-BA63-4A1B-ABD7-782F27557BA5}"/>
    <cellStyle name="메모 9 7 4" xfId="10061" xr:uid="{39007E20-4609-43EA-9452-F60647B8E336}"/>
    <cellStyle name="메모 9 7 4 2" xfId="37188" xr:uid="{2A608278-4C34-41E1-BE95-2C9B85854A93}"/>
    <cellStyle name="메모 9 7 5" xfId="10062" xr:uid="{C26D8E52-9F68-4F7D-AEF3-1370CDB846DA}"/>
    <cellStyle name="메모 9 7 5 2" xfId="37189" xr:uid="{870F8146-D720-4B62-A2BE-0043D30FFF40}"/>
    <cellStyle name="메모 9 7 6" xfId="37190" xr:uid="{AF8DAF80-9014-4783-BB01-2740B14B77B0}"/>
    <cellStyle name="메모 9 8" xfId="10063" xr:uid="{A50B9D9B-3A34-4979-A8AC-E8CAF59AE8CB}"/>
    <cellStyle name="메모 9 8 2" xfId="10064" xr:uid="{D9CD7B73-5E0F-4E87-B267-ACCF199C8296}"/>
    <cellStyle name="메모 9 8 2 2" xfId="10065" xr:uid="{27FBAFED-8D45-4694-9579-9F6BCC283326}"/>
    <cellStyle name="메모 9 8 2 2 2" xfId="37191" xr:uid="{FDBF254A-2DDA-4AAB-81B7-D6D5ABAD26D6}"/>
    <cellStyle name="메모 9 8 2 3" xfId="10066" xr:uid="{546E3045-658B-4338-8A9F-8923D26C7F9B}"/>
    <cellStyle name="메모 9 8 2 3 2" xfId="37192" xr:uid="{DF8D81BC-558E-4EB7-AACC-E9A6A048C62C}"/>
    <cellStyle name="메모 9 8 2 4" xfId="37193" xr:uid="{D81F7ACB-D6C1-41F7-99E0-76B8888E4C5A}"/>
    <cellStyle name="메모 9 8 3" xfId="10067" xr:uid="{B5D5FCE3-18D6-4CD1-BF24-82BDCF08D8F1}"/>
    <cellStyle name="메모 9 8 3 2" xfId="10068" xr:uid="{CA476695-66CB-4F31-B365-7E6B36E14126}"/>
    <cellStyle name="메모 9 8 3 2 2" xfId="37194" xr:uid="{F9B1C370-E82A-4252-9CCC-026F12652FF4}"/>
    <cellStyle name="메모 9 8 3 3" xfId="10069" xr:uid="{46F24682-24D1-40D2-926A-5CFC2E6DEA1E}"/>
    <cellStyle name="메모 9 8 3 3 2" xfId="37195" xr:uid="{8E965C2E-0144-4CCE-B5DF-EE99D66E9217}"/>
    <cellStyle name="메모 9 8 3 4" xfId="37196" xr:uid="{DDD8026C-4934-4C23-BDD6-FF7DA34FB2D1}"/>
    <cellStyle name="메모 9 8 4" xfId="10070" xr:uid="{46DBADF5-CEE0-4177-BE74-6451ABA6A14F}"/>
    <cellStyle name="메모 9 8 4 2" xfId="37197" xr:uid="{694E8DA6-1594-4AE6-9A8D-1741B3AEA544}"/>
    <cellStyle name="메모 9 8 5" xfId="10071" xr:uid="{D9D07CB8-84C1-4305-9BBE-CD2FEEB79E15}"/>
    <cellStyle name="메모 9 8 5 2" xfId="37198" xr:uid="{34E4828C-04D9-4035-B19D-829ED0CA2855}"/>
    <cellStyle name="메모 9 8 6" xfId="37199" xr:uid="{F9F68903-FD4B-45C4-9D2A-43F211D87204}"/>
    <cellStyle name="메모 9 9" xfId="10072" xr:uid="{18AA8A95-6924-469E-930E-1588AEBA7429}"/>
    <cellStyle name="메모 9 9 2" xfId="10073" xr:uid="{A1F7C4E9-4DC7-467A-95E6-597F42186853}"/>
    <cellStyle name="메모 9 9 2 2" xfId="10074" xr:uid="{B1ABB4C4-26F6-4103-94E8-D80DDD3C1819}"/>
    <cellStyle name="메모 9 9 2 2 2" xfId="37200" xr:uid="{88E586C5-440C-411C-B537-3135ABB11AF6}"/>
    <cellStyle name="메모 9 9 2 3" xfId="10075" xr:uid="{B84A1DDC-F4BD-4B3F-8772-53BEBCD12C3C}"/>
    <cellStyle name="메모 9 9 2 3 2" xfId="37201" xr:uid="{6356041E-E0FC-467C-8B33-B4D8A18A5ABD}"/>
    <cellStyle name="메모 9 9 2 4" xfId="37202" xr:uid="{E0E6FBB3-9DBB-47AA-ADD1-443A3A2031BA}"/>
    <cellStyle name="메모 9 9 3" xfId="10076" xr:uid="{AC2947EF-96AE-4E06-8E48-4631F7C25C7C}"/>
    <cellStyle name="메모 9 9 3 2" xfId="10077" xr:uid="{CAF1B6C1-8178-456C-B886-F9335D260015}"/>
    <cellStyle name="메모 9 9 3 2 2" xfId="37203" xr:uid="{286D1CE8-6384-4219-900A-A86B2175BF79}"/>
    <cellStyle name="메모 9 9 3 3" xfId="10078" xr:uid="{2A63A6AB-0767-4DF9-9D01-668679DFEB89}"/>
    <cellStyle name="메모 9 9 3 3 2" xfId="37204" xr:uid="{B4C197BF-C942-4FCC-A304-60CACA2E7EEC}"/>
    <cellStyle name="메모 9 9 3 4" xfId="37205" xr:uid="{AB2702C0-77A2-4112-B95F-FB27778FEC6B}"/>
    <cellStyle name="메모 9 9 4" xfId="10079" xr:uid="{217D93A8-4447-4CAA-942B-5E1CA2981B00}"/>
    <cellStyle name="메모 9 9 4 2" xfId="37206" xr:uid="{EA7A7F1F-14A3-449B-869C-7DDE21A4A70D}"/>
    <cellStyle name="메모 9 9 5" xfId="10080" xr:uid="{3DB0C697-5D62-46B9-8868-72CA8C5964BE}"/>
    <cellStyle name="메모 9 9 5 2" xfId="37207" xr:uid="{22E84DB5-8D55-404C-8A23-0180A6DC83CB}"/>
    <cellStyle name="메모 9 9 6" xfId="37208" xr:uid="{1794F16D-6E72-40F6-B3B4-ECF6415CBB6A}"/>
    <cellStyle name="묮뎋 [0.00]_PRODUCT DETAIL Q1" xfId="10081" xr:uid="{0CAE4AC5-DDAB-4ABA-8906-F287775C5F49}"/>
    <cellStyle name="묮뎋_PRODUCT DETAIL Q1" xfId="10082" xr:uid="{5BFDBCCF-68B5-4B09-8F39-024DA95A2309}"/>
    <cellStyle name="믅됞 [0.00]_laroux" xfId="10083" xr:uid="{2E71E9AE-5DFD-4B8A-8FA9-9258F1CD7687}"/>
    <cellStyle name="믅됞_laroux" xfId="10084" xr:uid="{7F732347-4E9D-4856-BCB2-933AC8DADEB1}"/>
    <cellStyle name="未定義" xfId="31484" xr:uid="{E5C10DD6-8294-442E-B47B-15BD14176CD9}"/>
    <cellStyle name="바이알" xfId="10085" xr:uid="{4DD25754-FD1E-42FD-90ED-2301D4E3843A}"/>
    <cellStyle name="백" xfId="10086" xr:uid="{DF66C437-406F-4F20-BDCE-769C7B1655FD}"/>
    <cellStyle name="백_확정재무제표" xfId="10087" xr:uid="{5AEDDF1F-DDCD-43E0-B6F4-AFB3D699FBCD}"/>
    <cellStyle name="백분율" xfId="42367" builtinId="5"/>
    <cellStyle name="백분율 [0]" xfId="10088" xr:uid="{F0E43A82-1733-446F-B13B-AD025AC65EF6}"/>
    <cellStyle name="백분율 [2]" xfId="10089" xr:uid="{4307E64F-D3AE-481D-9AD0-6F6FD1C52059}"/>
    <cellStyle name="백분율 10" xfId="10090" xr:uid="{B30F9DF3-8610-42E1-B6FD-CE8FA4754E9C}"/>
    <cellStyle name="백분율 11" xfId="10091" xr:uid="{4A1A17D7-45C4-4D5C-B69F-5A6D07B708BB}"/>
    <cellStyle name="백분율 12" xfId="10092" xr:uid="{156E03A5-DB8A-42F5-B12A-F139BAEEA5F0}"/>
    <cellStyle name="백분율 13" xfId="10093" xr:uid="{F0FF5794-5C30-437A-B072-27BC18DFAE35}"/>
    <cellStyle name="백분율 14" xfId="10094" xr:uid="{1BA4AE29-E5B4-4BED-AE0D-4A28C3BEEE14}"/>
    <cellStyle name="백분율 15" xfId="10095" xr:uid="{914C5105-3C39-470D-B1FB-FA54979D4E95}"/>
    <cellStyle name="백분율 15 2" xfId="27373" xr:uid="{30F1746D-A25D-40D6-BCC5-57D22A5AFD75}"/>
    <cellStyle name="백분율 15 3" xfId="28393" xr:uid="{A5B8CF27-E3B9-4D01-856B-4369E101D994}"/>
    <cellStyle name="백분율 15 4" xfId="42339" xr:uid="{3BED5E9E-0714-4C1D-8751-D038EE6385F3}"/>
    <cellStyle name="백분율 16" xfId="10096" xr:uid="{4E9A575C-F97D-4A8C-A80C-5484D5B9879F}"/>
    <cellStyle name="백분율 17" xfId="10097" xr:uid="{AE9E108C-341F-44D9-BD8D-A10D3D4ED625}"/>
    <cellStyle name="백분율 18" xfId="10098" xr:uid="{8F08BB72-4558-45A5-9C81-D9E69B1499B6}"/>
    <cellStyle name="백분율 19" xfId="10099" xr:uid="{F3E6DD5F-C3D6-4976-9903-32D613395BAB}"/>
    <cellStyle name="백분율 2" xfId="10100" xr:uid="{CB26AE28-A4F8-48C5-B73A-B57469CC2071}"/>
    <cellStyle name="백분율 2 10" xfId="10101" xr:uid="{3C99AAE9-BC75-4AA5-9D46-D2D5C0F1ECE6}"/>
    <cellStyle name="백분율 2 11" xfId="10102" xr:uid="{92CB890F-3D64-41AC-A991-7A5E3D0F88D3}"/>
    <cellStyle name="백분율 2 11 2" xfId="27374" xr:uid="{9FB2B03A-7EEB-4963-B9C8-42D135439746}"/>
    <cellStyle name="백분율 2 12" xfId="10103" xr:uid="{8E841308-C9CA-44F0-B9EA-45E5C8D8E686}"/>
    <cellStyle name="백분율 2 12 2" xfId="27375" xr:uid="{F656C739-C81F-48E4-988D-E8014C50A26B}"/>
    <cellStyle name="백분율 2 13" xfId="10104" xr:uid="{80165BA8-53CD-427B-A9CF-D8B6FAF097A7}"/>
    <cellStyle name="백분율 2 14" xfId="10105" xr:uid="{9A650A61-8F6D-4F14-8692-3DC7BE473634}"/>
    <cellStyle name="백분율 2 15" xfId="10106" xr:uid="{5F877333-15BA-4DBC-9142-CC66A74118F8}"/>
    <cellStyle name="백분율 2 16" xfId="10107" xr:uid="{B59265CA-4197-46EB-8F07-98EA2664DF0E}"/>
    <cellStyle name="백분율 2 17" xfId="10108" xr:uid="{0A089917-F80B-4DAE-AB22-2D957974956B}"/>
    <cellStyle name="백분율 2 18" xfId="10109" xr:uid="{6AEBABFD-2924-4F14-B2F6-451A23DE63EA}"/>
    <cellStyle name="백분율 2 19" xfId="10110" xr:uid="{0BDDC2CB-A09A-48BB-89AB-462ABA89AAD3}"/>
    <cellStyle name="백분율 2 2" xfId="10111" xr:uid="{D1FFAFE2-A74A-483C-B8EB-A2DEEF0BD1AF}"/>
    <cellStyle name="백분율 2 2 10" xfId="10112" xr:uid="{C1C2C28B-7BC3-4248-9DDD-A347702DD0C9}"/>
    <cellStyle name="백분율 2 2 11" xfId="10113" xr:uid="{75C95F36-E7D3-4C0B-99B2-92596A9389CC}"/>
    <cellStyle name="백분율 2 2 12" xfId="10114" xr:uid="{0111AE5C-E396-46B0-B12C-B4EDF91A44F7}"/>
    <cellStyle name="백분율 2 2 13" xfId="10115" xr:uid="{F5DBC7DC-AFFC-41F6-BAB8-397832817355}"/>
    <cellStyle name="백분율 2 2 14" xfId="10116" xr:uid="{9564575D-080A-4F52-8012-32428D052FED}"/>
    <cellStyle name="백분율 2 2 15" xfId="10117" xr:uid="{381FE09A-F65A-4F50-A8EB-D07AA6ECC952}"/>
    <cellStyle name="백분율 2 2 16" xfId="10118" xr:uid="{EAAA2858-E082-41F9-9D5B-ECC9EF671BAE}"/>
    <cellStyle name="백분율 2 2 17" xfId="10119" xr:uid="{D845D39A-2222-4495-A988-3FF326CA105A}"/>
    <cellStyle name="백분율 2 2 18" xfId="10120" xr:uid="{3A9B7E0C-1B66-4C4C-94FE-0D0B4F4D72A4}"/>
    <cellStyle name="백분율 2 2 19" xfId="10121" xr:uid="{C8D1162C-844D-48BE-B143-7A4E351AE013}"/>
    <cellStyle name="백분율 2 2 2" xfId="10122" xr:uid="{97063865-D9A4-4531-AC27-8AAB2C1E73B1}"/>
    <cellStyle name="백분율 2 2 2 2" xfId="10123" xr:uid="{4C7CD632-A162-40B0-ABD1-FA39C7D6F8C1}"/>
    <cellStyle name="백분율 2 2 3" xfId="10124" xr:uid="{620A25CB-4A91-40EB-83E4-0FBA0A8F6B60}"/>
    <cellStyle name="백분율 2 2 4" xfId="10125" xr:uid="{A29A5A4D-EB7A-4781-BD7F-BD9138AD1FC8}"/>
    <cellStyle name="백분율 2 2 5" xfId="10126" xr:uid="{31116B10-D904-4331-92CE-AE598592DC3C}"/>
    <cellStyle name="백분율 2 2 6" xfId="10127" xr:uid="{7A2152EE-DEF5-48CB-93EC-C7E367ADC5BA}"/>
    <cellStyle name="백분율 2 2 7" xfId="10128" xr:uid="{4C43EE69-902E-4DDE-971E-D4598FF76C97}"/>
    <cellStyle name="백분율 2 2 8" xfId="10129" xr:uid="{994628FD-21F3-459E-8734-83385B0F4951}"/>
    <cellStyle name="백분율 2 2 9" xfId="10130" xr:uid="{0C1F5108-1D58-4F02-AADC-63AE24104BEC}"/>
    <cellStyle name="백분율 2 20" xfId="10131" xr:uid="{A83B59E5-7846-4DE1-9963-20D661540DC0}"/>
    <cellStyle name="백분율 2 21" xfId="10132" xr:uid="{093AA5BF-7246-4CFA-BA42-68C8E219E0AB}"/>
    <cellStyle name="백분율 2 22" xfId="10133" xr:uid="{5F50A322-8952-47BD-8DBC-BE9D7EF02128}"/>
    <cellStyle name="백분율 2 23" xfId="10134" xr:uid="{D15EB29D-A482-49CB-B483-2061EDA984E4}"/>
    <cellStyle name="백분율 2 24" xfId="10135" xr:uid="{D97D4F41-6719-4E76-8210-002170551EA0}"/>
    <cellStyle name="백분율 2 25" xfId="10136" xr:uid="{483DA152-D5B0-46FD-A422-A89BB965EEC6}"/>
    <cellStyle name="백분율 2 26" xfId="10137" xr:uid="{B1AF88F6-1375-4059-93BC-FA05659A1E99}"/>
    <cellStyle name="백분율 2 26 2" xfId="10138" xr:uid="{FCF0813F-085B-4029-8B3F-396DD2733825}"/>
    <cellStyle name="백분율 2 27" xfId="10139" xr:uid="{F616CB9E-49EF-41E9-AE05-BA6F32D5A1BF}"/>
    <cellStyle name="백분율 2 28" xfId="42340" xr:uid="{98A04175-8F4C-4A23-BA10-E5E840E68EA8}"/>
    <cellStyle name="백분율 2 29" xfId="42368" xr:uid="{DE8D2D57-63D1-4E4D-A1B8-FDB766CBE43D}"/>
    <cellStyle name="백분율 2 3" xfId="10140" xr:uid="{1F289B87-E8B6-4A6A-9CD8-48307FAB67D6}"/>
    <cellStyle name="백분율 2 4" xfId="10141" xr:uid="{BE5398A1-5D58-49E2-AFFF-C873B08EF5D9}"/>
    <cellStyle name="백분율 2 4 10" xfId="10142" xr:uid="{ADBE97A2-8C4A-4F70-9180-2F30DE31DE20}"/>
    <cellStyle name="백분율 2 4 11" xfId="10143" xr:uid="{03F48432-B3E1-47AB-99B5-57F51CF2FBEE}"/>
    <cellStyle name="백분율 2 4 12" xfId="10144" xr:uid="{2DF80E5D-F141-427B-9919-87FF29544D6D}"/>
    <cellStyle name="백분율 2 4 13" xfId="10145" xr:uid="{64F6AFF5-F400-406C-8481-8F221CEA463E}"/>
    <cellStyle name="백분율 2 4 14" xfId="10146" xr:uid="{4730A38A-28E0-4EEC-A2AF-79916B3D902C}"/>
    <cellStyle name="백분율 2 4 15" xfId="10147" xr:uid="{F80DA199-42D2-44ED-9416-DA7AA4348284}"/>
    <cellStyle name="백분율 2 4 2" xfId="10148" xr:uid="{2DAE6AD2-AE03-4942-9BE3-DD7A76EE60C1}"/>
    <cellStyle name="백분율 2 4 2 2" xfId="10149" xr:uid="{09F97059-4131-41B4-B0D4-74D4485FEE2E}"/>
    <cellStyle name="백분율 2 4 3" xfId="10150" xr:uid="{45BC6AE1-E3CF-49EC-B0C4-20850D5690E9}"/>
    <cellStyle name="백분율 2 4 3 2" xfId="10151" xr:uid="{578B71C8-6806-4737-8D4F-4278EB4B8CDD}"/>
    <cellStyle name="백분율 2 4 4" xfId="10152" xr:uid="{E969356C-3A05-4A55-8E38-A96B66FA8DA4}"/>
    <cellStyle name="백분율 2 4 4 2" xfId="10153" xr:uid="{C2892FA8-669C-4170-A787-6B185D2FA2DE}"/>
    <cellStyle name="백분율 2 4 5" xfId="10154" xr:uid="{64E452D9-36D4-46B1-8919-D3E84ED933C7}"/>
    <cellStyle name="백분율 2 4 5 2" xfId="10155" xr:uid="{246FE463-C605-4E28-9DEC-D062F825F1C5}"/>
    <cellStyle name="백분율 2 4 6" xfId="10156" xr:uid="{B8C662FA-2A6D-46FE-ADE8-244EF008C4D7}"/>
    <cellStyle name="백분율 2 4 6 2" xfId="10157" xr:uid="{D6CB8BE3-2D8D-4C05-814C-D1888C4DD123}"/>
    <cellStyle name="백분율 2 4 7" xfId="10158" xr:uid="{7E3BF7A0-7946-4D30-ACC8-2A6797512033}"/>
    <cellStyle name="백분율 2 4 8" xfId="10159" xr:uid="{6CF0AC4E-C4AB-4ABA-8ED4-5B32C9D2AF96}"/>
    <cellStyle name="백분율 2 4 9" xfId="10160" xr:uid="{3B59686F-9B75-454A-817B-323B71EDD2F1}"/>
    <cellStyle name="백분율 2 5" xfId="10161" xr:uid="{86E205FD-D8E8-4DF5-8074-58ADB2BE9AA5}"/>
    <cellStyle name="백분율 2 6" xfId="10162" xr:uid="{3B8FEF3D-493C-4FA3-BE12-F56F1EE55B4F}"/>
    <cellStyle name="백분율 2 7" xfId="10163" xr:uid="{05F6AFAC-D4A2-42E7-94E8-83B656A6E6D4}"/>
    <cellStyle name="백분율 2 7 10" xfId="10164" xr:uid="{2A86BF45-CFD3-4B14-A6F5-A2F63DFFFB69}"/>
    <cellStyle name="백분율 2 7 11" xfId="10165" xr:uid="{B8BC8984-B2D5-4236-A0D2-66282E74D858}"/>
    <cellStyle name="백분율 2 7 12" xfId="10166" xr:uid="{2B8D3E17-A60C-48AE-BE79-AF07494D3FF8}"/>
    <cellStyle name="백분율 2 7 13" xfId="10167" xr:uid="{6CC53486-EB94-470E-9F58-BC028BD4A939}"/>
    <cellStyle name="백분율 2 7 14" xfId="10168" xr:uid="{51BED0A8-C4CE-40D2-BB47-EC0B2BEC1D15}"/>
    <cellStyle name="백분율 2 7 15" xfId="10169" xr:uid="{0D167BFB-D4D0-4963-AE59-5056C0096FA1}"/>
    <cellStyle name="백분율 2 7 16" xfId="10170" xr:uid="{600B5A06-44C6-4B1F-B79F-3AECEAA8AF0F}"/>
    <cellStyle name="백분율 2 7 2" xfId="10171" xr:uid="{5ED8F801-D716-4E29-86C0-349F6C8E69D0}"/>
    <cellStyle name="백분율 2 7 3" xfId="10172" xr:uid="{2B0C79E7-AE5D-4D4A-81A8-2D47D2920DDB}"/>
    <cellStyle name="백분율 2 7 4" xfId="10173" xr:uid="{02A83D89-6972-46FE-AD0E-EECF6D7EB624}"/>
    <cellStyle name="백분율 2 7 5" xfId="10174" xr:uid="{AFFD9862-DDB2-435F-94FD-EDF75755A159}"/>
    <cellStyle name="백분율 2 7 6" xfId="10175" xr:uid="{C00625F1-676F-4256-8B61-8687DD5F7AA6}"/>
    <cellStyle name="백분율 2 7 7" xfId="10176" xr:uid="{A4DB368E-6B71-422D-AE36-1C2448649641}"/>
    <cellStyle name="백분율 2 7 8" xfId="10177" xr:uid="{96428B3D-E689-4DC2-BC40-C00667E280A7}"/>
    <cellStyle name="백분율 2 7 9" xfId="10178" xr:uid="{418D9442-C623-4266-B2A1-2749CE7AFADB}"/>
    <cellStyle name="백분율 2 8" xfId="10179" xr:uid="{6C522003-B5E3-4DC9-8F5F-52438796E780}"/>
    <cellStyle name="백분율 2 9" xfId="10180" xr:uid="{5638D725-137C-4229-A795-7D69EDA574F3}"/>
    <cellStyle name="백분율 20" xfId="10181" xr:uid="{DB66D76D-5DDB-4BB0-8E76-E06DEE7FCAA9}"/>
    <cellStyle name="백분율 21" xfId="10182" xr:uid="{6CFFF626-F853-44D9-896B-F7E3F9F993E3}"/>
    <cellStyle name="백분율 22" xfId="10183" xr:uid="{1B0C6EE9-B403-4A1A-975B-589D035D7F4A}"/>
    <cellStyle name="백분율 23" xfId="10184" xr:uid="{CE6F3D90-5295-49F0-9D45-1EAB4133266F}"/>
    <cellStyle name="백분율 24" xfId="10185" xr:uid="{F0103E66-86A6-40EB-873C-A11B10D60F2F}"/>
    <cellStyle name="백분율 25" xfId="10186" xr:uid="{877ADCAF-8195-4021-B4C6-9F9FE3654099}"/>
    <cellStyle name="백분율 26" xfId="21517" xr:uid="{C3BB18D4-1D06-46C5-A36B-ED7F81C6FE23}"/>
    <cellStyle name="백분율 26 2" xfId="31315" xr:uid="{5147F438-E2CA-4224-82D6-53CD00A51D8C}"/>
    <cellStyle name="백분율 26 3" xfId="31588" xr:uid="{FDFD90AE-CE57-461B-B2AB-20D4D965F171}"/>
    <cellStyle name="백분율 27" xfId="27376" xr:uid="{2EFDC94F-47F2-452F-A6EF-586CB303E2AD}"/>
    <cellStyle name="백분율 28" xfId="27377" xr:uid="{363F94ED-1E7D-4106-9D9F-5AABF5333DC1}"/>
    <cellStyle name="백분율 29" xfId="27378" xr:uid="{4D7ECD71-B2E8-418B-93DB-0D15FE1D8B66}"/>
    <cellStyle name="백분율 3" xfId="10187" xr:uid="{AF40DC62-8F8C-4360-80BF-B012A35595B3}"/>
    <cellStyle name="백분율 3 10" xfId="10188" xr:uid="{AF55B20F-13AE-4A63-B18A-E79CD00A9AA3}"/>
    <cellStyle name="백분율 3 11" xfId="10189" xr:uid="{579AD7FE-F8A3-436F-AB84-9E4924701A27}"/>
    <cellStyle name="백분율 3 12" xfId="10190" xr:uid="{07B62AF5-EFA2-4F9D-974F-15D98CCDE3CA}"/>
    <cellStyle name="백분율 3 13" xfId="10191" xr:uid="{E8BF1606-2278-45CF-95CB-90DDFED3D2A9}"/>
    <cellStyle name="백분율 3 14" xfId="10192" xr:uid="{8FB724C1-D33D-4574-858D-3341F164FE89}"/>
    <cellStyle name="백분율 3 15" xfId="10193" xr:uid="{957FD3EC-1054-47D5-92CC-F799862664AA}"/>
    <cellStyle name="백분율 3 16" xfId="10194" xr:uid="{AADCFE18-CE46-4D88-A1D1-763D8068D2A7}"/>
    <cellStyle name="백분율 3 17" xfId="10195" xr:uid="{FBBCF98A-C7F4-4AF6-AD32-338A77D6EDE2}"/>
    <cellStyle name="백분율 3 18" xfId="27379" xr:uid="{CF86ECB0-B5FB-4178-93D2-73CE37921133}"/>
    <cellStyle name="백분율 3 19" xfId="42343" xr:uid="{7DFA4014-D699-48C8-8FAB-1269860FD159}"/>
    <cellStyle name="백분율 3 2" xfId="10196" xr:uid="{EA3AFCCD-813F-4355-9F99-B30C65E2B411}"/>
    <cellStyle name="백분율 3 2 10" xfId="10197" xr:uid="{A7F5EFCF-5293-4E8E-A7BA-C8D74DDE7FBF}"/>
    <cellStyle name="백분율 3 2 11" xfId="10198" xr:uid="{25642364-A583-4630-943A-28C8259D89A9}"/>
    <cellStyle name="백분율 3 2 12" xfId="10199" xr:uid="{4CB5FD7B-9CCA-412C-86CF-A92C189E4BF0}"/>
    <cellStyle name="백분율 3 2 13" xfId="10200" xr:uid="{76928C01-260C-4B36-97AD-E57295FA1519}"/>
    <cellStyle name="백분율 3 2 14" xfId="10201" xr:uid="{860DC6D7-75BB-405E-A5C2-116D4CE021CF}"/>
    <cellStyle name="백분율 3 2 15" xfId="10202" xr:uid="{BC7B2224-E344-4EB9-9B7D-7199E625B205}"/>
    <cellStyle name="백분율 3 2 16" xfId="10203" xr:uid="{3A83ACF8-4D0D-4A76-B94D-5BFE52F6A2D6}"/>
    <cellStyle name="백분율 3 2 17" xfId="10204" xr:uid="{4EB5AC77-1F14-42DA-AE7C-E734F3C6428B}"/>
    <cellStyle name="백분율 3 2 2" xfId="10205" xr:uid="{9849B9A8-F488-4996-B724-DD2FE78A6DF3}"/>
    <cellStyle name="백분율 3 2 3" xfId="10206" xr:uid="{DE3116A6-864E-458F-89B0-9AA451706D43}"/>
    <cellStyle name="백분율 3 2 4" xfId="10207" xr:uid="{471C0534-1D72-45E6-93CB-4A0C7F857179}"/>
    <cellStyle name="백분율 3 2 5" xfId="10208" xr:uid="{160929B9-698A-4999-8280-D70863D7FD25}"/>
    <cellStyle name="백분율 3 2 6" xfId="10209" xr:uid="{D968BC99-D443-4605-B11D-008D5CF5E195}"/>
    <cellStyle name="백분율 3 2 7" xfId="10210" xr:uid="{DA338B6F-0AC4-4C6F-9AB7-08D725E24608}"/>
    <cellStyle name="백분율 3 2 8" xfId="10211" xr:uid="{6278F46A-99C1-4FDA-92AD-1E726C1682E7}"/>
    <cellStyle name="백분율 3 2 9" xfId="10212" xr:uid="{16CBDEBF-3731-428B-A4A2-1144C70B5883}"/>
    <cellStyle name="백분율 3 3" xfId="10213" xr:uid="{4ADD4C22-3F90-4F70-B029-439CF55FCB44}"/>
    <cellStyle name="백분율 3 3 2" xfId="10214" xr:uid="{BC2CEAF3-4599-40CF-9AE0-5F5278F0EC0F}"/>
    <cellStyle name="백분율 3 4" xfId="10215" xr:uid="{1D0ACA18-F99B-472E-BF90-D75DB61B5821}"/>
    <cellStyle name="백분율 3 4 2" xfId="10216" xr:uid="{023D957E-184A-4A57-94D2-32D8AD78E253}"/>
    <cellStyle name="백분율 3 5" xfId="10217" xr:uid="{A95D8637-AE6F-4FBA-9BCC-0A4D136AE322}"/>
    <cellStyle name="백분율 3 5 2" xfId="10218" xr:uid="{598B97AC-1154-4510-9C94-F2FF33EE1003}"/>
    <cellStyle name="백분율 3 6" xfId="10219" xr:uid="{FF5D8F59-9E21-414D-A79E-6DCC3A3DBA98}"/>
    <cellStyle name="백분율 3 6 2" xfId="10220" xr:uid="{C2FD43A6-66BE-45D9-80D2-A128D8C0D973}"/>
    <cellStyle name="백분율 3 7" xfId="10221" xr:uid="{1991B5B2-8D62-4705-9B40-BC5CA92F9DBB}"/>
    <cellStyle name="백분율 3 7 2" xfId="10222" xr:uid="{B5615301-34CA-49D1-A136-4ADF0F01D65A}"/>
    <cellStyle name="백분율 3 8" xfId="10223" xr:uid="{9D84FB60-219B-4DDB-9C43-999F9BA6A4F5}"/>
    <cellStyle name="백분율 3 9" xfId="10224" xr:uid="{9B6F0B80-7683-4E79-8788-565A960C1253}"/>
    <cellStyle name="백분율 30" xfId="28400" xr:uid="{15E38296-C61B-417D-8EC4-0E6C945DE702}"/>
    <cellStyle name="백분율 31" xfId="28408" xr:uid="{9EA4C868-8074-4A60-9E9F-876B79757674}"/>
    <cellStyle name="백분율 32" xfId="28410" xr:uid="{41287999-548B-4B86-B526-9AE86D003DEC}"/>
    <cellStyle name="백분율 33" xfId="28411" xr:uid="{7DCC5C6E-3A4D-436D-87AC-7AFF609CBE8F}"/>
    <cellStyle name="백분율 34" xfId="28412" xr:uid="{B6DB10CA-3198-40C1-8F74-2F625017CC4B}"/>
    <cellStyle name="백분율 35" xfId="28413" xr:uid="{D9B7462F-FFBA-41AB-9E8F-F460AFC006EF}"/>
    <cellStyle name="백분율 36" xfId="31003" xr:uid="{6D38FEB2-F612-41B5-B8DA-57D964A5D680}"/>
    <cellStyle name="백분율 37" xfId="31673" xr:uid="{D0CEB366-E126-495B-8616-40F43060F52E}"/>
    <cellStyle name="백분율 38" xfId="42300" xr:uid="{70454194-BBD4-4E9A-B0E4-CE8F6B41CDF3}"/>
    <cellStyle name="백분율 39" xfId="42319" xr:uid="{94618353-4A70-4575-9065-9FBA472D38F3}"/>
    <cellStyle name="백분율 4" xfId="10225" xr:uid="{407F45DD-E1C9-43B0-BA07-FAC149C56514}"/>
    <cellStyle name="백분율 4 2" xfId="10226" xr:uid="{0EE16E52-CF1F-4825-9CC9-37DB742B09F7}"/>
    <cellStyle name="백분율 4 2 2" xfId="27380" xr:uid="{B395F307-AA9E-4ECD-85ED-7BA9E0D1F879}"/>
    <cellStyle name="백분율 4 2 2 2" xfId="31354" xr:uid="{C024BD18-C9F3-4C14-A58F-0ED83F898AF9}"/>
    <cellStyle name="백분율 4 2 2 3" xfId="31590" xr:uid="{C89F5E9F-8CE6-45C9-B4EA-36544FA002AF}"/>
    <cellStyle name="백분율 4 3" xfId="10227" xr:uid="{BE7E80D2-8238-4EA2-BB7D-0BDCED25D21C}"/>
    <cellStyle name="백분율 4 3 2" xfId="10228" xr:uid="{1B17EF02-5E08-400D-968D-B15EF917F6F6}"/>
    <cellStyle name="백분율 4 3 2 2" xfId="10229" xr:uid="{DDB85BE2-F053-46B3-AFEB-C4F4DA30A053}"/>
    <cellStyle name="백분율 4 3 3" xfId="10230" xr:uid="{F95EF1EB-55C4-48C7-AEF0-9A730F09B44D}"/>
    <cellStyle name="백분율 4 4" xfId="10231" xr:uid="{CC9ED147-5180-4171-8D1A-DD31939443B3}"/>
    <cellStyle name="백분율 4 4 2" xfId="10232" xr:uid="{0C58E5EB-D4AF-44DD-8010-3D90D1B6D1E8}"/>
    <cellStyle name="백분율 4 5" xfId="10233" xr:uid="{39C31474-3D89-4687-9242-1B89075A4436}"/>
    <cellStyle name="백분율 4 6" xfId="27381" xr:uid="{E545AF3C-91BD-4A32-9200-A20C8129EA63}"/>
    <cellStyle name="백분율 4 6 2" xfId="31355" xr:uid="{081A1506-C30D-476F-8823-3845D1788A2C}"/>
    <cellStyle name="백분율 4 6 3" xfId="31591" xr:uid="{E35A0ECB-D88C-493A-8689-B7EA24145A0C}"/>
    <cellStyle name="백분율 4 7" xfId="42348" xr:uid="{4A0938DF-9260-4DC1-916A-18909D0080DE}"/>
    <cellStyle name="백분율 40" xfId="42302" xr:uid="{A6951665-CFED-4E12-8E0B-3074C9342717}"/>
    <cellStyle name="백분율 5" xfId="10234" xr:uid="{424E96D4-0A5F-4F22-9D74-2FBFA446E380}"/>
    <cellStyle name="백분율 5 2" xfId="27382" xr:uid="{7AB30CBC-0B25-482C-A98F-7287ED877774}"/>
    <cellStyle name="백분율 6" xfId="10235" xr:uid="{BA5342C9-E460-4169-B7CC-40A1A6BF9477}"/>
    <cellStyle name="백분율 6 2" xfId="10236" xr:uid="{74C06037-73D0-4DE8-A015-328B82C2B545}"/>
    <cellStyle name="백분율 7" xfId="10237" xr:uid="{300F4E25-D2B3-4509-9FB5-F04ACBC6F2F7}"/>
    <cellStyle name="백분율 8" xfId="10238" xr:uid="{3838C2B7-9B79-43CC-8C75-B7059912A4DF}"/>
    <cellStyle name="백분율 8 2" xfId="10239" xr:uid="{5A1DEBA2-CF47-4CF3-948A-C039A46EDA7A}"/>
    <cellStyle name="백분율 9" xfId="10240" xr:uid="{4DAE3A82-8E85-489E-B914-B5918B3A365A}"/>
    <cellStyle name="백분율 9 2" xfId="10241" xr:uid="{C01DFA0A-3752-4D81-9DCD-62241C6CC689}"/>
    <cellStyle name="백분율 9 2 2" xfId="10242" xr:uid="{80900D7A-9E01-4899-B259-8C7DFD898B05}"/>
    <cellStyle name="백분율 9 3" xfId="10243" xr:uid="{1B0B8F1A-C7B6-4609-AB12-C529DE633EC3}"/>
    <cellStyle name="捠壿 [0.00]_0000" xfId="31485" xr:uid="{9D5C33DA-2139-421D-BD59-A9180FEBA32B}"/>
    <cellStyle name="捠壿_0000" xfId="31486" xr:uid="{E2779F9A-B993-49C3-9E25-AA41B6583432}"/>
    <cellStyle name="보고서" xfId="10244" xr:uid="{B0D6B0E7-894E-48E4-A775-CF2E982070BA}"/>
    <cellStyle name="보통 10" xfId="10245" xr:uid="{F5315A2C-8ED6-4E43-B254-3FE82FC2C648}"/>
    <cellStyle name="보통 11" xfId="10246" xr:uid="{D5BC8331-6648-47F6-912D-2AAC64F4EA43}"/>
    <cellStyle name="보통 12" xfId="10247" xr:uid="{0F732DB7-D382-4E6B-BECE-093D0B847778}"/>
    <cellStyle name="보통 13" xfId="10248" xr:uid="{2DB68802-4724-4CD4-A29C-13AADD34FD84}"/>
    <cellStyle name="보통 14" xfId="10249" xr:uid="{7A6A32B3-F56A-4235-B988-9A92C27C755A}"/>
    <cellStyle name="보통 15" xfId="10250" xr:uid="{6B6847F8-F580-487B-8F81-48D597A6BA6A}"/>
    <cellStyle name="보통 16" xfId="10251" xr:uid="{C3FA3511-1F8D-4CDC-83F9-897750BE9BD0}"/>
    <cellStyle name="보통 17" xfId="10252" xr:uid="{22F3B5A9-E19E-4626-A6E2-9E5F4E988318}"/>
    <cellStyle name="보통 18" xfId="10253" xr:uid="{181495D5-0D32-41BE-9527-F5C470529874}"/>
    <cellStyle name="보통 19" xfId="10254" xr:uid="{EEE3B8B9-764E-4897-BB45-F2FD1FF682FD}"/>
    <cellStyle name="보통 2" xfId="10255" xr:uid="{3ACCB52A-4504-41AE-968E-016A6286C90B}"/>
    <cellStyle name="보통 2 2" xfId="10256" xr:uid="{C0E370BF-0A72-425A-B203-FEF420F8CE8D}"/>
    <cellStyle name="보통 2 3" xfId="10257" xr:uid="{154099B7-14E7-45D3-A674-7B23CD6C8FC2}"/>
    <cellStyle name="보통 20" xfId="10258" xr:uid="{7B41AED6-5EBA-4F9E-9578-401BFE0A845A}"/>
    <cellStyle name="보통 21" xfId="10259" xr:uid="{E543426F-34DF-4D35-999C-EC57D25DF18E}"/>
    <cellStyle name="보통 22" xfId="10260" xr:uid="{74F98E04-F837-462D-B70F-7EF01B9F3BA3}"/>
    <cellStyle name="보통 23" xfId="10261" xr:uid="{B9265C16-18CE-4A1A-9266-32D254D53CDE}"/>
    <cellStyle name="보통 24" xfId="10262" xr:uid="{24E9D177-3FEE-43DF-86DF-6E5F98D3AF8D}"/>
    <cellStyle name="보통 25" xfId="10263" xr:uid="{D94808D1-3C65-4D24-9525-3067E7ADBF20}"/>
    <cellStyle name="보통 26" xfId="10264" xr:uid="{EE448DE7-CFE6-41DB-8A13-601EB922AA26}"/>
    <cellStyle name="보통 27" xfId="10265" xr:uid="{4C737DB6-2058-47E5-BB2E-2FDE064FBD60}"/>
    <cellStyle name="보통 28" xfId="10266" xr:uid="{31CAAB15-1303-4F1E-85CD-2114512539C5}"/>
    <cellStyle name="보통 29" xfId="10267" xr:uid="{63DCBAA0-DFB4-4D3B-AD26-3F6165CC84D5}"/>
    <cellStyle name="보통 3" xfId="10268" xr:uid="{E4B19C1E-6B2C-4BE3-B92A-B6911B7689E0}"/>
    <cellStyle name="보통 30" xfId="10269" xr:uid="{F734ECD3-2F9D-4F10-84D3-49BC3A0A9376}"/>
    <cellStyle name="보통 31" xfId="10270" xr:uid="{AA22A9B6-0DD5-40B8-ABAA-3B9FB1D003D4}"/>
    <cellStyle name="보통 32" xfId="10271" xr:uid="{E22F891E-4745-4E13-A871-B28D829FE986}"/>
    <cellStyle name="보통 33" xfId="10272" xr:uid="{324634A0-BD57-473B-B26A-4D4F49713D87}"/>
    <cellStyle name="보통 34" xfId="10273" xr:uid="{C0DDC94E-00D9-4A5A-AB02-09BE65B714B6}"/>
    <cellStyle name="보통 35" xfId="10274" xr:uid="{DF04AB7A-B7EF-4E9D-AFF3-543045E387E7}"/>
    <cellStyle name="보통 36" xfId="10275" xr:uid="{62E33065-333B-4557-A868-F48A7A5B99EB}"/>
    <cellStyle name="보통 37" xfId="10276" xr:uid="{1C9ED7EB-049D-4ADF-912D-7815E68CED19}"/>
    <cellStyle name="보통 38" xfId="10277" xr:uid="{A9B142FE-CBE3-4305-8962-49108573669F}"/>
    <cellStyle name="보통 39" xfId="10278" xr:uid="{9FA608DE-9BDE-4C58-AAFC-6956C0220288}"/>
    <cellStyle name="보통 4" xfId="10279" xr:uid="{14994774-AC28-42EB-BC8F-6C869251D53B}"/>
    <cellStyle name="보통 40" xfId="10280" xr:uid="{2E40506A-6032-4B34-88FC-840D55D170AA}"/>
    <cellStyle name="보통 41" xfId="10281" xr:uid="{F7A35825-4A84-4CEB-A229-9051173B8F9D}"/>
    <cellStyle name="보통 42" xfId="10282" xr:uid="{13703F8B-8E8D-4A92-BC2F-8303EFC1B6AB}"/>
    <cellStyle name="보통 43" xfId="42320" xr:uid="{0529032D-1AF8-468D-91AE-D4E5D1191641}"/>
    <cellStyle name="보통 5" xfId="10283" xr:uid="{02E810CE-94F4-4CDE-B7EE-2DDD62C20F5E}"/>
    <cellStyle name="보통 6" xfId="10284" xr:uid="{E69D8748-5A79-43FB-9709-E0330DD36B32}"/>
    <cellStyle name="보통 7" xfId="10285" xr:uid="{E04ED17D-11E1-44E3-B774-A59D8B8E3702}"/>
    <cellStyle name="보통 8" xfId="10286" xr:uid="{B9890C8D-D29C-4B2B-912C-44C7CF78BA00}"/>
    <cellStyle name="보통 9" xfId="10287" xr:uid="{7E38209C-E270-421E-A527-D33E7F4F5672}"/>
    <cellStyle name="뷭?" xfId="10288" xr:uid="{FE11B5DD-DD8F-466D-9D6A-0E10175D33D9}"/>
    <cellStyle name="뷭? 10" xfId="27383" xr:uid="{9952CEFA-1987-4D8B-91CE-724AD6459BF8}"/>
    <cellStyle name="뷭? 11" xfId="27384" xr:uid="{076E12D2-F219-467E-B131-8F4967849FC2}"/>
    <cellStyle name="뷭? 12" xfId="27385" xr:uid="{8711F016-9366-4661-BF8E-7449222BFEE5}"/>
    <cellStyle name="뷭? 13" xfId="27386" xr:uid="{51863698-162C-4BF5-A333-BEB0EDA8DEE3}"/>
    <cellStyle name="뷭? 2" xfId="10289" xr:uid="{FFD58F3D-C23E-4154-A7A5-508EF65DDDD8}"/>
    <cellStyle name="뷭? 2 2" xfId="10290" xr:uid="{0AB80D70-0A5C-460A-A2EF-03F78C7B481E}"/>
    <cellStyle name="뷭? 2 3" xfId="10291" xr:uid="{AB81CC10-46A4-4BFC-9F8D-C8B0C79F7FE8}"/>
    <cellStyle name="뷭? 2 4" xfId="10292" xr:uid="{D505240E-9E19-47C8-8DCD-4128E3DA82F3}"/>
    <cellStyle name="뷭? 2 5" xfId="10293" xr:uid="{7D71A940-A19E-40CD-A6DD-82B2E582F062}"/>
    <cellStyle name="뷭? 2 6" xfId="10294" xr:uid="{83B2E502-CDBA-46CD-A385-4911448D03B1}"/>
    <cellStyle name="뷭? 2 7" xfId="10295" xr:uid="{1A06E474-19FA-4A7C-BF33-1A7F5D430372}"/>
    <cellStyle name="뷭? 3" xfId="10296" xr:uid="{96F1D3B5-0D59-4C54-82A5-89C63F87911A}"/>
    <cellStyle name="뷭? 4" xfId="10297" xr:uid="{FB276E15-8F27-4CFD-BD9D-60305E3D5E67}"/>
    <cellStyle name="뷭? 5" xfId="10298" xr:uid="{63F226DC-D25F-4710-8CDB-1EFD98A25B96}"/>
    <cellStyle name="뷭? 6" xfId="10299" xr:uid="{1A293CA6-FFE5-48EB-A5C0-B2FE91867022}"/>
    <cellStyle name="뷭? 7" xfId="10300" xr:uid="{3C960E0A-07DA-4F4F-8D0E-0D28EBB0C3C2}"/>
    <cellStyle name="뷭? 8" xfId="10301" xr:uid="{6972953D-7187-4697-82EA-B4FE50557493}"/>
    <cellStyle name="뷭? 9" xfId="10302" xr:uid="{5DC886C7-C4D0-4E35-83DE-FEA6171B148B}"/>
    <cellStyle name="뷭?_BOOKSHIP" xfId="10303" xr:uid="{E926E14F-0A62-4C20-9E8C-10AFA88D1AD5}"/>
    <cellStyle name="삼일-금지" xfId="10304" xr:uid="{C5B4D7EB-5C5F-447E-8C17-C1E510BE66DF}"/>
    <cellStyle name="삼일-입력" xfId="10305" xr:uid="{64449A8A-6C10-4B72-AEE0-4C4C3BA8AC7B}"/>
    <cellStyle name="常规 3" xfId="31487" xr:uid="{6B5BDAC1-BCDF-47DB-AD98-613D9BAD35B9}"/>
    <cellStyle name="常规_14분기" xfId="10306" xr:uid="{45664F1B-D320-4623-9D45-5AA24B48F498}"/>
    <cellStyle name="새귑[0]_RESULTS" xfId="10307" xr:uid="{E1AA5159-339B-447C-9AE7-757552FB29E5}"/>
    <cellStyle name="새귑_RESULTS" xfId="10308" xr:uid="{4B305ACF-6242-4BF4-BDA1-649C8615A926}"/>
    <cellStyle name="선택영역의 가운데로" xfId="10309" xr:uid="{2739423C-938C-43C3-A5BD-096B7DFFEBE2}"/>
    <cellStyle name="선택영역의 가운데로 2" xfId="37209" xr:uid="{1A0C6185-EEC3-4EDD-82A9-28EF2B14EEE2}"/>
    <cellStyle name="설명 텍스트 10" xfId="10310" xr:uid="{40E4B185-F42D-4540-9A79-0A3F9260ECAE}"/>
    <cellStyle name="설명 텍스트 11" xfId="10311" xr:uid="{BF1DD2EE-C77F-46C3-A2B5-5C7ADF68465E}"/>
    <cellStyle name="설명 텍스트 12" xfId="10312" xr:uid="{D52F5737-298B-45BC-96EE-C91583BCE588}"/>
    <cellStyle name="설명 텍스트 13" xfId="10313" xr:uid="{5E9F6B0B-68AE-4580-96C1-30D78A1FF7D3}"/>
    <cellStyle name="설명 텍스트 14" xfId="10314" xr:uid="{F7A91168-D5C8-4624-99EC-605D63FA1F48}"/>
    <cellStyle name="설명 텍스트 15" xfId="10315" xr:uid="{C15AF829-061D-4C77-B052-0D89FDB2F9C4}"/>
    <cellStyle name="설명 텍스트 16" xfId="10316" xr:uid="{D9DE40F0-BC57-43CB-9873-520E11F4EAC0}"/>
    <cellStyle name="설명 텍스트 17" xfId="10317" xr:uid="{34F82253-63E5-43B0-8A35-1249F7CAB480}"/>
    <cellStyle name="설명 텍스트 18" xfId="10318" xr:uid="{8FBA1B02-4BCB-4A4F-B03A-A99B0018237A}"/>
    <cellStyle name="설명 텍스트 19" xfId="10319" xr:uid="{E84D8B12-D23B-4303-8254-CDA54DF1EE48}"/>
    <cellStyle name="설명 텍스트 2" xfId="10320" xr:uid="{00661269-CB06-40F0-97D8-CAF9028ACB59}"/>
    <cellStyle name="설명 텍스트 2 2" xfId="10321" xr:uid="{529A02E0-3C61-477D-81BE-8810B5062A5A}"/>
    <cellStyle name="설명 텍스트 2 3" xfId="10322" xr:uid="{8CD79E64-C643-4CCF-A3A8-C3E149567525}"/>
    <cellStyle name="설명 텍스트 20" xfId="10323" xr:uid="{3F7505EF-C019-49BA-B6AD-B0200891CC3C}"/>
    <cellStyle name="설명 텍스트 21" xfId="10324" xr:uid="{93E6B38D-4DEE-4E39-A1C7-2D7894C17641}"/>
    <cellStyle name="설명 텍스트 22" xfId="10325" xr:uid="{FC54624A-93AB-4377-8875-C17E2C9C96AF}"/>
    <cellStyle name="설명 텍스트 23" xfId="10326" xr:uid="{9BFAA99F-8F06-47D1-8FB9-EC88D417E7ED}"/>
    <cellStyle name="설명 텍스트 24" xfId="10327" xr:uid="{2868AF08-4EC3-4C62-8E8F-FC9379098F43}"/>
    <cellStyle name="설명 텍스트 25" xfId="10328" xr:uid="{A30491C8-B1F8-4B38-9300-D04429DDD65C}"/>
    <cellStyle name="설명 텍스트 26" xfId="10329" xr:uid="{FEED9F8C-C3B1-42F3-8454-42D81547817D}"/>
    <cellStyle name="설명 텍스트 27" xfId="10330" xr:uid="{A6DEF30B-6BC3-409A-B061-0EE4E6A9347A}"/>
    <cellStyle name="설명 텍스트 28" xfId="10331" xr:uid="{62F03C2E-9260-4AEF-9045-C4EE0ABA0E15}"/>
    <cellStyle name="설명 텍스트 29" xfId="10332" xr:uid="{5C8069DE-1DA5-41B6-B2F8-F1FC419D40E5}"/>
    <cellStyle name="설명 텍스트 3" xfId="10333" xr:uid="{4FD2A5F3-EE1E-446C-8099-C6C91E401500}"/>
    <cellStyle name="설명 텍스트 30" xfId="10334" xr:uid="{7A8791A1-539D-4AA8-A1CE-48695AB175A9}"/>
    <cellStyle name="설명 텍스트 31" xfId="10335" xr:uid="{9692F190-CE08-4208-AB32-C969A1C8466D}"/>
    <cellStyle name="설명 텍스트 32" xfId="10336" xr:uid="{52AB87F1-680B-4DD8-A0FB-B28EF10DC381}"/>
    <cellStyle name="설명 텍스트 33" xfId="10337" xr:uid="{3D355F06-EEDD-4032-93FA-CDC3F5CF9F20}"/>
    <cellStyle name="설명 텍스트 34" xfId="10338" xr:uid="{99F747DF-C918-44FA-8AD3-F3D4BB0F18D8}"/>
    <cellStyle name="설명 텍스트 35" xfId="10339" xr:uid="{FA481244-DC2A-4F15-8B7E-E2B0A58E2AF4}"/>
    <cellStyle name="설명 텍스트 36" xfId="10340" xr:uid="{D375FC60-9042-498C-9009-53A9726FE6CD}"/>
    <cellStyle name="설명 텍스트 37" xfId="10341" xr:uid="{97ECED22-2B05-41FE-B4E9-0F86A2106D4E}"/>
    <cellStyle name="설명 텍스트 38" xfId="10342" xr:uid="{4A75C93A-1C4F-4805-B799-98A51458C85C}"/>
    <cellStyle name="설명 텍스트 39" xfId="10343" xr:uid="{DF5FE803-C64A-441C-8B44-56425ACA9971}"/>
    <cellStyle name="설명 텍스트 4" xfId="10344" xr:uid="{1C250F25-2F85-4603-B9AC-EBF4DB99D3B1}"/>
    <cellStyle name="설명 텍스트 40" xfId="10345" xr:uid="{0681A2DD-0E56-4B5A-B868-5813F0784C61}"/>
    <cellStyle name="설명 텍스트 41" xfId="10346" xr:uid="{D65B0174-0B2B-4584-9EE0-C24575D66436}"/>
    <cellStyle name="설명 텍스트 42" xfId="10347" xr:uid="{F4AB131F-6D2F-4371-8019-4A8A6BEA7570}"/>
    <cellStyle name="설명 텍스트 43" xfId="42321" xr:uid="{BBDE43BB-25E3-40A3-80DB-E558CDBF194A}"/>
    <cellStyle name="설명 텍스트 5" xfId="10348" xr:uid="{7FBA5B8A-5F3D-4D93-87CC-E3B4C6CF5F56}"/>
    <cellStyle name="설명 텍스트 6" xfId="10349" xr:uid="{746DD281-A016-4ECA-82D4-47D3DE22BA3D}"/>
    <cellStyle name="설명 텍스트 7" xfId="10350" xr:uid="{C6053851-8B6D-4EDA-8FFA-FF74C077DBC5}"/>
    <cellStyle name="설명 텍스트 8" xfId="10351" xr:uid="{9D44E07C-736B-47CA-89B7-06E332C2C2E1}"/>
    <cellStyle name="설명 텍스트 9" xfId="10352" xr:uid="{4C391C42-8BD3-448B-81C9-3B35E5B0A86B}"/>
    <cellStyle name="셀 확인 10" xfId="10353" xr:uid="{513498F8-6067-4082-B3E4-6F56917C4F90}"/>
    <cellStyle name="셀 확인 10 2" xfId="27387" xr:uid="{71AA7C6B-DE0F-435E-8486-9B1EEFA3A766}"/>
    <cellStyle name="셀 확인 10 2 2" xfId="27388" xr:uid="{6220C3E3-358A-4CF1-BAD6-5474ADA82D61}"/>
    <cellStyle name="셀 확인 10 2 2 2" xfId="27389" xr:uid="{9BE8011D-04AE-4297-AAF5-D872C99F80E3}"/>
    <cellStyle name="셀 확인 10 2 2 2 2" xfId="27390" xr:uid="{C943CA2E-C5F9-4CC7-AAE2-2D6FE800BE9D}"/>
    <cellStyle name="셀 확인 10 2 2 3" xfId="27391" xr:uid="{A296B401-2668-400E-BD3A-1F3FB31D5D57}"/>
    <cellStyle name="셀 확인 10 2 3" xfId="27392" xr:uid="{837218C8-0DEF-4E85-A61E-6D458C203B01}"/>
    <cellStyle name="셀 확인 10 2 3 2" xfId="27393" xr:uid="{921CF872-5398-49B0-B7C5-81E1E0CD7749}"/>
    <cellStyle name="셀 확인 10 2 3 2 2" xfId="27394" xr:uid="{010BA143-0E96-4DF9-A65F-70135947D3A7}"/>
    <cellStyle name="셀 확인 10 2 3 3" xfId="27395" xr:uid="{A9AE3DD5-2D15-48AA-84C1-4D368141BBB7}"/>
    <cellStyle name="셀 확인 10 2 4" xfId="27396" xr:uid="{7252FDFB-8D0F-49A3-8BBF-9583320334F6}"/>
    <cellStyle name="셀 확인 10 3" xfId="27397" xr:uid="{2F83789E-C353-4071-B4A3-F9361CA449A3}"/>
    <cellStyle name="셀 확인 10 3 2" xfId="27398" xr:uid="{DFD65217-1496-4764-9797-29F6AC4D73EC}"/>
    <cellStyle name="셀 확인 10 3 2 2" xfId="27399" xr:uid="{DE649CFE-3525-4AB0-8B8F-7538DA5F4AAC}"/>
    <cellStyle name="셀 확인 10 3 3" xfId="27400" xr:uid="{9060248C-0086-4B1C-8796-ED186F4BFDB7}"/>
    <cellStyle name="셀 확인 10 4" xfId="27401" xr:uid="{5A7879B5-EBCC-40B5-89F4-D291F8BFA415}"/>
    <cellStyle name="셀 확인 11" xfId="10354" xr:uid="{279D6FB0-BA4F-471A-9465-57E6115C77F1}"/>
    <cellStyle name="셀 확인 11 2" xfId="27402" xr:uid="{5793AED2-3D63-4775-A46C-D89F31119AA3}"/>
    <cellStyle name="셀 확인 11 2 2" xfId="27403" xr:uid="{F8491B27-DFB9-4862-86B9-337019B3A973}"/>
    <cellStyle name="셀 확인 11 2 2 2" xfId="27404" xr:uid="{5496A0F3-60D1-48BB-BD4D-54BF35C39C4F}"/>
    <cellStyle name="셀 확인 11 2 2 2 2" xfId="27405" xr:uid="{060A6018-0C1A-4F47-9E56-580876F63E9F}"/>
    <cellStyle name="셀 확인 11 2 2 3" xfId="27406" xr:uid="{457C1228-A00F-4DED-BC14-EF166C21D723}"/>
    <cellStyle name="셀 확인 11 2 3" xfId="27407" xr:uid="{75B6D0D0-D340-4A00-A24A-998891FE8BFD}"/>
    <cellStyle name="셀 확인 11 2 3 2" xfId="27408" xr:uid="{DEED5F6E-48A9-45C1-B949-E0C67B15AF41}"/>
    <cellStyle name="셀 확인 11 2 3 2 2" xfId="27409" xr:uid="{5609C384-424A-46C9-A22B-2C3CEBF17728}"/>
    <cellStyle name="셀 확인 11 2 3 3" xfId="27410" xr:uid="{02589F57-0692-4A6D-AB1B-E1CA860CE7EE}"/>
    <cellStyle name="셀 확인 11 2 4" xfId="27411" xr:uid="{026EA188-AC62-48C2-91C1-FDFE446895C8}"/>
    <cellStyle name="셀 확인 11 3" xfId="27412" xr:uid="{3A132FD1-B952-4CEF-A924-FC6EE03B00E4}"/>
    <cellStyle name="셀 확인 11 3 2" xfId="27413" xr:uid="{9166219D-D5DE-4D0B-8374-2780789E4836}"/>
    <cellStyle name="셀 확인 11 3 2 2" xfId="27414" xr:uid="{5A81BB48-3617-4309-84B6-C5EDC063B302}"/>
    <cellStyle name="셀 확인 11 3 3" xfId="27415" xr:uid="{8B7AA8AD-1D3F-4DB4-8B42-C06A7D0A8E9F}"/>
    <cellStyle name="셀 확인 11 4" xfId="27416" xr:uid="{4FCE620D-30CC-40CC-A10F-03E791967322}"/>
    <cellStyle name="셀 확인 12" xfId="10355" xr:uid="{0FC44572-AB63-41D7-A199-05209201928B}"/>
    <cellStyle name="셀 확인 13" xfId="10356" xr:uid="{592E849F-619F-4539-BDFA-923B6C9AB358}"/>
    <cellStyle name="셀 확인 14" xfId="10357" xr:uid="{DE5D67A0-58CD-4F70-955E-4A2BD7D0BB47}"/>
    <cellStyle name="셀 확인 15" xfId="10358" xr:uid="{DC5EF876-DB28-4A45-9844-F9E903772278}"/>
    <cellStyle name="셀 확인 16" xfId="10359" xr:uid="{612AA161-D7A6-4C25-A061-E067E7773B5F}"/>
    <cellStyle name="셀 확인 17" xfId="10360" xr:uid="{2EBD6536-D02E-468A-8734-65C74FCF302F}"/>
    <cellStyle name="셀 확인 18" xfId="10361" xr:uid="{35952EF3-19D2-44A2-A977-388BA461171A}"/>
    <cellStyle name="셀 확인 19" xfId="10362" xr:uid="{60BE8B66-77F2-4299-9D6C-B57F978AA44F}"/>
    <cellStyle name="셀 확인 2" xfId="10363" xr:uid="{0EACB329-921F-462C-8D40-F8286B911DEF}"/>
    <cellStyle name="셀 확인 2 2" xfId="10364" xr:uid="{941899BD-7667-4831-8BB3-CED6F409F6BC}"/>
    <cellStyle name="셀 확인 2 2 2" xfId="27417" xr:uid="{872B379D-C547-4027-B586-FFABA963A23A}"/>
    <cellStyle name="셀 확인 2 2 2 2" xfId="27418" xr:uid="{DA1C1061-3F2D-419F-B272-9858C0F6F5A8}"/>
    <cellStyle name="셀 확인 2 2 2 2 2" xfId="27419" xr:uid="{43AC87A7-CCDC-4AAF-80F5-E96E93EFB61C}"/>
    <cellStyle name="셀 확인 2 2 2 3" xfId="27420" xr:uid="{88CB5366-D1EE-49F6-AA6E-98C725C665BD}"/>
    <cellStyle name="셀 확인 2 2 3" xfId="27421" xr:uid="{D1C0B04C-26F2-43B4-8285-ECD519D200BC}"/>
    <cellStyle name="셀 확인 2 2 3 2" xfId="27422" xr:uid="{9BC764A0-4405-421F-92F6-F204F6CB70DE}"/>
    <cellStyle name="셀 확인 2 2 3 2 2" xfId="27423" xr:uid="{FEC26EF8-E474-46D4-931B-4647C32FC6F6}"/>
    <cellStyle name="셀 확인 2 2 3 3" xfId="27424" xr:uid="{6C8D9C16-AA86-4CE2-A795-FB35AEE6A4CA}"/>
    <cellStyle name="셀 확인 2 2 4" xfId="27425" xr:uid="{5EE22E60-F333-4536-AA6F-A32CA554280E}"/>
    <cellStyle name="셀 확인 2 3" xfId="10365" xr:uid="{A7740FBE-8A4C-4462-ACB2-91A29534BC7D}"/>
    <cellStyle name="셀 확인 2 3 2" xfId="27426" xr:uid="{50F99856-F74C-48EF-BFBA-CA427AF43CFD}"/>
    <cellStyle name="셀 확인 2 3 2 2" xfId="27427" xr:uid="{10422D4A-04D6-4D8A-8E93-3C02D17F4CC7}"/>
    <cellStyle name="셀 확인 2 3 3" xfId="27428" xr:uid="{89EDD6B0-7784-4D8F-81E5-0FF298C03A97}"/>
    <cellStyle name="셀 확인 2 4" xfId="27429" xr:uid="{4BBB8D01-4CB7-49DE-9671-7F1C8FF427DF}"/>
    <cellStyle name="셀 확인 20" xfId="10366" xr:uid="{A2A70CF0-2E1B-447B-B19C-03F6B3F5C7EB}"/>
    <cellStyle name="셀 확인 21" xfId="10367" xr:uid="{8B0C413E-939F-4515-8EF0-0288AAA52BEC}"/>
    <cellStyle name="셀 확인 22" xfId="10368" xr:uid="{6BBACE0E-B07A-4E9F-A3E0-EF021750EDA5}"/>
    <cellStyle name="셀 확인 23" xfId="10369" xr:uid="{0C80CFC5-1BD4-4F10-A14A-DDA7972B2F20}"/>
    <cellStyle name="셀 확인 24" xfId="10370" xr:uid="{7C1FBF84-B15A-4558-BE27-A11A80CB56F7}"/>
    <cellStyle name="셀 확인 25" xfId="10371" xr:uid="{F401D168-238D-46E0-8E2A-B16F742FBBC2}"/>
    <cellStyle name="셀 확인 26" xfId="10372" xr:uid="{A883A7E6-27D9-44A0-940C-4CC183829F9F}"/>
    <cellStyle name="셀 확인 27" xfId="10373" xr:uid="{514DF50D-5DE9-49CE-B474-5ADB6270398E}"/>
    <cellStyle name="셀 확인 28" xfId="10374" xr:uid="{77F898C4-EB64-4900-8C44-E96EF199629B}"/>
    <cellStyle name="셀 확인 29" xfId="10375" xr:uid="{DE980A9F-49A7-4E84-AD4D-221A1C4D2FB3}"/>
    <cellStyle name="셀 확인 3" xfId="10376" xr:uid="{3CED6931-7672-42DE-BF62-7A870BF25032}"/>
    <cellStyle name="셀 확인 3 2" xfId="27430" xr:uid="{8885F5DE-83F7-4A5F-B5F3-38195ED74F44}"/>
    <cellStyle name="셀 확인 3 2 2" xfId="27431" xr:uid="{A1685241-690E-438F-BCCA-A3E8460D496C}"/>
    <cellStyle name="셀 확인 3 2 2 2" xfId="27432" xr:uid="{0DC51B11-ECC4-4A17-9293-3EAD457B97CF}"/>
    <cellStyle name="셀 확인 3 2 2 2 2" xfId="27433" xr:uid="{DED14864-58E8-4BD9-9841-84CEB9749812}"/>
    <cellStyle name="셀 확인 3 2 2 3" xfId="27434" xr:uid="{88B38B4B-22E9-4198-8629-2D0E8F2B063D}"/>
    <cellStyle name="셀 확인 3 2 3" xfId="27435" xr:uid="{F4A76C8A-405D-48A0-BB4D-F08F42AD67E6}"/>
    <cellStyle name="셀 확인 3 2 3 2" xfId="27436" xr:uid="{78932470-ECAC-4156-892B-9C041D052BE1}"/>
    <cellStyle name="셀 확인 3 2 3 2 2" xfId="27437" xr:uid="{67529D40-36D7-4D9B-9672-84C1207FC3E9}"/>
    <cellStyle name="셀 확인 3 2 3 3" xfId="27438" xr:uid="{2C36E16E-56C4-4BF4-B411-9DD3772E428F}"/>
    <cellStyle name="셀 확인 3 2 4" xfId="27439" xr:uid="{81596EDF-BF25-4878-8FA4-946DF056147D}"/>
    <cellStyle name="셀 확인 3 3" xfId="27440" xr:uid="{51E72A5D-63F4-4D50-B6EC-8DF2D1447980}"/>
    <cellStyle name="셀 확인 3 3 2" xfId="27441" xr:uid="{0B3E51DA-19A2-4A8D-956F-4472A5B74070}"/>
    <cellStyle name="셀 확인 3 3 2 2" xfId="27442" xr:uid="{E4F577E6-C883-48A0-9F5B-D209A2B4FB83}"/>
    <cellStyle name="셀 확인 3 3 3" xfId="27443" xr:uid="{10DFBB41-6459-4D57-AC76-67FF7208BDCA}"/>
    <cellStyle name="셀 확인 3 4" xfId="27444" xr:uid="{768DE678-EFB5-467A-87BB-3D88779DF3EF}"/>
    <cellStyle name="셀 확인 30" xfId="10377" xr:uid="{1D9B738E-2DD1-4546-9350-23154A8FDE82}"/>
    <cellStyle name="셀 확인 31" xfId="10378" xr:uid="{380D871D-D734-4E86-BDE9-D6A83CDDB065}"/>
    <cellStyle name="셀 확인 32" xfId="10379" xr:uid="{508F7DD4-850F-43F2-8795-374181B17242}"/>
    <cellStyle name="셀 확인 33" xfId="10380" xr:uid="{F6F913E0-DFF4-4E15-B5DB-7E421C61BCFA}"/>
    <cellStyle name="셀 확인 34" xfId="10381" xr:uid="{EEBF07B1-2730-414A-A7C2-381AA0A54E36}"/>
    <cellStyle name="셀 확인 35" xfId="10382" xr:uid="{F7CB709D-FFEF-43BA-A436-80C28D6A7D0A}"/>
    <cellStyle name="셀 확인 36" xfId="10383" xr:uid="{BE55305A-A47A-48C3-96B7-518E30F1266F}"/>
    <cellStyle name="셀 확인 37" xfId="10384" xr:uid="{EB8BA3B4-055C-45CB-94F0-0B84A62AF76C}"/>
    <cellStyle name="셀 확인 38" xfId="10385" xr:uid="{B3713DEA-3339-4357-BCB0-6FA124C04936}"/>
    <cellStyle name="셀 확인 39" xfId="10386" xr:uid="{50170496-2B3C-43D8-BA27-3480C8E524F4}"/>
    <cellStyle name="셀 확인 4" xfId="10387" xr:uid="{231F8C5B-A336-4E75-8233-A66F9CD41624}"/>
    <cellStyle name="셀 확인 4 2" xfId="27445" xr:uid="{66DBA232-5D6E-4895-BDB6-A00BEDF6D35C}"/>
    <cellStyle name="셀 확인 4 2 2" xfId="27446" xr:uid="{5ED2B805-4BBE-4689-BAA9-2FFDC526531D}"/>
    <cellStyle name="셀 확인 4 2 2 2" xfId="27447" xr:uid="{FBC61D0A-DE60-4AE4-B91D-CD15FC80ABA9}"/>
    <cellStyle name="셀 확인 4 2 2 2 2" xfId="27448" xr:uid="{11D26DEC-D579-4DC5-8ADB-F954CF327639}"/>
    <cellStyle name="셀 확인 4 2 2 3" xfId="27449" xr:uid="{E07A7AEB-5DC6-4821-A827-47E2E3C9B761}"/>
    <cellStyle name="셀 확인 4 2 3" xfId="27450" xr:uid="{F81E0FF0-884D-403D-8E45-0755A8BAC7D3}"/>
    <cellStyle name="셀 확인 4 2 3 2" xfId="27451" xr:uid="{62358929-454C-4AA3-8EB9-7A6661BCB2FE}"/>
    <cellStyle name="셀 확인 4 2 3 2 2" xfId="27452" xr:uid="{0C0FB901-F59F-4865-99CA-E6592FF32957}"/>
    <cellStyle name="셀 확인 4 2 3 3" xfId="27453" xr:uid="{6402BF39-309D-49CA-B6BA-7FE1861A1842}"/>
    <cellStyle name="셀 확인 4 2 4" xfId="27454" xr:uid="{C6C216F9-7300-4006-94E4-588E60E09F5C}"/>
    <cellStyle name="셀 확인 4 3" xfId="27455" xr:uid="{4796CCE5-D9F5-4908-89FC-1CF200A175B0}"/>
    <cellStyle name="셀 확인 4 3 2" xfId="27456" xr:uid="{F09D2D7B-6974-492C-8B76-8320F935A3AC}"/>
    <cellStyle name="셀 확인 4 3 2 2" xfId="27457" xr:uid="{4D27D39E-18A5-4193-A7B9-E4F3FCB78A9A}"/>
    <cellStyle name="셀 확인 4 3 3" xfId="27458" xr:uid="{0B7C0441-6059-4D2A-9BDF-69BDA9EB4EDE}"/>
    <cellStyle name="셀 확인 4 4" xfId="27459" xr:uid="{5877901D-9509-41DE-BB47-3A8D28DF18A0}"/>
    <cellStyle name="셀 확인 40" xfId="10388" xr:uid="{08F1457C-E91B-42DC-BE58-5224AB857D15}"/>
    <cellStyle name="셀 확인 41" xfId="10389" xr:uid="{8EEE845B-D3C9-4131-9747-E02F35E35D22}"/>
    <cellStyle name="셀 확인 42" xfId="10390" xr:uid="{6C89CD25-A387-453D-B512-7986E546AEEF}"/>
    <cellStyle name="셀 확인 43" xfId="42322" xr:uid="{E17DFB12-188A-4515-9238-338306118A11}"/>
    <cellStyle name="셀 확인 5" xfId="10391" xr:uid="{34E64963-903F-48BF-BA0C-99E29B27D5C2}"/>
    <cellStyle name="셀 확인 5 2" xfId="27460" xr:uid="{46E6ACC9-5D3E-4986-8DC2-769F99C3A1B8}"/>
    <cellStyle name="셀 확인 5 2 2" xfId="27461" xr:uid="{6316E7AB-6E7A-4269-8A20-64D2ADB84DC0}"/>
    <cellStyle name="셀 확인 5 2 2 2" xfId="27462" xr:uid="{3AF832FA-B96D-4613-AABC-AC2798B75B18}"/>
    <cellStyle name="셀 확인 5 2 2 2 2" xfId="27463" xr:uid="{8EE5DC96-5C17-42BB-A77D-B37D2BF5D7BA}"/>
    <cellStyle name="셀 확인 5 2 2 3" xfId="27464" xr:uid="{49C403D9-7195-4C5D-93F0-7E1AFF272C7F}"/>
    <cellStyle name="셀 확인 5 2 3" xfId="27465" xr:uid="{86E25BC2-ABEC-4159-BEA3-4BEB26157953}"/>
    <cellStyle name="셀 확인 5 2 3 2" xfId="27466" xr:uid="{4CA497B4-1AF8-4C7C-9EAE-49BC0B28880D}"/>
    <cellStyle name="셀 확인 5 2 3 2 2" xfId="27467" xr:uid="{774E5288-9ADA-407D-B25B-B19C9706F903}"/>
    <cellStyle name="셀 확인 5 2 3 3" xfId="27468" xr:uid="{FCCC77A1-A098-42D7-AE39-B1B9182D06EC}"/>
    <cellStyle name="셀 확인 5 2 4" xfId="27469" xr:uid="{6DAA76E6-A755-4F1B-862F-13B8FECBC8CF}"/>
    <cellStyle name="셀 확인 5 3" xfId="27470" xr:uid="{752138B5-AAD1-47FC-82AE-F35A1023940D}"/>
    <cellStyle name="셀 확인 5 3 2" xfId="27471" xr:uid="{4BCB9364-7259-4CB6-A8D3-69AD462661BD}"/>
    <cellStyle name="셀 확인 5 3 2 2" xfId="27472" xr:uid="{9439D405-23E1-47A4-B483-5D4AE764A72B}"/>
    <cellStyle name="셀 확인 5 3 3" xfId="27473" xr:uid="{FE9810F1-636C-45FC-84C0-C553B9A13D90}"/>
    <cellStyle name="셀 확인 5 4" xfId="27474" xr:uid="{00691E0E-9D21-4FF9-BDAE-50C71DEE3CDC}"/>
    <cellStyle name="셀 확인 6" xfId="10392" xr:uid="{12852394-83E1-4593-8A0B-D176AA359744}"/>
    <cellStyle name="셀 확인 6 2" xfId="27475" xr:uid="{4773F9C1-C86F-45F0-B445-96D517263F94}"/>
    <cellStyle name="셀 확인 6 2 2" xfId="27476" xr:uid="{18FACAC4-E32F-4A77-BE3E-3EBE54B532B2}"/>
    <cellStyle name="셀 확인 6 2 2 2" xfId="27477" xr:uid="{969A9F25-622B-4C0C-9F82-A672B61E7F5F}"/>
    <cellStyle name="셀 확인 6 2 2 2 2" xfId="27478" xr:uid="{820E25CF-7066-4315-BEDD-C23B76FA5822}"/>
    <cellStyle name="셀 확인 6 2 2 3" xfId="27479" xr:uid="{88590ABA-7FCC-4D1C-BD89-9EDC3E68EF32}"/>
    <cellStyle name="셀 확인 6 2 3" xfId="27480" xr:uid="{1467BB5A-8BBB-4FBE-A518-35FD5DE9398E}"/>
    <cellStyle name="셀 확인 6 2 3 2" xfId="27481" xr:uid="{22285178-0AC1-45D5-9D15-E68166754B60}"/>
    <cellStyle name="셀 확인 6 2 3 2 2" xfId="27482" xr:uid="{38FF9DF3-B9C9-48D9-A879-63D2E496039B}"/>
    <cellStyle name="셀 확인 6 2 3 3" xfId="27483" xr:uid="{ABB37159-BB3E-4890-8A55-E1D5C04FCD40}"/>
    <cellStyle name="셀 확인 6 2 4" xfId="27484" xr:uid="{2D4ED195-D13D-48BB-86D6-697E62BABDC9}"/>
    <cellStyle name="셀 확인 6 3" xfId="27485" xr:uid="{3FCCC89C-6413-4039-A90D-2741CEA4BF6E}"/>
    <cellStyle name="셀 확인 6 3 2" xfId="27486" xr:uid="{D68B88BC-B2B3-4648-ABB5-F75F04433041}"/>
    <cellStyle name="셀 확인 6 3 2 2" xfId="27487" xr:uid="{95F2D73D-3FEF-44C0-A6E6-A3249C178BBA}"/>
    <cellStyle name="셀 확인 6 3 3" xfId="27488" xr:uid="{878E8AF3-1D9E-4D21-9869-F11A66F64883}"/>
    <cellStyle name="셀 확인 6 4" xfId="27489" xr:uid="{A98A6174-61E3-4929-A89A-D980B7A7C568}"/>
    <cellStyle name="셀 확인 7" xfId="10393" xr:uid="{58DE08D3-5BB5-4091-9F76-D45443D7C17E}"/>
    <cellStyle name="셀 확인 7 2" xfId="27490" xr:uid="{84B12C2C-14D5-4064-AE81-4FA5625636D7}"/>
    <cellStyle name="셀 확인 7 2 2" xfId="27491" xr:uid="{53ABF22B-C7A8-45C6-9923-B78485539C70}"/>
    <cellStyle name="셀 확인 7 2 2 2" xfId="27492" xr:uid="{BE528C77-44BF-4AC3-AE6B-98BC9F1DA644}"/>
    <cellStyle name="셀 확인 7 2 2 2 2" xfId="27493" xr:uid="{CE977F5F-E366-4112-9CCD-58AD140BC484}"/>
    <cellStyle name="셀 확인 7 2 2 3" xfId="27494" xr:uid="{B4CFDCA0-34CF-4E34-A90F-1D4649161613}"/>
    <cellStyle name="셀 확인 7 2 3" xfId="27495" xr:uid="{29DACF85-6546-4BDF-9D8D-4792EDA71995}"/>
    <cellStyle name="셀 확인 7 2 3 2" xfId="27496" xr:uid="{7D507809-85D4-461E-B2A5-F3055E9A5DFC}"/>
    <cellStyle name="셀 확인 7 2 3 2 2" xfId="27497" xr:uid="{FFA087B7-C2CA-4D3F-8B84-63E290D55EC8}"/>
    <cellStyle name="셀 확인 7 2 3 3" xfId="27498" xr:uid="{50402925-DA26-41F8-A8A6-BDF26460D0E1}"/>
    <cellStyle name="셀 확인 7 2 4" xfId="27499" xr:uid="{49C72227-19F3-4AC0-81B5-B1730934193A}"/>
    <cellStyle name="셀 확인 7 3" xfId="27500" xr:uid="{344B55DB-508A-4211-AC04-9E7C3AE452F6}"/>
    <cellStyle name="셀 확인 7 3 2" xfId="27501" xr:uid="{E138152E-777C-4712-989D-6E8B7D59889A}"/>
    <cellStyle name="셀 확인 7 3 2 2" xfId="27502" xr:uid="{87793A0F-28B5-444C-B856-8B42D67B86CA}"/>
    <cellStyle name="셀 확인 7 3 3" xfId="27503" xr:uid="{5AD050CF-325C-4C8E-ACC1-C9B85BC77882}"/>
    <cellStyle name="셀 확인 7 4" xfId="27504" xr:uid="{F8F37158-BDE2-4540-B26F-CEA249B8BD58}"/>
    <cellStyle name="셀 확인 8" xfId="10394" xr:uid="{46B1BF81-EF4B-4CED-87AB-9A7C568A610D}"/>
    <cellStyle name="셀 확인 8 2" xfId="27505" xr:uid="{D915A559-7D46-49EA-B888-BA6DEE419F7B}"/>
    <cellStyle name="셀 확인 8 2 2" xfId="27506" xr:uid="{D3175534-7C5A-40B3-B16A-A477F3B95845}"/>
    <cellStyle name="셀 확인 8 2 2 2" xfId="27507" xr:uid="{8A7E2810-4477-499B-A82F-9A5470650CCA}"/>
    <cellStyle name="셀 확인 8 2 2 2 2" xfId="27508" xr:uid="{23C454DC-5B4C-4770-A067-426C40579C8C}"/>
    <cellStyle name="셀 확인 8 2 2 3" xfId="27509" xr:uid="{E8E205A3-54BD-43E4-96B8-639CD38334A5}"/>
    <cellStyle name="셀 확인 8 2 3" xfId="27510" xr:uid="{EF5CE67F-BA07-4A4D-8CAC-E4CDDD3EDB2D}"/>
    <cellStyle name="셀 확인 8 2 3 2" xfId="27511" xr:uid="{AF89089A-8BC7-4E33-B125-5D0CC63FC042}"/>
    <cellStyle name="셀 확인 8 2 3 2 2" xfId="27512" xr:uid="{7C66C0C5-087C-499B-80CF-53F51DFC58BA}"/>
    <cellStyle name="셀 확인 8 2 3 3" xfId="27513" xr:uid="{7F7B9A73-D505-4FD0-8070-2048FD604E25}"/>
    <cellStyle name="셀 확인 8 2 4" xfId="27514" xr:uid="{D3C1FDA0-F564-40EC-B06A-FF1CC49BB530}"/>
    <cellStyle name="셀 확인 8 3" xfId="27515" xr:uid="{50BA8F52-51BE-409B-97B4-E011A8ADB453}"/>
    <cellStyle name="셀 확인 8 3 2" xfId="27516" xr:uid="{4C103BE7-0714-4195-A943-55141D42D254}"/>
    <cellStyle name="셀 확인 8 3 2 2" xfId="27517" xr:uid="{FBD2E05A-C29C-4CB2-8E2C-DCDBF9EC63D9}"/>
    <cellStyle name="셀 확인 8 3 3" xfId="27518" xr:uid="{4482BD5C-BB80-4BF3-9147-CE5A35F6CAAC}"/>
    <cellStyle name="셀 확인 8 4" xfId="27519" xr:uid="{961D9A9F-7645-4541-AF6E-E310AA172915}"/>
    <cellStyle name="셀 확인 9" xfId="10395" xr:uid="{2DAA8636-4C73-4DF7-8F6A-1ABB16F6BCC0}"/>
    <cellStyle name="셀 확인 9 2" xfId="27520" xr:uid="{187222B9-45DE-4751-AFE3-C2E9F35DE039}"/>
    <cellStyle name="셀 확인 9 2 2" xfId="27521" xr:uid="{20579643-F5BF-4DCA-BBF3-D27BD5D33C42}"/>
    <cellStyle name="셀 확인 9 2 2 2" xfId="27522" xr:uid="{238D7246-0797-4146-8CD7-BDB43B09F26A}"/>
    <cellStyle name="셀 확인 9 2 2 2 2" xfId="27523" xr:uid="{852D6359-8021-4405-93D4-B017A0EF8F0B}"/>
    <cellStyle name="셀 확인 9 2 2 3" xfId="27524" xr:uid="{E96518CE-E8EC-4910-B048-7B2AB4C23598}"/>
    <cellStyle name="셀 확인 9 2 3" xfId="27525" xr:uid="{76FB8FB5-F6BC-44DA-BD54-0FE543E78A31}"/>
    <cellStyle name="셀 확인 9 2 3 2" xfId="27526" xr:uid="{947F5E86-27EC-4317-BA71-E44924087A93}"/>
    <cellStyle name="셀 확인 9 2 3 2 2" xfId="27527" xr:uid="{88FC037A-CCBE-476F-9BA8-4EC8CBD2BD38}"/>
    <cellStyle name="셀 확인 9 2 3 3" xfId="27528" xr:uid="{089A79A9-BC33-4EDD-BDDD-63EA9D5E7BF8}"/>
    <cellStyle name="셀 확인 9 2 4" xfId="27529" xr:uid="{4A4F1DBD-3B22-4E48-9B11-3C0D25ABC8E9}"/>
    <cellStyle name="셀 확인 9 3" xfId="27530" xr:uid="{AE741623-8DF5-419C-8A7C-0D5102E3F591}"/>
    <cellStyle name="셀 확인 9 3 2" xfId="27531" xr:uid="{4EDFCC06-D9FE-4732-876A-C4ABA66DC814}"/>
    <cellStyle name="셀 확인 9 3 2 2" xfId="27532" xr:uid="{584A3351-F708-4607-B871-BD4A0D6311D5}"/>
    <cellStyle name="셀 확인 9 3 3" xfId="27533" xr:uid="{F7CEF7C5-8FD6-44D8-9EBE-0B1520DBB090}"/>
    <cellStyle name="셀 확인 9 4" xfId="27534" xr:uid="{4727C1FB-1680-4247-B61A-055C5E899FE1}"/>
    <cellStyle name="输入" xfId="31488" xr:uid="{77AD425C-67B2-497D-AA5A-A4A9B470AF4F}"/>
    <cellStyle name="输出" xfId="31489" xr:uid="{C8621488-3F3E-47AF-A4A1-A6E0E990042C}"/>
    <cellStyle name="숫자" xfId="10396" xr:uid="{FFFEFBB4-6B2D-47E1-876E-5F6B250002A7}"/>
    <cellStyle name="숫자(R)" xfId="10397" xr:uid="{0751EA53-348D-43ED-99B5-F38080C91B87}"/>
    <cellStyle name="숫자(R) 2" xfId="10398" xr:uid="{121B65B2-D98C-4E48-BC8F-D6167A790083}"/>
    <cellStyle name="숫자_삼각형[0-]" xfId="10399" xr:uid="{B8766D50-9D20-4FB6-BBA1-1BDF3C4DEBBD}"/>
    <cellStyle name="쉼표 [0]" xfId="42369" builtinId="6"/>
    <cellStyle name="쉼표 [0] 10" xfId="10400" xr:uid="{765A3F58-BC01-4EAB-94E4-E67A8ACFC9DA}"/>
    <cellStyle name="쉼표 [0] 10 2" xfId="10401" xr:uid="{04E887D4-F291-425F-B14B-E8BDF672B6A2}"/>
    <cellStyle name="쉼표 [0] 10 3" xfId="10402" xr:uid="{7DC9E180-9288-4F02-A9D4-92F5FF025C07}"/>
    <cellStyle name="쉼표 [0] 10 3 2" xfId="10403" xr:uid="{A9914847-8FCC-4F70-A4F1-74CC124BA155}"/>
    <cellStyle name="쉼표 [0] 10 3 2 2" xfId="10404" xr:uid="{4B10ED11-7956-4349-87FE-57E4D49116C1}"/>
    <cellStyle name="쉼표 [0] 10 3 3" xfId="10405" xr:uid="{96FE0563-DF91-4CA3-9EBB-6F3CAC404FF1}"/>
    <cellStyle name="쉼표 [0] 10 4" xfId="10406" xr:uid="{5D797B02-5DB5-4D39-BB89-F82699FE9801}"/>
    <cellStyle name="쉼표 [0] 10 4 2" xfId="10407" xr:uid="{1F75B436-C5C1-44AA-A01B-50F74FD10E1A}"/>
    <cellStyle name="쉼표 [0] 10 5" xfId="10408" xr:uid="{7BAB8C18-8C05-4702-8487-2EFD86B6F879}"/>
    <cellStyle name="쉼표 [0] 10 6" xfId="27535" xr:uid="{EB36FE18-71EA-43E7-9CFA-8676CA78DDFF}"/>
    <cellStyle name="쉼표 [0] 10 7" xfId="27536" xr:uid="{21D22D27-2B04-4A0D-9DC4-A3A20DD33592}"/>
    <cellStyle name="쉼표 [0] 10 7 2" xfId="31356" xr:uid="{DB12132B-E6C2-47F8-BFE3-69E03FFB681B}"/>
    <cellStyle name="쉼표 [0] 10 7 3" xfId="31592" xr:uid="{F45DDE69-B8EB-4577-982F-F4F92F3E5B20}"/>
    <cellStyle name="쉼표 [0] 11" xfId="10409" xr:uid="{690C755D-896C-4BFF-A850-4AE092B80851}"/>
    <cellStyle name="쉼표 [0] 11 2" xfId="10410" xr:uid="{1CB020E6-4D46-4831-BE7E-C609452FC788}"/>
    <cellStyle name="쉼표 [0] 11 2 2" xfId="27537" xr:uid="{47C0168A-0536-4514-AC8F-BB912868E3F2}"/>
    <cellStyle name="쉼표 [0] 11 2 2 2" xfId="31357" xr:uid="{1DC7B8D8-FE4E-47C3-9659-883F2747DA3B}"/>
    <cellStyle name="쉼표 [0] 11 2 2 3" xfId="31593" xr:uid="{77C8775B-C1C2-4B96-B6C6-C64BA841C716}"/>
    <cellStyle name="쉼표 [0] 11 2 3" xfId="28398" xr:uid="{1B851B8C-1E45-469C-910D-D86BB305D4CD}"/>
    <cellStyle name="쉼표 [0] 11 3" xfId="27538" xr:uid="{7148DC73-D43D-421D-8ADB-7D0E9F6EBCAE}"/>
    <cellStyle name="쉼표 [0] 11 3 2" xfId="31358" xr:uid="{7AB70578-63C6-4CAC-91AB-7CCD6FF86CC4}"/>
    <cellStyle name="쉼표 [0] 11 3 3" xfId="31594" xr:uid="{094611A2-D7F5-41A4-A2E7-62F710C34AF7}"/>
    <cellStyle name="쉼표 [0] 11 4" xfId="27539" xr:uid="{FBACD9B5-1B65-4002-B66B-311C0F73FDEE}"/>
    <cellStyle name="쉼표 [0] 11 4 2" xfId="31359" xr:uid="{F779998F-4958-4ECF-BAF3-B2A69C755A12}"/>
    <cellStyle name="쉼표 [0] 11 4 3" xfId="31595" xr:uid="{48CF671B-07BA-48BC-B4DC-BB85FC3E7A31}"/>
    <cellStyle name="쉼표 [0] 11 5" xfId="27540" xr:uid="{E5EB4489-151E-450B-A3E9-C27CD5E1ED77}"/>
    <cellStyle name="쉼표 [0] 11 5 2" xfId="31360" xr:uid="{BD46D908-BDCC-47D9-ABBE-1290D9FD328F}"/>
    <cellStyle name="쉼표 [0] 11 5 3" xfId="31596" xr:uid="{2619BD6B-4A1D-4079-8E3D-07C3079C47E0}"/>
    <cellStyle name="쉼표 [0] 11 6" xfId="27541" xr:uid="{56C99E18-4BAD-40E6-BF0D-31BD33EDC55A}"/>
    <cellStyle name="쉼표 [0] 11 6 2" xfId="31361" xr:uid="{85F06017-C8B5-4C3A-AA39-E5802968DD7E}"/>
    <cellStyle name="쉼표 [0] 11 6 3" xfId="31597" xr:uid="{20DB439C-73D8-4B4F-8D55-40555CD63C78}"/>
    <cellStyle name="쉼표 [0] 11 7" xfId="27542" xr:uid="{2DD6E78B-43FF-4672-9E28-EED2984408FD}"/>
    <cellStyle name="쉼표 [0] 11 7 2" xfId="31362" xr:uid="{9857CBE6-0B91-4854-AA14-4D4B6C5A511B}"/>
    <cellStyle name="쉼표 [0] 11 7 3" xfId="31598" xr:uid="{F2E0B352-994C-4229-9A92-EA7E08395BC5}"/>
    <cellStyle name="쉼표 [0] 12" xfId="10411" xr:uid="{2D9843E8-CE67-49E1-A21D-C822B9B1808F}"/>
    <cellStyle name="쉼표 [0] 12 2" xfId="10412" xr:uid="{ED407F9D-2416-441F-9649-3FAFBDAC631B}"/>
    <cellStyle name="쉼표 [0] 13" xfId="10413" xr:uid="{CECCBB85-9C06-48C3-AF76-58C81CDCB9FA}"/>
    <cellStyle name="쉼표 [0] 13 2" xfId="27543" xr:uid="{22A91F31-4D3F-46D8-97F6-47530E67D735}"/>
    <cellStyle name="쉼표 [0] 13 2 2" xfId="31363" xr:uid="{2D828BCF-0258-4896-B403-BD8DA08D43F0}"/>
    <cellStyle name="쉼표 [0] 13 2 3" xfId="31599" xr:uid="{A455C00C-5618-4D39-883C-7F4638B7DC5D}"/>
    <cellStyle name="쉼표 [0] 13 3" xfId="27544" xr:uid="{F6A03024-B69D-4709-933C-37CDA0C09125}"/>
    <cellStyle name="쉼표 [0] 13 3 2" xfId="31364" xr:uid="{F3B42A87-6373-4A48-9B1B-D239CFB13903}"/>
    <cellStyle name="쉼표 [0] 13 3 3" xfId="31600" xr:uid="{B99AB02F-40C2-4C8F-8DC6-B954765AEA00}"/>
    <cellStyle name="쉼표 [0] 13 4" xfId="27545" xr:uid="{AEDC1E6F-BE20-4865-91CD-BED01DAA141D}"/>
    <cellStyle name="쉼표 [0] 13 4 2" xfId="31365" xr:uid="{B1FCB349-EDDA-49BA-98C5-6F3530643A95}"/>
    <cellStyle name="쉼표 [0] 13 4 3" xfId="31601" xr:uid="{353B47EE-8333-40B2-976A-A2972AB90218}"/>
    <cellStyle name="쉼표 [0] 13 5" xfId="27546" xr:uid="{09A50202-A46E-4B00-87E6-EEEFD0A80315}"/>
    <cellStyle name="쉼표 [0] 13 5 2" xfId="31366" xr:uid="{24948EB1-5902-4D42-9FB5-CAD50741B835}"/>
    <cellStyle name="쉼표 [0] 13 5 3" xfId="31602" xr:uid="{0C481C69-4F34-45DA-9CCB-AB29AE829056}"/>
    <cellStyle name="쉼표 [0] 13 6" xfId="27547" xr:uid="{7EA3F426-5EF2-407C-A682-420324D350B2}"/>
    <cellStyle name="쉼표 [0] 13 6 2" xfId="31367" xr:uid="{7694B79D-124E-49BD-8ACB-DE22198C7426}"/>
    <cellStyle name="쉼표 [0] 13 6 3" xfId="31603" xr:uid="{D3A89DCF-3F19-42FF-B11A-1F63DAB62D44}"/>
    <cellStyle name="쉼표 [0] 13 7" xfId="27548" xr:uid="{1D4EDEDF-8043-4DB8-A09F-29B39B75562C}"/>
    <cellStyle name="쉼표 [0] 13 7 2" xfId="31368" xr:uid="{F510DF82-05B6-4A86-8EB9-0EB8B4042F90}"/>
    <cellStyle name="쉼표 [0] 13 7 3" xfId="31604" xr:uid="{A49BF090-FF34-41F7-9D92-2317F41DAD84}"/>
    <cellStyle name="쉼표 [0] 14" xfId="10414" xr:uid="{5C855E9F-E3C2-4BF5-AD26-7ABDE6CED92A}"/>
    <cellStyle name="쉼표 [0] 14 2" xfId="27549" xr:uid="{8B0BFC22-5FCF-4B95-8831-719280798959}"/>
    <cellStyle name="쉼표 [0] 15" xfId="10415" xr:uid="{B4FDEDEA-E025-4A7B-A16D-B16DF6C17AFD}"/>
    <cellStyle name="쉼표 [0] 15 2" xfId="27550" xr:uid="{67E13587-EEDA-42EF-9B11-FFA3C0E3751D}"/>
    <cellStyle name="쉼표 [0] 15 2 2" xfId="31369" xr:uid="{93AD55D7-E9E4-4898-9210-37ACEED69638}"/>
    <cellStyle name="쉼표 [0] 15 2 3" xfId="31605" xr:uid="{4A8BCFA9-D4EF-40EF-877E-916C41EA6979}"/>
    <cellStyle name="쉼표 [0] 15 3" xfId="27551" xr:uid="{85EDACC8-11C2-4A62-BFF0-0044B4640FBF}"/>
    <cellStyle name="쉼표 [0] 15 3 2" xfId="31370" xr:uid="{3C48F847-2F2C-4618-B74B-B757A07E5393}"/>
    <cellStyle name="쉼표 [0] 15 3 3" xfId="31606" xr:uid="{8A0A1128-05DA-442C-84B1-07BEC08E01A5}"/>
    <cellStyle name="쉼표 [0] 15 4" xfId="27552" xr:uid="{0BCC8F17-7B1F-45AE-BF28-5E4DAA50562A}"/>
    <cellStyle name="쉼표 [0] 15 4 2" xfId="31371" xr:uid="{41F45E02-38F3-422C-9E2F-C4F0EA8CC5B7}"/>
    <cellStyle name="쉼표 [0] 15 4 3" xfId="31607" xr:uid="{4904B7EA-A54A-4D24-A953-9EB55EFAE591}"/>
    <cellStyle name="쉼표 [0] 15 5" xfId="27553" xr:uid="{C9A11B8E-DBBB-46F2-A667-30FE15AFA347}"/>
    <cellStyle name="쉼표 [0] 15 5 2" xfId="31372" xr:uid="{CE12A576-26EE-493E-A8F2-B600BCB90B3A}"/>
    <cellStyle name="쉼표 [0] 15 5 3" xfId="31608" xr:uid="{724088AE-66F4-42BC-9A8E-60D4154580A5}"/>
    <cellStyle name="쉼표 [0] 15 6" xfId="27554" xr:uid="{B8D6A1FD-95BD-485E-8011-7E9537AD7017}"/>
    <cellStyle name="쉼표 [0] 15 6 2" xfId="31373" xr:uid="{AC9C427C-4479-457B-A8A8-7191FB61AE6F}"/>
    <cellStyle name="쉼표 [0] 15 6 3" xfId="31609" xr:uid="{7D6E460C-60EC-46F7-AC64-08CFACA39B9A}"/>
    <cellStyle name="쉼표 [0] 15 7" xfId="27555" xr:uid="{2BAAFC27-596B-4D0F-95A8-18CAF4DB6547}"/>
    <cellStyle name="쉼표 [0] 15 7 2" xfId="31374" xr:uid="{87B8AB0C-4F26-41FD-8AC6-AB0414A77DC8}"/>
    <cellStyle name="쉼표 [0] 15 7 3" xfId="31610" xr:uid="{DF7A4185-DE41-4ACE-8F73-EB354A0AE277}"/>
    <cellStyle name="쉼표 [0] 16" xfId="10416" xr:uid="{7D00DA92-9969-4FBA-B619-1463F3999C17}"/>
    <cellStyle name="쉼표 [0] 16 2" xfId="27556" xr:uid="{C1D6B7E3-4066-4729-8C59-55FF29A23947}"/>
    <cellStyle name="쉼표 [0] 16 2 2" xfId="31375" xr:uid="{37ED1C56-3DDA-48ED-894F-D81F3B9FFF5B}"/>
    <cellStyle name="쉼표 [0] 16 2 3" xfId="31611" xr:uid="{276B755A-7763-4CB2-B099-E8C4867B4323}"/>
    <cellStyle name="쉼표 [0] 17" xfId="10417" xr:uid="{DBAB4749-117E-48BB-A517-66C9322AB4FB}"/>
    <cellStyle name="쉼표 [0] 17 2" xfId="27557" xr:uid="{A91B251D-AE23-47AC-97AE-8D425AF570D5}"/>
    <cellStyle name="쉼표 [0] 17 2 2" xfId="31376" xr:uid="{3F2B5EFA-5A50-4BCA-8254-2BCDB1DE9B91}"/>
    <cellStyle name="쉼표 [0] 17 2 3" xfId="31612" xr:uid="{57E06339-4E29-4917-B94E-0B349CE88394}"/>
    <cellStyle name="쉼표 [0] 18" xfId="10418" xr:uid="{EF39D54E-3A1A-46D5-AD50-878924CECFED}"/>
    <cellStyle name="쉼표 [0] 18 2" xfId="27558" xr:uid="{67516642-3688-4DB5-9A5A-D0A42F74B749}"/>
    <cellStyle name="쉼표 [0] 18 2 2" xfId="31377" xr:uid="{664EACD8-AC26-4A82-A256-50C3A61B1014}"/>
    <cellStyle name="쉼표 [0] 18 2 3" xfId="31613" xr:uid="{BA358F05-8238-45F0-A7CA-B8A3455FB7EC}"/>
    <cellStyle name="쉼표 [0] 19" xfId="10419" xr:uid="{5F5C65EE-C142-49BC-8B66-FABB15D43604}"/>
    <cellStyle name="쉼표 [0] 19 2" xfId="27559" xr:uid="{0EBDC8F8-C92E-44A7-839B-28413977D3B8}"/>
    <cellStyle name="쉼표 [0] 19 2 2" xfId="31378" xr:uid="{4641066B-6D70-410A-8C2A-CDD5E9210BE1}"/>
    <cellStyle name="쉼표 [0] 19 2 3" xfId="31614" xr:uid="{9D84555E-8F29-4590-AC3D-F97FF494ED0C}"/>
    <cellStyle name="쉼표 [0] 2" xfId="10420" xr:uid="{7D9DA91D-2D26-4E7B-BF58-749AAE4D1C21}"/>
    <cellStyle name="쉼표 [0] 2 10" xfId="10421" xr:uid="{226C4822-B18D-4084-A810-2288A8633A6C}"/>
    <cellStyle name="쉼표 [0] 2 100" xfId="27560" xr:uid="{A6B0F46E-FFA6-464A-AEF7-98CE7A9A55D7}"/>
    <cellStyle name="쉼표 [0] 2 101" xfId="27561" xr:uid="{EB390873-4D5A-4313-A178-6F9CBF02CCCB}"/>
    <cellStyle name="쉼표 [0] 2 102" xfId="27562" xr:uid="{8C6ADDF6-BE86-4097-8D9A-44C7F6B80C26}"/>
    <cellStyle name="쉼표 [0] 2 103" xfId="27563" xr:uid="{F3D3E7F7-7791-4224-9152-5E2E06559836}"/>
    <cellStyle name="쉼표 [0] 2 104" xfId="27564" xr:uid="{E22C0D83-D1CD-4DBC-8AB6-CD3C54AC4DA9}"/>
    <cellStyle name="쉼표 [0] 2 105" xfId="27565" xr:uid="{23B47357-919A-413B-995F-2359FE235293}"/>
    <cellStyle name="쉼표 [0] 2 106" xfId="27566" xr:uid="{3C7E223C-1819-492D-AC95-EE2146B89461}"/>
    <cellStyle name="쉼표 [0] 2 107" xfId="27567" xr:uid="{249E1E11-A30F-4926-A054-2325DB6DF944}"/>
    <cellStyle name="쉼표 [0] 2 108" xfId="27568" xr:uid="{D80855E4-E5BB-4CF7-9B57-F24DE86934F6}"/>
    <cellStyle name="쉼표 [0] 2 109" xfId="27569" xr:uid="{6B7D4904-E984-4614-83FE-1F851F496C87}"/>
    <cellStyle name="쉼표 [0] 2 11" xfId="10422" xr:uid="{6C032B36-B8DD-496E-9F02-5297CE178036}"/>
    <cellStyle name="쉼표 [0] 2 110" xfId="27570" xr:uid="{4DA250A2-20F6-41D6-A66A-438A0E31C3A8}"/>
    <cellStyle name="쉼표 [0] 2 111" xfId="27571" xr:uid="{AF629EB0-E8E2-41F0-865A-E8082F43D67C}"/>
    <cellStyle name="쉼표 [0] 2 112" xfId="27572" xr:uid="{F6D5047C-8542-4684-B490-C06779BB9495}"/>
    <cellStyle name="쉼표 [0] 2 113" xfId="27573" xr:uid="{F90B6CC0-CAC6-4A10-A147-83165139CEF3}"/>
    <cellStyle name="쉼표 [0] 2 114" xfId="27574" xr:uid="{A1B62A06-5455-4A25-8DE3-95EE13452E2B}"/>
    <cellStyle name="쉼표 [0] 2 115" xfId="27575" xr:uid="{57F37CB4-4876-41B8-AA83-D23267936596}"/>
    <cellStyle name="쉼표 [0] 2 116" xfId="27576" xr:uid="{7AEA82CB-634F-419D-AC48-966F9CA82DA2}"/>
    <cellStyle name="쉼표 [0] 2 117" xfId="27577" xr:uid="{266605B3-C55C-4E3B-A62C-39EF470A4CC9}"/>
    <cellStyle name="쉼표 [0] 2 118" xfId="27578" xr:uid="{2F356879-6260-4888-94D2-F74479D2840A}"/>
    <cellStyle name="쉼표 [0] 2 119" xfId="27579" xr:uid="{1366096F-6E93-429E-BF76-95479D0D05A9}"/>
    <cellStyle name="쉼표 [0] 2 12" xfId="10423" xr:uid="{7BA0807D-B1A2-4047-94EE-AF10B41828EF}"/>
    <cellStyle name="쉼표 [0] 2 120" xfId="27580" xr:uid="{DA9BC204-2D61-415D-960B-EFCBCCDE24F3}"/>
    <cellStyle name="쉼표 [0] 2 121" xfId="27581" xr:uid="{DA067095-86E6-4EBC-AEF6-746789237FDD}"/>
    <cellStyle name="쉼표 [0] 2 122" xfId="27582" xr:uid="{20B88ABB-ED41-4341-B050-84E15B4295ED}"/>
    <cellStyle name="쉼표 [0] 2 123" xfId="27583" xr:uid="{EEC37011-55EB-4322-B66F-5DB7D8FDD1AE}"/>
    <cellStyle name="쉼표 [0] 2 124" xfId="27584" xr:uid="{06400D93-3FD1-4967-A4B1-1401FE03B903}"/>
    <cellStyle name="쉼표 [0] 2 125" xfId="27585" xr:uid="{50BED5D6-50A3-49CF-A52A-94D39E039FC3}"/>
    <cellStyle name="쉼표 [0] 2 126" xfId="27586" xr:uid="{9263BDE9-BC12-4C92-8437-E06275166EF6}"/>
    <cellStyle name="쉼표 [0] 2 127" xfId="27587" xr:uid="{03C1079B-BB1E-4216-AB96-936B1D049946}"/>
    <cellStyle name="쉼표 [0] 2 128" xfId="27588" xr:uid="{63AB421A-677A-49B4-8A8D-BF1B4D57FBDF}"/>
    <cellStyle name="쉼표 [0] 2 129" xfId="27589" xr:uid="{BE9E22DB-BA32-4103-B611-994FAFDBF531}"/>
    <cellStyle name="쉼표 [0] 2 13" xfId="10424" xr:uid="{EC93EA11-86BB-4473-9424-871485F759DF}"/>
    <cellStyle name="쉼표 [0] 2 130" xfId="27590" xr:uid="{1A0363E2-6D20-4FE1-B07E-6842DFA3B658}"/>
    <cellStyle name="쉼표 [0] 2 131" xfId="27591" xr:uid="{98398246-A3B1-4F62-9149-9493C4EBEFD9}"/>
    <cellStyle name="쉼표 [0] 2 132" xfId="27592" xr:uid="{3C30CB85-9994-4971-8024-27D28FE881CA}"/>
    <cellStyle name="쉼표 [0] 2 133" xfId="27593" xr:uid="{81F57850-6311-4D23-9588-B7DDA9D2BEB5}"/>
    <cellStyle name="쉼표 [0] 2 134" xfId="27594" xr:uid="{43996F2B-EBAB-4DA4-BD8B-B6F0D752E6B4}"/>
    <cellStyle name="쉼표 [0] 2 135" xfId="27595" xr:uid="{20590DAB-D913-475C-B3CF-A9B85429C2FA}"/>
    <cellStyle name="쉼표 [0] 2 136" xfId="27596" xr:uid="{912DB662-D478-41EE-8697-2B4848E166AB}"/>
    <cellStyle name="쉼표 [0] 2 137" xfId="27597" xr:uid="{2447AE53-D3D6-4DF5-BB40-7E5532E85290}"/>
    <cellStyle name="쉼표 [0] 2 138" xfId="27598" xr:uid="{2404C608-8A48-4DB9-A2DD-EB48AC6CFFED}"/>
    <cellStyle name="쉼표 [0] 2 139" xfId="27599" xr:uid="{F1EC1326-32DC-4A60-9520-CE5F98D7A544}"/>
    <cellStyle name="쉼표 [0] 2 14" xfId="10425" xr:uid="{71ADFB5F-F6BB-44F3-BB10-C6C67FCD5161}"/>
    <cellStyle name="쉼표 [0] 2 140" xfId="27600" xr:uid="{39E6B8F1-66E3-4A6C-98C2-DBB030DA41BE}"/>
    <cellStyle name="쉼표 [0] 2 141" xfId="27601" xr:uid="{7F95707B-7EDD-4083-94F3-DFBB4182EA91}"/>
    <cellStyle name="쉼표 [0] 2 142" xfId="27602" xr:uid="{280C76C0-8AC6-46A6-875A-D3B0F7AA2BED}"/>
    <cellStyle name="쉼표 [0] 2 143" xfId="27603" xr:uid="{03A34699-F177-4F07-86AF-FF855B93CBF3}"/>
    <cellStyle name="쉼표 [0] 2 144" xfId="27604" xr:uid="{94809A74-0D0D-46DA-8FC1-39E6142D1B64}"/>
    <cellStyle name="쉼표 [0] 2 145" xfId="27605" xr:uid="{33CB758C-14B1-4FDB-96D0-22064330F06F}"/>
    <cellStyle name="쉼표 [0] 2 146" xfId="27606" xr:uid="{0619D049-06F0-44CA-B35D-B64FF6665DD8}"/>
    <cellStyle name="쉼표 [0] 2 147" xfId="27607" xr:uid="{E73A9AB9-113C-42CA-983B-2F82A5A13687}"/>
    <cellStyle name="쉼표 [0] 2 148" xfId="27608" xr:uid="{4A3C8AC9-760C-45F0-9AB8-798086E9900E}"/>
    <cellStyle name="쉼표 [0] 2 149" xfId="27609" xr:uid="{5FADE9F9-4508-4CDE-8BA9-84340E34CA31}"/>
    <cellStyle name="쉼표 [0] 2 15" xfId="10426" xr:uid="{17CBA995-BD80-414B-BB38-EC94F4042261}"/>
    <cellStyle name="쉼표 [0] 2 150" xfId="27610" xr:uid="{A50913FA-9E97-4379-9CB0-E81FB0EA273F}"/>
    <cellStyle name="쉼표 [0] 2 151" xfId="27611" xr:uid="{BBE734AD-B502-4A37-88CF-FE93B60A79BA}"/>
    <cellStyle name="쉼표 [0] 2 152" xfId="27612" xr:uid="{4FD3CBFB-DB4D-4B2C-89E4-B52713555E09}"/>
    <cellStyle name="쉼표 [0] 2 153" xfId="27613" xr:uid="{8331D598-71D0-442E-AC56-981A52FAC7EA}"/>
    <cellStyle name="쉼표 [0] 2 154" xfId="27614" xr:uid="{5EFBF1C0-37D3-4D81-9F3C-D6C0E70C58B1}"/>
    <cellStyle name="쉼표 [0] 2 155" xfId="27615" xr:uid="{39EDBECE-2D07-47AE-BC07-B567BC30C3BF}"/>
    <cellStyle name="쉼표 [0] 2 156" xfId="27616" xr:uid="{3B3567D8-0016-477D-90D3-0CA920E7ED78}"/>
    <cellStyle name="쉼표 [0] 2 157" xfId="27617" xr:uid="{D68F4E39-F939-4FCB-9976-4F633EA9BDA1}"/>
    <cellStyle name="쉼표 [0] 2 158" xfId="27618" xr:uid="{10B1A86A-B765-4322-A50F-43183F1DAE47}"/>
    <cellStyle name="쉼표 [0] 2 159" xfId="27619" xr:uid="{5621A1F9-B5A3-4570-BDAB-252324C8FDD2}"/>
    <cellStyle name="쉼표 [0] 2 16" xfId="10427" xr:uid="{6C3E7BEF-1875-44EE-B412-7ECFBB7D440E}"/>
    <cellStyle name="쉼표 [0] 2 16 2" xfId="27620" xr:uid="{E920F6BE-6BF9-4ACE-BAF2-3F6CBF67A6BF}"/>
    <cellStyle name="쉼표 [0] 2 16 3" xfId="27621" xr:uid="{D40C507E-05CE-44FD-AA6C-8AF0CAC9DCBB}"/>
    <cellStyle name="쉼표 [0] 2 160" xfId="27622" xr:uid="{248BAE14-7612-462C-B0CD-E1521689189A}"/>
    <cellStyle name="쉼표 [0] 2 161" xfId="27623" xr:uid="{841AD6CE-A47F-44AD-94E7-3AB809689651}"/>
    <cellStyle name="쉼표 [0] 2 162" xfId="27624" xr:uid="{6F6BEAD7-93D6-4727-B33D-BFB346345FC8}"/>
    <cellStyle name="쉼표 [0] 2 163" xfId="27625" xr:uid="{E4CDC2E3-14F6-4146-BD0A-6AD0935734F7}"/>
    <cellStyle name="쉼표 [0] 2 164" xfId="27626" xr:uid="{446EB303-A111-4743-B0A5-2807CDCBE199}"/>
    <cellStyle name="쉼표 [0] 2 165" xfId="27627" xr:uid="{6BD83A6C-69CA-493D-8320-34668650E727}"/>
    <cellStyle name="쉼표 [0] 2 166" xfId="27628" xr:uid="{EA21BF6B-70D1-47A6-B79B-86C58AFB54AF}"/>
    <cellStyle name="쉼표 [0] 2 167" xfId="27629" xr:uid="{E7F045EB-3ED8-4D31-9886-36289B81FB79}"/>
    <cellStyle name="쉼표 [0] 2 168" xfId="27630" xr:uid="{E7F7C0D8-2D41-4F7A-AD9E-CB102D7A0045}"/>
    <cellStyle name="쉼표 [0] 2 169" xfId="27631" xr:uid="{2B9CA244-836A-427E-98D0-D02CE2EF479D}"/>
    <cellStyle name="쉼표 [0] 2 17" xfId="10428" xr:uid="{A99AE646-5E68-4CAC-ADE7-7913696B223D}"/>
    <cellStyle name="쉼표 [0] 2 17 2" xfId="10429" xr:uid="{EC932CD5-7145-40F6-AB23-A793EE9EFDD7}"/>
    <cellStyle name="쉼표 [0] 2 170" xfId="27632" xr:uid="{C9CEA1F9-33AA-4B69-9F1C-B9BFAC155EE0}"/>
    <cellStyle name="쉼표 [0] 2 171" xfId="27633" xr:uid="{5A4527C0-40C9-4018-9437-A6A908E1BB91}"/>
    <cellStyle name="쉼표 [0] 2 172" xfId="27634" xr:uid="{F9C655F5-ADB3-4953-A862-3453BA5BFBA6}"/>
    <cellStyle name="쉼표 [0] 2 173" xfId="27635" xr:uid="{15689792-09D2-4D7E-B16A-316DFC725906}"/>
    <cellStyle name="쉼표 [0] 2 174" xfId="27636" xr:uid="{34A7893B-C478-4C80-9739-773A02FCCCAC}"/>
    <cellStyle name="쉼표 [0] 2 175" xfId="27637" xr:uid="{5373FAE7-AC38-4610-B86D-177D69DAD87C}"/>
    <cellStyle name="쉼표 [0] 2 176" xfId="27638" xr:uid="{2FBB9350-F1F3-4325-9784-B0C613DF578E}"/>
    <cellStyle name="쉼표 [0] 2 177" xfId="27639" xr:uid="{707118CF-7431-49B2-95C0-1EFD185A4E47}"/>
    <cellStyle name="쉼표 [0] 2 178" xfId="27640" xr:uid="{C6966168-902B-4BF9-A8F7-6763F33FA903}"/>
    <cellStyle name="쉼표 [0] 2 179" xfId="27641" xr:uid="{053AC9C6-E1AA-420C-8A71-29C4E9856D80}"/>
    <cellStyle name="쉼표 [0] 2 18" xfId="10430" xr:uid="{ADB82093-78DA-4142-9C50-E300AF0FE1FE}"/>
    <cellStyle name="쉼표 [0] 2 18 2" xfId="10431" xr:uid="{6D34D0A5-ACC8-4543-A4E9-23602C8DB410}"/>
    <cellStyle name="쉼표 [0] 2 180" xfId="27642" xr:uid="{2DB52FE9-7F72-4328-8249-020EEA6459A2}"/>
    <cellStyle name="쉼표 [0] 2 181" xfId="27643" xr:uid="{8C34F89F-6D27-48EB-BD67-ED6CADD58BAC}"/>
    <cellStyle name="쉼표 [0] 2 182" xfId="27644" xr:uid="{E43DF98E-3069-4D26-BC44-51ADC9576FFE}"/>
    <cellStyle name="쉼표 [0] 2 183" xfId="27645" xr:uid="{09FE4382-920B-41E0-900E-7D682D4B1FEF}"/>
    <cellStyle name="쉼표 [0] 2 184" xfId="27646" xr:uid="{B603EA65-EA3D-4D7A-986E-C74E93F00FD4}"/>
    <cellStyle name="쉼표 [0] 2 185" xfId="27647" xr:uid="{7AD19A90-FD5F-4D06-8C48-1CB26A9413BE}"/>
    <cellStyle name="쉼표 [0] 2 186" xfId="27648" xr:uid="{A866DA36-B356-4035-803A-745CAF991E59}"/>
    <cellStyle name="쉼표 [0] 2 187" xfId="27649" xr:uid="{06315DD2-639B-4E88-98EA-6D66EA6C16E2}"/>
    <cellStyle name="쉼표 [0] 2 188" xfId="27650" xr:uid="{4B110CB7-887A-4EFB-B7B1-82D16E6DAFFA}"/>
    <cellStyle name="쉼표 [0] 2 189" xfId="27651" xr:uid="{9CF6584D-8C34-4F10-88E9-FEFF116EB5DF}"/>
    <cellStyle name="쉼표 [0] 2 19" xfId="27652" xr:uid="{81446D62-08B0-4D18-B6F3-C15F4CC54F79}"/>
    <cellStyle name="쉼표 [0] 2 19 2" xfId="27653" xr:uid="{E62ACD42-8070-4364-AE00-68B9E5114717}"/>
    <cellStyle name="쉼표 [0] 2 190" xfId="27654" xr:uid="{8E11A746-1A2B-43F0-B84E-BA2AA25FC85A}"/>
    <cellStyle name="쉼표 [0] 2 191" xfId="27655" xr:uid="{8F749786-0151-41B9-B8AB-892BF9B18D10}"/>
    <cellStyle name="쉼표 [0] 2 192" xfId="27656" xr:uid="{AE7AE589-A420-4106-855A-A3DD7562CC42}"/>
    <cellStyle name="쉼표 [0] 2 193" xfId="27657" xr:uid="{CE435AC9-8FEE-41C4-A11D-D73E79CFA753}"/>
    <cellStyle name="쉼표 [0] 2 194" xfId="27658" xr:uid="{C9197417-8A88-4F0C-A55F-DC55FBF1F422}"/>
    <cellStyle name="쉼표 [0] 2 195" xfId="27659" xr:uid="{4664352C-5205-4629-B3B6-A4043FA16049}"/>
    <cellStyle name="쉼표 [0] 2 196" xfId="27660" xr:uid="{138910C1-88AD-49C0-925A-B047FC9E0BFD}"/>
    <cellStyle name="쉼표 [0] 2 197" xfId="27661" xr:uid="{64CD3EF5-3207-4DD1-BF32-5994014742C7}"/>
    <cellStyle name="쉼표 [0] 2 198" xfId="27662" xr:uid="{17EA58C1-6517-4F29-8B22-0A02BFBE4DED}"/>
    <cellStyle name="쉼표 [0] 2 199" xfId="27663" xr:uid="{1407A53D-C7BA-44DA-8112-90DBE7FBE4FB}"/>
    <cellStyle name="쉼표 [0] 2 2" xfId="10432" xr:uid="{70541004-5D5F-4407-A7E5-6DBD6CD68549}"/>
    <cellStyle name="쉼표 [0] 2 2 2" xfId="10433" xr:uid="{47205831-3739-4BB8-8856-6FD1B2BC4EA3}"/>
    <cellStyle name="쉼표 [0] 2 20" xfId="27664" xr:uid="{9379A9E2-84E3-43CB-B350-C33315EB8ACB}"/>
    <cellStyle name="쉼표 [0] 2 200" xfId="27665" xr:uid="{E52815FF-B853-404A-853F-C7F415C7C404}"/>
    <cellStyle name="쉼표 [0] 2 201" xfId="27666" xr:uid="{7453830D-71DA-43B2-BE80-EFEAB99CBE05}"/>
    <cellStyle name="쉼표 [0] 2 202" xfId="27667" xr:uid="{D2839B4F-4C56-4923-828C-A060C2368FEA}"/>
    <cellStyle name="쉼표 [0] 2 203" xfId="27668" xr:uid="{9816A2EC-EB63-4A5B-A4C0-61340B542429}"/>
    <cellStyle name="쉼표 [0] 2 204" xfId="27669" xr:uid="{7DE5AF09-55D4-4383-AFDF-38C50E710549}"/>
    <cellStyle name="쉼표 [0] 2 205" xfId="27670" xr:uid="{6F7400ED-05F9-4492-81B4-784617CA8CBB}"/>
    <cellStyle name="쉼표 [0] 2 206" xfId="27671" xr:uid="{91996B5F-5F4A-44CC-AD21-DDA361DD74A6}"/>
    <cellStyle name="쉼표 [0] 2 207" xfId="27672" xr:uid="{0F8A9532-0D44-4790-9503-12E49D5D2D8D}"/>
    <cellStyle name="쉼표 [0] 2 208" xfId="27673" xr:uid="{C7A32E9D-1100-4C45-AADC-6F69364AD799}"/>
    <cellStyle name="쉼표 [0] 2 209" xfId="27674" xr:uid="{993C2ED3-34C9-45EE-88E2-3EA9F647E195}"/>
    <cellStyle name="쉼표 [0] 2 21" xfId="27675" xr:uid="{2D63F0E3-7D97-4D8E-B3C4-D33E619B98CD}"/>
    <cellStyle name="쉼표 [0] 2 210" xfId="27676" xr:uid="{0967C98D-5FCF-4FA2-A83D-61B3C299B894}"/>
    <cellStyle name="쉼표 [0] 2 211" xfId="27677" xr:uid="{42682D15-6B93-457B-94E1-B5C29565CD0B}"/>
    <cellStyle name="쉼표 [0] 2 212" xfId="27678" xr:uid="{56D049F1-BA39-48F7-A95C-0AB9CAF50B59}"/>
    <cellStyle name="쉼표 [0] 2 213" xfId="27679" xr:uid="{3B28486C-841E-43C8-A280-750596E6B9E8}"/>
    <cellStyle name="쉼표 [0] 2 214" xfId="27680" xr:uid="{9FA62B30-31E4-4A1C-8F6D-8EC78B61DAD5}"/>
    <cellStyle name="쉼표 [0] 2 215" xfId="27681" xr:uid="{ADF98518-341A-485C-8FFC-A46BEADA700A}"/>
    <cellStyle name="쉼표 [0] 2 216" xfId="27682" xr:uid="{ACC76EEC-0C7F-4273-B090-E8B0CB9294D9}"/>
    <cellStyle name="쉼표 [0] 2 217" xfId="27683" xr:uid="{61F146AE-A689-430E-8E26-EB49F0B7493D}"/>
    <cellStyle name="쉼표 [0] 2 218" xfId="27684" xr:uid="{464300AD-9098-45C9-996F-34F5734AF7B8}"/>
    <cellStyle name="쉼표 [0] 2 219" xfId="27685" xr:uid="{5BCB2E24-519B-47F9-9AF4-0EA6781C34A7}"/>
    <cellStyle name="쉼표 [0] 2 22" xfId="27686" xr:uid="{7F890C2F-4737-41B0-92CA-53A7830ABFF4}"/>
    <cellStyle name="쉼표 [0] 2 220" xfId="27687" xr:uid="{20DDD1A0-B4EE-4CC3-8844-A8F879C71D03}"/>
    <cellStyle name="쉼표 [0] 2 221" xfId="27688" xr:uid="{4DAC0096-6415-4CE4-A606-3C1C7D447E39}"/>
    <cellStyle name="쉼표 [0] 2 222" xfId="27689" xr:uid="{92DADA72-B338-411D-9950-5587E32474F9}"/>
    <cellStyle name="쉼표 [0] 2 223" xfId="27690" xr:uid="{2398FD64-252F-4D33-800F-7CC588C18B1B}"/>
    <cellStyle name="쉼표 [0] 2 224" xfId="27691" xr:uid="{BBB148D5-DF1B-4DAB-9B21-6E535BF42F7D}"/>
    <cellStyle name="쉼표 [0] 2 225" xfId="27692" xr:uid="{082BBA3E-03BA-4D9F-9251-48215586F159}"/>
    <cellStyle name="쉼표 [0] 2 226" xfId="27693" xr:uid="{5328A56B-DDCE-4BFF-ABDB-1AFDB1FE07DC}"/>
    <cellStyle name="쉼표 [0] 2 227" xfId="27694" xr:uid="{E5CAF948-16E0-4D19-8750-85BF91451578}"/>
    <cellStyle name="쉼표 [0] 2 228" xfId="27695" xr:uid="{B94409FC-9FC3-4E46-BA46-904656CCFC37}"/>
    <cellStyle name="쉼표 [0] 2 229" xfId="27696" xr:uid="{B2FD8A54-0D53-4714-A22B-8590AE63636D}"/>
    <cellStyle name="쉼표 [0] 2 23" xfId="27697" xr:uid="{BCE69A69-3FCF-49BF-AE8B-98D649F292D9}"/>
    <cellStyle name="쉼표 [0] 2 230" xfId="27698" xr:uid="{1882ACA2-B914-4469-9302-547909A95BA8}"/>
    <cellStyle name="쉼표 [0] 2 231" xfId="27699" xr:uid="{27E42716-3915-4AFE-BAF3-650FB5762C33}"/>
    <cellStyle name="쉼표 [0] 2 232" xfId="27700" xr:uid="{57175808-6A53-47A1-BB51-FD62BA90283B}"/>
    <cellStyle name="쉼표 [0] 2 233" xfId="42336" xr:uid="{DC627E67-17B6-48BD-8853-81092AB63E37}"/>
    <cellStyle name="쉼표 [0] 2 24" xfId="27701" xr:uid="{C335A836-8EF9-4687-865B-267A0395FA26}"/>
    <cellStyle name="쉼표 [0] 2 25" xfId="27702" xr:uid="{D9935DA3-6D6E-48B1-B08B-F867ECDD2313}"/>
    <cellStyle name="쉼표 [0] 2 26" xfId="27703" xr:uid="{D831A1C7-089A-4BA7-83E1-17F23B7C16C3}"/>
    <cellStyle name="쉼표 [0] 2 27" xfId="27704" xr:uid="{058FD1B7-6D40-46FF-9F5F-8E7C2CCF9FDF}"/>
    <cellStyle name="쉼표 [0] 2 28" xfId="27705" xr:uid="{080C97BA-572E-4437-B009-24C40F36DC2D}"/>
    <cellStyle name="쉼표 [0] 2 29" xfId="27706" xr:uid="{97B2E83F-1B19-4347-8279-6DCAB63BE621}"/>
    <cellStyle name="쉼표 [0] 2 3" xfId="10434" xr:uid="{F966AE66-8849-43B2-83DB-AF3440128B69}"/>
    <cellStyle name="쉼표 [0] 2 3 2" xfId="10435" xr:uid="{6F1290F9-E38B-4124-897E-23ECC60C34C4}"/>
    <cellStyle name="쉼표 [0] 2 30" xfId="27707" xr:uid="{42985D83-C9C3-4146-B710-4AF0050B72EF}"/>
    <cellStyle name="쉼표 [0] 2 31" xfId="27708" xr:uid="{CAE12C57-91D8-4F96-9909-448BB10F77EC}"/>
    <cellStyle name="쉼표 [0] 2 32" xfId="27709" xr:uid="{E87F060F-29F8-4FA5-B891-EE8CC6664B42}"/>
    <cellStyle name="쉼표 [0] 2 33" xfId="27710" xr:uid="{65CB4B61-F394-4CDA-A3C5-8EE20F3FCC21}"/>
    <cellStyle name="쉼표 [0] 2 34" xfId="27711" xr:uid="{07156448-0C1E-4A67-93BD-3E5C19A43F3C}"/>
    <cellStyle name="쉼표 [0] 2 35" xfId="27712" xr:uid="{AB586337-667F-4709-9F78-2B98F7DE418C}"/>
    <cellStyle name="쉼표 [0] 2 36" xfId="27713" xr:uid="{78A606CA-1991-4F6D-AAE0-08E5E8A3125C}"/>
    <cellStyle name="쉼표 [0] 2 37" xfId="27714" xr:uid="{CDE25CE6-8FF5-4633-BDF4-95DC9FE0B607}"/>
    <cellStyle name="쉼표 [0] 2 38" xfId="27715" xr:uid="{67098BF7-B100-42FC-AA52-6EEF705402FF}"/>
    <cellStyle name="쉼표 [0] 2 39" xfId="27716" xr:uid="{30900214-3B5F-4EF1-8E0A-6E33A847A819}"/>
    <cellStyle name="쉼표 [0] 2 4" xfId="10436" xr:uid="{4F797362-B82E-4C3A-B758-5467D78B8E31}"/>
    <cellStyle name="쉼표 [0] 2 40" xfId="27717" xr:uid="{543A696C-E388-4278-BF08-7CA55FC2BA01}"/>
    <cellStyle name="쉼표 [0] 2 41" xfId="27718" xr:uid="{73660776-E93A-4F83-82CA-4F518876A808}"/>
    <cellStyle name="쉼표 [0] 2 42" xfId="27719" xr:uid="{E32CD927-508B-4FFB-8402-B41922C56C42}"/>
    <cellStyle name="쉼표 [0] 2 43" xfId="27720" xr:uid="{12A703B1-C5B1-41DA-A8C1-E5708170093C}"/>
    <cellStyle name="쉼표 [0] 2 44" xfId="27721" xr:uid="{DC6C00AB-1981-4F92-BDDD-AC412A96176C}"/>
    <cellStyle name="쉼표 [0] 2 45" xfId="27722" xr:uid="{1B186C5E-F63B-46D0-BA81-DCBD50FB8DB1}"/>
    <cellStyle name="쉼표 [0] 2 46" xfId="27723" xr:uid="{4A435C77-DA6D-4006-8CFC-B5D41F340F8C}"/>
    <cellStyle name="쉼표 [0] 2 47" xfId="27724" xr:uid="{D6253867-4B4D-42F1-85A9-25D57CA0D6D3}"/>
    <cellStyle name="쉼표 [0] 2 48" xfId="27725" xr:uid="{B052020D-3AD3-4489-BED3-71078F72F53A}"/>
    <cellStyle name="쉼표 [0] 2 49" xfId="27726" xr:uid="{5279AF8B-B38A-4493-A56B-D5B34F3CA37B}"/>
    <cellStyle name="쉼표 [0] 2 5" xfId="10437" xr:uid="{68400B87-73FB-4949-8B98-2AC4BDA28F05}"/>
    <cellStyle name="쉼표 [0] 2 50" xfId="27727" xr:uid="{5D7A65AE-86C4-44FC-A2D1-0CEDB2D09824}"/>
    <cellStyle name="쉼표 [0] 2 51" xfId="27728" xr:uid="{49A85623-7E98-4280-BC98-CC665E6ED275}"/>
    <cellStyle name="쉼표 [0] 2 52" xfId="27729" xr:uid="{7BEA53E5-9DD7-45C9-B67C-42799DC5E51A}"/>
    <cellStyle name="쉼표 [0] 2 53" xfId="27730" xr:uid="{D30728B7-D7CD-4FA7-B3ED-1349F5E7EC5C}"/>
    <cellStyle name="쉼표 [0] 2 54" xfId="27731" xr:uid="{C3DD670C-0EE7-4029-83E4-B487A15F4595}"/>
    <cellStyle name="쉼표 [0] 2 55" xfId="27732" xr:uid="{D1564AC7-9F66-4CCF-AFF3-12FE410F9CE4}"/>
    <cellStyle name="쉼표 [0] 2 56" xfId="27733" xr:uid="{8902444F-3830-4B7C-90BB-8FAC1C08D07D}"/>
    <cellStyle name="쉼표 [0] 2 57" xfId="27734" xr:uid="{65409BEF-6A9E-4B96-878D-FCE694702445}"/>
    <cellStyle name="쉼표 [0] 2 58" xfId="27735" xr:uid="{B014ECCD-9BF2-4C29-8F69-974C20D932F9}"/>
    <cellStyle name="쉼표 [0] 2 59" xfId="27736" xr:uid="{4250C46E-7D47-4DD0-AAE6-5CA0DD837AAA}"/>
    <cellStyle name="쉼표 [0] 2 6" xfId="10438" xr:uid="{47B17E0F-B33B-4B04-95EF-0D96EA97896E}"/>
    <cellStyle name="쉼표 [0] 2 6 2" xfId="10439" xr:uid="{F4502080-3733-4463-A4DB-BE4E00D7AA1A}"/>
    <cellStyle name="쉼표 [0] 2 6 2 2" xfId="10440" xr:uid="{7CB9E073-D9DF-4A37-AFCD-142BB68100C0}"/>
    <cellStyle name="쉼표 [0] 2 60" xfId="27737" xr:uid="{A6F0585A-1E94-4763-B24F-F8E2FE8CB101}"/>
    <cellStyle name="쉼표 [0] 2 61" xfId="27738" xr:uid="{367587EC-EA29-4AE2-8501-709FFD7B6C19}"/>
    <cellStyle name="쉼표 [0] 2 62" xfId="27739" xr:uid="{7565CA22-EC06-4A13-BA4D-C86307BB6378}"/>
    <cellStyle name="쉼표 [0] 2 63" xfId="27740" xr:uid="{E2EFF444-F777-4EDA-9622-57B59D6560F2}"/>
    <cellStyle name="쉼표 [0] 2 64" xfId="27741" xr:uid="{92CF2BBF-ADD8-4010-BDB7-0E4E964DD07C}"/>
    <cellStyle name="쉼표 [0] 2 65" xfId="27742" xr:uid="{1F70BD62-921E-4499-AB2B-B7307206100E}"/>
    <cellStyle name="쉼표 [0] 2 66" xfId="27743" xr:uid="{D4AAE569-0BCC-4951-8D1C-852A9E25BE21}"/>
    <cellStyle name="쉼표 [0] 2 67" xfId="27744" xr:uid="{986EFD22-CF9F-40E0-953C-43C795CE8D73}"/>
    <cellStyle name="쉼표 [0] 2 68" xfId="27745" xr:uid="{23E086E6-EDEB-4ECA-A769-D1399B3B3F3E}"/>
    <cellStyle name="쉼표 [0] 2 69" xfId="27746" xr:uid="{458C612B-FC84-4034-9A05-053EC3C1EFFA}"/>
    <cellStyle name="쉼표 [0] 2 7" xfId="10441" xr:uid="{5E7BA115-7594-476F-8D7D-F47592C3E272}"/>
    <cellStyle name="쉼표 [0] 2 7 2" xfId="27747" xr:uid="{B366E578-5014-4533-A53E-5A796BE9EF3B}"/>
    <cellStyle name="쉼표 [0] 2 70" xfId="27748" xr:uid="{75C39D0A-B744-4D1A-9240-CE935E4AE981}"/>
    <cellStyle name="쉼표 [0] 2 71" xfId="27749" xr:uid="{157504DE-DB26-47F0-9FF2-D712C89F154D}"/>
    <cellStyle name="쉼표 [0] 2 72" xfId="27750" xr:uid="{B28972E5-2201-436F-950C-C58BAF64A1EE}"/>
    <cellStyle name="쉼표 [0] 2 73" xfId="27751" xr:uid="{F8AC4DF8-1D38-42EE-BEB9-E053218E99F9}"/>
    <cellStyle name="쉼표 [0] 2 74" xfId="27752" xr:uid="{F96D206E-7659-4F02-9B0A-9525C71A5916}"/>
    <cellStyle name="쉼표 [0] 2 75" xfId="27753" xr:uid="{1F4CD235-B978-4B67-99E9-ABAF3D3A4CD5}"/>
    <cellStyle name="쉼표 [0] 2 76" xfId="27754" xr:uid="{0673019D-D7E0-4C57-8A0B-C2D100AB27A0}"/>
    <cellStyle name="쉼표 [0] 2 77" xfId="27755" xr:uid="{D9C7FF55-C3D5-440F-B469-2937070DB770}"/>
    <cellStyle name="쉼표 [0] 2 78" xfId="27756" xr:uid="{3597FAE1-A870-4449-8346-2C72DB3EAEED}"/>
    <cellStyle name="쉼표 [0] 2 79" xfId="27757" xr:uid="{6B0FE4C3-61BC-4DA8-9CBA-82A9A6895BD0}"/>
    <cellStyle name="쉼표 [0] 2 8" xfId="10442" xr:uid="{273DFE97-4023-44C0-94C4-27FFA2B0F7DF}"/>
    <cellStyle name="쉼표 [0] 2 8 2" xfId="27758" xr:uid="{7DD550F2-9868-468C-B7A1-12B188449D5F}"/>
    <cellStyle name="쉼표 [0] 2 80" xfId="27759" xr:uid="{CD5F2AA6-2D75-4B0A-8621-EB9B1A6E1518}"/>
    <cellStyle name="쉼표 [0] 2 81" xfId="27760" xr:uid="{E4693D21-E9F9-4FBB-99A5-E9834077A027}"/>
    <cellStyle name="쉼표 [0] 2 82" xfId="27761" xr:uid="{7FE9DF02-D901-421A-8EB5-A5B67F0595BC}"/>
    <cellStyle name="쉼표 [0] 2 83" xfId="27762" xr:uid="{C5702823-CF70-441E-A653-F67A5920E5C3}"/>
    <cellStyle name="쉼표 [0] 2 84" xfId="27763" xr:uid="{FBC73A77-1E33-4791-9AB3-1C4DF38FD2EB}"/>
    <cellStyle name="쉼표 [0] 2 85" xfId="27764" xr:uid="{63A4B56E-A25C-44C3-A316-9DB45B567237}"/>
    <cellStyle name="쉼표 [0] 2 86" xfId="27765" xr:uid="{2FA50BFB-F92E-4423-A9E6-437ADB77C78D}"/>
    <cellStyle name="쉼표 [0] 2 87" xfId="27766" xr:uid="{23289A3A-6065-4F56-A5E9-2B15B8B234DD}"/>
    <cellStyle name="쉼표 [0] 2 88" xfId="27767" xr:uid="{0D9DB55D-177F-4697-B693-4FFCC1414E27}"/>
    <cellStyle name="쉼표 [0] 2 89" xfId="27768" xr:uid="{036EEDBB-06C9-4E78-813B-6F2EB092B904}"/>
    <cellStyle name="쉼표 [0] 2 9" xfId="10443" xr:uid="{974A8BBC-90BE-4C91-9D0E-859A9FC0EA5D}"/>
    <cellStyle name="쉼표 [0] 2 9 2" xfId="10444" xr:uid="{BB75E9C9-3F09-475C-A359-BF05AA46C6CC}"/>
    <cellStyle name="쉼표 [0] 2 9 3" xfId="10445" xr:uid="{EF5C291D-C55B-412D-A130-3227EF987659}"/>
    <cellStyle name="쉼표 [0] 2 9 4" xfId="10446" xr:uid="{194601EA-1A1B-4732-A22C-04E3D127D415}"/>
    <cellStyle name="쉼표 [0] 2 9 5" xfId="10447" xr:uid="{8AD01444-5E2C-4ACC-8AE6-AE51CF2CD338}"/>
    <cellStyle name="쉼표 [0] 2 9 6" xfId="10448" xr:uid="{8846869B-BEAC-4544-99E6-25ECD9A5784D}"/>
    <cellStyle name="쉼표 [0] 2 9 7" xfId="10449" xr:uid="{48405176-E290-4B5C-BF88-EDECB4B39EC6}"/>
    <cellStyle name="쉼표 [0] 2 9 8" xfId="10450" xr:uid="{093E4D85-CB5B-4806-847D-D8EF0F79E570}"/>
    <cellStyle name="쉼표 [0] 2 9 8 2" xfId="27769" xr:uid="{562271C6-2975-4276-9D54-35B5CF6E5538}"/>
    <cellStyle name="쉼표 [0] 2 90" xfId="27770" xr:uid="{4DF02EC1-FDF8-4F73-AA01-FF8C45280170}"/>
    <cellStyle name="쉼표 [0] 2 91" xfId="27771" xr:uid="{ED214F5B-0A11-4295-86C0-FCA49ADDC338}"/>
    <cellStyle name="쉼표 [0] 2 92" xfId="27772" xr:uid="{D8B9F6ED-404D-4752-9726-8554922CA6F1}"/>
    <cellStyle name="쉼표 [0] 2 93" xfId="27773" xr:uid="{6019EAF2-D1C3-48FE-9004-8898451C661B}"/>
    <cellStyle name="쉼표 [0] 2 94" xfId="27774" xr:uid="{F285146A-B53D-4615-B12F-75C97AAB0A8C}"/>
    <cellStyle name="쉼표 [0] 2 95" xfId="27775" xr:uid="{88406953-8EAC-46C1-B648-E9B5720C1236}"/>
    <cellStyle name="쉼표 [0] 2 96" xfId="27776" xr:uid="{BD2B8F4B-7D81-4CAB-A597-79F5E59B3297}"/>
    <cellStyle name="쉼표 [0] 2 97" xfId="27777" xr:uid="{2762FA53-E1EF-44D9-8CA5-54A831545809}"/>
    <cellStyle name="쉼표 [0] 2 98" xfId="27778" xr:uid="{A3345F42-10D7-477C-92C8-5DE7173C0CD5}"/>
    <cellStyle name="쉼표 [0] 2 99" xfId="27779" xr:uid="{28D35BE3-D97F-490A-B3C6-7322AC594173}"/>
    <cellStyle name="쉼표 [0] 20" xfId="10451" xr:uid="{C1AB195B-0CE2-4D20-8854-BCEBEBA85915}"/>
    <cellStyle name="쉼표 [0] 20 2" xfId="27780" xr:uid="{5A63AC40-5FE7-4C42-ACDF-6AADB29E15F7}"/>
    <cellStyle name="쉼표 [0] 20 2 2" xfId="31379" xr:uid="{AED257B0-1626-4A4F-AB40-DAB452F993C9}"/>
    <cellStyle name="쉼표 [0] 20 2 3" xfId="31615" xr:uid="{0D7AF997-6651-4B99-9640-6E79840BDC0C}"/>
    <cellStyle name="쉼표 [0] 21" xfId="10452" xr:uid="{1406DA1C-94E9-4E44-A171-6ECF234A5A17}"/>
    <cellStyle name="쉼표 [0] 21 2" xfId="10453" xr:uid="{82A32B91-A8E0-44FE-A0A4-E4B534576935}"/>
    <cellStyle name="쉼표 [0] 21 2 2" xfId="10454" xr:uid="{B77B2209-3283-4910-BCA7-C0B1CA5A8940}"/>
    <cellStyle name="쉼표 [0] 21 3" xfId="10455" xr:uid="{742884E6-858B-4B3E-ACD6-558414E20BC7}"/>
    <cellStyle name="쉼표 [0] 22" xfId="10456" xr:uid="{C9E9EA36-E5C3-4D7A-B32B-DA7C8FBA7BF2}"/>
    <cellStyle name="쉼표 [0] 22 2" xfId="27781" xr:uid="{07048CC1-4AA4-4979-8F3F-99A19A5404A0}"/>
    <cellStyle name="쉼표 [0] 22 2 2" xfId="31380" xr:uid="{7DB68A0B-1F63-4DA9-83D0-E6D43E9C3F7D}"/>
    <cellStyle name="쉼표 [0] 22 2 3" xfId="31616" xr:uid="{03F1D0A6-AA07-42C9-87A5-EDDA90296DD1}"/>
    <cellStyle name="쉼표 [0] 23" xfId="10457" xr:uid="{2C83E721-8952-4D75-9D35-022C7D6DE8FF}"/>
    <cellStyle name="쉼표 [0] 23 2" xfId="27782" xr:uid="{074624F7-DC79-4D6A-A0C4-37BE4177C0B9}"/>
    <cellStyle name="쉼표 [0] 23 2 2" xfId="31381" xr:uid="{D0E38EBE-0209-44B5-8734-74E8ED78134F}"/>
    <cellStyle name="쉼표 [0] 23 2 3" xfId="31617" xr:uid="{849D31E7-29DF-4EAE-99D6-568CEF98D5FC}"/>
    <cellStyle name="쉼표 [0] 23 3" xfId="27783" xr:uid="{2556E5F5-9675-420A-8D8E-982166DA39A7}"/>
    <cellStyle name="쉼표 [0] 23 3 2" xfId="31382" xr:uid="{FE1D3F45-2D84-40BF-BFC1-285F71B7C47B}"/>
    <cellStyle name="쉼표 [0] 23 3 3" xfId="31618" xr:uid="{6C116F2C-44C2-4654-BC13-CBEDCC2CF5D8}"/>
    <cellStyle name="쉼표 [0] 24" xfId="10458" xr:uid="{EE4FB36F-EEB6-46C2-B28D-0EA1DD3EDEE3}"/>
    <cellStyle name="쉼표 [0] 24 2" xfId="27784" xr:uid="{E04A4B16-E995-4124-AD52-312E2FDEABFD}"/>
    <cellStyle name="쉼표 [0] 24 2 2" xfId="31383" xr:uid="{388D93F4-9F74-4C0A-B480-0915623EAE31}"/>
    <cellStyle name="쉼표 [0] 24 2 3" xfId="31619" xr:uid="{80437CA5-ADEF-433A-9690-B20AB7630A7C}"/>
    <cellStyle name="쉼표 [0] 25" xfId="10459" xr:uid="{6822E79C-852D-44B1-8EF7-1F8FBE6E83D2}"/>
    <cellStyle name="쉼표 [0] 25 2" xfId="27785" xr:uid="{CB94F533-FFC2-43F7-B736-EEB841E54C99}"/>
    <cellStyle name="쉼표 [0] 26" xfId="10460" xr:uid="{535B375A-829D-4453-AB48-BD3694CE20F7}"/>
    <cellStyle name="쉼표 [0] 26 2" xfId="27786" xr:uid="{4A02F45F-044D-414C-BFF2-5E561116E77B}"/>
    <cellStyle name="쉼표 [0] 26 2 2" xfId="31384" xr:uid="{BA165560-E9F8-412E-B28B-6012DEDABDDE}"/>
    <cellStyle name="쉼표 [0] 26 2 3" xfId="31620" xr:uid="{B1DFB54B-D13F-46BA-918F-FFDEC1832C35}"/>
    <cellStyle name="쉼표 [0] 27" xfId="10461" xr:uid="{A1329C65-A928-42AB-8C26-9DBACED0E42F}"/>
    <cellStyle name="쉼표 [0] 27 2" xfId="27787" xr:uid="{0FE968DE-66A1-4E53-B5D6-80505B88A390}"/>
    <cellStyle name="쉼표 [0] 27 2 2" xfId="31385" xr:uid="{62895842-E0DD-4E83-814D-5554C9F9DA28}"/>
    <cellStyle name="쉼표 [0] 27 2 3" xfId="31621" xr:uid="{D54AA358-D218-4246-81A7-18112B9E74DE}"/>
    <cellStyle name="쉼표 [0] 28" xfId="10462" xr:uid="{8282C781-7365-4E12-AC00-DD7E90FF7178}"/>
    <cellStyle name="쉼표 [0] 28 2" xfId="27788" xr:uid="{8A7C1641-50C5-4C1A-8F18-729BAF6FBDE9}"/>
    <cellStyle name="쉼표 [0] 28 2 2" xfId="31386" xr:uid="{D4F18E2F-27E1-487C-A1D7-A6F32DEF1BB1}"/>
    <cellStyle name="쉼표 [0] 28 2 3" xfId="31622" xr:uid="{CDDD1849-0A07-4B45-B8F9-2F0F17A524F7}"/>
    <cellStyle name="쉼표 [0] 29" xfId="10463" xr:uid="{10A63CAE-67B1-40BA-A469-9A8EBC98D3DD}"/>
    <cellStyle name="쉼표 [0] 29 2" xfId="27789" xr:uid="{CCBEA802-63D6-4FD8-9CAB-9E298587BA14}"/>
    <cellStyle name="쉼표 [0] 29 2 2" xfId="31387" xr:uid="{A25701ED-C5D8-4A79-AFE9-9B78E40C3949}"/>
    <cellStyle name="쉼표 [0] 29 2 3" xfId="31623" xr:uid="{8E7E3CBA-F403-4450-B721-FD08D1D94840}"/>
    <cellStyle name="쉼표 [0] 3" xfId="10464" xr:uid="{13B1E63E-A9AC-42AE-B077-26E56315519C}"/>
    <cellStyle name="쉼표 [0] 3 10" xfId="10465" xr:uid="{3BAC99B5-C739-49C3-8836-10E27336B822}"/>
    <cellStyle name="쉼표 [0] 3 11" xfId="10466" xr:uid="{69DBA519-415A-48EA-9432-433574DFF483}"/>
    <cellStyle name="쉼표 [0] 3 12" xfId="10467" xr:uid="{13A672FE-89E9-43B8-BDB6-C2F09F870238}"/>
    <cellStyle name="쉼표 [0] 3 13" xfId="10468" xr:uid="{1568B060-E223-4C4A-B3EB-6AE10E288F8E}"/>
    <cellStyle name="쉼표 [0] 3 13 2" xfId="10469" xr:uid="{D30E8678-D6CB-4FE1-A919-D6615CA8B36E}"/>
    <cellStyle name="쉼표 [0] 3 13 3" xfId="10470" xr:uid="{7C509204-73B9-4896-B7FA-2B3F6AC2625B}"/>
    <cellStyle name="쉼표 [0] 3 13 4" xfId="10471" xr:uid="{4BA68817-C1EB-4216-BD6E-8F7804FE62BE}"/>
    <cellStyle name="쉼표 [0] 3 13 5" xfId="10472" xr:uid="{4D671EAB-2C43-4CB5-81FA-94C71BE5DEA2}"/>
    <cellStyle name="쉼표 [0] 3 13 6" xfId="10473" xr:uid="{FB7A4DBF-7FF0-4F09-BA8D-CABA6913A6EA}"/>
    <cellStyle name="쉼표 [0] 3 14" xfId="10474" xr:uid="{0FD98830-8DD9-49EE-BBC6-3F9CC08944DE}"/>
    <cellStyle name="쉼표 [0] 3 14 2" xfId="27790" xr:uid="{32923460-4882-417A-BB48-76011D7399DB}"/>
    <cellStyle name="쉼표 [0] 3 15" xfId="10475" xr:uid="{A114DA63-DFD5-4A27-9511-9FF8B59033F5}"/>
    <cellStyle name="쉼표 [0] 3 15 2" xfId="27791" xr:uid="{445FBA48-BBA4-4980-AAEB-9D803E8E99B1}"/>
    <cellStyle name="쉼표 [0] 3 16" xfId="10476" xr:uid="{76E3BA39-0E83-4A56-B63C-A081C201422F}"/>
    <cellStyle name="쉼표 [0] 3 16 2" xfId="27792" xr:uid="{332E0FBC-ACFA-4043-9A45-0F12A41465EA}"/>
    <cellStyle name="쉼표 [0] 3 17" xfId="10477" xr:uid="{F2708AFC-EA48-4744-BAE2-EFFE5CC5E8D0}"/>
    <cellStyle name="쉼표 [0] 3 17 2" xfId="27793" xr:uid="{6A781194-981F-453D-A70D-3EF9EFEA4623}"/>
    <cellStyle name="쉼표 [0] 3 18" xfId="27794" xr:uid="{ECE9B96E-462F-4DA5-AD3A-A46EDEB5BF32}"/>
    <cellStyle name="쉼표 [0] 3 19" xfId="27795" xr:uid="{58CEE9E0-AFD7-4D7A-9DA8-A2E521B47327}"/>
    <cellStyle name="쉼표 [0] 3 2" xfId="10478" xr:uid="{48F03060-B579-4B87-BCD0-A68F287A6437}"/>
    <cellStyle name="쉼표 [0] 3 2 2" xfId="10479" xr:uid="{1601DA06-15F9-4270-AA9F-379A6D0D3582}"/>
    <cellStyle name="쉼표 [0] 3 2 3" xfId="10480" xr:uid="{08D08A84-5FBB-4C7B-8CE6-F408075A28CE}"/>
    <cellStyle name="쉼표 [0] 3 2 4" xfId="10481" xr:uid="{640F9100-916E-4743-AECA-AFFDD15C3793}"/>
    <cellStyle name="쉼표 [0] 3 2 5" xfId="10482" xr:uid="{B5BFE9B2-D88B-46B9-920C-30C68BDE94A2}"/>
    <cellStyle name="쉼표 [0] 3 20" xfId="27796" xr:uid="{513C347D-4AA8-440A-B081-7A14BCB84370}"/>
    <cellStyle name="쉼표 [0] 3 21" xfId="27797" xr:uid="{FBB766AD-0DDE-4B00-9166-DB070BC83E0F}"/>
    <cellStyle name="쉼표 [0] 3 22" xfId="42342" xr:uid="{A452F52E-F4E1-477A-8D60-1494EB2FBF21}"/>
    <cellStyle name="쉼표 [0] 3 3" xfId="10483" xr:uid="{9DE368CD-C3E7-44A9-9BC6-4E4EFBC6D883}"/>
    <cellStyle name="쉼표 [0] 3 3 2" xfId="10484" xr:uid="{C6311C74-69E5-41F1-A73A-0B430D6DDE1D}"/>
    <cellStyle name="쉼표 [0] 3 3 3" xfId="10485" xr:uid="{EBBFC2F5-8863-460F-BE08-35CAE620BB83}"/>
    <cellStyle name="쉼표 [0] 3 3 4" xfId="10486" xr:uid="{EFFB21BC-B4F3-46C6-A880-791775B40EF5}"/>
    <cellStyle name="쉼표 [0] 3 3 5" xfId="10487" xr:uid="{8F04909E-13C7-4270-B1E7-DEC6F1ED8E5C}"/>
    <cellStyle name="쉼표 [0] 3 4" xfId="10488" xr:uid="{04B7C897-BC2A-4CC8-8232-B87CBECF6C6F}"/>
    <cellStyle name="쉼표 [0] 3 5" xfId="10489" xr:uid="{2F54F222-9992-41CB-81D9-F91BA0603E4B}"/>
    <cellStyle name="쉼표 [0] 3 6" xfId="10490" xr:uid="{EB44F353-61EE-4A7B-BE39-BA2B774E0F7C}"/>
    <cellStyle name="쉼표 [0] 3 7" xfId="10491" xr:uid="{673D9FC4-3FA1-4EBC-A717-A55EFDAB751A}"/>
    <cellStyle name="쉼표 [0] 3 8" xfId="10492" xr:uid="{86D970DA-F670-478F-B0F8-05F5BF21ADEA}"/>
    <cellStyle name="쉼표 [0] 3 9" xfId="10493" xr:uid="{420BE500-D61B-4F39-8FFB-31D937B1534F}"/>
    <cellStyle name="쉼표 [0] 30" xfId="10494" xr:uid="{DEDF7825-63FA-4D6A-B8DB-90DE586ABF32}"/>
    <cellStyle name="쉼표 [0] 31" xfId="10495" xr:uid="{968B851F-6660-4C9F-AE65-C8E9263244C5}"/>
    <cellStyle name="쉼표 [0] 32" xfId="10496" xr:uid="{7FBB7C1B-2A0C-49BE-A2CC-8578A0699757}"/>
    <cellStyle name="쉼표 [0] 33" xfId="10497" xr:uid="{18813F16-7441-415B-8374-D3870E1CA533}"/>
    <cellStyle name="쉼표 [0] 34" xfId="10498" xr:uid="{72929F2D-408C-4191-975B-9626114C68C3}"/>
    <cellStyle name="쉼표 [0] 35" xfId="10499" xr:uid="{5B4914DF-44CE-4397-9FED-FEDA712C93EF}"/>
    <cellStyle name="쉼표 [0] 36" xfId="10500" xr:uid="{080A3633-EC0F-48C8-A901-CDC2769D5C30}"/>
    <cellStyle name="쉼표 [0] 37" xfId="10501" xr:uid="{2EA1D511-6609-41FF-B326-8262CA3BAD94}"/>
    <cellStyle name="쉼표 [0] 38" xfId="10502" xr:uid="{843E7BD1-13AF-4E55-AF37-1DBE5362DA20}"/>
    <cellStyle name="쉼표 [0] 39" xfId="10503" xr:uid="{08843555-D9A2-49C0-A013-425C19128DA0}"/>
    <cellStyle name="쉼표 [0] 4" xfId="10504" xr:uid="{E37CE378-2169-49A3-B73B-1B190E927490}"/>
    <cellStyle name="쉼표 [0] 4 2" xfId="10505" xr:uid="{28A689E9-2B63-4711-9D85-08F275AB98BA}"/>
    <cellStyle name="쉼표 [0] 4 2 2" xfId="27798" xr:uid="{AE243791-BC77-4E54-8526-3DFB389E6CB5}"/>
    <cellStyle name="쉼표 [0] 4 3" xfId="10506" xr:uid="{D4275A8F-FA27-4E56-9256-30D562EA7DAD}"/>
    <cellStyle name="쉼표 [0] 4 4" xfId="10507" xr:uid="{001AFF0F-DDC9-4F66-A6C7-8E8AF9CCF97D}"/>
    <cellStyle name="쉼표 [0] 4 5" xfId="27799" xr:uid="{B8BB8A39-6F0B-4308-8FEB-BA70D2911901}"/>
    <cellStyle name="쉼표 [0] 4 5 2" xfId="27800" xr:uid="{17839B90-1F20-44AA-828A-58075076BD38}"/>
    <cellStyle name="쉼표 [0] 4 6" xfId="27801" xr:uid="{8436071A-B6A0-4031-8756-BA97AEAF2C3A}"/>
    <cellStyle name="쉼표 [0] 4 7" xfId="27802" xr:uid="{3F46855E-552C-4EA6-87CB-9488F8C5606E}"/>
    <cellStyle name="쉼표 [0] 4 8" xfId="27803" xr:uid="{756CBB26-7265-44D8-B6AD-2967E7CAAB29}"/>
    <cellStyle name="쉼표 [0] 4 9" xfId="42345" xr:uid="{55A843C2-497D-493F-AEEC-CAA4DE9A9AE1}"/>
    <cellStyle name="쉼표 [0] 40" xfId="10508" xr:uid="{73D13AFD-20A2-480A-8F01-65DC75165EA1}"/>
    <cellStyle name="쉼표 [0] 41" xfId="10509" xr:uid="{58F5E11F-F7F9-4912-8E39-EC1431D8769D}"/>
    <cellStyle name="쉼표 [0] 42" xfId="10510" xr:uid="{6B3E82A1-CEA2-4A71-B894-32D6978680EB}"/>
    <cellStyle name="쉼표 [0] 43" xfId="10511" xr:uid="{F0CBA925-13DE-4E96-B1B4-D190F44330DB}"/>
    <cellStyle name="쉼표 [0] 44" xfId="10512" xr:uid="{69CAB48D-CF2E-43DC-995E-D7AA0CF3724E}"/>
    <cellStyle name="쉼표 [0] 45" xfId="10513" xr:uid="{5C22AE84-E9AF-421C-9FC9-3CACFAF7B369}"/>
    <cellStyle name="쉼표 [0] 46" xfId="10514" xr:uid="{F355C2A7-0BCA-4508-B877-E8585A2360CB}"/>
    <cellStyle name="쉼표 [0] 47" xfId="10515" xr:uid="{3298702F-FA21-48D1-8CF8-6B0242EFB282}"/>
    <cellStyle name="쉼표 [0] 48" xfId="10516" xr:uid="{6858E275-69AD-4677-BAAA-17E77909FD87}"/>
    <cellStyle name="쉼표 [0] 49" xfId="10517" xr:uid="{D74B9BE9-9F25-4E00-BF86-34BF09004F51}"/>
    <cellStyle name="쉼표 [0] 5" xfId="10518" xr:uid="{1A85CB18-8739-4031-B86E-77DBE84120C8}"/>
    <cellStyle name="쉼표 [0] 5 10" xfId="10519" xr:uid="{58D6209F-7120-451D-A979-671ECC75F8D7}"/>
    <cellStyle name="쉼표 [0] 5 10 2" xfId="27804" xr:uid="{312229B7-AC19-4B9C-B271-9C10EE80108E}"/>
    <cellStyle name="쉼표 [0] 5 11" xfId="10520" xr:uid="{A10CB753-0C80-4B95-92FC-7D919B81271C}"/>
    <cellStyle name="쉼표 [0] 5 11 2" xfId="27805" xr:uid="{902E1F93-71CC-4944-8283-48752286892B}"/>
    <cellStyle name="쉼표 [0] 5 12" xfId="10521" xr:uid="{4E4C394C-CBFF-4DF6-9B81-528F2D5BD71E}"/>
    <cellStyle name="쉼표 [0] 5 13" xfId="10522" xr:uid="{EFF2776F-FCAC-4EE3-90B1-6DBB06D3657A}"/>
    <cellStyle name="쉼표 [0] 5 14" xfId="10523" xr:uid="{4BC0994E-D202-481E-8F72-06B532F4B147}"/>
    <cellStyle name="쉼표 [0] 5 15" xfId="10524" xr:uid="{A065F796-6233-43D3-AFD2-49C8154D8812}"/>
    <cellStyle name="쉼표 [0] 5 16" xfId="10525" xr:uid="{A0FC8047-44EB-4750-9E6F-05F7C94A7C6E}"/>
    <cellStyle name="쉼표 [0] 5 17" xfId="10526" xr:uid="{B24871FE-F213-4E1D-A228-877C3F8AAD72}"/>
    <cellStyle name="쉼표 [0] 5 18" xfId="27806" xr:uid="{CBFB819F-4901-43C8-8B96-9FA562EC87BA}"/>
    <cellStyle name="쉼표 [0] 5 19" xfId="42323" xr:uid="{EC3CCB74-48BF-4C6B-AF28-EB161A615428}"/>
    <cellStyle name="쉼표 [0] 5 2" xfId="10527" xr:uid="{E69104B5-9B80-46A6-8297-A146D426A967}"/>
    <cellStyle name="쉼표 [0] 5 2 2" xfId="10528" xr:uid="{A6AF4DC7-A017-4350-99CF-CF3ED8AECD3A}"/>
    <cellStyle name="쉼표 [0] 5 2 2 2" xfId="27807" xr:uid="{7C0D8814-9EF3-42B6-90D2-FD20F39C50D5}"/>
    <cellStyle name="쉼표 [0] 5 2 3" xfId="10529" xr:uid="{1D8AA807-C7B8-463D-9D9F-F6A8AFB00EE1}"/>
    <cellStyle name="쉼표 [0] 5 2 4" xfId="10530" xr:uid="{0ECDCCC0-0DD0-4A34-8640-8148915B7310}"/>
    <cellStyle name="쉼표 [0] 5 3" xfId="10531" xr:uid="{D45844C8-4CC8-4727-B4E0-16762F56E7C7}"/>
    <cellStyle name="쉼표 [0] 5 3 2" xfId="10532" xr:uid="{E43258ED-8028-49DE-A4C7-A12E070DE0A6}"/>
    <cellStyle name="쉼표 [0] 5 4" xfId="10533" xr:uid="{B6AD8045-2D6E-4163-AD63-749C4452042A}"/>
    <cellStyle name="쉼표 [0] 5 4 2" xfId="10534" xr:uid="{86FE9B96-1F56-43DD-839D-7CE86DBD1687}"/>
    <cellStyle name="쉼표 [0] 5 5" xfId="10535" xr:uid="{68AC6B99-EFB2-4DE9-A3FA-49BB1B137EC2}"/>
    <cellStyle name="쉼표 [0] 5 5 2" xfId="10536" xr:uid="{6AA4811F-7BA5-480E-8FB3-46B1BC373193}"/>
    <cellStyle name="쉼표 [0] 5 6" xfId="10537" xr:uid="{E62E8F95-441A-459A-99D7-ADDF542F2E87}"/>
    <cellStyle name="쉼표 [0] 5 6 2" xfId="10538" xr:uid="{13C44841-0B5D-448D-B108-BDE86FD77E44}"/>
    <cellStyle name="쉼표 [0] 5 7" xfId="10539" xr:uid="{7766150A-3C18-4123-B52F-F773E519791F}"/>
    <cellStyle name="쉼표 [0] 5 7 2" xfId="27808" xr:uid="{B6EEAE4F-4E96-475E-B35F-93FFA0891492}"/>
    <cellStyle name="쉼표 [0] 5 8" xfId="10540" xr:uid="{85BC566D-67A6-4C43-808C-60C64186F176}"/>
    <cellStyle name="쉼표 [0] 5 8 2" xfId="27809" xr:uid="{199BD94A-9514-4A18-8103-2192DB3BCF56}"/>
    <cellStyle name="쉼표 [0] 5 9" xfId="10541" xr:uid="{30962B93-AB99-4202-8837-D35CCBD0A761}"/>
    <cellStyle name="쉼표 [0] 5 9 2" xfId="27810" xr:uid="{BE052B8C-B10D-4050-992F-AD988B2DAED1}"/>
    <cellStyle name="쉼표 [0] 50" xfId="10542" xr:uid="{F4347994-1939-4CEE-89AA-2C3081734A1D}"/>
    <cellStyle name="쉼표 [0] 50 2" xfId="10543" xr:uid="{9629C966-5F81-4E8E-B78A-25D8C70CF6E1}"/>
    <cellStyle name="쉼표 [0] 50 2 2" xfId="10544" xr:uid="{05451A92-4B32-423F-AA2E-529D25A94ADD}"/>
    <cellStyle name="쉼표 [0] 50 3" xfId="10545" xr:uid="{20A3917F-AB58-49B5-ADFC-6DBBF7ECE9B7}"/>
    <cellStyle name="쉼표 [0] 51" xfId="27811" xr:uid="{E40858BC-9BD9-4863-AC7A-E7D0498E15C7}"/>
    <cellStyle name="쉼표 [0] 52" xfId="27812" xr:uid="{C88844D8-E73B-4EB5-9304-D1B0612ADB6C}"/>
    <cellStyle name="쉼표 [0] 53" xfId="27813" xr:uid="{C17FD7A1-AB14-4126-99AB-A586AD0A6B5C}"/>
    <cellStyle name="쉼표 [0] 54" xfId="10546" xr:uid="{C7F58339-C60B-4CD1-AAD5-98F80B831C42}"/>
    <cellStyle name="쉼표 [0] 55" xfId="27814" xr:uid="{F44A8E46-2856-4E10-9BDF-303EDC9107AB}"/>
    <cellStyle name="쉼표 [0] 55 2" xfId="27815" xr:uid="{3EB2966C-E21E-42BD-84D4-466D57A1BF74}"/>
    <cellStyle name="쉼표 [0] 55 2 2" xfId="42337" xr:uid="{CCE97D68-96E8-45F9-892A-5504B31E733E}"/>
    <cellStyle name="쉼표 [0] 56" xfId="10547" xr:uid="{9CB5E291-6C92-40BF-92BC-EAA0E13D42D7}"/>
    <cellStyle name="쉼표 [0] 57" xfId="10548" xr:uid="{FDA71D0B-25D0-4343-99C9-E65EF16C3765}"/>
    <cellStyle name="쉼표 [0] 58" xfId="10549" xr:uid="{62E08B9C-81C7-4853-ACFF-4ADF752A8578}"/>
    <cellStyle name="쉼표 [0] 59" xfId="27816" xr:uid="{62D7543F-03D1-4F9E-B7B2-CD750F849FF7}"/>
    <cellStyle name="쉼표 [0] 6" xfId="10550" xr:uid="{F28C1DE8-63A2-4428-9F3A-B8E9A902D160}"/>
    <cellStyle name="쉼표 [0] 6 10" xfId="10551" xr:uid="{32B03B28-D80D-49C1-8617-DC650AC53E09}"/>
    <cellStyle name="쉼표 [0] 6 10 2" xfId="10552" xr:uid="{0F75EA08-C4D4-4E2B-A414-CE7FD202A3C9}"/>
    <cellStyle name="쉼표 [0] 6 10 2 2" xfId="10553" xr:uid="{D438E429-2EA1-4D10-B48E-A8513AC0D2D5}"/>
    <cellStyle name="쉼표 [0] 6 10 3" xfId="10554" xr:uid="{EA00A14C-6AFE-4F01-A2F5-AC8A1DD61ED2}"/>
    <cellStyle name="쉼표 [0] 6 11" xfId="10555" xr:uid="{9FB4763F-5DFE-44A8-89D5-86E5E48CB2BE}"/>
    <cellStyle name="쉼표 [0] 6 11 2" xfId="10556" xr:uid="{2D5DC9E1-4205-45F2-B62E-908AC03765DF}"/>
    <cellStyle name="쉼표 [0] 6 11 2 2" xfId="10557" xr:uid="{53B0EF3C-F70C-44A0-80F3-DD16B0F7A73E}"/>
    <cellStyle name="쉼표 [0] 6 11 3" xfId="10558" xr:uid="{466658E7-CD7E-40E5-B2F3-C7904D6FE625}"/>
    <cellStyle name="쉼표 [0] 6 12" xfId="10559" xr:uid="{B89442E7-4D69-4F60-8557-8CC507F5BD26}"/>
    <cellStyle name="쉼표 [0] 6 12 2" xfId="10560" xr:uid="{87177AD3-45BA-4AC2-8F52-04B53253BBD2}"/>
    <cellStyle name="쉼표 [0] 6 12 2 2" xfId="10561" xr:uid="{DCD7DB8F-B79A-4E32-9D06-65E7457888C6}"/>
    <cellStyle name="쉼표 [0] 6 12 3" xfId="10562" xr:uid="{77C90721-DE31-4FAB-84D3-BB45FD8C88CB}"/>
    <cellStyle name="쉼표 [0] 6 13" xfId="10563" xr:uid="{4D405759-EC15-405B-B1F1-DFA52B72FB38}"/>
    <cellStyle name="쉼표 [0] 6 13 2" xfId="10564" xr:uid="{FDA93E54-C209-45CB-B590-25DBB5508D85}"/>
    <cellStyle name="쉼표 [0] 6 13 2 2" xfId="10565" xr:uid="{B7BBEB55-8458-4B09-926F-6ACA7A6FF0A4}"/>
    <cellStyle name="쉼표 [0] 6 13 3" xfId="10566" xr:uid="{84FFE7B3-0291-4183-9B89-C01A41FD8B3D}"/>
    <cellStyle name="쉼표 [0] 6 14" xfId="10567" xr:uid="{87BF9A2A-EC52-45EE-B1DF-0B239426005A}"/>
    <cellStyle name="쉼표 [0] 6 14 2" xfId="10568" xr:uid="{1C4E0E09-5612-4850-B139-EDEC05274CDB}"/>
    <cellStyle name="쉼표 [0] 6 14 2 2" xfId="10569" xr:uid="{16000F7C-D384-444F-99CE-4F7D43EDAE91}"/>
    <cellStyle name="쉼표 [0] 6 14 3" xfId="10570" xr:uid="{F3CEF541-3F18-4130-959A-6F898437F501}"/>
    <cellStyle name="쉼표 [0] 6 15" xfId="10571" xr:uid="{B238E0A3-E76F-4D01-988D-202B95DE1907}"/>
    <cellStyle name="쉼표 [0] 6 15 2" xfId="10572" xr:uid="{756A9CF3-29B7-489A-B71E-E9F7E06A60DD}"/>
    <cellStyle name="쉼표 [0] 6 15 2 2" xfId="10573" xr:uid="{E6D24D11-DEAA-4CF1-A2F1-FCB6F790096A}"/>
    <cellStyle name="쉼표 [0] 6 15 3" xfId="10574" xr:uid="{EB865169-7EAD-4645-8569-6DDF67560135}"/>
    <cellStyle name="쉼표 [0] 6 16" xfId="10575" xr:uid="{2D96CD91-822A-446E-B4F3-A22704169BCF}"/>
    <cellStyle name="쉼표 [0] 6 16 2" xfId="10576" xr:uid="{39DB1677-4FD6-4763-9311-54FEDC9BAA00}"/>
    <cellStyle name="쉼표 [0] 6 16 2 2" xfId="10577" xr:uid="{2C5080D4-FCC5-4314-997C-35C9EC22CC1C}"/>
    <cellStyle name="쉼표 [0] 6 16 3" xfId="10578" xr:uid="{60F86560-5A4B-4D42-B2F9-872D63C9B8BE}"/>
    <cellStyle name="쉼표 [0] 6 17" xfId="10579" xr:uid="{F7FEEE62-CAE2-40CA-9B53-93E079E39555}"/>
    <cellStyle name="쉼표 [0] 6 18" xfId="10580" xr:uid="{1D8CEEC2-496D-4B21-B2C6-C51623CB9C9C}"/>
    <cellStyle name="쉼표 [0] 6 18 2" xfId="10581" xr:uid="{1637EC18-F98D-48F4-91BB-FE03D7613FF9}"/>
    <cellStyle name="쉼표 [0] 6 18 2 2" xfId="10582" xr:uid="{3F5DD61C-6BD8-4D90-9106-76F889C5634A}"/>
    <cellStyle name="쉼표 [0] 6 18 3" xfId="10583" xr:uid="{4CE24AFE-2375-4808-902C-42C87356769C}"/>
    <cellStyle name="쉼표 [0] 6 19" xfId="42347" xr:uid="{5F142EB4-1F71-4D10-9C0C-FBD31CE02CD7}"/>
    <cellStyle name="쉼표 [0] 6 2" xfId="10584" xr:uid="{5A897BDF-C55E-4A55-A8D8-179140C33A0F}"/>
    <cellStyle name="쉼표 [0] 6 2 10" xfId="10585" xr:uid="{1EDE0B31-F71B-47D2-909C-D42114DA585E}"/>
    <cellStyle name="쉼표 [0] 6 2 10 2" xfId="10586" xr:uid="{F928514D-6A08-4E36-A253-5BE4DDDD8942}"/>
    <cellStyle name="쉼표 [0] 6 2 10 2 2" xfId="10587" xr:uid="{089D9FED-3019-4B6D-8851-289638E7D4D7}"/>
    <cellStyle name="쉼표 [0] 6 2 10 3" xfId="10588" xr:uid="{9283B8EA-6C9F-4AFE-A234-A2E4CD330002}"/>
    <cellStyle name="쉼표 [0] 6 2 11" xfId="10589" xr:uid="{BA0C91AB-6273-44AA-B950-D201F4AE050F}"/>
    <cellStyle name="쉼표 [0] 6 2 11 2" xfId="10590" xr:uid="{4C2832F4-70E1-472A-A112-E9A5403EC412}"/>
    <cellStyle name="쉼표 [0] 6 2 11 2 2" xfId="10591" xr:uid="{BB4E7B6D-EF2B-4CEA-8513-422E9FD4945C}"/>
    <cellStyle name="쉼표 [0] 6 2 11 3" xfId="10592" xr:uid="{2F30A621-FE29-45EE-9E5E-C971DB999ED2}"/>
    <cellStyle name="쉼표 [0] 6 2 12" xfId="10593" xr:uid="{BCF6B9A4-51B4-423A-9526-25422F9E4CE0}"/>
    <cellStyle name="쉼표 [0] 6 2 12 2" xfId="10594" xr:uid="{3AC18E69-6AC9-499D-9083-90650767C830}"/>
    <cellStyle name="쉼표 [0] 6 2 12 2 2" xfId="10595" xr:uid="{92EF870F-8FEC-445A-99DA-218AD83F2662}"/>
    <cellStyle name="쉼표 [0] 6 2 12 3" xfId="10596" xr:uid="{919CB18C-2D17-41ED-B464-6FA6877392B0}"/>
    <cellStyle name="쉼표 [0] 6 2 13" xfId="10597" xr:uid="{08BAA636-9A10-43DA-A745-D5CD531BBD8D}"/>
    <cellStyle name="쉼표 [0] 6 2 13 2" xfId="10598" xr:uid="{AAF1E8D9-1E1F-4D03-B223-E6E042C74ED7}"/>
    <cellStyle name="쉼표 [0] 6 2 13 2 2" xfId="10599" xr:uid="{3C502D51-83DD-47FB-B944-4F54A3CFDC80}"/>
    <cellStyle name="쉼표 [0] 6 2 13 3" xfId="10600" xr:uid="{33A84EF3-8F00-4D5E-860C-36B22E70F3F3}"/>
    <cellStyle name="쉼표 [0] 6 2 14" xfId="10601" xr:uid="{01753BB5-DE33-41CC-8D02-4CAD953F69CB}"/>
    <cellStyle name="쉼표 [0] 6 2 14 2" xfId="10602" xr:uid="{FE276F09-7B1F-4979-8C47-08986B97CF7C}"/>
    <cellStyle name="쉼표 [0] 6 2 14 2 2" xfId="10603" xr:uid="{D9BE9F24-21B6-4450-9993-AEEB95DEC91D}"/>
    <cellStyle name="쉼표 [0] 6 2 14 3" xfId="10604" xr:uid="{AB7C4760-9ACC-4619-BEF2-000B21E79EC6}"/>
    <cellStyle name="쉼표 [0] 6 2 15" xfId="10605" xr:uid="{6E9C404E-8339-4AAE-9CEF-50191ED08149}"/>
    <cellStyle name="쉼표 [0] 6 2 15 2" xfId="10606" xr:uid="{B6847BAB-E709-402C-9FCA-52D6DFF6EAF8}"/>
    <cellStyle name="쉼표 [0] 6 2 15 2 2" xfId="10607" xr:uid="{50EED453-8601-4166-A290-D22804C2E8E2}"/>
    <cellStyle name="쉼표 [0] 6 2 15 3" xfId="10608" xr:uid="{11DAE942-E833-43B3-A437-764284B702EB}"/>
    <cellStyle name="쉼표 [0] 6 2 16" xfId="10609" xr:uid="{33DFB2CD-9241-46B1-B90C-72A102739996}"/>
    <cellStyle name="쉼표 [0] 6 2 16 2" xfId="10610" xr:uid="{F3277A49-835A-4770-A592-9D8079302A82}"/>
    <cellStyle name="쉼표 [0] 6 2 16 2 2" xfId="10611" xr:uid="{A399EADA-25C0-45DC-A365-259203CBF315}"/>
    <cellStyle name="쉼표 [0] 6 2 16 3" xfId="10612" xr:uid="{54E62341-4255-454F-BD89-0FF6FCD54433}"/>
    <cellStyle name="쉼표 [0] 6 2 17" xfId="10613" xr:uid="{73F80096-0C8E-448C-B5C2-4B6E140F6A53}"/>
    <cellStyle name="쉼표 [0] 6 2 17 2" xfId="10614" xr:uid="{5DF72DD3-7F47-4591-AF37-B8113138C58F}"/>
    <cellStyle name="쉼표 [0] 6 2 18" xfId="10615" xr:uid="{7D0B0550-7E71-4997-8C41-D47555A01D6E}"/>
    <cellStyle name="쉼표 [0] 6 2 2" xfId="10616" xr:uid="{C00329CC-7C72-40E0-9E83-DB974C2582F4}"/>
    <cellStyle name="쉼표 [0] 6 2 2 2" xfId="10617" xr:uid="{DFCF9495-5507-456A-B900-96C38C11752F}"/>
    <cellStyle name="쉼표 [0] 6 2 2 2 2" xfId="10618" xr:uid="{7290E200-EE81-47A6-890B-922E8E6759F4}"/>
    <cellStyle name="쉼표 [0] 6 2 2 2 2 2" xfId="10619" xr:uid="{F102AD59-949E-406C-94DD-16F2E8BA8838}"/>
    <cellStyle name="쉼표 [0] 6 2 2 2 3" xfId="10620" xr:uid="{6FEF1019-ADE4-4E60-93CB-31A196236C1B}"/>
    <cellStyle name="쉼표 [0] 6 2 3" xfId="10621" xr:uid="{E607AE95-C4C6-4E20-BAE7-8C3532987389}"/>
    <cellStyle name="쉼표 [0] 6 2 3 2" xfId="10622" xr:uid="{CC19A9E4-B02F-4891-8FEB-F25CE6502587}"/>
    <cellStyle name="쉼표 [0] 6 2 3 2 2" xfId="10623" xr:uid="{17202300-1CE3-4781-B855-BEE3F1A354F7}"/>
    <cellStyle name="쉼표 [0] 6 2 3 2 2 2" xfId="10624" xr:uid="{194133F9-6723-40C1-AAC9-D32FF4CA78B8}"/>
    <cellStyle name="쉼표 [0] 6 2 3 2 3" xfId="10625" xr:uid="{3B0DFEF6-2487-4ABC-B909-ADCA5AE66539}"/>
    <cellStyle name="쉼표 [0] 6 2 4" xfId="10626" xr:uid="{D696F173-E078-447D-9F25-EDE712EE1540}"/>
    <cellStyle name="쉼표 [0] 6 2 4 2" xfId="10627" xr:uid="{A159AAF4-DB64-4213-B5C6-7CA0D53120F0}"/>
    <cellStyle name="쉼표 [0] 6 2 4 2 2" xfId="10628" xr:uid="{DD0F2783-420C-4DFB-9935-2FFE7A0A282D}"/>
    <cellStyle name="쉼표 [0] 6 2 4 2 2 2" xfId="10629" xr:uid="{6F50C081-E481-4136-A174-B307475CC878}"/>
    <cellStyle name="쉼표 [0] 6 2 4 2 3" xfId="10630" xr:uid="{A14949D2-0651-4D88-B5F1-9F408C99232F}"/>
    <cellStyle name="쉼표 [0] 6 2 5" xfId="10631" xr:uid="{EEE31BFB-D5E9-4B5C-8E12-632B78465C44}"/>
    <cellStyle name="쉼표 [0] 6 2 5 2" xfId="10632" xr:uid="{E9D3DDE7-46CC-4202-8865-7D6B285CCA58}"/>
    <cellStyle name="쉼표 [0] 6 2 5 2 2" xfId="10633" xr:uid="{2D4485BC-E892-450C-B111-CC63EEAFF673}"/>
    <cellStyle name="쉼표 [0] 6 2 5 2 2 2" xfId="10634" xr:uid="{B47EF0E6-2FF1-41EC-9FD6-21742B920FC9}"/>
    <cellStyle name="쉼표 [0] 6 2 5 2 3" xfId="10635" xr:uid="{3A88916B-0FDF-4308-9007-3867F39085E2}"/>
    <cellStyle name="쉼표 [0] 6 2 6" xfId="10636" xr:uid="{86A0C30A-82CD-4BFC-ABF1-BA6C9B36D8C7}"/>
    <cellStyle name="쉼표 [0] 6 2 6 2" xfId="10637" xr:uid="{9EE20FF2-A738-4B61-ABC0-3032235C84F2}"/>
    <cellStyle name="쉼표 [0] 6 2 6 2 2" xfId="10638" xr:uid="{F2DC8CC0-FF86-4921-96BC-7F3E92E50285}"/>
    <cellStyle name="쉼표 [0] 6 2 6 2 2 2" xfId="10639" xr:uid="{3F7A0A8B-ADCA-4AF4-9B50-8D5986FDCDEF}"/>
    <cellStyle name="쉼표 [0] 6 2 6 2 3" xfId="10640" xr:uid="{55E102D9-E5CF-4AFA-9479-D3739E71C110}"/>
    <cellStyle name="쉼표 [0] 6 2 7" xfId="10641" xr:uid="{87F30405-809C-46C9-BB89-B22473C9780F}"/>
    <cellStyle name="쉼표 [0] 6 2 7 2" xfId="10642" xr:uid="{2CD3353F-B221-4B93-927A-8C37D722F9D6}"/>
    <cellStyle name="쉼표 [0] 6 2 7 2 2" xfId="10643" xr:uid="{770F21EB-8754-4134-9035-36288357E6F0}"/>
    <cellStyle name="쉼표 [0] 6 2 7 3" xfId="10644" xr:uid="{B64652B9-87BD-40D5-B23A-A13C0AB39B3C}"/>
    <cellStyle name="쉼표 [0] 6 2 8" xfId="10645" xr:uid="{B2428098-F827-4163-8C28-983F84FF75AB}"/>
    <cellStyle name="쉼표 [0] 6 2 8 2" xfId="10646" xr:uid="{F7FB5E15-1501-460E-91EC-5DBB20836222}"/>
    <cellStyle name="쉼표 [0] 6 2 8 2 2" xfId="10647" xr:uid="{F34E8D7F-1017-46E8-8B52-DBD7EE666AE9}"/>
    <cellStyle name="쉼표 [0] 6 2 8 3" xfId="10648" xr:uid="{7C00A334-0B7A-4861-B804-749EF10F535C}"/>
    <cellStyle name="쉼표 [0] 6 2 9" xfId="10649" xr:uid="{AFADE63F-E3FA-4427-B8DD-4FF8CA7D1028}"/>
    <cellStyle name="쉼표 [0] 6 2 9 2" xfId="10650" xr:uid="{1CB8E11E-D272-41B5-B096-8C6819BF6A08}"/>
    <cellStyle name="쉼표 [0] 6 2 9 2 2" xfId="10651" xr:uid="{07AB058E-7AE2-42A2-A745-1BCE4515678E}"/>
    <cellStyle name="쉼표 [0] 6 2 9 3" xfId="10652" xr:uid="{9A00DA14-47D2-4334-8CEB-98C31BE7D08B}"/>
    <cellStyle name="쉼표 [0] 6 3" xfId="10653" xr:uid="{E1E6452C-C180-4B6F-A104-91BBA6065892}"/>
    <cellStyle name="쉼표 [0] 6 3 2" xfId="10654" xr:uid="{729564B1-482F-4F0F-A64B-07931371A345}"/>
    <cellStyle name="쉼표 [0] 6 3 2 2" xfId="10655" xr:uid="{011C494F-4DD6-4625-8F4C-3E138AAD0CD2}"/>
    <cellStyle name="쉼표 [0] 6 3 2 2 2" xfId="10656" xr:uid="{1E7A579A-55E1-4229-8FD8-84E58F746012}"/>
    <cellStyle name="쉼표 [0] 6 3 2 3" xfId="10657" xr:uid="{CC8377E9-D7E7-4B4D-9222-958F0AA7BD29}"/>
    <cellStyle name="쉼표 [0] 6 4" xfId="10658" xr:uid="{B8E65028-1798-4E46-A1A9-CA9D7C2A6B36}"/>
    <cellStyle name="쉼표 [0] 6 4 2" xfId="10659" xr:uid="{A5926951-311F-44F1-8DB1-CC89D47B4D27}"/>
    <cellStyle name="쉼표 [0] 6 4 2 2" xfId="10660" xr:uid="{EFC55C06-C947-4733-97E1-CF832B941A0B}"/>
    <cellStyle name="쉼표 [0] 6 4 2 2 2" xfId="10661" xr:uid="{5291B904-A1B7-4E54-A36B-21CC360264B8}"/>
    <cellStyle name="쉼표 [0] 6 4 2 3" xfId="10662" xr:uid="{54731ECC-D440-465F-872F-A7C6BE0417EB}"/>
    <cellStyle name="쉼표 [0] 6 5" xfId="10663" xr:uid="{E8E4F45E-A295-47CF-AAD5-59F51A4C2DE9}"/>
    <cellStyle name="쉼표 [0] 6 5 2" xfId="10664" xr:uid="{7AE94A3D-DEE1-42E3-95E0-002E0F8F14A7}"/>
    <cellStyle name="쉼표 [0] 6 5 2 2" xfId="10665" xr:uid="{8B1E15F2-E197-422B-9683-D0B355B10535}"/>
    <cellStyle name="쉼표 [0] 6 5 2 2 2" xfId="10666" xr:uid="{D28943AA-E517-4212-A5FB-E50F0554F535}"/>
    <cellStyle name="쉼표 [0] 6 5 2 3" xfId="10667" xr:uid="{E33F0DA9-1961-4BEB-B1AC-776D5CD880E4}"/>
    <cellStyle name="쉼표 [0] 6 6" xfId="10668" xr:uid="{CD9B8F88-1388-4BC8-89C2-0794D3632B02}"/>
    <cellStyle name="쉼표 [0] 6 6 2" xfId="10669" xr:uid="{AC148F5F-42C0-4EC1-87A7-A132DEEFF741}"/>
    <cellStyle name="쉼표 [0] 6 6 2 2" xfId="10670" xr:uid="{30F9656A-FCCE-4A67-A81F-968C7E2FA869}"/>
    <cellStyle name="쉼표 [0] 6 6 2 2 2" xfId="10671" xr:uid="{B4C2CB25-A60F-48AC-BAE8-CE19390B228A}"/>
    <cellStyle name="쉼표 [0] 6 6 2 3" xfId="10672" xr:uid="{3EB3CA82-58D6-453B-BF2D-F50386D497DC}"/>
    <cellStyle name="쉼표 [0] 6 7" xfId="10673" xr:uid="{D55AE031-3BE0-4430-B7E5-94DB3F710101}"/>
    <cellStyle name="쉼표 [0] 6 7 2" xfId="10674" xr:uid="{0BA56033-3664-4904-958F-C6AC69878415}"/>
    <cellStyle name="쉼표 [0] 6 7 2 2" xfId="10675" xr:uid="{D8CFBE20-3D73-419E-9A71-70E9E9CD1AB2}"/>
    <cellStyle name="쉼표 [0] 6 7 2 2 2" xfId="10676" xr:uid="{FD192741-39CF-47B2-BA23-BEED4DE48B57}"/>
    <cellStyle name="쉼표 [0] 6 7 2 3" xfId="10677" xr:uid="{4881E30B-B6FB-4710-93B6-744FC4DB0B23}"/>
    <cellStyle name="쉼표 [0] 6 8" xfId="10678" xr:uid="{56D2CA7B-AFB0-4842-9DF8-E207B186CF70}"/>
    <cellStyle name="쉼표 [0] 6 8 2" xfId="10679" xr:uid="{7A374A82-BC9E-4A97-8FE3-46D513DB5CD5}"/>
    <cellStyle name="쉼표 [0] 6 8 2 2" xfId="10680" xr:uid="{8ADD4251-2E06-49A9-800D-5E011C12351D}"/>
    <cellStyle name="쉼표 [0] 6 8 3" xfId="10681" xr:uid="{B8B213B8-40E6-44FA-B728-EAEFF175FCA2}"/>
    <cellStyle name="쉼표 [0] 6 9" xfId="10682" xr:uid="{B245A544-DA42-4E92-AD45-4099ECA0244F}"/>
    <cellStyle name="쉼표 [0] 6 9 2" xfId="10683" xr:uid="{CF4695B0-BD21-4B2B-8187-310813075030}"/>
    <cellStyle name="쉼표 [0] 6 9 2 2" xfId="10684" xr:uid="{CE2EC8ED-0D1F-4AF7-AFF2-80E19FEEF4C5}"/>
    <cellStyle name="쉼표 [0] 6 9 3" xfId="10685" xr:uid="{90E8F6F9-A60C-4EC7-9965-74C53C7ADEED}"/>
    <cellStyle name="쉼표 [0] 60" xfId="27817" xr:uid="{047BABD7-85DA-4CAA-800D-A23DB121F391}"/>
    <cellStyle name="쉼표 [0] 61" xfId="27818" xr:uid="{6435879E-431F-4170-B13A-C816D4B4500F}"/>
    <cellStyle name="쉼표 [0] 62" xfId="27819" xr:uid="{DF1108C8-5B25-4FD8-9F94-CD4B353E4B72}"/>
    <cellStyle name="쉼표 [0] 63" xfId="27820" xr:uid="{ED5B6E09-DB00-4FDF-9CCC-8116AE0FA675}"/>
    <cellStyle name="쉼표 [0] 64" xfId="27821" xr:uid="{2AE7D8B0-C943-4D95-8C45-9B184F932F88}"/>
    <cellStyle name="쉼표 [0] 65" xfId="27822" xr:uid="{AA33631D-B0FC-4547-9C8C-1DB96DB5D7A1}"/>
    <cellStyle name="쉼표 [0] 66" xfId="27823" xr:uid="{6D9F9969-D8DD-4653-8640-0C6ADC20C085}"/>
    <cellStyle name="쉼표 [0] 67" xfId="27824" xr:uid="{D8D42A94-A379-4440-8185-8C7B0E95A272}"/>
    <cellStyle name="쉼표 [0] 68" xfId="27825" xr:uid="{B1286C29-BADF-4E8F-BBED-F04D6240211A}"/>
    <cellStyle name="쉼표 [0] 69" xfId="27826" xr:uid="{F1BF27EC-257E-427D-9E74-CC917BD53FCC}"/>
    <cellStyle name="쉼표 [0] 7" xfId="10686" xr:uid="{52C67E92-C1F9-4FB2-8BB4-9B01BC9A75C3}"/>
    <cellStyle name="쉼표 [0] 7 10" xfId="10687" xr:uid="{F7BD6DC5-09FF-4ED3-B7AC-BC4586801EB4}"/>
    <cellStyle name="쉼표 [0] 7 10 2" xfId="10688" xr:uid="{B942AC4C-6D15-4590-80A2-18255FA1B7BA}"/>
    <cellStyle name="쉼표 [0] 7 10 2 2" xfId="10689" xr:uid="{F2D2BB1E-51BA-46B6-BA0D-2F73125FCC7E}"/>
    <cellStyle name="쉼표 [0] 7 10 3" xfId="10690" xr:uid="{4B82F80E-915D-4C12-B711-BAC918068A0F}"/>
    <cellStyle name="쉼표 [0] 7 11" xfId="10691" xr:uid="{D0206173-81A7-440A-B386-8FC05EC5F6BE}"/>
    <cellStyle name="쉼표 [0] 7 11 2" xfId="10692" xr:uid="{B161C3DF-8E2E-4A83-8F2F-891AD037C474}"/>
    <cellStyle name="쉼표 [0] 7 11 2 2" xfId="10693" xr:uid="{32C9794C-33AE-4A6A-B7A1-D3773DD44093}"/>
    <cellStyle name="쉼표 [0] 7 11 3" xfId="10694" xr:uid="{72381289-C57C-4D2E-ADA2-F1F859D3FBBC}"/>
    <cellStyle name="쉼표 [0] 7 12" xfId="10695" xr:uid="{7412B826-C00B-4ABB-AA37-B0212885D8A5}"/>
    <cellStyle name="쉼표 [0] 7 12 2" xfId="10696" xr:uid="{EA30792D-4A82-43E8-B559-AB504C5F518F}"/>
    <cellStyle name="쉼표 [0] 7 12 2 2" xfId="10697" xr:uid="{FEF9583F-CFD0-4F91-938A-580C3E63CB10}"/>
    <cellStyle name="쉼표 [0] 7 12 3" xfId="10698" xr:uid="{F5B05405-810D-4AEC-BD2A-D8AEEB118B7F}"/>
    <cellStyle name="쉼표 [0] 7 13" xfId="10699" xr:uid="{CFE898A5-973D-4880-8E0E-7D1F17C4E4D3}"/>
    <cellStyle name="쉼표 [0] 7 13 2" xfId="10700" xr:uid="{D7AC0883-B3D2-4DA8-A4E6-0649F9FBD7B3}"/>
    <cellStyle name="쉼표 [0] 7 13 2 2" xfId="10701" xr:uid="{B6AB3744-47C1-448E-AE92-38568852A007}"/>
    <cellStyle name="쉼표 [0] 7 13 3" xfId="10702" xr:uid="{4D96EF4F-2B3B-4319-BEBC-6ABD50DF3FEC}"/>
    <cellStyle name="쉼표 [0] 7 14" xfId="10703" xr:uid="{7AB2AF2E-BBC0-4FC2-B943-AD3D673234C3}"/>
    <cellStyle name="쉼표 [0] 7 14 2" xfId="10704" xr:uid="{902676E4-90B6-4CFF-A243-3F477EA15D32}"/>
    <cellStyle name="쉼표 [0] 7 14 2 2" xfId="10705" xr:uid="{FAFF1987-8860-4A3C-AC76-A4C1D35661DE}"/>
    <cellStyle name="쉼표 [0] 7 14 3" xfId="10706" xr:uid="{7C0FA0FE-36D6-4667-A07C-D1CE2DBA84B7}"/>
    <cellStyle name="쉼표 [0] 7 15" xfId="10707" xr:uid="{B68247E1-2807-4142-A31F-CF7999996153}"/>
    <cellStyle name="쉼표 [0] 7 15 2" xfId="10708" xr:uid="{1EF4A1B9-35F2-4F90-BDE0-B1895A7A724E}"/>
    <cellStyle name="쉼표 [0] 7 15 2 2" xfId="10709" xr:uid="{7DF0B97B-A32E-46D4-8B40-F3CA01305BBC}"/>
    <cellStyle name="쉼표 [0] 7 15 3" xfId="10710" xr:uid="{BBA7F3C2-5B0D-435F-B511-478892F711AD}"/>
    <cellStyle name="쉼표 [0] 7 16" xfId="10711" xr:uid="{97765BA4-B6E1-47A1-86FD-0901D852BE42}"/>
    <cellStyle name="쉼표 [0] 7 17" xfId="10712" xr:uid="{9624032C-8F81-4680-8E84-3707D06C46B9}"/>
    <cellStyle name="쉼표 [0] 7 17 2" xfId="10713" xr:uid="{D70C2096-2760-4EC5-90D7-880213A11AA3}"/>
    <cellStyle name="쉼표 [0] 7 17 2 2" xfId="10714" xr:uid="{CDD58FB1-98BA-4752-A9CD-7CAEE128D28F}"/>
    <cellStyle name="쉼표 [0] 7 17 3" xfId="10715" xr:uid="{266CE766-BE66-4859-9AE1-E986352383EE}"/>
    <cellStyle name="쉼표 [0] 7 18" xfId="10716" xr:uid="{382FE5FA-31C6-410D-AC2B-F4305D97E066}"/>
    <cellStyle name="쉼표 [0] 7 18 2" xfId="10717" xr:uid="{503FEDED-A875-40EF-BD9E-2C878CB8F94D}"/>
    <cellStyle name="쉼표 [0] 7 19" xfId="10718" xr:uid="{2E6FDCBD-B7B9-45A1-8197-3A1BF065E95A}"/>
    <cellStyle name="쉼표 [0] 7 2" xfId="10719" xr:uid="{20997371-4AF4-49BF-9836-2BD752B190B2}"/>
    <cellStyle name="쉼표 [0] 7 2 2" xfId="10720" xr:uid="{D2551F9A-D5AA-4C4C-A595-426B48772B70}"/>
    <cellStyle name="쉼표 [0] 7 2 2 2" xfId="10721" xr:uid="{B2676F7F-E55C-4BF9-B222-378D3B8FF254}"/>
    <cellStyle name="쉼표 [0] 7 2 2 2 2" xfId="10722" xr:uid="{0D353542-E528-462C-8DA7-93D7613632B2}"/>
    <cellStyle name="쉼표 [0] 7 2 2 3" xfId="10723" xr:uid="{18ACCA4F-6D06-4834-AEC1-387FAAEAD620}"/>
    <cellStyle name="쉼표 [0] 7 20" xfId="42355" xr:uid="{648DB83E-CA3A-4B3B-99AE-DF7D59DA482E}"/>
    <cellStyle name="쉼표 [0] 7 3" xfId="10724" xr:uid="{B460607C-5D73-4442-88D1-4BA6CBBE2BF2}"/>
    <cellStyle name="쉼표 [0] 7 3 2" xfId="10725" xr:uid="{CC816096-49F5-43F7-A166-F5D2B2D18027}"/>
    <cellStyle name="쉼표 [0] 7 3 2 2" xfId="10726" xr:uid="{B00B3976-7F20-47DF-AB0C-7B482E4D89F6}"/>
    <cellStyle name="쉼표 [0] 7 3 2 2 2" xfId="10727" xr:uid="{9E2BBC12-8739-4034-88CE-BC37EA99CA33}"/>
    <cellStyle name="쉼표 [0] 7 3 2 3" xfId="10728" xr:uid="{86BFC193-3581-463F-9D91-99FEEDE1BFED}"/>
    <cellStyle name="쉼표 [0] 7 4" xfId="10729" xr:uid="{157F6B86-57FF-41E6-B496-5E7F8CFEC6C3}"/>
    <cellStyle name="쉼표 [0] 7 4 2" xfId="10730" xr:uid="{597C6398-2197-4BDF-9DED-8A99F37EBCED}"/>
    <cellStyle name="쉼표 [0] 7 4 2 2" xfId="10731" xr:uid="{04231795-EFC4-46C3-8235-F89B85496B9C}"/>
    <cellStyle name="쉼표 [0] 7 4 2 2 2" xfId="10732" xr:uid="{297D2296-7CDE-4CA9-B266-81156A8A41E7}"/>
    <cellStyle name="쉼표 [0] 7 4 2 3" xfId="10733" xr:uid="{01CE6F61-F0B4-4A64-86C5-07BAA0464D50}"/>
    <cellStyle name="쉼표 [0] 7 5" xfId="10734" xr:uid="{25674393-6547-43FF-BC1A-31FE64E03719}"/>
    <cellStyle name="쉼표 [0] 7 5 2" xfId="10735" xr:uid="{A9319C25-1F12-4467-BF57-3B5B24684896}"/>
    <cellStyle name="쉼표 [0] 7 5 2 2" xfId="10736" xr:uid="{41B6312C-8FFD-4FEF-852B-47735BFC91C7}"/>
    <cellStyle name="쉼표 [0] 7 5 2 2 2" xfId="10737" xr:uid="{7666E65A-0E56-4E91-801F-5346D91D7396}"/>
    <cellStyle name="쉼표 [0] 7 5 2 3" xfId="10738" xr:uid="{030643C6-1502-402D-822B-420A00312561}"/>
    <cellStyle name="쉼표 [0] 7 6" xfId="10739" xr:uid="{0B7F2889-4DBC-4E17-AE48-0871EE2FED5A}"/>
    <cellStyle name="쉼표 [0] 7 6 2" xfId="10740" xr:uid="{9F9DB519-6CFF-4239-B3F5-9978F5E9E722}"/>
    <cellStyle name="쉼표 [0] 7 6 2 2" xfId="10741" xr:uid="{E1709651-D21D-4B0E-AFE7-80E31330AF7E}"/>
    <cellStyle name="쉼표 [0] 7 6 2 2 2" xfId="10742" xr:uid="{317152F4-591E-4FE8-8797-807C2071D78A}"/>
    <cellStyle name="쉼표 [0] 7 6 2 3" xfId="10743" xr:uid="{B03E9DEA-5753-4B94-8969-53AB6EC5CD1E}"/>
    <cellStyle name="쉼표 [0] 7 7" xfId="10744" xr:uid="{696AEFD8-E5CB-44F0-ADE6-7C1494B1F513}"/>
    <cellStyle name="쉼표 [0] 7 7 2" xfId="10745" xr:uid="{73942866-2C01-4478-91F4-59432E88275E}"/>
    <cellStyle name="쉼표 [0] 7 7 2 2" xfId="10746" xr:uid="{AE6F29F1-0311-4A3E-837A-5155A8B85421}"/>
    <cellStyle name="쉼표 [0] 7 7 3" xfId="10747" xr:uid="{C583A824-0BCB-4830-8E35-94DB199B0AEF}"/>
    <cellStyle name="쉼표 [0] 7 8" xfId="10748" xr:uid="{E82F4086-FD31-4B6C-8C1A-BE3BD9ACAD97}"/>
    <cellStyle name="쉼표 [0] 7 8 2" xfId="10749" xr:uid="{43035717-AD24-440C-A6DB-8937E2324096}"/>
    <cellStyle name="쉼표 [0] 7 8 2 2" xfId="10750" xr:uid="{EC5F09EA-600E-4C2D-81CA-483FCC051D2E}"/>
    <cellStyle name="쉼표 [0] 7 8 3" xfId="10751" xr:uid="{37C0DFFB-62B1-4895-A8BE-29C447F8FBEA}"/>
    <cellStyle name="쉼표 [0] 7 9" xfId="10752" xr:uid="{962CB4E3-653E-4AE0-9DB0-D3063FB0659C}"/>
    <cellStyle name="쉼표 [0] 7 9 2" xfId="10753" xr:uid="{31ECA3A7-227C-4B67-A66A-BF10D3164278}"/>
    <cellStyle name="쉼표 [0] 7 9 2 2" xfId="10754" xr:uid="{911554EB-AC75-4823-B609-85A08AA44C8B}"/>
    <cellStyle name="쉼표 [0] 7 9 3" xfId="10755" xr:uid="{86726C58-DAFB-4A84-9E36-BB27AD2DDFD4}"/>
    <cellStyle name="쉼표 [0] 70" xfId="27827" xr:uid="{E430D33A-E05F-467F-85AE-745D1B6C581C}"/>
    <cellStyle name="쉼표 [0] 71" xfId="28392" xr:uid="{5586BF5E-78E3-444B-B29F-8AD6810B4B65}"/>
    <cellStyle name="쉼표 [0] 72" xfId="27828" xr:uid="{65E0F791-7E8B-4257-B48D-CD0B815507CB}"/>
    <cellStyle name="쉼표 [0] 73" xfId="27829" xr:uid="{62C29F37-EB34-4797-B3E8-380D10403940}"/>
    <cellStyle name="쉼표 [0] 74" xfId="27830" xr:uid="{19FF5EC7-230E-4DC0-AA8F-123CC9638589}"/>
    <cellStyle name="쉼표 [0] 75" xfId="27831" xr:uid="{5B74EF37-753B-4E59-9A10-88B61949438C}"/>
    <cellStyle name="쉼표 [0] 76" xfId="27832" xr:uid="{C81C6BF4-0DC1-4DF0-B331-E3A435E934C5}"/>
    <cellStyle name="쉼표 [0] 77" xfId="27833" xr:uid="{1CDFE684-21D2-474B-B853-44F24D63C540}"/>
    <cellStyle name="쉼표 [0] 78" xfId="31004" xr:uid="{32C4FC4F-2D64-43DC-9068-B0F5F739C20F}"/>
    <cellStyle name="쉼표 [0] 8" xfId="10756" xr:uid="{F3B310C2-EE47-4B62-B974-347CD7CC3BD3}"/>
    <cellStyle name="쉼표 [0] 8 10" xfId="10757" xr:uid="{E5AF04F9-7D7E-4D28-8B1F-6D1F2939F326}"/>
    <cellStyle name="쉼표 [0] 8 10 2" xfId="10758" xr:uid="{BFB023C2-E15E-4D06-AEA5-24313FF5B4F9}"/>
    <cellStyle name="쉼표 [0] 8 10 2 2" xfId="10759" xr:uid="{ADAA1088-F81E-4511-AA2F-4F13138D0414}"/>
    <cellStyle name="쉼표 [0] 8 10 3" xfId="10760" xr:uid="{9FE9ED50-5C58-42A9-924D-45CF6184FA46}"/>
    <cellStyle name="쉼표 [0] 8 11" xfId="10761" xr:uid="{503FE6CA-CBCD-4DA2-9040-19E2825D2F14}"/>
    <cellStyle name="쉼표 [0] 8 11 2" xfId="10762" xr:uid="{4F869FCD-6923-42D7-81F2-CE0E3F23A479}"/>
    <cellStyle name="쉼표 [0] 8 11 2 2" xfId="10763" xr:uid="{5AAF3306-ECC9-4CCD-9F87-670DDC8BDC63}"/>
    <cellStyle name="쉼표 [0] 8 11 3" xfId="10764" xr:uid="{0252FF21-1B16-4A1B-A6D2-3B1EF2BB5D48}"/>
    <cellStyle name="쉼표 [0] 8 12" xfId="10765" xr:uid="{D3DAE1C5-B8F0-4F80-AD1D-8F4C124781F4}"/>
    <cellStyle name="쉼표 [0] 8 12 2" xfId="10766" xr:uid="{53C0B886-06A0-436C-B3F3-FD74D8081921}"/>
    <cellStyle name="쉼표 [0] 8 12 2 2" xfId="10767" xr:uid="{64039869-6A29-4479-9CB1-7A7C27F14D20}"/>
    <cellStyle name="쉼표 [0] 8 12 3" xfId="10768" xr:uid="{1EAF899D-2B56-423D-8908-9F7EED3C74A3}"/>
    <cellStyle name="쉼표 [0] 8 13" xfId="10769" xr:uid="{4B4C8986-ED62-4DFA-B9CF-589D0273BA3F}"/>
    <cellStyle name="쉼표 [0] 8 13 2" xfId="10770" xr:uid="{5086159E-31BD-4153-BEB4-86C828A906A7}"/>
    <cellStyle name="쉼표 [0] 8 13 2 2" xfId="10771" xr:uid="{F6688BA0-99E4-4B0B-8BB5-2A0E855F2E87}"/>
    <cellStyle name="쉼표 [0] 8 13 3" xfId="10772" xr:uid="{B1832EBB-2DA4-4049-A491-6C7D8AC67D2F}"/>
    <cellStyle name="쉼표 [0] 8 14" xfId="10773" xr:uid="{2BE72E4B-4FEC-40AA-AB60-0ED17D42E501}"/>
    <cellStyle name="쉼표 [0] 8 14 2" xfId="10774" xr:uid="{EDED127B-06DD-40B7-A269-66861158A4D8}"/>
    <cellStyle name="쉼표 [0] 8 14 2 2" xfId="10775" xr:uid="{32D4CB0A-7AB3-43CA-80CB-A49C4DE51D81}"/>
    <cellStyle name="쉼표 [0] 8 14 3" xfId="10776" xr:uid="{91D3E299-AAA8-48FA-AB0E-572F1C3583E7}"/>
    <cellStyle name="쉼표 [0] 8 15" xfId="10777" xr:uid="{5BD20C26-B742-4DA7-8839-99B9FD862346}"/>
    <cellStyle name="쉼표 [0] 8 15 2" xfId="10778" xr:uid="{523C2942-3F4F-4341-8A56-CDDF9640300E}"/>
    <cellStyle name="쉼표 [0] 8 15 2 2" xfId="10779" xr:uid="{1935DE71-5221-40A9-8B72-79FF4414719A}"/>
    <cellStyle name="쉼표 [0] 8 15 3" xfId="10780" xr:uid="{8C7D929D-5C28-4C86-B2A2-3F6F9A888037}"/>
    <cellStyle name="쉼표 [0] 8 16" xfId="10781" xr:uid="{F9ACEFEC-2CA5-4D31-BC11-00AD6FDA9882}"/>
    <cellStyle name="쉼표 [0] 8 16 2" xfId="10782" xr:uid="{09526ECB-31C7-416C-B638-9756A9F50CC4}"/>
    <cellStyle name="쉼표 [0] 8 16 2 2" xfId="10783" xr:uid="{4AAF56F3-1DC8-481F-A4C0-AF8D9EAFC3E2}"/>
    <cellStyle name="쉼표 [0] 8 16 3" xfId="10784" xr:uid="{2E573B31-5B81-4CC6-A1F6-9FBDFECC8C3D}"/>
    <cellStyle name="쉼표 [0] 8 17" xfId="10785" xr:uid="{ED721D6E-2E32-4108-A570-3901AA3802F9}"/>
    <cellStyle name="쉼표 [0] 8 18" xfId="10786" xr:uid="{317BA040-D774-4450-8EA4-9212EC41FC83}"/>
    <cellStyle name="쉼표 [0] 8 18 2" xfId="10787" xr:uid="{66FD1E0F-E898-4B61-A227-88EE433E3A0E}"/>
    <cellStyle name="쉼표 [0] 8 18 2 2" xfId="10788" xr:uid="{D1862A74-134D-44DF-94D3-66213BEC0866}"/>
    <cellStyle name="쉼표 [0] 8 18 3" xfId="10789" xr:uid="{B7D627B1-2660-4130-9675-498D32D6CE94}"/>
    <cellStyle name="쉼표 [0] 8 19" xfId="10790" xr:uid="{0B09F62B-746B-47B5-8ABE-CC897289A9B8}"/>
    <cellStyle name="쉼표 [0] 8 19 2" xfId="10791" xr:uid="{AC2B2362-682F-4B77-AA3B-76D159B134CC}"/>
    <cellStyle name="쉼표 [0] 8 2" xfId="10792" xr:uid="{AA3DBFC7-F5E3-4AC9-A935-0838F6ED239E}"/>
    <cellStyle name="쉼표 [0] 8 2 2" xfId="10793" xr:uid="{1F342A86-2A64-41E3-B961-9DCB594BFE10}"/>
    <cellStyle name="쉼표 [0] 8 2 2 2" xfId="10794" xr:uid="{5CFE3D4D-468F-4DDD-8702-779D4AB63E2A}"/>
    <cellStyle name="쉼표 [0] 8 2 2 2 2" xfId="10795" xr:uid="{ABBFC3DE-58D2-401D-A1BB-2087328D0663}"/>
    <cellStyle name="쉼표 [0] 8 2 2 3" xfId="10796" xr:uid="{94DAF409-82B3-4164-B71E-3E7837512750}"/>
    <cellStyle name="쉼표 [0] 8 20" xfId="10797" xr:uid="{DEAA73B7-863A-4A08-83DC-2D172417D981}"/>
    <cellStyle name="쉼표 [0] 8 3" xfId="10798" xr:uid="{619A8FEE-8764-4F33-BF95-602A622F7D40}"/>
    <cellStyle name="쉼표 [0] 8 3 2" xfId="10799" xr:uid="{75E49C94-85C5-484B-B3A5-33EEE284BE1A}"/>
    <cellStyle name="쉼표 [0] 8 3 2 2" xfId="10800" xr:uid="{9A1973B4-9D0C-4DFF-9543-ED70599960F7}"/>
    <cellStyle name="쉼표 [0] 8 3 2 2 2" xfId="10801" xr:uid="{5908FE3C-76A6-4B6C-B8EF-D679E97179B2}"/>
    <cellStyle name="쉼표 [0] 8 3 2 3" xfId="10802" xr:uid="{12087101-0D74-45B5-B5FE-A9BEAA0D0586}"/>
    <cellStyle name="쉼표 [0] 8 4" xfId="10803" xr:uid="{A6AB3902-C3F1-468D-B724-96A5F9C6A884}"/>
    <cellStyle name="쉼표 [0] 8 4 2" xfId="10804" xr:uid="{FD8B950F-A0C9-458B-A797-C523217B6CDD}"/>
    <cellStyle name="쉼표 [0] 8 4 2 2" xfId="10805" xr:uid="{149706F6-EC22-4696-8823-7703B889CD88}"/>
    <cellStyle name="쉼표 [0] 8 4 2 2 2" xfId="10806" xr:uid="{FE439D1B-E5D3-426E-A45D-4DEB08C419C0}"/>
    <cellStyle name="쉼표 [0] 8 4 2 3" xfId="10807" xr:uid="{19F613E4-D336-4FF3-8CFC-5A99744FD7D5}"/>
    <cellStyle name="쉼표 [0] 8 5" xfId="10808" xr:uid="{511070C9-01D5-4855-A2F5-97DB27952B8E}"/>
    <cellStyle name="쉼표 [0] 8 5 2" xfId="10809" xr:uid="{B3CD92FA-C16A-4EFD-9C5F-31BEB4232D70}"/>
    <cellStyle name="쉼표 [0] 8 5 2 2" xfId="10810" xr:uid="{2C58BABA-5142-4DA0-A907-8D37292DCE11}"/>
    <cellStyle name="쉼표 [0] 8 5 2 2 2" xfId="10811" xr:uid="{AEC5A235-D507-411B-A19D-39A7453A07E5}"/>
    <cellStyle name="쉼표 [0] 8 5 2 3" xfId="10812" xr:uid="{F015DE29-47D8-491A-824F-5C57D43158D8}"/>
    <cellStyle name="쉼표 [0] 8 6" xfId="10813" xr:uid="{0A44B0BE-1A8E-423D-8667-A903DC2BC0C8}"/>
    <cellStyle name="쉼표 [0] 8 6 2" xfId="10814" xr:uid="{F575A58D-5482-47E6-996D-08E6CE6C6790}"/>
    <cellStyle name="쉼표 [0] 8 6 2 2" xfId="10815" xr:uid="{6E207382-B8D3-40C4-9AD5-981B0210B307}"/>
    <cellStyle name="쉼표 [0] 8 6 2 2 2" xfId="10816" xr:uid="{963A7F7E-CF94-440C-AE3C-ABC64E05CE25}"/>
    <cellStyle name="쉼표 [0] 8 6 2 3" xfId="10817" xr:uid="{3A4EB4CB-6F71-4911-85C1-B0A63B11EC5B}"/>
    <cellStyle name="쉼표 [0] 8 7" xfId="10818" xr:uid="{53019621-5B61-4FB7-A43B-256867BEC515}"/>
    <cellStyle name="쉼표 [0] 8 7 2" xfId="10819" xr:uid="{7C25B119-1B63-4BF3-9B8E-2CB105845CFD}"/>
    <cellStyle name="쉼표 [0] 8 7 2 2" xfId="10820" xr:uid="{1979BF48-9B68-490C-86F6-C8B16AD83F79}"/>
    <cellStyle name="쉼표 [0] 8 7 2 2 2" xfId="10821" xr:uid="{9DD72CD4-5830-494A-B337-1F95CF2CC4A0}"/>
    <cellStyle name="쉼표 [0] 8 7 2 3" xfId="10822" xr:uid="{CBAE2510-9776-4011-85EF-34DA5B19DDC6}"/>
    <cellStyle name="쉼표 [0] 8 8" xfId="10823" xr:uid="{398540C5-F003-410E-ACEB-817EAC871E8A}"/>
    <cellStyle name="쉼표 [0] 8 8 2" xfId="10824" xr:uid="{1EFBD059-9C46-4A55-A2C8-D80B0F87EF69}"/>
    <cellStyle name="쉼표 [0] 8 8 2 2" xfId="10825" xr:uid="{3E1F25EB-AA04-4A78-93C5-9209205CE690}"/>
    <cellStyle name="쉼표 [0] 8 8 3" xfId="10826" xr:uid="{44B19331-5C71-4B28-A83A-0319074C25EF}"/>
    <cellStyle name="쉼표 [0] 8 9" xfId="10827" xr:uid="{5F14B519-3A10-47C4-AA34-54164644D0BC}"/>
    <cellStyle name="쉼표 [0] 8 9 2" xfId="10828" xr:uid="{C88BB070-977A-44EE-B088-B8A89B8FEEC9}"/>
    <cellStyle name="쉼표 [0] 8 9 2 2" xfId="10829" xr:uid="{69660CB2-A8D3-4178-88E2-0904C97298D2}"/>
    <cellStyle name="쉼표 [0] 8 9 3" xfId="10830" xr:uid="{20526762-81E7-4FB5-BE0B-BD2336AF44B7}"/>
    <cellStyle name="쉼표 [0] 80" xfId="27834" xr:uid="{34368EFB-C13A-4643-928C-C70544D78CA9}"/>
    <cellStyle name="쉼표 [0] 9" xfId="10831" xr:uid="{7DAB81A0-FC96-405E-9ADE-6BB1D3AE58DB}"/>
    <cellStyle name="쉼표 [0] 9 10" xfId="10832" xr:uid="{9243D980-DEC2-48F6-B353-281523F1B72E}"/>
    <cellStyle name="쉼표 [0] 9 11" xfId="10833" xr:uid="{8EB2FE58-79B1-4545-A158-D0932AE4D566}"/>
    <cellStyle name="쉼표 [0] 9 12" xfId="10834" xr:uid="{FD2B91B6-952F-40C9-BCD7-4281AFCD5A5A}"/>
    <cellStyle name="쉼표 [0] 9 13" xfId="10835" xr:uid="{C252A1D9-CA18-46B4-8921-CEBE8C162381}"/>
    <cellStyle name="쉼표 [0] 9 14" xfId="10836" xr:uid="{C6F397EA-29DB-4CB9-8665-F5E28E8F8A6D}"/>
    <cellStyle name="쉼표 [0] 9 15" xfId="10837" xr:uid="{FFE141F4-23C7-4C73-B399-659FCD6D088F}"/>
    <cellStyle name="쉼표 [0] 9 16" xfId="10838" xr:uid="{1553BC17-4261-4664-8D61-71258CC35C5C}"/>
    <cellStyle name="쉼표 [0] 9 2" xfId="10839" xr:uid="{569BA51F-3E6A-45AD-8F5A-8E8E49034924}"/>
    <cellStyle name="쉼표 [0] 9 3" xfId="10840" xr:uid="{8CE8A913-38FE-47D8-9BAA-1726FB0BE046}"/>
    <cellStyle name="쉼표 [0] 9 4" xfId="10841" xr:uid="{0B348749-B1BC-42A0-AE0F-1F0ACF763178}"/>
    <cellStyle name="쉼표 [0] 9 5" xfId="10842" xr:uid="{BD69DAC0-1A08-4161-BE12-3E59CA041A04}"/>
    <cellStyle name="쉼표 [0] 9 6" xfId="10843" xr:uid="{6E0E5A58-D507-4318-9DCD-ADDDFCC7A4EC}"/>
    <cellStyle name="쉼표 [0] 9 7" xfId="10844" xr:uid="{E485BB86-6442-4724-B9EB-2D6B7473239B}"/>
    <cellStyle name="쉼표 [0] 9 8" xfId="10845" xr:uid="{940927EA-F594-4F0B-86F9-A44E9A924789}"/>
    <cellStyle name="쉼표 [0] 9 9" xfId="10846" xr:uid="{B415AE67-E3D9-4EFD-89B1-5297AEA4BB1D}"/>
    <cellStyle name="쉼표 2" xfId="10847" xr:uid="{800F8379-9246-4537-8972-D02580D69A2E}"/>
    <cellStyle name="스타일 1" xfId="10848" xr:uid="{749AF747-1E17-4711-95D5-A4CE4B11B38C}"/>
    <cellStyle name="스타일 1 2" xfId="10849" xr:uid="{73A07621-EC15-4D06-A519-5A3F98E15488}"/>
    <cellStyle name="스타일 10" xfId="10850" xr:uid="{034E80DA-61E2-4DB7-95DF-0695EE970560}"/>
    <cellStyle name="스타일 10 2" xfId="27835" xr:uid="{6547C950-9636-4791-8575-18CC72BC5CEC}"/>
    <cellStyle name="스타일 100" xfId="10851" xr:uid="{BAC90995-E5B4-4A7D-BE6F-408FFE6A6F60}"/>
    <cellStyle name="스타일 100 2" xfId="27836" xr:uid="{29F415EC-6E06-4F86-AF92-3749DD6E7F13}"/>
    <cellStyle name="스타일 101" xfId="10852" xr:uid="{8AF1D451-343B-495C-BE66-5941965DD955}"/>
    <cellStyle name="스타일 101 2" xfId="27837" xr:uid="{03680E5F-31CD-4977-BB0D-5DC34B244561}"/>
    <cellStyle name="스타일 102" xfId="10853" xr:uid="{51900FBE-4C0C-4162-8FA4-D13E5D806D51}"/>
    <cellStyle name="스타일 102 2" xfId="27838" xr:uid="{5D1AFBA3-EBFB-4FA2-8E2C-E783197E6395}"/>
    <cellStyle name="스타일 103" xfId="10854" xr:uid="{F1304008-D1A3-4378-B05F-280A79DC824E}"/>
    <cellStyle name="스타일 103 2" xfId="27839" xr:uid="{FEDEAAB4-5955-433F-8BF4-22F12C9B7330}"/>
    <cellStyle name="스타일 104" xfId="10855" xr:uid="{F72BF3FC-9579-432A-98B0-11DF51D9E9D1}"/>
    <cellStyle name="스타일 104 2" xfId="27840" xr:uid="{67C670DD-4146-44EF-A19C-D240DFF2CB6E}"/>
    <cellStyle name="스타일 105" xfId="10856" xr:uid="{5FE3550C-15D4-4704-92DD-893761FC3D7A}"/>
    <cellStyle name="스타일 106" xfId="10857" xr:uid="{3DDAF97D-CC0F-4376-9C7D-3846AEE229A7}"/>
    <cellStyle name="스타일 106 2" xfId="27841" xr:uid="{2A115285-D71C-4681-BC93-894E77BA425B}"/>
    <cellStyle name="스타일 107" xfId="10858" xr:uid="{DEE3F3F6-6F78-4A0B-8F5A-B81D80E02993}"/>
    <cellStyle name="스타일 107 2" xfId="27842" xr:uid="{6E2ED261-EE7B-4B8E-8084-9226AB9DBEBC}"/>
    <cellStyle name="스타일 108" xfId="10859" xr:uid="{06590278-19DA-4101-BFA7-D4CC328ABD7C}"/>
    <cellStyle name="스타일 109" xfId="10860" xr:uid="{FC661155-8CB2-4991-BFAF-688C57244F4E}"/>
    <cellStyle name="스타일 109 2" xfId="27843" xr:uid="{2FA01CE1-CCED-4181-B315-123BB63A9715}"/>
    <cellStyle name="스타일 11" xfId="10861" xr:uid="{62B33EC4-F11D-4E17-9881-4381A99F810B}"/>
    <cellStyle name="스타일 11 2" xfId="27844" xr:uid="{B06E0400-C9F9-49F1-B8F6-BCC1CE227334}"/>
    <cellStyle name="스타일 110" xfId="10862" xr:uid="{DA0901BB-1B04-49AC-9CF2-DC7A0385EF1E}"/>
    <cellStyle name="스타일 110 2" xfId="27845" xr:uid="{B940A43C-C47F-4D6C-AB8A-BD38E3D5DE3C}"/>
    <cellStyle name="스타일 111" xfId="10863" xr:uid="{0618C2C5-A6C5-4E50-B974-B166CADDD880}"/>
    <cellStyle name="스타일 111 2" xfId="27846" xr:uid="{44F0EEBE-B6C2-4FF6-B674-AF49991514A7}"/>
    <cellStyle name="스타일 112" xfId="10864" xr:uid="{2BF90CD6-D6DB-4D6A-90A4-E67F5B43D894}"/>
    <cellStyle name="스타일 113" xfId="10865" xr:uid="{42019301-68EC-437C-9EFB-E87BB2F3B381}"/>
    <cellStyle name="스타일 113 2" xfId="27847" xr:uid="{D99C85F4-0384-45E9-B56A-686671AA782B}"/>
    <cellStyle name="스타일 114" xfId="10866" xr:uid="{A1E3CB16-9AAF-4A0E-8B1C-334A9D5062C4}"/>
    <cellStyle name="스타일 114 2" xfId="27848" xr:uid="{CBF971AD-584C-4A34-869C-DE0466B40BAF}"/>
    <cellStyle name="스타일 115" xfId="10867" xr:uid="{6CA8ED84-80B9-44AC-B702-088D7F6AAA7F}"/>
    <cellStyle name="스타일 115 2" xfId="27849" xr:uid="{3D207642-C954-461A-A4A7-6E8AE5D67BC4}"/>
    <cellStyle name="스타일 116" xfId="10868" xr:uid="{87E57417-066E-45BD-9AA7-5265D5322E5E}"/>
    <cellStyle name="스타일 116 2" xfId="27850" xr:uid="{32881851-BB30-476D-B35E-B58D24414AF4}"/>
    <cellStyle name="스타일 117" xfId="10869" xr:uid="{992358B5-7090-4ADC-BC9B-426FA081562A}"/>
    <cellStyle name="스타일 118" xfId="10870" xr:uid="{41D8AF21-3FE2-42B8-AF78-59B7B5EB45A5}"/>
    <cellStyle name="스타일 118 2" xfId="27851" xr:uid="{CDA711EB-E134-4ACF-BBAE-81BC82A03C01}"/>
    <cellStyle name="스타일 119" xfId="10871" xr:uid="{4919951E-FC18-4AF7-9AC6-F2A8A6FE9077}"/>
    <cellStyle name="스타일 119 2" xfId="27852" xr:uid="{A6D97A57-30C4-44AD-A97D-00C614D79396}"/>
    <cellStyle name="스타일 12" xfId="10872" xr:uid="{5A675D30-DDED-491B-B9CC-4E1DD83624CA}"/>
    <cellStyle name="스타일 120" xfId="10873" xr:uid="{6BCB740B-E894-4377-BBBD-F9FA3F78D39B}"/>
    <cellStyle name="스타일 121" xfId="10874" xr:uid="{5F0B13A6-FC77-41E9-A9F5-1FCE0A2B16D0}"/>
    <cellStyle name="스타일 121 2" xfId="27853" xr:uid="{C252C92D-9F27-46C4-8732-BD76A11731CF}"/>
    <cellStyle name="스타일 122" xfId="10875" xr:uid="{4E9A3C5B-DC17-4439-B675-ED94E17B96F0}"/>
    <cellStyle name="스타일 122 2" xfId="27854" xr:uid="{B64B35D8-F092-4DD7-A8D7-456C3DC80B7C}"/>
    <cellStyle name="스타일 123" xfId="10876" xr:uid="{47BE0172-3E59-4B1A-BD5B-A7B638EA4B8E}"/>
    <cellStyle name="스타일 123 2" xfId="27855" xr:uid="{70296F33-5524-4BC3-AD39-7DAFA341D088}"/>
    <cellStyle name="스타일 124" xfId="10877" xr:uid="{08FCAAC1-AC1D-4BC1-BE48-87B94DC4C4E9}"/>
    <cellStyle name="스타일 125" xfId="10878" xr:uid="{140A6DED-46C9-4539-8A74-EFEF86A2D184}"/>
    <cellStyle name="스타일 125 2" xfId="27856" xr:uid="{014FF8DC-145B-47F8-8F40-AD4728F8C2BD}"/>
    <cellStyle name="스타일 126" xfId="10879" xr:uid="{A5E2AFF1-C3CC-44DB-92EA-7E1CF3AFC503}"/>
    <cellStyle name="스타일 126 2" xfId="27857" xr:uid="{DB54A402-E06B-4F86-A0BA-18B1D4A19743}"/>
    <cellStyle name="스타일 127" xfId="10880" xr:uid="{C68ED8B3-CEC2-4102-BDF2-967F5627D772}"/>
    <cellStyle name="스타일 128" xfId="10881" xr:uid="{3EE418BE-F026-46D2-84F5-88F49E5DE42A}"/>
    <cellStyle name="스타일 128 2" xfId="27858" xr:uid="{C8613EC8-C879-419D-A4AA-0027706EDDB9}"/>
    <cellStyle name="스타일 129" xfId="10882" xr:uid="{3574A4DA-A146-48E7-B627-8D298585E729}"/>
    <cellStyle name="스타일 129 2" xfId="27859" xr:uid="{3CC58206-54A3-47A6-8209-57275D5AF6F5}"/>
    <cellStyle name="스타일 13" xfId="10883" xr:uid="{EDD8C012-6262-43A8-88CC-54D9688B608B}"/>
    <cellStyle name="스타일 13 2" xfId="27860" xr:uid="{AE978C32-3CAB-4AB8-81F8-CE0531E6299F}"/>
    <cellStyle name="스타일 130" xfId="10884" xr:uid="{62F7DB46-86E7-4F7F-9433-02873AE63AA4}"/>
    <cellStyle name="스타일 130 2" xfId="27861" xr:uid="{CD293C67-3ECF-4ECD-9E67-DA933268EBA3}"/>
    <cellStyle name="스타일 131" xfId="10885" xr:uid="{FB3744AE-1E92-4D51-9107-701779E93129}"/>
    <cellStyle name="스타일 132" xfId="10886" xr:uid="{39B2DE79-9B93-4BB2-9206-DEF6D8978102}"/>
    <cellStyle name="스타일 132 2" xfId="27862" xr:uid="{F0D4C870-416E-40A9-B5AC-09A334770A7E}"/>
    <cellStyle name="스타일 133" xfId="10887" xr:uid="{96BEED3A-CD2F-4FAC-A65F-FEAFB7A6E2F5}"/>
    <cellStyle name="스타일 133 2" xfId="27863" xr:uid="{332F9D70-6B1B-4C06-8D28-FA0180DF1072}"/>
    <cellStyle name="스타일 134" xfId="10888" xr:uid="{706F2076-8198-4772-9403-13B9F066D53D}"/>
    <cellStyle name="스타일 134 2" xfId="27864" xr:uid="{71F49EDF-689F-4858-B7C3-252DC2EE8E51}"/>
    <cellStyle name="스타일 135" xfId="10889" xr:uid="{FA2D3883-581E-41D8-A7EB-8DC310D2E599}"/>
    <cellStyle name="스타일 135 2" xfId="27865" xr:uid="{98863D1F-AAF8-4C4F-AC18-6F6A6C5F23A2}"/>
    <cellStyle name="스타일 136" xfId="10890" xr:uid="{C2817938-9770-474E-9BFE-D2A57E166B7D}"/>
    <cellStyle name="스타일 136 2" xfId="27866" xr:uid="{257C9557-67A4-4625-B736-EE2827789D3C}"/>
    <cellStyle name="스타일 137" xfId="10891" xr:uid="{22FDE4D5-C074-4E23-8458-ACCA17166E49}"/>
    <cellStyle name="스타일 138" xfId="10892" xr:uid="{248BC827-F3AD-47AD-9604-2899F1074A91}"/>
    <cellStyle name="스타일 138 2" xfId="27867" xr:uid="{35998F5B-8942-4A6E-BBBE-FDE4C87D957B}"/>
    <cellStyle name="스타일 139" xfId="10893" xr:uid="{1C0186F3-A7B2-4DFF-865A-BB433756DB0B}"/>
    <cellStyle name="스타일 139 2" xfId="27868" xr:uid="{EDADD3B9-D2ED-4784-8FD7-09B4B8C1A07A}"/>
    <cellStyle name="스타일 14" xfId="10894" xr:uid="{F79FD4E8-EA14-43B6-9B78-926D847204F2}"/>
    <cellStyle name="스타일 14 2" xfId="27869" xr:uid="{99641D13-88D3-40D4-98D5-79301B7EE347}"/>
    <cellStyle name="스타일 140" xfId="10895" xr:uid="{20E016DF-5C25-432F-BA12-37ECA3EA1A45}"/>
    <cellStyle name="스타일 141" xfId="10896" xr:uid="{868A1141-37EB-4530-A960-3AAFE999FF1C}"/>
    <cellStyle name="스타일 141 2" xfId="27870" xr:uid="{FCF63043-FCCF-4F87-973E-2DDD6D6DEA04}"/>
    <cellStyle name="스타일 142" xfId="10897" xr:uid="{CB4A8BC9-4747-4D59-B52A-65D4D29CFB34}"/>
    <cellStyle name="스타일 142 2" xfId="27871" xr:uid="{15F983C4-E1BD-4F3E-8A25-EEC5D7B32E91}"/>
    <cellStyle name="스타일 143" xfId="10898" xr:uid="{A44C9FD0-FCC1-45C0-99BE-E81AE8CC36ED}"/>
    <cellStyle name="스타일 143 2" xfId="27872" xr:uid="{F056EE7A-3B90-46ED-A297-3DCFE009DE73}"/>
    <cellStyle name="스타일 144" xfId="10899" xr:uid="{C9FF58F4-F8AC-4F32-A647-6B005E27CE47}"/>
    <cellStyle name="스타일 145" xfId="10900" xr:uid="{23F856E4-8F7A-4E08-A84F-1B532B7683EA}"/>
    <cellStyle name="스타일 145 2" xfId="27873" xr:uid="{C81BF407-DC59-4512-AFC0-00FCBF87162E}"/>
    <cellStyle name="스타일 146" xfId="10901" xr:uid="{6D964D84-3818-4212-AA54-CB1FBB7100D8}"/>
    <cellStyle name="스타일 146 2" xfId="27874" xr:uid="{FD828C9C-61AE-4180-BFC6-84CD95FAE3CC}"/>
    <cellStyle name="스타일 147" xfId="10902" xr:uid="{3EA83C41-D539-4908-A780-255D627AFD44}"/>
    <cellStyle name="스타일 147 2" xfId="27875" xr:uid="{8C4B0DEA-1C17-4735-B79B-212F6476E6DA}"/>
    <cellStyle name="스타일 148" xfId="10903" xr:uid="{0864A63C-DB88-4550-9B7D-D686D3D6087D}"/>
    <cellStyle name="스타일 148 2" xfId="27876" xr:uid="{EF19E9F7-F8AE-41DA-B1EA-F22245D1AAB0}"/>
    <cellStyle name="스타일 149" xfId="10904" xr:uid="{9B151D25-1BAA-4BE0-B296-8D15E76001C7}"/>
    <cellStyle name="스타일 15" xfId="10905" xr:uid="{F117CADA-B80C-4B9F-99C1-D201F15C1E05}"/>
    <cellStyle name="스타일 15 2" xfId="27877" xr:uid="{A92E356D-DA39-4DF1-9301-9C02D74CF40B}"/>
    <cellStyle name="스타일 150" xfId="10906" xr:uid="{CD1BDB5C-EC1B-4037-8960-DA4056941212}"/>
    <cellStyle name="스타일 150 2" xfId="27878" xr:uid="{6363C530-27CE-4012-B67E-BD793188FF52}"/>
    <cellStyle name="스타일 151" xfId="10907" xr:uid="{523935CC-7FD6-48DB-98A8-8407E11AD63A}"/>
    <cellStyle name="스타일 151 2" xfId="27879" xr:uid="{E55F8FD0-86E5-4C28-A393-A7F3D005E238}"/>
    <cellStyle name="스타일 152" xfId="10908" xr:uid="{332C11A5-0CD7-4D1C-89E6-90493BEA04AD}"/>
    <cellStyle name="스타일 153" xfId="10909" xr:uid="{473D9280-8E44-4BAE-990E-5AF1697DDE88}"/>
    <cellStyle name="스타일 153 2" xfId="27880" xr:uid="{81443355-7709-46B2-A3F7-CBE9E90723C0}"/>
    <cellStyle name="스타일 154" xfId="10910" xr:uid="{B666342A-1746-462C-A1B1-500BA42C570E}"/>
    <cellStyle name="스타일 154 2" xfId="27881" xr:uid="{BF70360B-0778-47B1-877E-8093D6322EAE}"/>
    <cellStyle name="스타일 155" xfId="10911" xr:uid="{AD5D4B51-65DD-40C8-A7BA-3A335659C417}"/>
    <cellStyle name="스타일 156" xfId="10912" xr:uid="{2B7D9486-BD30-48E1-BF54-034A852782A8}"/>
    <cellStyle name="스타일 156 2" xfId="27882" xr:uid="{8C75BF0D-4DD6-4F80-B2DF-0EC86DDEFAA0}"/>
    <cellStyle name="스타일 157" xfId="10913" xr:uid="{175A5CF2-E3B5-40CA-8390-1FD3924DA043}"/>
    <cellStyle name="스타일 157 2" xfId="27883" xr:uid="{AE9B352B-2A05-4DD5-8C04-83A73913B2D4}"/>
    <cellStyle name="스타일 158" xfId="10914" xr:uid="{C40F1167-5A58-4C3F-9002-2E4BCC2DE985}"/>
    <cellStyle name="스타일 159" xfId="10915" xr:uid="{641732F9-1D3A-4E84-B6BE-B5812354CF57}"/>
    <cellStyle name="스타일 159 2" xfId="27884" xr:uid="{A3A4C007-1A31-4E28-9DEB-1A12F588CA47}"/>
    <cellStyle name="스타일 16" xfId="10916" xr:uid="{8B3A6711-7BB8-4745-A3E9-9D700D2D2933}"/>
    <cellStyle name="스타일 160" xfId="10917" xr:uid="{4B51810E-977D-4A30-BB3B-9132041F808E}"/>
    <cellStyle name="스타일 160 2" xfId="27885" xr:uid="{D0622295-CD54-44E0-9CB8-48E31A06CB03}"/>
    <cellStyle name="스타일 161" xfId="10918" xr:uid="{711C33AC-2262-47DD-A532-4DFCAB4BBD0F}"/>
    <cellStyle name="스타일 161 2" xfId="27886" xr:uid="{5AFB2438-64D0-48EA-925C-0731C2DC5DAC}"/>
    <cellStyle name="스타일 162" xfId="10919" xr:uid="{465BBC34-550D-45D3-B23B-0783B9D38D97}"/>
    <cellStyle name="스타일 163" xfId="10920" xr:uid="{8E4749A4-2098-4552-B820-58FC0E0D0990}"/>
    <cellStyle name="스타일 163 2" xfId="27887" xr:uid="{741E0663-6947-4DCD-8F50-E3B04D3A84BA}"/>
    <cellStyle name="스타일 164" xfId="10921" xr:uid="{84ADBF20-21F8-4D85-9E60-05B1D8474712}"/>
    <cellStyle name="스타일 164 2" xfId="27888" xr:uid="{77681778-F512-4673-A40A-81AF4A301186}"/>
    <cellStyle name="스타일 165" xfId="10922" xr:uid="{9CDD9F77-30C5-4602-873D-97A9EE621AA7}"/>
    <cellStyle name="스타일 166" xfId="10923" xr:uid="{8A887623-5885-40CE-A791-AFF89CA5F242}"/>
    <cellStyle name="스타일 166 2" xfId="27889" xr:uid="{6BEF8C14-0622-4C54-A04E-99A7B381C913}"/>
    <cellStyle name="스타일 167" xfId="10924" xr:uid="{E79C43EC-CDAF-4271-A140-EDAC69DCEF06}"/>
    <cellStyle name="스타일 167 2" xfId="27890" xr:uid="{241986D4-EEB6-4F69-9B1D-8930EFFAD172}"/>
    <cellStyle name="스타일 168" xfId="10925" xr:uid="{CB2CA14E-6578-4833-9E5E-58CCFB90FEAB}"/>
    <cellStyle name="스타일 168 2" xfId="27891" xr:uid="{D47257CD-512D-494D-92B9-ABDA86660CAD}"/>
    <cellStyle name="스타일 169" xfId="10926" xr:uid="{BD95022A-CAC8-4879-B366-BC44D2A02615}"/>
    <cellStyle name="스타일 17" xfId="10927" xr:uid="{02E66A31-E5D0-4333-AECE-909944F29599}"/>
    <cellStyle name="스타일 17 2" xfId="27892" xr:uid="{A439C24A-36D8-40E9-802E-8FDECD64AF81}"/>
    <cellStyle name="스타일 170" xfId="10928" xr:uid="{4839A43A-06F4-4DAE-B62D-7685A451900A}"/>
    <cellStyle name="스타일 170 2" xfId="27893" xr:uid="{E7E93994-0868-4852-86DA-3A2EBDD57FD9}"/>
    <cellStyle name="스타일 171" xfId="10929" xr:uid="{46F30F72-2775-423D-89DD-2AF50B2289CC}"/>
    <cellStyle name="스타일 171 2" xfId="27894" xr:uid="{4611EA18-0798-4BA8-B6D5-F91D1990A8A7}"/>
    <cellStyle name="스타일 172" xfId="10930" xr:uid="{69598938-BD66-4F71-B6F7-FE844581B3E8}"/>
    <cellStyle name="스타일 172 2" xfId="27895" xr:uid="{663D4376-33FC-4F7D-B7B3-9218D915A46F}"/>
    <cellStyle name="스타일 173" xfId="10931" xr:uid="{EF22A7FF-CF03-47E4-9F82-F352385D5C6D}"/>
    <cellStyle name="스타일 173 2" xfId="27896" xr:uid="{06EA86ED-7CFB-4FB1-80FD-57A006CE8464}"/>
    <cellStyle name="스타일 174" xfId="10932" xr:uid="{F4C47229-5729-4DFD-8CA8-71ABDEA9BA73}"/>
    <cellStyle name="스타일 174 2" xfId="27897" xr:uid="{121135F5-EC7A-4AF7-A771-4CFC71B7FDBA}"/>
    <cellStyle name="스타일 175" xfId="10933" xr:uid="{BBD67BB8-4BF6-40FD-9E60-BA14B8B3EF28}"/>
    <cellStyle name="스타일 176" xfId="10934" xr:uid="{A505C738-E721-408C-9E2D-4C18BA0D922C}"/>
    <cellStyle name="스타일 176 2" xfId="27898" xr:uid="{61DE18C9-B85D-4855-8281-DE69DCA778E6}"/>
    <cellStyle name="스타일 177" xfId="10935" xr:uid="{34326B9B-C03E-4536-9BC6-6EA3CC156DB0}"/>
    <cellStyle name="스타일 177 2" xfId="27899" xr:uid="{3DA39230-F6C7-420F-AE98-57D3D4BDE836}"/>
    <cellStyle name="스타일 178" xfId="10936" xr:uid="{617784A4-B792-4CC9-BD3F-0B1744C93D8D}"/>
    <cellStyle name="스타일 179" xfId="10937" xr:uid="{F6CBD74E-CE8E-48D1-8267-0D3354FDA299}"/>
    <cellStyle name="스타일 179 2" xfId="27900" xr:uid="{B155D266-DFCA-4993-80EE-6FEEA5EF62C2}"/>
    <cellStyle name="스타일 18" xfId="10938" xr:uid="{7BDBF583-B841-4BCC-B648-B307DDC9C705}"/>
    <cellStyle name="스타일 18 2" xfId="27901" xr:uid="{C1C11CBB-7545-4CBA-8DF7-98F1FCAE4615}"/>
    <cellStyle name="스타일 180" xfId="10939" xr:uid="{89FBB72A-39AC-4028-B7BF-A96A14BD9212}"/>
    <cellStyle name="스타일 180 2" xfId="27902" xr:uid="{DD5D7CB7-69C2-4D87-B86D-54CFB1877A5B}"/>
    <cellStyle name="스타일 181" xfId="10940" xr:uid="{49E1AB18-2541-428D-A0E3-14AA9D61FCB6}"/>
    <cellStyle name="스타일 181 2" xfId="27903" xr:uid="{6E316A96-85B6-4844-B3A3-A8733AB20DA5}"/>
    <cellStyle name="스타일 182" xfId="10941" xr:uid="{B153CDD6-71B1-4B07-8ABF-44128D46E2BF}"/>
    <cellStyle name="스타일 183" xfId="10942" xr:uid="{9740305E-2CC4-42B1-855B-B48EE2E362C0}"/>
    <cellStyle name="스타일 183 2" xfId="27904" xr:uid="{CEC402A6-9F47-49E3-9D8C-5DA1FD4E1E89}"/>
    <cellStyle name="스타일 184" xfId="10943" xr:uid="{7F11B96A-7A5E-480D-9F66-257DF6172EAC}"/>
    <cellStyle name="스타일 184 2" xfId="27905" xr:uid="{2BD69AF4-E2D9-41A3-B4F1-290E866F02E1}"/>
    <cellStyle name="스타일 185" xfId="10944" xr:uid="{9C4E33BD-7483-40F9-AB96-FAA326B7ADFC}"/>
    <cellStyle name="스타일 185 2" xfId="27906" xr:uid="{B6EFB340-B87F-4C19-984F-F72B21326B7C}"/>
    <cellStyle name="스타일 186" xfId="10945" xr:uid="{70A91FD6-83BB-4A74-B058-69AE8480C9D2}"/>
    <cellStyle name="스타일 186 2" xfId="27907" xr:uid="{C23BE35B-5038-4E8C-887F-1E5C4C2EF4FD}"/>
    <cellStyle name="스타일 187" xfId="10946" xr:uid="{0B8A1CDB-457C-454C-8BC1-4E8DAD7A2F2E}"/>
    <cellStyle name="스타일 188" xfId="10947" xr:uid="{F65A3D8D-0ECF-4F4F-86A8-A86990D201B3}"/>
    <cellStyle name="스타일 188 2" xfId="27908" xr:uid="{673F4E2D-3499-4A26-B011-ACAFABAC8060}"/>
    <cellStyle name="스타일 189" xfId="10948" xr:uid="{AF86B3EB-64FF-4635-9408-28B1E8DD30AF}"/>
    <cellStyle name="스타일 189 2" xfId="27909" xr:uid="{1D4652FA-7C64-45F8-AA79-85A1B1F63166}"/>
    <cellStyle name="스타일 19" xfId="10949" xr:uid="{AED65F42-9F66-47BE-9951-692B8B0DAD1D}"/>
    <cellStyle name="스타일 19 2" xfId="27910" xr:uid="{840D2E3C-D9F5-4295-A470-B0D893389683}"/>
    <cellStyle name="스타일 190" xfId="10950" xr:uid="{E281CC18-6402-4C7B-9374-F214829ADEC2}"/>
    <cellStyle name="스타일 191" xfId="10951" xr:uid="{3EFA1BCC-D0D7-41CA-8EC7-DC857DC7F18A}"/>
    <cellStyle name="스타일 191 2" xfId="27911" xr:uid="{526CE168-5ED2-4202-9088-C7DB113747EA}"/>
    <cellStyle name="스타일 192" xfId="10952" xr:uid="{EA4AEE98-5D33-469F-A4E0-334B478C0DC7}"/>
    <cellStyle name="스타일 192 2" xfId="27912" xr:uid="{8AC5C03E-C9F8-4D99-AAED-22F503ADE033}"/>
    <cellStyle name="스타일 193" xfId="10953" xr:uid="{D2C7DFA2-1FD2-4272-A35E-ED7D53A4F333}"/>
    <cellStyle name="스타일 193 2" xfId="27913" xr:uid="{84D8C04E-DB1D-4938-BD83-0F7D11868A83}"/>
    <cellStyle name="스타일 194" xfId="10954" xr:uid="{1A2421D8-8947-43F4-A8DE-F12E50089B51}"/>
    <cellStyle name="스타일 195" xfId="10955" xr:uid="{BFBF5EA8-76EF-4E90-BF35-8D9F6084F9F8}"/>
    <cellStyle name="스타일 195 2" xfId="27914" xr:uid="{0982D50A-7EE1-4BBA-887E-28D6065D10A8}"/>
    <cellStyle name="스타일 196" xfId="10956" xr:uid="{2315E230-3F94-4387-8243-4B846EC02364}"/>
    <cellStyle name="스타일 196 2" xfId="27915" xr:uid="{9EB8BB07-2ACF-4742-B47D-76B358975F33}"/>
    <cellStyle name="스타일 197" xfId="10957" xr:uid="{56DFAFF8-FDA9-40AF-960B-37835B304D12}"/>
    <cellStyle name="스타일 198" xfId="10958" xr:uid="{87E76B3F-96AD-4BDE-9065-B5307DC95941}"/>
    <cellStyle name="스타일 198 2" xfId="27916" xr:uid="{91DCFD03-3572-421F-BFC5-2B20359321B7}"/>
    <cellStyle name="스타일 199" xfId="10959" xr:uid="{929AC8CD-A283-4A3C-888F-2C744FD55258}"/>
    <cellStyle name="스타일 199 2" xfId="27917" xr:uid="{BC6FFA3F-B987-4061-A3D7-D3AD80903C80}"/>
    <cellStyle name="스타일 2" xfId="10960" xr:uid="{C8793AC5-16E1-480F-804D-A50F538F37B9}"/>
    <cellStyle name="스타일 2 2" xfId="10961" xr:uid="{2027041D-1444-4549-9A0E-B8DFAFDE39C9}"/>
    <cellStyle name="스타일 2 2 2" xfId="10962" xr:uid="{2DD94B22-80E9-420C-9E0F-6A7A2695E86A}"/>
    <cellStyle name="스타일 2 2 3" xfId="10963" xr:uid="{A0FAFDFE-C266-42A8-9103-22A771BEBBCE}"/>
    <cellStyle name="스타일 2 2 4" xfId="10964" xr:uid="{B52E6309-A0C8-416A-9C78-151F6027049B}"/>
    <cellStyle name="스타일 2 2 5" xfId="10965" xr:uid="{84A95BE0-ACB5-4C66-9DC8-5128DAB44584}"/>
    <cellStyle name="스타일 2 2 6" xfId="10966" xr:uid="{1B76DA06-5382-47D9-9A40-E81FAFD92A96}"/>
    <cellStyle name="스타일 2 2 7" xfId="10967" xr:uid="{7BD52438-2733-4A7F-AEBC-F3CDB9DCFD01}"/>
    <cellStyle name="스타일 2 3" xfId="10968" xr:uid="{F8ED5210-4897-4B0B-B582-A39432450DA9}"/>
    <cellStyle name="스타일 2 4" xfId="10969" xr:uid="{C1637C85-5F7E-4090-BEDF-759AB61AFE3D}"/>
    <cellStyle name="스타일 2 5" xfId="10970" xr:uid="{E64B09D6-CAD9-4EA9-90CB-B0C33FF09666}"/>
    <cellStyle name="스타일 2 6" xfId="10971" xr:uid="{06639C6B-C734-46C5-B722-B60F6C6C6569}"/>
    <cellStyle name="스타일 2 7" xfId="10972" xr:uid="{E4C04447-C0B1-439E-BA2D-AB30F54E0959}"/>
    <cellStyle name="스타일 2 8" xfId="10973" xr:uid="{0C313C39-51CA-41C9-8B31-8A51E6B0F156}"/>
    <cellStyle name="스타일 2 9" xfId="10974" xr:uid="{B1E6923D-02A8-4262-80D0-EB6EA1B1662A}"/>
    <cellStyle name="스타일 20" xfId="10975" xr:uid="{ADFD2A3F-444D-49AE-AB7A-508983A5A38B}"/>
    <cellStyle name="스타일 20 2" xfId="27918" xr:uid="{BC7A9C31-E4F6-4128-99E2-55F617358BFD}"/>
    <cellStyle name="스타일 200" xfId="10976" xr:uid="{F012000B-F398-41A6-9853-CB7F3718DA69}"/>
    <cellStyle name="스타일 200 2" xfId="27919" xr:uid="{017EBEE6-F10C-4289-BAAE-DB8C808FE11B}"/>
    <cellStyle name="스타일 201" xfId="10977" xr:uid="{8302DF91-105B-475B-B221-BD8548BA9CE6}"/>
    <cellStyle name="스타일 202" xfId="10978" xr:uid="{CF9E8369-F5E8-444A-B43C-9A40542CA8FB}"/>
    <cellStyle name="스타일 202 2" xfId="27920" xr:uid="{D2C04E75-CF0E-4845-8542-83EB8CA71AD4}"/>
    <cellStyle name="스타일 203" xfId="10979" xr:uid="{04027D54-DEA6-4999-BE26-38EE3D27677D}"/>
    <cellStyle name="스타일 203 2" xfId="27921" xr:uid="{53D835E2-4F39-42EE-8A38-44AFA4BF5B57}"/>
    <cellStyle name="스타일 204" xfId="10980" xr:uid="{62B30AAA-B944-4560-A08F-F5F30ADD253E}"/>
    <cellStyle name="스타일 204 2" xfId="27922" xr:uid="{08A546BE-C333-428F-8AFD-CB934512C513}"/>
    <cellStyle name="스타일 205" xfId="10981" xr:uid="{8102A136-BA74-4D45-813D-47CDE2CCC9B3}"/>
    <cellStyle name="스타일 205 2" xfId="27923" xr:uid="{8925964F-18C4-4AB8-BEB4-2A9D26D5E731}"/>
    <cellStyle name="스타일 206" xfId="10982" xr:uid="{C1074003-EE27-4F3A-A85A-D0B62D3A327C}"/>
    <cellStyle name="스타일 206 2" xfId="27924" xr:uid="{2838D240-3DF2-47AD-828F-90A974D9D61F}"/>
    <cellStyle name="스타일 207" xfId="10983" xr:uid="{BC80E9D9-508C-49E9-B81D-1B2B4E8FCA13}"/>
    <cellStyle name="스타일 208" xfId="10984" xr:uid="{EDE81B0C-E537-4C7F-B687-FA97D7845B94}"/>
    <cellStyle name="스타일 208 2" xfId="27925" xr:uid="{3CFF111B-0368-4DDE-90E3-77FBD81073B2}"/>
    <cellStyle name="스타일 209" xfId="10985" xr:uid="{D237ACE6-B75A-4B80-91B9-C8EE1788153D}"/>
    <cellStyle name="스타일 209 2" xfId="27926" xr:uid="{86C991D6-7310-4A85-9C24-A81CAD2F749D}"/>
    <cellStyle name="스타일 21" xfId="10986" xr:uid="{719B7485-A439-48D6-927C-2BB909E6BC5F}"/>
    <cellStyle name="스타일 210" xfId="10987" xr:uid="{E796B97F-D5BE-4B3C-A565-75EDDB9EBC9C}"/>
    <cellStyle name="스타일 211" xfId="10988" xr:uid="{04558B45-5E4C-428B-B880-51095B56A14B}"/>
    <cellStyle name="스타일 211 2" xfId="27927" xr:uid="{2EC2B2CB-0AC9-470B-AD64-DB1EF77243AC}"/>
    <cellStyle name="스타일 212" xfId="10989" xr:uid="{A5C7EDD5-1C50-4043-B335-2277D53D31F1}"/>
    <cellStyle name="스타일 212 2" xfId="27928" xr:uid="{B8F00703-D503-4203-9C27-E3BAA901D245}"/>
    <cellStyle name="스타일 213" xfId="10990" xr:uid="{D06237E0-D56F-47F2-826F-01C38DD6B9A5}"/>
    <cellStyle name="스타일 213 2" xfId="27929" xr:uid="{B7DDBA89-21FE-4406-99B4-23F97ACCFFC5}"/>
    <cellStyle name="스타일 214" xfId="10991" xr:uid="{845087A6-D302-4163-884B-AB3058586B12}"/>
    <cellStyle name="스타일 215" xfId="10992" xr:uid="{FF13F671-FAB4-4C17-9741-B4A4253CD566}"/>
    <cellStyle name="스타일 215 2" xfId="27930" xr:uid="{D87BED96-717A-41C8-8E78-79EB81C03AFC}"/>
    <cellStyle name="스타일 216" xfId="10993" xr:uid="{C0DCE45E-297C-45C1-A22D-D3B756849DD9}"/>
    <cellStyle name="스타일 216 2" xfId="27931" xr:uid="{998C0989-4F40-45D0-992F-88557CFD4F09}"/>
    <cellStyle name="스타일 217" xfId="10994" xr:uid="{10EDEEEB-BE7C-4798-9A87-442477962C6E}"/>
    <cellStyle name="스타일 218" xfId="10995" xr:uid="{E58412DA-649D-4065-8CB2-EB3160629753}"/>
    <cellStyle name="스타일 218 2" xfId="27932" xr:uid="{99D5DB1C-76AA-488B-A118-D1C785C73057}"/>
    <cellStyle name="스타일 219" xfId="10996" xr:uid="{88D8D89F-335B-4917-BAAE-8827075C923C}"/>
    <cellStyle name="스타일 219 2" xfId="27933" xr:uid="{DC9E7D74-AF70-48B7-A299-F193FB546EF3}"/>
    <cellStyle name="스타일 22" xfId="10997" xr:uid="{EC6AEF65-302E-4B92-B327-D2C5A33300FE}"/>
    <cellStyle name="스타일 22 2" xfId="27934" xr:uid="{567F9A36-9675-4932-AD1C-03D703D7E597}"/>
    <cellStyle name="스타일 220" xfId="10998" xr:uid="{3990AE78-8215-48AC-8EF5-0B25AA15F451}"/>
    <cellStyle name="스타일 220 2" xfId="27935" xr:uid="{F3406484-365F-44F9-A59A-EB1A595F72D6}"/>
    <cellStyle name="스타일 221" xfId="10999" xr:uid="{188D2755-E43C-4B77-BF1F-5436BA9962C4}"/>
    <cellStyle name="스타일 222" xfId="11000" xr:uid="{52CFC280-0F15-4AF8-97C9-39734D9FC96E}"/>
    <cellStyle name="스타일 222 2" xfId="27936" xr:uid="{31873509-D218-4193-B01A-C61E1929F96E}"/>
    <cellStyle name="스타일 223" xfId="11001" xr:uid="{55664C9F-D0B1-44B1-BD8C-31D217D78B37}"/>
    <cellStyle name="스타일 223 2" xfId="27937" xr:uid="{B9627794-866A-42E0-AF42-E7A08164CE90}"/>
    <cellStyle name="스타일 224" xfId="11002" xr:uid="{44F279FB-0509-4772-8826-D8BC07061C95}"/>
    <cellStyle name="스타일 224 2" xfId="27938" xr:uid="{B48169E9-AC22-4865-A312-EF5B5CA62C92}"/>
    <cellStyle name="스타일 225" xfId="11003" xr:uid="{6681734A-C1CE-4051-A554-3F872D356DAF}"/>
    <cellStyle name="스타일 225 2" xfId="27939" xr:uid="{615EE6B0-53BB-4A4E-9C76-7573BB858CE4}"/>
    <cellStyle name="스타일 226" xfId="11004" xr:uid="{8D7AF82C-EC58-48BA-A24C-307ED50AF85A}"/>
    <cellStyle name="스타일 226 2" xfId="27940" xr:uid="{1D12DDAE-D678-4E9D-859E-0F3EE432F5F1}"/>
    <cellStyle name="스타일 227" xfId="11005" xr:uid="{ACAFD78C-90FF-4D13-A164-F9504AC1643F}"/>
    <cellStyle name="스타일 228" xfId="11006" xr:uid="{3298F8F1-FF40-42E4-8504-40B482BFCD30}"/>
    <cellStyle name="스타일 228 2" xfId="27941" xr:uid="{72EA216B-0195-4B7E-95E3-06AB318C0949}"/>
    <cellStyle name="스타일 229" xfId="11007" xr:uid="{AF12D359-1056-441E-9FD9-67671015AD2D}"/>
    <cellStyle name="스타일 229 2" xfId="27942" xr:uid="{2C053B8A-9986-4EB4-B298-5F50742D8566}"/>
    <cellStyle name="스타일 23" xfId="11008" xr:uid="{48F7EC36-EE08-429B-806E-D93B0C0328F0}"/>
    <cellStyle name="스타일 23 2" xfId="27943" xr:uid="{AE5A5B2D-4A5E-4172-B622-909BDEA60B06}"/>
    <cellStyle name="스타일 230" xfId="11009" xr:uid="{5BB72D9D-2F71-4A4D-99CA-AF1B0F0A7622}"/>
    <cellStyle name="스타일 231" xfId="11010" xr:uid="{82E1E07A-39FB-489C-BE60-194037A75C2D}"/>
    <cellStyle name="스타일 231 2" xfId="27944" xr:uid="{D7D186F7-274A-45A4-8A86-7B28476AA2F0}"/>
    <cellStyle name="스타일 232" xfId="11011" xr:uid="{62272F85-DBE0-451F-892F-F4807ABB02CE}"/>
    <cellStyle name="스타일 232 2" xfId="27945" xr:uid="{3D8AC4FF-3B34-4C1A-8CC0-226ADC3C9ACB}"/>
    <cellStyle name="스타일 233" xfId="11012" xr:uid="{46AD7BAF-3B4B-43DB-BF5E-FEADE92604D8}"/>
    <cellStyle name="스타일 233 2" xfId="27946" xr:uid="{2F99C63D-9FA9-44DC-85C4-EEF3BCB087F5}"/>
    <cellStyle name="스타일 234" xfId="11013" xr:uid="{CFF7C854-CDFD-4741-9AE5-9B2E6B87B4B6}"/>
    <cellStyle name="스타일 235" xfId="11014" xr:uid="{6E416368-80F7-4B31-B3AD-EADEF173DD4B}"/>
    <cellStyle name="스타일 235 2" xfId="27947" xr:uid="{5B89AF3F-BD2F-49AE-925C-75417E13B541}"/>
    <cellStyle name="스타일 236" xfId="11015" xr:uid="{E1FF9879-6B87-4D7E-9033-80998385F367}"/>
    <cellStyle name="스타일 236 2" xfId="27948" xr:uid="{C9FA0FB5-98CF-4D15-AA54-F18BEE5DCFB1}"/>
    <cellStyle name="스타일 237" xfId="11016" xr:uid="{AEA8EF0F-8584-4D6B-B07C-444B11148718}"/>
    <cellStyle name="스타일 237 2" xfId="27949" xr:uid="{FFBD0757-C15F-493B-AC31-25CA30A5E9AE}"/>
    <cellStyle name="스타일 238" xfId="11017" xr:uid="{78D439D1-F249-4619-A57C-9E0D713B50AE}"/>
    <cellStyle name="스타일 238 2" xfId="27950" xr:uid="{34D60EF3-F4D9-4B88-B80D-AFC6E204BF00}"/>
    <cellStyle name="스타일 239" xfId="11018" xr:uid="{338A760E-2238-41EE-B37F-18740F7A16AB}"/>
    <cellStyle name="스타일 24" xfId="11019" xr:uid="{F9A7E076-D8C4-45AE-9680-DB54C548F7C6}"/>
    <cellStyle name="스타일 240" xfId="11020" xr:uid="{D4413F73-DD3E-4EFE-835F-833829F43EEE}"/>
    <cellStyle name="스타일 240 2" xfId="27951" xr:uid="{F543BB8E-E11A-44A7-AEA3-988A25111435}"/>
    <cellStyle name="스타일 241" xfId="11021" xr:uid="{FE54714C-2B5E-4F23-A700-80F7A873C303}"/>
    <cellStyle name="스타일 241 2" xfId="27952" xr:uid="{854DDDA1-0EAE-41C3-8916-F9B29B81F082}"/>
    <cellStyle name="스타일 242" xfId="11022" xr:uid="{A742C36E-AE2F-4EC6-9598-F2AB83675284}"/>
    <cellStyle name="스타일 243" xfId="11023" xr:uid="{156040CF-1169-4A7F-9071-5DE97E939013}"/>
    <cellStyle name="스타일 243 2" xfId="27953" xr:uid="{AE0642E2-1D34-4552-AD9E-A8182BB13D58}"/>
    <cellStyle name="스타일 244" xfId="11024" xr:uid="{7FB52E9B-5C18-498E-B638-B2517FDED751}"/>
    <cellStyle name="스타일 244 2" xfId="27954" xr:uid="{8AB25BE7-52F1-4DD0-A7ED-D9776251CC61}"/>
    <cellStyle name="스타일 245" xfId="11025" xr:uid="{B520E1D2-7899-4D5E-8DB7-55E1ECB0EB7C}"/>
    <cellStyle name="스타일 245 2" xfId="27955" xr:uid="{D75164BA-1721-4498-A88C-5E440A468E61}"/>
    <cellStyle name="스타일 246" xfId="11026" xr:uid="{40CC04C9-2190-40FA-A74C-09A3CA864F67}"/>
    <cellStyle name="스타일 247" xfId="11027" xr:uid="{58011B8F-2D06-447D-A6BC-0CDF64CC1C7A}"/>
    <cellStyle name="스타일 247 2" xfId="27956" xr:uid="{77698D30-C7B9-49EE-BB01-C6367579972C}"/>
    <cellStyle name="스타일 248" xfId="11028" xr:uid="{C728354D-376B-4DF3-93B2-CDFB963751D3}"/>
    <cellStyle name="스타일 248 2" xfId="27957" xr:uid="{0366F55E-2E95-4D21-A682-74AB79A35965}"/>
    <cellStyle name="스타일 249" xfId="11029" xr:uid="{DDE33021-791E-4ACD-A017-157CE8C266C0}"/>
    <cellStyle name="스타일 249 2" xfId="27958" xr:uid="{33858A00-1ECF-49B3-B428-A262479993D3}"/>
    <cellStyle name="스타일 25" xfId="11030" xr:uid="{8FA84059-238F-4E87-93C4-5AE8EC6976E6}"/>
    <cellStyle name="스타일 25 2" xfId="27959" xr:uid="{603409F4-CB4D-49FE-B9EC-26E4BEDB7253}"/>
    <cellStyle name="스타일 250" xfId="11031" xr:uid="{87114F21-C5B2-47DE-8EE1-E5F42A45AE49}"/>
    <cellStyle name="스타일 250 2" xfId="27960" xr:uid="{379D6042-A599-43DB-9B21-7F59134469E8}"/>
    <cellStyle name="스타일 251" xfId="11032" xr:uid="{FBD575F2-BA3F-41C4-9C59-D96C71381AE0}"/>
    <cellStyle name="스타일 252" xfId="11033" xr:uid="{0BB61C32-7ECC-474A-8CA3-7AF0A56C814E}"/>
    <cellStyle name="스타일 252 2" xfId="27961" xr:uid="{34390888-6E43-4823-A231-DE725DE4CF11}"/>
    <cellStyle name="스타일 253" xfId="11034" xr:uid="{BB08DB92-6A0F-45F6-925F-275D883F7E6B}"/>
    <cellStyle name="스타일 253 2" xfId="27962" xr:uid="{8D198EF9-93A0-48E7-9847-7EDC7691A8C2}"/>
    <cellStyle name="스타일 254" xfId="11035" xr:uid="{1C541AD3-B517-45DF-8216-14F597645B1A}"/>
    <cellStyle name="스타일 255" xfId="11036" xr:uid="{549D3AA3-D73C-4D51-BB7A-A7A9C58B976E}"/>
    <cellStyle name="스타일 255 2" xfId="27963" xr:uid="{FCBE9CA3-91FB-4FEF-A1B9-FF7638AEEEC0}"/>
    <cellStyle name="스타일 256" xfId="27964" xr:uid="{B0BBF882-3E25-44A6-A1FF-D3935C4BDBA5}"/>
    <cellStyle name="스타일 257" xfId="27965" xr:uid="{29FF5892-FF12-454F-9885-CC8C00DB391E}"/>
    <cellStyle name="스타일 258" xfId="27966" xr:uid="{FDD409F4-4F5E-4837-BC39-32B09E5721AF}"/>
    <cellStyle name="스타일 259" xfId="27967" xr:uid="{7F06CCE8-CB9B-436C-BE24-AB45F59EDA85}"/>
    <cellStyle name="스타일 26" xfId="11037" xr:uid="{4C5D0B96-6FBF-448E-B323-A1FBF19E1CF3}"/>
    <cellStyle name="스타일 26 2" xfId="27968" xr:uid="{26DDAFC7-23F1-44E2-9025-1367E7F5B1C9}"/>
    <cellStyle name="스타일 260" xfId="27969" xr:uid="{3CA51079-B0F4-475D-AFA9-8AE146EE58E0}"/>
    <cellStyle name="스타일 261" xfId="27970" xr:uid="{2CA86845-51B7-4072-BC0E-99AAF9AB6FE4}"/>
    <cellStyle name="스타일 262" xfId="27971" xr:uid="{47D3BA27-5EE1-480B-9463-940A50B32D0A}"/>
    <cellStyle name="스타일 263" xfId="27972" xr:uid="{9E97FB39-793C-475B-9EBA-5F46AA60DABE}"/>
    <cellStyle name="스타일 264" xfId="27973" xr:uid="{BCFE13F4-9DB8-4AF3-8AE2-C9499DB6F91D}"/>
    <cellStyle name="스타일 265" xfId="27974" xr:uid="{77C227EB-1C18-4B2A-B87E-4277BD7C23AF}"/>
    <cellStyle name="스타일 266" xfId="27975" xr:uid="{1B269435-F73B-4F76-966D-0D09979A12D3}"/>
    <cellStyle name="스타일 267" xfId="27976" xr:uid="{68B8558A-B7BE-4C05-A189-2A7BA7AB41E6}"/>
    <cellStyle name="스타일 268" xfId="27977" xr:uid="{D3B8F398-314E-48CD-9F71-25AB3D61089A}"/>
    <cellStyle name="스타일 269" xfId="27978" xr:uid="{CEBB7B90-3C04-43FD-87CB-910CBD072EE8}"/>
    <cellStyle name="스타일 27" xfId="11038" xr:uid="{544CEB42-32A3-4BA5-8EB4-D67B55E019FC}"/>
    <cellStyle name="스타일 27 2" xfId="27979" xr:uid="{EDDDB982-1AA8-48A1-944E-69E121505B56}"/>
    <cellStyle name="스타일 270" xfId="27980" xr:uid="{A2EB7C7E-2CFB-4043-B633-50139EEEC8CB}"/>
    <cellStyle name="스타일 271" xfId="27981" xr:uid="{E0F3B3E1-5507-44A5-8F9D-252B4A4BFF79}"/>
    <cellStyle name="스타일 272" xfId="27982" xr:uid="{3E60CAAF-0F47-43ED-8109-403C5197739A}"/>
    <cellStyle name="스타일 273" xfId="27983" xr:uid="{43B9E457-BB32-4CF8-83EE-704B4BA9F830}"/>
    <cellStyle name="스타일 274" xfId="27984" xr:uid="{72D93A78-8EE5-413D-BDA8-98B070CDC1ED}"/>
    <cellStyle name="스타일 275" xfId="27985" xr:uid="{25C9C225-CC32-496E-AFCE-9CB45903415A}"/>
    <cellStyle name="스타일 276" xfId="27986" xr:uid="{98D5C729-F0A7-43F5-9B15-79AB0E235235}"/>
    <cellStyle name="스타일 277" xfId="27987" xr:uid="{A29A4D49-B399-4470-AF13-45724CFD0860}"/>
    <cellStyle name="스타일 278" xfId="27988" xr:uid="{BE2D7FDF-FB9E-4BC6-87E7-207CB78252E9}"/>
    <cellStyle name="스타일 279" xfId="27989" xr:uid="{6431209F-486C-4B42-8064-A41FD7BD90A2}"/>
    <cellStyle name="스타일 28" xfId="11039" xr:uid="{08E6CCFB-D62D-4523-A70C-D65FE4EC2FDF}"/>
    <cellStyle name="스타일 280" xfId="27990" xr:uid="{1FF42B54-F781-422A-A32C-6639D7BAF879}"/>
    <cellStyle name="스타일 281" xfId="27991" xr:uid="{57BF5FAE-A71D-45B6-8F9F-F63CB9E3A2B1}"/>
    <cellStyle name="스타일 282" xfId="27992" xr:uid="{03378D9E-AF5B-47A5-90F9-76E6F94AF29A}"/>
    <cellStyle name="스타일 283" xfId="27993" xr:uid="{132B518B-B5A4-4EDE-8E41-FB88C27DC9BF}"/>
    <cellStyle name="스타일 284" xfId="27994" xr:uid="{F5BBB879-B21C-4E0A-8BCF-8F8FA1294630}"/>
    <cellStyle name="스타일 285" xfId="27995" xr:uid="{753F9DF4-F8BF-4579-9375-2E3A0DF81C1D}"/>
    <cellStyle name="스타일 286" xfId="27996" xr:uid="{D231249E-924C-4A55-A225-E42125C1E4D6}"/>
    <cellStyle name="스타일 287" xfId="27997" xr:uid="{E9638862-12C1-489D-AC7F-F900FE4AD850}"/>
    <cellStyle name="스타일 288" xfId="27998" xr:uid="{683AFAA3-B09E-4859-A111-09910153CEF2}"/>
    <cellStyle name="스타일 289" xfId="27999" xr:uid="{A11B70A2-C596-4532-A8BD-7168927A3948}"/>
    <cellStyle name="스타일 29" xfId="11040" xr:uid="{122F0073-CF50-4E17-ACAC-A69991048A5D}"/>
    <cellStyle name="스타일 29 2" xfId="28000" xr:uid="{DFA36CA1-7B07-44EE-AFEA-F43FD5286DDF}"/>
    <cellStyle name="스타일 290" xfId="28001" xr:uid="{D8D5E6DE-B29A-40A7-9BD5-5E99A298BC78}"/>
    <cellStyle name="스타일 291" xfId="28002" xr:uid="{E7FCFDD8-D865-48F9-B423-B7AE2013F1A6}"/>
    <cellStyle name="스타일 292" xfId="28003" xr:uid="{92AE59EC-3073-4F21-AFF5-AF7A0BFD006A}"/>
    <cellStyle name="스타일 293" xfId="28004" xr:uid="{514098E5-EFFC-45B9-9E35-FE7C1CD647B2}"/>
    <cellStyle name="스타일 294" xfId="28005" xr:uid="{AA2360D5-9CB0-4F9E-B0F9-C40C988F9583}"/>
    <cellStyle name="스타일 295" xfId="28006" xr:uid="{A8FE0B33-2102-4520-961F-6D177DF56729}"/>
    <cellStyle name="스타일 296" xfId="28007" xr:uid="{9EDBC7F1-F52C-44FA-814D-45F4F2328AF7}"/>
    <cellStyle name="스타일 297" xfId="28008" xr:uid="{84FC1F35-7FE2-4490-9335-3B9E600772FB}"/>
    <cellStyle name="스타일 298" xfId="28009" xr:uid="{B576F3B7-7CFB-42C8-A4F6-C94134184C71}"/>
    <cellStyle name="스타일 299" xfId="28010" xr:uid="{EFAF27E9-DB6F-40DC-BFEA-68C04AFFB40B}"/>
    <cellStyle name="스타일 3" xfId="11041" xr:uid="{F5344F49-F7B8-45B6-A68E-A21B3D0923E8}"/>
    <cellStyle name="스타일 3 2" xfId="11042" xr:uid="{85A5B646-838E-4DA8-B9A6-EBBAA776C4A4}"/>
    <cellStyle name="스타일 3 2 2" xfId="11043" xr:uid="{2AA55518-9B0B-42EE-9F51-865D5FC842BB}"/>
    <cellStyle name="스타일 3 2 3" xfId="11044" xr:uid="{337BE174-23FD-494E-946D-3DA2A763F1CE}"/>
    <cellStyle name="스타일 3 2 4" xfId="11045" xr:uid="{A868CF81-A62D-4CE6-8438-E4D94FD2AB27}"/>
    <cellStyle name="스타일 3 2 5" xfId="11046" xr:uid="{27E7CBB5-476E-47A2-8834-41E43A365750}"/>
    <cellStyle name="스타일 3 2 6" xfId="11047" xr:uid="{0EF2EE39-830C-44E4-B48C-A428FFCE0CEB}"/>
    <cellStyle name="스타일 3 2 7" xfId="11048" xr:uid="{2E286DEB-D1F0-4100-A2D6-78F04770762E}"/>
    <cellStyle name="스타일 3 3" xfId="11049" xr:uid="{6D1257BE-6038-4F2A-8924-2CBBCA7E4201}"/>
    <cellStyle name="스타일 3 4" xfId="11050" xr:uid="{6F7C7816-DFBB-4F11-8FD6-E010084EAB2C}"/>
    <cellStyle name="스타일 3 5" xfId="11051" xr:uid="{9AC7EC64-C79B-41DB-8B01-B2239CEA67D7}"/>
    <cellStyle name="스타일 3 6" xfId="11052" xr:uid="{8987F722-46DC-4D09-BAC4-45CF4F26935C}"/>
    <cellStyle name="스타일 3 7" xfId="11053" xr:uid="{C6F710C4-26B2-4736-B841-652905382A6B}"/>
    <cellStyle name="스타일 3 8" xfId="11054" xr:uid="{30D06F05-B893-44C2-BE97-6527D8BB38ED}"/>
    <cellStyle name="스타일 3 9" xfId="11055" xr:uid="{4ADC37F9-BD76-4247-8B38-7670D184B94F}"/>
    <cellStyle name="스타일 30" xfId="11056" xr:uid="{EE5E27E0-E71A-4FBA-9A88-AA27B7A9AA0F}"/>
    <cellStyle name="스타일 30 2" xfId="28011" xr:uid="{A5925A8D-482B-4306-8AD2-BFE6C7B8D974}"/>
    <cellStyle name="스타일 300" xfId="28012" xr:uid="{3D96A2B6-E67E-43DD-A6F7-F973A452E84F}"/>
    <cellStyle name="스타일 301" xfId="28013" xr:uid="{A78026D4-A0B4-4E11-A490-46871A134F5B}"/>
    <cellStyle name="스타일 302" xfId="28014" xr:uid="{402BDF15-E16C-445B-B5B4-88A9D73A4EE4}"/>
    <cellStyle name="스타일 303" xfId="28015" xr:uid="{B5ADB3A5-CB61-4708-ABA1-D7591F0C1645}"/>
    <cellStyle name="스타일 304" xfId="28016" xr:uid="{83C778BB-ED55-40FB-B459-E4E9D5A5CE14}"/>
    <cellStyle name="스타일 305" xfId="28017" xr:uid="{58C4D3DB-9805-4E50-B5E1-CB4EE0BDB130}"/>
    <cellStyle name="스타일 306" xfId="28018" xr:uid="{B5B42728-F581-4A88-ADA7-71C1435F8D26}"/>
    <cellStyle name="스타일 307" xfId="28019" xr:uid="{0D7E33F9-372C-4E89-84B8-86FE217B9BA9}"/>
    <cellStyle name="스타일 308" xfId="28020" xr:uid="{8D80F0FC-DA9E-4558-93FB-F2B4AE8AE06E}"/>
    <cellStyle name="스타일 309" xfId="28021" xr:uid="{A3331E2D-8411-4688-BEB0-084069C4E5DB}"/>
    <cellStyle name="스타일 31" xfId="11057" xr:uid="{B70D5B4E-C19D-4017-8FD6-27E3934F6882}"/>
    <cellStyle name="스타일 310" xfId="28022" xr:uid="{48E67863-A3D8-4D98-B714-988D398AC75E}"/>
    <cellStyle name="스타일 311" xfId="28023" xr:uid="{F29A20F0-01E5-4DC5-BC6C-D39046F86331}"/>
    <cellStyle name="스타일 312" xfId="28024" xr:uid="{46EF8C45-3D46-4290-BE67-91A46E069F87}"/>
    <cellStyle name="스타일 313" xfId="28025" xr:uid="{9248CD9C-4AAD-49F0-9F9C-842D151FF50D}"/>
    <cellStyle name="스타일 314" xfId="28026" xr:uid="{373F7AB8-C65B-4224-8DCF-B4D6BB79C45D}"/>
    <cellStyle name="스타일 315" xfId="28027" xr:uid="{B97B519B-260C-4E52-8CB5-D28BC678467E}"/>
    <cellStyle name="스타일 316" xfId="28028" xr:uid="{B3357A89-9574-45D5-903D-EC21FE0D5FDB}"/>
    <cellStyle name="스타일 317" xfId="28029" xr:uid="{756A0329-1560-4613-A8DB-8F2E055CC740}"/>
    <cellStyle name="스타일 318" xfId="28030" xr:uid="{067E0DDF-A2DA-4DB5-B561-85C7B7257E27}"/>
    <cellStyle name="스타일 319" xfId="28031" xr:uid="{2372D3D3-1CCC-4D3E-937C-C9F7BC0792EB}"/>
    <cellStyle name="스타일 32" xfId="11058" xr:uid="{1AC07F60-1972-4814-8A09-FD6069966F49}"/>
    <cellStyle name="스타일 32 2" xfId="28032" xr:uid="{6509D25D-AEC5-410E-A21A-11118ACB0757}"/>
    <cellStyle name="스타일 320" xfId="28033" xr:uid="{DE708380-7F3C-4D99-828B-49E7D993C309}"/>
    <cellStyle name="스타일 321" xfId="28034" xr:uid="{BE989A99-DC62-4B4B-B2F6-6260C7606513}"/>
    <cellStyle name="스타일 322" xfId="28035" xr:uid="{FDB4C4F0-410E-487F-9AED-0537607DEF9C}"/>
    <cellStyle name="스타일 323" xfId="28036" xr:uid="{F80CD109-CB62-445E-9D9E-6D6FEB621FA5}"/>
    <cellStyle name="스타일 324" xfId="28037" xr:uid="{13778434-9D44-4710-8583-856BBAF5AFBE}"/>
    <cellStyle name="스타일 325" xfId="28038" xr:uid="{0EB76F86-8421-43AD-AC59-9B1F417AFB49}"/>
    <cellStyle name="스타일 326" xfId="28039" xr:uid="{F3F4DFCB-128D-4F43-9337-851189F5720E}"/>
    <cellStyle name="스타일 327" xfId="28040" xr:uid="{87075909-F6B9-44CA-A22A-BE4A7BA921DC}"/>
    <cellStyle name="스타일 328" xfId="28041" xr:uid="{BF4D5D13-5B8D-4FA1-8D47-22C02F26EEFE}"/>
    <cellStyle name="스타일 329" xfId="28042" xr:uid="{1DF6CA3A-4569-4216-98A7-4963660BA4D6}"/>
    <cellStyle name="스타일 33" xfId="11059" xr:uid="{EE0CADFA-44DA-4832-B5F5-368A7A6828FA}"/>
    <cellStyle name="스타일 33 2" xfId="28043" xr:uid="{5ED7A22E-A9C4-4AA7-BA95-D157E0F2B73E}"/>
    <cellStyle name="스타일 330" xfId="28044" xr:uid="{4E3873C8-4500-4ADB-9991-1C10D6AAE876}"/>
    <cellStyle name="스타일 331" xfId="28045" xr:uid="{54272D1E-424A-4AA6-803E-88301F5A046A}"/>
    <cellStyle name="스타일 332" xfId="28046" xr:uid="{9BE78DB8-B37B-4BCC-B027-4CD63CB39B73}"/>
    <cellStyle name="스타일 333" xfId="28047" xr:uid="{4711662E-FE89-4E76-BF6A-E95F569C85B4}"/>
    <cellStyle name="스타일 334" xfId="28048" xr:uid="{0289A9FC-3F9D-476E-A7FC-3DD9044A939E}"/>
    <cellStyle name="스타일 335" xfId="28049" xr:uid="{502279B6-C407-4D40-878C-1F24C8FD1FDF}"/>
    <cellStyle name="스타일 336" xfId="28050" xr:uid="{42881950-2CD7-4475-AAA6-D26EF82051F7}"/>
    <cellStyle name="스타일 337" xfId="28051" xr:uid="{E1F3CD26-61CE-4E7C-A423-EF976434ABDD}"/>
    <cellStyle name="스타일 338" xfId="28052" xr:uid="{E8D72D9F-9DCE-45F7-80F7-F09851E67905}"/>
    <cellStyle name="스타일 339" xfId="28053" xr:uid="{C3C552A7-8873-4DD8-83F5-5C005851F534}"/>
    <cellStyle name="스타일 34" xfId="11060" xr:uid="{862425B4-0538-4A57-91F6-FB9008CFCBE7}"/>
    <cellStyle name="스타일 34 2" xfId="28054" xr:uid="{AB07F48D-51F8-4D5C-B034-069609ED7092}"/>
    <cellStyle name="스타일 340" xfId="28055" xr:uid="{9FB03548-923B-4280-AFBB-54C4DAD61E29}"/>
    <cellStyle name="스타일 341" xfId="28056" xr:uid="{130918F9-5464-4592-A65D-5E42D5E922B3}"/>
    <cellStyle name="스타일 342" xfId="28057" xr:uid="{B51B213F-66C8-4684-8809-76650D2B580E}"/>
    <cellStyle name="스타일 343" xfId="28058" xr:uid="{01E0E488-362E-4745-B332-7CD394F33ECD}"/>
    <cellStyle name="스타일 344" xfId="28059" xr:uid="{D49D3F6F-5C5E-4A15-9C84-E26CC54486ED}"/>
    <cellStyle name="스타일 345" xfId="28060" xr:uid="{E941B380-7BA9-4DEB-85CE-4134E9967C45}"/>
    <cellStyle name="스타일 346" xfId="28061" xr:uid="{A521DB2D-0294-474C-B865-30B8F3666A68}"/>
    <cellStyle name="스타일 347" xfId="28062" xr:uid="{FAFE606D-0DCD-4B4C-82C9-547B56FA18FD}"/>
    <cellStyle name="스타일 348" xfId="28063" xr:uid="{28973D5C-858B-49E5-96FD-AC71DE7DEFED}"/>
    <cellStyle name="스타일 349" xfId="28064" xr:uid="{DB51F8AA-6CD4-4ECA-A5F3-3FE94FFCB4DB}"/>
    <cellStyle name="스타일 35" xfId="11061" xr:uid="{6835DBA4-B2D4-4DD7-A3EB-065830FD13D1}"/>
    <cellStyle name="스타일 350" xfId="28065" xr:uid="{AE9EDAED-0FA5-4053-B3AC-6C8B00AD5980}"/>
    <cellStyle name="스타일 351" xfId="28066" xr:uid="{A9B5373C-671C-4D2C-B4F0-A63298A52527}"/>
    <cellStyle name="스타일 352" xfId="28067" xr:uid="{60DE5DA5-52C5-441D-B6FC-93D6A14388A4}"/>
    <cellStyle name="스타일 353" xfId="28068" xr:uid="{17DAE29D-0F25-4BC7-A041-0B1E6CDB0EB5}"/>
    <cellStyle name="스타일 354" xfId="28069" xr:uid="{1750C6DF-5712-4122-9A54-EC9A39B6BE38}"/>
    <cellStyle name="스타일 355" xfId="28070" xr:uid="{43E2B857-A6DC-47EE-8C35-1208FF14912F}"/>
    <cellStyle name="스타일 356" xfId="28071" xr:uid="{0DECE3F3-DBE6-42BF-9D98-2F4EA35CC4E3}"/>
    <cellStyle name="스타일 357" xfId="28072" xr:uid="{8B686392-4310-40C8-A858-3666BEC80A26}"/>
    <cellStyle name="스타일 358" xfId="28073" xr:uid="{16D1F3CB-E7FC-4955-A91B-4FC8ABF73C3F}"/>
    <cellStyle name="스타일 359" xfId="28074" xr:uid="{F866D50A-F467-418C-A304-FA8DA016ABBE}"/>
    <cellStyle name="스타일 36" xfId="11062" xr:uid="{4485C549-00A7-4B2E-B6F8-A99DC37FAC2C}"/>
    <cellStyle name="스타일 36 2" xfId="28075" xr:uid="{67BF59AD-0BD4-44DB-829B-7F1CE00D2B81}"/>
    <cellStyle name="스타일 360" xfId="28076" xr:uid="{6BBE37B9-0B0D-4C32-8B1A-5003851F1B56}"/>
    <cellStyle name="스타일 361" xfId="28077" xr:uid="{3A4C541E-51D6-4B3C-A934-C8E3C3656153}"/>
    <cellStyle name="스타일 362" xfId="28078" xr:uid="{BCF07B94-358F-42AB-A1A5-F694DEA61E3F}"/>
    <cellStyle name="스타일 363" xfId="28079" xr:uid="{CBFEDC0C-D657-40C2-A9BF-B11E7E0A4F5B}"/>
    <cellStyle name="스타일 364" xfId="28080" xr:uid="{FDFD8434-C0C3-4AE5-A7E9-62A5ECD0412D}"/>
    <cellStyle name="스타일 365" xfId="28081" xr:uid="{C389D966-385A-4428-BC59-FC85C67684DD}"/>
    <cellStyle name="스타일 366" xfId="28082" xr:uid="{5F551C62-E773-4E7B-98E4-A74E1CE38C81}"/>
    <cellStyle name="스타일 367" xfId="28083" xr:uid="{9DE82F82-990E-4DE3-824B-DD7FF5BAD72B}"/>
    <cellStyle name="스타일 368" xfId="28084" xr:uid="{9F903FAE-BED6-4D51-8692-ACB81423B324}"/>
    <cellStyle name="스타일 369" xfId="28085" xr:uid="{B1FD0476-152C-4A03-AEC9-0481AF6211A2}"/>
    <cellStyle name="스타일 37" xfId="11063" xr:uid="{8867EB24-03DB-45BC-9CB6-CF6DDD5F7AD2}"/>
    <cellStyle name="스타일 37 2" xfId="28086" xr:uid="{E1AA74EA-E63E-4B76-826C-EFF8CA390E59}"/>
    <cellStyle name="스타일 370" xfId="28087" xr:uid="{3A430172-E524-4DFE-9302-A13B6A0E37E9}"/>
    <cellStyle name="스타일 371" xfId="28088" xr:uid="{C66FD9C0-9CBC-465D-94ED-2E4F80476828}"/>
    <cellStyle name="스타일 372" xfId="28089" xr:uid="{93AF2111-2DF1-402B-9729-DFCE0A6A10EA}"/>
    <cellStyle name="스타일 373" xfId="28090" xr:uid="{9C822E2C-F08F-46DF-8B0C-5F8B5236EAC2}"/>
    <cellStyle name="스타일 374" xfId="28091" xr:uid="{300F82D7-5A0D-4167-92CB-F0EAAADFE892}"/>
    <cellStyle name="스타일 375" xfId="28092" xr:uid="{8E6F706F-89F8-4336-AFB1-C69C26362E53}"/>
    <cellStyle name="스타일 376" xfId="28093" xr:uid="{181B885C-4D32-4BF3-A07A-702BD5CB216B}"/>
    <cellStyle name="스타일 377" xfId="28094" xr:uid="{00130A39-04B5-466D-B279-188194F821B1}"/>
    <cellStyle name="스타일 378" xfId="28095" xr:uid="{3C4146C0-6DFC-4A1E-BD27-C3C106D4CAFD}"/>
    <cellStyle name="스타일 379" xfId="28096" xr:uid="{D5BA19A2-B4C2-4A24-B2C5-20DD337C0160}"/>
    <cellStyle name="스타일 38" xfId="11064" xr:uid="{061DE93B-8B4A-416B-809B-EE69E8EEAA6E}"/>
    <cellStyle name="스타일 38 2" xfId="28097" xr:uid="{1A9B8CE7-8D1F-4A55-827A-7986BD591890}"/>
    <cellStyle name="스타일 380" xfId="28098" xr:uid="{C9E4D375-D8A8-46E6-BD25-1C606745E522}"/>
    <cellStyle name="스타일 381" xfId="28099" xr:uid="{616D1816-26AC-475E-AB41-DC31AFBD348F}"/>
    <cellStyle name="스타일 382" xfId="28100" xr:uid="{EF808FBB-3804-42F8-8BE9-A61B725CD48D}"/>
    <cellStyle name="스타일 383" xfId="28101" xr:uid="{3618EA4C-CE53-4946-BC37-E2DFF40C7752}"/>
    <cellStyle name="스타일 384" xfId="28102" xr:uid="{127F39AE-B4CA-4D27-B972-CF6F24BE682B}"/>
    <cellStyle name="스타일 385" xfId="28103" xr:uid="{51C97450-82C0-4B78-A5CA-C54F90354E10}"/>
    <cellStyle name="스타일 39" xfId="11065" xr:uid="{1E474994-B87B-4084-B03A-EECEC13A53C5}"/>
    <cellStyle name="스타일 39 2" xfId="28104" xr:uid="{5E60D145-9457-42C7-BECC-092273D1640C}"/>
    <cellStyle name="스타일 4" xfId="11066" xr:uid="{EEB528E7-2CDA-4A43-8414-8E996B7C4383}"/>
    <cellStyle name="스타일 4 2" xfId="11067" xr:uid="{117B2E15-803B-4BF9-B579-272AC09BD633}"/>
    <cellStyle name="스타일 4 2 2" xfId="11068" xr:uid="{69389213-3CD9-4F83-B089-BAFAF23FDA65}"/>
    <cellStyle name="스타일 4 2 3" xfId="11069" xr:uid="{0111A184-8358-44DD-BEE1-325EDBFA495F}"/>
    <cellStyle name="스타일 4 2 4" xfId="11070" xr:uid="{E688BD61-5431-476E-96CE-0CD36ECC42A0}"/>
    <cellStyle name="스타일 4 2 5" xfId="11071" xr:uid="{22925FA1-A18B-40FB-840F-32AAA7EDD990}"/>
    <cellStyle name="스타일 4 2 6" xfId="11072" xr:uid="{ACC481E0-A5B9-46D0-BC22-B5314FD8C4D3}"/>
    <cellStyle name="스타일 4 2 7" xfId="11073" xr:uid="{B5DA5311-1276-4A5E-89DC-C05167BD0C27}"/>
    <cellStyle name="스타일 4 3" xfId="11074" xr:uid="{6FEAEECA-A832-4567-8B04-68141821B0F9}"/>
    <cellStyle name="스타일 4 4" xfId="11075" xr:uid="{42AFFE67-2139-4F01-82DE-EAD79BC3A27E}"/>
    <cellStyle name="스타일 4 5" xfId="11076" xr:uid="{1CE7E368-698D-425A-9810-159471051A0F}"/>
    <cellStyle name="스타일 4 6" xfId="11077" xr:uid="{F1BEA048-46B2-4CD0-A0C9-6284729F5F14}"/>
    <cellStyle name="스타일 4 7" xfId="11078" xr:uid="{37A5E033-A239-431F-B548-C3E20C4DF8BE}"/>
    <cellStyle name="스타일 4 8" xfId="11079" xr:uid="{76EDC1A5-99B3-4049-8194-EEC69B714A19}"/>
    <cellStyle name="스타일 4 9" xfId="11080" xr:uid="{B89360B6-E6DD-4EA7-914D-BC8F7AA32EEA}"/>
    <cellStyle name="스타일 40" xfId="11081" xr:uid="{B68D4E44-E5B6-42D1-B5EF-8ECDBDB5BB4A}"/>
    <cellStyle name="스타일 40 2" xfId="28105" xr:uid="{7CB612FA-BBFE-4026-B34D-256576F5CEFF}"/>
    <cellStyle name="스타일 41" xfId="11082" xr:uid="{040E7B2A-A2B4-46E4-8D97-090D149F21B8}"/>
    <cellStyle name="스타일 42" xfId="11083" xr:uid="{6177E851-2E7F-4003-B554-BAD16C07426F}"/>
    <cellStyle name="스타일 42 2" xfId="28106" xr:uid="{BE0CCA42-1B20-421D-883E-AD7F6DC5B690}"/>
    <cellStyle name="스타일 43" xfId="11084" xr:uid="{797C6C58-95D1-44C9-973B-E72C5252F4CF}"/>
    <cellStyle name="스타일 43 2" xfId="28107" xr:uid="{B04CECF5-A302-4DB1-859E-E2118D820B70}"/>
    <cellStyle name="스타일 44" xfId="11085" xr:uid="{E1D798CC-0529-4E3C-ABAD-74CE5F0C7921}"/>
    <cellStyle name="스타일 45" xfId="11086" xr:uid="{D039900D-0924-4F33-B621-C06E353B1DD9}"/>
    <cellStyle name="스타일 45 2" xfId="28108" xr:uid="{F22800FC-F972-42DB-A584-75C6E69A8403}"/>
    <cellStyle name="스타일 46" xfId="11087" xr:uid="{FEFEB9C7-E3EC-4184-BFCC-FAA481B67F7D}"/>
    <cellStyle name="스타일 46 2" xfId="28109" xr:uid="{99D8EF0A-D9F7-4BE0-9F57-09DF1D039D96}"/>
    <cellStyle name="스타일 47" xfId="11088" xr:uid="{94B1468A-3CE1-4E95-8DF9-591E7972F9CE}"/>
    <cellStyle name="스타일 47 2" xfId="28110" xr:uid="{331DC2CB-74C4-4C95-B3D4-6C68637431A6}"/>
    <cellStyle name="스타일 48" xfId="11089" xr:uid="{C8112F96-1A57-4BB9-8E97-8ADF247DCAF4}"/>
    <cellStyle name="스타일 49" xfId="11090" xr:uid="{DA969A1F-23D2-4D03-8CCB-6A1D19E3C4FC}"/>
    <cellStyle name="스타일 49 2" xfId="28111" xr:uid="{B10E6F96-7F5B-401C-8BD7-8F19C12E4426}"/>
    <cellStyle name="스타일 5" xfId="11091" xr:uid="{AC62CA2C-35F3-4C9A-BC37-C59A04DEE1B0}"/>
    <cellStyle name="스타일 5 2" xfId="11092" xr:uid="{C9F23406-A9D8-4FE7-913C-164E7686B927}"/>
    <cellStyle name="스타일 5 2 2" xfId="11093" xr:uid="{33C55D5B-22ED-4F1A-96BE-F19DA024B3AE}"/>
    <cellStyle name="스타일 5 2 3" xfId="11094" xr:uid="{506549B8-45D9-45DF-9813-E441BE6202A1}"/>
    <cellStyle name="스타일 5 2 4" xfId="11095" xr:uid="{DD5DAE85-C69A-4334-99C0-A2EE520E8221}"/>
    <cellStyle name="스타일 5 2 5" xfId="11096" xr:uid="{9DB5E947-42F1-4D1C-8237-8E3EFBECB1A1}"/>
    <cellStyle name="스타일 5 2 6" xfId="11097" xr:uid="{75FE0ACF-BDBE-4822-8D08-90A435A5050A}"/>
    <cellStyle name="스타일 5 2 7" xfId="11098" xr:uid="{A517EB4C-4D52-4CBF-ABF4-CA8501B50237}"/>
    <cellStyle name="스타일 5 3" xfId="11099" xr:uid="{72C0A870-38BF-4E5B-BF82-57D435FEED30}"/>
    <cellStyle name="스타일 5 4" xfId="11100" xr:uid="{9F606D18-D3A4-4C37-89E0-EC7D5464204D}"/>
    <cellStyle name="스타일 5 5" xfId="11101" xr:uid="{82036112-357B-4E71-9478-CAAE52BE4166}"/>
    <cellStyle name="스타일 5 6" xfId="11102" xr:uid="{7836D233-A230-4787-A17C-342CAB4B3FDB}"/>
    <cellStyle name="스타일 5 7" xfId="11103" xr:uid="{DA919314-E190-4A26-8055-5E1F5C1426FE}"/>
    <cellStyle name="스타일 5 8" xfId="11104" xr:uid="{417B781F-B437-48BE-B1B1-6ACE43EB9D63}"/>
    <cellStyle name="스타일 5 9" xfId="11105" xr:uid="{2BB3A466-4D0A-4D7B-AC88-D62FB311D5A0}"/>
    <cellStyle name="스타일 50" xfId="11106" xr:uid="{E1946467-2801-4C45-9D25-55322984710C}"/>
    <cellStyle name="스타일 50 2" xfId="28112" xr:uid="{9EFDEEC1-E23D-444D-8096-850B1485D9EF}"/>
    <cellStyle name="스타일 51" xfId="11107" xr:uid="{E1919B3D-6077-42A4-9FA4-A865AD49B5E8}"/>
    <cellStyle name="스타일 51 2" xfId="28113" xr:uid="{6639347A-817F-4778-AAF5-54E27BA79468}"/>
    <cellStyle name="스타일 52" xfId="11108" xr:uid="{449F1FE0-A52B-43CA-9B2C-BA928B19D1D3}"/>
    <cellStyle name="스타일 52 2" xfId="28114" xr:uid="{EBCCF6BA-A431-4220-A948-E5DD8E16A05E}"/>
    <cellStyle name="스타일 53" xfId="11109" xr:uid="{F5BCE74F-1C12-4804-825A-E9D80D0C08D5}"/>
    <cellStyle name="스타일 54" xfId="11110" xr:uid="{B2583E40-CADA-4825-B591-C114AD907C03}"/>
    <cellStyle name="스타일 54 2" xfId="28115" xr:uid="{4D6051BD-CA75-4BDA-A084-ACF0789C1175}"/>
    <cellStyle name="스타일 55" xfId="11111" xr:uid="{D5959259-CEAF-4BF5-9C8D-C7EAB31AF2EB}"/>
    <cellStyle name="스타일 55 2" xfId="28116" xr:uid="{5858BE99-B768-4A79-A699-603467606880}"/>
    <cellStyle name="스타일 56" xfId="11112" xr:uid="{976626E4-211F-4EAA-8A10-282DA050BEA3}"/>
    <cellStyle name="스타일 57" xfId="11113" xr:uid="{6B3BF0F2-0A3F-48EB-854F-EA70B59DFAAC}"/>
    <cellStyle name="스타일 57 2" xfId="28117" xr:uid="{B914C639-A8B0-49E4-BDC6-67D2E3E1A02C}"/>
    <cellStyle name="스타일 58" xfId="11114" xr:uid="{066E6D59-9957-4AE5-B66F-542D728D27D7}"/>
    <cellStyle name="스타일 58 2" xfId="28118" xr:uid="{90319664-9B65-498C-8BE2-9866E94A4AED}"/>
    <cellStyle name="스타일 59" xfId="11115" xr:uid="{7A8D19FA-5900-4150-B3C1-109D969D2D17}"/>
    <cellStyle name="스타일 59 2" xfId="28119" xr:uid="{4877E076-2B81-429F-8D58-A6726B48E823}"/>
    <cellStyle name="스타일 6" xfId="11116" xr:uid="{FAB30047-A7EF-4291-B1E6-CE84DF47895B}"/>
    <cellStyle name="스타일 6 2" xfId="28120" xr:uid="{A7A23181-42E7-4E13-A471-FA8C6A181974}"/>
    <cellStyle name="스타일 60" xfId="11117" xr:uid="{1B84F804-5CBC-4108-B614-EA970B6757C1}"/>
    <cellStyle name="스타일 61" xfId="11118" xr:uid="{B3D261B6-901C-4013-9049-4B3364ADBD92}"/>
    <cellStyle name="스타일 61 2" xfId="28121" xr:uid="{817CFF91-85E2-45CE-AA42-920CD9B94C58}"/>
    <cellStyle name="스타일 62" xfId="11119" xr:uid="{69C45B56-DFCA-4A2B-8465-4242D14244E9}"/>
    <cellStyle name="스타일 62 2" xfId="28122" xr:uid="{7E50F2C2-B1C5-49E5-BFF6-224E8CB1EE59}"/>
    <cellStyle name="스타일 63" xfId="11120" xr:uid="{CA97AD13-0EC8-4D19-B313-0B787F0C5929}"/>
    <cellStyle name="스타일 64" xfId="11121" xr:uid="{342A9ACB-DDCF-4DC9-9019-BA7C00D67482}"/>
    <cellStyle name="스타일 64 2" xfId="28123" xr:uid="{02C7AF22-66CB-4A13-883E-CDE21E6201D8}"/>
    <cellStyle name="스타일 65" xfId="11122" xr:uid="{D6DB3611-1A04-4E49-9599-577A4371524F}"/>
    <cellStyle name="스타일 65 2" xfId="28124" xr:uid="{1E03BB4E-E2DF-442E-ADC1-0BCCB46886E4}"/>
    <cellStyle name="스타일 66" xfId="11123" xr:uid="{58C632E6-A5C4-4169-824E-BE941FD28EC9}"/>
    <cellStyle name="스타일 66 2" xfId="28125" xr:uid="{E98F36F2-3052-4C9D-93D3-804210222202}"/>
    <cellStyle name="스타일 67" xfId="11124" xr:uid="{C8428900-6575-47F9-A12C-9FB7C374F7C8}"/>
    <cellStyle name="스타일 68" xfId="11125" xr:uid="{190AF852-3ACF-456C-B523-F2A69B9562B1}"/>
    <cellStyle name="스타일 68 2" xfId="28126" xr:uid="{92BF905D-56E4-48CD-A064-3F6BB6860924}"/>
    <cellStyle name="스타일 69" xfId="11126" xr:uid="{6343D1ED-589D-4402-AB08-2613ECC4BD6E}"/>
    <cellStyle name="스타일 69 2" xfId="28127" xr:uid="{E9F341A8-97A5-4174-95B8-0B6444FDE70E}"/>
    <cellStyle name="스타일 7" xfId="11127" xr:uid="{B0333047-005F-473B-A4EA-3C4FAC6FD214}"/>
    <cellStyle name="스타일 7 2" xfId="28128" xr:uid="{9B95BC70-FDAF-44AD-BCFA-533058F4B911}"/>
    <cellStyle name="스타일 70" xfId="11128" xr:uid="{D297C9F5-0DFA-4572-ACC4-5C39180364A7}"/>
    <cellStyle name="스타일 70 2" xfId="28129" xr:uid="{EC5B11D7-02E5-4C59-89C8-C8C456BFA1D9}"/>
    <cellStyle name="스타일 71" xfId="11129" xr:uid="{2751C5BB-1BA8-457C-9E64-3DBE219F1A72}"/>
    <cellStyle name="스타일 71 2" xfId="28130" xr:uid="{0C1ACA14-9191-45A5-B093-1CC1477C34DD}"/>
    <cellStyle name="스타일 72" xfId="11130" xr:uid="{A8407475-C7A2-4289-8746-FB878C789DF2}"/>
    <cellStyle name="스타일 72 2" xfId="28131" xr:uid="{3F96329F-2B7F-4A18-B905-11083FD1E4D6}"/>
    <cellStyle name="스타일 73" xfId="11131" xr:uid="{CB2DD10C-8040-47C1-B7B8-2BCCD32561D5}"/>
    <cellStyle name="스타일 74" xfId="11132" xr:uid="{6A393469-CE60-4F5D-973A-F0346CCDF32F}"/>
    <cellStyle name="스타일 74 2" xfId="28132" xr:uid="{4998B663-CDF9-4024-AFC6-6FE7C6A6AE02}"/>
    <cellStyle name="스타일 75" xfId="11133" xr:uid="{B10F2DDC-6792-44A8-8A42-7F36AF4086DA}"/>
    <cellStyle name="스타일 75 2" xfId="28133" xr:uid="{C1007388-533E-4D76-BD59-62EC029307F5}"/>
    <cellStyle name="스타일 76" xfId="11134" xr:uid="{F2C1BB11-4DEA-4A18-82CE-F919D21C75BA}"/>
    <cellStyle name="스타일 77" xfId="11135" xr:uid="{3C3B4D75-1704-459F-B873-15AA03360A90}"/>
    <cellStyle name="스타일 77 2" xfId="28134" xr:uid="{1E5D8ABA-4763-4FE9-B808-C833785E7A02}"/>
    <cellStyle name="스타일 78" xfId="11136" xr:uid="{11F3FA50-785C-4161-A3C8-E695E7003F05}"/>
    <cellStyle name="스타일 78 2" xfId="28135" xr:uid="{CF0CB1D3-F5FF-4F53-8D4D-99EAB0768283}"/>
    <cellStyle name="스타일 79" xfId="11137" xr:uid="{6C50EE94-4445-49E5-9D49-EAEE569023C0}"/>
    <cellStyle name="스타일 79 2" xfId="28136" xr:uid="{4CBD36A4-A7D0-4B80-B787-2947FEE39372}"/>
    <cellStyle name="스타일 8" xfId="11138" xr:uid="{DB52521F-5C03-4D8D-AF03-ADA67C16D726}"/>
    <cellStyle name="스타일 8 2" xfId="28137" xr:uid="{C2576D27-98AA-4B4D-AEA0-13E6527878B1}"/>
    <cellStyle name="스타일 80" xfId="11139" xr:uid="{9EA16EA4-FF13-4BBB-A589-B050CDCA57DF}"/>
    <cellStyle name="스타일 81" xfId="11140" xr:uid="{749A136B-4C12-41E3-A759-467B808DB8D2}"/>
    <cellStyle name="스타일 81 2" xfId="28138" xr:uid="{67952674-3DBF-4F24-92CE-51D01FF15378}"/>
    <cellStyle name="스타일 82" xfId="11141" xr:uid="{251919A6-693F-4617-99D5-FD8C59AF60F3}"/>
    <cellStyle name="스타일 82 2" xfId="28139" xr:uid="{A63D48B1-B627-4E0C-A481-17A25E10114C}"/>
    <cellStyle name="스타일 83" xfId="11142" xr:uid="{53434ACF-404F-4CD5-9478-69BC79433B0B}"/>
    <cellStyle name="스타일 83 2" xfId="28140" xr:uid="{143249E9-0050-42E2-851B-BEFA5DE06B84}"/>
    <cellStyle name="스타일 84" xfId="11143" xr:uid="{AEC2977D-C57A-4CA4-A81D-9805F3CC89EA}"/>
    <cellStyle name="스타일 84 2" xfId="28141" xr:uid="{DBE573C4-9F93-4264-9A6F-E029A24151D0}"/>
    <cellStyle name="스타일 85" xfId="11144" xr:uid="{D4E91413-AAC9-4692-9AB4-E3E1190DF362}"/>
    <cellStyle name="스타일 86" xfId="11145" xr:uid="{4DFF3DD1-03E5-4D1B-9E8D-3022BB1E658F}"/>
    <cellStyle name="스타일 86 2" xfId="28142" xr:uid="{497FED84-F025-4BEF-A918-AB27D2C46859}"/>
    <cellStyle name="스타일 87" xfId="11146" xr:uid="{50EBED80-5E9D-4103-8608-CFF3C7536CE3}"/>
    <cellStyle name="스타일 87 2" xfId="28143" xr:uid="{EEFCABFB-FB7F-4300-911D-55A304D81A9C}"/>
    <cellStyle name="스타일 88" xfId="11147" xr:uid="{92FD8D40-D742-4D38-9BA8-176442E50832}"/>
    <cellStyle name="스타일 89" xfId="11148" xr:uid="{C3733ED9-5EE4-45D0-BFD9-F1B7B48EC7F9}"/>
    <cellStyle name="스타일 89 2" xfId="28144" xr:uid="{E7C24C79-908A-4D2F-8537-103B3C36C673}"/>
    <cellStyle name="스타일 9" xfId="11149" xr:uid="{2A4E5A13-1E54-46C9-B8E5-BBFC3A6103CA}"/>
    <cellStyle name="스타일 90" xfId="11150" xr:uid="{AF1B0227-AFE9-4549-B85D-19277D76D235}"/>
    <cellStyle name="스타일 90 2" xfId="28145" xr:uid="{6547BA08-E6A7-4A8C-996D-726CBD7C9077}"/>
    <cellStyle name="스타일 91" xfId="11151" xr:uid="{D54A726D-973C-4524-A156-5ECB8AFC4855}"/>
    <cellStyle name="스타일 91 2" xfId="28146" xr:uid="{20FE2950-34E1-4985-9831-1116D632CB49}"/>
    <cellStyle name="스타일 92" xfId="11152" xr:uid="{EA3888A2-7511-4F90-83F4-797902B82B81}"/>
    <cellStyle name="스타일 93" xfId="11153" xr:uid="{3FA455E9-B8F0-42BE-B57D-CE1D42056846}"/>
    <cellStyle name="스타일 93 2" xfId="28147" xr:uid="{9070C5C5-3A70-4379-AB7F-8D33338D9C2A}"/>
    <cellStyle name="스타일 94" xfId="11154" xr:uid="{0E54B750-B56D-4E34-9384-2805F2D423E2}"/>
    <cellStyle name="스타일 94 2" xfId="28148" xr:uid="{30390A0A-6AD5-47F0-8E0F-57D75B819FC1}"/>
    <cellStyle name="스타일 95" xfId="11155" xr:uid="{D9C8ED35-15E4-4121-B158-235A2555F813}"/>
    <cellStyle name="스타일 96" xfId="11156" xr:uid="{B1E945A9-2DDA-49AE-850E-DE6B3E707B8A}"/>
    <cellStyle name="스타일 96 2" xfId="28149" xr:uid="{47D51B3E-E804-4FEB-8FD3-00AC367DDED3}"/>
    <cellStyle name="스타일 97" xfId="11157" xr:uid="{66C3CFFE-01DE-439D-B412-D1AE159D7BA0}"/>
    <cellStyle name="스타일 97 2" xfId="28150" xr:uid="{E32034FE-E0A0-4DF6-8C8E-FB47FBC004AA}"/>
    <cellStyle name="스타일 98" xfId="11158" xr:uid="{34F97C76-2E4D-43CE-B5C6-85087133EFE0}"/>
    <cellStyle name="스타일 98 2" xfId="28151" xr:uid="{94BBA485-91D0-422A-A6EE-EAF31DA0F2D7}"/>
    <cellStyle name="스타일 99" xfId="11159" xr:uid="{63CFBF95-97FB-46F4-93A5-A0FDEF7724C2}"/>
    <cellStyle name="안건회계법인" xfId="11160" xr:uid="{23224629-34EB-4F5F-996A-57398CE6FFE4}"/>
    <cellStyle name="액제" xfId="11161" xr:uid="{D3D09126-F76B-45A8-9763-50E36795F670}"/>
    <cellStyle name="앰플" xfId="11162" xr:uid="{394CD965-15E0-41DE-833C-FDD68034BD7B}"/>
    <cellStyle name="연결된 셀 10" xfId="11163" xr:uid="{6200167F-9CBE-4778-A61A-B6B5F7F02170}"/>
    <cellStyle name="연결된 셀 11" xfId="11164" xr:uid="{01685B55-F0A4-4A56-91B4-580DA5196D03}"/>
    <cellStyle name="연결된 셀 12" xfId="11165" xr:uid="{806E4D5D-EF9A-4B01-92EC-651880F29858}"/>
    <cellStyle name="연결된 셀 13" xfId="11166" xr:uid="{14D80D8D-82E1-4A84-BF17-5C91C544DF20}"/>
    <cellStyle name="연결된 셀 14" xfId="11167" xr:uid="{A177705D-0A1D-446B-B29D-831003ED72C0}"/>
    <cellStyle name="연결된 셀 15" xfId="11168" xr:uid="{19994801-EDE7-486C-9461-698BCE345455}"/>
    <cellStyle name="연결된 셀 16" xfId="11169" xr:uid="{9E24E500-C4A1-46EC-83B3-3CE0E672C889}"/>
    <cellStyle name="연결된 셀 17" xfId="11170" xr:uid="{4A801EFD-363D-4654-8EF0-CFC4534E1BD5}"/>
    <cellStyle name="연결된 셀 18" xfId="11171" xr:uid="{57E14907-D711-4C4F-9A93-896550B62C15}"/>
    <cellStyle name="연결된 셀 19" xfId="11172" xr:uid="{E9CD79F7-189F-4F41-9679-14768AB5F165}"/>
    <cellStyle name="연결된 셀 2" xfId="11173" xr:uid="{991DCD83-4692-4D64-94C4-F4D3D2657EC2}"/>
    <cellStyle name="연결된 셀 2 2" xfId="11174" xr:uid="{8A7A8E42-CE4C-49A2-85F1-D08C09D5A5F2}"/>
    <cellStyle name="연결된 셀 2 3" xfId="11175" xr:uid="{9094468D-A4CD-4A1E-A9CD-26C0898F8167}"/>
    <cellStyle name="연결된 셀 20" xfId="11176" xr:uid="{B1BE5000-E419-4F1E-8C28-A06FC1E1BD5E}"/>
    <cellStyle name="연결된 셀 21" xfId="11177" xr:uid="{7C411FE6-CB8E-4166-92F7-5AF09889C05D}"/>
    <cellStyle name="연결된 셀 22" xfId="11178" xr:uid="{FEDD1F28-3B80-4E39-85E7-406934051441}"/>
    <cellStyle name="연결된 셀 23" xfId="11179" xr:uid="{1FBC2B79-D55F-435F-992C-845EF9C29B68}"/>
    <cellStyle name="연결된 셀 24" xfId="11180" xr:uid="{17842F2E-4957-43BD-8184-D3ACDCF9CDF9}"/>
    <cellStyle name="연결된 셀 25" xfId="11181" xr:uid="{12DD0F68-DE0B-4B5E-BC38-6B8AF89E81FC}"/>
    <cellStyle name="연결된 셀 26" xfId="11182" xr:uid="{26AACAA4-BF68-4EC6-AD2D-3C3559217CA3}"/>
    <cellStyle name="연결된 셀 27" xfId="11183" xr:uid="{29F5EA9F-D033-408E-8869-3D083813B007}"/>
    <cellStyle name="연결된 셀 28" xfId="11184" xr:uid="{7B426EFD-8621-44D4-9266-91AD6DE0D746}"/>
    <cellStyle name="연결된 셀 29" xfId="11185" xr:uid="{24E8AC6B-627B-4EC3-95AE-B5B3B1F196F2}"/>
    <cellStyle name="연결된 셀 3" xfId="11186" xr:uid="{7473EC05-EAC9-4529-87E5-AAF3FE863803}"/>
    <cellStyle name="연결된 셀 30" xfId="11187" xr:uid="{5A1B0A8C-254C-440B-9262-9B03E3E32538}"/>
    <cellStyle name="연결된 셀 31" xfId="11188" xr:uid="{B4EA63B1-1074-41B6-BF4C-E92964970D8A}"/>
    <cellStyle name="연결된 셀 32" xfId="11189" xr:uid="{577F13AA-C1BA-4E2C-B458-6B822CC7F54B}"/>
    <cellStyle name="연결된 셀 33" xfId="11190" xr:uid="{FFE5FECF-CDB2-49C8-AC86-B591368237C7}"/>
    <cellStyle name="연결된 셀 34" xfId="11191" xr:uid="{828F2889-76E8-4D66-8F5C-3F7B8DF8A5F4}"/>
    <cellStyle name="연결된 셀 35" xfId="11192" xr:uid="{20D6C17B-774A-4B03-AE0E-AA51E20BEBB2}"/>
    <cellStyle name="연결된 셀 36" xfId="11193" xr:uid="{59F1843E-770A-49D4-93FA-B59BBB34AE69}"/>
    <cellStyle name="연결된 셀 37" xfId="11194" xr:uid="{2D2A4F3C-41BF-4EDD-ACE9-9AB20D4ADB14}"/>
    <cellStyle name="연결된 셀 38" xfId="11195" xr:uid="{B55A9524-DA64-42D5-BEA0-2173EDCE8548}"/>
    <cellStyle name="연결된 셀 39" xfId="11196" xr:uid="{78C8B16A-366A-4277-B211-B60D5E3CFCFE}"/>
    <cellStyle name="연결된 셀 4" xfId="11197" xr:uid="{E710939C-B64E-4186-B5C3-9FFE1383CA1B}"/>
    <cellStyle name="연결된 셀 40" xfId="11198" xr:uid="{F2F5F9CB-FCBA-4C97-915D-B5E6833D44A1}"/>
    <cellStyle name="연결된 셀 41" xfId="11199" xr:uid="{3D334687-EB91-4539-BDA8-93A3141AB52D}"/>
    <cellStyle name="연결된 셀 42" xfId="11200" xr:uid="{D905544B-68AD-43E9-B41D-454B70733DA6}"/>
    <cellStyle name="연결된 셀 43" xfId="42324" xr:uid="{07058740-0263-46EB-963E-ACF7BDB1773A}"/>
    <cellStyle name="연결된 셀 5" xfId="11201" xr:uid="{12852BCD-FE5C-4EA6-84FA-2DC611E6726F}"/>
    <cellStyle name="연결된 셀 6" xfId="11202" xr:uid="{F92E31E4-9E1E-4BCD-893F-EAA228E1C828}"/>
    <cellStyle name="연결된 셀 7" xfId="11203" xr:uid="{47619DD2-78A6-4704-9FA2-D513B0308C0A}"/>
    <cellStyle name="연결된 셀 8" xfId="11204" xr:uid="{62503F66-B78A-4A66-B151-C21F6BA3BE86}"/>
    <cellStyle name="연결된 셀 9" xfId="11205" xr:uid="{7BCE6D48-22CC-4B3F-9E90-3BF779EFE973}"/>
    <cellStyle name="연고" xfId="11206" xr:uid="{DE594ABB-65EC-4B0D-AC75-B975F8D10A24}"/>
    <cellStyle name="열어본 하이퍼링크" xfId="11207" xr:uid="{1A2B2F0A-696C-42BF-8D5D-7906B7C93F41}"/>
    <cellStyle name="霓付 [0]_1202" xfId="11208" xr:uid="{04CE9B82-2A59-4434-814F-BBB3341CD94F}"/>
    <cellStyle name="霓付_1202" xfId="11209" xr:uid="{08115860-EC6C-433E-B9D4-1A5C9508DA53}"/>
    <cellStyle name="요약 10" xfId="11210" xr:uid="{DC88C244-397D-4026-B8B1-D08EAE5C0627}"/>
    <cellStyle name="요약 10 10" xfId="11211" xr:uid="{3CADEF95-C104-4619-BC79-CBD800A6A7B8}"/>
    <cellStyle name="요약 10 10 2" xfId="11212" xr:uid="{29D92568-1C2C-40CB-A852-AA2BE554B6A2}"/>
    <cellStyle name="요약 10 10 2 2" xfId="11213" xr:uid="{50CA9132-1CEF-4688-ACC2-3C2CFA61765B}"/>
    <cellStyle name="요약 10 10 2 2 2" xfId="37210" xr:uid="{91FE3A58-449A-45CC-8B66-66A9FCADA32C}"/>
    <cellStyle name="요약 10 10 2 3" xfId="11214" xr:uid="{FF386250-4001-4106-80A9-5B0E082C5630}"/>
    <cellStyle name="요약 10 10 2 3 2" xfId="37211" xr:uid="{84B6459C-CBE7-4BA7-A85D-BD4B55DCAD90}"/>
    <cellStyle name="요약 10 10 2 4" xfId="37212" xr:uid="{D579BB33-2D6A-4E46-BC6C-F40C645D0512}"/>
    <cellStyle name="요약 10 10 3" xfId="11215" xr:uid="{5A8CC301-7AF3-4E7D-8306-448BDB8AE747}"/>
    <cellStyle name="요약 10 10 3 2" xfId="11216" xr:uid="{7A0A4114-DE4E-4EE2-9631-32F7386A5EE0}"/>
    <cellStyle name="요약 10 10 3 2 2" xfId="37213" xr:uid="{4C62C7E7-119E-4FDF-81E8-DFAA824CCAFB}"/>
    <cellStyle name="요약 10 10 3 3" xfId="11217" xr:uid="{2E42521E-8A73-4AD6-955A-9DD8BCA11A0B}"/>
    <cellStyle name="요약 10 10 3 3 2" xfId="37214" xr:uid="{2E6AF3C4-A37E-4BAA-935E-059556DD952E}"/>
    <cellStyle name="요약 10 10 3 4" xfId="37215" xr:uid="{73C98C4B-B82B-4455-81D5-4359829840D6}"/>
    <cellStyle name="요약 10 10 4" xfId="11218" xr:uid="{7A8C1CEC-196D-4637-AF30-A9C7473E38B7}"/>
    <cellStyle name="요약 10 10 4 2" xfId="37216" xr:uid="{30B540B0-85A0-4004-B32B-5D35A9F066D1}"/>
    <cellStyle name="요약 10 10 5" xfId="11219" xr:uid="{190B52A2-B202-4960-BE9E-57C85E4BAABC}"/>
    <cellStyle name="요약 10 10 5 2" xfId="37217" xr:uid="{E023EF1C-AF4E-4448-B3F7-3765DC5DC497}"/>
    <cellStyle name="요약 10 10 6" xfId="37218" xr:uid="{BB362DCB-0403-48BA-AA3D-90C1C00ACC33}"/>
    <cellStyle name="요약 10 11" xfId="11220" xr:uid="{96437097-12F7-4885-9D94-9AE9403B2E8C}"/>
    <cellStyle name="요약 10 11 2" xfId="11221" xr:uid="{12693C93-833A-434B-9B32-FEA0DB7075D5}"/>
    <cellStyle name="요약 10 11 2 2" xfId="11222" xr:uid="{7792054C-5649-48D3-9D7E-337E84A52670}"/>
    <cellStyle name="요약 10 11 2 2 2" xfId="37219" xr:uid="{1FDEAC92-4C2C-4286-9EA9-577B7BADE6BA}"/>
    <cellStyle name="요약 10 11 2 3" xfId="11223" xr:uid="{6BB59DDE-966C-40EC-80AF-8C6C8B25E4FB}"/>
    <cellStyle name="요약 10 11 2 3 2" xfId="37220" xr:uid="{F6A0E844-1B2D-44B4-981C-41366B4C9667}"/>
    <cellStyle name="요약 10 11 2 4" xfId="37221" xr:uid="{E060B587-7AA2-4483-9604-FE45AEE1F976}"/>
    <cellStyle name="요약 10 11 3" xfId="11224" xr:uid="{1AE34086-635E-4C32-8C7A-C36AFEDA77D8}"/>
    <cellStyle name="요약 10 11 3 2" xfId="11225" xr:uid="{737C40AD-B390-4496-A38C-E6C336BF1DB5}"/>
    <cellStyle name="요약 10 11 3 2 2" xfId="37222" xr:uid="{5A3488D3-E8D7-43E3-AC88-2C296436ECC5}"/>
    <cellStyle name="요약 10 11 3 3" xfId="11226" xr:uid="{5689A7D2-4C9A-41C1-8AEB-79F95FE37417}"/>
    <cellStyle name="요약 10 11 3 3 2" xfId="37223" xr:uid="{E3B6F6BE-7983-4E67-96F9-480C34714E80}"/>
    <cellStyle name="요약 10 11 3 4" xfId="37224" xr:uid="{D1EA0D11-B5E8-4BAA-B506-6C964603957B}"/>
    <cellStyle name="요약 10 11 4" xfId="11227" xr:uid="{E00FA7F9-EDE8-4B83-921D-74CEEC53ACCD}"/>
    <cellStyle name="요약 10 11 4 2" xfId="37225" xr:uid="{FA1470CA-4881-4809-AE55-038711B4FAF7}"/>
    <cellStyle name="요약 10 11 5" xfId="11228" xr:uid="{B62E6732-BDA8-4E1B-9F8F-0641452B1CC6}"/>
    <cellStyle name="요약 10 11 5 2" xfId="37226" xr:uid="{118D52C0-AEC8-43DF-AA4E-250B5EB5DC3F}"/>
    <cellStyle name="요약 10 11 6" xfId="37227" xr:uid="{C372DBCC-E3E4-4B50-9422-3A6D8585D81C}"/>
    <cellStyle name="요약 10 12" xfId="11229" xr:uid="{887C44E2-7452-4FEC-829D-34A26172910D}"/>
    <cellStyle name="요약 10 12 2" xfId="11230" xr:uid="{33A1D0AE-32DB-4151-A7B2-5A081597F5E5}"/>
    <cellStyle name="요약 10 12 2 2" xfId="11231" xr:uid="{590B5301-6E63-4BBE-A35F-E60CBEF22A7E}"/>
    <cellStyle name="요약 10 12 2 2 2" xfId="37228" xr:uid="{0D88B6C3-3085-4453-BC14-730168B165C7}"/>
    <cellStyle name="요약 10 12 2 3" xfId="11232" xr:uid="{6186B697-46E2-49FD-BDAA-9DFCAB99BAA1}"/>
    <cellStyle name="요약 10 12 2 3 2" xfId="37229" xr:uid="{CBF45A3E-FCE4-4ABE-B8A3-FD18800FFA3C}"/>
    <cellStyle name="요약 10 12 2 4" xfId="37230" xr:uid="{9A87D61E-34ED-4C42-8946-55B77231E12D}"/>
    <cellStyle name="요약 10 12 3" xfId="11233" xr:uid="{ACDD1A6C-0566-4149-85B6-4387128CD67A}"/>
    <cellStyle name="요약 10 12 3 2" xfId="11234" xr:uid="{2E2D6701-6792-4639-BEE0-BA08B1CA8AC6}"/>
    <cellStyle name="요약 10 12 3 2 2" xfId="37231" xr:uid="{83B73EA5-808B-4588-8BAB-34FEE06FBC79}"/>
    <cellStyle name="요약 10 12 3 3" xfId="11235" xr:uid="{96C7052D-06B4-4CEB-9593-967053AA59DD}"/>
    <cellStyle name="요약 10 12 3 3 2" xfId="37232" xr:uid="{A6767B9E-6D52-40CA-9119-A006036C6884}"/>
    <cellStyle name="요약 10 12 3 4" xfId="37233" xr:uid="{C7165803-7EB5-4855-A34E-0FCA0F179994}"/>
    <cellStyle name="요약 10 12 4" xfId="11236" xr:uid="{0866157A-3FCB-4397-BCAF-5DF31D1C4315}"/>
    <cellStyle name="요약 10 12 4 2" xfId="37234" xr:uid="{6325463B-D911-4FDF-977C-5200840ACD46}"/>
    <cellStyle name="요약 10 12 5" xfId="11237" xr:uid="{C6961852-040E-4509-B5EB-3A9322A52885}"/>
    <cellStyle name="요약 10 12 5 2" xfId="37235" xr:uid="{D9BCCE44-C240-4162-9B31-C893B1442D6F}"/>
    <cellStyle name="요약 10 12 6" xfId="37236" xr:uid="{5383CE57-E9BB-42BB-A795-F30F4994CB4B}"/>
    <cellStyle name="요약 10 13" xfId="11238" xr:uid="{1291F535-02B5-41E9-BD41-8DF2077AA9CA}"/>
    <cellStyle name="요약 10 13 2" xfId="11239" xr:uid="{8AF28C3C-C906-41B2-998D-FCC6F778A1D0}"/>
    <cellStyle name="요약 10 13 2 2" xfId="11240" xr:uid="{3D416C08-E327-4B78-8084-AFA4CD893DFC}"/>
    <cellStyle name="요약 10 13 2 2 2" xfId="37237" xr:uid="{46C3E827-0D26-4B12-947C-1FDB4DF8EB6E}"/>
    <cellStyle name="요약 10 13 2 3" xfId="11241" xr:uid="{9EC796C7-CDBE-4A90-8930-14B676895EA8}"/>
    <cellStyle name="요약 10 13 2 3 2" xfId="37238" xr:uid="{A2D8F626-1E1D-4A60-B8F4-010DA441A194}"/>
    <cellStyle name="요약 10 13 2 4" xfId="37239" xr:uid="{BD2B1310-E85B-4669-8DD4-80D98550032F}"/>
    <cellStyle name="요약 10 13 3" xfId="11242" xr:uid="{C49773FD-D13F-4273-94AA-5722157F5E71}"/>
    <cellStyle name="요약 10 13 3 2" xfId="11243" xr:uid="{F2D3E189-82EA-44DD-A75A-00A69B5081EA}"/>
    <cellStyle name="요약 10 13 3 2 2" xfId="37240" xr:uid="{4ED6B10D-EF8F-453E-BB59-69D4C3F93064}"/>
    <cellStyle name="요약 10 13 3 3" xfId="11244" xr:uid="{0FDF076F-066C-45B3-9820-7EAD5F23A177}"/>
    <cellStyle name="요약 10 13 3 3 2" xfId="37241" xr:uid="{D5E41043-0B9D-44D7-A08D-5DECE6875273}"/>
    <cellStyle name="요약 10 13 3 4" xfId="37242" xr:uid="{2F3C8053-129A-490D-9360-7B53051930F6}"/>
    <cellStyle name="요약 10 13 4" xfId="11245" xr:uid="{38EBC965-48C3-4CBE-A7A0-E01D9E1B9CD9}"/>
    <cellStyle name="요약 10 13 4 2" xfId="37243" xr:uid="{6B1FE5E5-B40A-47DF-871D-971738F67EE2}"/>
    <cellStyle name="요약 10 13 5" xfId="11246" xr:uid="{E1C27694-9515-4245-A251-C1E7885D4092}"/>
    <cellStyle name="요약 10 13 5 2" xfId="37244" xr:uid="{AA8EA3C6-779C-4363-BF50-F262790FF97B}"/>
    <cellStyle name="요약 10 13 6" xfId="37245" xr:uid="{BE4C542B-4A2C-4B70-AA70-EE6C3860C65D}"/>
    <cellStyle name="요약 10 14" xfId="11247" xr:uid="{3C033C5C-D2E5-4DDA-8660-5261E7965628}"/>
    <cellStyle name="요약 10 14 2" xfId="11248" xr:uid="{E86756EB-74CC-43FE-BAF1-8BDBF82631EC}"/>
    <cellStyle name="요약 10 14 2 2" xfId="11249" xr:uid="{BB35BDE9-B989-4B91-904A-C53D8CB189B5}"/>
    <cellStyle name="요약 10 14 2 2 2" xfId="37246" xr:uid="{9D76320F-E51E-4B5B-99ED-59621DABF975}"/>
    <cellStyle name="요약 10 14 2 3" xfId="11250" xr:uid="{51A44738-32E0-4405-BAF6-D5C9DA892648}"/>
    <cellStyle name="요약 10 14 2 3 2" xfId="37247" xr:uid="{B9731C82-BEB9-4CDF-ADC1-4D73739A4C0C}"/>
    <cellStyle name="요약 10 14 2 4" xfId="37248" xr:uid="{7B9FF319-42F0-42E7-9A36-32838CABC537}"/>
    <cellStyle name="요약 10 14 3" xfId="11251" xr:uid="{57D7B2DC-9D05-4056-BA21-ABA6F69F473F}"/>
    <cellStyle name="요약 10 14 3 2" xfId="11252" xr:uid="{816839FA-CBF1-4556-836C-7B8C2F98793A}"/>
    <cellStyle name="요약 10 14 3 2 2" xfId="37249" xr:uid="{2D1F1E2A-3FCD-4CC7-9B97-024A3CB4E936}"/>
    <cellStyle name="요약 10 14 3 3" xfId="11253" xr:uid="{C4C119AC-363D-4FF3-900C-49CFE8E54297}"/>
    <cellStyle name="요약 10 14 3 3 2" xfId="37250" xr:uid="{3C41EA7F-264F-4CE8-9B1E-8289775D0A6B}"/>
    <cellStyle name="요약 10 14 3 4" xfId="37251" xr:uid="{90D6FB9F-9856-4001-A9DD-B22C7BFC0832}"/>
    <cellStyle name="요약 10 14 4" xfId="11254" xr:uid="{A26A4507-5D30-42B9-B041-7C42515DC225}"/>
    <cellStyle name="요약 10 14 4 2" xfId="37252" xr:uid="{4617DADE-50DA-4226-B21A-4F7E5EB9773C}"/>
    <cellStyle name="요약 10 14 5" xfId="11255" xr:uid="{33C8F645-97DA-4893-8E4E-52F140954AF8}"/>
    <cellStyle name="요약 10 14 5 2" xfId="37253" xr:uid="{BA537AC5-6E00-4204-AAD1-44F781B75D07}"/>
    <cellStyle name="요약 10 14 6" xfId="37254" xr:uid="{C0DF5A48-B3B0-4AD5-B76C-5819A86E58B3}"/>
    <cellStyle name="요약 10 15" xfId="11256" xr:uid="{F0BEDEC6-2EC4-44FE-AFF4-7C02FFC0A846}"/>
    <cellStyle name="요약 10 15 2" xfId="11257" xr:uid="{AFC1B545-55A0-454C-9A67-BBA67694270D}"/>
    <cellStyle name="요약 10 15 2 2" xfId="11258" xr:uid="{C3990BDF-1B62-446F-BC7E-FD2ECB1CE839}"/>
    <cellStyle name="요약 10 15 2 2 2" xfId="37255" xr:uid="{AA460F1B-B9AD-4C13-BD2B-1405CF5B0D66}"/>
    <cellStyle name="요약 10 15 2 3" xfId="11259" xr:uid="{A2117E5E-870F-400C-975F-3A0B4FAF82EE}"/>
    <cellStyle name="요약 10 15 2 3 2" xfId="37256" xr:uid="{AE3EA003-2BE7-4F90-86CF-D058A7A64144}"/>
    <cellStyle name="요약 10 15 2 4" xfId="37257" xr:uid="{BC4839FE-AB74-45D6-8558-DCC859E1806E}"/>
    <cellStyle name="요약 10 15 3" xfId="11260" xr:uid="{53F7EC33-98B3-498C-9E09-090282299FAD}"/>
    <cellStyle name="요약 10 15 3 2" xfId="11261" xr:uid="{11170E4E-0743-4CB0-8B0C-95949C341859}"/>
    <cellStyle name="요약 10 15 3 2 2" xfId="37258" xr:uid="{A3709074-99D7-4DFC-8A6F-EDFED824F956}"/>
    <cellStyle name="요약 10 15 3 3" xfId="11262" xr:uid="{B67C64F9-321F-465E-A192-4E2CC5CB4107}"/>
    <cellStyle name="요약 10 15 3 3 2" xfId="37259" xr:uid="{0E050C90-CA28-4FCF-AE7D-FBF91D8197A7}"/>
    <cellStyle name="요약 10 15 3 4" xfId="37260" xr:uid="{A84E2C59-6B13-4026-BB6D-C468D3EF4599}"/>
    <cellStyle name="요약 10 15 4" xfId="11263" xr:uid="{ACC9A0B9-4BD0-4E29-9D0C-D9497E71E008}"/>
    <cellStyle name="요약 10 15 4 2" xfId="37261" xr:uid="{5F19D309-CA2B-45CD-A81E-3B678094F0E1}"/>
    <cellStyle name="요약 10 15 5" xfId="11264" xr:uid="{0F1A1930-1BD5-4509-9807-44042B9F40B4}"/>
    <cellStyle name="요약 10 15 5 2" xfId="37262" xr:uid="{69A104F2-0879-4955-9B14-4D7883379763}"/>
    <cellStyle name="요약 10 15 6" xfId="37263" xr:uid="{6FD335C6-766B-40C7-BD63-47BE8588669E}"/>
    <cellStyle name="요약 10 16" xfId="11265" xr:uid="{92E2A6BD-ACF0-4390-A744-7B9AC1BCFC92}"/>
    <cellStyle name="요약 10 16 2" xfId="11266" xr:uid="{9F99D991-5F23-4BB0-843A-9104E63440C3}"/>
    <cellStyle name="요약 10 16 2 2" xfId="37264" xr:uid="{783798A3-35F0-4BF3-B140-AC52BAD808B0}"/>
    <cellStyle name="요약 10 16 3" xfId="11267" xr:uid="{0B3CA24E-1C40-4785-A49F-75D539DF0BAB}"/>
    <cellStyle name="요약 10 16 3 2" xfId="37265" xr:uid="{6E1EEBA0-AA6D-4A1A-B0E9-1DF261865610}"/>
    <cellStyle name="요약 10 16 4" xfId="37266" xr:uid="{5B540B92-343C-46FA-B0FC-C6F71A959723}"/>
    <cellStyle name="요약 10 17" xfId="28152" xr:uid="{07AEEA46-126E-404A-8267-97CCC951CBAA}"/>
    <cellStyle name="요약 10 17 2" xfId="37267" xr:uid="{903A174F-4EAE-4B3C-87DE-EA7FAE969BDD}"/>
    <cellStyle name="요약 10 18" xfId="37268" xr:uid="{29B9E792-BAAD-490E-AD2F-18A02FE6E8FA}"/>
    <cellStyle name="요약 10 2" xfId="11268" xr:uid="{1DC874C8-F398-4A5D-98A4-E21C3FD86A39}"/>
    <cellStyle name="요약 10 2 2" xfId="11269" xr:uid="{5DC91DC9-86FF-4ECD-859E-E00701C29B7C}"/>
    <cellStyle name="요약 10 2 2 2" xfId="11270" xr:uid="{C4A9092F-234A-43B4-9FDC-E6550358AF90}"/>
    <cellStyle name="요약 10 2 2 2 2" xfId="37269" xr:uid="{09456CE7-4F53-4901-97D8-80D2CBB11B7D}"/>
    <cellStyle name="요약 10 2 2 3" xfId="11271" xr:uid="{3EDBB88B-B52E-490E-8193-E56D6419F4E0}"/>
    <cellStyle name="요약 10 2 2 3 2" xfId="37270" xr:uid="{D047FA8B-6F4C-407F-98AA-271F20FFF86B}"/>
    <cellStyle name="요약 10 2 2 4" xfId="37271" xr:uid="{92FDDACC-DE94-4504-ADE6-3B9B01B42349}"/>
    <cellStyle name="요약 10 2 3" xfId="11272" xr:uid="{60BF2A08-F6DC-4EE8-AA63-2188801FE979}"/>
    <cellStyle name="요약 10 2 3 2" xfId="11273" xr:uid="{7927A2AD-0CB3-4A90-8F82-92633D4A99C7}"/>
    <cellStyle name="요약 10 2 3 2 2" xfId="37272" xr:uid="{C7AB5B4D-F4A6-4A7D-8EF5-34CAF03B6F6D}"/>
    <cellStyle name="요약 10 2 3 3" xfId="11274" xr:uid="{7864140E-E2CE-463A-B5D3-DCC9CDC233AF}"/>
    <cellStyle name="요약 10 2 3 3 2" xfId="37273" xr:uid="{DFAA8DB8-6835-47EA-8C88-D273AA664500}"/>
    <cellStyle name="요약 10 2 3 4" xfId="37274" xr:uid="{759532C9-A8D7-418F-94AE-CFC7B626FC56}"/>
    <cellStyle name="요약 10 2 4" xfId="11275" xr:uid="{1BA1AF26-ED93-43D8-88D5-53AC013ED729}"/>
    <cellStyle name="요약 10 2 4 2" xfId="37275" xr:uid="{92EF5A3A-6F42-4E9C-88E4-150BC5DDF397}"/>
    <cellStyle name="요약 10 2 5" xfId="11276" xr:uid="{9AE652DD-BFF8-4432-8299-3D243CEDCEAC}"/>
    <cellStyle name="요약 10 2 5 2" xfId="37276" xr:uid="{0491F0A1-3B12-4ACD-B084-79C670B32A8A}"/>
    <cellStyle name="요약 10 2 6" xfId="28153" xr:uid="{06CA07A8-D3D8-404D-BC53-B511FCD3C415}"/>
    <cellStyle name="요약 10 2 6 2" xfId="37277" xr:uid="{4B9CDC53-BEF8-4A6F-A97E-D540545F062A}"/>
    <cellStyle name="요약 10 2 7" xfId="37278" xr:uid="{65DF7F23-4024-457F-A16C-A2F24E816F70}"/>
    <cellStyle name="요약 10 3" xfId="11277" xr:uid="{E61462C0-1A1F-44EC-80C9-0F58689C89C7}"/>
    <cellStyle name="요약 10 3 2" xfId="11278" xr:uid="{E7B7D94A-5CEB-47E2-BF2C-594C202BAE45}"/>
    <cellStyle name="요약 10 3 2 2" xfId="11279" xr:uid="{2A0FF8E5-2E84-40AC-91D5-82E41FFE44B6}"/>
    <cellStyle name="요약 10 3 2 2 2" xfId="37279" xr:uid="{B366C898-257F-4695-857F-84AF33762B11}"/>
    <cellStyle name="요약 10 3 2 3" xfId="11280" xr:uid="{B62C216E-4EB8-4F60-ABD3-0145517761DF}"/>
    <cellStyle name="요약 10 3 2 3 2" xfId="37280" xr:uid="{549006AB-0264-4B92-8499-718C4DA37E4D}"/>
    <cellStyle name="요약 10 3 2 4" xfId="37281" xr:uid="{06191F2E-DA72-443F-8AD7-39CC391C678A}"/>
    <cellStyle name="요약 10 3 3" xfId="11281" xr:uid="{431BEDFC-05A1-41B7-8CCD-0B52938A6459}"/>
    <cellStyle name="요약 10 3 3 2" xfId="11282" xr:uid="{FC036810-EB58-427E-BD6B-45257508391F}"/>
    <cellStyle name="요약 10 3 3 2 2" xfId="37282" xr:uid="{6EFF51D6-2F54-4A64-B6D5-441D5258E459}"/>
    <cellStyle name="요약 10 3 3 3" xfId="11283" xr:uid="{A03E231C-F701-4227-A40F-DD150999D69E}"/>
    <cellStyle name="요약 10 3 3 3 2" xfId="37283" xr:uid="{011B9E04-C6C8-4B0B-ABD6-21EC38766E1E}"/>
    <cellStyle name="요약 10 3 3 4" xfId="37284" xr:uid="{31E4C677-595A-476A-9B8A-C602FA7511CD}"/>
    <cellStyle name="요약 10 3 4" xfId="11284" xr:uid="{7484D234-5B68-406A-89EE-9BE5F4EF0449}"/>
    <cellStyle name="요약 10 3 4 2" xfId="37285" xr:uid="{0B8511A6-DD0C-4F68-A9F9-AF4B84639523}"/>
    <cellStyle name="요약 10 3 5" xfId="11285" xr:uid="{06D1FBF8-9D57-40D1-8D27-164921875E3D}"/>
    <cellStyle name="요약 10 3 5 2" xfId="37286" xr:uid="{CD306823-B815-4E16-A270-95140BD2E1D6}"/>
    <cellStyle name="요약 10 3 6" xfId="37287" xr:uid="{427BD4AC-4EAB-4D3B-ABED-CB3C3B8BA293}"/>
    <cellStyle name="요약 10 4" xfId="11286" xr:uid="{DC6D184D-3C16-4E73-A127-E76D31F973B2}"/>
    <cellStyle name="요약 10 4 2" xfId="11287" xr:uid="{ED8E75DD-A29A-44D8-AF6C-73E5728EB13C}"/>
    <cellStyle name="요약 10 4 2 2" xfId="11288" xr:uid="{F0CFF74F-64A0-4223-A5F4-2207D7AB668C}"/>
    <cellStyle name="요약 10 4 2 2 2" xfId="37288" xr:uid="{1A277740-F5EE-42E6-9230-8504E918A10A}"/>
    <cellStyle name="요약 10 4 2 3" xfId="11289" xr:uid="{92A8EEEB-FE1A-4268-B924-2C3E39904469}"/>
    <cellStyle name="요약 10 4 2 3 2" xfId="37289" xr:uid="{094F2E13-E319-43A4-BCC8-A10E2869E112}"/>
    <cellStyle name="요약 10 4 2 4" xfId="37290" xr:uid="{C5C897C1-F8F6-4F8A-8878-325C49D49CE8}"/>
    <cellStyle name="요약 10 4 3" xfId="11290" xr:uid="{106B6CCD-3D7F-4C99-9C26-0D068592A783}"/>
    <cellStyle name="요약 10 4 3 2" xfId="11291" xr:uid="{602260AC-5A19-4D8E-A1CC-437F22E941AE}"/>
    <cellStyle name="요약 10 4 3 2 2" xfId="37291" xr:uid="{4B5E6610-04EB-4D7E-9F2C-88EDC043C17B}"/>
    <cellStyle name="요약 10 4 3 3" xfId="11292" xr:uid="{7CDF318B-25DC-4D39-B4BA-0628A89AF36F}"/>
    <cellStyle name="요약 10 4 3 3 2" xfId="37292" xr:uid="{F511E395-C1A7-42AB-A84D-834157FF14AE}"/>
    <cellStyle name="요약 10 4 3 4" xfId="37293" xr:uid="{3CCE74C6-B02F-491F-B063-DCD91F34E1C8}"/>
    <cellStyle name="요약 10 4 4" xfId="11293" xr:uid="{7D4AE780-33C1-4DAC-B85B-246C02B60878}"/>
    <cellStyle name="요약 10 4 4 2" xfId="37294" xr:uid="{DF81155F-8158-4644-A3B9-85A82FAB7AF2}"/>
    <cellStyle name="요약 10 4 5" xfId="11294" xr:uid="{97992F9A-B17F-4F47-B856-009CBA3D7DA2}"/>
    <cellStyle name="요약 10 4 5 2" xfId="37295" xr:uid="{E98A56AC-BAD4-461C-8B9F-4DDC68E4A62A}"/>
    <cellStyle name="요약 10 4 6" xfId="37296" xr:uid="{92670C54-BFE5-49AB-8024-64C7C3ED7A24}"/>
    <cellStyle name="요약 10 5" xfId="11295" xr:uid="{62AA12F3-0405-491C-BAB7-513335866703}"/>
    <cellStyle name="요약 10 5 2" xfId="11296" xr:uid="{19E757B7-8B79-4245-9F50-5570A3F84A1A}"/>
    <cellStyle name="요약 10 5 2 2" xfId="11297" xr:uid="{7FED6E7D-696E-4EA2-B5E5-EBDDEFCAE6EA}"/>
    <cellStyle name="요약 10 5 2 2 2" xfId="37297" xr:uid="{6322D1EE-6377-44FC-999B-C758335FD2D3}"/>
    <cellStyle name="요약 10 5 2 3" xfId="11298" xr:uid="{0ED594BA-7EED-46D4-82EE-EA4031531964}"/>
    <cellStyle name="요약 10 5 2 3 2" xfId="37298" xr:uid="{CCE6F6BD-F992-400D-B487-F230E18D8B1E}"/>
    <cellStyle name="요약 10 5 2 4" xfId="37299" xr:uid="{BC86214C-70EC-4041-9E57-C88C57C8D4E5}"/>
    <cellStyle name="요약 10 5 3" xfId="11299" xr:uid="{06FE0C0F-98BA-48A3-B296-78DB596D689F}"/>
    <cellStyle name="요약 10 5 3 2" xfId="11300" xr:uid="{2376E15C-379A-445E-9CF4-F936CCAC0696}"/>
    <cellStyle name="요약 10 5 3 2 2" xfId="37300" xr:uid="{35FC3E67-DFF3-419E-A205-0523DAE51C84}"/>
    <cellStyle name="요약 10 5 3 3" xfId="11301" xr:uid="{CA8DB556-A6D5-4ACA-BC62-82075412FD91}"/>
    <cellStyle name="요약 10 5 3 3 2" xfId="37301" xr:uid="{4A054D06-AF1F-405A-A9B9-932CDA6BCD3D}"/>
    <cellStyle name="요약 10 5 3 4" xfId="37302" xr:uid="{CD640743-E3C4-4C92-8702-29BB0D6B6E13}"/>
    <cellStyle name="요약 10 5 4" xfId="11302" xr:uid="{F9875861-31B5-4877-9FCF-8877613B6BDB}"/>
    <cellStyle name="요약 10 5 4 2" xfId="37303" xr:uid="{4BEF9BF7-0943-4C7D-89CE-CB3116061EE7}"/>
    <cellStyle name="요약 10 5 5" xfId="11303" xr:uid="{5BF6B63C-B71E-4024-A497-62791E6EB6EC}"/>
    <cellStyle name="요약 10 5 5 2" xfId="37304" xr:uid="{9FBFDFA2-BA3A-44CD-B9A2-83AECC5D90F8}"/>
    <cellStyle name="요약 10 5 6" xfId="37305" xr:uid="{FFC2FE51-7E82-45D9-9506-DA9D0D439A95}"/>
    <cellStyle name="요약 10 6" xfId="11304" xr:uid="{71AF9887-0AAC-4257-90D3-DACEDB77F91F}"/>
    <cellStyle name="요약 10 6 2" xfId="11305" xr:uid="{B667C303-BB0D-427B-ADAF-2E11C6295C81}"/>
    <cellStyle name="요약 10 6 2 2" xfId="11306" xr:uid="{632E6BB0-0E07-4D9E-9F2C-3AD3129102C9}"/>
    <cellStyle name="요약 10 6 2 2 2" xfId="37306" xr:uid="{1599A6F7-BEBB-4DA0-A038-4701304C9650}"/>
    <cellStyle name="요약 10 6 2 3" xfId="11307" xr:uid="{D9F324B1-26EC-49E3-A3FD-E63519C10DE9}"/>
    <cellStyle name="요약 10 6 2 3 2" xfId="37307" xr:uid="{05BFCFB4-D137-4127-A0E1-3BA95B15AC73}"/>
    <cellStyle name="요약 10 6 2 4" xfId="37308" xr:uid="{FAD90D0A-6227-493F-BDFB-0920ABEA5D18}"/>
    <cellStyle name="요약 10 6 3" xfId="11308" xr:uid="{28850E61-209A-46FF-8260-B87E041450DD}"/>
    <cellStyle name="요약 10 6 3 2" xfId="11309" xr:uid="{B438885C-770F-47B6-8D9A-7D4AE397A9B0}"/>
    <cellStyle name="요약 10 6 3 2 2" xfId="37309" xr:uid="{CB22E513-B6D8-4F69-A453-45C02CCE0890}"/>
    <cellStyle name="요약 10 6 3 3" xfId="11310" xr:uid="{43BB812A-5DEF-4346-B08F-F32D509B0D4A}"/>
    <cellStyle name="요약 10 6 3 3 2" xfId="37310" xr:uid="{3CE37AF9-1AA6-4001-85F2-535AA0F8FB33}"/>
    <cellStyle name="요약 10 6 3 4" xfId="37311" xr:uid="{7D86D087-798E-40EA-934D-F7CC1E09EACE}"/>
    <cellStyle name="요약 10 6 4" xfId="11311" xr:uid="{F113491D-D24E-4490-BB33-DCB656255FE2}"/>
    <cellStyle name="요약 10 6 4 2" xfId="37312" xr:uid="{4860A570-9630-40AA-8814-49C42861344D}"/>
    <cellStyle name="요약 10 6 5" xfId="11312" xr:uid="{2086CBC0-E330-4EF8-8395-C3C2F2AE7C8D}"/>
    <cellStyle name="요약 10 6 5 2" xfId="37313" xr:uid="{A2903B37-2BA7-4C55-B5B5-6DE77B22F3A6}"/>
    <cellStyle name="요약 10 6 6" xfId="37314" xr:uid="{096B95CC-BBDA-4376-A7FC-B25AC8EF8AF1}"/>
    <cellStyle name="요약 10 7" xfId="11313" xr:uid="{E981EB5F-50FB-4170-B608-5D0757384652}"/>
    <cellStyle name="요약 10 7 2" xfId="11314" xr:uid="{221CD7AF-F30A-4885-AB89-F6AC01277889}"/>
    <cellStyle name="요약 10 7 2 2" xfId="11315" xr:uid="{A1244745-60C3-4B97-84B5-231337E80A9B}"/>
    <cellStyle name="요약 10 7 2 2 2" xfId="37315" xr:uid="{F202BA8B-E0F9-4411-8B4B-988919448F83}"/>
    <cellStyle name="요약 10 7 2 3" xfId="11316" xr:uid="{26F1E548-97C8-4A9A-8346-7C5F628EB2B8}"/>
    <cellStyle name="요약 10 7 2 3 2" xfId="37316" xr:uid="{F1997FEB-6DEE-4FAE-B655-6600FC37770D}"/>
    <cellStyle name="요약 10 7 2 4" xfId="37317" xr:uid="{B0C768B9-F9DD-4DAE-B94B-9DFF8BCA20E2}"/>
    <cellStyle name="요약 10 7 3" xfId="11317" xr:uid="{86076C94-2726-4CD2-AD6E-6535D5074D94}"/>
    <cellStyle name="요약 10 7 3 2" xfId="11318" xr:uid="{6D11C528-CD13-4FBE-A2FD-BA44C4860EB8}"/>
    <cellStyle name="요약 10 7 3 2 2" xfId="37318" xr:uid="{26B1B304-F8DC-450A-92D2-CDF10703A24B}"/>
    <cellStyle name="요약 10 7 3 3" xfId="11319" xr:uid="{4BF9F3D3-D929-4568-BFED-B3186997403F}"/>
    <cellStyle name="요약 10 7 3 3 2" xfId="37319" xr:uid="{6EABCC27-4E80-41F0-BFAA-CFD9FACD11A3}"/>
    <cellStyle name="요약 10 7 3 4" xfId="37320" xr:uid="{082520AA-C542-42B1-A5F3-8EE70C903FCE}"/>
    <cellStyle name="요약 10 7 4" xfId="11320" xr:uid="{C9AFA2F8-3D38-4D66-9598-AA3191E1928E}"/>
    <cellStyle name="요약 10 7 4 2" xfId="37321" xr:uid="{AF8BD1A2-9695-4FF1-A278-2E6EAFF0F83C}"/>
    <cellStyle name="요약 10 7 5" xfId="11321" xr:uid="{CB9CB1F7-3E20-4DDC-BB3C-4C4C22DFB914}"/>
    <cellStyle name="요약 10 7 5 2" xfId="37322" xr:uid="{E3279A7D-B240-496E-A2F7-DB72A857006A}"/>
    <cellStyle name="요약 10 7 6" xfId="37323" xr:uid="{D470850F-AC05-420F-BC0A-0CA89616BAEB}"/>
    <cellStyle name="요약 10 8" xfId="11322" xr:uid="{FE1864FA-850F-4704-BD31-0E76DEF355D4}"/>
    <cellStyle name="요약 10 8 2" xfId="11323" xr:uid="{5DCD4586-FAE9-4B71-B887-9DCF8CB984E3}"/>
    <cellStyle name="요약 10 8 2 2" xfId="11324" xr:uid="{2E1AB3A3-4013-404C-8BC3-3ED904EB18BB}"/>
    <cellStyle name="요약 10 8 2 2 2" xfId="37324" xr:uid="{C5D5BF7D-C1B1-4599-A5AC-92153A9D32B8}"/>
    <cellStyle name="요약 10 8 2 3" xfId="11325" xr:uid="{95465622-1060-40E8-9583-D19EEC610E66}"/>
    <cellStyle name="요약 10 8 2 3 2" xfId="37325" xr:uid="{6B29D07E-FF17-42C4-9CF0-4FB49AB129A1}"/>
    <cellStyle name="요약 10 8 2 4" xfId="37326" xr:uid="{AEAD7A60-0184-44DA-9149-85D93483B38C}"/>
    <cellStyle name="요약 10 8 3" xfId="11326" xr:uid="{51A82658-FF16-42F6-AD34-BB06E535618A}"/>
    <cellStyle name="요약 10 8 3 2" xfId="11327" xr:uid="{49AA7CDB-BF5B-424B-B797-00AB36FF3565}"/>
    <cellStyle name="요약 10 8 3 2 2" xfId="37327" xr:uid="{5F445D44-C2F6-453A-B7F3-4CAAA7007B7B}"/>
    <cellStyle name="요약 10 8 3 3" xfId="11328" xr:uid="{B8A7639F-9140-46C1-81F7-21AB092ECE21}"/>
    <cellStyle name="요약 10 8 3 3 2" xfId="37328" xr:uid="{062D0E93-C9B9-4DDB-B9BC-8A6D2F274956}"/>
    <cellStyle name="요약 10 8 3 4" xfId="37329" xr:uid="{1C0C5F25-D3C3-4890-AE04-1E7D28257454}"/>
    <cellStyle name="요약 10 8 4" xfId="11329" xr:uid="{8F896076-8EC5-4FB3-89AA-423AB71AA39F}"/>
    <cellStyle name="요약 10 8 4 2" xfId="37330" xr:uid="{8816323D-17D5-48B4-8C3F-EFAFDC569121}"/>
    <cellStyle name="요약 10 8 5" xfId="11330" xr:uid="{B732805B-4A96-446B-A299-D18D3E0A5488}"/>
    <cellStyle name="요약 10 8 5 2" xfId="37331" xr:uid="{5EB60CAE-984B-4EB7-9231-BA80BF094446}"/>
    <cellStyle name="요약 10 8 6" xfId="37332" xr:uid="{3AAACA0D-52B4-41D1-860C-6286AD1D65E6}"/>
    <cellStyle name="요약 10 9" xfId="11331" xr:uid="{B73BC3B5-E87C-4F4A-A38C-1018D4641CF3}"/>
    <cellStyle name="요약 10 9 2" xfId="11332" xr:uid="{4FCB96E3-E07F-4E6B-9290-9F09968F84F0}"/>
    <cellStyle name="요약 10 9 2 2" xfId="11333" xr:uid="{4E0B7336-85A3-419E-9F2A-6370FC011FB7}"/>
    <cellStyle name="요약 10 9 2 2 2" xfId="37333" xr:uid="{559C32C5-37B1-4145-91AA-B9DAC9C25982}"/>
    <cellStyle name="요약 10 9 2 3" xfId="11334" xr:uid="{636B9F00-0EBA-4AFF-A1B3-3F542DC1917D}"/>
    <cellStyle name="요약 10 9 2 3 2" xfId="37334" xr:uid="{59FB2223-2EC8-4099-9314-E5E061F4D31E}"/>
    <cellStyle name="요약 10 9 2 4" xfId="37335" xr:uid="{3225E77B-25F9-4A68-8CF1-CC728DF36E31}"/>
    <cellStyle name="요약 10 9 3" xfId="11335" xr:uid="{C408AABA-8DED-4677-B78E-B44DF5B4A98A}"/>
    <cellStyle name="요약 10 9 3 2" xfId="11336" xr:uid="{8C458911-4FE9-4940-8B98-F2F70EC6B13B}"/>
    <cellStyle name="요약 10 9 3 2 2" xfId="37336" xr:uid="{72DACC13-DF41-4635-BDEC-F5559D6925ED}"/>
    <cellStyle name="요약 10 9 3 3" xfId="11337" xr:uid="{A8830BB8-B7ED-457F-A683-D954D1E672DC}"/>
    <cellStyle name="요약 10 9 3 3 2" xfId="37337" xr:uid="{9089CD44-F0B8-4E58-B485-0B59771389A6}"/>
    <cellStyle name="요약 10 9 3 4" xfId="37338" xr:uid="{7AB6FC24-7A22-4828-885A-4C888FFB01CF}"/>
    <cellStyle name="요약 10 9 4" xfId="11338" xr:uid="{03DA16E8-95C7-4767-A93E-3DC166C62556}"/>
    <cellStyle name="요약 10 9 4 2" xfId="37339" xr:uid="{C18D7073-6A3C-4FB6-A212-466EECE91501}"/>
    <cellStyle name="요약 10 9 5" xfId="11339" xr:uid="{BBDE424A-FE63-4CD6-B7A7-CFF8148B86E7}"/>
    <cellStyle name="요약 10 9 5 2" xfId="37340" xr:uid="{C951E75D-1569-47EC-B969-AF30848826B1}"/>
    <cellStyle name="요약 10 9 6" xfId="37341" xr:uid="{9E2B6141-5E8A-4272-8574-5DA0FF74C8E2}"/>
    <cellStyle name="요약 11" xfId="11340" xr:uid="{61D86AF7-6DE7-4B22-B6CA-516A156AAB4F}"/>
    <cellStyle name="요약 11 10" xfId="11341" xr:uid="{C87F7221-81D5-4A80-A982-CBC120FC2F39}"/>
    <cellStyle name="요약 11 10 2" xfId="11342" xr:uid="{C7B6158C-B26A-49BE-9BEF-095A5281501D}"/>
    <cellStyle name="요약 11 10 2 2" xfId="11343" xr:uid="{B181A2B7-27DE-4E05-9F65-1460610BFEF8}"/>
    <cellStyle name="요약 11 10 2 2 2" xfId="37342" xr:uid="{DB74C418-806D-4BAE-91A2-01A21A93D1BA}"/>
    <cellStyle name="요약 11 10 2 3" xfId="11344" xr:uid="{226FCB35-0D38-4D46-B791-B40FCE49D1AC}"/>
    <cellStyle name="요약 11 10 2 3 2" xfId="37343" xr:uid="{C05D1759-22C9-4CFC-B323-F42FD6E8DCF4}"/>
    <cellStyle name="요약 11 10 2 4" xfId="37344" xr:uid="{7FC0F4E3-DF43-439E-8F1F-E7FEBB721EC2}"/>
    <cellStyle name="요약 11 10 3" xfId="11345" xr:uid="{B310478F-5AB0-434B-8EE5-D650BB866A12}"/>
    <cellStyle name="요약 11 10 3 2" xfId="11346" xr:uid="{FB8D2ED3-26FD-455F-AA91-275B627936DD}"/>
    <cellStyle name="요약 11 10 3 2 2" xfId="37345" xr:uid="{B57337B6-2559-490D-9A33-63D1838B760C}"/>
    <cellStyle name="요약 11 10 3 3" xfId="11347" xr:uid="{C4CAC9A9-8056-4D62-A4D5-5817DDD5F720}"/>
    <cellStyle name="요약 11 10 3 3 2" xfId="37346" xr:uid="{31DE5D10-800F-4341-84EC-ECD72DE368B9}"/>
    <cellStyle name="요약 11 10 3 4" xfId="37347" xr:uid="{AF306220-7984-41AE-849D-4CD509C7D9C9}"/>
    <cellStyle name="요약 11 10 4" xfId="11348" xr:uid="{AC814177-99E5-456D-88C5-B9F9F61A81AD}"/>
    <cellStyle name="요약 11 10 4 2" xfId="37348" xr:uid="{27CF2DC1-CB6B-47F6-A8C4-D0155C0229AD}"/>
    <cellStyle name="요약 11 10 5" xfId="11349" xr:uid="{02C91E92-E5FD-4A65-960F-060E5EF9FE8B}"/>
    <cellStyle name="요약 11 10 5 2" xfId="37349" xr:uid="{7B4CE494-7D00-4BE7-B23D-472205D0F88C}"/>
    <cellStyle name="요약 11 10 6" xfId="37350" xr:uid="{AEBC63CC-E565-4D15-B4D7-46043EFA29EA}"/>
    <cellStyle name="요약 11 11" xfId="11350" xr:uid="{3C2E549B-F64F-469B-AB35-7567D51F80D8}"/>
    <cellStyle name="요약 11 11 2" xfId="11351" xr:uid="{40A0F58A-F878-47BD-8AB1-07CCC9256849}"/>
    <cellStyle name="요약 11 11 2 2" xfId="11352" xr:uid="{F912296E-1C0A-4491-B03C-647E7A97E963}"/>
    <cellStyle name="요약 11 11 2 2 2" xfId="37351" xr:uid="{46E62ECF-1FFC-4B61-8D82-D89B5E8181D6}"/>
    <cellStyle name="요약 11 11 2 3" xfId="11353" xr:uid="{90A17FDF-E0E3-4306-A53D-68F39C0855D6}"/>
    <cellStyle name="요약 11 11 2 3 2" xfId="37352" xr:uid="{23FDCFBE-5480-46FC-BB78-08C600035A96}"/>
    <cellStyle name="요약 11 11 2 4" xfId="37353" xr:uid="{003E86BF-2FA2-4622-BC01-8453E807F251}"/>
    <cellStyle name="요약 11 11 3" xfId="11354" xr:uid="{D8EBF653-4108-4788-B523-098B57AE8767}"/>
    <cellStyle name="요약 11 11 3 2" xfId="11355" xr:uid="{7EC433D2-5088-4F0A-B6B0-A7FF7B42FA33}"/>
    <cellStyle name="요약 11 11 3 2 2" xfId="37354" xr:uid="{05636723-CEB7-4F30-B7A2-92CFF34534CD}"/>
    <cellStyle name="요약 11 11 3 3" xfId="11356" xr:uid="{1F1BB447-1A0F-4B8C-978D-1E45B7CDD818}"/>
    <cellStyle name="요약 11 11 3 3 2" xfId="37355" xr:uid="{FF2BB173-0DD4-42D0-B560-910D4D7800CF}"/>
    <cellStyle name="요약 11 11 3 4" xfId="37356" xr:uid="{92A973DD-7B25-4206-A9C0-B58952A6D829}"/>
    <cellStyle name="요약 11 11 4" xfId="11357" xr:uid="{28C92532-16A6-4D97-B0A3-1F42124DEEFF}"/>
    <cellStyle name="요약 11 11 4 2" xfId="37357" xr:uid="{8666AC83-44CE-422C-8EF0-260B5D25E704}"/>
    <cellStyle name="요약 11 11 5" xfId="11358" xr:uid="{73C73B34-C175-45CA-B533-E51D2B709621}"/>
    <cellStyle name="요약 11 11 5 2" xfId="37358" xr:uid="{2854409D-A706-44F0-9D6E-30F254943B0C}"/>
    <cellStyle name="요약 11 11 6" xfId="37359" xr:uid="{724F79BB-A0BB-4026-80AE-46F667B85B99}"/>
    <cellStyle name="요약 11 12" xfId="11359" xr:uid="{422EE9E4-05D8-4EAE-8612-6F25901BDF6A}"/>
    <cellStyle name="요약 11 12 2" xfId="11360" xr:uid="{42032ED4-F29F-4BE4-8EF4-FDF3CC553A38}"/>
    <cellStyle name="요약 11 12 2 2" xfId="11361" xr:uid="{B81A6A37-0C6B-42BE-B883-B34A1FDE40C9}"/>
    <cellStyle name="요약 11 12 2 2 2" xfId="37360" xr:uid="{59790FED-B814-4620-A2C8-C89415A988DD}"/>
    <cellStyle name="요약 11 12 2 3" xfId="11362" xr:uid="{EA4B9D0A-1D52-45C4-8ED3-DEED8A23545C}"/>
    <cellStyle name="요약 11 12 2 3 2" xfId="37361" xr:uid="{D3A17312-DDE0-4782-99E8-090C73790495}"/>
    <cellStyle name="요약 11 12 2 4" xfId="37362" xr:uid="{94455863-6212-4251-B415-3418C2542BB0}"/>
    <cellStyle name="요약 11 12 3" xfId="11363" xr:uid="{35B21205-B288-4724-BB2C-D22FDC28DECE}"/>
    <cellStyle name="요약 11 12 3 2" xfId="11364" xr:uid="{F5C0A350-773E-40AE-AC0D-A6711941D974}"/>
    <cellStyle name="요약 11 12 3 2 2" xfId="37363" xr:uid="{604A2B79-E172-44BC-A340-3935DA5AB889}"/>
    <cellStyle name="요약 11 12 3 3" xfId="11365" xr:uid="{670C016C-5486-4136-824E-917162968AD4}"/>
    <cellStyle name="요약 11 12 3 3 2" xfId="37364" xr:uid="{EAC134EF-84C1-48DB-8C42-6E048AE9B41B}"/>
    <cellStyle name="요약 11 12 3 4" xfId="37365" xr:uid="{C1B31756-9AA0-4124-BC07-83B9BE90AE44}"/>
    <cellStyle name="요약 11 12 4" xfId="11366" xr:uid="{1C95FC10-3A2E-47AB-AF5A-E8304EFDFD5C}"/>
    <cellStyle name="요약 11 12 4 2" xfId="37366" xr:uid="{51268DE7-ED5C-4011-A6B7-E7BAFE8BE230}"/>
    <cellStyle name="요약 11 12 5" xfId="11367" xr:uid="{041CCC4B-E0A2-497A-AC60-A7ABE2CD9BB7}"/>
    <cellStyle name="요약 11 12 5 2" xfId="37367" xr:uid="{8FE27DA2-E688-4585-B405-4D56DA13E547}"/>
    <cellStyle name="요약 11 12 6" xfId="37368" xr:uid="{A5C5FA26-0620-4627-88E9-399A6D6D5D80}"/>
    <cellStyle name="요약 11 13" xfId="11368" xr:uid="{E2C3EAAE-E6EF-462D-8F0E-4A11138E52EE}"/>
    <cellStyle name="요약 11 13 2" xfId="11369" xr:uid="{317B8770-1505-4F6E-A8D2-731D3FFCA311}"/>
    <cellStyle name="요약 11 13 2 2" xfId="11370" xr:uid="{783D9895-E33C-4B8B-AAD7-1FC33B19C982}"/>
    <cellStyle name="요약 11 13 2 2 2" xfId="37369" xr:uid="{B22CF46F-84C1-47BF-BBD6-2370D06166A3}"/>
    <cellStyle name="요약 11 13 2 3" xfId="11371" xr:uid="{77278874-FDBD-4806-A1F2-33062EEB144E}"/>
    <cellStyle name="요약 11 13 2 3 2" xfId="37370" xr:uid="{897254BB-7847-4E99-9071-D48C98CBF6FB}"/>
    <cellStyle name="요약 11 13 2 4" xfId="37371" xr:uid="{4A6B3450-7D4C-4157-93A8-42C7FF9CF904}"/>
    <cellStyle name="요약 11 13 3" xfId="11372" xr:uid="{04984F7B-2F6B-42C6-98DA-C75FF057E135}"/>
    <cellStyle name="요약 11 13 3 2" xfId="11373" xr:uid="{2C286721-2A81-46C0-95E0-C3216278E242}"/>
    <cellStyle name="요약 11 13 3 2 2" xfId="37372" xr:uid="{4D550B83-176E-4518-8F72-D386E96D7678}"/>
    <cellStyle name="요약 11 13 3 3" xfId="11374" xr:uid="{F938557E-65C4-455E-AE2F-F5E4A5CE777A}"/>
    <cellStyle name="요약 11 13 3 3 2" xfId="37373" xr:uid="{2814AF71-EB58-46B1-90CB-88C0D50590F1}"/>
    <cellStyle name="요약 11 13 3 4" xfId="37374" xr:uid="{702BBE7D-C22B-4C50-BA09-1FDE9228B83C}"/>
    <cellStyle name="요약 11 13 4" xfId="11375" xr:uid="{95EB7890-443A-46C4-81B9-2A8485C8DE3F}"/>
    <cellStyle name="요약 11 13 4 2" xfId="37375" xr:uid="{7615D001-DB17-42EA-9D89-8AB27C53D556}"/>
    <cellStyle name="요약 11 13 5" xfId="11376" xr:uid="{8B31491A-7681-46E7-9F35-C6D3493400D2}"/>
    <cellStyle name="요약 11 13 5 2" xfId="37376" xr:uid="{76952B55-AD6B-4B4C-AF1F-9F811397F333}"/>
    <cellStyle name="요약 11 13 6" xfId="37377" xr:uid="{0EDA50C9-F3D6-46E1-B33F-04E9AD9C05EF}"/>
    <cellStyle name="요약 11 14" xfId="11377" xr:uid="{EF21310E-D53E-4AC5-8E9D-7C92B024D99E}"/>
    <cellStyle name="요약 11 14 2" xfId="11378" xr:uid="{F6D3A5EA-3D42-4A7E-8BD2-0D37853119B9}"/>
    <cellStyle name="요약 11 14 2 2" xfId="11379" xr:uid="{79AD2F30-0587-4814-8300-9D391BE41D35}"/>
    <cellStyle name="요약 11 14 2 2 2" xfId="37378" xr:uid="{34402B33-4364-4A19-8E76-95182A2410F6}"/>
    <cellStyle name="요약 11 14 2 3" xfId="11380" xr:uid="{A535265B-C94C-47D4-B408-B2A1D0A8F5DF}"/>
    <cellStyle name="요약 11 14 2 3 2" xfId="37379" xr:uid="{AEF12950-187A-4053-A93C-EA7A6CAF9DC6}"/>
    <cellStyle name="요약 11 14 2 4" xfId="37380" xr:uid="{11A45701-C638-46F4-8175-FE6A40FE219E}"/>
    <cellStyle name="요약 11 14 3" xfId="11381" xr:uid="{489DE90A-C2BD-4D9E-9B2F-7546B452C043}"/>
    <cellStyle name="요약 11 14 3 2" xfId="11382" xr:uid="{1D4BBCCE-B8B1-45F2-A8AC-C15B412A5C61}"/>
    <cellStyle name="요약 11 14 3 2 2" xfId="37381" xr:uid="{371B2738-B6D6-4CFF-8D19-3DFB20284C14}"/>
    <cellStyle name="요약 11 14 3 3" xfId="11383" xr:uid="{6B674FD9-F359-47A1-BFF4-55405C9D3E4C}"/>
    <cellStyle name="요약 11 14 3 3 2" xfId="37382" xr:uid="{41D9EDFF-5ED8-4A52-BF52-A92059EB51E1}"/>
    <cellStyle name="요약 11 14 3 4" xfId="37383" xr:uid="{5DFD4FB4-BBFB-42E2-A267-211EDE6D398E}"/>
    <cellStyle name="요약 11 14 4" xfId="11384" xr:uid="{2011A37E-A14C-405C-A161-736D34BA095E}"/>
    <cellStyle name="요약 11 14 4 2" xfId="37384" xr:uid="{D218C270-14B3-42C4-ADA4-7C419A8C4909}"/>
    <cellStyle name="요약 11 14 5" xfId="11385" xr:uid="{6E65EADD-D73B-4038-AB3C-EA6FF5624B78}"/>
    <cellStyle name="요약 11 14 5 2" xfId="37385" xr:uid="{C99020C9-F4B8-4EB8-AE37-F5A5D1503925}"/>
    <cellStyle name="요약 11 14 6" xfId="37386" xr:uid="{87FCFE2E-60E0-42E8-B547-163B5FF9E03D}"/>
    <cellStyle name="요약 11 15" xfId="11386" xr:uid="{859D9FFE-76B1-4658-8B1E-131759B71193}"/>
    <cellStyle name="요약 11 15 2" xfId="11387" xr:uid="{F0D8B1B5-C094-46B2-88C8-2FD763AF88B8}"/>
    <cellStyle name="요약 11 15 2 2" xfId="11388" xr:uid="{4B5D3576-07E6-4208-8F72-AE68C0D1E8ED}"/>
    <cellStyle name="요약 11 15 2 2 2" xfId="37387" xr:uid="{55E9124C-26F8-46AE-B82E-4AEF0E687495}"/>
    <cellStyle name="요약 11 15 2 3" xfId="11389" xr:uid="{62B94227-14B6-42D3-BC30-D53DC836163B}"/>
    <cellStyle name="요약 11 15 2 3 2" xfId="37388" xr:uid="{CCB50842-7DC4-4992-AA72-B19C7A5EB41A}"/>
    <cellStyle name="요약 11 15 2 4" xfId="37389" xr:uid="{0182C70D-DD3A-427E-8886-EC085B470F4B}"/>
    <cellStyle name="요약 11 15 3" xfId="11390" xr:uid="{FC60FDDB-543C-4CCE-B299-A3AE456568E7}"/>
    <cellStyle name="요약 11 15 3 2" xfId="11391" xr:uid="{CAAF41D0-B1B3-4993-838F-F71BB6407431}"/>
    <cellStyle name="요약 11 15 3 2 2" xfId="37390" xr:uid="{6821DB13-B7C9-453F-A797-B038BC0DA5CC}"/>
    <cellStyle name="요약 11 15 3 3" xfId="11392" xr:uid="{CFDC8655-1DF6-44F7-95E7-7B2A0911E88D}"/>
    <cellStyle name="요약 11 15 3 3 2" xfId="37391" xr:uid="{E93819EC-E56A-4C99-B7A0-F313B121B687}"/>
    <cellStyle name="요약 11 15 3 4" xfId="37392" xr:uid="{8A823495-1676-4BC9-B8B4-AF678A49089B}"/>
    <cellStyle name="요약 11 15 4" xfId="11393" xr:uid="{E9A503E6-1595-4727-8BE4-CC2A4E45AD58}"/>
    <cellStyle name="요약 11 15 4 2" xfId="37393" xr:uid="{8597A87E-C4E9-45CF-A70E-109043CE24CC}"/>
    <cellStyle name="요약 11 15 5" xfId="11394" xr:uid="{307DCC13-322B-4C17-915B-8D241C19AF29}"/>
    <cellStyle name="요약 11 15 5 2" xfId="37394" xr:uid="{52E5851A-EA70-402D-B55A-4FBCF476B34A}"/>
    <cellStyle name="요약 11 15 6" xfId="37395" xr:uid="{AB40F482-F222-4263-8A10-D6E73CC65712}"/>
    <cellStyle name="요약 11 16" xfId="11395" xr:uid="{E1D651F5-FE6E-41DB-BD6F-6FAE24DAFDC2}"/>
    <cellStyle name="요약 11 16 2" xfId="11396" xr:uid="{394FAF7F-F3C3-44E4-A217-82B1406F6493}"/>
    <cellStyle name="요약 11 16 2 2" xfId="37396" xr:uid="{738E2B3D-B065-401A-9F5A-23FA6268C401}"/>
    <cellStyle name="요약 11 16 3" xfId="11397" xr:uid="{68484EE7-6E35-41CB-AD7E-22A91456F381}"/>
    <cellStyle name="요약 11 16 3 2" xfId="37397" xr:uid="{D999DE27-B2A8-43EB-A88C-609DD2E0C667}"/>
    <cellStyle name="요약 11 16 4" xfId="37398" xr:uid="{4C9568E1-2656-49DD-AB94-A9E30FBB9495}"/>
    <cellStyle name="요약 11 17" xfId="28154" xr:uid="{F4BCA929-EB76-4DCE-A881-790C06084359}"/>
    <cellStyle name="요약 11 17 2" xfId="37399" xr:uid="{7FC05E3A-1AB1-458E-BA8D-3D61EB63FFAC}"/>
    <cellStyle name="요약 11 18" xfId="37400" xr:uid="{A81C7BEE-30E5-4247-8650-EE4D7E8173FC}"/>
    <cellStyle name="요약 11 2" xfId="11398" xr:uid="{BAC73983-6A64-441E-B740-44EAED849A16}"/>
    <cellStyle name="요약 11 2 2" xfId="11399" xr:uid="{EA9A33BE-280E-4280-9E90-E12D31979BD0}"/>
    <cellStyle name="요약 11 2 2 2" xfId="11400" xr:uid="{7D8AD843-56BC-4CB2-9448-5D6CDDAA5F06}"/>
    <cellStyle name="요약 11 2 2 2 2" xfId="37401" xr:uid="{D8567EB8-0B27-4FD2-8414-26D260A2338F}"/>
    <cellStyle name="요약 11 2 2 3" xfId="11401" xr:uid="{A817776F-0DB2-4739-9A76-09BF5C535082}"/>
    <cellStyle name="요약 11 2 2 3 2" xfId="37402" xr:uid="{F96350C6-25AF-492E-8E59-123C9C09D1C6}"/>
    <cellStyle name="요약 11 2 2 4" xfId="37403" xr:uid="{94D19262-9B12-410B-BBA8-9B296B47128A}"/>
    <cellStyle name="요약 11 2 3" xfId="11402" xr:uid="{482A45AB-5ACA-45CA-9AEE-1B3FC2C6A3E6}"/>
    <cellStyle name="요약 11 2 3 2" xfId="11403" xr:uid="{DEC8A1E8-C297-4AE7-8CF0-8B3991CA110C}"/>
    <cellStyle name="요약 11 2 3 2 2" xfId="37404" xr:uid="{152CD067-B70C-44C1-BD1A-5E348031FA41}"/>
    <cellStyle name="요약 11 2 3 3" xfId="11404" xr:uid="{BCCC075A-6906-467C-AF32-71B612A26556}"/>
    <cellStyle name="요약 11 2 3 3 2" xfId="37405" xr:uid="{8940D370-89E2-4BC1-9029-EC825DC217FA}"/>
    <cellStyle name="요약 11 2 3 4" xfId="37406" xr:uid="{78800B64-904F-4B26-BAD5-F0349DA77944}"/>
    <cellStyle name="요약 11 2 4" xfId="11405" xr:uid="{64C4F0E1-931E-49E7-BFED-EB63F4D6E3B4}"/>
    <cellStyle name="요약 11 2 4 2" xfId="37407" xr:uid="{E56F6A6D-BE81-468C-AEB8-45D0AE7FF182}"/>
    <cellStyle name="요약 11 2 5" xfId="11406" xr:uid="{E939075F-E94F-432F-8EA4-5B9AA789B126}"/>
    <cellStyle name="요약 11 2 5 2" xfId="37408" xr:uid="{D487E42C-E2F0-4ED6-828A-0188068A11DF}"/>
    <cellStyle name="요약 11 2 6" xfId="28155" xr:uid="{C8D04CA5-43F6-4442-A5BF-34A41C327FD4}"/>
    <cellStyle name="요약 11 2 6 2" xfId="37409" xr:uid="{CDE1CAFB-A4A5-401B-BCF3-4687A9833F72}"/>
    <cellStyle name="요약 11 2 7" xfId="37410" xr:uid="{47867470-4AA6-447F-BCA3-B14E2677678C}"/>
    <cellStyle name="요약 11 3" xfId="11407" xr:uid="{0890CD69-4434-4157-830C-FA9F25143302}"/>
    <cellStyle name="요약 11 3 2" xfId="11408" xr:uid="{F0B04DD3-C45D-4C79-8765-7FB7F3FC06F0}"/>
    <cellStyle name="요약 11 3 2 2" xfId="11409" xr:uid="{1CBD7FD7-5068-4731-8519-3FF107370458}"/>
    <cellStyle name="요약 11 3 2 2 2" xfId="37411" xr:uid="{C9C41EDC-787F-4C7A-B494-97206AB3DFFB}"/>
    <cellStyle name="요약 11 3 2 3" xfId="11410" xr:uid="{5837E893-298A-4FB0-865C-05F1E53C9B48}"/>
    <cellStyle name="요약 11 3 2 3 2" xfId="37412" xr:uid="{0209B40C-8341-425B-A01F-81D3DD0A67B2}"/>
    <cellStyle name="요약 11 3 2 4" xfId="37413" xr:uid="{FD106BF6-CFA8-4A62-A993-7E2135A72785}"/>
    <cellStyle name="요약 11 3 3" xfId="11411" xr:uid="{328D3548-C816-4F54-8863-5F57D2A7B62E}"/>
    <cellStyle name="요약 11 3 3 2" xfId="11412" xr:uid="{2690CC0F-4F5D-4CB4-BAF4-DF347AE24BBB}"/>
    <cellStyle name="요약 11 3 3 2 2" xfId="37414" xr:uid="{B5BA98A8-7D0B-4D00-90C5-46D21FC97474}"/>
    <cellStyle name="요약 11 3 3 3" xfId="11413" xr:uid="{9920C4F9-E9BC-4F58-B3B1-A3BFCB622697}"/>
    <cellStyle name="요약 11 3 3 3 2" xfId="37415" xr:uid="{775DF65F-06D3-411F-9C2B-541FDD745C5A}"/>
    <cellStyle name="요약 11 3 3 4" xfId="37416" xr:uid="{165D109A-E4A5-48DC-A9DF-7A792CF390A7}"/>
    <cellStyle name="요약 11 3 4" xfId="11414" xr:uid="{10623461-9988-4344-BC76-3DBEB1CF42CE}"/>
    <cellStyle name="요약 11 3 4 2" xfId="37417" xr:uid="{22C0A5EB-2AF6-4FA1-9B25-407918DFB422}"/>
    <cellStyle name="요약 11 3 5" xfId="11415" xr:uid="{1957BD40-EEEB-422A-ABF2-7A2D725EC87B}"/>
    <cellStyle name="요약 11 3 5 2" xfId="37418" xr:uid="{97AA442D-05B6-4AC7-AF15-177BB884DCBD}"/>
    <cellStyle name="요약 11 3 6" xfId="37419" xr:uid="{0C6FD9C8-95DB-4B1D-B13E-F57412A4AD53}"/>
    <cellStyle name="요약 11 4" xfId="11416" xr:uid="{4B624AB2-B51C-4B29-857E-33C595914498}"/>
    <cellStyle name="요약 11 4 2" xfId="11417" xr:uid="{558A1142-DBF3-46B7-8DC3-C9990A0D92EC}"/>
    <cellStyle name="요약 11 4 2 2" xfId="11418" xr:uid="{60EABA36-169D-416B-854D-9F7799667A82}"/>
    <cellStyle name="요약 11 4 2 2 2" xfId="37420" xr:uid="{DFB9132D-BB6F-4392-A298-9889E7E5B311}"/>
    <cellStyle name="요약 11 4 2 3" xfId="11419" xr:uid="{D1DA2C32-EA7B-4E59-9C23-B1B07BBBD4EE}"/>
    <cellStyle name="요약 11 4 2 3 2" xfId="37421" xr:uid="{0FA33F03-F66C-4624-AB8C-F82637ABF811}"/>
    <cellStyle name="요약 11 4 2 4" xfId="37422" xr:uid="{A5DF7E85-254F-48D6-8EE6-7EB542916D12}"/>
    <cellStyle name="요약 11 4 3" xfId="11420" xr:uid="{6D1CF0B4-16FC-4209-9C52-D542505908A1}"/>
    <cellStyle name="요약 11 4 3 2" xfId="11421" xr:uid="{8A1D3F13-ED6F-473C-A91E-D56AFF0D5F46}"/>
    <cellStyle name="요약 11 4 3 2 2" xfId="37423" xr:uid="{1166B817-28ED-4244-B771-BEAE84CFFD32}"/>
    <cellStyle name="요약 11 4 3 3" xfId="11422" xr:uid="{987A3E22-1DE4-4453-B360-6843BD218070}"/>
    <cellStyle name="요약 11 4 3 3 2" xfId="37424" xr:uid="{2F31F30D-E5C0-4729-83A2-255B3488A726}"/>
    <cellStyle name="요약 11 4 3 4" xfId="37425" xr:uid="{638DC8BD-B917-4C2B-A0CB-84CF352087C8}"/>
    <cellStyle name="요약 11 4 4" xfId="11423" xr:uid="{158F4B1D-E86D-43CF-8761-A36E55E90B85}"/>
    <cellStyle name="요약 11 4 4 2" xfId="37426" xr:uid="{9D6AA2BF-610A-4FD9-BD46-A7C0CE4A5958}"/>
    <cellStyle name="요약 11 4 5" xfId="11424" xr:uid="{84F62C94-08B1-4155-B3DB-425DCF349B22}"/>
    <cellStyle name="요약 11 4 5 2" xfId="37427" xr:uid="{0F836159-0DC2-46F3-93B1-39DAD9C3EA27}"/>
    <cellStyle name="요약 11 4 6" xfId="37428" xr:uid="{C4F6C4CF-39FF-4850-B569-AE8C3A54040B}"/>
    <cellStyle name="요약 11 5" xfId="11425" xr:uid="{93684FC5-EAC0-4038-B945-83F2CAAD4517}"/>
    <cellStyle name="요약 11 5 2" xfId="11426" xr:uid="{114201BE-4A26-4487-A12A-BDAE82711220}"/>
    <cellStyle name="요약 11 5 2 2" xfId="11427" xr:uid="{592C47A7-29DC-422D-9949-FFD43A857E38}"/>
    <cellStyle name="요약 11 5 2 2 2" xfId="37429" xr:uid="{EF02E1AC-7D8E-49BC-AE4A-A4A573F8FBB4}"/>
    <cellStyle name="요약 11 5 2 3" xfId="11428" xr:uid="{5D4D95FA-998F-4AF7-A427-1D28D1F5F588}"/>
    <cellStyle name="요약 11 5 2 3 2" xfId="37430" xr:uid="{3EFF4F58-03D5-46D6-8793-1520D811BD9D}"/>
    <cellStyle name="요약 11 5 2 4" xfId="37431" xr:uid="{BE757369-3BDD-4F38-AA2D-773F0524195C}"/>
    <cellStyle name="요약 11 5 3" xfId="11429" xr:uid="{ECD0B075-6DD8-4E5F-96CD-D2A939254DBD}"/>
    <cellStyle name="요약 11 5 3 2" xfId="11430" xr:uid="{C7B1CA5A-A856-4EA1-ACC1-3254D11C2C7E}"/>
    <cellStyle name="요약 11 5 3 2 2" xfId="37432" xr:uid="{501B60B1-639E-40E8-8DB5-A75B4F1697C7}"/>
    <cellStyle name="요약 11 5 3 3" xfId="11431" xr:uid="{CDC9F2E8-7D66-4CB1-9DE2-33D817C6002D}"/>
    <cellStyle name="요약 11 5 3 3 2" xfId="37433" xr:uid="{C74E937C-FE6D-4EDF-8E10-B40D9BABAD57}"/>
    <cellStyle name="요약 11 5 3 4" xfId="37434" xr:uid="{569DFF8F-1B2E-4BAF-A5CB-C5BB86E9A8BD}"/>
    <cellStyle name="요약 11 5 4" xfId="11432" xr:uid="{6E6E99FB-5845-4EE6-AC10-65CA8A13D638}"/>
    <cellStyle name="요약 11 5 4 2" xfId="37435" xr:uid="{1E5B0214-CC99-4C97-A3CF-D1E303AFA919}"/>
    <cellStyle name="요약 11 5 5" xfId="11433" xr:uid="{E960B85D-CC81-4D66-8E66-7E25B9164B98}"/>
    <cellStyle name="요약 11 5 5 2" xfId="37436" xr:uid="{06E03773-B5DA-45FD-8F74-EB5A567BFEC9}"/>
    <cellStyle name="요약 11 5 6" xfId="37437" xr:uid="{5FB8C77D-3207-43C7-AC44-695E18C7D6F7}"/>
    <cellStyle name="요약 11 6" xfId="11434" xr:uid="{C5E50C6A-5EEB-44AA-979D-3375430B1098}"/>
    <cellStyle name="요약 11 6 2" xfId="11435" xr:uid="{D595A4A6-B794-4976-9AD7-DAB6CFF79913}"/>
    <cellStyle name="요약 11 6 2 2" xfId="11436" xr:uid="{2F9FAF74-A6F5-402E-A0FA-8F153768FA31}"/>
    <cellStyle name="요약 11 6 2 2 2" xfId="37438" xr:uid="{8687E43D-61B3-4982-9F9F-DC9EC7D26261}"/>
    <cellStyle name="요약 11 6 2 3" xfId="11437" xr:uid="{795741C6-9F2D-4ABA-BCDD-68C6BE7EA57F}"/>
    <cellStyle name="요약 11 6 2 3 2" xfId="37439" xr:uid="{26E3A85C-0E3E-4542-A16F-34C74DD1B607}"/>
    <cellStyle name="요약 11 6 2 4" xfId="37440" xr:uid="{B7645DB9-AE02-4FD3-84BE-A8FBBE00011A}"/>
    <cellStyle name="요약 11 6 3" xfId="11438" xr:uid="{650A8FB0-5A8D-4809-B6C7-ED850154B99D}"/>
    <cellStyle name="요약 11 6 3 2" xfId="11439" xr:uid="{20C00C9B-A5DC-49E5-ADF6-76093E802058}"/>
    <cellStyle name="요약 11 6 3 2 2" xfId="37441" xr:uid="{A9A99702-7F14-47E2-95CD-7AED58A23C51}"/>
    <cellStyle name="요약 11 6 3 3" xfId="11440" xr:uid="{6526A4E2-9BE1-4682-AD13-064053E02EFA}"/>
    <cellStyle name="요약 11 6 3 3 2" xfId="37442" xr:uid="{0425DBBA-9E31-4D1C-BB9B-C3A500681DB7}"/>
    <cellStyle name="요약 11 6 3 4" xfId="37443" xr:uid="{4C7BA1D8-9DA1-46F9-93C3-98C2CE31A812}"/>
    <cellStyle name="요약 11 6 4" xfId="11441" xr:uid="{F12C11FB-B532-43AA-B48A-100EE9591E09}"/>
    <cellStyle name="요약 11 6 4 2" xfId="37444" xr:uid="{3F78A84B-62A3-46F9-99A6-573A3C6A3798}"/>
    <cellStyle name="요약 11 6 5" xfId="11442" xr:uid="{5A8E0134-BD81-4B65-9791-B25DFEDD242B}"/>
    <cellStyle name="요약 11 6 5 2" xfId="37445" xr:uid="{E6216A8E-038D-4523-9802-44D8E9A9ED17}"/>
    <cellStyle name="요약 11 6 6" xfId="37446" xr:uid="{89A5A063-6E7F-4E4E-BC59-4419A565A4BD}"/>
    <cellStyle name="요약 11 7" xfId="11443" xr:uid="{17DF0A1E-0911-42CC-B3F8-978C777A608B}"/>
    <cellStyle name="요약 11 7 2" xfId="11444" xr:uid="{115EF551-3ABC-4DB2-8DCF-13C37B62082C}"/>
    <cellStyle name="요약 11 7 2 2" xfId="11445" xr:uid="{52D445AC-65F4-4335-BD4F-B4403C983439}"/>
    <cellStyle name="요약 11 7 2 2 2" xfId="37447" xr:uid="{02A2CFD8-2E9D-4FE7-B5EF-7B0F9A1D6020}"/>
    <cellStyle name="요약 11 7 2 3" xfId="11446" xr:uid="{60C9B594-CCF7-4616-BD68-C0E8EA894982}"/>
    <cellStyle name="요약 11 7 2 3 2" xfId="37448" xr:uid="{0D9439B3-351C-4225-8871-4267E57FB002}"/>
    <cellStyle name="요약 11 7 2 4" xfId="37449" xr:uid="{5DB3DE34-E2DD-48AB-B142-4380DA8E1A80}"/>
    <cellStyle name="요약 11 7 3" xfId="11447" xr:uid="{904F663E-FD6C-4AD4-B026-BDB1ED364239}"/>
    <cellStyle name="요약 11 7 3 2" xfId="11448" xr:uid="{30CEC7CC-7CE1-4911-9D4D-C72739335D22}"/>
    <cellStyle name="요약 11 7 3 2 2" xfId="37450" xr:uid="{921D801A-93A4-4110-8647-B5B140436A35}"/>
    <cellStyle name="요약 11 7 3 3" xfId="11449" xr:uid="{39BEC026-B197-4608-920C-3E8B087916AF}"/>
    <cellStyle name="요약 11 7 3 3 2" xfId="37451" xr:uid="{0B2BAD4F-3908-4BE5-A6FF-A428B6EDB292}"/>
    <cellStyle name="요약 11 7 3 4" xfId="37452" xr:uid="{E7570C07-5CF4-4EBF-B83B-CEEC0EA4876C}"/>
    <cellStyle name="요약 11 7 4" xfId="11450" xr:uid="{FEF3E661-727E-45F1-B732-0BE6213C0727}"/>
    <cellStyle name="요약 11 7 4 2" xfId="37453" xr:uid="{D4EBEF5F-4532-4137-B3FB-69B9A55848DC}"/>
    <cellStyle name="요약 11 7 5" xfId="11451" xr:uid="{BF7C5F1D-4D1A-4A49-ACBD-BB75778E031F}"/>
    <cellStyle name="요약 11 7 5 2" xfId="37454" xr:uid="{882C2361-69ED-4331-A109-645A01CC8513}"/>
    <cellStyle name="요약 11 7 6" xfId="37455" xr:uid="{1E2DEFB7-E9EB-4FE1-8A96-3717FF2FE788}"/>
    <cellStyle name="요약 11 8" xfId="11452" xr:uid="{1C701517-F471-4949-AC31-48C115A964F6}"/>
    <cellStyle name="요약 11 8 2" xfId="11453" xr:uid="{D628B8EB-8198-4676-94DD-571DFB12608B}"/>
    <cellStyle name="요약 11 8 2 2" xfId="11454" xr:uid="{71E424E4-AFD0-47F9-90E3-8AA81296B764}"/>
    <cellStyle name="요약 11 8 2 2 2" xfId="37456" xr:uid="{78ED4338-E07E-42EA-9216-AEA117648050}"/>
    <cellStyle name="요약 11 8 2 3" xfId="11455" xr:uid="{768FD0C6-C0D6-472C-A429-558C35EED4F4}"/>
    <cellStyle name="요약 11 8 2 3 2" xfId="37457" xr:uid="{613B7D06-F248-4F39-9C35-F4F66DABD39F}"/>
    <cellStyle name="요약 11 8 2 4" xfId="37458" xr:uid="{DF6539EE-B66F-43E7-AEB3-4EDAA35E9904}"/>
    <cellStyle name="요약 11 8 3" xfId="11456" xr:uid="{7281B4D6-28A5-41BE-A043-CB5B75A28C18}"/>
    <cellStyle name="요약 11 8 3 2" xfId="11457" xr:uid="{E6FDC8C3-B7B5-4EA3-9F29-B1B95BAE90C9}"/>
    <cellStyle name="요약 11 8 3 2 2" xfId="37459" xr:uid="{123CC3CB-8519-4050-A429-E579BCA90387}"/>
    <cellStyle name="요약 11 8 3 3" xfId="11458" xr:uid="{E973338E-84AC-4234-A527-B62DEF652416}"/>
    <cellStyle name="요약 11 8 3 3 2" xfId="37460" xr:uid="{53B68053-1E37-4F3B-A29A-2199B426E783}"/>
    <cellStyle name="요약 11 8 3 4" xfId="37461" xr:uid="{8125CCAF-C1BA-4335-8A59-FF82678BF0B5}"/>
    <cellStyle name="요약 11 8 4" xfId="11459" xr:uid="{34C81C3B-96E4-4C47-A4D4-58C117777300}"/>
    <cellStyle name="요약 11 8 4 2" xfId="37462" xr:uid="{9E594D04-97B0-423D-8C13-8F24B9425623}"/>
    <cellStyle name="요약 11 8 5" xfId="11460" xr:uid="{0359B883-452D-4D5D-B38F-4DAA69538F2C}"/>
    <cellStyle name="요약 11 8 5 2" xfId="37463" xr:uid="{1C1E81CE-0E3E-49AA-A5A5-5A7D87BFF52D}"/>
    <cellStyle name="요약 11 8 6" xfId="37464" xr:uid="{B848D612-E474-48CF-B413-E1A78540C6DF}"/>
    <cellStyle name="요약 11 9" xfId="11461" xr:uid="{88B81529-94B5-4244-801B-6AEC0F184C7A}"/>
    <cellStyle name="요약 11 9 2" xfId="11462" xr:uid="{E0638136-EE84-4E6F-82D9-4CC6AC3FB40E}"/>
    <cellStyle name="요약 11 9 2 2" xfId="11463" xr:uid="{910217A7-90E6-431D-ACA3-F3E586BCDE8D}"/>
    <cellStyle name="요약 11 9 2 2 2" xfId="37465" xr:uid="{1DEB9921-AACC-4BA7-A4B7-9AFCAA11D74E}"/>
    <cellStyle name="요약 11 9 2 3" xfId="11464" xr:uid="{BF76F682-FF16-49C2-8132-2A74C236D2C4}"/>
    <cellStyle name="요약 11 9 2 3 2" xfId="37466" xr:uid="{5B30AADF-78BD-404B-B745-450EDEDE5CE3}"/>
    <cellStyle name="요약 11 9 2 4" xfId="37467" xr:uid="{18293550-A318-4DA3-A0C4-52897B3BD4A1}"/>
    <cellStyle name="요약 11 9 3" xfId="11465" xr:uid="{DADB7423-662A-4500-81DD-F0F79CEBAF6F}"/>
    <cellStyle name="요약 11 9 3 2" xfId="11466" xr:uid="{CBD5B2CE-6764-4000-9380-A9FFA3F3D5FE}"/>
    <cellStyle name="요약 11 9 3 2 2" xfId="37468" xr:uid="{B27F6DA5-34DE-425C-A94B-27861DD6A51C}"/>
    <cellStyle name="요약 11 9 3 3" xfId="11467" xr:uid="{0F71D2F6-ACED-41A3-BF48-80BDAE8314DF}"/>
    <cellStyle name="요약 11 9 3 3 2" xfId="37469" xr:uid="{BAF0567B-ABF6-4011-93AF-D6729157FB85}"/>
    <cellStyle name="요약 11 9 3 4" xfId="37470" xr:uid="{A8660E96-9019-4FBC-96C2-8D984122B029}"/>
    <cellStyle name="요약 11 9 4" xfId="11468" xr:uid="{BD17F089-E0EB-4077-8493-DF7C2FB74B67}"/>
    <cellStyle name="요약 11 9 4 2" xfId="37471" xr:uid="{CCBAA860-9A08-4AFE-BCE6-410F6523F97D}"/>
    <cellStyle name="요약 11 9 5" xfId="11469" xr:uid="{81F670C9-F3F5-4E61-830B-02E9447CC163}"/>
    <cellStyle name="요약 11 9 5 2" xfId="37472" xr:uid="{F585E49F-9807-4F1E-BB68-76F3CF439419}"/>
    <cellStyle name="요약 11 9 6" xfId="37473" xr:uid="{43B300D7-D0E0-49D5-950D-B30181CCF350}"/>
    <cellStyle name="요약 12" xfId="11470" xr:uid="{85F7CE0F-DD18-4383-842B-BC322244F802}"/>
    <cellStyle name="요약 12 2" xfId="11471" xr:uid="{A032575D-18D0-4655-BC24-23A985E1862E}"/>
    <cellStyle name="요약 12 2 2" xfId="11472" xr:uid="{19426EF7-1DAD-452B-AF74-A46FFA42023A}"/>
    <cellStyle name="요약 12 2 2 2" xfId="37474" xr:uid="{C340E33F-8E2C-4CF8-AC92-682C2E75D1C3}"/>
    <cellStyle name="요약 12 2 3" xfId="11473" xr:uid="{6DBA631D-8A9B-4C03-AA49-0F567AFF51AB}"/>
    <cellStyle name="요약 12 2 3 2" xfId="37475" xr:uid="{4139E823-0AC0-47A7-8F5D-BE6D37FB6EFA}"/>
    <cellStyle name="요약 12 2 4" xfId="37476" xr:uid="{28EF66B6-75B1-4FA0-908B-7A35CA344220}"/>
    <cellStyle name="요약 12 3" xfId="11474" xr:uid="{146A31F6-D181-471E-B7CC-1310AC840FF7}"/>
    <cellStyle name="요약 12 3 2" xfId="11475" xr:uid="{969C1B2D-D715-4480-8BA9-C33FF1478257}"/>
    <cellStyle name="요약 12 3 2 2" xfId="37477" xr:uid="{164CFFCB-9339-4B3D-A548-AA3032C15BA6}"/>
    <cellStyle name="요약 12 3 3" xfId="11476" xr:uid="{C3ACA9F8-2A9F-4780-9E8F-A136FA94CA6D}"/>
    <cellStyle name="요약 12 3 3 2" xfId="37478" xr:uid="{5A22347E-F592-4F34-8822-7BB04B3FD248}"/>
    <cellStyle name="요약 12 3 4" xfId="37479" xr:uid="{6147C373-03C2-48AC-9456-9D86B90F57E4}"/>
    <cellStyle name="요약 12 4" xfId="11477" xr:uid="{40465AE1-D0AA-47F7-B1DC-7754B5C14306}"/>
    <cellStyle name="요약 12 4 2" xfId="11478" xr:uid="{0C8CDE86-28D9-422F-8E94-133470B10E5F}"/>
    <cellStyle name="요약 12 4 2 2" xfId="37480" xr:uid="{8E1232DF-B078-48B0-A9EA-BD687188C87D}"/>
    <cellStyle name="요약 12 4 3" xfId="11479" xr:uid="{C3B15087-4028-4B36-9316-EFFC4F875945}"/>
    <cellStyle name="요약 12 4 3 2" xfId="37481" xr:uid="{9442570B-54CD-4037-B6E8-4C65611439ED}"/>
    <cellStyle name="요약 12 4 4" xfId="37482" xr:uid="{2DEDC80B-0729-47E5-952B-82074570F87E}"/>
    <cellStyle name="요약 12 5" xfId="11480" xr:uid="{42A5E9B5-922B-43A6-9FD0-4F34C0C376C6}"/>
    <cellStyle name="요약 12 5 2" xfId="37483" xr:uid="{FE109857-46DD-496C-AE6F-AC06E61D4F41}"/>
    <cellStyle name="요약 12 6" xfId="11481" xr:uid="{E024B2B1-804A-4046-AE20-15245215A3F6}"/>
    <cellStyle name="요약 12 6 2" xfId="37484" xr:uid="{4B954BC0-A8E0-4F43-9F31-52A8A6BCCFC3}"/>
    <cellStyle name="요약 12 7" xfId="37485" xr:uid="{CE1DADC4-7F80-44EC-AA0F-EB1A9C842200}"/>
    <cellStyle name="요약 13" xfId="11482" xr:uid="{62362FF4-2FAA-4C2B-89D4-EAC6DF4A043D}"/>
    <cellStyle name="요약 13 2" xfId="11483" xr:uid="{E9A362F1-5838-457E-9744-010B46D27E22}"/>
    <cellStyle name="요약 13 2 2" xfId="11484" xr:uid="{C78F9575-5128-4E00-BC92-2BD26F8053AC}"/>
    <cellStyle name="요약 13 2 2 2" xfId="37486" xr:uid="{7275819C-A479-4E0C-A009-2BC3917E8358}"/>
    <cellStyle name="요약 13 2 3" xfId="11485" xr:uid="{1F0DFB66-60DC-456B-A34C-C7C15E50D2A6}"/>
    <cellStyle name="요약 13 2 3 2" xfId="37487" xr:uid="{7EA2D6BD-9963-4FA6-8934-81EE63F1EA47}"/>
    <cellStyle name="요약 13 2 4" xfId="37488" xr:uid="{BCDDE829-FFAA-4E99-B346-D4FCFE9E9844}"/>
    <cellStyle name="요약 13 3" xfId="11486" xr:uid="{B4726132-5F26-4327-809C-F072966BEE47}"/>
    <cellStyle name="요약 13 3 2" xfId="11487" xr:uid="{A5130796-1586-48E0-816E-CD9809770011}"/>
    <cellStyle name="요약 13 3 2 2" xfId="37489" xr:uid="{F2FE7F4B-51CD-448B-AD74-5D400D391AE7}"/>
    <cellStyle name="요약 13 3 3" xfId="11488" xr:uid="{1CFED809-BDB4-4F73-A79D-D0920EE9FE79}"/>
    <cellStyle name="요약 13 3 3 2" xfId="37490" xr:uid="{A04130BB-642A-458D-8337-F7CB775DF012}"/>
    <cellStyle name="요약 13 3 4" xfId="37491" xr:uid="{90E9737B-58AF-4169-A35E-D967DDC18C57}"/>
    <cellStyle name="요약 13 4" xfId="11489" xr:uid="{B51CC4EF-7538-43AE-B016-0C782AB36935}"/>
    <cellStyle name="요약 13 4 2" xfId="11490" xr:uid="{E037B0B7-C3A7-447E-9730-C0FC01C6635C}"/>
    <cellStyle name="요약 13 4 2 2" xfId="37492" xr:uid="{1685502D-4BBA-4D49-A5EE-083EB743E02E}"/>
    <cellStyle name="요약 13 4 3" xfId="11491" xr:uid="{5EBD6648-F703-4410-B6DF-4F44A43E5585}"/>
    <cellStyle name="요약 13 4 3 2" xfId="37493" xr:uid="{9132BFD3-1617-4A30-BFC6-EDA2FB9E08A2}"/>
    <cellStyle name="요약 13 4 4" xfId="37494" xr:uid="{1579E512-73AA-475F-8119-9AB048F96B0C}"/>
    <cellStyle name="요약 13 5" xfId="11492" xr:uid="{46DE4B44-AB6F-412F-B732-AB592422CA53}"/>
    <cellStyle name="요약 13 5 2" xfId="37495" xr:uid="{D8360D71-EEE3-4125-969C-6291E4D2D891}"/>
    <cellStyle name="요약 13 6" xfId="11493" xr:uid="{1F5C6A8E-EB3C-4BEC-9BDD-4E42375F0E8E}"/>
    <cellStyle name="요약 13 6 2" xfId="37496" xr:uid="{6023869F-788E-41C5-B5AB-7496E4D3A0A3}"/>
    <cellStyle name="요약 13 7" xfId="37497" xr:uid="{A8AB4BE1-04F7-45BE-B54C-B5A1F46F2F32}"/>
    <cellStyle name="요약 14" xfId="11494" xr:uid="{E558B28F-42BD-40BE-8BD7-7D0AA2AF6F4C}"/>
    <cellStyle name="요약 14 2" xfId="11495" xr:uid="{486E0CBF-5012-4B08-8284-5AC4F30696CA}"/>
    <cellStyle name="요약 14 2 2" xfId="11496" xr:uid="{EC23C2E7-F9CE-4827-88E2-29EA6272BAE8}"/>
    <cellStyle name="요약 14 2 2 2" xfId="37498" xr:uid="{72B88DF8-D08C-4710-A4CB-2BD8B3FD602B}"/>
    <cellStyle name="요약 14 2 3" xfId="11497" xr:uid="{AF3B1970-0ABA-4921-8E84-00FD9DCBD3AC}"/>
    <cellStyle name="요약 14 2 3 2" xfId="37499" xr:uid="{51667E2E-E2D0-486D-8DB2-6718BFEB06EC}"/>
    <cellStyle name="요약 14 2 4" xfId="37500" xr:uid="{32C1ECF2-151C-47D3-AB03-A0CA3E5F735A}"/>
    <cellStyle name="요약 14 3" xfId="11498" xr:uid="{4B013DD7-18BC-4319-ADC0-56FC2624A614}"/>
    <cellStyle name="요약 14 3 2" xfId="11499" xr:uid="{18CA6DD0-9152-48B0-B2CD-15CA583271DD}"/>
    <cellStyle name="요약 14 3 2 2" xfId="37501" xr:uid="{8029EDB5-B024-4621-8229-1B8B13424946}"/>
    <cellStyle name="요약 14 3 3" xfId="11500" xr:uid="{322CAC5E-A21F-424E-BF14-C7D9610895C8}"/>
    <cellStyle name="요약 14 3 3 2" xfId="37502" xr:uid="{4B49D396-A6A5-4B0B-AB9A-FABD2ADED054}"/>
    <cellStyle name="요약 14 3 4" xfId="37503" xr:uid="{7BFD0040-1241-48FB-AD3D-63DE3D229D01}"/>
    <cellStyle name="요약 14 4" xfId="11501" xr:uid="{CD97F258-3BA1-40EF-B7B1-2673E35AAAAC}"/>
    <cellStyle name="요약 14 4 2" xfId="11502" xr:uid="{D01E20C1-FD22-4BBA-95BC-B12F0F79ED33}"/>
    <cellStyle name="요약 14 4 2 2" xfId="37504" xr:uid="{8A381369-1133-405F-83FB-261F316A26F0}"/>
    <cellStyle name="요약 14 4 3" xfId="11503" xr:uid="{88C23531-5E12-4965-BA60-BD6FDA726AAF}"/>
    <cellStyle name="요약 14 4 3 2" xfId="37505" xr:uid="{E69333A6-3C83-4FDC-9D84-1F1F58E523EA}"/>
    <cellStyle name="요약 14 4 4" xfId="37506" xr:uid="{77D1C2CF-469D-4991-9458-75643D134B0F}"/>
    <cellStyle name="요약 14 5" xfId="11504" xr:uid="{3A7E7E73-FF88-4802-B9AD-AB4AC0A207A9}"/>
    <cellStyle name="요약 14 5 2" xfId="37507" xr:uid="{881D4982-7486-4454-92C2-EA0FC6CDE1CE}"/>
    <cellStyle name="요약 14 6" xfId="11505" xr:uid="{69BC8404-F08C-4745-A186-48A3B15EA3EB}"/>
    <cellStyle name="요약 14 6 2" xfId="37508" xr:uid="{6813005D-3FD7-4A6F-AA62-376A89F9E66D}"/>
    <cellStyle name="요약 14 7" xfId="37509" xr:uid="{9E78675C-735C-4313-8A8D-BDD1FBCF2D10}"/>
    <cellStyle name="요약 15" xfId="11506" xr:uid="{FC01D4AC-6B11-4079-A641-2F7C509837F8}"/>
    <cellStyle name="요약 15 2" xfId="11507" xr:uid="{417E46B9-4730-4674-A577-3341C5227BEF}"/>
    <cellStyle name="요약 15 2 2" xfId="11508" xr:uid="{0364767F-5919-4839-99A8-D73C0A2AFEE7}"/>
    <cellStyle name="요약 15 2 2 2" xfId="37510" xr:uid="{62AA5B9A-3924-4FA7-B15D-B48EEA3EA0B1}"/>
    <cellStyle name="요약 15 2 3" xfId="11509" xr:uid="{AE4EB1AA-7D99-4FD3-9551-DBA45748C32B}"/>
    <cellStyle name="요약 15 2 3 2" xfId="37511" xr:uid="{98D22F8C-C0D8-4CCA-8097-2ADF07DE3E77}"/>
    <cellStyle name="요약 15 2 4" xfId="37512" xr:uid="{FDC9AECE-0831-4F7B-92ED-2B04295BF0AA}"/>
    <cellStyle name="요약 15 3" xfId="11510" xr:uid="{C5AF2887-D574-4225-BAA2-0E9E7C68CEB7}"/>
    <cellStyle name="요약 15 3 2" xfId="11511" xr:uid="{64F1695F-3266-45C4-BE56-CF60AFA343AB}"/>
    <cellStyle name="요약 15 3 2 2" xfId="37513" xr:uid="{1665E1DD-EFA3-45D1-8FBE-9CCE4DD31964}"/>
    <cellStyle name="요약 15 3 3" xfId="11512" xr:uid="{E511A86C-13CC-46D5-8800-05B09DC8BFDF}"/>
    <cellStyle name="요약 15 3 3 2" xfId="37514" xr:uid="{5BC2D88C-6A83-4F6D-890D-AE2220863F56}"/>
    <cellStyle name="요약 15 3 4" xfId="37515" xr:uid="{455A9DF2-459E-4CA7-8511-92F1DF717929}"/>
    <cellStyle name="요약 15 4" xfId="11513" xr:uid="{07258F4F-0142-45C4-9A2E-95506A894AAE}"/>
    <cellStyle name="요약 15 4 2" xfId="11514" xr:uid="{192606AB-324E-4662-8062-1A42AF21D99A}"/>
    <cellStyle name="요약 15 4 2 2" xfId="37516" xr:uid="{D41DDA70-F447-44B0-82B4-EF8F729B668A}"/>
    <cellStyle name="요약 15 4 3" xfId="11515" xr:uid="{6A68A914-B47D-4833-A576-03B674C63E48}"/>
    <cellStyle name="요약 15 4 3 2" xfId="37517" xr:uid="{AE1347A2-6EFF-4802-82CF-BC4AA2560DD7}"/>
    <cellStyle name="요약 15 4 4" xfId="37518" xr:uid="{4CB4E390-D3DF-4FF7-B83E-D4F193AD3BA3}"/>
    <cellStyle name="요약 15 5" xfId="11516" xr:uid="{B542F66F-4B6D-4482-BF84-363C9C463192}"/>
    <cellStyle name="요약 15 5 2" xfId="37519" xr:uid="{DD541B01-4117-4795-9E96-E7348BD2FC66}"/>
    <cellStyle name="요약 15 6" xfId="11517" xr:uid="{FFA265E5-D0D9-4FF4-BB9C-1B1996DE0C4E}"/>
    <cellStyle name="요약 15 6 2" xfId="37520" xr:uid="{265A392A-3033-405C-AA28-1DA63E8BC15B}"/>
    <cellStyle name="요약 15 7" xfId="37521" xr:uid="{8D20C6F4-85E0-4AFE-8F22-164474A1282A}"/>
    <cellStyle name="요약 16" xfId="11518" xr:uid="{C08DC1D1-EC53-464B-86EF-B6FFD798480E}"/>
    <cellStyle name="요약 16 2" xfId="11519" xr:uid="{B7123F39-63EF-4D98-A495-55A8EA004344}"/>
    <cellStyle name="요약 16 2 2" xfId="11520" xr:uid="{1A7BB899-8FE7-4284-B878-D197D64F544F}"/>
    <cellStyle name="요약 16 2 2 2" xfId="37522" xr:uid="{F65582FA-A287-4525-BEB7-E8BB796E4130}"/>
    <cellStyle name="요약 16 2 3" xfId="11521" xr:uid="{A4CD3613-BAFC-4BCE-86D7-EEA2AA55E069}"/>
    <cellStyle name="요약 16 2 3 2" xfId="37523" xr:uid="{0D7810DC-E5FF-4A52-9A78-B6B4BB07E5CD}"/>
    <cellStyle name="요약 16 2 4" xfId="37524" xr:uid="{27A3F9FE-6A6C-44C4-804C-AECE52B6FECA}"/>
    <cellStyle name="요약 16 3" xfId="11522" xr:uid="{CDAD5582-B046-4168-B2EF-A11B5F408CA7}"/>
    <cellStyle name="요약 16 3 2" xfId="11523" xr:uid="{E4A52136-2140-4EFD-8315-89EAA7187B87}"/>
    <cellStyle name="요약 16 3 2 2" xfId="37525" xr:uid="{D82C780F-4711-4322-BF49-7EF897A68559}"/>
    <cellStyle name="요약 16 3 3" xfId="11524" xr:uid="{8682BAB1-1E12-4463-A726-C4E73D8ED204}"/>
    <cellStyle name="요약 16 3 3 2" xfId="37526" xr:uid="{3D257EE4-796B-48BE-AB1D-BC2A501B350C}"/>
    <cellStyle name="요약 16 3 4" xfId="37527" xr:uid="{6D390FD6-423D-4E8B-B6A6-B5D800AAE743}"/>
    <cellStyle name="요약 16 4" xfId="11525" xr:uid="{7FDDCC94-ED71-404E-9DED-BC0B071200AF}"/>
    <cellStyle name="요약 16 4 2" xfId="11526" xr:uid="{0C5DE644-B62D-4941-9C27-4D356F613EBD}"/>
    <cellStyle name="요약 16 4 2 2" xfId="37528" xr:uid="{777E6AEB-561B-4FFF-99B8-636E196F3B68}"/>
    <cellStyle name="요약 16 4 3" xfId="11527" xr:uid="{8F92D6B0-FA7D-44DB-8598-702E0D7D2B43}"/>
    <cellStyle name="요약 16 4 3 2" xfId="37529" xr:uid="{051FB5D0-9F9C-48CF-AD41-EABC4A15783C}"/>
    <cellStyle name="요약 16 4 4" xfId="37530" xr:uid="{FD40A41A-801C-4B1C-A880-8D144B1545EF}"/>
    <cellStyle name="요약 16 5" xfId="11528" xr:uid="{3385E2C3-9751-429F-ADA3-F0C73273B666}"/>
    <cellStyle name="요약 16 5 2" xfId="37531" xr:uid="{A859281F-BE54-4444-AD63-7DE220886CDD}"/>
    <cellStyle name="요약 16 6" xfId="11529" xr:uid="{1D42CC24-8600-4C28-97AC-FEE769F6E2EC}"/>
    <cellStyle name="요약 16 6 2" xfId="37532" xr:uid="{D7270BD6-853D-4DDF-A4DD-2BD0A8E24E05}"/>
    <cellStyle name="요약 16 7" xfId="37533" xr:uid="{B62222D5-8CEE-44D2-A3F9-6A33ADCEA907}"/>
    <cellStyle name="요약 17" xfId="11530" xr:uid="{96C9636C-1A22-49E9-83CF-E050EEE1376E}"/>
    <cellStyle name="요약 17 2" xfId="11531" xr:uid="{C796616B-7897-467A-8A41-06759F6927EF}"/>
    <cellStyle name="요약 17 2 2" xfId="11532" xr:uid="{107865C5-BEB9-44B1-84B8-F412C9A4047B}"/>
    <cellStyle name="요약 17 2 2 2" xfId="37534" xr:uid="{A0D472A8-B059-4081-B917-5F04CDE6FCA2}"/>
    <cellStyle name="요약 17 2 3" xfId="11533" xr:uid="{317926A9-E661-44D8-8771-7C4790DEC7AD}"/>
    <cellStyle name="요약 17 2 3 2" xfId="37535" xr:uid="{25ECA468-9167-4A97-A947-1257C039BB66}"/>
    <cellStyle name="요약 17 2 4" xfId="37536" xr:uid="{60713FFA-C277-418B-B43C-8D858AA8EFEF}"/>
    <cellStyle name="요약 17 3" xfId="11534" xr:uid="{9E4D2252-BBBC-49DE-98AB-385644E5825D}"/>
    <cellStyle name="요약 17 3 2" xfId="11535" xr:uid="{E7200100-16C9-4C7B-B6F5-A05E2417B1B6}"/>
    <cellStyle name="요약 17 3 2 2" xfId="37537" xr:uid="{06F21D47-5E8B-4EC2-AAAE-19BE114D40A6}"/>
    <cellStyle name="요약 17 3 3" xfId="11536" xr:uid="{DCF4ED8A-1767-4A7D-88E9-BB5EE420D7A2}"/>
    <cellStyle name="요약 17 3 3 2" xfId="37538" xr:uid="{BB697CDB-E594-4299-8718-B88B952C7CB7}"/>
    <cellStyle name="요약 17 3 4" xfId="37539" xr:uid="{B7ECD7AA-9BDD-4D8F-8038-78E086D034F3}"/>
    <cellStyle name="요약 17 4" xfId="11537" xr:uid="{DF07784A-0A89-474B-94A7-2AC551D52F91}"/>
    <cellStyle name="요약 17 4 2" xfId="11538" xr:uid="{2E87014E-B703-4FB8-83D1-A3050EE79A6C}"/>
    <cellStyle name="요약 17 4 2 2" xfId="37540" xr:uid="{467DFEC9-1E97-4EE1-BEF7-1D7F86188510}"/>
    <cellStyle name="요약 17 4 3" xfId="11539" xr:uid="{367F37BC-C74E-40F7-ADB1-06B7F6109F40}"/>
    <cellStyle name="요약 17 4 3 2" xfId="37541" xr:uid="{E0C4B30E-C7F8-4F8D-9486-3FCBF1B594AA}"/>
    <cellStyle name="요약 17 4 4" xfId="37542" xr:uid="{CFB1B1D8-5243-41F8-B608-DCB186089A16}"/>
    <cellStyle name="요약 17 5" xfId="11540" xr:uid="{DF204870-E787-4A0D-A358-8DC3427826B4}"/>
    <cellStyle name="요약 17 5 2" xfId="37543" xr:uid="{853EBFAA-F04A-4691-AE39-FA4649AC1DCA}"/>
    <cellStyle name="요약 17 6" xfId="11541" xr:uid="{C976082B-4F6D-4F1E-A0D3-88DC0D74E778}"/>
    <cellStyle name="요약 17 6 2" xfId="37544" xr:uid="{A91909F7-F6B8-4EC4-823F-46C582873AB7}"/>
    <cellStyle name="요약 17 7" xfId="37545" xr:uid="{C3459CF3-D762-4859-B20B-7A433620BECD}"/>
    <cellStyle name="요약 18" xfId="11542" xr:uid="{492888DF-1E0E-4F7C-A5CD-4B697E68E41F}"/>
    <cellStyle name="요약 18 2" xfId="11543" xr:uid="{6BD43B66-2D64-45D0-9719-C27E40E66D64}"/>
    <cellStyle name="요약 18 2 2" xfId="11544" xr:uid="{FAAD42DB-7CF7-4EF5-99D1-A2BD460AF549}"/>
    <cellStyle name="요약 18 2 2 2" xfId="37546" xr:uid="{6241107C-482D-42D9-9D41-E42D45E88063}"/>
    <cellStyle name="요약 18 2 3" xfId="11545" xr:uid="{3CF2982A-C070-47A6-9392-8F2665BC135E}"/>
    <cellStyle name="요약 18 2 3 2" xfId="37547" xr:uid="{D935702A-7FF0-4A33-95BA-4A6AC36F52C0}"/>
    <cellStyle name="요약 18 2 4" xfId="37548" xr:uid="{DBB211F1-AEE4-4DAD-A52C-5E229E649615}"/>
    <cellStyle name="요약 18 3" xfId="11546" xr:uid="{7C5219D0-B05B-484B-A013-5EBDEC84A68B}"/>
    <cellStyle name="요약 18 3 2" xfId="11547" xr:uid="{4EA4F116-6F23-4614-89D7-6097A0CE7B8D}"/>
    <cellStyle name="요약 18 3 2 2" xfId="37549" xr:uid="{B20B31D1-C479-4F1A-98E1-FA3F97B78479}"/>
    <cellStyle name="요약 18 3 3" xfId="11548" xr:uid="{118648F6-DE81-4105-93DA-88961046B7B9}"/>
    <cellStyle name="요약 18 3 3 2" xfId="37550" xr:uid="{81DFA393-2AE8-49B1-AE82-7E19DF01CF48}"/>
    <cellStyle name="요약 18 3 4" xfId="37551" xr:uid="{613B6AB9-3F5C-4325-A09B-7B0536BB6553}"/>
    <cellStyle name="요약 18 4" xfId="11549" xr:uid="{77192BA2-842B-4F64-AF05-D3F94AF747E3}"/>
    <cellStyle name="요약 18 4 2" xfId="11550" xr:uid="{A43198C3-DD16-4D0C-96D9-403CAF0BD3E9}"/>
    <cellStyle name="요약 18 4 2 2" xfId="37552" xr:uid="{EC2C5111-31AF-422C-9A01-D92F5AB647B3}"/>
    <cellStyle name="요약 18 4 3" xfId="11551" xr:uid="{6878AC70-6B9E-46B7-A65C-695C1CAA496A}"/>
    <cellStyle name="요약 18 4 3 2" xfId="37553" xr:uid="{C43BFE06-3F35-4A7C-85A1-B57DC73CD3DD}"/>
    <cellStyle name="요약 18 4 4" xfId="37554" xr:uid="{26C9F7B1-0005-4523-AB10-D7B617AFC1FD}"/>
    <cellStyle name="요약 18 5" xfId="11552" xr:uid="{99BE175B-3948-4288-8C81-98F40221B4E1}"/>
    <cellStyle name="요약 18 5 2" xfId="37555" xr:uid="{EF95B192-AB0E-4414-A989-1F1BAF291AF0}"/>
    <cellStyle name="요약 18 6" xfId="11553" xr:uid="{21549FED-8F8A-47C9-92C3-4D063453DEA0}"/>
    <cellStyle name="요약 18 6 2" xfId="37556" xr:uid="{4728E9AB-1EFF-437B-AADE-75AC9566B1B2}"/>
    <cellStyle name="요약 18 7" xfId="37557" xr:uid="{D85460C5-2D12-41B9-B77E-763F1F23B070}"/>
    <cellStyle name="요약 19" xfId="11554" xr:uid="{23E0B31C-BE68-453B-B2B0-03EF62728DD6}"/>
    <cellStyle name="요약 19 2" xfId="11555" xr:uid="{AEF8D757-9168-42A1-885F-231F2F3FDC67}"/>
    <cellStyle name="요약 19 2 2" xfId="11556" xr:uid="{94366295-61CD-4B5A-90CE-8A81CC963DEB}"/>
    <cellStyle name="요약 19 2 2 2" xfId="37558" xr:uid="{18F7D41E-B8B6-4FCA-A077-3A0EBD17B2E1}"/>
    <cellStyle name="요약 19 2 3" xfId="11557" xr:uid="{D43B51C3-DC09-4AB4-92E2-42FD70BD1058}"/>
    <cellStyle name="요약 19 2 3 2" xfId="37559" xr:uid="{8218118F-A78E-41BC-9C13-9636C26B9055}"/>
    <cellStyle name="요약 19 2 4" xfId="37560" xr:uid="{E207881A-2C75-4207-AEB7-64CCB61E5862}"/>
    <cellStyle name="요약 19 3" xfId="11558" xr:uid="{CAD43E04-FB1A-4C64-99EC-23ED41FF9777}"/>
    <cellStyle name="요약 19 3 2" xfId="11559" xr:uid="{1138400E-4434-459B-B9A9-2C19D7C15F90}"/>
    <cellStyle name="요약 19 3 2 2" xfId="37561" xr:uid="{6C8048C5-6A85-40AE-B11E-A867B27BF3A9}"/>
    <cellStyle name="요약 19 3 3" xfId="11560" xr:uid="{6DA5A925-078F-45A2-9B07-267053F8DDB6}"/>
    <cellStyle name="요약 19 3 3 2" xfId="37562" xr:uid="{D2D98254-410C-49DF-8251-727BD200B6CF}"/>
    <cellStyle name="요약 19 3 4" xfId="37563" xr:uid="{DBC9169A-5C09-4C2B-811D-DCD38AFAD64B}"/>
    <cellStyle name="요약 19 4" xfId="11561" xr:uid="{7555E023-5D96-4818-A22F-B01F315AD4A4}"/>
    <cellStyle name="요약 19 4 2" xfId="11562" xr:uid="{92F59CC4-7AC5-4127-A7CD-FDC968B32B0D}"/>
    <cellStyle name="요약 19 4 2 2" xfId="37564" xr:uid="{0914BA55-F573-4617-A236-9A4725C63BB5}"/>
    <cellStyle name="요약 19 4 3" xfId="11563" xr:uid="{E8C19947-1165-462B-BC10-521F41D9C45E}"/>
    <cellStyle name="요약 19 4 3 2" xfId="37565" xr:uid="{08438FC5-14B8-494C-BB8C-E1896559DBDA}"/>
    <cellStyle name="요약 19 4 4" xfId="37566" xr:uid="{AB37041A-DC3B-477B-9169-E429BFD7A91D}"/>
    <cellStyle name="요약 19 5" xfId="11564" xr:uid="{079304D6-8B22-4010-9442-D2D15B6D8914}"/>
    <cellStyle name="요약 19 5 2" xfId="37567" xr:uid="{7C7F5F0C-F316-4399-A4D0-F59961503457}"/>
    <cellStyle name="요약 19 6" xfId="11565" xr:uid="{024B9B30-9B7A-4D5C-A799-D3060C024AFB}"/>
    <cellStyle name="요약 19 6 2" xfId="37568" xr:uid="{612D7DE3-D764-4D1A-A95B-4728A7FD8135}"/>
    <cellStyle name="요약 19 7" xfId="37569" xr:uid="{9512B53A-E1FC-4191-AA2D-1D95F6BB7293}"/>
    <cellStyle name="요약 2" xfId="11566" xr:uid="{A32EED1A-1632-4742-8FF3-2FB80E5D6581}"/>
    <cellStyle name="요약 2 10" xfId="11567" xr:uid="{3D589D1D-88D2-45D6-B7EB-91B06AA39AB6}"/>
    <cellStyle name="요약 2 10 2" xfId="11568" xr:uid="{ADA63593-97EB-4BE2-A314-047180833DF1}"/>
    <cellStyle name="요약 2 10 2 2" xfId="11569" xr:uid="{E7BD74DB-8DDD-44DF-A4AA-9AD6258D6AEF}"/>
    <cellStyle name="요약 2 10 2 2 2" xfId="37570" xr:uid="{435F1A67-8517-40D4-A668-7895D1979FB7}"/>
    <cellStyle name="요약 2 10 2 3" xfId="11570" xr:uid="{B7FE1B1D-EB2D-4D91-913D-9D1BED803208}"/>
    <cellStyle name="요약 2 10 2 3 2" xfId="37571" xr:uid="{CF5C027A-5120-47B6-A3CB-4506BE817068}"/>
    <cellStyle name="요약 2 10 2 4" xfId="37572" xr:uid="{5D7EE5E4-A021-4BA8-BD03-948E172AF71D}"/>
    <cellStyle name="요약 2 10 3" xfId="11571" xr:uid="{223BA7D5-C56B-441C-9F4F-E0B5DA3A6A95}"/>
    <cellStyle name="요약 2 10 3 2" xfId="11572" xr:uid="{C9C8CA85-AF58-4CB4-9312-BA921026BE82}"/>
    <cellStyle name="요약 2 10 3 2 2" xfId="37573" xr:uid="{91C4F11A-99AD-4134-B08F-7EC7D71BC50F}"/>
    <cellStyle name="요약 2 10 3 3" xfId="11573" xr:uid="{BDA1F4F7-8891-4DDA-B95A-396EE92AD011}"/>
    <cellStyle name="요약 2 10 3 3 2" xfId="37574" xr:uid="{D00BDCDB-4501-4C68-B0C2-6752DE07164E}"/>
    <cellStyle name="요약 2 10 3 4" xfId="37575" xr:uid="{E35A5EF6-1E32-48FC-9393-4C09BDC32264}"/>
    <cellStyle name="요약 2 10 4" xfId="11574" xr:uid="{6CCA6799-6910-41C7-9BCD-EE00D6D24540}"/>
    <cellStyle name="요약 2 10 4 2" xfId="37576" xr:uid="{44A465B7-6842-4A03-BB2F-C35904F99A03}"/>
    <cellStyle name="요약 2 10 5" xfId="11575" xr:uid="{09366A7B-333E-41B6-A027-0E6EB2F406C5}"/>
    <cellStyle name="요약 2 10 5 2" xfId="37577" xr:uid="{E504E13A-5B15-4182-885C-4FFD71ACFC93}"/>
    <cellStyle name="요약 2 10 6" xfId="37578" xr:uid="{26410168-C361-4BC1-A9CA-8C25C89B60DE}"/>
    <cellStyle name="요약 2 11" xfId="11576" xr:uid="{302E1202-254C-4D5F-8B66-4F9843D890BD}"/>
    <cellStyle name="요약 2 11 2" xfId="11577" xr:uid="{1A5F9770-04CC-4ADF-90C4-304CDCFE6CA6}"/>
    <cellStyle name="요약 2 11 2 2" xfId="11578" xr:uid="{9209AC9F-D693-4E90-9D48-622D89710F36}"/>
    <cellStyle name="요약 2 11 2 2 2" xfId="37579" xr:uid="{2E361CC3-7BF7-41AF-BFBD-06D72C547B98}"/>
    <cellStyle name="요약 2 11 2 3" xfId="11579" xr:uid="{D726F56E-1C81-41F1-8821-AB449D2584B8}"/>
    <cellStyle name="요약 2 11 2 3 2" xfId="37580" xr:uid="{AB087311-FDC9-4BDF-BB40-9842A681300B}"/>
    <cellStyle name="요약 2 11 2 4" xfId="37581" xr:uid="{249FAB5A-634F-4186-A244-AF4BD9EF6D54}"/>
    <cellStyle name="요약 2 11 3" xfId="11580" xr:uid="{DDF4AC27-8C22-492A-9D6F-C6BF1DC5116E}"/>
    <cellStyle name="요약 2 11 3 2" xfId="11581" xr:uid="{C29FCFC0-ECA6-4F9B-9EA7-6E349E2E68DF}"/>
    <cellStyle name="요약 2 11 3 2 2" xfId="37582" xr:uid="{0F6EE07E-E776-42B5-9967-72ADE57038E9}"/>
    <cellStyle name="요약 2 11 3 3" xfId="11582" xr:uid="{0DE47B46-7B87-4386-A742-5E31DB11D083}"/>
    <cellStyle name="요약 2 11 3 3 2" xfId="37583" xr:uid="{82CC6316-3F46-4416-8C7D-1AA9287BA01E}"/>
    <cellStyle name="요약 2 11 3 4" xfId="37584" xr:uid="{59FEBCE9-F796-44FC-8F4B-29A79E08E0A1}"/>
    <cellStyle name="요약 2 11 4" xfId="11583" xr:uid="{C92132BE-1604-4B34-9143-5F8269D87B5E}"/>
    <cellStyle name="요약 2 11 4 2" xfId="37585" xr:uid="{00E236FD-C6E9-4849-A29E-D78F1FCFFD18}"/>
    <cellStyle name="요약 2 11 5" xfId="11584" xr:uid="{585D8565-E152-44EE-913C-B4BB9FE47683}"/>
    <cellStyle name="요약 2 11 5 2" xfId="37586" xr:uid="{21C191E0-1E10-4150-9C81-C6409CE4B725}"/>
    <cellStyle name="요약 2 11 6" xfId="37587" xr:uid="{28C07EC7-CDBA-41DD-855B-9503DCF7EE00}"/>
    <cellStyle name="요약 2 12" xfId="11585" xr:uid="{5B1E5DB6-AC22-4F3B-85C3-1453643DBE11}"/>
    <cellStyle name="요약 2 12 2" xfId="11586" xr:uid="{7D3F7EFE-60C4-4665-AB51-C631E2BDE765}"/>
    <cellStyle name="요약 2 12 2 2" xfId="11587" xr:uid="{EB06BF90-2F61-4AA5-8C61-94BC9AA80C19}"/>
    <cellStyle name="요약 2 12 2 2 2" xfId="37588" xr:uid="{7FE4B0B0-D3D4-4AD4-908F-3E5E1D50D58A}"/>
    <cellStyle name="요약 2 12 2 3" xfId="11588" xr:uid="{8B5D648F-715E-42F8-9661-69C099B4085B}"/>
    <cellStyle name="요약 2 12 2 3 2" xfId="37589" xr:uid="{E8E0A44C-7162-4692-B059-D27080DDED1D}"/>
    <cellStyle name="요약 2 12 2 4" xfId="37590" xr:uid="{35DA9C42-41B8-4BF6-A45F-362D006E74F9}"/>
    <cellStyle name="요약 2 12 3" xfId="11589" xr:uid="{8A08BA87-F016-4DC4-A0E1-616B9AC4A9DE}"/>
    <cellStyle name="요약 2 12 3 2" xfId="11590" xr:uid="{D8347170-D76F-4F31-B0B9-30B20459E8FC}"/>
    <cellStyle name="요약 2 12 3 2 2" xfId="37591" xr:uid="{9137EDEB-2D7A-479A-8094-C5A0CF9B61EA}"/>
    <cellStyle name="요약 2 12 3 3" xfId="11591" xr:uid="{B177EDA2-D517-40AE-BB28-0A9EADC11F03}"/>
    <cellStyle name="요약 2 12 3 3 2" xfId="37592" xr:uid="{728A3F78-CF0C-4685-A95A-930CA6F84047}"/>
    <cellStyle name="요약 2 12 3 4" xfId="37593" xr:uid="{ADD528AC-A892-4AF8-9F0B-67FE4599A6EF}"/>
    <cellStyle name="요약 2 12 4" xfId="11592" xr:uid="{96953C6D-ACE8-459A-9055-01C51C837125}"/>
    <cellStyle name="요약 2 12 4 2" xfId="37594" xr:uid="{C88F19B8-6864-4EB3-803B-0208AC2A3862}"/>
    <cellStyle name="요약 2 12 5" xfId="11593" xr:uid="{BF067CD7-B3D2-46EB-BE76-C168D964E948}"/>
    <cellStyle name="요약 2 12 5 2" xfId="37595" xr:uid="{6888F36A-4960-402A-9400-9AF2160D8B18}"/>
    <cellStyle name="요약 2 12 6" xfId="37596" xr:uid="{96E13623-A43C-4404-B15B-43F27DAA8E56}"/>
    <cellStyle name="요약 2 13" xfId="11594" xr:uid="{604AD470-14EF-419F-B958-3FAFD12A1377}"/>
    <cellStyle name="요약 2 13 2" xfId="11595" xr:uid="{8CDDE216-04ED-4550-BB50-6D905527088E}"/>
    <cellStyle name="요약 2 13 2 2" xfId="11596" xr:uid="{34EE575B-C0D1-4BFA-97F0-F61885A934B0}"/>
    <cellStyle name="요약 2 13 2 2 2" xfId="37597" xr:uid="{0AC88D42-30C9-415A-9370-3917185043F7}"/>
    <cellStyle name="요약 2 13 2 3" xfId="11597" xr:uid="{A1D9D874-14CC-484A-A150-7F3199BB6E5F}"/>
    <cellStyle name="요약 2 13 2 3 2" xfId="37598" xr:uid="{85D43759-1411-4196-8E4B-FE0D838628E8}"/>
    <cellStyle name="요약 2 13 2 4" xfId="37599" xr:uid="{16F9BCF0-2303-46E5-A84A-C01B75459368}"/>
    <cellStyle name="요약 2 13 3" xfId="11598" xr:uid="{002D8186-6ED2-4A4C-99E0-97ABDBB7B604}"/>
    <cellStyle name="요약 2 13 3 2" xfId="11599" xr:uid="{0B3EF0FD-9DD4-4D56-9D6D-8FE4FD2E25C4}"/>
    <cellStyle name="요약 2 13 3 2 2" xfId="37600" xr:uid="{45403272-5D71-4A4F-948E-E06D8E1F17AB}"/>
    <cellStyle name="요약 2 13 3 3" xfId="11600" xr:uid="{A99251EA-7301-418C-A7C4-41D711D27690}"/>
    <cellStyle name="요약 2 13 3 3 2" xfId="37601" xr:uid="{6F9986C4-9D5F-454C-B88C-EE847908E315}"/>
    <cellStyle name="요약 2 13 3 4" xfId="37602" xr:uid="{DAC6EFFE-8C77-4C6F-BB6A-FD0162657F4D}"/>
    <cellStyle name="요약 2 13 4" xfId="11601" xr:uid="{B356788C-FFD4-4838-ABCC-04D30571E81A}"/>
    <cellStyle name="요약 2 13 4 2" xfId="37603" xr:uid="{3B3E9763-4C90-4994-B040-5176AE00492D}"/>
    <cellStyle name="요약 2 13 5" xfId="11602" xr:uid="{C0AC823A-CF35-4774-A928-7A62E11ABFC3}"/>
    <cellStyle name="요약 2 13 5 2" xfId="37604" xr:uid="{B05E0613-A952-4BA3-8BF6-FE30E140F9E5}"/>
    <cellStyle name="요약 2 13 6" xfId="37605" xr:uid="{0DB55CDA-1449-45F4-862F-4327E97C2D84}"/>
    <cellStyle name="요약 2 14" xfId="11603" xr:uid="{D4C0B259-3854-46EB-8D2E-144392B0E969}"/>
    <cellStyle name="요약 2 14 2" xfId="11604" xr:uid="{A54683F5-EA0D-4D53-AF8C-CACE25A0750B}"/>
    <cellStyle name="요약 2 14 2 2" xfId="11605" xr:uid="{4F9A8144-56CD-4CB7-B08D-6031EB894E03}"/>
    <cellStyle name="요약 2 14 2 2 2" xfId="37606" xr:uid="{C84F3313-51D1-4DFC-BCC6-995BBC5F5BA5}"/>
    <cellStyle name="요약 2 14 2 3" xfId="11606" xr:uid="{BF5C4EDE-ECE8-41E4-90BE-81932E66EA5E}"/>
    <cellStyle name="요약 2 14 2 3 2" xfId="37607" xr:uid="{58227596-D88B-43A8-87E2-430171A080EF}"/>
    <cellStyle name="요약 2 14 2 4" xfId="37608" xr:uid="{9E2FD532-213E-4070-91B4-679987681EED}"/>
    <cellStyle name="요약 2 14 3" xfId="11607" xr:uid="{1E2132C1-583E-429E-907D-6E479566462A}"/>
    <cellStyle name="요약 2 14 3 2" xfId="11608" xr:uid="{51FEB9D7-01B8-4E47-93B8-112F612F6129}"/>
    <cellStyle name="요약 2 14 3 2 2" xfId="37609" xr:uid="{678D7AB5-C570-465F-9881-1D785171F91B}"/>
    <cellStyle name="요약 2 14 3 3" xfId="11609" xr:uid="{AB274C5F-4925-45A2-9F6C-DED326E9F5D8}"/>
    <cellStyle name="요약 2 14 3 3 2" xfId="37610" xr:uid="{D56D1D10-C29E-4816-897A-219E30E164D7}"/>
    <cellStyle name="요약 2 14 3 4" xfId="37611" xr:uid="{C54385D7-D4BB-457A-AA80-CE65FE70E7D4}"/>
    <cellStyle name="요약 2 14 4" xfId="11610" xr:uid="{3FB5CF02-700D-47F3-9449-BBA485304937}"/>
    <cellStyle name="요약 2 14 4 2" xfId="37612" xr:uid="{053E5FC0-7059-4803-A891-CD4AF0163D09}"/>
    <cellStyle name="요약 2 14 5" xfId="11611" xr:uid="{BF7D6FEE-9DA2-4F5B-9289-6F641F79FBC9}"/>
    <cellStyle name="요약 2 14 5 2" xfId="37613" xr:uid="{FB345433-2E89-4792-87AE-9352C153F107}"/>
    <cellStyle name="요약 2 14 6" xfId="37614" xr:uid="{52992499-6C74-410A-9E64-4E0F579D0517}"/>
    <cellStyle name="요약 2 15" xfId="11612" xr:uid="{1BBBD047-9DBF-4B7A-810E-9ACF3184C16C}"/>
    <cellStyle name="요약 2 15 2" xfId="11613" xr:uid="{5DE72C5E-52DD-4BF2-B809-0B61936C0B5E}"/>
    <cellStyle name="요약 2 15 2 2" xfId="11614" xr:uid="{0C560AE4-092B-4DC6-AA3D-534766FBE09A}"/>
    <cellStyle name="요약 2 15 2 2 2" xfId="37615" xr:uid="{A33A45EC-547A-41E6-BAE0-49FAFEB809C5}"/>
    <cellStyle name="요약 2 15 2 3" xfId="11615" xr:uid="{692EADED-4E38-4D76-9D13-350C4AF88413}"/>
    <cellStyle name="요약 2 15 2 3 2" xfId="37616" xr:uid="{05E6055F-2A7B-4A40-8391-FECCB1A5F8DC}"/>
    <cellStyle name="요약 2 15 2 4" xfId="37617" xr:uid="{B26B169E-3288-4341-8017-6F092A1FD2BB}"/>
    <cellStyle name="요약 2 15 3" xfId="11616" xr:uid="{D44E6C7E-0420-4BC9-9199-B649A8617A80}"/>
    <cellStyle name="요약 2 15 3 2" xfId="11617" xr:uid="{68772438-A8E7-4B5E-856E-B3BAADF92E7B}"/>
    <cellStyle name="요약 2 15 3 2 2" xfId="37618" xr:uid="{6468F13D-DC01-4231-96C0-E357A82EA189}"/>
    <cellStyle name="요약 2 15 3 3" xfId="11618" xr:uid="{3EA1F78E-7F50-4361-B0F4-99FA2328CFDB}"/>
    <cellStyle name="요약 2 15 3 3 2" xfId="37619" xr:uid="{EAB4EA0F-86D4-495E-AF63-0DBF60B82B90}"/>
    <cellStyle name="요약 2 15 3 4" xfId="37620" xr:uid="{EC93ACF4-508C-4367-8C64-9BA286E9B33B}"/>
    <cellStyle name="요약 2 15 4" xfId="11619" xr:uid="{A6626BD0-FE12-4CBC-8A64-5AFE4DDE28D9}"/>
    <cellStyle name="요약 2 15 4 2" xfId="37621" xr:uid="{963CDC38-96BA-4037-97AC-10FA5BCC4331}"/>
    <cellStyle name="요약 2 15 5" xfId="11620" xr:uid="{5639A277-DF97-448F-A81E-797761301847}"/>
    <cellStyle name="요약 2 15 5 2" xfId="37622" xr:uid="{D86FE9C9-4BE1-45AD-B913-FC42C53C070B}"/>
    <cellStyle name="요약 2 15 6" xfId="37623" xr:uid="{1962DFF1-B82F-46DD-9816-DE85F1D59650}"/>
    <cellStyle name="요약 2 16" xfId="11621" xr:uid="{25026E39-C7FE-4F2A-87EA-C2B78ADEA01F}"/>
    <cellStyle name="요약 2 16 2" xfId="11622" xr:uid="{490D3A21-30FD-4A7B-B20E-BD3DAF539886}"/>
    <cellStyle name="요약 2 16 2 2" xfId="37624" xr:uid="{7639B1E8-E190-4DDC-949D-32D9BBF02304}"/>
    <cellStyle name="요약 2 16 3" xfId="11623" xr:uid="{B5571EF0-059F-4C53-B85A-4AB9B349F983}"/>
    <cellStyle name="요약 2 16 3 2" xfId="37625" xr:uid="{FFEC72BF-302D-4B1B-9BDC-BD5325FD678B}"/>
    <cellStyle name="요약 2 16 4" xfId="37626" xr:uid="{53E43063-B3CA-4C07-9F6F-D1FF61E420F5}"/>
    <cellStyle name="요약 2 17" xfId="28156" xr:uid="{AD42318C-902E-4075-AB3A-692A540EB610}"/>
    <cellStyle name="요약 2 17 2" xfId="37627" xr:uid="{12591848-98A8-4FC4-B15A-F914935730EE}"/>
    <cellStyle name="요약 2 18" xfId="37628" xr:uid="{05EA9E28-D91D-4A4A-ABD4-1482C2C14808}"/>
    <cellStyle name="요약 2 2" xfId="11624" xr:uid="{FD07A12F-FF12-4C91-AFD7-CEDD1D48BEAD}"/>
    <cellStyle name="요약 2 2 2" xfId="11625" xr:uid="{4E9C0A85-18E7-4824-B895-F9C035C350ED}"/>
    <cellStyle name="요약 2 2 2 2" xfId="11626" xr:uid="{BC5D1BCD-F798-4E11-A8DB-1899E2892CA8}"/>
    <cellStyle name="요약 2 2 2 2 2" xfId="37629" xr:uid="{BB8ABFA2-B313-47FA-BC2D-D717B2DD1449}"/>
    <cellStyle name="요약 2 2 2 3" xfId="11627" xr:uid="{FCF04C41-FAA6-4898-BABC-763F840896A0}"/>
    <cellStyle name="요약 2 2 2 3 2" xfId="37630" xr:uid="{A8381E96-13D2-445B-8960-6666641CB9B8}"/>
    <cellStyle name="요약 2 2 2 4" xfId="37631" xr:uid="{A821064E-BCF8-43B0-8452-15EC6E6089E0}"/>
    <cellStyle name="요약 2 2 3" xfId="11628" xr:uid="{4B573758-E4A1-4604-AF4E-C5F027928FA4}"/>
    <cellStyle name="요약 2 2 3 2" xfId="11629" xr:uid="{6BC9387D-072B-4A79-AAAD-86BAA4950716}"/>
    <cellStyle name="요약 2 2 3 2 2" xfId="37632" xr:uid="{84D580E1-8CDE-4238-9BE5-6271444F4DCE}"/>
    <cellStyle name="요약 2 2 3 3" xfId="11630" xr:uid="{1129AA7B-FF13-4EAC-B62E-CACFBAE42DF7}"/>
    <cellStyle name="요약 2 2 3 3 2" xfId="37633" xr:uid="{BB1664DE-E224-419C-A0BA-F2F594FB17F5}"/>
    <cellStyle name="요약 2 2 3 4" xfId="37634" xr:uid="{ECE115A1-3688-40CA-8852-FF44357F098E}"/>
    <cellStyle name="요약 2 2 4" xfId="11631" xr:uid="{3D0F10CB-9F3C-4D1C-AA58-E9A5252DDCE4}"/>
    <cellStyle name="요약 2 2 4 2" xfId="11632" xr:uid="{77F06AEC-6530-451A-B2C3-7B9EEA35EBDE}"/>
    <cellStyle name="요약 2 2 4 2 2" xfId="37635" xr:uid="{4193D45D-0BA7-4FA2-B3F9-7BFA79CAECE8}"/>
    <cellStyle name="요약 2 2 4 3" xfId="11633" xr:uid="{DCE0B9A8-847C-43A8-971A-8467EA5956B6}"/>
    <cellStyle name="요약 2 2 4 3 2" xfId="37636" xr:uid="{8AAC9119-CF0B-4076-A27A-AC1EDA53803D}"/>
    <cellStyle name="요약 2 2 4 4" xfId="37637" xr:uid="{2EDEE23C-01FC-4BB9-8EFF-AB65D92579D1}"/>
    <cellStyle name="요약 2 2 5" xfId="11634" xr:uid="{2FEC7F4A-8910-4D0F-A9DA-C8EE5FECF0E9}"/>
    <cellStyle name="요약 2 2 5 2" xfId="11635" xr:uid="{2707428D-C9CC-4080-B83B-AA89367B9AE6}"/>
    <cellStyle name="요약 2 2 5 2 2" xfId="37638" xr:uid="{4483E1F6-3111-430D-A30E-AC5D1759D16F}"/>
    <cellStyle name="요약 2 2 5 3" xfId="11636" xr:uid="{C2915D72-2426-4733-8FFF-234090D890DA}"/>
    <cellStyle name="요약 2 2 5 3 2" xfId="37639" xr:uid="{1F5D66BF-8A6F-49EE-9965-CBC733CC7430}"/>
    <cellStyle name="요약 2 2 5 4" xfId="37640" xr:uid="{61FA5028-F397-43B2-B03C-C8CA59D525F0}"/>
    <cellStyle name="요약 2 2 6" xfId="28157" xr:uid="{611067BD-0794-468C-BABC-09D88A209599}"/>
    <cellStyle name="요약 2 2 6 2" xfId="37641" xr:uid="{B5633D31-8DEC-493D-BAEF-2228487A2F05}"/>
    <cellStyle name="요약 2 2 7" xfId="37642" xr:uid="{F9489109-5ADB-4315-A309-07394FFDE403}"/>
    <cellStyle name="요약 2 3" xfId="11637" xr:uid="{F9B3F969-3ECC-4CB9-B2AD-F51F0D964783}"/>
    <cellStyle name="요약 2 3 2" xfId="11638" xr:uid="{55665DDB-E9F0-4C39-8BEA-C41A4D85DB24}"/>
    <cellStyle name="요약 2 3 2 2" xfId="11639" xr:uid="{D7EE72A0-DBB9-48E7-9D2C-90A1A11A2F18}"/>
    <cellStyle name="요약 2 3 2 2 2" xfId="37643" xr:uid="{B5000B4B-B584-415F-9B24-B3A31A00FE39}"/>
    <cellStyle name="요약 2 3 2 3" xfId="11640" xr:uid="{BA29F29D-0256-4375-B9B6-2D7329D6F7C2}"/>
    <cellStyle name="요약 2 3 2 3 2" xfId="37644" xr:uid="{31B9D99B-5F79-4020-B421-4D24757D3997}"/>
    <cellStyle name="요약 2 3 2 4" xfId="37645" xr:uid="{AC95F3A6-B505-4095-A1B7-9369296E87C3}"/>
    <cellStyle name="요약 2 3 3" xfId="11641" xr:uid="{2BCB911B-E03E-4CE4-A4A3-62A330C84D13}"/>
    <cellStyle name="요약 2 3 3 2" xfId="11642" xr:uid="{24F1C172-8B00-45FD-9FC8-4CC961E01E67}"/>
    <cellStyle name="요약 2 3 3 2 2" xfId="37646" xr:uid="{9FB4B099-D426-4F0D-AC2C-5739E9920E58}"/>
    <cellStyle name="요약 2 3 3 3" xfId="11643" xr:uid="{10182292-2C61-4BE5-8AAB-3261754BBC2C}"/>
    <cellStyle name="요약 2 3 3 3 2" xfId="37647" xr:uid="{69C4E1E3-D781-4018-A058-7D5A091D03A8}"/>
    <cellStyle name="요약 2 3 3 4" xfId="37648" xr:uid="{8FB2F604-B5C2-4E01-AED8-5C9894AA17D6}"/>
    <cellStyle name="요약 2 3 4" xfId="11644" xr:uid="{BBDF9A59-04E5-4B4B-8299-FA4DFE67E935}"/>
    <cellStyle name="요약 2 3 4 2" xfId="37649" xr:uid="{C9727572-E50C-4134-B270-83893DD92D92}"/>
    <cellStyle name="요약 2 3 5" xfId="11645" xr:uid="{49B8BD08-B02D-444D-BFB9-E317F321C4F6}"/>
    <cellStyle name="요약 2 3 5 2" xfId="37650" xr:uid="{F3FA628D-E786-45F3-8CB6-4C2DD7052736}"/>
    <cellStyle name="요약 2 3 6" xfId="37651" xr:uid="{1957A030-C1C8-4503-8FE4-53F48EAAC57F}"/>
    <cellStyle name="요약 2 4" xfId="11646" xr:uid="{41D2CC22-6B87-4284-9BFB-99B644055C28}"/>
    <cellStyle name="요약 2 4 2" xfId="11647" xr:uid="{8C0FB0E6-C2A4-4775-AB39-A81846C54174}"/>
    <cellStyle name="요약 2 4 2 2" xfId="11648" xr:uid="{D1342AC2-7CDD-4A0F-8338-1125EEC872B8}"/>
    <cellStyle name="요약 2 4 2 2 2" xfId="37652" xr:uid="{CBECB0A5-B5AD-4B89-A08C-CFE4C79D116F}"/>
    <cellStyle name="요약 2 4 2 3" xfId="11649" xr:uid="{A41990FE-7ED9-4C13-874F-76C003786E36}"/>
    <cellStyle name="요약 2 4 2 3 2" xfId="37653" xr:uid="{5F3D49CB-F160-4ADB-88FD-A635834EE30A}"/>
    <cellStyle name="요약 2 4 2 4" xfId="37654" xr:uid="{19E843D8-5629-4E9A-86CE-8A0CA2AB616A}"/>
    <cellStyle name="요약 2 4 3" xfId="11650" xr:uid="{DD146FB5-B732-42FB-BD89-12E43B77420C}"/>
    <cellStyle name="요약 2 4 3 2" xfId="11651" xr:uid="{B549EAB7-1D28-4B4A-8672-164C81589971}"/>
    <cellStyle name="요약 2 4 3 2 2" xfId="37655" xr:uid="{2A70F6A1-76FA-40F9-ACCF-6404EA39AB98}"/>
    <cellStyle name="요약 2 4 3 3" xfId="11652" xr:uid="{749794D0-DBDA-4947-992B-3135FEEAD9EA}"/>
    <cellStyle name="요약 2 4 3 3 2" xfId="37656" xr:uid="{D6FF8740-2008-4528-A0EA-4D637EBADEB7}"/>
    <cellStyle name="요약 2 4 3 4" xfId="37657" xr:uid="{51E4A560-F404-4D06-8B7D-964842A5796F}"/>
    <cellStyle name="요약 2 4 4" xfId="11653" xr:uid="{AECEC536-C364-46AB-A160-2DED1DF0C226}"/>
    <cellStyle name="요약 2 4 4 2" xfId="37658" xr:uid="{2749A19D-AEBC-4E43-AF57-C2FD974DB5F9}"/>
    <cellStyle name="요약 2 4 5" xfId="11654" xr:uid="{ED25B1D3-1AF1-43A3-9435-FD1322EB009C}"/>
    <cellStyle name="요약 2 4 5 2" xfId="37659" xr:uid="{9D1FB991-0E2D-49A9-A894-7FA38B16BC32}"/>
    <cellStyle name="요약 2 4 6" xfId="37660" xr:uid="{3DBEDDED-3AE0-4A41-A986-A113C4286AED}"/>
    <cellStyle name="요약 2 5" xfId="11655" xr:uid="{F56DD5EC-AD3F-484A-8393-DE7562A68336}"/>
    <cellStyle name="요약 2 5 2" xfId="11656" xr:uid="{1A6A6259-DD32-4F54-B30E-AB6ABD534138}"/>
    <cellStyle name="요약 2 5 2 2" xfId="11657" xr:uid="{D01B3A75-7BD3-4C6D-A9DB-A5AC63F782BA}"/>
    <cellStyle name="요약 2 5 2 2 2" xfId="37661" xr:uid="{16639812-8E10-4557-A729-E552062B63D0}"/>
    <cellStyle name="요약 2 5 2 3" xfId="11658" xr:uid="{6302B517-8215-4AA4-823D-52F6860F3EAF}"/>
    <cellStyle name="요약 2 5 2 3 2" xfId="37662" xr:uid="{0C504E64-1F78-40C2-BF11-FB9ED098E3BE}"/>
    <cellStyle name="요약 2 5 2 4" xfId="37663" xr:uid="{9CE70613-E61F-429C-998B-34D2FC74325E}"/>
    <cellStyle name="요약 2 5 3" xfId="11659" xr:uid="{08B5A1EC-8E1B-4042-AD56-18031963D894}"/>
    <cellStyle name="요약 2 5 3 2" xfId="11660" xr:uid="{DBA5D1AC-813D-40CF-BB82-C1F6DED65BCA}"/>
    <cellStyle name="요약 2 5 3 2 2" xfId="37664" xr:uid="{F1A53464-A70B-42DA-9F0C-3B9A4EF949B9}"/>
    <cellStyle name="요약 2 5 3 3" xfId="11661" xr:uid="{83282741-D322-4C24-BAAF-8B02B74C0D82}"/>
    <cellStyle name="요약 2 5 3 3 2" xfId="37665" xr:uid="{7024EB34-E7D7-4D67-98D1-1BDDFDD8A89D}"/>
    <cellStyle name="요약 2 5 3 4" xfId="37666" xr:uid="{8BF978C0-5D1E-4691-850D-D7D38C71F76C}"/>
    <cellStyle name="요약 2 5 4" xfId="11662" xr:uid="{5695208F-F70C-4E15-97E2-D766968DEC8E}"/>
    <cellStyle name="요약 2 5 4 2" xfId="37667" xr:uid="{17E940B6-63F2-4BB1-958E-B07DF4DD4D53}"/>
    <cellStyle name="요약 2 5 5" xfId="11663" xr:uid="{051441F0-9703-4367-BE3C-C35A411C50A6}"/>
    <cellStyle name="요약 2 5 5 2" xfId="37668" xr:uid="{37D51478-320F-4749-8E98-A229AFAF7584}"/>
    <cellStyle name="요약 2 5 6" xfId="37669" xr:uid="{904BADDA-CF51-495D-B915-0DABE5AFBFFD}"/>
    <cellStyle name="요약 2 6" xfId="11664" xr:uid="{BF5E5944-49AD-4574-A79C-CC7E2A2A3DFC}"/>
    <cellStyle name="요약 2 6 2" xfId="11665" xr:uid="{8DFA0CCD-3195-4438-AAA1-F386906E4042}"/>
    <cellStyle name="요약 2 6 2 2" xfId="11666" xr:uid="{DD0EE597-D98E-4299-923E-9C6E0FDA5AB2}"/>
    <cellStyle name="요약 2 6 2 2 2" xfId="37670" xr:uid="{5A319E81-98EB-4CDA-B8DF-B0B3B47A6327}"/>
    <cellStyle name="요약 2 6 2 3" xfId="11667" xr:uid="{3B5B02F8-13C5-4D51-B033-1D64C493486E}"/>
    <cellStyle name="요약 2 6 2 3 2" xfId="37671" xr:uid="{D33B5219-B3B2-451F-B493-2FA56FD5B102}"/>
    <cellStyle name="요약 2 6 2 4" xfId="37672" xr:uid="{E9932652-DD49-489B-AE91-E67E42FC3C1B}"/>
    <cellStyle name="요약 2 6 3" xfId="11668" xr:uid="{A709EFD1-10B3-4A77-8567-7F59713378AB}"/>
    <cellStyle name="요약 2 6 3 2" xfId="11669" xr:uid="{6F921C6D-36C3-40AF-9CF5-80057F4A375A}"/>
    <cellStyle name="요약 2 6 3 2 2" xfId="37673" xr:uid="{94172C5A-9F20-4817-8B6C-DAEA97AEE58B}"/>
    <cellStyle name="요약 2 6 3 3" xfId="11670" xr:uid="{196B8FE1-F48E-46EC-A8EF-892700C19294}"/>
    <cellStyle name="요약 2 6 3 3 2" xfId="37674" xr:uid="{E80F2F69-2FC5-4F98-8FE2-8918EAED1DEA}"/>
    <cellStyle name="요약 2 6 3 4" xfId="37675" xr:uid="{9D17B5E8-16A0-4236-945E-F11F85B74F57}"/>
    <cellStyle name="요약 2 6 4" xfId="11671" xr:uid="{91980FCB-F0EA-4FBB-A001-0F95A5B221B0}"/>
    <cellStyle name="요약 2 6 4 2" xfId="37676" xr:uid="{0A926775-9E49-4820-AE4E-469782E47AF1}"/>
    <cellStyle name="요약 2 6 5" xfId="11672" xr:uid="{6F78D5C8-B78B-495C-842C-85D1AE743348}"/>
    <cellStyle name="요약 2 6 5 2" xfId="37677" xr:uid="{8AFB22D8-8FD6-4AFF-8B9F-2B358FD0604E}"/>
    <cellStyle name="요약 2 6 6" xfId="37678" xr:uid="{A597978C-FAB9-42B4-AA2C-E5E9662C8993}"/>
    <cellStyle name="요약 2 7" xfId="11673" xr:uid="{FF820271-37A6-4E25-85A1-BC947AE7B77C}"/>
    <cellStyle name="요약 2 7 2" xfId="11674" xr:uid="{926388EF-11A7-48B9-989D-14B7A32517C1}"/>
    <cellStyle name="요약 2 7 2 2" xfId="11675" xr:uid="{E03AFED5-1C5C-4327-9915-0A45AB97ABC8}"/>
    <cellStyle name="요약 2 7 2 2 2" xfId="37679" xr:uid="{9DD0599D-6B11-4A69-AE87-3B0D0103CC49}"/>
    <cellStyle name="요약 2 7 2 3" xfId="11676" xr:uid="{2AE5DDF0-787C-4375-A5E4-666CA6D8D53C}"/>
    <cellStyle name="요약 2 7 2 3 2" xfId="37680" xr:uid="{71C08F29-E95D-4DF7-ADCE-152B244E2B1C}"/>
    <cellStyle name="요약 2 7 2 4" xfId="37681" xr:uid="{8704B13A-FE3E-4F3C-BA76-C36D6F1D59EC}"/>
    <cellStyle name="요약 2 7 3" xfId="11677" xr:uid="{77C043AC-5E5C-4280-A8BF-74202C6D1206}"/>
    <cellStyle name="요약 2 7 3 2" xfId="11678" xr:uid="{DD298F14-E861-41E2-A132-7FE75425BB36}"/>
    <cellStyle name="요약 2 7 3 2 2" xfId="37682" xr:uid="{E324EDC8-1B14-4689-89E2-2CE3F6064512}"/>
    <cellStyle name="요약 2 7 3 3" xfId="11679" xr:uid="{EEA015F2-A10E-4554-A896-EA807AA7D386}"/>
    <cellStyle name="요약 2 7 3 3 2" xfId="37683" xr:uid="{9FFF312A-0260-47D2-9AE7-F2439E9CA521}"/>
    <cellStyle name="요약 2 7 3 4" xfId="37684" xr:uid="{BCC87620-E5C8-4548-93B7-2C851EA787DD}"/>
    <cellStyle name="요약 2 7 4" xfId="11680" xr:uid="{6865FDBA-4A4C-44E8-AF1F-BB6021AE7A17}"/>
    <cellStyle name="요약 2 7 4 2" xfId="37685" xr:uid="{03DC6858-9316-4991-AEB2-FB9455876330}"/>
    <cellStyle name="요약 2 7 5" xfId="11681" xr:uid="{9A37C416-689E-4148-9FEB-8536CB7E6D09}"/>
    <cellStyle name="요약 2 7 5 2" xfId="37686" xr:uid="{3CB41552-7AD3-4939-98B9-3EC669564EFF}"/>
    <cellStyle name="요약 2 7 6" xfId="37687" xr:uid="{726499E7-6761-4364-B936-C7EDA79180FC}"/>
    <cellStyle name="요약 2 8" xfId="11682" xr:uid="{65880540-E525-47CF-8B84-67A8D151DB87}"/>
    <cellStyle name="요약 2 8 2" xfId="11683" xr:uid="{DCD39F62-E8DB-48D7-90DB-FA5CB5291988}"/>
    <cellStyle name="요약 2 8 2 2" xfId="11684" xr:uid="{E75A3040-7394-4565-B528-349655B557AD}"/>
    <cellStyle name="요약 2 8 2 2 2" xfId="37688" xr:uid="{2AF195C5-7A0B-4198-85F8-E64EB11F791F}"/>
    <cellStyle name="요약 2 8 2 3" xfId="11685" xr:uid="{E1DF4080-0A7A-4319-867A-123F05C3273C}"/>
    <cellStyle name="요약 2 8 2 3 2" xfId="37689" xr:uid="{F5EF3FF9-6891-4826-BC9D-EE77B48B4384}"/>
    <cellStyle name="요약 2 8 2 4" xfId="37690" xr:uid="{CDC31A83-FEB9-4BAE-A2FB-E4012651FBF8}"/>
    <cellStyle name="요약 2 8 3" xfId="11686" xr:uid="{756B17A5-CA97-444D-A97E-EB9D890A732D}"/>
    <cellStyle name="요약 2 8 3 2" xfId="11687" xr:uid="{E18F6701-5887-43C1-A0AA-C9B8E298DDBA}"/>
    <cellStyle name="요약 2 8 3 2 2" xfId="37691" xr:uid="{73D30300-87EE-44F9-AAFD-062B0FE5BA03}"/>
    <cellStyle name="요약 2 8 3 3" xfId="11688" xr:uid="{F3F338FC-B53F-4C3C-BEA9-7722890E2790}"/>
    <cellStyle name="요약 2 8 3 3 2" xfId="37692" xr:uid="{21E89BB6-D507-41C6-A1DB-E14AA9123C89}"/>
    <cellStyle name="요약 2 8 3 4" xfId="37693" xr:uid="{2EB02295-A15D-4D45-919C-6DF6C0C93E09}"/>
    <cellStyle name="요약 2 8 4" xfId="11689" xr:uid="{C2A703F2-151E-4FCD-864D-D291C39AA887}"/>
    <cellStyle name="요약 2 8 4 2" xfId="37694" xr:uid="{55112DA6-12F6-463F-B792-939B841DB348}"/>
    <cellStyle name="요약 2 8 5" xfId="11690" xr:uid="{A9EFEBE3-225F-4FA2-ACC9-2F76076C3253}"/>
    <cellStyle name="요약 2 8 5 2" xfId="37695" xr:uid="{6BE6F111-53C2-443C-9FA5-2D6CBF97C3FA}"/>
    <cellStyle name="요약 2 8 6" xfId="37696" xr:uid="{007B9347-EABE-4DAA-B5C0-01906A71404A}"/>
    <cellStyle name="요약 2 9" xfId="11691" xr:uid="{B9CA6BEA-D5AD-4406-A53F-424E9BD30EF0}"/>
    <cellStyle name="요약 2 9 2" xfId="11692" xr:uid="{62B0916E-6037-4855-B0A1-8D0194E0AC46}"/>
    <cellStyle name="요약 2 9 2 2" xfId="11693" xr:uid="{01ACD373-372E-4C57-A82F-18E9461CA16D}"/>
    <cellStyle name="요약 2 9 2 2 2" xfId="37697" xr:uid="{C954DCD9-1634-46A8-899C-9AC6B6871271}"/>
    <cellStyle name="요약 2 9 2 3" xfId="11694" xr:uid="{F71281F4-86AE-49D8-B5FB-004C7F11BB81}"/>
    <cellStyle name="요약 2 9 2 3 2" xfId="37698" xr:uid="{56742F3D-0BCD-43B4-94A0-A6B2A570A10A}"/>
    <cellStyle name="요약 2 9 2 4" xfId="37699" xr:uid="{1106FC6B-ED10-4A8C-BD5F-C4088CCD1167}"/>
    <cellStyle name="요약 2 9 3" xfId="11695" xr:uid="{E956385E-FC84-4ED3-9115-67758F33EBB5}"/>
    <cellStyle name="요약 2 9 3 2" xfId="11696" xr:uid="{E2D862DB-78FE-40FD-9A3F-13BF09BDCFA8}"/>
    <cellStyle name="요약 2 9 3 2 2" xfId="37700" xr:uid="{8216857A-7838-4FC5-91F0-78A7F3CBA1D7}"/>
    <cellStyle name="요약 2 9 3 3" xfId="11697" xr:uid="{D7C1932C-BBB8-4CB0-B93F-D49CDA4EC5DC}"/>
    <cellStyle name="요약 2 9 3 3 2" xfId="37701" xr:uid="{E2EDDD30-7E9A-417C-839A-D055B3ED3DB8}"/>
    <cellStyle name="요약 2 9 3 4" xfId="37702" xr:uid="{38996983-E563-48E4-BF20-5CA223FA4117}"/>
    <cellStyle name="요약 2 9 4" xfId="11698" xr:uid="{B576173F-68F9-468F-B2C2-2689E32D6E5E}"/>
    <cellStyle name="요약 2 9 4 2" xfId="37703" xr:uid="{6BD0CCFC-5D6C-4542-8827-06729CAF9E76}"/>
    <cellStyle name="요약 2 9 5" xfId="11699" xr:uid="{222ABF69-5264-473D-86A2-89C99E51D600}"/>
    <cellStyle name="요약 2 9 5 2" xfId="37704" xr:uid="{FC68C909-376C-441C-A8EB-1FA0468039A4}"/>
    <cellStyle name="요약 2 9 6" xfId="37705" xr:uid="{EB8C7EE4-CA02-4F02-83EA-5719DF57C896}"/>
    <cellStyle name="요약 20" xfId="11700" xr:uid="{18BD2E26-91AC-4E78-84C9-9EF628E0258B}"/>
    <cellStyle name="요약 20 2" xfId="11701" xr:uid="{F2051AA1-0B67-49E2-90F4-0C4168E682F1}"/>
    <cellStyle name="요약 20 2 2" xfId="11702" xr:uid="{3C89ED7F-5C90-4249-922F-9BDE29642EEA}"/>
    <cellStyle name="요약 20 2 2 2" xfId="37706" xr:uid="{32BE3A07-6E76-4F07-BCDC-61242553B1C6}"/>
    <cellStyle name="요약 20 2 3" xfId="11703" xr:uid="{ABCEFF17-6473-45D0-B436-FA16821D9D50}"/>
    <cellStyle name="요약 20 2 3 2" xfId="37707" xr:uid="{F8000283-F0EA-493F-BA9D-EAD52A1053A2}"/>
    <cellStyle name="요약 20 2 4" xfId="37708" xr:uid="{6F1FE652-3EF0-4086-A29D-314CE78A5A34}"/>
    <cellStyle name="요약 20 3" xfId="11704" xr:uid="{64D0C03C-29A5-4BBE-A70D-C37AAB0305D4}"/>
    <cellStyle name="요약 20 3 2" xfId="11705" xr:uid="{6767F22D-2763-4AA2-9082-CC98D2EADB08}"/>
    <cellStyle name="요약 20 3 2 2" xfId="37709" xr:uid="{95870172-D597-49E1-A942-363130204D4F}"/>
    <cellStyle name="요약 20 3 3" xfId="11706" xr:uid="{259141C1-46B3-4402-8F02-9CCEDE5DBA34}"/>
    <cellStyle name="요약 20 3 3 2" xfId="37710" xr:uid="{9473A3F9-05C7-4BAC-98CD-DE8543EA5F3C}"/>
    <cellStyle name="요약 20 3 4" xfId="37711" xr:uid="{DEDF4490-3CEE-4EC3-BD59-7420CBD0C724}"/>
    <cellStyle name="요약 20 4" xfId="11707" xr:uid="{75C7DEB6-A040-451C-B5D6-050C26903E38}"/>
    <cellStyle name="요약 20 4 2" xfId="11708" xr:uid="{95D3C2EC-E77A-4E12-A4D5-3D3B55879516}"/>
    <cellStyle name="요약 20 4 2 2" xfId="37712" xr:uid="{603163DE-E5D9-4D5A-B13C-6AD25C3DD4AC}"/>
    <cellStyle name="요약 20 4 3" xfId="11709" xr:uid="{59962226-018C-4832-9FF8-B0087F5E6005}"/>
    <cellStyle name="요약 20 4 3 2" xfId="37713" xr:uid="{7308F0E2-C56E-46F6-887A-4CF36218097A}"/>
    <cellStyle name="요약 20 4 4" xfId="37714" xr:uid="{B8ACD43A-134A-453D-9BCD-52381F348963}"/>
    <cellStyle name="요약 20 5" xfId="11710" xr:uid="{CBE1FB40-4142-4FA5-9DC0-5338757A05FF}"/>
    <cellStyle name="요약 20 5 2" xfId="37715" xr:uid="{04DD07CA-B013-4E0C-9F7E-2218B662ACC3}"/>
    <cellStyle name="요약 20 6" xfId="11711" xr:uid="{3E7D9262-8E44-4FDA-B437-AD76A686D115}"/>
    <cellStyle name="요약 20 6 2" xfId="37716" xr:uid="{75E57F68-4018-4141-BB75-7A92D30094CD}"/>
    <cellStyle name="요약 20 7" xfId="37717" xr:uid="{5C1588FF-2055-4DA3-B251-EC834114E6B9}"/>
    <cellStyle name="요약 21" xfId="11712" xr:uid="{CF320FAD-EA6E-43A0-9D2D-D7DC00A632F2}"/>
    <cellStyle name="요약 21 2" xfId="11713" xr:uid="{4784CB1F-27D3-45A6-80CF-4440ED68F231}"/>
    <cellStyle name="요약 21 2 2" xfId="11714" xr:uid="{D239AA90-7441-4C1F-8C88-E2280DB89679}"/>
    <cellStyle name="요약 21 2 2 2" xfId="37718" xr:uid="{45595EDB-FD1E-4D45-8A35-2477B067FDDE}"/>
    <cellStyle name="요약 21 2 3" xfId="11715" xr:uid="{A5A6EC53-6650-4CEF-BC6F-A17B46EE7C10}"/>
    <cellStyle name="요약 21 2 3 2" xfId="37719" xr:uid="{0E28BC15-89EB-4066-AC41-8D62A5AD5D09}"/>
    <cellStyle name="요약 21 2 4" xfId="37720" xr:uid="{0C567A39-0549-4BC0-9A46-6EF6ED840A28}"/>
    <cellStyle name="요약 21 3" xfId="11716" xr:uid="{54F40494-633F-4FF5-85D3-BA131E2D1A1E}"/>
    <cellStyle name="요약 21 3 2" xfId="11717" xr:uid="{DCA3BA93-29C7-44F6-84D0-CAFA377DBEFE}"/>
    <cellStyle name="요약 21 3 2 2" xfId="37721" xr:uid="{FCF02B90-79F5-4207-941B-5E256832AEC5}"/>
    <cellStyle name="요약 21 3 3" xfId="11718" xr:uid="{6FDC66FF-B292-46E3-B169-34AF729076FD}"/>
    <cellStyle name="요약 21 3 3 2" xfId="37722" xr:uid="{772E57C4-1643-4B80-961B-9DDCC18CC4B1}"/>
    <cellStyle name="요약 21 3 4" xfId="37723" xr:uid="{DEDE42F8-2BD2-4B15-94F6-75D10CE68424}"/>
    <cellStyle name="요약 21 4" xfId="11719" xr:uid="{4ADF86FD-4BC1-4785-A718-2214C01C0FBA}"/>
    <cellStyle name="요약 21 4 2" xfId="11720" xr:uid="{087F511F-0206-4431-AFCD-B0F715A3752B}"/>
    <cellStyle name="요약 21 4 2 2" xfId="37724" xr:uid="{584AB5E8-1DDE-4C74-8D4D-E68065C780BC}"/>
    <cellStyle name="요약 21 4 3" xfId="11721" xr:uid="{A4EBFAE2-1FB7-4158-AB6C-E3FAD8AE0A36}"/>
    <cellStyle name="요약 21 4 3 2" xfId="37725" xr:uid="{C91BC87D-33F2-4BC8-8B41-EDC6B4762D9A}"/>
    <cellStyle name="요약 21 4 4" xfId="37726" xr:uid="{773404FA-DBE3-4148-8282-EF8C351490C6}"/>
    <cellStyle name="요약 21 5" xfId="11722" xr:uid="{80D52387-1521-49CB-A736-82280D912B2F}"/>
    <cellStyle name="요약 21 5 2" xfId="37727" xr:uid="{A3F97582-628A-42E6-B5B1-4ACDB8611071}"/>
    <cellStyle name="요약 21 6" xfId="11723" xr:uid="{F6DC071A-469A-4E50-91C7-A02E1FAC1CDA}"/>
    <cellStyle name="요약 21 6 2" xfId="37728" xr:uid="{1615B893-F67F-474B-B42E-9784458FEDFC}"/>
    <cellStyle name="요약 21 7" xfId="37729" xr:uid="{ECBD1D29-988C-4A23-9508-94F021256613}"/>
    <cellStyle name="요약 22" xfId="11724" xr:uid="{BA21DE64-78C6-475C-9FCB-1DFF96B9B7DA}"/>
    <cellStyle name="요약 22 2" xfId="11725" xr:uid="{2A2F4569-039B-476E-9927-541F83D63CCF}"/>
    <cellStyle name="요약 22 2 2" xfId="11726" xr:uid="{08552608-53A4-41E0-A2EF-F85ACE7205B9}"/>
    <cellStyle name="요약 22 2 2 2" xfId="37730" xr:uid="{05176701-E979-4028-99FD-96FC384AD14F}"/>
    <cellStyle name="요약 22 2 3" xfId="11727" xr:uid="{2218FB05-5D3C-44A2-8CE9-9906AC1F3E34}"/>
    <cellStyle name="요약 22 2 3 2" xfId="37731" xr:uid="{D6C0D85E-BDFB-4BEA-941C-43274A51FF35}"/>
    <cellStyle name="요약 22 2 4" xfId="37732" xr:uid="{7D2BF6BE-3A18-40F4-BDDB-17D19AC20AEE}"/>
    <cellStyle name="요약 22 3" xfId="11728" xr:uid="{774CDDC9-8157-4783-B977-0C5FC51421B7}"/>
    <cellStyle name="요약 22 3 2" xfId="11729" xr:uid="{6F1D896D-90D4-4B3C-A29F-0390C90B586F}"/>
    <cellStyle name="요약 22 3 2 2" xfId="37733" xr:uid="{9FE14E73-A02A-4BCE-BEBF-549DDD10A86E}"/>
    <cellStyle name="요약 22 3 3" xfId="11730" xr:uid="{4607ED84-3E70-4A24-B406-D6688A81BC21}"/>
    <cellStyle name="요약 22 3 3 2" xfId="37734" xr:uid="{E86D735C-F237-4033-86EE-8F5A3C62A4E1}"/>
    <cellStyle name="요약 22 3 4" xfId="37735" xr:uid="{69C59849-1A43-41A1-BE6B-867B9B3B3258}"/>
    <cellStyle name="요약 22 4" xfId="11731" xr:uid="{AFB77BA1-23B2-4143-97F4-EA0628C74424}"/>
    <cellStyle name="요약 22 4 2" xfId="11732" xr:uid="{8FF9FD00-5C9F-4E6F-BE4B-1718A6E6252F}"/>
    <cellStyle name="요약 22 4 2 2" xfId="37736" xr:uid="{2CA3AA14-DC9C-467C-86CB-84AA3738F93C}"/>
    <cellStyle name="요약 22 4 3" xfId="11733" xr:uid="{390D3DD8-4EDF-48F9-80A4-90C106D310EF}"/>
    <cellStyle name="요약 22 4 3 2" xfId="37737" xr:uid="{AC4CEACE-DD0E-41B7-B811-77E72859C79C}"/>
    <cellStyle name="요약 22 4 4" xfId="37738" xr:uid="{3D6F1F8E-84D3-475B-8289-668AA403A547}"/>
    <cellStyle name="요약 22 5" xfId="11734" xr:uid="{25BAD2A7-50FC-4FC4-BA7D-3032DB0D8053}"/>
    <cellStyle name="요약 22 5 2" xfId="37739" xr:uid="{8E21192B-C40F-40E3-A64A-A5676654E9E5}"/>
    <cellStyle name="요약 22 6" xfId="11735" xr:uid="{49A8209D-C536-4A29-BAB4-01A71FB4744D}"/>
    <cellStyle name="요약 22 6 2" xfId="37740" xr:uid="{DB231F5F-23D7-4FF1-87BF-785C2D8F4111}"/>
    <cellStyle name="요약 22 7" xfId="37741" xr:uid="{18A55528-4460-497F-BEFD-FC2CED4C22C1}"/>
    <cellStyle name="요약 23" xfId="11736" xr:uid="{92871489-6E55-47B7-9926-E0FB6592E97D}"/>
    <cellStyle name="요약 23 2" xfId="11737" xr:uid="{A2B2E001-387D-4C3A-A6F4-A0445AE702E0}"/>
    <cellStyle name="요약 23 2 2" xfId="11738" xr:uid="{457C8E15-7AA3-4E0A-9E14-0085D7E70528}"/>
    <cellStyle name="요약 23 2 2 2" xfId="37742" xr:uid="{C4943567-58D8-4CAC-B5F2-094AFEC355BE}"/>
    <cellStyle name="요약 23 2 3" xfId="11739" xr:uid="{42A7FD7C-C4B8-4D2C-9445-21261D3E37B3}"/>
    <cellStyle name="요약 23 2 3 2" xfId="37743" xr:uid="{68C13E4D-ECC4-4F65-925B-86A0DBAD6E6F}"/>
    <cellStyle name="요약 23 2 4" xfId="37744" xr:uid="{54398DE8-6E03-45B9-BE44-C4C4FEFB284B}"/>
    <cellStyle name="요약 23 3" xfId="11740" xr:uid="{345B4BD8-B281-40A5-B88A-3F17A658ECE8}"/>
    <cellStyle name="요약 23 3 2" xfId="11741" xr:uid="{014A38A8-4B1F-4300-AF45-D667DE84744E}"/>
    <cellStyle name="요약 23 3 2 2" xfId="37745" xr:uid="{FF6C9D2A-94DC-469F-89D3-B316759D34F7}"/>
    <cellStyle name="요약 23 3 3" xfId="11742" xr:uid="{01B226DB-6655-46B7-88F5-0668408EDFBB}"/>
    <cellStyle name="요약 23 3 3 2" xfId="37746" xr:uid="{66C0AE8E-5FAC-436A-8229-E1E39D43A83A}"/>
    <cellStyle name="요약 23 3 4" xfId="37747" xr:uid="{03A3ACD0-A31D-48E9-A5DA-D846F355C023}"/>
    <cellStyle name="요약 23 4" xfId="11743" xr:uid="{5F4A7EDD-CAFA-43CC-A9C6-577FCEFAB5A8}"/>
    <cellStyle name="요약 23 4 2" xfId="11744" xr:uid="{4D14B8A5-5E0C-4C3D-9895-DBBB4C01C71F}"/>
    <cellStyle name="요약 23 4 2 2" xfId="37748" xr:uid="{861DDC52-8B2B-4008-96A7-295824827D1D}"/>
    <cellStyle name="요약 23 4 3" xfId="11745" xr:uid="{0D5F73C3-150A-41DA-8511-B99C195E254C}"/>
    <cellStyle name="요약 23 4 3 2" xfId="37749" xr:uid="{8B9066B3-688E-4246-958A-492BED6D2C8D}"/>
    <cellStyle name="요약 23 4 4" xfId="37750" xr:uid="{8C23EA1B-872A-4802-974D-DC16203F4D0D}"/>
    <cellStyle name="요약 23 5" xfId="11746" xr:uid="{133698E8-FB8B-4C6B-8156-9D311AB5709D}"/>
    <cellStyle name="요약 23 5 2" xfId="37751" xr:uid="{5086247D-A14F-4068-8637-7DA56AEE612E}"/>
    <cellStyle name="요약 23 6" xfId="11747" xr:uid="{26A0CFA5-0403-48A8-B2AA-A23AD0328390}"/>
    <cellStyle name="요약 23 6 2" xfId="37752" xr:uid="{43FA91F8-5848-410D-8EAF-5C93E06F448A}"/>
    <cellStyle name="요약 23 7" xfId="37753" xr:uid="{00A65FD4-2B11-4971-B8E8-1B13E4A26A28}"/>
    <cellStyle name="요약 24" xfId="11748" xr:uid="{B2A213DD-36FF-4F10-A77C-FD77B495D140}"/>
    <cellStyle name="요약 24 2" xfId="11749" xr:uid="{0F880D13-8BE2-4167-B444-4DC7A846C50D}"/>
    <cellStyle name="요약 24 2 2" xfId="11750" xr:uid="{64DB1684-D324-4032-9884-5F7979F505E1}"/>
    <cellStyle name="요약 24 2 2 2" xfId="37754" xr:uid="{A10AA26E-C129-4848-94D4-BAFD94E6B923}"/>
    <cellStyle name="요약 24 2 3" xfId="11751" xr:uid="{FDDEB3CA-03B4-41BF-BBF5-106CC2DF6807}"/>
    <cellStyle name="요약 24 2 3 2" xfId="37755" xr:uid="{4C053F38-221F-4A1F-8BBB-068BF99847F1}"/>
    <cellStyle name="요약 24 2 4" xfId="37756" xr:uid="{FCF1505D-1ACA-4F97-B25B-7DAEA78D0F53}"/>
    <cellStyle name="요약 24 3" xfId="11752" xr:uid="{52FBC280-09E2-4FE9-8D6B-A9791C61741B}"/>
    <cellStyle name="요약 24 3 2" xfId="11753" xr:uid="{F6BEAB9D-588B-4573-936A-B76908F90F88}"/>
    <cellStyle name="요약 24 3 2 2" xfId="37757" xr:uid="{879B84DC-F0FD-4991-9FAF-22B9259DDC49}"/>
    <cellStyle name="요약 24 3 3" xfId="11754" xr:uid="{941EF2F7-3C2C-480E-9421-08268A37D87E}"/>
    <cellStyle name="요약 24 3 3 2" xfId="37758" xr:uid="{8ACC5CAC-98EB-4086-8374-0CB9CE2DC93E}"/>
    <cellStyle name="요약 24 3 4" xfId="37759" xr:uid="{97221165-0375-4DD1-B21D-05AC5260AAB3}"/>
    <cellStyle name="요약 24 4" xfId="11755" xr:uid="{A1271570-A852-4C43-805C-CA4EBD77FBEF}"/>
    <cellStyle name="요약 24 4 2" xfId="11756" xr:uid="{E5AA27F2-FBD3-45EC-AAC7-CE5843045B01}"/>
    <cellStyle name="요약 24 4 2 2" xfId="37760" xr:uid="{9AF50C2C-94AD-4DBC-93E4-C6877F406E59}"/>
    <cellStyle name="요약 24 4 3" xfId="11757" xr:uid="{31E65492-89ED-42CA-9A37-A90DDFD7F169}"/>
    <cellStyle name="요약 24 4 3 2" xfId="37761" xr:uid="{CF133147-E1BD-450D-A2AB-E0D00B828949}"/>
    <cellStyle name="요약 24 4 4" xfId="37762" xr:uid="{32AF5635-7692-449B-8E7B-C219EA4FBA25}"/>
    <cellStyle name="요약 24 5" xfId="11758" xr:uid="{FC9EF8E4-6B68-4A87-8112-6EA2EA942A6F}"/>
    <cellStyle name="요약 24 5 2" xfId="37763" xr:uid="{0E83703A-90FF-427B-BAF5-BFB2B64CD1F1}"/>
    <cellStyle name="요약 24 6" xfId="11759" xr:uid="{36CF27D4-0D32-4743-B651-E59924E4B459}"/>
    <cellStyle name="요약 24 6 2" xfId="37764" xr:uid="{B95930A3-C5E9-411E-ABCF-346B3B47C3A6}"/>
    <cellStyle name="요약 24 7" xfId="37765" xr:uid="{D9D0C918-2CDB-4D18-82FA-4560AB9855CA}"/>
    <cellStyle name="요약 25" xfId="11760" xr:uid="{E6DE1DB8-A20D-438B-A62B-F94DECA4C19B}"/>
    <cellStyle name="요약 25 2" xfId="11761" xr:uid="{5F593CAD-20FC-4F03-8B4D-A5257A972B35}"/>
    <cellStyle name="요약 25 2 2" xfId="11762" xr:uid="{605B15E7-8E23-4E6F-B3C5-F696A0EB946A}"/>
    <cellStyle name="요약 25 2 2 2" xfId="37766" xr:uid="{FF1F00F2-382F-44CF-A90A-8753BFCF4808}"/>
    <cellStyle name="요약 25 2 3" xfId="11763" xr:uid="{6C129CEE-2498-47C2-8F45-330B463484A0}"/>
    <cellStyle name="요약 25 2 3 2" xfId="37767" xr:uid="{C33DF2D6-8BBF-4CB4-A155-0F74BB69244C}"/>
    <cellStyle name="요약 25 2 4" xfId="37768" xr:uid="{33DD1BA3-32BC-4584-A3FC-9A635C39305B}"/>
    <cellStyle name="요약 25 3" xfId="11764" xr:uid="{8509AD70-581B-4B64-8ED8-7C58166A4F43}"/>
    <cellStyle name="요약 25 3 2" xfId="11765" xr:uid="{F999F51C-025C-4B61-BDE7-CA2F9BD27CD5}"/>
    <cellStyle name="요약 25 3 2 2" xfId="37769" xr:uid="{4634F309-ECD5-4791-BFCA-D12BCD4A436E}"/>
    <cellStyle name="요약 25 3 3" xfId="11766" xr:uid="{779AC646-1719-4413-8C58-582AEA344F5B}"/>
    <cellStyle name="요약 25 3 3 2" xfId="37770" xr:uid="{D49E2752-C698-4C8B-AFDD-2F28327CCB2D}"/>
    <cellStyle name="요약 25 3 4" xfId="37771" xr:uid="{6AE0CB7C-7DEE-49EA-ABBD-C9D4FA9F9400}"/>
    <cellStyle name="요약 25 4" xfId="11767" xr:uid="{E4ADE57A-1E17-4B88-A887-D1F5EB7387D2}"/>
    <cellStyle name="요약 25 4 2" xfId="11768" xr:uid="{5F9C3318-986F-4E69-B428-DEF88DE17D1F}"/>
    <cellStyle name="요약 25 4 2 2" xfId="37772" xr:uid="{A57EEC16-DF50-4C39-9DD6-33B3236C513A}"/>
    <cellStyle name="요약 25 4 3" xfId="11769" xr:uid="{86A6648B-A154-49C8-A5B5-3571EE65C710}"/>
    <cellStyle name="요약 25 4 3 2" xfId="37773" xr:uid="{D4F3F656-6E66-4A58-8396-09F66A24DA92}"/>
    <cellStyle name="요약 25 4 4" xfId="37774" xr:uid="{531A4BA2-1045-4397-8B94-E06C1E3D8503}"/>
    <cellStyle name="요약 25 5" xfId="11770" xr:uid="{258521E6-EF2C-4703-8CC5-8909F80A25B2}"/>
    <cellStyle name="요약 25 5 2" xfId="37775" xr:uid="{DFE3C4F4-D44C-4380-90A1-98E4DC7E0FE3}"/>
    <cellStyle name="요약 25 6" xfId="11771" xr:uid="{8E321F52-A5A8-4043-A363-ABC33EBB92B3}"/>
    <cellStyle name="요약 25 6 2" xfId="37776" xr:uid="{554B39A1-6A74-42DB-B2DF-EF984781A3D6}"/>
    <cellStyle name="요약 25 7" xfId="37777" xr:uid="{8D6D8C8B-8364-4B16-97D0-43B47E03F330}"/>
    <cellStyle name="요약 26" xfId="11772" xr:uid="{640BC143-687B-4492-A2C9-EF105E7244A0}"/>
    <cellStyle name="요약 26 2" xfId="11773" xr:uid="{FC5396B4-811C-4FFD-93B6-E88BAE6FF1AE}"/>
    <cellStyle name="요약 26 2 2" xfId="11774" xr:uid="{371379A8-B5C4-4D1B-91E6-1432EBCF1876}"/>
    <cellStyle name="요약 26 2 2 2" xfId="37778" xr:uid="{296E7EE6-C8F2-47F1-8D46-2C9338194E62}"/>
    <cellStyle name="요약 26 2 3" xfId="11775" xr:uid="{AC6A6A8C-EBE5-4235-A6C0-18F4E7808B9D}"/>
    <cellStyle name="요약 26 2 3 2" xfId="37779" xr:uid="{018F6FC9-A89B-4C05-B644-67E843543A88}"/>
    <cellStyle name="요약 26 2 4" xfId="37780" xr:uid="{B7227904-BFF3-4494-8E68-B969A80AE0FE}"/>
    <cellStyle name="요약 26 3" xfId="11776" xr:uid="{F218A4AC-33B3-4A8F-AB30-8F1C837A2150}"/>
    <cellStyle name="요약 26 3 2" xfId="11777" xr:uid="{CCF59518-902B-48FC-8915-10D2389A7B12}"/>
    <cellStyle name="요약 26 3 2 2" xfId="37781" xr:uid="{5B71D28F-59AA-4368-A0B6-BD19AA9E4CE0}"/>
    <cellStyle name="요약 26 3 3" xfId="11778" xr:uid="{73177505-6040-4F90-A1B6-D28CC3975DB1}"/>
    <cellStyle name="요약 26 3 3 2" xfId="37782" xr:uid="{09A8C813-EB9B-4354-9832-18A7618FBFD4}"/>
    <cellStyle name="요약 26 3 4" xfId="37783" xr:uid="{43EAFCDB-CEB6-4181-88CB-5710A4302249}"/>
    <cellStyle name="요약 26 4" xfId="11779" xr:uid="{28A16F2E-D25C-4FDA-AC25-76EB703FF273}"/>
    <cellStyle name="요약 26 4 2" xfId="11780" xr:uid="{69AF0DC7-8D79-4CB0-B76E-83DEA3D36178}"/>
    <cellStyle name="요약 26 4 2 2" xfId="37784" xr:uid="{0CAC3371-11FE-4145-B6EA-164A57E02E2C}"/>
    <cellStyle name="요약 26 4 3" xfId="11781" xr:uid="{ACB16B4D-29A9-442E-A2F1-D093EE53DCB2}"/>
    <cellStyle name="요약 26 4 3 2" xfId="37785" xr:uid="{1FC1716A-0DFE-473F-A733-9FA0D760C071}"/>
    <cellStyle name="요약 26 4 4" xfId="37786" xr:uid="{F7CB03E5-3DA3-427C-BD92-D3C0E548E6B5}"/>
    <cellStyle name="요약 26 5" xfId="11782" xr:uid="{CAEDEBEA-70C0-4580-BDCE-CD15FAA5F6A1}"/>
    <cellStyle name="요약 26 5 2" xfId="37787" xr:uid="{AD28FB30-9E98-443F-8F0A-557AD2033F30}"/>
    <cellStyle name="요약 26 6" xfId="11783" xr:uid="{47C8F23E-4225-4D1E-8D17-07F6E0B5F124}"/>
    <cellStyle name="요약 26 6 2" xfId="37788" xr:uid="{D8E44059-E2B1-48DB-8504-0E995C1A6788}"/>
    <cellStyle name="요약 26 7" xfId="37789" xr:uid="{93DCD87D-E607-453A-AEA7-75E96D5E5DF5}"/>
    <cellStyle name="요약 27" xfId="11784" xr:uid="{7BD3AB56-9388-4629-90A4-C7C7BF53447E}"/>
    <cellStyle name="요약 27 2" xfId="11785" xr:uid="{74151055-D11E-4BD8-8C43-3EE12D055AE1}"/>
    <cellStyle name="요약 27 2 2" xfId="11786" xr:uid="{57FF19F5-C7EE-4B1F-957E-00F0A650E836}"/>
    <cellStyle name="요약 27 2 2 2" xfId="37790" xr:uid="{0348D1E3-A8BD-4730-9701-5C8C250CD8DE}"/>
    <cellStyle name="요약 27 2 3" xfId="11787" xr:uid="{66A9C324-31F0-4B4D-97F8-44FBB0BA93B7}"/>
    <cellStyle name="요약 27 2 3 2" xfId="37791" xr:uid="{324189F2-EFE3-4189-BE77-93DBCB4BA868}"/>
    <cellStyle name="요약 27 2 4" xfId="37792" xr:uid="{411D12DE-AEEE-44D2-AEE1-DE68F944DF10}"/>
    <cellStyle name="요약 27 3" xfId="11788" xr:uid="{4CDA8DAE-0577-4F58-8571-F0883DB5581A}"/>
    <cellStyle name="요약 27 3 2" xfId="11789" xr:uid="{6A091649-EDEB-4C1C-B442-71E05B503E82}"/>
    <cellStyle name="요약 27 3 2 2" xfId="37793" xr:uid="{44EDABFE-B327-4C6C-9BB6-A90F6D88267A}"/>
    <cellStyle name="요약 27 3 3" xfId="11790" xr:uid="{DC7B1F86-E9EE-44B0-8B0E-2F3EE84FC890}"/>
    <cellStyle name="요약 27 3 3 2" xfId="37794" xr:uid="{46885AF4-A00E-4F05-8A3B-B706BD5B43D2}"/>
    <cellStyle name="요약 27 3 4" xfId="37795" xr:uid="{1F45AF2D-38DF-4729-AFC6-2FB7D7620535}"/>
    <cellStyle name="요약 27 4" xfId="11791" xr:uid="{C034FE58-00E3-44FF-9E85-2275EF1FC300}"/>
    <cellStyle name="요약 27 4 2" xfId="11792" xr:uid="{73925F30-5383-4106-82D4-59A00461F6EE}"/>
    <cellStyle name="요약 27 4 2 2" xfId="37796" xr:uid="{403BA469-9A65-4CCF-8CCE-D9F279AA67D9}"/>
    <cellStyle name="요약 27 4 3" xfId="11793" xr:uid="{218177A1-97E2-4349-A579-64FDC6059C48}"/>
    <cellStyle name="요약 27 4 3 2" xfId="37797" xr:uid="{A7C1C359-111F-4026-A4E7-78FCFCD6AAF1}"/>
    <cellStyle name="요약 27 4 4" xfId="37798" xr:uid="{DDF8CEE1-6476-4FA8-A377-44B09C33D5C2}"/>
    <cellStyle name="요약 27 5" xfId="11794" xr:uid="{48B0F992-74FE-4CEC-8137-A512CA01B255}"/>
    <cellStyle name="요약 27 5 2" xfId="37799" xr:uid="{BFE56489-D7D2-421B-A2CC-63681D282FD2}"/>
    <cellStyle name="요약 27 6" xfId="11795" xr:uid="{841D77DF-899C-4933-9795-E34156C9D348}"/>
    <cellStyle name="요약 27 6 2" xfId="37800" xr:uid="{1158C5CD-7418-41B4-8464-EE1BA97ED857}"/>
    <cellStyle name="요약 27 7" xfId="37801" xr:uid="{F68F170D-BE92-47F1-935D-67F0BCD4A374}"/>
    <cellStyle name="요약 28" xfId="11796" xr:uid="{C9EDE93A-D444-40CA-8328-09608742B51D}"/>
    <cellStyle name="요약 28 2" xfId="11797" xr:uid="{546303C6-D401-454E-B2F0-30FBAA09F642}"/>
    <cellStyle name="요약 28 2 2" xfId="11798" xr:uid="{AAF38DCA-B1D3-47B2-913B-6055C0EFAB63}"/>
    <cellStyle name="요약 28 2 2 2" xfId="37802" xr:uid="{6FA6F428-F604-49E9-8CB7-F0844FB00960}"/>
    <cellStyle name="요약 28 2 3" xfId="11799" xr:uid="{02945E41-5973-449A-8527-55E031BA290F}"/>
    <cellStyle name="요약 28 2 3 2" xfId="37803" xr:uid="{7274A457-6371-4D26-8B02-3D10188287BF}"/>
    <cellStyle name="요약 28 2 4" xfId="37804" xr:uid="{2AD15137-1BA6-4785-836D-13B69E97A064}"/>
    <cellStyle name="요약 28 3" xfId="11800" xr:uid="{BF0FCD71-D8A8-442B-8111-8DA5690FC09C}"/>
    <cellStyle name="요약 28 3 2" xfId="11801" xr:uid="{5828AC09-7EC2-48C3-995F-74C3C09AAC20}"/>
    <cellStyle name="요약 28 3 2 2" xfId="37805" xr:uid="{0B73E2FC-2809-4E39-85F5-415395E4BBAB}"/>
    <cellStyle name="요약 28 3 3" xfId="11802" xr:uid="{F370AECC-64C5-427D-A8E7-BC94DD4A0EC5}"/>
    <cellStyle name="요약 28 3 3 2" xfId="37806" xr:uid="{6AA8FC2B-7989-401A-A8CE-8F36148C19A4}"/>
    <cellStyle name="요약 28 3 4" xfId="37807" xr:uid="{5D64659B-4A4F-4981-B728-0DA8F7D7CCF1}"/>
    <cellStyle name="요약 28 4" xfId="11803" xr:uid="{87B53C59-1C1F-49A6-A928-F5077AF55C33}"/>
    <cellStyle name="요약 28 4 2" xfId="11804" xr:uid="{FEFAE305-F3B9-4169-A591-ED3BA4A2CA22}"/>
    <cellStyle name="요약 28 4 2 2" xfId="37808" xr:uid="{D50D5397-73A6-4E21-B746-D1554FDB08F3}"/>
    <cellStyle name="요약 28 4 3" xfId="11805" xr:uid="{70A7BFAF-8869-4DE0-8B3D-0FF149BCEC9D}"/>
    <cellStyle name="요약 28 4 3 2" xfId="37809" xr:uid="{B9D976D4-C339-425D-8C14-6165D4543FA3}"/>
    <cellStyle name="요약 28 4 4" xfId="37810" xr:uid="{736CFFA8-3414-48BB-BD11-11AD33D164EA}"/>
    <cellStyle name="요약 28 5" xfId="11806" xr:uid="{278906DE-7518-4B32-B474-22B5DAABE278}"/>
    <cellStyle name="요약 28 5 2" xfId="37811" xr:uid="{BD44DC4A-C087-4FE3-A553-9D7AA629DC92}"/>
    <cellStyle name="요약 28 6" xfId="11807" xr:uid="{C556702B-206A-4478-878C-0111E9A83238}"/>
    <cellStyle name="요약 28 6 2" xfId="37812" xr:uid="{249D66C9-B40C-48FB-99EF-20516DBACB0A}"/>
    <cellStyle name="요약 28 7" xfId="37813" xr:uid="{FB14F6D3-5734-4832-B1A0-DD49E34ECA79}"/>
    <cellStyle name="요약 29" xfId="11808" xr:uid="{219C6854-BDBE-43F9-8B28-DFB1FD756E42}"/>
    <cellStyle name="요약 29 2" xfId="11809" xr:uid="{656C9953-ED4F-4654-8F09-863A6A159A34}"/>
    <cellStyle name="요약 29 2 2" xfId="11810" xr:uid="{D3D87867-A4C3-428A-8B6C-C386C0660437}"/>
    <cellStyle name="요약 29 2 2 2" xfId="37814" xr:uid="{099D444C-DBF6-4D8D-94B2-05BE2B7201FC}"/>
    <cellStyle name="요약 29 2 3" xfId="11811" xr:uid="{AEFD642E-2A48-4ECF-BD78-C83D3AEB5A59}"/>
    <cellStyle name="요약 29 2 3 2" xfId="37815" xr:uid="{62E06699-466D-4EE4-8FFF-258E49F01B1D}"/>
    <cellStyle name="요약 29 2 4" xfId="37816" xr:uid="{CCD3319B-FCDC-490A-8A01-C5C495AD26DF}"/>
    <cellStyle name="요약 29 3" xfId="11812" xr:uid="{425CCA4B-B613-414C-A708-C3C67A97B93C}"/>
    <cellStyle name="요약 29 3 2" xfId="11813" xr:uid="{8BFBC46A-99AE-4204-86FA-AEEC4270FE5F}"/>
    <cellStyle name="요약 29 3 2 2" xfId="37817" xr:uid="{CD158257-6E76-4546-A177-6E7ED22EC2BE}"/>
    <cellStyle name="요약 29 3 3" xfId="11814" xr:uid="{497B31B1-268B-45BB-AC77-FBA44771CA6E}"/>
    <cellStyle name="요약 29 3 3 2" xfId="37818" xr:uid="{B2416E80-29B9-4B52-80EA-1AE2A1D6CD37}"/>
    <cellStyle name="요약 29 3 4" xfId="37819" xr:uid="{77A78ACE-F8BB-4F11-A16A-C8DC648F6AD0}"/>
    <cellStyle name="요약 29 4" xfId="11815" xr:uid="{B89A4D37-1F25-4E88-860A-51F8A6AC3C4F}"/>
    <cellStyle name="요약 29 4 2" xfId="11816" xr:uid="{12B65631-09E1-478D-B10B-DF9A9E16C77C}"/>
    <cellStyle name="요약 29 4 2 2" xfId="37820" xr:uid="{55B317E1-CADA-4788-8217-49A38D40B369}"/>
    <cellStyle name="요약 29 4 3" xfId="11817" xr:uid="{945036D3-FF28-40FE-AA4C-3233C6D12BAA}"/>
    <cellStyle name="요약 29 4 3 2" xfId="37821" xr:uid="{396151D7-7EDD-4695-A0CC-9157D1C7F073}"/>
    <cellStyle name="요약 29 4 4" xfId="37822" xr:uid="{EDC98D46-D5A6-4A3C-8A6F-89B5A5C0CA77}"/>
    <cellStyle name="요약 29 5" xfId="11818" xr:uid="{1E52895C-BC5A-42B3-8AD4-B3761CB998D8}"/>
    <cellStyle name="요약 29 5 2" xfId="37823" xr:uid="{6635532B-565D-472F-86E4-04556721894D}"/>
    <cellStyle name="요약 29 6" xfId="11819" xr:uid="{32242FD6-60BA-4860-AE9E-FD06876E2DA6}"/>
    <cellStyle name="요약 29 6 2" xfId="37824" xr:uid="{B7210061-8017-456D-9725-DC39F87F7C42}"/>
    <cellStyle name="요약 29 7" xfId="37825" xr:uid="{2CCFA56B-919B-43BA-AEF5-424542EE70E6}"/>
    <cellStyle name="요약 3" xfId="11820" xr:uid="{6843B577-2685-44EE-A0DF-C6FD7B51B231}"/>
    <cellStyle name="요약 3 10" xfId="11821" xr:uid="{AA424A1D-9149-4B0A-BF80-A40824894689}"/>
    <cellStyle name="요약 3 10 2" xfId="11822" xr:uid="{A3564AAB-FF0E-4277-B5AC-4C54CB7BBD6B}"/>
    <cellStyle name="요약 3 10 2 2" xfId="11823" xr:uid="{A311CF45-A752-4B7F-895C-FCBDC079C7D6}"/>
    <cellStyle name="요약 3 10 2 2 2" xfId="37826" xr:uid="{1BA3A7E7-AC3A-49A7-8F83-F582E5865DD2}"/>
    <cellStyle name="요약 3 10 2 3" xfId="11824" xr:uid="{3AA43B4D-11FC-423A-99D2-71FEEF604E23}"/>
    <cellStyle name="요약 3 10 2 3 2" xfId="37827" xr:uid="{14E56FDF-0478-4D29-9DB9-8E0E175C9267}"/>
    <cellStyle name="요약 3 10 2 4" xfId="37828" xr:uid="{C3DD041E-A711-40E0-A8C2-AFEF0762F018}"/>
    <cellStyle name="요약 3 10 3" xfId="11825" xr:uid="{E5990FB3-AB29-40A8-9C96-D5F268D48E71}"/>
    <cellStyle name="요약 3 10 3 2" xfId="11826" xr:uid="{8EA87C76-AA47-41C9-8C90-A3536348B0B0}"/>
    <cellStyle name="요약 3 10 3 2 2" xfId="37829" xr:uid="{9C5E8BF2-EB4F-444C-BA69-5AACF75BEFCA}"/>
    <cellStyle name="요약 3 10 3 3" xfId="11827" xr:uid="{DFB927B2-A470-424B-8B80-A0A75214F6E5}"/>
    <cellStyle name="요약 3 10 3 3 2" xfId="37830" xr:uid="{4F41C0EF-433C-4CE5-98DB-69858C74A89A}"/>
    <cellStyle name="요약 3 10 3 4" xfId="37831" xr:uid="{E2451FFA-C64C-4AB3-AD70-7A217B09864D}"/>
    <cellStyle name="요약 3 10 4" xfId="11828" xr:uid="{225BE4B8-60CA-404F-8F43-8571F94D1BB8}"/>
    <cellStyle name="요약 3 10 4 2" xfId="37832" xr:uid="{46BA7D01-12F4-41B8-8363-B7FAE2114D38}"/>
    <cellStyle name="요약 3 10 5" xfId="11829" xr:uid="{4FE545C5-79D6-4592-B6EA-95CFDEA28B66}"/>
    <cellStyle name="요약 3 10 5 2" xfId="37833" xr:uid="{A44BE0B3-0F24-41C9-9E57-9D0257FBF2C7}"/>
    <cellStyle name="요약 3 10 6" xfId="37834" xr:uid="{011888B9-272A-4C4F-946C-0E6DA7812A53}"/>
    <cellStyle name="요약 3 11" xfId="11830" xr:uid="{E294EA1C-B7B0-4923-A788-F222B87542F4}"/>
    <cellStyle name="요약 3 11 2" xfId="11831" xr:uid="{D781BA82-BAB2-4811-BFD0-58E551882B08}"/>
    <cellStyle name="요약 3 11 2 2" xfId="11832" xr:uid="{70DE3E27-0E98-4506-BE8A-F6AF8C5BC22A}"/>
    <cellStyle name="요약 3 11 2 2 2" xfId="37835" xr:uid="{A3A40F81-8F1F-4644-93E7-2AA337700E78}"/>
    <cellStyle name="요약 3 11 2 3" xfId="11833" xr:uid="{D387CABA-4BA0-47D4-B5AE-005974BAD30A}"/>
    <cellStyle name="요약 3 11 2 3 2" xfId="37836" xr:uid="{3B17B340-9700-45E4-90EA-84EC594B75C3}"/>
    <cellStyle name="요약 3 11 2 4" xfId="37837" xr:uid="{8E9E2B5C-2DCA-4FCA-8E9B-8D224A174CFD}"/>
    <cellStyle name="요약 3 11 3" xfId="11834" xr:uid="{286F3280-A470-4C08-885F-8481F6733790}"/>
    <cellStyle name="요약 3 11 3 2" xfId="11835" xr:uid="{BD83B1C5-9340-4354-9F90-BE39D5755D96}"/>
    <cellStyle name="요약 3 11 3 2 2" xfId="37838" xr:uid="{263E47DA-4441-4D25-8229-F77F3BBACCAB}"/>
    <cellStyle name="요약 3 11 3 3" xfId="11836" xr:uid="{3B86D404-D8E0-4FCD-9377-9DE5CA913462}"/>
    <cellStyle name="요약 3 11 3 3 2" xfId="37839" xr:uid="{8DE5FB3F-D96A-4D3A-A989-8A842E6246E6}"/>
    <cellStyle name="요약 3 11 3 4" xfId="37840" xr:uid="{D382EA74-36C3-49AE-B7EB-D7808613F0E4}"/>
    <cellStyle name="요약 3 11 4" xfId="11837" xr:uid="{66391C6A-13F7-44F4-9BAC-180D557ACA18}"/>
    <cellStyle name="요약 3 11 4 2" xfId="37841" xr:uid="{D584B6A2-51B8-4EDE-B297-2EF86833DAE2}"/>
    <cellStyle name="요약 3 11 5" xfId="11838" xr:uid="{D0464328-A322-4890-A319-FAC33950CE2F}"/>
    <cellStyle name="요약 3 11 5 2" xfId="37842" xr:uid="{D3550CFE-3F55-4B54-A37D-331A054E4B0F}"/>
    <cellStyle name="요약 3 11 6" xfId="37843" xr:uid="{DC369873-A03A-4244-BDA2-3E12E037A8EC}"/>
    <cellStyle name="요약 3 12" xfId="11839" xr:uid="{D721B004-DAED-41ED-B082-88A0F767AB04}"/>
    <cellStyle name="요약 3 12 2" xfId="11840" xr:uid="{D579F4CB-EE53-48CE-8AE7-99CCFCF02BAB}"/>
    <cellStyle name="요약 3 12 2 2" xfId="11841" xr:uid="{6237A9AB-974C-460A-BDD8-98BC635B0418}"/>
    <cellStyle name="요약 3 12 2 2 2" xfId="37844" xr:uid="{7E54698D-385F-4570-809A-4C5716F52E49}"/>
    <cellStyle name="요약 3 12 2 3" xfId="11842" xr:uid="{8CA20E88-17AD-4057-A24B-8E1BA9F4DF24}"/>
    <cellStyle name="요약 3 12 2 3 2" xfId="37845" xr:uid="{D9F28D70-2BC2-4C9C-8B5D-547248207C3D}"/>
    <cellStyle name="요약 3 12 2 4" xfId="37846" xr:uid="{9FC6EA5F-9689-4F8E-B92A-EEE433EB00A5}"/>
    <cellStyle name="요약 3 12 3" xfId="11843" xr:uid="{29CBA896-A26F-404D-A83A-5F053B4AE090}"/>
    <cellStyle name="요약 3 12 3 2" xfId="11844" xr:uid="{E29B5FC1-FA4E-400D-8AD0-0178CF406C06}"/>
    <cellStyle name="요약 3 12 3 2 2" xfId="37847" xr:uid="{60BA1076-5830-44BC-B378-52FB6902072F}"/>
    <cellStyle name="요약 3 12 3 3" xfId="11845" xr:uid="{4EA3F253-D636-4EE2-886D-21FD075F8F69}"/>
    <cellStyle name="요약 3 12 3 3 2" xfId="37848" xr:uid="{0016081C-5D81-4D29-83C1-81E5212E68B0}"/>
    <cellStyle name="요약 3 12 3 4" xfId="37849" xr:uid="{45060920-9121-4F3D-8B13-E6422C56CFD0}"/>
    <cellStyle name="요약 3 12 4" xfId="11846" xr:uid="{D17BF522-DDCF-4E34-B6D7-E2446BE895C3}"/>
    <cellStyle name="요약 3 12 4 2" xfId="37850" xr:uid="{C89F2279-20FC-4DC6-BF29-6FA5435028AA}"/>
    <cellStyle name="요약 3 12 5" xfId="11847" xr:uid="{AD5033FE-02FA-4DD0-A17B-F66EF8630EB6}"/>
    <cellStyle name="요약 3 12 5 2" xfId="37851" xr:uid="{60D57F22-DB80-4A77-B3DB-2917EA84513E}"/>
    <cellStyle name="요약 3 12 6" xfId="37852" xr:uid="{0E05439C-994F-4853-B195-525AD9166619}"/>
    <cellStyle name="요약 3 13" xfId="11848" xr:uid="{84173C61-C70D-4350-BBAC-E8C7AA5C06A4}"/>
    <cellStyle name="요약 3 13 2" xfId="11849" xr:uid="{60172FFC-8484-4BF3-94AB-DB15F32FF2C7}"/>
    <cellStyle name="요약 3 13 2 2" xfId="11850" xr:uid="{6B92526F-2631-4ECF-B8DB-5B765273D1C7}"/>
    <cellStyle name="요약 3 13 2 2 2" xfId="37853" xr:uid="{F60F3472-BA61-4BFD-8388-0CB21A98E8ED}"/>
    <cellStyle name="요약 3 13 2 3" xfId="11851" xr:uid="{C094E2B3-9133-4036-95F5-5936F4749167}"/>
    <cellStyle name="요약 3 13 2 3 2" xfId="37854" xr:uid="{A2CD16D5-A8F7-4885-B83B-19BB7B0F6BE2}"/>
    <cellStyle name="요약 3 13 2 4" xfId="37855" xr:uid="{C0B56A08-C4FD-42B6-B117-319515DA60A0}"/>
    <cellStyle name="요약 3 13 3" xfId="11852" xr:uid="{3188D466-5411-42D5-A80C-CF8D56EEA3C7}"/>
    <cellStyle name="요약 3 13 3 2" xfId="11853" xr:uid="{BEC2ABE9-0BB9-4FC5-A0EF-77F7EBDC033D}"/>
    <cellStyle name="요약 3 13 3 2 2" xfId="37856" xr:uid="{6BC3F01E-E930-4BDD-93C0-9ADC58D40DFC}"/>
    <cellStyle name="요약 3 13 3 3" xfId="11854" xr:uid="{81BE0DFA-D5CA-432A-B6D0-FFC8FFBDEE61}"/>
    <cellStyle name="요약 3 13 3 3 2" xfId="37857" xr:uid="{6E6A9383-F8D2-4CD5-A1E3-FFDFDBF1778F}"/>
    <cellStyle name="요약 3 13 3 4" xfId="37858" xr:uid="{2C2D22D0-97FE-4A61-9F4C-84A52FB93EB3}"/>
    <cellStyle name="요약 3 13 4" xfId="11855" xr:uid="{553A8851-2ECB-4E45-AF7C-6715E0965DD7}"/>
    <cellStyle name="요약 3 13 4 2" xfId="37859" xr:uid="{4EBB5605-063B-4CF4-A304-AF7767E3498B}"/>
    <cellStyle name="요약 3 13 5" xfId="11856" xr:uid="{C311C27D-F048-48CC-9796-526EF4CBF6FD}"/>
    <cellStyle name="요약 3 13 5 2" xfId="37860" xr:uid="{CB313904-547F-4514-8D13-12E263A2CDA1}"/>
    <cellStyle name="요약 3 13 6" xfId="37861" xr:uid="{0A914EC8-339C-48C7-8BD9-74A1A79C8779}"/>
    <cellStyle name="요약 3 14" xfId="11857" xr:uid="{5240813D-A66C-489C-A14F-2B73EB97E62E}"/>
    <cellStyle name="요약 3 14 2" xfId="11858" xr:uid="{8C781EB7-DE48-4DC0-8D3B-7E9F46B9A4C7}"/>
    <cellStyle name="요약 3 14 2 2" xfId="11859" xr:uid="{91068344-BD0E-41B8-8206-7151181AE8AD}"/>
    <cellStyle name="요약 3 14 2 2 2" xfId="37862" xr:uid="{7876EC6E-4665-4F1B-826A-28FF229FDE5B}"/>
    <cellStyle name="요약 3 14 2 3" xfId="11860" xr:uid="{786E1CC6-DE8F-4F34-BCB6-3A65A306EA85}"/>
    <cellStyle name="요약 3 14 2 3 2" xfId="37863" xr:uid="{17BA6A5A-37AE-46E6-A369-A99D230E680C}"/>
    <cellStyle name="요약 3 14 2 4" xfId="37864" xr:uid="{E66665E6-F97D-46E3-950A-B60424C51ADE}"/>
    <cellStyle name="요약 3 14 3" xfId="11861" xr:uid="{C1D2A9B5-7A87-4B4D-8C02-32355914388C}"/>
    <cellStyle name="요약 3 14 3 2" xfId="11862" xr:uid="{A40770CB-EF95-45FD-B1A4-7DF8F14BAAD4}"/>
    <cellStyle name="요약 3 14 3 2 2" xfId="37865" xr:uid="{C1E4AAE2-076C-4F5E-A3C4-5A78702A3068}"/>
    <cellStyle name="요약 3 14 3 3" xfId="11863" xr:uid="{96FAD767-8043-4165-BD31-381D117CC865}"/>
    <cellStyle name="요약 3 14 3 3 2" xfId="37866" xr:uid="{056E94BD-5558-48E3-A823-F10260D7153A}"/>
    <cellStyle name="요약 3 14 3 4" xfId="37867" xr:uid="{1EFE90D9-3A62-490C-BF9E-6E682BDEA5D7}"/>
    <cellStyle name="요약 3 14 4" xfId="11864" xr:uid="{36C480FF-35F4-4AD5-B771-02E082C83E69}"/>
    <cellStyle name="요약 3 14 4 2" xfId="37868" xr:uid="{6D734BEC-1E19-47DC-82CB-FA9D2CCBDA75}"/>
    <cellStyle name="요약 3 14 5" xfId="11865" xr:uid="{173BC458-9E07-42AC-AA7E-F2E481BD5BCD}"/>
    <cellStyle name="요약 3 14 5 2" xfId="37869" xr:uid="{ADD61ACD-599A-47AF-8926-B850336C545F}"/>
    <cellStyle name="요약 3 14 6" xfId="37870" xr:uid="{946AAA78-5A4A-4D41-9186-5ADACD3093C4}"/>
    <cellStyle name="요약 3 15" xfId="11866" xr:uid="{DA986872-F16A-4AF9-BDBE-ABB2F2BCC25D}"/>
    <cellStyle name="요약 3 15 2" xfId="11867" xr:uid="{90336DB0-F2D8-4931-8A93-E759122C5B5E}"/>
    <cellStyle name="요약 3 15 2 2" xfId="11868" xr:uid="{B584CD7B-AF99-4F43-BD77-7D793DA66B8D}"/>
    <cellStyle name="요약 3 15 2 2 2" xfId="37871" xr:uid="{3EAAC75B-FDEF-4AE8-8E4D-7705C6AE1F76}"/>
    <cellStyle name="요약 3 15 2 3" xfId="11869" xr:uid="{BB667264-938C-4D35-ABF5-2A687EEE4CD3}"/>
    <cellStyle name="요약 3 15 2 3 2" xfId="37872" xr:uid="{41923395-BAA3-4767-B60E-8EC2CA0AA71E}"/>
    <cellStyle name="요약 3 15 2 4" xfId="37873" xr:uid="{A32E697C-C987-4AED-8256-5848B7C58118}"/>
    <cellStyle name="요약 3 15 3" xfId="11870" xr:uid="{D8B2F6AE-0AA9-4E97-9677-593FDB61210F}"/>
    <cellStyle name="요약 3 15 3 2" xfId="11871" xr:uid="{0945B37F-DD5F-498B-BBC5-84EFFEACCB0C}"/>
    <cellStyle name="요약 3 15 3 2 2" xfId="37874" xr:uid="{AF015B6F-B601-490D-BB65-6D7C531328C7}"/>
    <cellStyle name="요약 3 15 3 3" xfId="11872" xr:uid="{20B9500B-9661-4E55-A394-B77391ACE69F}"/>
    <cellStyle name="요약 3 15 3 3 2" xfId="37875" xr:uid="{FC04EF84-1BC5-4C06-B7F9-13480AB64E50}"/>
    <cellStyle name="요약 3 15 3 4" xfId="37876" xr:uid="{A26E26D6-5A0B-4127-ACA6-DEA0F126E4EE}"/>
    <cellStyle name="요약 3 15 4" xfId="11873" xr:uid="{FA4DCDA8-B6AC-4E12-BA36-FBB2000EFC13}"/>
    <cellStyle name="요약 3 15 4 2" xfId="37877" xr:uid="{D798EC93-11D0-4EAF-B0BA-08BF9301CF6D}"/>
    <cellStyle name="요약 3 15 5" xfId="11874" xr:uid="{96F77C55-7495-4433-A6F3-34A57BEDA793}"/>
    <cellStyle name="요약 3 15 5 2" xfId="37878" xr:uid="{47FD4212-87E5-4644-8547-B136A659512B}"/>
    <cellStyle name="요약 3 15 6" xfId="37879" xr:uid="{CA82CF4D-9200-4A40-8459-D34049BD1ECA}"/>
    <cellStyle name="요약 3 16" xfId="11875" xr:uid="{5CD8B4CD-5062-4C93-B7E7-FF3BA2BA01D1}"/>
    <cellStyle name="요약 3 16 2" xfId="11876" xr:uid="{C3E84FE2-2300-4317-8BFE-963DB6F84A5D}"/>
    <cellStyle name="요약 3 16 2 2" xfId="37880" xr:uid="{8AE7279A-1EFD-43E6-8156-CB3D6F70ADA1}"/>
    <cellStyle name="요약 3 16 3" xfId="11877" xr:uid="{3292CAC8-A4E0-4B0C-AC84-72BBB316516C}"/>
    <cellStyle name="요약 3 16 3 2" xfId="37881" xr:uid="{3440E645-F503-4CC7-9BBE-2E8D9C7D2D57}"/>
    <cellStyle name="요약 3 16 4" xfId="37882" xr:uid="{B8040903-0FC2-46B1-BCCE-42D43728F75C}"/>
    <cellStyle name="요약 3 17" xfId="28158" xr:uid="{4B6C6833-56A9-4E19-9B89-B0682E33806A}"/>
    <cellStyle name="요약 3 17 2" xfId="37883" xr:uid="{D48EA8E9-E301-4E48-A416-816D734344FF}"/>
    <cellStyle name="요약 3 18" xfId="37884" xr:uid="{7E9A9657-4392-4C56-B949-6E4CD69A0D91}"/>
    <cellStyle name="요약 3 2" xfId="11878" xr:uid="{DEDC3748-D94C-45E0-9F9F-B59CEF220E18}"/>
    <cellStyle name="요약 3 2 2" xfId="11879" xr:uid="{EE1C442B-71D8-423B-A0C6-2EA5CE3A5217}"/>
    <cellStyle name="요약 3 2 2 2" xfId="11880" xr:uid="{972A67A7-3F58-438B-BA03-08408B8F2909}"/>
    <cellStyle name="요약 3 2 2 2 2" xfId="37885" xr:uid="{D174622E-DF22-4B5A-920E-8082AFF368A1}"/>
    <cellStyle name="요약 3 2 2 3" xfId="11881" xr:uid="{950A9989-6AC6-49F7-90A8-A77E2706B332}"/>
    <cellStyle name="요약 3 2 2 3 2" xfId="37886" xr:uid="{AAE1AFDF-279A-494F-A117-E7AE857424C9}"/>
    <cellStyle name="요약 3 2 2 4" xfId="37887" xr:uid="{BC924D14-1C8E-4B45-A4B3-766C37B3070B}"/>
    <cellStyle name="요약 3 2 3" xfId="11882" xr:uid="{580128EE-3F51-4299-816D-02981103F37A}"/>
    <cellStyle name="요약 3 2 3 2" xfId="11883" xr:uid="{89EB33C9-1F6E-4B2A-8F42-15999838699A}"/>
    <cellStyle name="요약 3 2 3 2 2" xfId="37888" xr:uid="{93790683-97B1-4D79-B342-2A37CD0D3090}"/>
    <cellStyle name="요약 3 2 3 3" xfId="11884" xr:uid="{8AD77405-E9DD-4695-AB4F-9C6830B5B14F}"/>
    <cellStyle name="요약 3 2 3 3 2" xfId="37889" xr:uid="{CB637B96-EC60-4B6E-8E0D-9FC5AF3D86F8}"/>
    <cellStyle name="요약 3 2 3 4" xfId="37890" xr:uid="{6E6EA996-7F71-44AC-AD9C-F7E5C13F5946}"/>
    <cellStyle name="요약 3 2 4" xfId="11885" xr:uid="{7EF6849D-F74F-4A4F-AF48-F662BD8E86EA}"/>
    <cellStyle name="요약 3 2 4 2" xfId="37891" xr:uid="{5CD8A652-1AE1-4E04-AF7A-FCF61D6622EB}"/>
    <cellStyle name="요약 3 2 5" xfId="11886" xr:uid="{F4B5D466-6E34-4133-A2A8-A5F76A217945}"/>
    <cellStyle name="요약 3 2 5 2" xfId="37892" xr:uid="{369660C4-603E-4E28-B4BC-3F73CCF774D6}"/>
    <cellStyle name="요약 3 2 6" xfId="28159" xr:uid="{08853336-A912-4AFA-A010-E81045BCEF3B}"/>
    <cellStyle name="요약 3 2 6 2" xfId="37893" xr:uid="{771B1E5A-03EF-4AB4-AAF2-3B850E0A4A0B}"/>
    <cellStyle name="요약 3 2 7" xfId="37894" xr:uid="{7A0DBAEE-D757-4528-99C3-11D0C3344379}"/>
    <cellStyle name="요약 3 3" xfId="11887" xr:uid="{8B00E2A9-839E-4EA2-87B1-8672A2B78C21}"/>
    <cellStyle name="요약 3 3 2" xfId="11888" xr:uid="{85554713-99BB-4A37-95E7-2521B849ED03}"/>
    <cellStyle name="요약 3 3 2 2" xfId="11889" xr:uid="{9A348BE6-4B26-4490-889B-738112226517}"/>
    <cellStyle name="요약 3 3 2 2 2" xfId="37895" xr:uid="{ED33535B-BE2A-46AD-B917-63DEF6C19D15}"/>
    <cellStyle name="요약 3 3 2 3" xfId="11890" xr:uid="{A2BC448A-A6A4-4DB0-BC84-A16DEB0FD045}"/>
    <cellStyle name="요약 3 3 2 3 2" xfId="37896" xr:uid="{9B82A4EB-431A-4B55-9A17-A29F1199D558}"/>
    <cellStyle name="요약 3 3 2 4" xfId="37897" xr:uid="{93CD5AC2-9661-469C-828B-EFDF566E6746}"/>
    <cellStyle name="요약 3 3 3" xfId="11891" xr:uid="{68F6CEE3-F3BB-486C-ABBB-96869AC61F28}"/>
    <cellStyle name="요약 3 3 3 2" xfId="11892" xr:uid="{619FA13D-1831-4A5B-8919-4483603F0093}"/>
    <cellStyle name="요약 3 3 3 2 2" xfId="37898" xr:uid="{233771CA-619D-44B0-80C5-E957D1C15D0E}"/>
    <cellStyle name="요약 3 3 3 3" xfId="11893" xr:uid="{9E5C6472-6FF7-424F-84A2-3CC19FB8A468}"/>
    <cellStyle name="요약 3 3 3 3 2" xfId="37899" xr:uid="{ECFD6FBE-6DC0-4A26-BF0B-5F267A030B92}"/>
    <cellStyle name="요약 3 3 3 4" xfId="37900" xr:uid="{FFCE6C96-15AB-4901-A40C-559853D61110}"/>
    <cellStyle name="요약 3 3 4" xfId="11894" xr:uid="{9AC69A2B-A222-48B9-B141-841D11647BE8}"/>
    <cellStyle name="요약 3 3 4 2" xfId="37901" xr:uid="{3B9A5BD7-4177-4666-8B38-FBF37D5466A6}"/>
    <cellStyle name="요약 3 3 5" xfId="11895" xr:uid="{13D2584A-D4B3-436C-A348-4B3D0F72631C}"/>
    <cellStyle name="요약 3 3 5 2" xfId="37902" xr:uid="{1717A7B2-2F76-42F5-8129-D67F4181064E}"/>
    <cellStyle name="요약 3 3 6" xfId="37903" xr:uid="{510BB187-9D9D-4C50-8C4E-AE0EF3200E66}"/>
    <cellStyle name="요약 3 4" xfId="11896" xr:uid="{48CBEB5E-BAB7-46CD-B2F4-E45E552A060A}"/>
    <cellStyle name="요약 3 4 2" xfId="11897" xr:uid="{19F0D113-425B-4D93-93CB-FCE1819D6915}"/>
    <cellStyle name="요약 3 4 2 2" xfId="11898" xr:uid="{4A852D7D-B58B-4265-A5DD-2DFB7211F7E7}"/>
    <cellStyle name="요약 3 4 2 2 2" xfId="37904" xr:uid="{9C6EFB2B-B773-41B1-90A7-47541A0A3EBF}"/>
    <cellStyle name="요약 3 4 2 3" xfId="11899" xr:uid="{6222D384-7C01-4D69-B9D0-922EE9618ACF}"/>
    <cellStyle name="요약 3 4 2 3 2" xfId="37905" xr:uid="{2E1EFE07-4E35-4358-BA15-361152BBC719}"/>
    <cellStyle name="요약 3 4 2 4" xfId="37906" xr:uid="{E1D7D8F8-15CC-47B6-BEA0-581D32B9E975}"/>
    <cellStyle name="요약 3 4 3" xfId="11900" xr:uid="{B7F805E6-BDE1-4B21-9E73-4427FE57D41D}"/>
    <cellStyle name="요약 3 4 3 2" xfId="11901" xr:uid="{D03AC26E-F0F5-40D9-9A67-C048566B1481}"/>
    <cellStyle name="요약 3 4 3 2 2" xfId="37907" xr:uid="{008E889E-C77F-42E8-907C-DA697DA6AB6F}"/>
    <cellStyle name="요약 3 4 3 3" xfId="11902" xr:uid="{604E9C7E-769A-4C37-936A-65856B98AC02}"/>
    <cellStyle name="요약 3 4 3 3 2" xfId="37908" xr:uid="{76A2F258-14D2-425A-AD53-FA06DCA709DE}"/>
    <cellStyle name="요약 3 4 3 4" xfId="37909" xr:uid="{D7F6E3B7-8AE6-42FD-94DE-D9BE17398A9C}"/>
    <cellStyle name="요약 3 4 4" xfId="11903" xr:uid="{F93A8A70-98CF-461B-87B1-84B5C7522398}"/>
    <cellStyle name="요약 3 4 4 2" xfId="37910" xr:uid="{263E49F4-2909-4C52-A75A-A1E8B659A211}"/>
    <cellStyle name="요약 3 4 5" xfId="11904" xr:uid="{8675E462-BE7C-4252-A14E-FDBD7BBCF61B}"/>
    <cellStyle name="요약 3 4 5 2" xfId="37911" xr:uid="{8C0D28BD-4904-42B4-B34B-A614F8F90763}"/>
    <cellStyle name="요약 3 4 6" xfId="37912" xr:uid="{C2228096-08F3-4CCD-A677-6FCEAF43D73E}"/>
    <cellStyle name="요약 3 5" xfId="11905" xr:uid="{DB60FFE9-7E39-4DF6-8BC0-B9539AE7DBF6}"/>
    <cellStyle name="요약 3 5 2" xfId="11906" xr:uid="{7BFB2295-9614-4A0A-BC37-FC7300440DFE}"/>
    <cellStyle name="요약 3 5 2 2" xfId="11907" xr:uid="{11D92A7F-5615-4171-B344-9CA7396DF4C8}"/>
    <cellStyle name="요약 3 5 2 2 2" xfId="37913" xr:uid="{1505EF95-F1EA-400F-98F3-EA2F89A08D52}"/>
    <cellStyle name="요약 3 5 2 3" xfId="11908" xr:uid="{83DC96DD-EFD8-44F0-8393-1D24A423024B}"/>
    <cellStyle name="요약 3 5 2 3 2" xfId="37914" xr:uid="{7CFEF52F-2213-4E95-A408-B9E178D2B579}"/>
    <cellStyle name="요약 3 5 2 4" xfId="37915" xr:uid="{F1268A47-A237-4B88-A1E6-BE5DFD7B396B}"/>
    <cellStyle name="요약 3 5 3" xfId="11909" xr:uid="{866EC2FC-8F61-4F98-9244-ABF056E8AC90}"/>
    <cellStyle name="요약 3 5 3 2" xfId="11910" xr:uid="{96BEF4CD-6FE3-4532-8D1A-93F223D2940A}"/>
    <cellStyle name="요약 3 5 3 2 2" xfId="37916" xr:uid="{8D0BE737-53E6-4DE1-B5E7-A01440537B34}"/>
    <cellStyle name="요약 3 5 3 3" xfId="11911" xr:uid="{43F17907-52E0-4CCF-BA96-101A91AD5BAB}"/>
    <cellStyle name="요약 3 5 3 3 2" xfId="37917" xr:uid="{B6F698A2-6C3F-4AF6-8B46-C424C3AC7029}"/>
    <cellStyle name="요약 3 5 3 4" xfId="37918" xr:uid="{1763CE8F-00EE-4FF5-8518-B842D2A785F7}"/>
    <cellStyle name="요약 3 5 4" xfId="11912" xr:uid="{2CA6E6A2-D882-4701-B9D8-B911DA401EDB}"/>
    <cellStyle name="요약 3 5 4 2" xfId="37919" xr:uid="{DA938108-8612-4274-BFBA-9F2137B5F479}"/>
    <cellStyle name="요약 3 5 5" xfId="11913" xr:uid="{84E9BE29-DFB7-4552-AD8E-CF003E220103}"/>
    <cellStyle name="요약 3 5 5 2" xfId="37920" xr:uid="{E02D87F2-1BC3-412B-82E6-793721EA7BD6}"/>
    <cellStyle name="요약 3 5 6" xfId="37921" xr:uid="{EA8BF327-70FC-4CD6-9054-CC58D77BD8CD}"/>
    <cellStyle name="요약 3 6" xfId="11914" xr:uid="{33F29FE7-1EC5-4192-933A-9303CD8DB274}"/>
    <cellStyle name="요약 3 6 2" xfId="11915" xr:uid="{D711D114-A6FB-4D5E-AB90-9F6F49E66C4D}"/>
    <cellStyle name="요약 3 6 2 2" xfId="11916" xr:uid="{1BC219CC-7BCA-41E7-848C-3EC8071293F7}"/>
    <cellStyle name="요약 3 6 2 2 2" xfId="37922" xr:uid="{CA65299D-DF88-4684-A32F-E550B43DEBD6}"/>
    <cellStyle name="요약 3 6 2 3" xfId="11917" xr:uid="{5855E935-F741-4B31-A288-8C511493B0EE}"/>
    <cellStyle name="요약 3 6 2 3 2" xfId="37923" xr:uid="{EED402D7-7621-4821-9E43-1A8996F14517}"/>
    <cellStyle name="요약 3 6 2 4" xfId="37924" xr:uid="{30C27E2A-DF24-4210-B5FD-C9651509A5A5}"/>
    <cellStyle name="요약 3 6 3" xfId="11918" xr:uid="{111FCCB1-7FCE-4315-A6A9-A01CB6E42C68}"/>
    <cellStyle name="요약 3 6 3 2" xfId="11919" xr:uid="{0F70F600-BF88-40DC-A44F-F472C5928E7C}"/>
    <cellStyle name="요약 3 6 3 2 2" xfId="37925" xr:uid="{A81B8F6C-521E-4C88-9901-76265B9AD401}"/>
    <cellStyle name="요약 3 6 3 3" xfId="11920" xr:uid="{5801ACD8-BEE8-46B6-9A05-CAA5420CFEB3}"/>
    <cellStyle name="요약 3 6 3 3 2" xfId="37926" xr:uid="{C5B78AD6-34E6-4EB3-9FAC-993E3A9D8FA8}"/>
    <cellStyle name="요약 3 6 3 4" xfId="37927" xr:uid="{52357259-4742-4C4E-AB7F-5E53DB240FC8}"/>
    <cellStyle name="요약 3 6 4" xfId="11921" xr:uid="{5BF53197-3664-40BA-B051-0861375C2E72}"/>
    <cellStyle name="요약 3 6 4 2" xfId="37928" xr:uid="{5D1CD1B1-CFFF-4370-BB95-FA119CCF3517}"/>
    <cellStyle name="요약 3 6 5" xfId="11922" xr:uid="{014C74DA-45B8-41E5-82E6-D797BA159F66}"/>
    <cellStyle name="요약 3 6 5 2" xfId="37929" xr:uid="{244AD6C9-A259-4750-B865-2F66460E0C8D}"/>
    <cellStyle name="요약 3 6 6" xfId="37930" xr:uid="{3B67FDF2-52B8-4D29-B39E-3A6B1A3BDCA8}"/>
    <cellStyle name="요약 3 7" xfId="11923" xr:uid="{09B94198-917C-470E-9E69-65C052910306}"/>
    <cellStyle name="요약 3 7 2" xfId="11924" xr:uid="{6EB9760D-A4AD-4DC5-AEEF-2BE9D5527024}"/>
    <cellStyle name="요약 3 7 2 2" xfId="11925" xr:uid="{98DBB3AC-AAC0-4018-AC35-98C7F8B9EC01}"/>
    <cellStyle name="요약 3 7 2 2 2" xfId="37931" xr:uid="{D93DF4C6-A315-4280-B0F6-B9872818A7A8}"/>
    <cellStyle name="요약 3 7 2 3" xfId="11926" xr:uid="{781B731B-E28A-4AC9-A443-AC720D15E8F6}"/>
    <cellStyle name="요약 3 7 2 3 2" xfId="37932" xr:uid="{DD4A5F20-29F5-4DDF-8B27-396255280A43}"/>
    <cellStyle name="요약 3 7 2 4" xfId="37933" xr:uid="{A718F43E-8F20-47C0-B015-A96B741A4D43}"/>
    <cellStyle name="요약 3 7 3" xfId="11927" xr:uid="{58DD8A4E-1E65-4A03-A727-909052E6C71A}"/>
    <cellStyle name="요약 3 7 3 2" xfId="11928" xr:uid="{CAA2D755-48BF-4144-8AF6-E2827B470BE4}"/>
    <cellStyle name="요약 3 7 3 2 2" xfId="37934" xr:uid="{293161FD-5A1E-49BD-BE70-5CD02ACB9B02}"/>
    <cellStyle name="요약 3 7 3 3" xfId="11929" xr:uid="{D09C5100-2D95-4F5E-A196-358202AE2D4C}"/>
    <cellStyle name="요약 3 7 3 3 2" xfId="37935" xr:uid="{7452484F-6A01-49F1-B45A-3743E15F8FF2}"/>
    <cellStyle name="요약 3 7 3 4" xfId="37936" xr:uid="{2AAE2144-D693-40BB-B866-BA6C375571AA}"/>
    <cellStyle name="요약 3 7 4" xfId="11930" xr:uid="{C23FACE7-6267-485E-94F5-EC74427F9EAC}"/>
    <cellStyle name="요약 3 7 4 2" xfId="37937" xr:uid="{0C58717F-3BC2-4888-AEF8-BAE88B671F3E}"/>
    <cellStyle name="요약 3 7 5" xfId="11931" xr:uid="{0477F7AB-CAE9-4B10-90AB-0BCFC31514C6}"/>
    <cellStyle name="요약 3 7 5 2" xfId="37938" xr:uid="{9BCF34ED-4E96-4A78-AA64-FF46E528972E}"/>
    <cellStyle name="요약 3 7 6" xfId="37939" xr:uid="{D2C77998-A3CC-4E8A-8854-5EEB33E7323F}"/>
    <cellStyle name="요약 3 8" xfId="11932" xr:uid="{25692E6A-3A57-464C-8534-71E8A4363017}"/>
    <cellStyle name="요약 3 8 2" xfId="11933" xr:uid="{E7D4D069-1A56-4741-BCD3-308D3E3AAE7D}"/>
    <cellStyle name="요약 3 8 2 2" xfId="11934" xr:uid="{170EB52C-E509-42BB-871D-37DA3E1C1AA2}"/>
    <cellStyle name="요약 3 8 2 2 2" xfId="37940" xr:uid="{5D62D528-114D-47FB-B193-16E67ADDB85F}"/>
    <cellStyle name="요약 3 8 2 3" xfId="11935" xr:uid="{DE6E723D-1C6A-4381-B17F-AA4EA573FC85}"/>
    <cellStyle name="요약 3 8 2 3 2" xfId="37941" xr:uid="{5984347A-0B76-49B1-B7D7-ABAA9D1C20B9}"/>
    <cellStyle name="요약 3 8 2 4" xfId="37942" xr:uid="{DF5C572F-25AD-4922-8E28-178C9C166EB9}"/>
    <cellStyle name="요약 3 8 3" xfId="11936" xr:uid="{AA9318DA-8DDC-4A67-8E3A-26C1E20AF851}"/>
    <cellStyle name="요약 3 8 3 2" xfId="11937" xr:uid="{CD3927F1-CBC1-473C-96E7-1733E592F748}"/>
    <cellStyle name="요약 3 8 3 2 2" xfId="37943" xr:uid="{AE3166D5-25EE-4BEC-9810-95B2FDC4E3DA}"/>
    <cellStyle name="요약 3 8 3 3" xfId="11938" xr:uid="{7947D3DA-25D2-41E0-B0B6-CCEC351B1666}"/>
    <cellStyle name="요약 3 8 3 3 2" xfId="37944" xr:uid="{09E70BB4-886B-4981-B04F-91085C8DA647}"/>
    <cellStyle name="요약 3 8 3 4" xfId="37945" xr:uid="{7DC2A68D-5330-42FB-9BA3-A451C34B0A22}"/>
    <cellStyle name="요약 3 8 4" xfId="11939" xr:uid="{7F950931-53A8-45FB-9C0D-52F4B6D754B2}"/>
    <cellStyle name="요약 3 8 4 2" xfId="37946" xr:uid="{DF9C9A69-6BCD-4347-905B-7457D5217A80}"/>
    <cellStyle name="요약 3 8 5" xfId="11940" xr:uid="{3A108B2C-B611-4C03-9908-6424750DCEA5}"/>
    <cellStyle name="요약 3 8 5 2" xfId="37947" xr:uid="{BD4613CF-D509-42D5-9A50-CE65E89A1FD9}"/>
    <cellStyle name="요약 3 8 6" xfId="37948" xr:uid="{E3B86B12-AC1C-4E44-B07E-778372C45560}"/>
    <cellStyle name="요약 3 9" xfId="11941" xr:uid="{D4E19245-755B-42F4-A8EA-B39C3F167344}"/>
    <cellStyle name="요약 3 9 2" xfId="11942" xr:uid="{07085F37-BF36-4E71-9624-9A44ADCF9322}"/>
    <cellStyle name="요약 3 9 2 2" xfId="11943" xr:uid="{931E7EE9-392F-4260-91E2-A46070268AA4}"/>
    <cellStyle name="요약 3 9 2 2 2" xfId="37949" xr:uid="{42602597-FB40-4A36-AC0E-C8594906B8F5}"/>
    <cellStyle name="요약 3 9 2 3" xfId="11944" xr:uid="{7B38E579-4B4A-4AAC-8876-46121F6353DC}"/>
    <cellStyle name="요약 3 9 2 3 2" xfId="37950" xr:uid="{221BDCA1-777A-4DCB-BE9E-17C2830109D5}"/>
    <cellStyle name="요약 3 9 2 4" xfId="37951" xr:uid="{C93FDDBE-1A4D-445C-A44E-138D894A8039}"/>
    <cellStyle name="요약 3 9 3" xfId="11945" xr:uid="{E5A87974-2E7B-48C7-834E-D99158BD68F5}"/>
    <cellStyle name="요약 3 9 3 2" xfId="11946" xr:uid="{38A57872-BA49-407E-A156-98F7161F6A2B}"/>
    <cellStyle name="요약 3 9 3 2 2" xfId="37952" xr:uid="{E1A4433C-36A5-44FC-B2ED-AA558D34B0EB}"/>
    <cellStyle name="요약 3 9 3 3" xfId="11947" xr:uid="{BEFEABD7-A296-4385-A8C3-11A379F69A5F}"/>
    <cellStyle name="요약 3 9 3 3 2" xfId="37953" xr:uid="{427883EC-AC79-477C-B3E1-F5A62254EFBC}"/>
    <cellStyle name="요약 3 9 3 4" xfId="37954" xr:uid="{03C77C55-C972-48DB-BFCF-7A83053A7474}"/>
    <cellStyle name="요약 3 9 4" xfId="11948" xr:uid="{07DF2F08-025C-4472-90E3-A46F79E9343C}"/>
    <cellStyle name="요약 3 9 4 2" xfId="37955" xr:uid="{DDD503BB-ACE7-4984-9AF6-673DE2597DAD}"/>
    <cellStyle name="요약 3 9 5" xfId="11949" xr:uid="{F13495B4-92CB-44B4-A34D-187DB4828932}"/>
    <cellStyle name="요약 3 9 5 2" xfId="37956" xr:uid="{32E8A744-3215-4CA8-9B95-4B6C69818F18}"/>
    <cellStyle name="요약 3 9 6" xfId="37957" xr:uid="{DBA9097A-275F-4EA8-B201-4269422BF418}"/>
    <cellStyle name="요약 30" xfId="11950" xr:uid="{9D49908A-2358-4507-8648-118FF2F2DEDA}"/>
    <cellStyle name="요약 30 2" xfId="11951" xr:uid="{F66AF4EC-3ACE-4451-BB7B-49AD8BE228F6}"/>
    <cellStyle name="요약 30 2 2" xfId="11952" xr:uid="{1269146C-53FE-466C-88CA-DC05B6038FD6}"/>
    <cellStyle name="요약 30 2 2 2" xfId="37958" xr:uid="{8A0719B3-4CC0-4E70-AF2E-E48D219E4B06}"/>
    <cellStyle name="요약 30 2 3" xfId="11953" xr:uid="{B16A04FB-71FA-40B2-8536-66009FDE243B}"/>
    <cellStyle name="요약 30 2 3 2" xfId="37959" xr:uid="{57EDADA7-9283-45FF-9675-880E72558B05}"/>
    <cellStyle name="요약 30 2 4" xfId="37960" xr:uid="{0CC0BB69-DF67-4F04-80DB-48F4A3E3C1F9}"/>
    <cellStyle name="요약 30 3" xfId="11954" xr:uid="{26032FD9-B71D-47B4-9070-034ED8DC71D8}"/>
    <cellStyle name="요약 30 3 2" xfId="11955" xr:uid="{4BCD311E-69D2-465F-A0AC-F7F827BA1E5B}"/>
    <cellStyle name="요약 30 3 2 2" xfId="37961" xr:uid="{F2A8B592-2FB4-4CDE-AD5D-D19FD3C39FBC}"/>
    <cellStyle name="요약 30 3 3" xfId="11956" xr:uid="{2D45BC0B-BA05-4490-8024-331A7CAE1EA2}"/>
    <cellStyle name="요약 30 3 3 2" xfId="37962" xr:uid="{17CF99EC-B11B-4D2A-B3DD-F25895D5D6FC}"/>
    <cellStyle name="요약 30 3 4" xfId="37963" xr:uid="{AC75E4C9-A24F-4668-98AE-63BDCCA79342}"/>
    <cellStyle name="요약 30 4" xfId="11957" xr:uid="{A7297C91-411A-4A77-B0AA-B882A951DFD1}"/>
    <cellStyle name="요약 30 4 2" xfId="11958" xr:uid="{E571AC56-0712-46B1-91FA-E9BC7764B4A1}"/>
    <cellStyle name="요약 30 4 2 2" xfId="37964" xr:uid="{FF178BAE-857A-4EF3-A126-EE9D3F082BC4}"/>
    <cellStyle name="요약 30 4 3" xfId="11959" xr:uid="{94996005-8B5C-41C7-A49D-16E1291CB611}"/>
    <cellStyle name="요약 30 4 3 2" xfId="37965" xr:uid="{6B17B29F-FCA2-4AF6-94D1-C46CCB852F4E}"/>
    <cellStyle name="요약 30 4 4" xfId="37966" xr:uid="{A44CD9EF-44F3-4B13-8CFC-E50E03994E80}"/>
    <cellStyle name="요약 30 5" xfId="11960" xr:uid="{777AD455-4315-4890-95C0-C9A90BFD7545}"/>
    <cellStyle name="요약 30 5 2" xfId="37967" xr:uid="{7CDA18EF-8D61-426A-97A4-939C19BAAE3E}"/>
    <cellStyle name="요약 30 6" xfId="11961" xr:uid="{EDC95FA0-B15A-4DCD-89E7-EBF47EA95113}"/>
    <cellStyle name="요약 30 6 2" xfId="37968" xr:uid="{03FBDD03-4953-4D7A-96EB-0BF6E8AE0830}"/>
    <cellStyle name="요약 30 7" xfId="37969" xr:uid="{98AF401A-22FF-4135-9A14-C82C33D55100}"/>
    <cellStyle name="요약 31" xfId="11962" xr:uid="{5F9512F4-1B09-4B1A-A2D6-83E5C6AAD8AC}"/>
    <cellStyle name="요약 31 2" xfId="11963" xr:uid="{F06FD3C1-2F7A-4CAE-B5C8-5E7C0B346FC9}"/>
    <cellStyle name="요약 31 2 2" xfId="11964" xr:uid="{53DA0C50-265F-43D3-8EF1-79A6720299DD}"/>
    <cellStyle name="요약 31 2 2 2" xfId="37970" xr:uid="{085DF4DB-3105-4958-A3B8-023B047743A4}"/>
    <cellStyle name="요약 31 2 3" xfId="11965" xr:uid="{7B67EDE1-B6AD-4BD2-AD71-758E15C56343}"/>
    <cellStyle name="요약 31 2 3 2" xfId="37971" xr:uid="{7917BFF8-883B-4965-B2D1-6DDD304DDE3A}"/>
    <cellStyle name="요약 31 2 4" xfId="37972" xr:uid="{9B03F777-1E64-4314-98F2-9B27CCDC08D6}"/>
    <cellStyle name="요약 31 3" xfId="11966" xr:uid="{B949D2D1-11B2-4C2E-8650-542BFA0804FE}"/>
    <cellStyle name="요약 31 3 2" xfId="11967" xr:uid="{49B9B1C0-B504-4C53-AB79-B88C4A263514}"/>
    <cellStyle name="요약 31 3 2 2" xfId="37973" xr:uid="{3ED1E00D-3FB7-4C4B-9280-56DFEDCE4AAD}"/>
    <cellStyle name="요약 31 3 3" xfId="11968" xr:uid="{87255879-F497-40D9-B7FA-02C01D5A5389}"/>
    <cellStyle name="요약 31 3 3 2" xfId="37974" xr:uid="{7063D2A8-B477-4254-9C1C-78CA97A9AE7A}"/>
    <cellStyle name="요약 31 3 4" xfId="37975" xr:uid="{FD118DF6-7138-4B0D-8176-517065316B9F}"/>
    <cellStyle name="요약 31 4" xfId="11969" xr:uid="{FF45F9FE-6793-4A7F-9EA0-F00501A43771}"/>
    <cellStyle name="요약 31 4 2" xfId="11970" xr:uid="{88AA40F6-E4AC-4F0A-B7E4-D248D7C3F651}"/>
    <cellStyle name="요약 31 4 2 2" xfId="37976" xr:uid="{3D07CCB6-6E83-4A15-8029-7B6BB7262383}"/>
    <cellStyle name="요약 31 4 3" xfId="11971" xr:uid="{70BDA9DC-E6F3-438A-A763-6FFCF5B8D48D}"/>
    <cellStyle name="요약 31 4 3 2" xfId="37977" xr:uid="{B8430EE6-DC4D-4B29-B9A6-582C9F1F6276}"/>
    <cellStyle name="요약 31 4 4" xfId="37978" xr:uid="{74CF798E-DC85-4DE5-B35A-50FBE0364597}"/>
    <cellStyle name="요약 31 5" xfId="11972" xr:uid="{DA59D463-6CA0-4971-A3C1-0C0CC9E0F215}"/>
    <cellStyle name="요약 31 5 2" xfId="37979" xr:uid="{E4A10C13-1720-4D04-B7BA-FE45F09E1897}"/>
    <cellStyle name="요약 31 6" xfId="11973" xr:uid="{FD61CFC8-146D-4AFD-A3B9-41DD2910F8D3}"/>
    <cellStyle name="요약 31 6 2" xfId="37980" xr:uid="{DC656625-DC92-4A17-A98F-BB58827EFE5F}"/>
    <cellStyle name="요약 31 7" xfId="37981" xr:uid="{1769847F-D8A3-41F5-91A8-F5A1E97DEC56}"/>
    <cellStyle name="요약 32" xfId="11974" xr:uid="{6EC1CFE7-E8E9-4981-801B-6C361A4F7F5E}"/>
    <cellStyle name="요약 32 2" xfId="11975" xr:uid="{E6B62A34-137A-4619-B561-57562E1A181D}"/>
    <cellStyle name="요약 32 2 2" xfId="11976" xr:uid="{659FF2C8-F828-4039-AA1F-C0F82404358B}"/>
    <cellStyle name="요약 32 2 2 2" xfId="37982" xr:uid="{A12E3E62-0291-4CED-A790-179B11775A76}"/>
    <cellStyle name="요약 32 2 3" xfId="11977" xr:uid="{114A64A7-3B2E-4D0E-84E6-0CBEDFF7773C}"/>
    <cellStyle name="요약 32 2 3 2" xfId="37983" xr:uid="{E178A1C6-15EB-4748-9B7A-897FEA09FEC1}"/>
    <cellStyle name="요약 32 2 4" xfId="37984" xr:uid="{A7EB709F-5BB2-45CB-A076-7CF6B73CC37C}"/>
    <cellStyle name="요약 32 3" xfId="11978" xr:uid="{3F649E2A-BD4A-4647-9692-73EC33753E4D}"/>
    <cellStyle name="요약 32 3 2" xfId="11979" xr:uid="{57326758-9797-4FA6-BE89-1D0A7234F4D2}"/>
    <cellStyle name="요약 32 3 2 2" xfId="37985" xr:uid="{2F2BEB6E-F0BA-46EC-9104-D643BB77EF39}"/>
    <cellStyle name="요약 32 3 3" xfId="11980" xr:uid="{F1F12927-2680-4750-8105-0B1B2727124F}"/>
    <cellStyle name="요약 32 3 3 2" xfId="37986" xr:uid="{869B7917-13E0-411C-9885-285C42FC0A12}"/>
    <cellStyle name="요약 32 3 4" xfId="37987" xr:uid="{3B7D20D0-224B-40E5-8292-D5F5579A0335}"/>
    <cellStyle name="요약 32 4" xfId="11981" xr:uid="{193B3D50-6AE8-488A-AE3C-91D3EBBB701A}"/>
    <cellStyle name="요약 32 4 2" xfId="11982" xr:uid="{06F40E2B-E818-4D13-A69B-A6F10377B1E6}"/>
    <cellStyle name="요약 32 4 2 2" xfId="37988" xr:uid="{76CB4F06-E9CE-49A6-B2D3-C75C10B4FB66}"/>
    <cellStyle name="요약 32 4 3" xfId="11983" xr:uid="{89A6189B-2C4C-4C93-B1AB-8C8CC78CA4C3}"/>
    <cellStyle name="요약 32 4 3 2" xfId="37989" xr:uid="{01BABD3B-7D9F-4D64-9958-B3D52AB82576}"/>
    <cellStyle name="요약 32 4 4" xfId="37990" xr:uid="{C0BF94A3-98F9-4ED4-A977-D257AE58EBAF}"/>
    <cellStyle name="요약 32 5" xfId="11984" xr:uid="{065A1431-CD9F-4E09-93A6-BC7A9E82BAD5}"/>
    <cellStyle name="요약 32 5 2" xfId="37991" xr:uid="{99F7ADF7-018B-4B54-AA86-29C3CCAB571A}"/>
    <cellStyle name="요약 32 6" xfId="11985" xr:uid="{6C147BD6-7E50-4BFD-84E3-91ABB37CC7CF}"/>
    <cellStyle name="요약 32 6 2" xfId="37992" xr:uid="{4C751078-0C81-4C80-BE9A-E41BA1BE3AC8}"/>
    <cellStyle name="요약 32 7" xfId="37993" xr:uid="{B476538B-110F-41B5-94E4-33825B86EBED}"/>
    <cellStyle name="요약 33" xfId="11986" xr:uid="{18091625-3FF2-4F95-A049-1377FB680A34}"/>
    <cellStyle name="요약 33 2" xfId="11987" xr:uid="{26416C86-0A2C-48EC-8C45-BAA37458A5D7}"/>
    <cellStyle name="요약 33 2 2" xfId="11988" xr:uid="{54261A22-EE16-4BB2-B959-AE2E75AD962A}"/>
    <cellStyle name="요약 33 2 2 2" xfId="37994" xr:uid="{CE4B1FFA-D56B-4CCB-8179-5A4645778F57}"/>
    <cellStyle name="요약 33 2 3" xfId="11989" xr:uid="{A0DAB611-976C-4690-8810-055E640975B8}"/>
    <cellStyle name="요약 33 2 3 2" xfId="37995" xr:uid="{9E18C28D-410A-4D46-BED4-71BF47251152}"/>
    <cellStyle name="요약 33 2 4" xfId="37996" xr:uid="{DFFAE8BE-E3C9-4FDB-AD5A-7CB63561E859}"/>
    <cellStyle name="요약 33 3" xfId="11990" xr:uid="{F7DAE540-F963-46F7-8A9A-4435FDE9BE51}"/>
    <cellStyle name="요약 33 3 2" xfId="11991" xr:uid="{1D9795EE-5AEE-4353-8B03-A1E5E69DECC7}"/>
    <cellStyle name="요약 33 3 2 2" xfId="37997" xr:uid="{B1282601-D5F0-4F23-9D74-00A44FB6DC6B}"/>
    <cellStyle name="요약 33 3 3" xfId="11992" xr:uid="{DC6DDFCF-8A7B-4684-8876-6F4EBBDF4706}"/>
    <cellStyle name="요약 33 3 3 2" xfId="37998" xr:uid="{54FA8A89-E0E5-4189-AE23-58108C7BFBBD}"/>
    <cellStyle name="요약 33 3 4" xfId="37999" xr:uid="{868BA4E4-27C5-42C9-A431-728DCEBB5350}"/>
    <cellStyle name="요약 33 4" xfId="11993" xr:uid="{611755E9-7008-4E10-8C15-C7A56D632267}"/>
    <cellStyle name="요약 33 4 2" xfId="11994" xr:uid="{DD82BDA0-7EBE-4449-A0E8-C1C18C295937}"/>
    <cellStyle name="요약 33 4 2 2" xfId="38000" xr:uid="{E3FF777C-4116-4FB1-A498-8DC578554196}"/>
    <cellStyle name="요약 33 4 3" xfId="11995" xr:uid="{6794BB2F-96C4-4558-93FB-B532EB55D205}"/>
    <cellStyle name="요약 33 4 3 2" xfId="38001" xr:uid="{27D988BD-FEAD-420E-824B-ECB223E99C71}"/>
    <cellStyle name="요약 33 4 4" xfId="38002" xr:uid="{1A1FF377-1F43-44DF-970C-CFC6CE5FF7EF}"/>
    <cellStyle name="요약 33 5" xfId="11996" xr:uid="{33BF1823-EC8B-4BD9-8BB7-E7D47537FEFB}"/>
    <cellStyle name="요약 33 5 2" xfId="38003" xr:uid="{BAF9A478-2358-45CC-B3EA-8227486C7804}"/>
    <cellStyle name="요약 33 6" xfId="11997" xr:uid="{FA1540FB-5CC8-4D61-B478-8DB184C3ADCA}"/>
    <cellStyle name="요약 33 6 2" xfId="38004" xr:uid="{62CA2FD5-4968-4843-AF6C-DB724500BBFE}"/>
    <cellStyle name="요약 33 7" xfId="38005" xr:uid="{7EDB163C-BE6A-45F3-BCD8-8262E6D8BFCD}"/>
    <cellStyle name="요약 34" xfId="11998" xr:uid="{F8156F31-0F94-4989-AB38-220695B6EBDA}"/>
    <cellStyle name="요약 34 2" xfId="11999" xr:uid="{DEADEC18-B6BE-4E5E-9F82-DD4D1F89C05E}"/>
    <cellStyle name="요약 34 2 2" xfId="12000" xr:uid="{DD137FA4-9AB4-452B-A7D6-AB38D11DF002}"/>
    <cellStyle name="요약 34 2 2 2" xfId="38006" xr:uid="{7361B863-D136-43B3-8B94-D2AB6633ECBD}"/>
    <cellStyle name="요약 34 2 3" xfId="12001" xr:uid="{E5107381-2701-4554-9E49-959D8CA54704}"/>
    <cellStyle name="요약 34 2 3 2" xfId="38007" xr:uid="{061C6EF1-9FB1-4A90-A687-0E4F850E2475}"/>
    <cellStyle name="요약 34 2 4" xfId="38008" xr:uid="{3826D29E-8569-4C06-8C6B-75635CD72BB0}"/>
    <cellStyle name="요약 34 3" xfId="12002" xr:uid="{F116FC0A-49D4-4E48-A65D-95FBBA7DD3B2}"/>
    <cellStyle name="요약 34 3 2" xfId="12003" xr:uid="{937BC5C4-FA08-47CE-A573-CE35323FDB8A}"/>
    <cellStyle name="요약 34 3 2 2" xfId="38009" xr:uid="{EEA6C231-BA40-4ECE-BA64-F0607E1727AD}"/>
    <cellStyle name="요약 34 3 3" xfId="12004" xr:uid="{D6211EED-45D7-4E6D-8011-0C980A60DD75}"/>
    <cellStyle name="요약 34 3 3 2" xfId="38010" xr:uid="{DFDC589F-1F70-4D8A-AE7C-0461A5AA3881}"/>
    <cellStyle name="요약 34 3 4" xfId="38011" xr:uid="{7356CF74-9CAA-4B09-A01E-8DB286F8E689}"/>
    <cellStyle name="요약 34 4" xfId="12005" xr:uid="{52D2AC9A-6E7E-4769-A319-074F92237C2F}"/>
    <cellStyle name="요약 34 4 2" xfId="12006" xr:uid="{370351BF-BE2C-434F-A8EC-F5ED08ECC3A1}"/>
    <cellStyle name="요약 34 4 2 2" xfId="38012" xr:uid="{4D668C0F-E089-4AE3-B1A8-3662A6BD3705}"/>
    <cellStyle name="요약 34 4 3" xfId="12007" xr:uid="{103C4892-992B-46D7-9C13-63D2F85D9830}"/>
    <cellStyle name="요약 34 4 3 2" xfId="38013" xr:uid="{5AFE59EE-D756-4D40-BE91-D442D61DC573}"/>
    <cellStyle name="요약 34 4 4" xfId="38014" xr:uid="{4074D060-7367-4034-9CDF-3556EE6BE105}"/>
    <cellStyle name="요약 34 5" xfId="12008" xr:uid="{821116A0-0438-4A27-9442-F359C546A434}"/>
    <cellStyle name="요약 34 5 2" xfId="38015" xr:uid="{FF506828-A2E4-461C-A330-E0C22C01E680}"/>
    <cellStyle name="요약 34 6" xfId="12009" xr:uid="{594116DC-C75B-4908-B58B-49AA6C98CBE7}"/>
    <cellStyle name="요약 34 6 2" xfId="38016" xr:uid="{E85DD87F-7D81-4702-8AC8-7E426EF0F3A5}"/>
    <cellStyle name="요약 34 7" xfId="38017" xr:uid="{CFA3F316-6950-4695-B7C2-0B373486EEC3}"/>
    <cellStyle name="요약 35" xfId="12010" xr:uid="{91DD5ECF-D40C-4CF1-80B0-424611040618}"/>
    <cellStyle name="요약 35 2" xfId="12011" xr:uid="{F3D93E4C-6736-46DB-98F5-7414CDD7D1A1}"/>
    <cellStyle name="요약 35 2 2" xfId="12012" xr:uid="{578EE041-600E-495A-BA35-AC009C1DA662}"/>
    <cellStyle name="요약 35 2 2 2" xfId="38018" xr:uid="{39D95BCD-857D-445C-B5C4-B34705A3BDFD}"/>
    <cellStyle name="요약 35 2 3" xfId="12013" xr:uid="{C1F49F88-6F7F-45B1-A488-37C46F697C0B}"/>
    <cellStyle name="요약 35 2 3 2" xfId="38019" xr:uid="{4EA07303-B42F-49FC-94BA-8A95FB633BE5}"/>
    <cellStyle name="요약 35 2 4" xfId="38020" xr:uid="{72074B3A-77A1-494A-9F3B-6C29B32D4D97}"/>
    <cellStyle name="요약 35 3" xfId="12014" xr:uid="{BF2D7CC3-2689-4387-AD06-07B88CD87318}"/>
    <cellStyle name="요약 35 3 2" xfId="12015" xr:uid="{72A5134A-28BD-4F42-A84D-3EBBDC1D9A98}"/>
    <cellStyle name="요약 35 3 2 2" xfId="38021" xr:uid="{CC9C73BF-67C5-429D-8A52-20C204E01556}"/>
    <cellStyle name="요약 35 3 3" xfId="12016" xr:uid="{07F06328-72A7-499A-B51C-69B5E899E3A6}"/>
    <cellStyle name="요약 35 3 3 2" xfId="38022" xr:uid="{A9045E88-1700-45A5-8633-1629003911C1}"/>
    <cellStyle name="요약 35 3 4" xfId="38023" xr:uid="{BCE5AE39-35CA-4270-B5C4-84B3CE172EDE}"/>
    <cellStyle name="요약 35 4" xfId="12017" xr:uid="{2CF3CA23-89B5-49BF-8DBB-7688FCE048FB}"/>
    <cellStyle name="요약 35 4 2" xfId="12018" xr:uid="{0E7CCC89-0C6F-4B39-8AB6-734081DEE9AC}"/>
    <cellStyle name="요약 35 4 2 2" xfId="38024" xr:uid="{8BDAA03D-D8CA-48DF-A733-466B87FDEF28}"/>
    <cellStyle name="요약 35 4 3" xfId="12019" xr:uid="{674E011A-72D0-4275-948B-559D959F182B}"/>
    <cellStyle name="요약 35 4 3 2" xfId="38025" xr:uid="{9CDAEB24-46DD-45E7-9890-78EBB79B3CDE}"/>
    <cellStyle name="요약 35 4 4" xfId="38026" xr:uid="{0220F482-12EB-43E8-B739-C4E85F8AC628}"/>
    <cellStyle name="요약 35 5" xfId="12020" xr:uid="{03F98C96-F1DF-4172-964C-B24ABDDC1C2B}"/>
    <cellStyle name="요약 35 5 2" xfId="38027" xr:uid="{265C179B-74DE-46E3-9AF7-E533B9AE1B5C}"/>
    <cellStyle name="요약 35 6" xfId="12021" xr:uid="{B3629670-0AF2-49AD-B33A-8122BEACFE19}"/>
    <cellStyle name="요약 35 6 2" xfId="38028" xr:uid="{37968225-60EA-428F-9018-953657B3A337}"/>
    <cellStyle name="요약 35 7" xfId="38029" xr:uid="{DE6B95F2-4B40-45BB-93D5-EAE9BF6ED1D4}"/>
    <cellStyle name="요약 36" xfId="12022" xr:uid="{6AE2001F-1793-49D5-8649-5F61E447A0B6}"/>
    <cellStyle name="요약 36 2" xfId="12023" xr:uid="{D8A0F963-C68D-4E5C-922D-0053D56243C4}"/>
    <cellStyle name="요약 36 2 2" xfId="12024" xr:uid="{A1E7DACB-6FA1-45F8-8F45-BC56EFCCCA6E}"/>
    <cellStyle name="요약 36 2 2 2" xfId="38030" xr:uid="{E452EC11-2956-4AC5-86C4-6C9629A2603D}"/>
    <cellStyle name="요약 36 2 3" xfId="12025" xr:uid="{2A62EEA3-B908-495B-8297-7D382CCD0943}"/>
    <cellStyle name="요약 36 2 3 2" xfId="38031" xr:uid="{99AE0358-3215-4656-97B3-2A9F310F8758}"/>
    <cellStyle name="요약 36 2 4" xfId="38032" xr:uid="{F659E1FF-E08B-48CE-AEB6-378C21D0239C}"/>
    <cellStyle name="요약 36 3" xfId="12026" xr:uid="{241A2366-81F7-4AC3-AED2-F481E7A9C17D}"/>
    <cellStyle name="요약 36 3 2" xfId="12027" xr:uid="{ECB56CD2-FA84-42B3-BB15-227C3FD48750}"/>
    <cellStyle name="요약 36 3 2 2" xfId="38033" xr:uid="{E9191F09-88B0-421A-A22D-1529FF24565F}"/>
    <cellStyle name="요약 36 3 3" xfId="12028" xr:uid="{6C44E666-A687-4071-833F-5A0E7D9E42F7}"/>
    <cellStyle name="요약 36 3 3 2" xfId="38034" xr:uid="{2F314373-4221-4AE6-BDE1-C1FD242AF03D}"/>
    <cellStyle name="요약 36 3 4" xfId="38035" xr:uid="{9281962C-9712-4B7F-A6AE-56BD29DC0466}"/>
    <cellStyle name="요약 36 4" xfId="12029" xr:uid="{A38A2D8C-9514-46AB-A2AF-C407757525B8}"/>
    <cellStyle name="요약 36 4 2" xfId="12030" xr:uid="{B6E178A9-CA39-4113-9734-B56124C0F219}"/>
    <cellStyle name="요약 36 4 2 2" xfId="38036" xr:uid="{3E0F2F3D-2E3B-47CB-8277-A7ECD3D9DEDD}"/>
    <cellStyle name="요약 36 4 3" xfId="12031" xr:uid="{419FA7F0-B439-4048-B834-E4718F66D498}"/>
    <cellStyle name="요약 36 4 3 2" xfId="38037" xr:uid="{F8A4F46A-C5D5-4336-B4C6-54F287B0FCB7}"/>
    <cellStyle name="요약 36 4 4" xfId="38038" xr:uid="{6E5C4717-8910-40E3-92D6-B4735D2F116D}"/>
    <cellStyle name="요약 36 5" xfId="12032" xr:uid="{924E2050-4300-4BBB-A697-A9DA0740FD7B}"/>
    <cellStyle name="요약 36 5 2" xfId="38039" xr:uid="{4213F2F6-DE56-4B91-BC10-0552ECF3680B}"/>
    <cellStyle name="요약 36 6" xfId="12033" xr:uid="{402A1A5B-D49C-4262-A8E8-EA8F216E1D98}"/>
    <cellStyle name="요약 36 6 2" xfId="38040" xr:uid="{A9D7FE69-3329-4EDC-91BA-84EB0D8A01C8}"/>
    <cellStyle name="요약 36 7" xfId="38041" xr:uid="{F0082C74-8C9F-49EA-80A8-E9A507AABDC7}"/>
    <cellStyle name="요약 37" xfId="12034" xr:uid="{FE19B8E6-11FD-4936-B585-29E5E2F76C06}"/>
    <cellStyle name="요약 37 2" xfId="12035" xr:uid="{C616E867-87D7-4C66-AD29-D448C800458C}"/>
    <cellStyle name="요약 37 2 2" xfId="12036" xr:uid="{E79A4115-12BB-4DD4-BFD4-C795C0854196}"/>
    <cellStyle name="요약 37 2 2 2" xfId="38042" xr:uid="{13671DD4-D569-4CBA-A451-EF1169F77F79}"/>
    <cellStyle name="요약 37 2 3" xfId="12037" xr:uid="{08D9D131-2CEF-4368-99D7-1D84F520D904}"/>
    <cellStyle name="요약 37 2 3 2" xfId="38043" xr:uid="{27CBC79B-350F-4CDA-BC09-93E71DF3605E}"/>
    <cellStyle name="요약 37 2 4" xfId="38044" xr:uid="{FBB5D6C9-5DAF-494F-809A-BF09F76D0E6E}"/>
    <cellStyle name="요약 37 3" xfId="12038" xr:uid="{8748CEC2-F3B1-4813-A863-FD21774D775F}"/>
    <cellStyle name="요약 37 3 2" xfId="12039" xr:uid="{5CDD1B4B-5EB4-462A-A174-340DA2279869}"/>
    <cellStyle name="요약 37 3 2 2" xfId="38045" xr:uid="{06F85374-31E7-48F5-8DB7-9E435F4FF2B2}"/>
    <cellStyle name="요약 37 3 3" xfId="12040" xr:uid="{0F202F13-BD1D-42A0-978A-76A037C8F287}"/>
    <cellStyle name="요약 37 3 3 2" xfId="38046" xr:uid="{EF8FA908-DCED-446A-8F34-02082C006CC6}"/>
    <cellStyle name="요약 37 3 4" xfId="38047" xr:uid="{F0853FAA-2369-4464-B1FB-18AD1F1FD84A}"/>
    <cellStyle name="요약 37 4" xfId="12041" xr:uid="{86AD5D65-9246-4971-A822-A142DA12FD89}"/>
    <cellStyle name="요약 37 4 2" xfId="12042" xr:uid="{339A5E58-920B-431A-8DCC-10A4676C33DD}"/>
    <cellStyle name="요약 37 4 2 2" xfId="38048" xr:uid="{8599CA4E-B300-49B5-9BFF-9DC0BDD4E9B6}"/>
    <cellStyle name="요약 37 4 3" xfId="12043" xr:uid="{43518E3D-28E6-4702-BDEF-18CC299BFAF9}"/>
    <cellStyle name="요약 37 4 3 2" xfId="38049" xr:uid="{A5CBBA11-2530-4609-AC98-11296AECB3A1}"/>
    <cellStyle name="요약 37 4 4" xfId="38050" xr:uid="{A669E53F-58BD-45EB-89A9-3F8AC7E5FD2A}"/>
    <cellStyle name="요약 37 5" xfId="12044" xr:uid="{2846533C-F32F-41C8-AA08-BFB5E4CE1BAE}"/>
    <cellStyle name="요약 37 5 2" xfId="38051" xr:uid="{2F3D85E9-F65C-4AF6-BECC-93156E4A5FA7}"/>
    <cellStyle name="요약 37 6" xfId="12045" xr:uid="{C17A1878-626E-4FF0-AE92-B5FEA0D346C7}"/>
    <cellStyle name="요약 37 6 2" xfId="38052" xr:uid="{51E116F6-CCBF-46F4-B500-8A732BA3D217}"/>
    <cellStyle name="요약 37 7" xfId="38053" xr:uid="{0748CBE3-ED69-4A87-A633-0E0DA4D02DB9}"/>
    <cellStyle name="요약 38" xfId="12046" xr:uid="{8141357F-A7AE-4E1A-B682-D5F9E374914F}"/>
    <cellStyle name="요약 38 2" xfId="12047" xr:uid="{6B43D95D-19E1-4E67-AE6C-A088D1E7D06E}"/>
    <cellStyle name="요약 38 2 2" xfId="12048" xr:uid="{7B99F5AE-A35E-4F00-9D88-ED8561AE8CC3}"/>
    <cellStyle name="요약 38 2 2 2" xfId="38054" xr:uid="{8D7B78B7-C499-4F05-9A16-1E08189D8088}"/>
    <cellStyle name="요약 38 2 3" xfId="12049" xr:uid="{73E72096-E125-4DF4-A7F4-61888A3A38E4}"/>
    <cellStyle name="요약 38 2 3 2" xfId="38055" xr:uid="{390EAA98-4919-4BE8-AA00-D3FDA1D4A990}"/>
    <cellStyle name="요약 38 2 4" xfId="38056" xr:uid="{80638DB0-6670-46A7-91D3-D69CE0BF02EC}"/>
    <cellStyle name="요약 38 3" xfId="12050" xr:uid="{CCEA71BB-5CD6-4528-A91C-392416A33B38}"/>
    <cellStyle name="요약 38 3 2" xfId="12051" xr:uid="{7D29F5DB-4AF7-4716-A5E8-A54B4638FDD4}"/>
    <cellStyle name="요약 38 3 2 2" xfId="38057" xr:uid="{4456D8AC-B0D9-4703-AAEC-D0A31D5714C9}"/>
    <cellStyle name="요약 38 3 3" xfId="12052" xr:uid="{B5FBBDCB-91F0-4E23-A85F-F8F95A6764A2}"/>
    <cellStyle name="요약 38 3 3 2" xfId="38058" xr:uid="{34708CAD-EB5F-4687-9425-AB08B1D87463}"/>
    <cellStyle name="요약 38 3 4" xfId="38059" xr:uid="{E20E6508-FCDA-4232-94FA-6F62D0BADCC7}"/>
    <cellStyle name="요약 38 4" xfId="12053" xr:uid="{12FAA504-B61B-4E37-999B-44BA477D06C2}"/>
    <cellStyle name="요약 38 4 2" xfId="12054" xr:uid="{BDB429A8-54A5-47C9-94F0-85483D1C75B1}"/>
    <cellStyle name="요약 38 4 2 2" xfId="38060" xr:uid="{611E2ED5-F16F-47D1-A25C-580AEDD2092D}"/>
    <cellStyle name="요약 38 4 3" xfId="12055" xr:uid="{6AFBFEEE-8722-4B32-9DE6-48722FDB59EA}"/>
    <cellStyle name="요약 38 4 3 2" xfId="38061" xr:uid="{9DD1FC92-AE46-4CDE-88BD-4690627738C9}"/>
    <cellStyle name="요약 38 4 4" xfId="38062" xr:uid="{07BCD6DC-3396-483A-8C63-8B09EAF1DE2D}"/>
    <cellStyle name="요약 38 5" xfId="12056" xr:uid="{C61FA3F1-34CF-432C-AA3A-3FCA56858249}"/>
    <cellStyle name="요약 38 5 2" xfId="38063" xr:uid="{37021A29-F801-496B-AD52-1445FDE8852B}"/>
    <cellStyle name="요약 38 6" xfId="12057" xr:uid="{B3BB503C-E99F-4D3F-843E-C8E12B9AE13E}"/>
    <cellStyle name="요약 38 6 2" xfId="38064" xr:uid="{728CCD38-68B9-4A27-BA0F-C4DF074F0F6B}"/>
    <cellStyle name="요약 38 7" xfId="38065" xr:uid="{8167A3A9-5C9E-4981-8742-0C8395596CAE}"/>
    <cellStyle name="요약 39" xfId="12058" xr:uid="{8D9B8CDD-3798-4283-94EA-72C75439C624}"/>
    <cellStyle name="요약 39 2" xfId="12059" xr:uid="{DD9BF3DB-5BA3-488E-8F2E-7579E1EC33B9}"/>
    <cellStyle name="요약 39 2 2" xfId="12060" xr:uid="{B117595A-337A-4DAA-8DE1-BE10BA24D4A4}"/>
    <cellStyle name="요약 39 2 2 2" xfId="38066" xr:uid="{E021B8AA-D674-43B1-81FA-8777F88FD750}"/>
    <cellStyle name="요약 39 2 3" xfId="12061" xr:uid="{6BC62896-2E86-4D48-8FC2-4BA498014285}"/>
    <cellStyle name="요약 39 2 3 2" xfId="38067" xr:uid="{ED6378E3-C2B8-4321-8AF3-E44915D31BFF}"/>
    <cellStyle name="요약 39 2 4" xfId="38068" xr:uid="{198DE50F-F939-4460-B4FE-C13056EDF3AB}"/>
    <cellStyle name="요약 39 3" xfId="12062" xr:uid="{1EE2DBFF-D0B4-4BF4-A390-E7CC553D9D7C}"/>
    <cellStyle name="요약 39 3 2" xfId="12063" xr:uid="{750E414B-F58E-4B1E-A048-EBDE53A5E1BE}"/>
    <cellStyle name="요약 39 3 2 2" xfId="38069" xr:uid="{F4718167-927A-4310-B024-BCBC586A0029}"/>
    <cellStyle name="요약 39 3 3" xfId="12064" xr:uid="{302ACCA6-F39B-4ABB-A14D-E77C16E63E29}"/>
    <cellStyle name="요약 39 3 3 2" xfId="38070" xr:uid="{E51D63AD-051A-4B39-8C1E-E5E89926D846}"/>
    <cellStyle name="요약 39 3 4" xfId="38071" xr:uid="{E7A56ADF-9B0A-48FD-B3B8-C6DB8A160339}"/>
    <cellStyle name="요약 39 4" xfId="12065" xr:uid="{405C7AB6-7A9A-4EBD-89F5-13D0A464DDE4}"/>
    <cellStyle name="요약 39 4 2" xfId="12066" xr:uid="{06677D05-3A3A-41A7-8604-4AF7F1B523B6}"/>
    <cellStyle name="요약 39 4 2 2" xfId="38072" xr:uid="{D996463E-8780-45E4-9284-C5A761B72878}"/>
    <cellStyle name="요약 39 4 3" xfId="12067" xr:uid="{BFF00D06-3DFD-4115-8FA1-C50DB63C80BF}"/>
    <cellStyle name="요약 39 4 3 2" xfId="38073" xr:uid="{50539BD1-E0A3-4871-8C7B-686B2B8ADCB3}"/>
    <cellStyle name="요약 39 4 4" xfId="38074" xr:uid="{55FF849F-E045-407D-8789-3BC9B29112C6}"/>
    <cellStyle name="요약 39 5" xfId="12068" xr:uid="{CF6C8F47-A649-4F66-B6C9-8361F71B06FF}"/>
    <cellStyle name="요약 39 5 2" xfId="38075" xr:uid="{80F7A13F-1D49-4911-9E84-FE2DF6D31744}"/>
    <cellStyle name="요약 39 6" xfId="12069" xr:uid="{71CDB114-E7ED-471B-B273-A4A0981F77C0}"/>
    <cellStyle name="요약 39 6 2" xfId="38076" xr:uid="{76F95066-3663-4CC1-97EB-4CA4EEDEF7A6}"/>
    <cellStyle name="요약 39 7" xfId="38077" xr:uid="{6BF738C6-5F73-4114-A268-598E397EE0B4}"/>
    <cellStyle name="요약 4" xfId="12070" xr:uid="{F703A010-24C2-4E74-B07B-BFCBB65321BC}"/>
    <cellStyle name="요약 4 10" xfId="12071" xr:uid="{E84DB22D-9393-4F7F-8222-7D950621CDAC}"/>
    <cellStyle name="요약 4 10 2" xfId="12072" xr:uid="{9CFBDBD8-BC3F-43EE-92DB-608419D95C92}"/>
    <cellStyle name="요약 4 10 2 2" xfId="12073" xr:uid="{F72D9266-5B35-444C-9472-9DB8DBCB2B35}"/>
    <cellStyle name="요약 4 10 2 2 2" xfId="38078" xr:uid="{4991E563-A3C5-4443-8A06-CEC98598EDFF}"/>
    <cellStyle name="요약 4 10 2 3" xfId="12074" xr:uid="{4B791A16-DF90-40EA-8DBE-D49503DDE9EB}"/>
    <cellStyle name="요약 4 10 2 3 2" xfId="38079" xr:uid="{A6E9AA83-E93A-456D-9B5E-E99F389C21A7}"/>
    <cellStyle name="요약 4 10 2 4" xfId="38080" xr:uid="{272032E7-BA17-4589-8E11-4A7EA682063A}"/>
    <cellStyle name="요약 4 10 3" xfId="12075" xr:uid="{1161AEDE-05B2-43CC-81E6-743C54252866}"/>
    <cellStyle name="요약 4 10 3 2" xfId="12076" xr:uid="{940C6C3A-6059-4735-A605-6125654E538A}"/>
    <cellStyle name="요약 4 10 3 2 2" xfId="38081" xr:uid="{1A91BBE3-BBB9-4F56-8FD8-7DB0BE9943BE}"/>
    <cellStyle name="요약 4 10 3 3" xfId="12077" xr:uid="{6972BA58-38DC-4852-AF37-2CCD22C0C1C5}"/>
    <cellStyle name="요약 4 10 3 3 2" xfId="38082" xr:uid="{A490E53C-19DA-448A-B7CB-43CB3720F079}"/>
    <cellStyle name="요약 4 10 3 4" xfId="38083" xr:uid="{06E2D4E5-0FF7-4A5A-8A11-83DF94AC88AD}"/>
    <cellStyle name="요약 4 10 4" xfId="12078" xr:uid="{262953A4-D002-417D-947B-D4AD6EB193F6}"/>
    <cellStyle name="요약 4 10 4 2" xfId="38084" xr:uid="{A5EC16CF-2C08-41A5-A395-E1081CF2C61C}"/>
    <cellStyle name="요약 4 10 5" xfId="12079" xr:uid="{F23E659E-DF9D-48D1-80A6-A80A5A15F88A}"/>
    <cellStyle name="요약 4 10 5 2" xfId="38085" xr:uid="{AA11513D-1F8E-471E-91EF-E318883024C8}"/>
    <cellStyle name="요약 4 10 6" xfId="38086" xr:uid="{73BA06C2-862E-46D8-9E7A-353EA0084835}"/>
    <cellStyle name="요약 4 11" xfId="12080" xr:uid="{C2C9AD86-CC52-47FE-AD58-99E99FBCBD76}"/>
    <cellStyle name="요약 4 11 2" xfId="12081" xr:uid="{44B7AB9D-F5C2-4CA1-8F5E-32DAFB109ACE}"/>
    <cellStyle name="요약 4 11 2 2" xfId="12082" xr:uid="{F29AA96A-1C3F-4DBB-8EC7-7F2FDAFBE5AC}"/>
    <cellStyle name="요약 4 11 2 2 2" xfId="38087" xr:uid="{620CA358-A108-4AC5-9B0B-124861558CA8}"/>
    <cellStyle name="요약 4 11 2 3" xfId="12083" xr:uid="{C2EA84AB-DA0C-4949-ABB0-CD8396C3A4C8}"/>
    <cellStyle name="요약 4 11 2 3 2" xfId="38088" xr:uid="{F4F00ABE-3E73-475C-A94D-E6FCC1F0E99A}"/>
    <cellStyle name="요약 4 11 2 4" xfId="38089" xr:uid="{273F724C-87E2-4F96-83B2-F2347539A4A8}"/>
    <cellStyle name="요약 4 11 3" xfId="12084" xr:uid="{42E6D531-B264-46F2-B45A-22F801C05613}"/>
    <cellStyle name="요약 4 11 3 2" xfId="12085" xr:uid="{A8727D25-5357-4E73-B36E-9039D1322277}"/>
    <cellStyle name="요약 4 11 3 2 2" xfId="38090" xr:uid="{956B948C-A4B6-4CD4-98C9-796B063AC727}"/>
    <cellStyle name="요약 4 11 3 3" xfId="12086" xr:uid="{FDCC41A9-E11C-418C-B996-BA9DC974E8C8}"/>
    <cellStyle name="요약 4 11 3 3 2" xfId="38091" xr:uid="{A7ED3169-892E-432A-935A-EB0B20710227}"/>
    <cellStyle name="요약 4 11 3 4" xfId="38092" xr:uid="{AA6B8974-D33E-44F6-B04E-E980C739A353}"/>
    <cellStyle name="요약 4 11 4" xfId="12087" xr:uid="{9CFBA91A-F294-488C-9AED-2B318464A50C}"/>
    <cellStyle name="요약 4 11 4 2" xfId="38093" xr:uid="{1D8529CE-FFC4-4B76-925D-8A3A84B26A81}"/>
    <cellStyle name="요약 4 11 5" xfId="12088" xr:uid="{1DF9B1DF-2A26-4DE5-9074-04EF95AEB025}"/>
    <cellStyle name="요약 4 11 5 2" xfId="38094" xr:uid="{422728C9-AEA8-4683-A29D-87FE8F9CB14D}"/>
    <cellStyle name="요약 4 11 6" xfId="38095" xr:uid="{8A54195D-3724-4233-916C-5C31CA78AFCC}"/>
    <cellStyle name="요약 4 12" xfId="12089" xr:uid="{FE69C477-5B0B-4586-A850-C06B092E8421}"/>
    <cellStyle name="요약 4 12 2" xfId="12090" xr:uid="{A7F3A3DA-2716-463B-AE2D-265BAD801FE7}"/>
    <cellStyle name="요약 4 12 2 2" xfId="12091" xr:uid="{ED71A8B9-D521-45B2-BF35-DABAD4CFEA55}"/>
    <cellStyle name="요약 4 12 2 2 2" xfId="38096" xr:uid="{1A439F1B-5308-4998-A8BD-5AE55EC0B408}"/>
    <cellStyle name="요약 4 12 2 3" xfId="12092" xr:uid="{9C80656F-05F7-44A3-82FA-73296B0BC54C}"/>
    <cellStyle name="요약 4 12 2 3 2" xfId="38097" xr:uid="{C4EAED24-4F56-450F-89B9-503D432F5D08}"/>
    <cellStyle name="요약 4 12 2 4" xfId="38098" xr:uid="{56B1E151-395F-46CA-A3D1-3EEB0BFFD8BB}"/>
    <cellStyle name="요약 4 12 3" xfId="12093" xr:uid="{CB70F9EA-CC79-4128-94D0-129553CC10E6}"/>
    <cellStyle name="요약 4 12 3 2" xfId="12094" xr:uid="{5A6659DD-47FB-47DF-A56D-DC7A74E6F42A}"/>
    <cellStyle name="요약 4 12 3 2 2" xfId="38099" xr:uid="{F17C1F72-AF83-40B5-9CDC-06C014F6C6CD}"/>
    <cellStyle name="요약 4 12 3 3" xfId="12095" xr:uid="{1BEEB1A5-858F-474E-B09E-E0F0BF8D7C65}"/>
    <cellStyle name="요약 4 12 3 3 2" xfId="38100" xr:uid="{02844EC3-7A23-4D81-A2B3-ABF68C1BA656}"/>
    <cellStyle name="요약 4 12 3 4" xfId="38101" xr:uid="{F76A5B3D-31EB-43BD-A549-B43536ABF0CF}"/>
    <cellStyle name="요약 4 12 4" xfId="12096" xr:uid="{63EB0967-44B2-4B4D-94CF-5DFAE13AA6D6}"/>
    <cellStyle name="요약 4 12 4 2" xfId="38102" xr:uid="{7726AE6F-B634-4C2D-BFDA-2F1E6C574FAF}"/>
    <cellStyle name="요약 4 12 5" xfId="12097" xr:uid="{36145893-9B53-4F94-BA12-363F5732DCBE}"/>
    <cellStyle name="요약 4 12 5 2" xfId="38103" xr:uid="{E7B283C3-E3EE-4228-919A-FD2CBE8FD11A}"/>
    <cellStyle name="요약 4 12 6" xfId="38104" xr:uid="{8FC25A12-E383-4994-8760-6C5EFF158893}"/>
    <cellStyle name="요약 4 13" xfId="12098" xr:uid="{14600F2E-1050-4336-A3FE-21792BDA9AF1}"/>
    <cellStyle name="요약 4 13 2" xfId="12099" xr:uid="{C345CB3C-5FC2-4069-B89D-91519B2E8034}"/>
    <cellStyle name="요약 4 13 2 2" xfId="12100" xr:uid="{B0A03F50-9A5D-489A-B8A4-255B4FA75F35}"/>
    <cellStyle name="요약 4 13 2 2 2" xfId="38105" xr:uid="{2123B37F-684F-4B43-8E83-D75944BBAD18}"/>
    <cellStyle name="요약 4 13 2 3" xfId="12101" xr:uid="{17E5CBDE-5874-4005-BCCF-B230D7B2C759}"/>
    <cellStyle name="요약 4 13 2 3 2" xfId="38106" xr:uid="{7C8E1280-0186-4B2B-B187-704DF5DBDE88}"/>
    <cellStyle name="요약 4 13 2 4" xfId="38107" xr:uid="{940FDA4F-E7AA-4D3F-AB86-B77660870787}"/>
    <cellStyle name="요약 4 13 3" xfId="12102" xr:uid="{CF0A87CF-4455-4074-8E99-1D5E30D3C941}"/>
    <cellStyle name="요약 4 13 3 2" xfId="12103" xr:uid="{AE95780E-35A5-4DF8-8E9A-EF26CD852DCD}"/>
    <cellStyle name="요약 4 13 3 2 2" xfId="38108" xr:uid="{05559B39-AF27-4553-B4B1-7C12CC87CE5D}"/>
    <cellStyle name="요약 4 13 3 3" xfId="12104" xr:uid="{F2123B58-F9ED-4153-88AD-E1528A6BA3CB}"/>
    <cellStyle name="요약 4 13 3 3 2" xfId="38109" xr:uid="{2C175C39-D17B-4995-9733-7966552B20AB}"/>
    <cellStyle name="요약 4 13 3 4" xfId="38110" xr:uid="{B7CC8B85-38C7-4EDC-8896-06390E0468C9}"/>
    <cellStyle name="요약 4 13 4" xfId="12105" xr:uid="{141AFEBB-7631-4F1A-933A-E6869DD40B1B}"/>
    <cellStyle name="요약 4 13 4 2" xfId="38111" xr:uid="{068E90B9-1761-4D52-B8E9-3FADABDDB019}"/>
    <cellStyle name="요약 4 13 5" xfId="12106" xr:uid="{6146479B-E1D4-4DC4-9502-A42255C5CC40}"/>
    <cellStyle name="요약 4 13 5 2" xfId="38112" xr:uid="{87C3F479-FC58-4BDB-818C-55FA716CC0B6}"/>
    <cellStyle name="요약 4 13 6" xfId="38113" xr:uid="{FEBE77B9-8B09-4ECF-A032-BE7D2BE8D529}"/>
    <cellStyle name="요약 4 14" xfId="12107" xr:uid="{64786270-FD27-41F0-80F8-8B0E3C2C0322}"/>
    <cellStyle name="요약 4 14 2" xfId="12108" xr:uid="{CFAE90BF-FDAE-4353-953A-CDE2E17ABE18}"/>
    <cellStyle name="요약 4 14 2 2" xfId="12109" xr:uid="{C4101812-4343-4701-B02B-783AE0E26CDD}"/>
    <cellStyle name="요약 4 14 2 2 2" xfId="38114" xr:uid="{B6355C40-DCFD-4242-90C1-327C41E4F687}"/>
    <cellStyle name="요약 4 14 2 3" xfId="12110" xr:uid="{153ECDE1-88C7-48A5-9B5C-9174025A14D0}"/>
    <cellStyle name="요약 4 14 2 3 2" xfId="38115" xr:uid="{E5B09A79-39FB-43F7-92C3-573A0CD87216}"/>
    <cellStyle name="요약 4 14 2 4" xfId="38116" xr:uid="{1D60C175-4CC3-49E1-BD17-A33073E3DABF}"/>
    <cellStyle name="요약 4 14 3" xfId="12111" xr:uid="{F026F668-B26A-4C81-A547-2CEC9BCB6262}"/>
    <cellStyle name="요약 4 14 3 2" xfId="12112" xr:uid="{E432EA59-9FBE-489D-A5E9-C1BC2CAE97A9}"/>
    <cellStyle name="요약 4 14 3 2 2" xfId="38117" xr:uid="{D6B15804-1103-48B1-A1A0-D9F7C70296DD}"/>
    <cellStyle name="요약 4 14 3 3" xfId="12113" xr:uid="{710880B3-53CF-4E74-B18B-D0E03BDE6AA1}"/>
    <cellStyle name="요약 4 14 3 3 2" xfId="38118" xr:uid="{7601840F-ACD2-446F-A0EA-899CFEC4F30F}"/>
    <cellStyle name="요약 4 14 3 4" xfId="38119" xr:uid="{28F8F26B-2350-4B4A-B091-67DA8F6807A4}"/>
    <cellStyle name="요약 4 14 4" xfId="12114" xr:uid="{92DB9C63-5929-41C4-8B3C-3A49151CDCA5}"/>
    <cellStyle name="요약 4 14 4 2" xfId="38120" xr:uid="{8A58D257-EDA5-4632-A5D8-E112F211830A}"/>
    <cellStyle name="요약 4 14 5" xfId="12115" xr:uid="{C382615F-6C29-4716-8AFD-16E6086D80DF}"/>
    <cellStyle name="요약 4 14 5 2" xfId="38121" xr:uid="{655AE65F-0264-446F-A9D5-CC84A6DDA762}"/>
    <cellStyle name="요약 4 14 6" xfId="38122" xr:uid="{CB4A931B-76A2-4D24-9F1C-90503341B535}"/>
    <cellStyle name="요약 4 15" xfId="12116" xr:uid="{EAC773F0-794D-4167-80C7-2C2CDBAEA8CA}"/>
    <cellStyle name="요약 4 15 2" xfId="12117" xr:uid="{21E8DFC6-2A90-451C-B286-D006F4427187}"/>
    <cellStyle name="요약 4 15 2 2" xfId="12118" xr:uid="{897AE634-AEDD-49DF-A7E4-0B07B84451DC}"/>
    <cellStyle name="요약 4 15 2 2 2" xfId="38123" xr:uid="{C89FCD37-90A4-451C-9830-BCEAA5E0FC3A}"/>
    <cellStyle name="요약 4 15 2 3" xfId="12119" xr:uid="{53EA3D3C-A2D8-40F3-A267-7791CE4F2C3D}"/>
    <cellStyle name="요약 4 15 2 3 2" xfId="38124" xr:uid="{063E5753-4B68-4152-9F27-5F842C84415C}"/>
    <cellStyle name="요약 4 15 2 4" xfId="38125" xr:uid="{556A5123-6A2C-4CDA-A8B3-19251CDD27DF}"/>
    <cellStyle name="요약 4 15 3" xfId="12120" xr:uid="{1AF3A18B-95F5-48DC-B05B-D0575B7B9B28}"/>
    <cellStyle name="요약 4 15 3 2" xfId="12121" xr:uid="{61A03051-A5FD-4A4A-AE9F-F68819AD9910}"/>
    <cellStyle name="요약 4 15 3 2 2" xfId="38126" xr:uid="{B39656BD-71D4-466F-AFB0-44493F60FFBD}"/>
    <cellStyle name="요약 4 15 3 3" xfId="12122" xr:uid="{FFA52850-A5BA-4174-8C15-61CDA573BDA2}"/>
    <cellStyle name="요약 4 15 3 3 2" xfId="38127" xr:uid="{42FC8C55-5622-40E6-A647-C0F20ECF4C17}"/>
    <cellStyle name="요약 4 15 3 4" xfId="38128" xr:uid="{0C8F735B-2802-4A9D-9E7C-E0746ED7C012}"/>
    <cellStyle name="요약 4 15 4" xfId="12123" xr:uid="{76A94208-970B-4E23-B530-6640AB30B118}"/>
    <cellStyle name="요약 4 15 4 2" xfId="38129" xr:uid="{A51FE31B-01AC-4BFF-BBC5-C4FC4692D25E}"/>
    <cellStyle name="요약 4 15 5" xfId="12124" xr:uid="{42ED3C38-8B52-4F8A-B721-3830DCE86E65}"/>
    <cellStyle name="요약 4 15 5 2" xfId="38130" xr:uid="{FE0EF497-8822-47C0-8AD8-62B6F7F53463}"/>
    <cellStyle name="요약 4 15 6" xfId="38131" xr:uid="{F8830519-4850-46EF-BBED-BACBF2EC1F66}"/>
    <cellStyle name="요약 4 16" xfId="12125" xr:uid="{011D89DD-359F-4322-B362-544771C13772}"/>
    <cellStyle name="요약 4 16 2" xfId="12126" xr:uid="{A557F784-2564-4BA7-9DC6-D10CF9757F30}"/>
    <cellStyle name="요약 4 16 2 2" xfId="38132" xr:uid="{5C0150B5-0540-420C-9122-07C2AB33CA2E}"/>
    <cellStyle name="요약 4 16 3" xfId="12127" xr:uid="{64D0E740-8A60-4A55-AC69-4FE17631C75B}"/>
    <cellStyle name="요약 4 16 3 2" xfId="38133" xr:uid="{6E933594-A8D4-4CAA-B18E-60D523EA81E2}"/>
    <cellStyle name="요약 4 16 4" xfId="38134" xr:uid="{A8B20848-C1C3-47FC-AC4D-14520D439BC9}"/>
    <cellStyle name="요약 4 17" xfId="28160" xr:uid="{64F0365B-ED63-472C-BBD8-08D46877E267}"/>
    <cellStyle name="요약 4 17 2" xfId="38135" xr:uid="{1430E4DF-A958-4427-A640-A1F3790761AA}"/>
    <cellStyle name="요약 4 18" xfId="38136" xr:uid="{4138B48E-FCC6-44B3-8E32-308362DB4C2E}"/>
    <cellStyle name="요약 4 2" xfId="12128" xr:uid="{5250171C-DAA0-4871-939E-7CBA63ED4EF2}"/>
    <cellStyle name="요약 4 2 2" xfId="12129" xr:uid="{05717E74-6B1E-4C4A-8CA2-A16878E59B13}"/>
    <cellStyle name="요약 4 2 2 2" xfId="12130" xr:uid="{7C903756-35AE-4910-8C6F-F4ACA842781E}"/>
    <cellStyle name="요약 4 2 2 2 2" xfId="38137" xr:uid="{F38D96BE-798B-4A6A-8189-3DB019C7B895}"/>
    <cellStyle name="요약 4 2 2 3" xfId="12131" xr:uid="{0CF26719-EDDA-431F-A86B-D04999DCDE80}"/>
    <cellStyle name="요약 4 2 2 3 2" xfId="38138" xr:uid="{15273EA8-5808-469C-982F-5C510C9AA78F}"/>
    <cellStyle name="요약 4 2 2 4" xfId="38139" xr:uid="{A716EC9C-B220-451F-B707-65846FCDFC44}"/>
    <cellStyle name="요약 4 2 3" xfId="12132" xr:uid="{DBF273E1-C46C-4A75-8245-4804E955300C}"/>
    <cellStyle name="요약 4 2 3 2" xfId="12133" xr:uid="{F329F57B-A826-476F-A3C5-5A4DAE3CB497}"/>
    <cellStyle name="요약 4 2 3 2 2" xfId="38140" xr:uid="{3B7E3BE5-4E07-492B-8317-169177A2D90D}"/>
    <cellStyle name="요약 4 2 3 3" xfId="12134" xr:uid="{048600F9-327F-421F-BAEA-2D974233A632}"/>
    <cellStyle name="요약 4 2 3 3 2" xfId="38141" xr:uid="{B046CEAD-9C6F-4CF3-88AB-E1B0845A9356}"/>
    <cellStyle name="요약 4 2 3 4" xfId="38142" xr:uid="{4CA857D6-6B74-4C0C-A61D-42A681375FF9}"/>
    <cellStyle name="요약 4 2 4" xfId="12135" xr:uid="{2BE8BE47-DC91-472E-960C-2B7D75581A1C}"/>
    <cellStyle name="요약 4 2 4 2" xfId="38143" xr:uid="{0598DF51-9805-431D-B526-806F4E141667}"/>
    <cellStyle name="요약 4 2 5" xfId="12136" xr:uid="{79CE5CAC-8771-4CA0-8207-FC465497EE8F}"/>
    <cellStyle name="요약 4 2 5 2" xfId="38144" xr:uid="{5363F741-1BD2-4947-A5F6-B7EED82FEE32}"/>
    <cellStyle name="요약 4 2 6" xfId="28161" xr:uid="{CFF4C46A-8050-4B29-B63C-1072C8E826CC}"/>
    <cellStyle name="요약 4 2 6 2" xfId="38145" xr:uid="{3B7C7881-ED28-4139-8AEE-7E4495DC1BB3}"/>
    <cellStyle name="요약 4 2 7" xfId="38146" xr:uid="{BA1BFECC-9F4C-4208-9C25-C1D6171D12D3}"/>
    <cellStyle name="요약 4 3" xfId="12137" xr:uid="{0B78CCB3-14FF-4AEA-BC26-E5E9C73388A8}"/>
    <cellStyle name="요약 4 3 2" xfId="12138" xr:uid="{358256EC-A70F-4516-B48E-5951CE56F3C5}"/>
    <cellStyle name="요약 4 3 2 2" xfId="12139" xr:uid="{6AFE28AB-270A-4E23-87E6-3FCFA927F750}"/>
    <cellStyle name="요약 4 3 2 2 2" xfId="38147" xr:uid="{8F97FDA1-0D8C-4625-9729-BC773A96F35E}"/>
    <cellStyle name="요약 4 3 2 3" xfId="12140" xr:uid="{A49AC937-CFD6-48C3-A0B3-107F8E3B1BCF}"/>
    <cellStyle name="요약 4 3 2 3 2" xfId="38148" xr:uid="{818CED6C-4955-4FC8-84D4-9E0F70A11ADC}"/>
    <cellStyle name="요약 4 3 2 4" xfId="38149" xr:uid="{63697E61-9C11-4CC2-AD6D-21D6832607E1}"/>
    <cellStyle name="요약 4 3 3" xfId="12141" xr:uid="{EA1D7BD0-2316-4EAA-889B-B6CF5C36A551}"/>
    <cellStyle name="요약 4 3 3 2" xfId="12142" xr:uid="{CDD09FF5-5F7B-48B0-83E8-C8CDEFD39059}"/>
    <cellStyle name="요약 4 3 3 2 2" xfId="38150" xr:uid="{814F2BBC-050D-4E5D-A884-3905FEF1ED45}"/>
    <cellStyle name="요약 4 3 3 3" xfId="12143" xr:uid="{918A9E37-B2ED-4BE8-AF55-7A436FCE8063}"/>
    <cellStyle name="요약 4 3 3 3 2" xfId="38151" xr:uid="{CC62561B-79AB-4215-B262-6CBF400AC3E7}"/>
    <cellStyle name="요약 4 3 3 4" xfId="38152" xr:uid="{6AEFED56-6A4C-42BB-ADCA-5726A29E6962}"/>
    <cellStyle name="요약 4 3 4" xfId="12144" xr:uid="{723D56EC-5C99-4796-9E4A-1C426FBE502E}"/>
    <cellStyle name="요약 4 3 4 2" xfId="38153" xr:uid="{7BD81438-CC5A-4F6F-A668-AD1278F48A1B}"/>
    <cellStyle name="요약 4 3 5" xfId="12145" xr:uid="{AE6E5DBC-0D66-4F5A-97DE-4F4FA84F6182}"/>
    <cellStyle name="요약 4 3 5 2" xfId="38154" xr:uid="{50166FCA-7618-44F0-94D9-39DF67413D60}"/>
    <cellStyle name="요약 4 3 6" xfId="38155" xr:uid="{D1AEB41F-5290-4C9B-9795-30AA20BDBB4C}"/>
    <cellStyle name="요약 4 4" xfId="12146" xr:uid="{161186AC-C381-4356-974E-5D536DB8386A}"/>
    <cellStyle name="요약 4 4 2" xfId="12147" xr:uid="{653FB375-5D29-463E-A923-32EF7E8AF3D4}"/>
    <cellStyle name="요약 4 4 2 2" xfId="12148" xr:uid="{56FC9F76-0A28-4E3C-907B-4F906929197A}"/>
    <cellStyle name="요약 4 4 2 2 2" xfId="38156" xr:uid="{A6D9A6F9-0B9F-45D2-B9FD-3B668EDBEA16}"/>
    <cellStyle name="요약 4 4 2 3" xfId="12149" xr:uid="{1E4B7F34-4C18-4D0F-8051-07EBD4C04880}"/>
    <cellStyle name="요약 4 4 2 3 2" xfId="38157" xr:uid="{03DD8B90-85D5-4161-84F9-E280DE6328E5}"/>
    <cellStyle name="요약 4 4 2 4" xfId="38158" xr:uid="{C5DFA986-C626-49EB-8389-6ECF32F1A467}"/>
    <cellStyle name="요약 4 4 3" xfId="12150" xr:uid="{FE9A63EC-503D-4F95-9E79-6D69A6273888}"/>
    <cellStyle name="요약 4 4 3 2" xfId="12151" xr:uid="{75AF1185-A88E-4B44-B395-274BCF16D9EF}"/>
    <cellStyle name="요약 4 4 3 2 2" xfId="38159" xr:uid="{D10CDCE0-BFAB-4F9F-8FE0-8100A293995A}"/>
    <cellStyle name="요약 4 4 3 3" xfId="12152" xr:uid="{6DD22588-6754-4456-B52D-9F46FDD981FF}"/>
    <cellStyle name="요약 4 4 3 3 2" xfId="38160" xr:uid="{6716F278-544F-4343-8D9C-410C2FF13D28}"/>
    <cellStyle name="요약 4 4 3 4" xfId="38161" xr:uid="{06FAA26E-BF56-4570-8CDD-4A7ABEA1E952}"/>
    <cellStyle name="요약 4 4 4" xfId="12153" xr:uid="{5CF720C8-10EB-4D9E-82B1-57CA9E11B85B}"/>
    <cellStyle name="요약 4 4 4 2" xfId="38162" xr:uid="{A0387973-B958-4906-8B5F-6580129A02A3}"/>
    <cellStyle name="요약 4 4 5" xfId="12154" xr:uid="{03C117D2-828A-4EF3-B4A0-147FE12FED07}"/>
    <cellStyle name="요약 4 4 5 2" xfId="38163" xr:uid="{714DF3DD-B0E7-4E0D-A0F5-C63FC4C03857}"/>
    <cellStyle name="요약 4 4 6" xfId="38164" xr:uid="{B14919D0-5B32-40E8-AC3D-5B572E897BA7}"/>
    <cellStyle name="요약 4 5" xfId="12155" xr:uid="{0032349F-63A3-49E2-8FE0-F54CB3A5E8BB}"/>
    <cellStyle name="요약 4 5 2" xfId="12156" xr:uid="{B1D71B11-22A2-43BE-A83D-EA0079A95C7F}"/>
    <cellStyle name="요약 4 5 2 2" xfId="12157" xr:uid="{84771F19-659C-4760-9859-3E206BF65929}"/>
    <cellStyle name="요약 4 5 2 2 2" xfId="38165" xr:uid="{318256F7-EAB6-4A42-AD60-25FDB4D23404}"/>
    <cellStyle name="요약 4 5 2 3" xfId="12158" xr:uid="{FF8C6FDB-12DC-4A81-8DDE-E2E5217E21BB}"/>
    <cellStyle name="요약 4 5 2 3 2" xfId="38166" xr:uid="{A16F636E-A12B-4E1B-98CC-33756FF579BE}"/>
    <cellStyle name="요약 4 5 2 4" xfId="38167" xr:uid="{6625126A-5E46-4D55-AE51-DD040CE02571}"/>
    <cellStyle name="요약 4 5 3" xfId="12159" xr:uid="{0C76CD57-BD82-4DE4-95C8-58A9B65740D5}"/>
    <cellStyle name="요약 4 5 3 2" xfId="12160" xr:uid="{B0A6D73D-9EB8-4FC1-8D06-B6068CC64D38}"/>
    <cellStyle name="요약 4 5 3 2 2" xfId="38168" xr:uid="{F253197B-59D3-4FAC-BDCD-B5BBAD6DE41E}"/>
    <cellStyle name="요약 4 5 3 3" xfId="12161" xr:uid="{552F7921-447A-494F-BFB4-480A6727E9FD}"/>
    <cellStyle name="요약 4 5 3 3 2" xfId="38169" xr:uid="{346B2C8C-15C5-4979-865D-4F945A7750C3}"/>
    <cellStyle name="요약 4 5 3 4" xfId="38170" xr:uid="{38C07EC1-8F7C-4417-A7FC-3BADBA993813}"/>
    <cellStyle name="요약 4 5 4" xfId="12162" xr:uid="{D71AA030-C234-47B5-9571-6058A705F2E7}"/>
    <cellStyle name="요약 4 5 4 2" xfId="38171" xr:uid="{4DF31A8C-43C5-4EBE-BAF5-E818245963CD}"/>
    <cellStyle name="요약 4 5 5" xfId="12163" xr:uid="{69D8357B-0666-43BC-9016-2298733C09B8}"/>
    <cellStyle name="요약 4 5 5 2" xfId="38172" xr:uid="{8AEFBF31-9643-4490-8741-CE12D1212C42}"/>
    <cellStyle name="요약 4 5 6" xfId="38173" xr:uid="{DA05896D-8149-45FA-BBE0-B04D7238BF4C}"/>
    <cellStyle name="요약 4 6" xfId="12164" xr:uid="{244AF6BA-557E-4C1D-860B-5674D4EEEFB7}"/>
    <cellStyle name="요약 4 6 2" xfId="12165" xr:uid="{7C6D7BD3-A2E3-4288-A995-B4E9E7D52BBE}"/>
    <cellStyle name="요약 4 6 2 2" xfId="12166" xr:uid="{BCBC2160-4871-4246-A168-13F2271749DD}"/>
    <cellStyle name="요약 4 6 2 2 2" xfId="38174" xr:uid="{B54DF674-0A47-4E93-8C92-D81FF8A2C3B5}"/>
    <cellStyle name="요약 4 6 2 3" xfId="12167" xr:uid="{735007D6-C1F9-482C-8B83-92EC2DA4E94D}"/>
    <cellStyle name="요약 4 6 2 3 2" xfId="38175" xr:uid="{9C24FF9A-C9A6-4233-91C6-DFF4992B9C56}"/>
    <cellStyle name="요약 4 6 2 4" xfId="38176" xr:uid="{ECBC4397-839C-4293-B0BD-46687A1B6582}"/>
    <cellStyle name="요약 4 6 3" xfId="12168" xr:uid="{50C38464-3A31-4CFC-B3EC-C8966B4B2344}"/>
    <cellStyle name="요약 4 6 3 2" xfId="12169" xr:uid="{5FC2682F-E8C3-4A78-8793-63745F8F8323}"/>
    <cellStyle name="요약 4 6 3 2 2" xfId="38177" xr:uid="{0B595DF0-DFC7-4538-B22A-80F44454B8DD}"/>
    <cellStyle name="요약 4 6 3 3" xfId="12170" xr:uid="{1DA75480-9A6B-44C4-B2A0-0EF1A8E151B0}"/>
    <cellStyle name="요약 4 6 3 3 2" xfId="38178" xr:uid="{2087E222-97AB-42E3-B268-52AE87B48C67}"/>
    <cellStyle name="요약 4 6 3 4" xfId="38179" xr:uid="{43B2D434-F6F2-4E92-9A01-06BDC17729BB}"/>
    <cellStyle name="요약 4 6 4" xfId="12171" xr:uid="{63F3196E-FF2F-401A-A5BA-5FC32B8BB354}"/>
    <cellStyle name="요약 4 6 4 2" xfId="38180" xr:uid="{24C35AF4-09BA-489C-8B3B-17922DD2A20B}"/>
    <cellStyle name="요약 4 6 5" xfId="12172" xr:uid="{10D16A1A-24CA-42C1-AAEE-DF28D624B7F8}"/>
    <cellStyle name="요약 4 6 5 2" xfId="38181" xr:uid="{57610FA7-9640-4108-85C7-7F8583717AA9}"/>
    <cellStyle name="요약 4 6 6" xfId="38182" xr:uid="{248DC5D9-29CC-48F7-9EC8-0C02C573F3CB}"/>
    <cellStyle name="요약 4 7" xfId="12173" xr:uid="{65C1EDBF-EDBC-4264-AE1B-DC83D93870F1}"/>
    <cellStyle name="요약 4 7 2" xfId="12174" xr:uid="{A2903F83-A535-4876-8196-2FA7ADED56DA}"/>
    <cellStyle name="요약 4 7 2 2" xfId="12175" xr:uid="{660A5AB9-825C-4A84-B8E6-6A91311D272C}"/>
    <cellStyle name="요약 4 7 2 2 2" xfId="38183" xr:uid="{9F503C4F-3BC0-4734-B604-B167472D6C98}"/>
    <cellStyle name="요약 4 7 2 3" xfId="12176" xr:uid="{CE18A4B1-9601-4888-A832-F842E725CBAC}"/>
    <cellStyle name="요약 4 7 2 3 2" xfId="38184" xr:uid="{58C9A996-92E7-4C08-A6D2-9722B61A980A}"/>
    <cellStyle name="요약 4 7 2 4" xfId="38185" xr:uid="{9B119CAB-368E-409E-BF1C-0A01C4F6E3B0}"/>
    <cellStyle name="요약 4 7 3" xfId="12177" xr:uid="{D0C2C6B1-A3FE-4B5B-8837-E213162EF7DA}"/>
    <cellStyle name="요약 4 7 3 2" xfId="12178" xr:uid="{908DD09A-8879-4AB3-B526-A1A1E229AD86}"/>
    <cellStyle name="요약 4 7 3 2 2" xfId="38186" xr:uid="{A4D4B473-176D-4A6A-99BF-7E1EF40341C8}"/>
    <cellStyle name="요약 4 7 3 3" xfId="12179" xr:uid="{DD676C44-71D8-47FC-A84E-E6B00E5B09F8}"/>
    <cellStyle name="요약 4 7 3 3 2" xfId="38187" xr:uid="{5C8BB058-BCB1-40C4-822E-E4A8FF5C0106}"/>
    <cellStyle name="요약 4 7 3 4" xfId="38188" xr:uid="{6B2C1D2B-EB44-4FD8-A6DB-614515BB6ED2}"/>
    <cellStyle name="요약 4 7 4" xfId="12180" xr:uid="{221B2AE2-BA83-4188-9BC0-987E46BBC736}"/>
    <cellStyle name="요약 4 7 4 2" xfId="38189" xr:uid="{77B00C77-2BE3-4C85-B620-9E988DEAB446}"/>
    <cellStyle name="요약 4 7 5" xfId="12181" xr:uid="{FC1BBBCD-8EC1-42C7-B1D7-96EEAD227C8F}"/>
    <cellStyle name="요약 4 7 5 2" xfId="38190" xr:uid="{7FF4F1E3-94A4-4FFB-B7E6-6A1CE1F22B85}"/>
    <cellStyle name="요약 4 7 6" xfId="38191" xr:uid="{8D92A12A-8CDB-4AA7-8F02-EDC4A4014489}"/>
    <cellStyle name="요약 4 8" xfId="12182" xr:uid="{F1B49024-DC0E-48F8-AFB6-C77A34551D21}"/>
    <cellStyle name="요약 4 8 2" xfId="12183" xr:uid="{B2A03907-A3A6-48B6-9097-6CB83017B29E}"/>
    <cellStyle name="요약 4 8 2 2" xfId="12184" xr:uid="{6A2DEDE8-5494-4E91-BEF3-0AC7D3DCD2C5}"/>
    <cellStyle name="요약 4 8 2 2 2" xfId="38192" xr:uid="{0D41C6AC-BA7A-4F22-9AD0-A463A59774D9}"/>
    <cellStyle name="요약 4 8 2 3" xfId="12185" xr:uid="{5C60DC67-DAE0-42D2-9189-377541E6219C}"/>
    <cellStyle name="요약 4 8 2 3 2" xfId="38193" xr:uid="{F19582B7-0211-4EB6-813D-4B480F8D7366}"/>
    <cellStyle name="요약 4 8 2 4" xfId="38194" xr:uid="{D484630A-51DA-4028-9CAC-150FF43FDB17}"/>
    <cellStyle name="요약 4 8 3" xfId="12186" xr:uid="{B16DD36A-D883-41FE-BA93-39BF749D9C15}"/>
    <cellStyle name="요약 4 8 3 2" xfId="12187" xr:uid="{ABE299FE-C2C8-46E7-B683-6B2489435354}"/>
    <cellStyle name="요약 4 8 3 2 2" xfId="38195" xr:uid="{15242A63-8FB0-4BA5-8B34-082EFA284EC8}"/>
    <cellStyle name="요약 4 8 3 3" xfId="12188" xr:uid="{E310505F-9F89-4BC6-BDEE-20DA179DD1FE}"/>
    <cellStyle name="요약 4 8 3 3 2" xfId="38196" xr:uid="{783FA47F-8BB3-4B6D-9A91-BDF7C03B9A52}"/>
    <cellStyle name="요약 4 8 3 4" xfId="38197" xr:uid="{9F89D50E-1CED-4029-823C-AC07C0A991DA}"/>
    <cellStyle name="요약 4 8 4" xfId="12189" xr:uid="{BD724623-615E-4097-95A0-017FC4160761}"/>
    <cellStyle name="요약 4 8 4 2" xfId="38198" xr:uid="{CCB51796-DD7B-4724-9645-5ECA9C5352C2}"/>
    <cellStyle name="요약 4 8 5" xfId="12190" xr:uid="{581818F8-6D8E-499D-AB82-525B8465A2C5}"/>
    <cellStyle name="요약 4 8 5 2" xfId="38199" xr:uid="{2262D646-7C6F-4E0D-9167-1B13AD4C04CC}"/>
    <cellStyle name="요약 4 8 6" xfId="38200" xr:uid="{91E2D637-4ABF-4822-BA19-2133D23816AC}"/>
    <cellStyle name="요약 4 9" xfId="12191" xr:uid="{0FDA76E0-71A8-4991-AB06-73BDDD07F77C}"/>
    <cellStyle name="요약 4 9 2" xfId="12192" xr:uid="{D5927449-46D4-4708-A7B2-B7DB4FBCA4D9}"/>
    <cellStyle name="요약 4 9 2 2" xfId="12193" xr:uid="{F5A7088E-2641-41E9-AFBA-54AC42160933}"/>
    <cellStyle name="요약 4 9 2 2 2" xfId="38201" xr:uid="{A56E35EE-D5D5-43BF-8D88-8EDA5F548FF1}"/>
    <cellStyle name="요약 4 9 2 3" xfId="12194" xr:uid="{B897E785-06B3-41F4-8D00-A5FA72E2B321}"/>
    <cellStyle name="요약 4 9 2 3 2" xfId="38202" xr:uid="{4EED16FC-3C44-4EC6-BCB0-9FCC18E18BB1}"/>
    <cellStyle name="요약 4 9 2 4" xfId="38203" xr:uid="{09A07636-EEAB-4A11-99D0-9AE03AC3397E}"/>
    <cellStyle name="요약 4 9 3" xfId="12195" xr:uid="{1089C437-B8F2-4C33-A07B-30CD27095C30}"/>
    <cellStyle name="요약 4 9 3 2" xfId="12196" xr:uid="{9C40B08C-BB4C-456E-B4B5-4A7A36B0171B}"/>
    <cellStyle name="요약 4 9 3 2 2" xfId="38204" xr:uid="{D605AE09-7F22-4763-91FF-FC1D9C42C7E9}"/>
    <cellStyle name="요약 4 9 3 3" xfId="12197" xr:uid="{EF79E192-F811-41BD-8D99-CD8E78F68D2A}"/>
    <cellStyle name="요약 4 9 3 3 2" xfId="38205" xr:uid="{E1CAE3F7-B282-4F95-9EFC-3679181ECA67}"/>
    <cellStyle name="요약 4 9 3 4" xfId="38206" xr:uid="{4F5610E0-B6F9-470B-A131-C7DABA5F0F41}"/>
    <cellStyle name="요약 4 9 4" xfId="12198" xr:uid="{5BDDE09A-B68D-4637-B6CB-6E21F665342A}"/>
    <cellStyle name="요약 4 9 4 2" xfId="38207" xr:uid="{E94EC71A-99D9-47A0-BD80-05C93CDFE10C}"/>
    <cellStyle name="요약 4 9 5" xfId="12199" xr:uid="{87746A89-359B-4A09-95DD-2297B0640779}"/>
    <cellStyle name="요약 4 9 5 2" xfId="38208" xr:uid="{7D4EAE2D-12A8-4C7F-AF01-26961C80A543}"/>
    <cellStyle name="요약 4 9 6" xfId="38209" xr:uid="{F38465AB-FA5A-4DDC-9548-93C8BAC3B3CA}"/>
    <cellStyle name="요약 40" xfId="12200" xr:uid="{C461A7D9-01F5-40E7-A90D-A8B1588408B2}"/>
    <cellStyle name="요약 40 2" xfId="12201" xr:uid="{CA6A70CD-D9F9-4847-A62B-0A3CFD6A59E4}"/>
    <cellStyle name="요약 40 2 2" xfId="12202" xr:uid="{892A5137-F035-4483-9BBD-948FD4A7CB33}"/>
    <cellStyle name="요약 40 2 2 2" xfId="38210" xr:uid="{9F179929-CAB1-4E82-A2D6-62E0E4B9C07E}"/>
    <cellStyle name="요약 40 2 3" xfId="12203" xr:uid="{BC95ED7D-1217-4194-A366-D1224536DE73}"/>
    <cellStyle name="요약 40 2 3 2" xfId="38211" xr:uid="{9B970BDF-C334-4E74-AB97-992A3BEB8345}"/>
    <cellStyle name="요약 40 2 4" xfId="38212" xr:uid="{D1489103-8BAA-4A05-90DA-045373992C5A}"/>
    <cellStyle name="요약 40 3" xfId="12204" xr:uid="{66D3790C-C53E-40F9-B0EE-6057F0FB0C88}"/>
    <cellStyle name="요약 40 3 2" xfId="12205" xr:uid="{65669A9B-88D4-456D-BA20-AC91B159E709}"/>
    <cellStyle name="요약 40 3 2 2" xfId="38213" xr:uid="{2CCE99C5-AB96-4046-9CE6-CA69276D5F71}"/>
    <cellStyle name="요약 40 3 3" xfId="12206" xr:uid="{72558701-42EC-4939-B4FC-A04E3141A429}"/>
    <cellStyle name="요약 40 3 3 2" xfId="38214" xr:uid="{391D9707-6405-445F-86D0-621DBAC81434}"/>
    <cellStyle name="요약 40 3 4" xfId="38215" xr:uid="{81C8C2FC-CBBC-4EBC-99CE-79176CDFFB10}"/>
    <cellStyle name="요약 40 4" xfId="12207" xr:uid="{FC414924-2F37-481B-A20B-76BA9DFBC1A5}"/>
    <cellStyle name="요약 40 4 2" xfId="12208" xr:uid="{5658F505-AE35-485F-AB44-FF805F50EF6D}"/>
    <cellStyle name="요약 40 4 2 2" xfId="38216" xr:uid="{12EAC94D-9F17-4BA0-B814-30F80C39AA1E}"/>
    <cellStyle name="요약 40 4 3" xfId="12209" xr:uid="{B66972F4-73D1-47D1-AE96-CCED9C843D84}"/>
    <cellStyle name="요약 40 4 3 2" xfId="38217" xr:uid="{67D650DA-DC76-46E1-9F89-260DDC0A0012}"/>
    <cellStyle name="요약 40 4 4" xfId="38218" xr:uid="{A91BF9E2-1EDD-4E13-8683-91355EF76815}"/>
    <cellStyle name="요약 40 5" xfId="12210" xr:uid="{795B10AC-3740-43E5-9CDC-0CB5E243D4A2}"/>
    <cellStyle name="요약 40 5 2" xfId="38219" xr:uid="{C699D79F-2A61-4123-A648-A5F49B46E11F}"/>
    <cellStyle name="요약 40 6" xfId="12211" xr:uid="{752709E9-329A-42AB-8B0E-A1B0CD6C3E54}"/>
    <cellStyle name="요약 40 6 2" xfId="38220" xr:uid="{1F63ABCF-941C-4C7F-8654-3481AB1BF723}"/>
    <cellStyle name="요약 40 7" xfId="38221" xr:uid="{F46611C9-95C4-4AFA-AF23-165E2D4F8781}"/>
    <cellStyle name="요약 41" xfId="12212" xr:uid="{CCC7081C-922B-48E2-AD01-F8B9562C1CF3}"/>
    <cellStyle name="요약 41 2" xfId="12213" xr:uid="{2F575BCA-2136-44F9-B59A-CC200FD34294}"/>
    <cellStyle name="요약 41 2 2" xfId="12214" xr:uid="{008CA244-FC43-4FE2-8DFF-770559B04BE6}"/>
    <cellStyle name="요약 41 2 2 2" xfId="38222" xr:uid="{18D5A95E-C320-4377-A49E-5C000EE9D066}"/>
    <cellStyle name="요약 41 2 3" xfId="12215" xr:uid="{5353718D-D511-4D2C-AAC4-B16B62114D8E}"/>
    <cellStyle name="요약 41 2 3 2" xfId="38223" xr:uid="{B60613A5-ACCB-4EB7-9E7A-3F0D07FFF849}"/>
    <cellStyle name="요약 41 2 4" xfId="38224" xr:uid="{3E698B14-14FB-4F59-9B31-8C79DEAD4BBF}"/>
    <cellStyle name="요약 41 3" xfId="12216" xr:uid="{83453E1D-F382-4DE4-8A38-221A776412DA}"/>
    <cellStyle name="요약 41 3 2" xfId="12217" xr:uid="{B7D23815-A4A7-4261-90DE-938A322AAFBD}"/>
    <cellStyle name="요약 41 3 2 2" xfId="38225" xr:uid="{A2CF38BB-2759-4D52-BCAF-9524E30D0E2E}"/>
    <cellStyle name="요약 41 3 3" xfId="12218" xr:uid="{B690BE38-BA32-4152-8BAB-C697F3006074}"/>
    <cellStyle name="요약 41 3 3 2" xfId="38226" xr:uid="{78D7E754-80A6-4CD7-97AF-41B2F8FADDB1}"/>
    <cellStyle name="요약 41 3 4" xfId="38227" xr:uid="{310BC2F7-9220-4346-A794-3A27D9708D1A}"/>
    <cellStyle name="요약 41 4" xfId="12219" xr:uid="{2148DAD4-A858-40D4-9F3D-F2D850BB652D}"/>
    <cellStyle name="요약 41 4 2" xfId="12220" xr:uid="{A633089A-6AE6-4467-B8E3-4F3809BC2D14}"/>
    <cellStyle name="요약 41 4 2 2" xfId="38228" xr:uid="{C3F438E4-22F3-4373-B61F-BE4B1068B420}"/>
    <cellStyle name="요약 41 4 3" xfId="12221" xr:uid="{A04FB58D-2BA3-4917-8CBD-593865A7941D}"/>
    <cellStyle name="요약 41 4 3 2" xfId="38229" xr:uid="{9374CF9E-B0AE-4912-8C66-BD0B5A153E1D}"/>
    <cellStyle name="요약 41 4 4" xfId="38230" xr:uid="{7794992C-D128-451A-AA3B-355A1D7568CA}"/>
    <cellStyle name="요약 41 5" xfId="12222" xr:uid="{9ED6D4F3-739C-4D60-B2F7-F0695C927D77}"/>
    <cellStyle name="요약 41 5 2" xfId="38231" xr:uid="{11732F83-6224-4D58-B2A1-59D8FF123FFB}"/>
    <cellStyle name="요약 41 6" xfId="12223" xr:uid="{77FA7A9F-9A68-48C5-9CF2-601B03E9A1BC}"/>
    <cellStyle name="요약 41 6 2" xfId="38232" xr:uid="{414F57C9-2501-423B-9B2A-1EC5A9BFF43F}"/>
    <cellStyle name="요약 41 7" xfId="38233" xr:uid="{71866F44-F649-4F04-9D18-4D68FB010795}"/>
    <cellStyle name="요약 42" xfId="12224" xr:uid="{8D5B1A0E-8205-4394-945A-9770E3BC6CAF}"/>
    <cellStyle name="요약 42 2" xfId="12225" xr:uid="{101FA7DB-388B-4665-A49A-51C5F29FF9D4}"/>
    <cellStyle name="요약 42 2 2" xfId="12226" xr:uid="{FA3B6A86-80A7-4EF0-84D1-F7277479C569}"/>
    <cellStyle name="요약 42 2 2 2" xfId="38234" xr:uid="{B19A8E95-0547-40AE-99AA-0799F84A458F}"/>
    <cellStyle name="요약 42 2 3" xfId="12227" xr:uid="{8145D0D8-AD83-4213-9344-FB19FF011FA8}"/>
    <cellStyle name="요약 42 2 3 2" xfId="38235" xr:uid="{36A1C99E-1C39-4F4F-AE7C-C9E6DE1849BC}"/>
    <cellStyle name="요약 42 2 4" xfId="38236" xr:uid="{E52FA47B-433B-4294-859A-FCAB203F8D07}"/>
    <cellStyle name="요약 42 3" xfId="12228" xr:uid="{B6FE46A9-7E3F-4378-9EF4-6BC0308409E7}"/>
    <cellStyle name="요약 42 3 2" xfId="12229" xr:uid="{052B01E7-DBE2-4178-BF24-026C59CD8859}"/>
    <cellStyle name="요약 42 3 2 2" xfId="38237" xr:uid="{C0568EED-8B8C-4321-896C-B4A0293839AF}"/>
    <cellStyle name="요약 42 3 3" xfId="12230" xr:uid="{57CC47CB-23E3-48BD-B771-34B527D1F056}"/>
    <cellStyle name="요약 42 3 3 2" xfId="38238" xr:uid="{063760D4-A7A8-4BA0-BCC0-69E808489EF3}"/>
    <cellStyle name="요약 42 3 4" xfId="38239" xr:uid="{8A063AB3-1582-46C3-B6DF-FAA0D66B15C6}"/>
    <cellStyle name="요약 42 4" xfId="12231" xr:uid="{9191332D-D5C5-4028-B156-EE417E458EB9}"/>
    <cellStyle name="요약 42 4 2" xfId="12232" xr:uid="{03084F19-7BA5-44C4-8094-0E872842C320}"/>
    <cellStyle name="요약 42 4 2 2" xfId="38240" xr:uid="{D65343F5-0DF8-4CC3-B7A2-57EB12E3D46C}"/>
    <cellStyle name="요약 42 4 3" xfId="12233" xr:uid="{B2E1EA91-7838-4C48-91F6-6AB12C6D0435}"/>
    <cellStyle name="요약 42 4 3 2" xfId="38241" xr:uid="{E28E3511-9E73-4B3A-B08F-11DBA6F9A14F}"/>
    <cellStyle name="요약 42 4 4" xfId="38242" xr:uid="{D3099B6E-6FDE-4C6A-8864-058F61EFF1BD}"/>
    <cellStyle name="요약 42 5" xfId="12234" xr:uid="{B0A2339A-541E-41B2-A887-BEEB26C40B8F}"/>
    <cellStyle name="요약 42 5 2" xfId="38243" xr:uid="{77EBE4A6-1183-4353-872F-DC24A165AD9D}"/>
    <cellStyle name="요약 42 6" xfId="12235" xr:uid="{4DFDF205-E6C7-4D5F-B7AC-92893E000953}"/>
    <cellStyle name="요약 42 6 2" xfId="38244" xr:uid="{C6861119-07AF-4A69-8199-55E545F46A88}"/>
    <cellStyle name="요약 42 7" xfId="38245" xr:uid="{2EAA8A68-0D54-49BC-B465-22023D4A292D}"/>
    <cellStyle name="요약 43" xfId="42325" xr:uid="{73A1B6A9-BAA3-4FE1-8346-9E2C46DB4A92}"/>
    <cellStyle name="요약 5" xfId="12236" xr:uid="{7DDC491F-2C43-4B21-B939-4B1B71309887}"/>
    <cellStyle name="요약 5 10" xfId="12237" xr:uid="{9A69EA6B-8015-4C0B-A26A-5F1F92F28BA0}"/>
    <cellStyle name="요약 5 10 2" xfId="12238" xr:uid="{C19329F1-2FF6-48E3-B8C9-294D1A96C7EC}"/>
    <cellStyle name="요약 5 10 2 2" xfId="12239" xr:uid="{AEC89FFE-7407-48DF-9BDE-B982B2F74D60}"/>
    <cellStyle name="요약 5 10 2 2 2" xfId="38246" xr:uid="{1442DC18-FB19-45A7-B911-59219A5D4786}"/>
    <cellStyle name="요약 5 10 2 3" xfId="12240" xr:uid="{8E2CD758-F33E-48CB-8999-4D4E70628162}"/>
    <cellStyle name="요약 5 10 2 3 2" xfId="38247" xr:uid="{A30C0620-BFB1-420E-9827-3895F5FC3E8D}"/>
    <cellStyle name="요약 5 10 2 4" xfId="38248" xr:uid="{452E1D87-9B1F-4BE7-8BAC-0A1988FA03D1}"/>
    <cellStyle name="요약 5 10 3" xfId="12241" xr:uid="{79A14EC3-FCC9-4029-84AC-A2234CBB208B}"/>
    <cellStyle name="요약 5 10 3 2" xfId="12242" xr:uid="{94F3D306-E884-47C1-9057-7EF58D92C515}"/>
    <cellStyle name="요약 5 10 3 2 2" xfId="38249" xr:uid="{0D55C120-FD3D-4144-9AB6-1EAB60B99115}"/>
    <cellStyle name="요약 5 10 3 3" xfId="12243" xr:uid="{89743EDB-BF8F-44BA-AFBF-6FA3B6D70253}"/>
    <cellStyle name="요약 5 10 3 3 2" xfId="38250" xr:uid="{E499C471-3428-427B-B456-850D6B1C6D0A}"/>
    <cellStyle name="요약 5 10 3 4" xfId="38251" xr:uid="{BEE15939-46DA-4785-A174-8BBF20EC92CE}"/>
    <cellStyle name="요약 5 10 4" xfId="12244" xr:uid="{F4A9E847-31CC-49B5-B8AC-1473E8B91E84}"/>
    <cellStyle name="요약 5 10 4 2" xfId="38252" xr:uid="{1D687458-F944-4FF9-AF4A-E7ADB017EE9A}"/>
    <cellStyle name="요약 5 10 5" xfId="12245" xr:uid="{58CF2F0A-7C49-4C06-B8EA-2BD80E6C94D4}"/>
    <cellStyle name="요약 5 10 5 2" xfId="38253" xr:uid="{94AB17E4-5704-4BE9-A30B-E2BA1AB12F0C}"/>
    <cellStyle name="요약 5 10 6" xfId="38254" xr:uid="{633A220B-BE5A-46FF-B633-63C6C842E6C6}"/>
    <cellStyle name="요약 5 11" xfId="12246" xr:uid="{42782915-D23C-46F6-9FCA-9E50C8BAD725}"/>
    <cellStyle name="요약 5 11 2" xfId="12247" xr:uid="{1240C4B0-4538-4964-B24D-889860FAF169}"/>
    <cellStyle name="요약 5 11 2 2" xfId="12248" xr:uid="{96026F1A-2F5C-4254-AFCB-E91D9ABF09E0}"/>
    <cellStyle name="요약 5 11 2 2 2" xfId="38255" xr:uid="{31EE5CFD-B31F-431E-9153-7BF06A1B937C}"/>
    <cellStyle name="요약 5 11 2 3" xfId="12249" xr:uid="{0C82CC0F-4B46-492C-BB87-F2E7B50FFD8D}"/>
    <cellStyle name="요약 5 11 2 3 2" xfId="38256" xr:uid="{CD2AC05D-62DC-4B4C-8F53-A5AD9BAF8E4B}"/>
    <cellStyle name="요약 5 11 2 4" xfId="38257" xr:uid="{92B874D9-FFDC-4489-9B24-C72A6A4659F1}"/>
    <cellStyle name="요약 5 11 3" xfId="12250" xr:uid="{CACCA087-A7F5-414E-BEA9-ADE8F1C503EB}"/>
    <cellStyle name="요약 5 11 3 2" xfId="12251" xr:uid="{DBAB7F6C-8CF8-456C-8843-552678533891}"/>
    <cellStyle name="요약 5 11 3 2 2" xfId="38258" xr:uid="{A3D404EF-0AFB-4334-A1AE-6B80DBDA7A16}"/>
    <cellStyle name="요약 5 11 3 3" xfId="12252" xr:uid="{1BF29C91-26AB-4DE9-9517-FBCE0C1552B4}"/>
    <cellStyle name="요약 5 11 3 3 2" xfId="38259" xr:uid="{F4D3A9C2-477B-4732-9522-485C2AF196BD}"/>
    <cellStyle name="요약 5 11 3 4" xfId="38260" xr:uid="{2AF5CFA7-6075-4956-9ACD-B5F5600BDBF8}"/>
    <cellStyle name="요약 5 11 4" xfId="12253" xr:uid="{8B81AE3F-93A2-4577-B54F-3E00CF831985}"/>
    <cellStyle name="요약 5 11 4 2" xfId="38261" xr:uid="{C40C7487-0530-48F6-809B-675D06618425}"/>
    <cellStyle name="요약 5 11 5" xfId="12254" xr:uid="{A89B5284-858C-4518-AE29-5C0506FFE813}"/>
    <cellStyle name="요약 5 11 5 2" xfId="38262" xr:uid="{DB5BFAF3-C617-45DD-B4FC-3DAC18AC80A8}"/>
    <cellStyle name="요약 5 11 6" xfId="38263" xr:uid="{17DC3C21-E80B-4E77-B7B5-1CD1D0FFB662}"/>
    <cellStyle name="요약 5 12" xfId="12255" xr:uid="{D2D9C785-7D35-48AA-A753-9018F1280F20}"/>
    <cellStyle name="요약 5 12 2" xfId="12256" xr:uid="{16EC242E-339F-4365-AA3F-4C59E5E9EF42}"/>
    <cellStyle name="요약 5 12 2 2" xfId="12257" xr:uid="{AF416329-3B4E-427B-BCF2-10F3E26F3873}"/>
    <cellStyle name="요약 5 12 2 2 2" xfId="38264" xr:uid="{DDC3BFB1-905F-4095-B245-39E9758A2C7A}"/>
    <cellStyle name="요약 5 12 2 3" xfId="12258" xr:uid="{B081DF32-E9CB-46FF-9A41-A13A174C5FBB}"/>
    <cellStyle name="요약 5 12 2 3 2" xfId="38265" xr:uid="{847ECC67-2834-4690-9A66-856A87B3C890}"/>
    <cellStyle name="요약 5 12 2 4" xfId="38266" xr:uid="{A301026A-0B7B-42FC-A610-6F242B3F4473}"/>
    <cellStyle name="요약 5 12 3" xfId="12259" xr:uid="{30F555E1-9480-42A4-AB25-53586A20442F}"/>
    <cellStyle name="요약 5 12 3 2" xfId="12260" xr:uid="{DD60A1DD-E294-450F-993D-5AB2D8F2B23B}"/>
    <cellStyle name="요약 5 12 3 2 2" xfId="38267" xr:uid="{E265326B-B87E-43DF-BD48-6498E148FDE0}"/>
    <cellStyle name="요약 5 12 3 3" xfId="12261" xr:uid="{5D8F0849-D24B-406E-9CCE-E61BA92EE2AC}"/>
    <cellStyle name="요약 5 12 3 3 2" xfId="38268" xr:uid="{AF76F1A1-5D1B-47CB-B559-67E139955CD6}"/>
    <cellStyle name="요약 5 12 3 4" xfId="38269" xr:uid="{B8D81732-6837-4A5D-BBF3-A6940B6177CA}"/>
    <cellStyle name="요약 5 12 4" xfId="12262" xr:uid="{6CB1632D-4574-4782-B513-161B383B3EA1}"/>
    <cellStyle name="요약 5 12 4 2" xfId="38270" xr:uid="{30BFAF29-845D-4B80-A8A7-BB52B1F1254A}"/>
    <cellStyle name="요약 5 12 5" xfId="12263" xr:uid="{DBEB0B52-730E-4984-B77E-15BCAD92801F}"/>
    <cellStyle name="요약 5 12 5 2" xfId="38271" xr:uid="{2B675B21-6C21-4127-8F91-BC88EFAA17E5}"/>
    <cellStyle name="요약 5 12 6" xfId="38272" xr:uid="{7C057D43-8B98-4068-BC4F-C636B31FB40D}"/>
    <cellStyle name="요약 5 13" xfId="12264" xr:uid="{5B131292-C296-4520-AAA1-D7A03EDD691C}"/>
    <cellStyle name="요약 5 13 2" xfId="12265" xr:uid="{7AB95FBB-EDC2-4036-B32F-26BE62351142}"/>
    <cellStyle name="요약 5 13 2 2" xfId="12266" xr:uid="{968EB012-480F-493E-A627-F23E245F3184}"/>
    <cellStyle name="요약 5 13 2 2 2" xfId="38273" xr:uid="{33FC81DA-27E1-4254-82AD-1F64513C4689}"/>
    <cellStyle name="요약 5 13 2 3" xfId="12267" xr:uid="{25458F13-33F4-44EB-821F-D82D5F2060CC}"/>
    <cellStyle name="요약 5 13 2 3 2" xfId="38274" xr:uid="{78ACD8FE-AE8A-42F5-86AC-43BF19AD1E8E}"/>
    <cellStyle name="요약 5 13 2 4" xfId="38275" xr:uid="{F322AF8C-600C-41B4-9184-BC7D4B924E57}"/>
    <cellStyle name="요약 5 13 3" xfId="12268" xr:uid="{2AE41B0A-909D-48BB-92BB-FBAA51517D52}"/>
    <cellStyle name="요약 5 13 3 2" xfId="12269" xr:uid="{66BE2B3E-DE3C-4826-8AC9-FBF9581F24E0}"/>
    <cellStyle name="요약 5 13 3 2 2" xfId="38276" xr:uid="{BD87DC86-0E16-4DC5-A32F-32135C59DBEC}"/>
    <cellStyle name="요약 5 13 3 3" xfId="12270" xr:uid="{1370377E-8143-447F-A589-01A24C4E03BF}"/>
    <cellStyle name="요약 5 13 3 3 2" xfId="38277" xr:uid="{ACDEFE0E-F67B-41F9-848F-17A59ED23A9F}"/>
    <cellStyle name="요약 5 13 3 4" xfId="38278" xr:uid="{AA7A0B5B-97B0-4DF1-BA4C-271C456703FD}"/>
    <cellStyle name="요약 5 13 4" xfId="12271" xr:uid="{C53FD91B-5660-43CC-9767-9390F99BFEC9}"/>
    <cellStyle name="요약 5 13 4 2" xfId="38279" xr:uid="{2A776E8D-4BA4-4BC2-9AEC-80D6636A70E0}"/>
    <cellStyle name="요약 5 13 5" xfId="12272" xr:uid="{14668592-9B01-4F76-891E-45FDC9D29B81}"/>
    <cellStyle name="요약 5 13 5 2" xfId="38280" xr:uid="{615B9F67-5CEF-4CDD-B2CC-0D058B4346F2}"/>
    <cellStyle name="요약 5 13 6" xfId="38281" xr:uid="{0336FE25-33BC-440A-B5A1-0218424014DD}"/>
    <cellStyle name="요약 5 14" xfId="12273" xr:uid="{CF6FA9C1-FC8A-4091-A4CD-A4842AF02F9E}"/>
    <cellStyle name="요약 5 14 2" xfId="12274" xr:uid="{A91DDABC-7CA2-4614-8B4A-C053CB49A499}"/>
    <cellStyle name="요약 5 14 2 2" xfId="12275" xr:uid="{CC475560-BFF1-4FC3-82B0-DB5B3F8C46DF}"/>
    <cellStyle name="요약 5 14 2 2 2" xfId="38282" xr:uid="{2F6302FE-AC5B-4D37-8C67-7F9D1EB44FCF}"/>
    <cellStyle name="요약 5 14 2 3" xfId="12276" xr:uid="{6F595229-B9FF-4F56-9876-81CB9F60DD3B}"/>
    <cellStyle name="요약 5 14 2 3 2" xfId="38283" xr:uid="{763B9763-4BA0-4590-924C-E19E2C036DAC}"/>
    <cellStyle name="요약 5 14 2 4" xfId="38284" xr:uid="{0143DEDB-2B97-40B1-B0AF-54BAC829A8DD}"/>
    <cellStyle name="요약 5 14 3" xfId="12277" xr:uid="{7CA76187-7B7E-41CE-8672-9545D77AF88F}"/>
    <cellStyle name="요약 5 14 3 2" xfId="12278" xr:uid="{A9DF4A91-59D7-4CCE-8C9C-F3B9C625874D}"/>
    <cellStyle name="요약 5 14 3 2 2" xfId="38285" xr:uid="{A4DF33B3-5F58-47EF-BCBE-684C5493606B}"/>
    <cellStyle name="요약 5 14 3 3" xfId="12279" xr:uid="{C4EE36AE-A76D-4E55-B3F9-9B9F8D34CB67}"/>
    <cellStyle name="요약 5 14 3 3 2" xfId="38286" xr:uid="{E9D55150-386A-44D9-8CD1-C5AF52AA2DB7}"/>
    <cellStyle name="요약 5 14 3 4" xfId="38287" xr:uid="{C2E46C74-1E3A-4E93-8A97-AB1AED74C826}"/>
    <cellStyle name="요약 5 14 4" xfId="12280" xr:uid="{A5DDE65B-E672-494A-8E2C-0A1C9C6EB7A9}"/>
    <cellStyle name="요약 5 14 4 2" xfId="38288" xr:uid="{D768E06F-FC66-43A2-8FA9-EDC9FB955D03}"/>
    <cellStyle name="요약 5 14 5" xfId="12281" xr:uid="{FF819D0C-9F12-404F-8538-870C53D55734}"/>
    <cellStyle name="요약 5 14 5 2" xfId="38289" xr:uid="{BC0B5193-C6D5-4FC9-83C3-0561F96C0950}"/>
    <cellStyle name="요약 5 14 6" xfId="38290" xr:uid="{CDDAEED6-818D-45C1-BB99-7A77832F86D9}"/>
    <cellStyle name="요약 5 15" xfId="12282" xr:uid="{ECD72BE5-2D33-4AF2-9642-6B81834E4C24}"/>
    <cellStyle name="요약 5 15 2" xfId="12283" xr:uid="{90E7DB02-8618-45E7-9C3E-52B8EA2113FE}"/>
    <cellStyle name="요약 5 15 2 2" xfId="12284" xr:uid="{3BB75522-1E44-4173-8569-39FCC459B241}"/>
    <cellStyle name="요약 5 15 2 2 2" xfId="38291" xr:uid="{5505557A-552E-4728-956A-F791D5851E8F}"/>
    <cellStyle name="요약 5 15 2 3" xfId="12285" xr:uid="{3E44342B-4B16-438D-89E0-5E6C349E52F2}"/>
    <cellStyle name="요약 5 15 2 3 2" xfId="38292" xr:uid="{4DDBFB22-AF53-4B01-8C47-280F49FECA45}"/>
    <cellStyle name="요약 5 15 2 4" xfId="38293" xr:uid="{18FF65F0-1366-4046-822E-8BC1AB4D6EA0}"/>
    <cellStyle name="요약 5 15 3" xfId="12286" xr:uid="{6F737633-EE75-4F3A-AD9C-BF70F551B112}"/>
    <cellStyle name="요약 5 15 3 2" xfId="12287" xr:uid="{F81EDA2B-BFBC-48D1-8856-1E91260BE348}"/>
    <cellStyle name="요약 5 15 3 2 2" xfId="38294" xr:uid="{C56E5BBD-3406-4D31-87D9-27CDD06C68B2}"/>
    <cellStyle name="요약 5 15 3 3" xfId="12288" xr:uid="{63F72B18-E460-4B5F-B504-EE59932B1E07}"/>
    <cellStyle name="요약 5 15 3 3 2" xfId="38295" xr:uid="{54847258-C2CB-4492-BA96-60BF43F57F20}"/>
    <cellStyle name="요약 5 15 3 4" xfId="38296" xr:uid="{98C29581-A2F5-473E-9839-B3AF96D8586E}"/>
    <cellStyle name="요약 5 15 4" xfId="12289" xr:uid="{698DEDBD-6768-481E-9C12-AC6682502AC5}"/>
    <cellStyle name="요약 5 15 4 2" xfId="38297" xr:uid="{9D28284F-00C8-469C-8896-4E398F9700CD}"/>
    <cellStyle name="요약 5 15 5" xfId="12290" xr:uid="{D6F68977-D231-4695-947C-DD69C26B8398}"/>
    <cellStyle name="요약 5 15 5 2" xfId="38298" xr:uid="{2FC9B9DB-18B2-4142-BE84-C19DEE903297}"/>
    <cellStyle name="요약 5 15 6" xfId="38299" xr:uid="{26450EE6-8327-4CA2-A660-CFDA5DF2914C}"/>
    <cellStyle name="요약 5 16" xfId="12291" xr:uid="{3894D307-BBB4-45E2-8533-F99E8B80823D}"/>
    <cellStyle name="요약 5 16 2" xfId="12292" xr:uid="{821823AD-F1FA-4C8D-AC10-B51C3049EFB7}"/>
    <cellStyle name="요약 5 16 2 2" xfId="38300" xr:uid="{A1AF26A4-1FF1-4A40-A5CE-39C56690217D}"/>
    <cellStyle name="요약 5 16 3" xfId="12293" xr:uid="{A9595A20-FFE1-42CE-899D-F4336ECB9604}"/>
    <cellStyle name="요약 5 16 3 2" xfId="38301" xr:uid="{896737A8-FD1B-4AF8-B1CD-590E84654E4C}"/>
    <cellStyle name="요약 5 16 4" xfId="38302" xr:uid="{996C4563-F2F7-427D-ABD9-499E7D61C333}"/>
    <cellStyle name="요약 5 17" xfId="28162" xr:uid="{CD0215A4-2B2A-4FE6-A4E8-AC8C4E2F4FDD}"/>
    <cellStyle name="요약 5 17 2" xfId="38303" xr:uid="{66949FEE-A127-4E2A-BDAF-2E95E370850F}"/>
    <cellStyle name="요약 5 18" xfId="38304" xr:uid="{15C034D1-D3C0-4A0A-B5C1-9567B26DCE32}"/>
    <cellStyle name="요약 5 2" xfId="12294" xr:uid="{C2021F2F-1020-4FB7-9AAC-5141C5656C5D}"/>
    <cellStyle name="요약 5 2 2" xfId="12295" xr:uid="{4583A6E6-B263-4556-A3B9-606068356CBC}"/>
    <cellStyle name="요약 5 2 2 2" xfId="12296" xr:uid="{97DB3D0A-6F61-4EE8-AD4A-D67361D88FD7}"/>
    <cellStyle name="요약 5 2 2 2 2" xfId="38305" xr:uid="{54718998-C334-4455-9237-502ED699418F}"/>
    <cellStyle name="요약 5 2 2 3" xfId="12297" xr:uid="{1D853F1C-3033-4ED5-B8B5-B7D4FDEF48BB}"/>
    <cellStyle name="요약 5 2 2 3 2" xfId="38306" xr:uid="{415081C3-6ADE-4C04-9E9C-4C16CAAB77F6}"/>
    <cellStyle name="요약 5 2 2 4" xfId="38307" xr:uid="{4B2A1A42-35C2-4EC4-BACD-F1131824E1E6}"/>
    <cellStyle name="요약 5 2 3" xfId="12298" xr:uid="{B05B4FFE-EFE4-46FC-80FA-EDC36AF39F92}"/>
    <cellStyle name="요약 5 2 3 2" xfId="12299" xr:uid="{A6796C96-3E5B-462A-A21E-8DDC8B9B2A0D}"/>
    <cellStyle name="요약 5 2 3 2 2" xfId="38308" xr:uid="{8751B8BF-B947-42F0-AD12-220A2EF71227}"/>
    <cellStyle name="요약 5 2 3 3" xfId="12300" xr:uid="{30078E82-76F2-4861-8753-6F833D1D0275}"/>
    <cellStyle name="요약 5 2 3 3 2" xfId="38309" xr:uid="{6381ED5C-3746-4E93-94C3-74DEF64C7867}"/>
    <cellStyle name="요약 5 2 3 4" xfId="38310" xr:uid="{B1BE7821-D33D-424B-9D79-8A118B1C1E5B}"/>
    <cellStyle name="요약 5 2 4" xfId="12301" xr:uid="{5967BDDB-A66D-4EC7-883E-1F1ECB2A4DC6}"/>
    <cellStyle name="요약 5 2 4 2" xfId="38311" xr:uid="{5328F7F3-904B-4D46-A62E-319CD02FA352}"/>
    <cellStyle name="요약 5 2 5" xfId="12302" xr:uid="{7528C0E7-5F5C-4B17-B75C-94B4CA715EEE}"/>
    <cellStyle name="요약 5 2 5 2" xfId="38312" xr:uid="{163F98F7-05AF-40D3-8AD2-C84307036B42}"/>
    <cellStyle name="요약 5 2 6" xfId="28163" xr:uid="{16BC2859-7045-4D45-B763-5B7CF1CA2797}"/>
    <cellStyle name="요약 5 2 6 2" xfId="38313" xr:uid="{5CADAAAD-5ADE-45F1-BFE4-2C88495A77E8}"/>
    <cellStyle name="요약 5 2 7" xfId="38314" xr:uid="{7880DDA1-0F86-4010-85CB-0FB1852DC7E9}"/>
    <cellStyle name="요약 5 3" xfId="12303" xr:uid="{0265A2C8-9A35-425A-BA71-A7A3B0978061}"/>
    <cellStyle name="요약 5 3 2" xfId="12304" xr:uid="{C0FA6B19-C8DA-4F93-9223-DB5386D569DF}"/>
    <cellStyle name="요약 5 3 2 2" xfId="12305" xr:uid="{BF974835-C933-4346-B98C-A10748448A1E}"/>
    <cellStyle name="요약 5 3 2 2 2" xfId="38315" xr:uid="{BD41EDCB-11E2-4D2E-9442-207A94E292E1}"/>
    <cellStyle name="요약 5 3 2 3" xfId="12306" xr:uid="{7C5024D0-7E3C-49BC-9C10-B7F92AD000AA}"/>
    <cellStyle name="요약 5 3 2 3 2" xfId="38316" xr:uid="{912E732E-F1B5-447A-8686-6B80E56BAC30}"/>
    <cellStyle name="요약 5 3 2 4" xfId="38317" xr:uid="{69255608-00BD-4A22-BF26-1DCCE6E8471C}"/>
    <cellStyle name="요약 5 3 3" xfId="12307" xr:uid="{4513885A-57AF-49A1-B6AE-9CEAA6DD8FAF}"/>
    <cellStyle name="요약 5 3 3 2" xfId="12308" xr:uid="{D3AFEA50-B172-4FBD-8FEC-FE081493763C}"/>
    <cellStyle name="요약 5 3 3 2 2" xfId="38318" xr:uid="{D9FD7FD7-9073-4AE5-B647-56ACD98B6CF6}"/>
    <cellStyle name="요약 5 3 3 3" xfId="12309" xr:uid="{73EB5BD3-9A42-44A9-8D67-F38E0B80BBA1}"/>
    <cellStyle name="요약 5 3 3 3 2" xfId="38319" xr:uid="{BC2753E5-3393-4609-BF9F-5DCA6DEEC108}"/>
    <cellStyle name="요약 5 3 3 4" xfId="38320" xr:uid="{E63A9181-0737-466E-835F-BD46C38F0328}"/>
    <cellStyle name="요약 5 3 4" xfId="12310" xr:uid="{E86A7EEA-7699-43BD-953D-28F738286B33}"/>
    <cellStyle name="요약 5 3 4 2" xfId="38321" xr:uid="{6E4C8F7A-AA02-4D7C-B686-25C00BBB6596}"/>
    <cellStyle name="요약 5 3 5" xfId="12311" xr:uid="{1F66EDC1-5989-4E20-BEC9-A1C9875EEDE7}"/>
    <cellStyle name="요약 5 3 5 2" xfId="38322" xr:uid="{E11EC16C-3766-4139-AE81-57B14FE0AB1E}"/>
    <cellStyle name="요약 5 3 6" xfId="38323" xr:uid="{B0397DA2-3AA2-4D57-B542-0CAEC10878AE}"/>
    <cellStyle name="요약 5 4" xfId="12312" xr:uid="{E169E202-1468-4290-8D2E-328064282540}"/>
    <cellStyle name="요약 5 4 2" xfId="12313" xr:uid="{CF46BFDE-EFD9-4B1A-89C0-8B7A7F3C6D00}"/>
    <cellStyle name="요약 5 4 2 2" xfId="12314" xr:uid="{73EE4C6A-8AAE-452E-9569-8EAE1D58D874}"/>
    <cellStyle name="요약 5 4 2 2 2" xfId="38324" xr:uid="{A9BB1955-574A-4A73-AE21-54C6521CC604}"/>
    <cellStyle name="요약 5 4 2 3" xfId="12315" xr:uid="{DC259836-194E-4D0D-9458-30B1B96D8FCD}"/>
    <cellStyle name="요약 5 4 2 3 2" xfId="38325" xr:uid="{277701CD-95D3-4695-8526-094321536AD7}"/>
    <cellStyle name="요약 5 4 2 4" xfId="38326" xr:uid="{5AAC2B19-040A-4C5E-B85D-32D16491A3E6}"/>
    <cellStyle name="요약 5 4 3" xfId="12316" xr:uid="{1C1E813D-84D7-4797-A2C5-62C5AF2C240F}"/>
    <cellStyle name="요약 5 4 3 2" xfId="12317" xr:uid="{E72BD9CC-891C-4E84-8991-96945005F198}"/>
    <cellStyle name="요약 5 4 3 2 2" xfId="38327" xr:uid="{5DCD9914-5248-4A7C-AA90-788BA0605E1A}"/>
    <cellStyle name="요약 5 4 3 3" xfId="12318" xr:uid="{66719E1B-E59A-47DA-B516-E8376603F626}"/>
    <cellStyle name="요약 5 4 3 3 2" xfId="38328" xr:uid="{14BF7644-A7D9-42E8-AF1C-2F9D9CF82B40}"/>
    <cellStyle name="요약 5 4 3 4" xfId="38329" xr:uid="{9A44C229-CD1A-4E2B-8CE3-55CE63B2529D}"/>
    <cellStyle name="요약 5 4 4" xfId="12319" xr:uid="{DBA8510E-9938-4D31-AD23-FD321ED32229}"/>
    <cellStyle name="요약 5 4 4 2" xfId="38330" xr:uid="{0E689EF0-6D40-4F60-A1D2-51E8DB7BFBD7}"/>
    <cellStyle name="요약 5 4 5" xfId="12320" xr:uid="{B729D7CB-C90E-4511-A505-40C4A8F487A9}"/>
    <cellStyle name="요약 5 4 5 2" xfId="38331" xr:uid="{42831CAB-0584-47BE-8582-6B197861A583}"/>
    <cellStyle name="요약 5 4 6" xfId="38332" xr:uid="{1E5FFEB9-4DC9-42EC-829E-18EFB5B69D78}"/>
    <cellStyle name="요약 5 5" xfId="12321" xr:uid="{3EDDA06D-72DD-4B33-91D4-FC7768C71C4F}"/>
    <cellStyle name="요약 5 5 2" xfId="12322" xr:uid="{924BB08F-6E78-4ECD-8F35-F3ACA43DCAE0}"/>
    <cellStyle name="요약 5 5 2 2" xfId="12323" xr:uid="{502D13D3-6EC6-4BC2-85EB-F04A31127CC6}"/>
    <cellStyle name="요약 5 5 2 2 2" xfId="38333" xr:uid="{3B677AA2-C156-42C9-AA29-15C25633EDFD}"/>
    <cellStyle name="요약 5 5 2 3" xfId="12324" xr:uid="{F7FDD478-B522-4DCF-A471-1F5AEAC9380F}"/>
    <cellStyle name="요약 5 5 2 3 2" xfId="38334" xr:uid="{899FDCE4-4BD3-4478-964E-085CB462886A}"/>
    <cellStyle name="요약 5 5 2 4" xfId="38335" xr:uid="{F14A86B7-9508-4246-A282-CDABB42A954F}"/>
    <cellStyle name="요약 5 5 3" xfId="12325" xr:uid="{EE7E9E25-E628-438C-9F4A-5692A51E3054}"/>
    <cellStyle name="요약 5 5 3 2" xfId="12326" xr:uid="{174B46CD-5D1E-4048-80B1-26501096133E}"/>
    <cellStyle name="요약 5 5 3 2 2" xfId="38336" xr:uid="{37460FB9-30BC-4BE4-9A87-11E3084B4B25}"/>
    <cellStyle name="요약 5 5 3 3" xfId="12327" xr:uid="{1E8047C1-BC8E-46C6-92AA-AC401E7A2005}"/>
    <cellStyle name="요약 5 5 3 3 2" xfId="38337" xr:uid="{2D0D613C-EDF0-43C7-A514-CE7EAAB9CB7F}"/>
    <cellStyle name="요약 5 5 3 4" xfId="38338" xr:uid="{0A6CB0E3-B0E5-467A-932F-18B1E8E0C3C5}"/>
    <cellStyle name="요약 5 5 4" xfId="12328" xr:uid="{861D0506-04AB-415A-A002-E189F99D0C58}"/>
    <cellStyle name="요약 5 5 4 2" xfId="38339" xr:uid="{CA91A7D7-8F99-4E9E-881C-A8B7455D9AA0}"/>
    <cellStyle name="요약 5 5 5" xfId="12329" xr:uid="{434C468B-30F4-4E17-94A5-46783E9EAA7B}"/>
    <cellStyle name="요약 5 5 5 2" xfId="38340" xr:uid="{A183A008-3CF1-4899-BBE8-8F681444FA8D}"/>
    <cellStyle name="요약 5 5 6" xfId="38341" xr:uid="{F34EF49E-8204-43D0-A24A-F85444A0A1C8}"/>
    <cellStyle name="요약 5 6" xfId="12330" xr:uid="{C4F75094-6F79-4761-A8DC-7B432D1526BA}"/>
    <cellStyle name="요약 5 6 2" xfId="12331" xr:uid="{905B90F4-824A-46EC-92AC-C0ACF0E1CC7E}"/>
    <cellStyle name="요약 5 6 2 2" xfId="12332" xr:uid="{16F3A203-3E76-4375-BDEC-3BB6ACEA9B6B}"/>
    <cellStyle name="요약 5 6 2 2 2" xfId="38342" xr:uid="{1FF7A3B9-85E7-413E-86D9-0E6D1DB7DBCB}"/>
    <cellStyle name="요약 5 6 2 3" xfId="12333" xr:uid="{AB7E383B-379D-480F-9C57-8D44D1F26F9E}"/>
    <cellStyle name="요약 5 6 2 3 2" xfId="38343" xr:uid="{990DFC79-96A3-4F5D-A9F3-FD5A34D5EC72}"/>
    <cellStyle name="요약 5 6 2 4" xfId="38344" xr:uid="{CF0B8B28-4E0A-44EB-BC40-D9D4E455BBF3}"/>
    <cellStyle name="요약 5 6 3" xfId="12334" xr:uid="{C0DCDB39-04C5-4662-B577-AA7902D4533A}"/>
    <cellStyle name="요약 5 6 3 2" xfId="12335" xr:uid="{C510114A-4310-41ED-82FF-A8860EEE6F36}"/>
    <cellStyle name="요약 5 6 3 2 2" xfId="38345" xr:uid="{7E8D88C4-3F82-4BA0-AFF4-C9C883689562}"/>
    <cellStyle name="요약 5 6 3 3" xfId="12336" xr:uid="{3938EE32-F4DC-4B2D-84C7-072AF05A309B}"/>
    <cellStyle name="요약 5 6 3 3 2" xfId="38346" xr:uid="{F44183EE-9E26-44C8-8284-62F1125F5D77}"/>
    <cellStyle name="요약 5 6 3 4" xfId="38347" xr:uid="{72A93285-97E6-4536-ABCC-FF95435A19FC}"/>
    <cellStyle name="요약 5 6 4" xfId="12337" xr:uid="{478E0C5A-4CE9-412C-B18F-93F3A160D9BA}"/>
    <cellStyle name="요약 5 6 4 2" xfId="38348" xr:uid="{39F69804-CF32-4039-854C-C1333BF21C25}"/>
    <cellStyle name="요약 5 6 5" xfId="12338" xr:uid="{BF2423AD-52B7-4C2B-BC44-1069E1251C43}"/>
    <cellStyle name="요약 5 6 5 2" xfId="38349" xr:uid="{1D70E15F-92CA-4A47-A4B8-3C0316C55C3C}"/>
    <cellStyle name="요약 5 6 6" xfId="38350" xr:uid="{D51B5CF5-A2FE-4ED6-9C1A-A942C5446FCF}"/>
    <cellStyle name="요약 5 7" xfId="12339" xr:uid="{7C48841D-5018-4486-B6E7-DC889D9BA69A}"/>
    <cellStyle name="요약 5 7 2" xfId="12340" xr:uid="{318712A7-0D4C-457C-BA02-1646A1A9C5AB}"/>
    <cellStyle name="요약 5 7 2 2" xfId="12341" xr:uid="{F6459DBD-DF14-4038-8CBE-3E4285C0ED74}"/>
    <cellStyle name="요약 5 7 2 2 2" xfId="38351" xr:uid="{69E56688-2365-4C5A-BADA-4D5BA22876AF}"/>
    <cellStyle name="요약 5 7 2 3" xfId="12342" xr:uid="{ABA94973-BA02-436B-9AC1-23EA064437AD}"/>
    <cellStyle name="요약 5 7 2 3 2" xfId="38352" xr:uid="{398297A6-DF97-43C3-A6C2-3A0E0D31E9F9}"/>
    <cellStyle name="요약 5 7 2 4" xfId="38353" xr:uid="{C2E5D794-246B-46DA-8971-0D0AA518A9CB}"/>
    <cellStyle name="요약 5 7 3" xfId="12343" xr:uid="{4DBE1B1E-7731-4BC7-ABFF-3F2199F021A5}"/>
    <cellStyle name="요약 5 7 3 2" xfId="12344" xr:uid="{EE87698D-9D3C-4572-8F20-51FFEE568AD9}"/>
    <cellStyle name="요약 5 7 3 2 2" xfId="38354" xr:uid="{75BA9E9E-A207-407F-9D20-2ADF1A42302C}"/>
    <cellStyle name="요약 5 7 3 3" xfId="12345" xr:uid="{1000DDB7-F363-42A0-B1FC-31EC91A82EBB}"/>
    <cellStyle name="요약 5 7 3 3 2" xfId="38355" xr:uid="{36B4B2FC-3373-44BF-8677-05C1ED56CD81}"/>
    <cellStyle name="요약 5 7 3 4" xfId="38356" xr:uid="{E78834B2-02C8-4EF6-947D-D8A35EBB5EE5}"/>
    <cellStyle name="요약 5 7 4" xfId="12346" xr:uid="{92E75B21-7F20-4125-A246-58A6B799EFF3}"/>
    <cellStyle name="요약 5 7 4 2" xfId="38357" xr:uid="{B06A4891-BDDA-4AE7-BCCF-C5C3F1F39BE2}"/>
    <cellStyle name="요약 5 7 5" xfId="12347" xr:uid="{BAA5D78D-ABCB-4FBB-87A2-18C97697FD1D}"/>
    <cellStyle name="요약 5 7 5 2" xfId="38358" xr:uid="{F16A451E-2658-49A1-A1A8-B3D9624A96AA}"/>
    <cellStyle name="요약 5 7 6" xfId="38359" xr:uid="{30F6C292-F009-4E0A-B399-F14B0641B8D7}"/>
    <cellStyle name="요약 5 8" xfId="12348" xr:uid="{B2404526-018B-46EA-AF74-22386C90DD34}"/>
    <cellStyle name="요약 5 8 2" xfId="12349" xr:uid="{6CECF93E-FDBE-443D-82AE-8BCD96DD4F73}"/>
    <cellStyle name="요약 5 8 2 2" xfId="12350" xr:uid="{8C4F16C9-303B-41B7-88F6-AB292757C7C2}"/>
    <cellStyle name="요약 5 8 2 2 2" xfId="38360" xr:uid="{38A79072-5200-48FA-83C4-F4BC69BC89C7}"/>
    <cellStyle name="요약 5 8 2 3" xfId="12351" xr:uid="{8B79637F-D494-42DC-9264-8D8539800625}"/>
    <cellStyle name="요약 5 8 2 3 2" xfId="38361" xr:uid="{D1C96026-512D-4117-ABC7-3BFADFB9E51F}"/>
    <cellStyle name="요약 5 8 2 4" xfId="38362" xr:uid="{E9977560-4176-44B2-AEF9-E939B6CBFE34}"/>
    <cellStyle name="요약 5 8 3" xfId="12352" xr:uid="{19799F2D-4F28-4ECA-9974-9CCE569005C3}"/>
    <cellStyle name="요약 5 8 3 2" xfId="12353" xr:uid="{164EF9B0-90F9-4F59-A5A9-BA4D5E82B681}"/>
    <cellStyle name="요약 5 8 3 2 2" xfId="38363" xr:uid="{69113525-079C-45BC-8D72-1531F81B37C5}"/>
    <cellStyle name="요약 5 8 3 3" xfId="12354" xr:uid="{9746A8F8-7051-4DB9-9131-682214BB2376}"/>
    <cellStyle name="요약 5 8 3 3 2" xfId="38364" xr:uid="{A7FB7102-2F20-4B21-9B23-6BB115747917}"/>
    <cellStyle name="요약 5 8 3 4" xfId="38365" xr:uid="{04384DB5-D6C8-4CD6-A955-BEDFACEB8D4A}"/>
    <cellStyle name="요약 5 8 4" xfId="12355" xr:uid="{2D2D96C0-3996-442F-BE1D-F6E7D644268B}"/>
    <cellStyle name="요약 5 8 4 2" xfId="38366" xr:uid="{8BB095F6-D922-415C-BFD9-F7AB444D3116}"/>
    <cellStyle name="요약 5 8 5" xfId="12356" xr:uid="{C92E0AAF-B345-470A-93CE-410973151C9C}"/>
    <cellStyle name="요약 5 8 5 2" xfId="38367" xr:uid="{1305C99B-8FA7-4F3C-AA9B-E37455691362}"/>
    <cellStyle name="요약 5 8 6" xfId="38368" xr:uid="{9CD85140-5192-4C86-B998-1BF828353D1A}"/>
    <cellStyle name="요약 5 9" xfId="12357" xr:uid="{6E8254DA-A616-42D2-94E0-D50619284ACC}"/>
    <cellStyle name="요약 5 9 2" xfId="12358" xr:uid="{DC086FC0-FE33-499B-A847-B8970F41B6C5}"/>
    <cellStyle name="요약 5 9 2 2" xfId="12359" xr:uid="{8C51FCF5-D76E-4BDD-88E3-E8851463FDC9}"/>
    <cellStyle name="요약 5 9 2 2 2" xfId="38369" xr:uid="{C4ABB531-39F1-4B86-9788-2A8A868E73AD}"/>
    <cellStyle name="요약 5 9 2 3" xfId="12360" xr:uid="{98691F3B-58D1-4A77-8EFB-15DDEC7918A6}"/>
    <cellStyle name="요약 5 9 2 3 2" xfId="38370" xr:uid="{50A345FC-45A5-4857-BD99-9AE25ACD7B42}"/>
    <cellStyle name="요약 5 9 2 4" xfId="38371" xr:uid="{263BC3C0-7627-4767-8258-7D9BC63C5924}"/>
    <cellStyle name="요약 5 9 3" xfId="12361" xr:uid="{A19F80BB-7088-4672-846E-BB792B77B0CF}"/>
    <cellStyle name="요약 5 9 3 2" xfId="12362" xr:uid="{2F388A4B-E188-4AC7-8FCC-BF82631EACA2}"/>
    <cellStyle name="요약 5 9 3 2 2" xfId="38372" xr:uid="{ACCE4DC8-1C3C-468B-B45B-0DA9BA23F598}"/>
    <cellStyle name="요약 5 9 3 3" xfId="12363" xr:uid="{1CE5D6F6-2686-44F5-A2D9-AF7441D49D39}"/>
    <cellStyle name="요약 5 9 3 3 2" xfId="38373" xr:uid="{A3C3ED74-01D9-4862-9055-D0C7123D0C87}"/>
    <cellStyle name="요약 5 9 3 4" xfId="38374" xr:uid="{CD100354-0559-4480-8C49-78B06998D2F5}"/>
    <cellStyle name="요약 5 9 4" xfId="12364" xr:uid="{324F3856-8064-466B-BFEC-32185883DE68}"/>
    <cellStyle name="요약 5 9 4 2" xfId="38375" xr:uid="{3DC860CC-BD76-4704-8972-9EAD157790BD}"/>
    <cellStyle name="요약 5 9 5" xfId="12365" xr:uid="{32085C34-7850-4667-8DD2-71E8AFF7CA0A}"/>
    <cellStyle name="요약 5 9 5 2" xfId="38376" xr:uid="{22F82596-ED89-43CD-BEAE-5EF8D0F94902}"/>
    <cellStyle name="요약 5 9 6" xfId="38377" xr:uid="{CC2923FA-1E80-4D0D-8F76-F9B4CBFEDF15}"/>
    <cellStyle name="요약 6" xfId="12366" xr:uid="{72099F3F-3457-420E-8906-9DF5A90A1336}"/>
    <cellStyle name="요약 6 10" xfId="12367" xr:uid="{9C85C818-3672-43AC-9700-10FD19F7FA61}"/>
    <cellStyle name="요약 6 10 2" xfId="12368" xr:uid="{A4AE7F9C-3B30-4AD9-8395-CCB7474BE400}"/>
    <cellStyle name="요약 6 10 2 2" xfId="12369" xr:uid="{FC41D444-66B8-49CC-BFED-64A202C67173}"/>
    <cellStyle name="요약 6 10 2 2 2" xfId="38378" xr:uid="{11923383-F629-4758-B6A7-FDEEE0D4577E}"/>
    <cellStyle name="요약 6 10 2 3" xfId="12370" xr:uid="{E7E8BF41-107A-4031-9691-B2FA84D42B82}"/>
    <cellStyle name="요약 6 10 2 3 2" xfId="38379" xr:uid="{5D613EB9-418A-4624-886C-787ACBB7A408}"/>
    <cellStyle name="요약 6 10 2 4" xfId="38380" xr:uid="{1212283B-E8C4-49C2-8289-FA40F7D89E10}"/>
    <cellStyle name="요약 6 10 3" xfId="12371" xr:uid="{F5F86A56-63D6-48D1-A865-DA58B7C5A418}"/>
    <cellStyle name="요약 6 10 3 2" xfId="12372" xr:uid="{4BF1B259-CA26-447D-89BD-967C3FDAE9D8}"/>
    <cellStyle name="요약 6 10 3 2 2" xfId="38381" xr:uid="{43B384C2-E375-4A56-A0B0-51B2963CA50D}"/>
    <cellStyle name="요약 6 10 3 3" xfId="12373" xr:uid="{EE687937-2DC1-4F9E-AD91-2DC773069ED5}"/>
    <cellStyle name="요약 6 10 3 3 2" xfId="38382" xr:uid="{941D7E02-320B-48EB-9666-4D876237300C}"/>
    <cellStyle name="요약 6 10 3 4" xfId="38383" xr:uid="{41F0F4AF-EDF3-4697-968B-BE8A43C2E4CA}"/>
    <cellStyle name="요약 6 10 4" xfId="12374" xr:uid="{3E731578-04F9-4D36-BA8A-43A5ADBD8063}"/>
    <cellStyle name="요약 6 10 4 2" xfId="38384" xr:uid="{EA938858-95E9-4C38-8D8E-1C5B8605D62A}"/>
    <cellStyle name="요약 6 10 5" xfId="12375" xr:uid="{D4D236EC-0DBE-4695-B2EE-90708458BE42}"/>
    <cellStyle name="요약 6 10 5 2" xfId="38385" xr:uid="{6FC92CB0-E600-4A99-B4D5-947FC6DE69FB}"/>
    <cellStyle name="요약 6 10 6" xfId="38386" xr:uid="{037C7022-01BD-4222-ABF0-EAC9A4B082EA}"/>
    <cellStyle name="요약 6 11" xfId="12376" xr:uid="{A58D847D-3B89-46C9-90F4-D212C6EDA09B}"/>
    <cellStyle name="요약 6 11 2" xfId="12377" xr:uid="{32D4CD7E-E8F9-4FA1-B177-F478E105A956}"/>
    <cellStyle name="요약 6 11 2 2" xfId="12378" xr:uid="{41F2DF12-0A7D-4BBD-A177-846C8FD72CB2}"/>
    <cellStyle name="요약 6 11 2 2 2" xfId="38387" xr:uid="{45EB90CB-EFF2-4C51-B8E3-BAE9416AEDB9}"/>
    <cellStyle name="요약 6 11 2 3" xfId="12379" xr:uid="{A6857E9C-8588-422E-B9D3-4EF60A3B70B3}"/>
    <cellStyle name="요약 6 11 2 3 2" xfId="38388" xr:uid="{E85F071C-03DA-495C-97FD-596E0545DB02}"/>
    <cellStyle name="요약 6 11 2 4" xfId="38389" xr:uid="{5235EC30-B72D-4062-BA50-457EEAEA826C}"/>
    <cellStyle name="요약 6 11 3" xfId="12380" xr:uid="{F2A59183-95CE-4D68-B17F-7141DECEA10B}"/>
    <cellStyle name="요약 6 11 3 2" xfId="12381" xr:uid="{5DAE81C0-6A7E-428F-B4FF-43CDF6D88CDE}"/>
    <cellStyle name="요약 6 11 3 2 2" xfId="38390" xr:uid="{CAD47093-7F16-43FE-BCD4-CDA1E2CBF07E}"/>
    <cellStyle name="요약 6 11 3 3" xfId="12382" xr:uid="{32C7F295-48F2-49D5-B72F-4BAD50E4ADE2}"/>
    <cellStyle name="요약 6 11 3 3 2" xfId="38391" xr:uid="{F05D97C6-5E9B-43C2-9256-5B868E86AF67}"/>
    <cellStyle name="요약 6 11 3 4" xfId="38392" xr:uid="{C33EBEC1-627D-486E-9104-CB43D6F4C142}"/>
    <cellStyle name="요약 6 11 4" xfId="12383" xr:uid="{F7E0896A-4DF6-4B1C-A7A1-634742FA2B23}"/>
    <cellStyle name="요약 6 11 4 2" xfId="38393" xr:uid="{139E1850-FE56-49BC-89E8-7900E459774A}"/>
    <cellStyle name="요약 6 11 5" xfId="12384" xr:uid="{FA1BF6A6-D3F7-43BA-8ACB-7DA2304A191E}"/>
    <cellStyle name="요약 6 11 5 2" xfId="38394" xr:uid="{E6824486-4948-45DC-85D1-06948FBB7C31}"/>
    <cellStyle name="요약 6 11 6" xfId="38395" xr:uid="{536C6966-926D-4D84-A150-C0B814D34CF6}"/>
    <cellStyle name="요약 6 12" xfId="12385" xr:uid="{D13C65F8-31E3-46FB-8B85-06AD73F7AC87}"/>
    <cellStyle name="요약 6 12 2" xfId="12386" xr:uid="{7A10D660-4D4F-4977-877F-8D838773F87E}"/>
    <cellStyle name="요약 6 12 2 2" xfId="12387" xr:uid="{740E7817-E020-417A-A1EA-F630EABEBF6C}"/>
    <cellStyle name="요약 6 12 2 2 2" xfId="38396" xr:uid="{2F44D498-0656-4A3C-B6F1-57AB71413440}"/>
    <cellStyle name="요약 6 12 2 3" xfId="12388" xr:uid="{027D24C4-DDDB-49AE-8A6D-53F9C3855624}"/>
    <cellStyle name="요약 6 12 2 3 2" xfId="38397" xr:uid="{BED40E41-6452-4B4E-B411-E10085435B1A}"/>
    <cellStyle name="요약 6 12 2 4" xfId="38398" xr:uid="{C9C1D853-A768-4707-ACD2-4770C6982ABC}"/>
    <cellStyle name="요약 6 12 3" xfId="12389" xr:uid="{CFBF2429-7EAB-4A71-A2AA-D5B93DF9D0FA}"/>
    <cellStyle name="요약 6 12 3 2" xfId="12390" xr:uid="{4521032E-3A0E-4B01-8A25-F11EC97ECEFF}"/>
    <cellStyle name="요약 6 12 3 2 2" xfId="38399" xr:uid="{16BB2A74-DE2E-49D8-847C-164E2B95FD9A}"/>
    <cellStyle name="요약 6 12 3 3" xfId="12391" xr:uid="{27D91707-6A1A-410D-8264-489DA11BB7B4}"/>
    <cellStyle name="요약 6 12 3 3 2" xfId="38400" xr:uid="{50D144D1-7B17-4BA9-A6F1-DD086197AB32}"/>
    <cellStyle name="요약 6 12 3 4" xfId="38401" xr:uid="{D25A4AB9-14DC-4D5B-8658-9F3DD6C6A581}"/>
    <cellStyle name="요약 6 12 4" xfId="12392" xr:uid="{80084203-6D81-439E-85C3-F9BC0B634DB9}"/>
    <cellStyle name="요약 6 12 4 2" xfId="38402" xr:uid="{D443192A-3B2F-4610-965E-51FCAF58BB92}"/>
    <cellStyle name="요약 6 12 5" xfId="12393" xr:uid="{2C790FE2-45F8-439F-8594-D4BAA31CD34B}"/>
    <cellStyle name="요약 6 12 5 2" xfId="38403" xr:uid="{E8BA4C49-1E37-4109-83FC-6C2B46BFF581}"/>
    <cellStyle name="요약 6 12 6" xfId="38404" xr:uid="{F523CB1F-58A1-45E0-B481-48DD1FF3AFE2}"/>
    <cellStyle name="요약 6 13" xfId="12394" xr:uid="{44A15FDC-4108-47EB-B7AD-5EA0F37DD508}"/>
    <cellStyle name="요약 6 13 2" xfId="12395" xr:uid="{6817E57E-5F6B-493E-8DD8-97803D2F2F15}"/>
    <cellStyle name="요약 6 13 2 2" xfId="12396" xr:uid="{9BFF2937-22DC-4516-82A9-4954ECB91A27}"/>
    <cellStyle name="요약 6 13 2 2 2" xfId="38405" xr:uid="{1F5FB87D-3B0A-42CB-A2FE-753FE659D11A}"/>
    <cellStyle name="요약 6 13 2 3" xfId="12397" xr:uid="{DD67A214-449C-4457-85A3-DECE0F3D43F0}"/>
    <cellStyle name="요약 6 13 2 3 2" xfId="38406" xr:uid="{B026E0A3-0A0D-45C4-A33D-76E8B30C8D04}"/>
    <cellStyle name="요약 6 13 2 4" xfId="38407" xr:uid="{10260F5C-0C56-4B52-AEE7-FC15667245A9}"/>
    <cellStyle name="요약 6 13 3" xfId="12398" xr:uid="{2D73BF41-ACF1-4FB0-8881-55CF023D4B65}"/>
    <cellStyle name="요약 6 13 3 2" xfId="12399" xr:uid="{3F696A6F-C78E-49A8-838E-F8ED5AEF7AEF}"/>
    <cellStyle name="요약 6 13 3 2 2" xfId="38408" xr:uid="{ED44472E-97E2-402E-9385-F48D6D67827D}"/>
    <cellStyle name="요약 6 13 3 3" xfId="12400" xr:uid="{5540CEAB-9947-4850-ABBF-BC21DC96EBB4}"/>
    <cellStyle name="요약 6 13 3 3 2" xfId="38409" xr:uid="{3DD54C38-D58B-440C-A171-210AC68C7E49}"/>
    <cellStyle name="요약 6 13 3 4" xfId="38410" xr:uid="{E3AC75C3-9229-43AD-B0E1-A41CA2756434}"/>
    <cellStyle name="요약 6 13 4" xfId="12401" xr:uid="{85FF852B-7EF1-4746-AD96-AA66A776D583}"/>
    <cellStyle name="요약 6 13 4 2" xfId="38411" xr:uid="{5EC818B3-6A6D-496C-935B-382823A1ED23}"/>
    <cellStyle name="요약 6 13 5" xfId="12402" xr:uid="{282CEB63-0631-4D29-B509-ED2BDE26DBEA}"/>
    <cellStyle name="요약 6 13 5 2" xfId="38412" xr:uid="{640AC227-6495-4AB2-B6DF-D31B3369EFFB}"/>
    <cellStyle name="요약 6 13 6" xfId="38413" xr:uid="{4F05F8FD-564D-47ED-9F7B-B4879EE4544A}"/>
    <cellStyle name="요약 6 14" xfId="12403" xr:uid="{33337B4D-671D-471C-BA5A-1BA4F31832C8}"/>
    <cellStyle name="요약 6 14 2" xfId="12404" xr:uid="{D5171BE7-ED0A-40F3-9381-0CF00DA34B43}"/>
    <cellStyle name="요약 6 14 2 2" xfId="12405" xr:uid="{0D930307-4BB0-4839-BE5F-DB809C8E49A2}"/>
    <cellStyle name="요약 6 14 2 2 2" xfId="38414" xr:uid="{907F8408-F617-4D58-BB4B-994FE5CF90CD}"/>
    <cellStyle name="요약 6 14 2 3" xfId="12406" xr:uid="{0CAAA27D-C15E-4212-BB7A-D26A0425A72D}"/>
    <cellStyle name="요약 6 14 2 3 2" xfId="38415" xr:uid="{D2D18341-434D-4DEE-9650-C2F96B9C5ED1}"/>
    <cellStyle name="요약 6 14 2 4" xfId="38416" xr:uid="{F9271CD2-ACEB-4FBA-9C9F-CB98FC784DFD}"/>
    <cellStyle name="요약 6 14 3" xfId="12407" xr:uid="{B414B0FE-5D5B-4264-A4D2-112ED5C8F04A}"/>
    <cellStyle name="요약 6 14 3 2" xfId="12408" xr:uid="{3B47C074-9F59-488A-B3BA-D844CB36165A}"/>
    <cellStyle name="요약 6 14 3 2 2" xfId="38417" xr:uid="{65B6F6DF-5C3E-427A-A6F2-BE66F85014C4}"/>
    <cellStyle name="요약 6 14 3 3" xfId="12409" xr:uid="{2E0ABFEB-1207-4530-A040-401740AA25EF}"/>
    <cellStyle name="요약 6 14 3 3 2" xfId="38418" xr:uid="{DDD18A85-3281-4413-A5DF-75FE64A69B3A}"/>
    <cellStyle name="요약 6 14 3 4" xfId="38419" xr:uid="{D0A458F5-B793-40FA-A9BA-CC43F0CC1A12}"/>
    <cellStyle name="요약 6 14 4" xfId="12410" xr:uid="{1BC37C76-4038-4A51-A536-4BFE8AB90648}"/>
    <cellStyle name="요약 6 14 4 2" xfId="38420" xr:uid="{1CE7A87C-60DB-49DB-981A-AAF19555E6C3}"/>
    <cellStyle name="요약 6 14 5" xfId="12411" xr:uid="{31FA5A9C-3EE6-4975-B4A2-4F9A82095063}"/>
    <cellStyle name="요약 6 14 5 2" xfId="38421" xr:uid="{A7A725AE-0C88-49DD-AE39-4504051D5D19}"/>
    <cellStyle name="요약 6 14 6" xfId="38422" xr:uid="{C6956293-301E-42C5-8297-E14735A55D1F}"/>
    <cellStyle name="요약 6 15" xfId="12412" xr:uid="{089E2346-3E32-4EC4-9D34-890AF529FE40}"/>
    <cellStyle name="요약 6 15 2" xfId="12413" xr:uid="{8287839E-C2B3-4D64-9C84-24B36F2F5FCA}"/>
    <cellStyle name="요약 6 15 2 2" xfId="12414" xr:uid="{178BC1D5-96DC-4BA0-A9C5-C4F65B831D4C}"/>
    <cellStyle name="요약 6 15 2 2 2" xfId="38423" xr:uid="{C02BF09B-7285-4850-A812-C928B64DEEF8}"/>
    <cellStyle name="요약 6 15 2 3" xfId="12415" xr:uid="{32B9BD48-923E-4764-BEBE-B9939C6E4369}"/>
    <cellStyle name="요약 6 15 2 3 2" xfId="38424" xr:uid="{4856742F-2622-4EB0-98C0-162EC9FD0FDC}"/>
    <cellStyle name="요약 6 15 2 4" xfId="38425" xr:uid="{6B7E1EE1-7589-46B3-974F-DBDF2B663773}"/>
    <cellStyle name="요약 6 15 3" xfId="12416" xr:uid="{12F6C895-0DC6-43BC-AAC0-7CAE31B5D82B}"/>
    <cellStyle name="요약 6 15 3 2" xfId="12417" xr:uid="{E7325D96-117A-4254-B64E-9AE0A21C7E3F}"/>
    <cellStyle name="요약 6 15 3 2 2" xfId="38426" xr:uid="{8A45EAD1-A144-49E9-9F36-BF8B30FE88F4}"/>
    <cellStyle name="요약 6 15 3 3" xfId="12418" xr:uid="{C0BC1E24-C0A2-46DE-A66C-F9CC9C364144}"/>
    <cellStyle name="요약 6 15 3 3 2" xfId="38427" xr:uid="{F6441EF0-5999-408E-89F3-5EB367F8DE93}"/>
    <cellStyle name="요약 6 15 3 4" xfId="38428" xr:uid="{3EE190ED-C2F7-4ADC-9FCD-3BE7031E98C3}"/>
    <cellStyle name="요약 6 15 4" xfId="12419" xr:uid="{339D3010-B06B-445B-8D29-BB5D93FEF069}"/>
    <cellStyle name="요약 6 15 4 2" xfId="38429" xr:uid="{23C84E5F-8F2E-4453-867F-B0868D2A2F46}"/>
    <cellStyle name="요약 6 15 5" xfId="12420" xr:uid="{8E0F07BF-5CC4-423B-897D-60D445CA97DD}"/>
    <cellStyle name="요약 6 15 5 2" xfId="38430" xr:uid="{9FEA1675-8C7F-4D7E-B811-B8F4734394B5}"/>
    <cellStyle name="요약 6 15 6" xfId="38431" xr:uid="{F9177B80-64D7-4E89-A18A-9D29FF8DABAB}"/>
    <cellStyle name="요약 6 16" xfId="12421" xr:uid="{3DACF91B-C6AC-46F8-844B-A59A997A6E30}"/>
    <cellStyle name="요약 6 16 2" xfId="12422" xr:uid="{39D81C4C-1BB4-426E-9102-C370A10DBF28}"/>
    <cellStyle name="요약 6 16 2 2" xfId="38432" xr:uid="{D984785D-C44D-40BA-AE30-D1F3F239368A}"/>
    <cellStyle name="요약 6 16 3" xfId="12423" xr:uid="{0F5D5704-3149-42CB-B586-A3769ED33CD0}"/>
    <cellStyle name="요약 6 16 3 2" xfId="38433" xr:uid="{273DF41F-698E-4811-933E-5588A3BB8EBF}"/>
    <cellStyle name="요약 6 16 4" xfId="38434" xr:uid="{063873D5-6283-4099-8441-1E9BE7915E8E}"/>
    <cellStyle name="요약 6 17" xfId="28164" xr:uid="{68E172D7-DC5F-4EB5-AD38-62B2869EB160}"/>
    <cellStyle name="요약 6 17 2" xfId="38435" xr:uid="{37C9C261-4345-4AA1-B374-1FCCA11ECB09}"/>
    <cellStyle name="요약 6 18" xfId="38436" xr:uid="{CA53BD3A-C84E-4D60-95CD-3187CD346D57}"/>
    <cellStyle name="요약 6 2" xfId="12424" xr:uid="{E9BE7F3F-D6F8-44C6-B70A-69290D9583B0}"/>
    <cellStyle name="요약 6 2 2" xfId="12425" xr:uid="{A2851C50-B77D-4F84-973F-D6C4F0D49B84}"/>
    <cellStyle name="요약 6 2 2 2" xfId="12426" xr:uid="{B1053ADF-E43A-446E-99CF-F85E07155D29}"/>
    <cellStyle name="요약 6 2 2 2 2" xfId="38437" xr:uid="{91B795EF-5EF4-428E-A9B5-B4DFAED03115}"/>
    <cellStyle name="요약 6 2 2 3" xfId="12427" xr:uid="{F7BB9CDF-4AF7-4698-8EAF-ED81F8961104}"/>
    <cellStyle name="요약 6 2 2 3 2" xfId="38438" xr:uid="{ED09DEF2-5E37-4C6A-8F3C-4927D914B31A}"/>
    <cellStyle name="요약 6 2 2 4" xfId="38439" xr:uid="{520AEEC6-8F4A-48D5-901D-35F17202CF0D}"/>
    <cellStyle name="요약 6 2 3" xfId="12428" xr:uid="{B1591AE1-0C01-46E7-A0BE-BD9AFE85E289}"/>
    <cellStyle name="요약 6 2 3 2" xfId="12429" xr:uid="{AE8EF88D-2899-40A5-9C8E-57384BB1249C}"/>
    <cellStyle name="요약 6 2 3 2 2" xfId="38440" xr:uid="{B0714964-C7B2-4365-B6C3-16AF62ACB0D3}"/>
    <cellStyle name="요약 6 2 3 3" xfId="12430" xr:uid="{A73B31B4-B887-41E2-B977-C3D05E00776C}"/>
    <cellStyle name="요약 6 2 3 3 2" xfId="38441" xr:uid="{9BFBDD14-E34B-4B9E-94C1-1DA623EBD448}"/>
    <cellStyle name="요약 6 2 3 4" xfId="38442" xr:uid="{0CF3AFAC-4DD3-41A8-BD3B-49247D2E8C74}"/>
    <cellStyle name="요약 6 2 4" xfId="12431" xr:uid="{7D4424EC-655E-420B-88FA-1BF4B7B7366C}"/>
    <cellStyle name="요약 6 2 4 2" xfId="38443" xr:uid="{172085DA-CD37-4724-AF66-A13CDE2F9EA9}"/>
    <cellStyle name="요약 6 2 5" xfId="12432" xr:uid="{2A7B39A9-A977-4748-94BB-ABE034A5A2B8}"/>
    <cellStyle name="요약 6 2 5 2" xfId="38444" xr:uid="{95585408-07DF-4ACB-87C8-969E5144C063}"/>
    <cellStyle name="요약 6 2 6" xfId="28165" xr:uid="{4FF47ED3-E875-4F77-A301-AF427392285D}"/>
    <cellStyle name="요약 6 2 6 2" xfId="38445" xr:uid="{2F3788DB-3115-49D8-B7BD-69D2CD16E021}"/>
    <cellStyle name="요약 6 2 7" xfId="38446" xr:uid="{44CE17E5-6A1D-4D8F-B003-8F7CA8D72E05}"/>
    <cellStyle name="요약 6 3" xfId="12433" xr:uid="{94C235E4-CC29-45AD-A247-6E02586E4E5E}"/>
    <cellStyle name="요약 6 3 2" xfId="12434" xr:uid="{EA96D9E8-79FA-44C2-A1AA-EF9C14B1BF8F}"/>
    <cellStyle name="요약 6 3 2 2" xfId="12435" xr:uid="{FB1FC918-1614-403E-BE16-420235B9F13C}"/>
    <cellStyle name="요약 6 3 2 2 2" xfId="38447" xr:uid="{ABE1B9CF-E721-4D1C-B4ED-7E4DB5F3A4BA}"/>
    <cellStyle name="요약 6 3 2 3" xfId="12436" xr:uid="{63927912-067D-4B9B-81B9-1BF08330274E}"/>
    <cellStyle name="요약 6 3 2 3 2" xfId="38448" xr:uid="{4E3F5B41-3B81-49E9-A2BB-9DF0F290C330}"/>
    <cellStyle name="요약 6 3 2 4" xfId="38449" xr:uid="{80E8A4C2-9E3D-474A-915F-D26CF2F05664}"/>
    <cellStyle name="요약 6 3 3" xfId="12437" xr:uid="{E483E537-6D37-4591-A69F-90A68F9F6A67}"/>
    <cellStyle name="요약 6 3 3 2" xfId="12438" xr:uid="{6D7DBC21-3144-42CB-88FB-ACB928BDED95}"/>
    <cellStyle name="요약 6 3 3 2 2" xfId="38450" xr:uid="{69AD7CCE-0488-4B24-A0FA-BF89109D8B88}"/>
    <cellStyle name="요약 6 3 3 3" xfId="12439" xr:uid="{1303F5D8-86E7-4CAD-982D-DE257B3AA766}"/>
    <cellStyle name="요약 6 3 3 3 2" xfId="38451" xr:uid="{61377AE2-D177-4599-9760-EB855A6A9CAF}"/>
    <cellStyle name="요약 6 3 3 4" xfId="38452" xr:uid="{A82C3BC1-DD9B-41AC-A76B-ECAE509BF10D}"/>
    <cellStyle name="요약 6 3 4" xfId="12440" xr:uid="{D25BD77C-6E98-4B58-B3F2-774770697656}"/>
    <cellStyle name="요약 6 3 4 2" xfId="38453" xr:uid="{00D89F69-33C9-4D1D-8FB5-9A6C3EBF6234}"/>
    <cellStyle name="요약 6 3 5" xfId="12441" xr:uid="{291ADFF3-BF00-48F7-B034-D9D9853F65EE}"/>
    <cellStyle name="요약 6 3 5 2" xfId="38454" xr:uid="{E3801751-C613-406C-ACE7-BD2BB18AE5B7}"/>
    <cellStyle name="요약 6 3 6" xfId="38455" xr:uid="{27340627-61A0-4C21-B1F8-04BBF1933603}"/>
    <cellStyle name="요약 6 4" xfId="12442" xr:uid="{4E4CF717-247C-4D43-ABCA-004F68663E8C}"/>
    <cellStyle name="요약 6 4 2" xfId="12443" xr:uid="{B332D276-D83E-44D3-826C-57AFA73DDB28}"/>
    <cellStyle name="요약 6 4 2 2" xfId="12444" xr:uid="{548C749D-3978-4B6F-81B3-D09EA7C112D9}"/>
    <cellStyle name="요약 6 4 2 2 2" xfId="38456" xr:uid="{3E2FA992-B20A-4841-9BBB-8746C2C50329}"/>
    <cellStyle name="요약 6 4 2 3" xfId="12445" xr:uid="{F28BAEEC-CDF5-4C8F-BDC8-07319F7ADE7F}"/>
    <cellStyle name="요약 6 4 2 3 2" xfId="38457" xr:uid="{D5D54CFE-FCAD-4B93-A9BC-7E994F9E26E1}"/>
    <cellStyle name="요약 6 4 2 4" xfId="38458" xr:uid="{4AB85F0E-ED45-46CD-BEFF-CA6B17EB51D3}"/>
    <cellStyle name="요약 6 4 3" xfId="12446" xr:uid="{92715515-0CA1-4DB0-BD47-C854EBF49135}"/>
    <cellStyle name="요약 6 4 3 2" xfId="12447" xr:uid="{8B567468-3CB9-4D1B-8C90-E379192DBAA5}"/>
    <cellStyle name="요약 6 4 3 2 2" xfId="38459" xr:uid="{FD7EF58E-A24C-46C2-8A31-E182091AAAFA}"/>
    <cellStyle name="요약 6 4 3 3" xfId="12448" xr:uid="{3C0AB3C0-CD67-4D74-AE8A-BF612DE5E2CA}"/>
    <cellStyle name="요약 6 4 3 3 2" xfId="38460" xr:uid="{57307457-A498-47E6-A35E-3726C58C05C6}"/>
    <cellStyle name="요약 6 4 3 4" xfId="38461" xr:uid="{858664A3-6CEB-463E-98E9-98767A7AF978}"/>
    <cellStyle name="요약 6 4 4" xfId="12449" xr:uid="{89589B53-4041-41EE-9A06-A9361A64C940}"/>
    <cellStyle name="요약 6 4 4 2" xfId="38462" xr:uid="{9277DEE5-6C1A-4AF8-9287-D5094D7CC6D8}"/>
    <cellStyle name="요약 6 4 5" xfId="12450" xr:uid="{09BC0BFF-55F8-4296-BD90-6D90677DE7D1}"/>
    <cellStyle name="요약 6 4 5 2" xfId="38463" xr:uid="{2D7CA305-68F4-4494-8D76-0B62024420FE}"/>
    <cellStyle name="요약 6 4 6" xfId="38464" xr:uid="{48573509-8A0C-4D20-82A9-CD598FFAB466}"/>
    <cellStyle name="요약 6 5" xfId="12451" xr:uid="{50999488-A983-4550-8396-F5BEFFA114BD}"/>
    <cellStyle name="요약 6 5 2" xfId="12452" xr:uid="{7C2304B7-44F4-4915-9EB8-B331B384CDC5}"/>
    <cellStyle name="요약 6 5 2 2" xfId="12453" xr:uid="{2F15FFF3-281B-478E-AD47-81D6615DB12D}"/>
    <cellStyle name="요약 6 5 2 2 2" xfId="38465" xr:uid="{4647C2B7-C95E-415F-B678-7AC0C59F4027}"/>
    <cellStyle name="요약 6 5 2 3" xfId="12454" xr:uid="{B9A269DF-D3CE-4E4E-B047-65E47CB192AB}"/>
    <cellStyle name="요약 6 5 2 3 2" xfId="38466" xr:uid="{4D6B75B9-5CB4-4BCF-A1D1-CE3792A000CC}"/>
    <cellStyle name="요약 6 5 2 4" xfId="38467" xr:uid="{A96DD4E5-5E4B-4F84-8B5E-7CA7C14A1256}"/>
    <cellStyle name="요약 6 5 3" xfId="12455" xr:uid="{EC71527C-B669-4195-A90D-2FC59D295DAF}"/>
    <cellStyle name="요약 6 5 3 2" xfId="12456" xr:uid="{1C383F45-C5F8-4EF6-8D38-C2EE166AF1BA}"/>
    <cellStyle name="요약 6 5 3 2 2" xfId="38468" xr:uid="{019BFFE8-513D-4982-B527-54DA40D79B3E}"/>
    <cellStyle name="요약 6 5 3 3" xfId="12457" xr:uid="{C35775D7-01A5-45B1-9E1C-9416634D9763}"/>
    <cellStyle name="요약 6 5 3 3 2" xfId="38469" xr:uid="{D20FDA4B-8C06-482E-A0C2-B6FB25DB3719}"/>
    <cellStyle name="요약 6 5 3 4" xfId="38470" xr:uid="{B8E48F85-2ECE-4540-8FB5-FC964088DC0B}"/>
    <cellStyle name="요약 6 5 4" xfId="12458" xr:uid="{51230DAB-DD12-4E45-82F6-AEC6A028EE7E}"/>
    <cellStyle name="요약 6 5 4 2" xfId="38471" xr:uid="{8527F9E2-A9BF-4268-B2BA-A465C40ECA83}"/>
    <cellStyle name="요약 6 5 5" xfId="12459" xr:uid="{033E104E-4629-4BAF-A498-6ACE6AB478AD}"/>
    <cellStyle name="요약 6 5 5 2" xfId="38472" xr:uid="{C0E0B884-E495-4CBA-98C6-08D5910AF415}"/>
    <cellStyle name="요약 6 5 6" xfId="38473" xr:uid="{05CF2A80-ED8D-4DC9-8EFC-59E1A10C474C}"/>
    <cellStyle name="요약 6 6" xfId="12460" xr:uid="{FFC6DA2B-DCF3-4161-89FA-8322E7D67DBE}"/>
    <cellStyle name="요약 6 6 2" xfId="12461" xr:uid="{BF8D2B74-36B1-4670-93BA-A770B0D939FE}"/>
    <cellStyle name="요약 6 6 2 2" xfId="12462" xr:uid="{9186782C-B8FB-4950-9DB8-2C4C234A8C44}"/>
    <cellStyle name="요약 6 6 2 2 2" xfId="38474" xr:uid="{864AF79A-A0CA-4278-8249-060E935B8A06}"/>
    <cellStyle name="요약 6 6 2 3" xfId="12463" xr:uid="{9416BC12-B237-4098-8D1B-E00C341D4479}"/>
    <cellStyle name="요약 6 6 2 3 2" xfId="38475" xr:uid="{8696C98F-CC05-4AE9-BB92-0A4FD442DFCF}"/>
    <cellStyle name="요약 6 6 2 4" xfId="38476" xr:uid="{7DD48B9C-DAF0-44A4-9821-43D8E2BFCF70}"/>
    <cellStyle name="요약 6 6 3" xfId="12464" xr:uid="{9F62E764-51A8-4030-B0E4-D6AC38B86083}"/>
    <cellStyle name="요약 6 6 3 2" xfId="12465" xr:uid="{9808D536-D23C-454C-8F58-9AE1DE03CBAD}"/>
    <cellStyle name="요약 6 6 3 2 2" xfId="38477" xr:uid="{70F94B51-6B67-4DE2-9FC8-EEDF4F8FFDF9}"/>
    <cellStyle name="요약 6 6 3 3" xfId="12466" xr:uid="{26C57789-E4B4-4FAE-A82F-114AA5B3F55C}"/>
    <cellStyle name="요약 6 6 3 3 2" xfId="38478" xr:uid="{DE83C81A-0448-4897-9579-5422C2CC08AB}"/>
    <cellStyle name="요약 6 6 3 4" xfId="38479" xr:uid="{0A19110F-685F-4F33-BEB0-F4F2B75714F8}"/>
    <cellStyle name="요약 6 6 4" xfId="12467" xr:uid="{266B0ACD-305C-4E67-BDDB-E859E2C75C21}"/>
    <cellStyle name="요약 6 6 4 2" xfId="38480" xr:uid="{D2971A47-9F5F-4863-9A21-2CA19CFAA798}"/>
    <cellStyle name="요약 6 6 5" xfId="12468" xr:uid="{B5FAFF61-F3C3-4FC5-BA5A-CE17A477B88B}"/>
    <cellStyle name="요약 6 6 5 2" xfId="38481" xr:uid="{1C0974D3-ABB6-42E2-B140-A49C1E7309F3}"/>
    <cellStyle name="요약 6 6 6" xfId="38482" xr:uid="{0B9A3CFA-334F-4D51-A2F8-F36A04E49E5E}"/>
    <cellStyle name="요약 6 7" xfId="12469" xr:uid="{4DB1D592-2FF8-4B87-80FD-8EEF0DC597DB}"/>
    <cellStyle name="요약 6 7 2" xfId="12470" xr:uid="{57060B4A-2811-44F8-B74B-7D304AF0F76C}"/>
    <cellStyle name="요약 6 7 2 2" xfId="12471" xr:uid="{12509254-4BB6-48A1-AFC4-E092A3E08930}"/>
    <cellStyle name="요약 6 7 2 2 2" xfId="38483" xr:uid="{8B6A2C01-A401-4415-8D50-D837FEA006A8}"/>
    <cellStyle name="요약 6 7 2 3" xfId="12472" xr:uid="{85B185A4-C24B-4E71-9EC9-6240D709A081}"/>
    <cellStyle name="요약 6 7 2 3 2" xfId="38484" xr:uid="{F4937C6D-D28B-4A91-8A4D-EDD0F7ECE0FE}"/>
    <cellStyle name="요약 6 7 2 4" xfId="38485" xr:uid="{F477DEA9-38DD-4C92-BBF9-0F1B90B45880}"/>
    <cellStyle name="요약 6 7 3" xfId="12473" xr:uid="{62F53732-7ED8-43CF-9C46-CD4C5BAAE405}"/>
    <cellStyle name="요약 6 7 3 2" xfId="12474" xr:uid="{AAE787A0-4D6A-4B66-B663-DAED15D4659F}"/>
    <cellStyle name="요약 6 7 3 2 2" xfId="38486" xr:uid="{8F2610CA-CE2D-47F4-8B8A-C4BCBF0C6831}"/>
    <cellStyle name="요약 6 7 3 3" xfId="12475" xr:uid="{0DE50D5C-71D2-4027-823D-DBEAC99509B0}"/>
    <cellStyle name="요약 6 7 3 3 2" xfId="38487" xr:uid="{E9D54449-1A89-4469-B83F-7791AF8FB728}"/>
    <cellStyle name="요약 6 7 3 4" xfId="38488" xr:uid="{D9104D85-5D02-4D56-B716-EC85CE80E3E8}"/>
    <cellStyle name="요약 6 7 4" xfId="12476" xr:uid="{154A5C68-8033-45A1-B40D-64ABB606EC21}"/>
    <cellStyle name="요약 6 7 4 2" xfId="38489" xr:uid="{FE31F549-B87D-4D86-B085-F32DE58F59ED}"/>
    <cellStyle name="요약 6 7 5" xfId="12477" xr:uid="{79BCA20D-7A2F-493B-B72C-1836FFD7D4E1}"/>
    <cellStyle name="요약 6 7 5 2" xfId="38490" xr:uid="{DB6DE2F7-1943-42E7-9544-19CFE269F3E5}"/>
    <cellStyle name="요약 6 7 6" xfId="38491" xr:uid="{17FBB052-9E83-4BB4-B3D3-81EA19575891}"/>
    <cellStyle name="요약 6 8" xfId="12478" xr:uid="{3F53E816-B88F-4B05-9532-AAD9B1832E4E}"/>
    <cellStyle name="요약 6 8 2" xfId="12479" xr:uid="{F03C1BD1-6D0C-4C09-BB88-24667D07378E}"/>
    <cellStyle name="요약 6 8 2 2" xfId="12480" xr:uid="{294AD401-5EB7-4FDC-90E0-27E96BB78A8F}"/>
    <cellStyle name="요약 6 8 2 2 2" xfId="38492" xr:uid="{831A3739-0324-45BF-ABAD-75E871ECA214}"/>
    <cellStyle name="요약 6 8 2 3" xfId="12481" xr:uid="{A5F53851-0528-47D9-BAD1-ABC916EE09BD}"/>
    <cellStyle name="요약 6 8 2 3 2" xfId="38493" xr:uid="{89B86F37-8A3A-4522-92B3-3897EE4B90B4}"/>
    <cellStyle name="요약 6 8 2 4" xfId="38494" xr:uid="{AE9F0F7E-7FF2-4DFE-A1D6-8E4CEC5BD0CE}"/>
    <cellStyle name="요약 6 8 3" xfId="12482" xr:uid="{008431A1-A8D2-4E86-9580-24D63107A9B1}"/>
    <cellStyle name="요약 6 8 3 2" xfId="12483" xr:uid="{31882BEA-C516-44B9-8A54-61FA82120465}"/>
    <cellStyle name="요약 6 8 3 2 2" xfId="38495" xr:uid="{42C57D68-9E3F-4271-B5D8-770337EE0135}"/>
    <cellStyle name="요약 6 8 3 3" xfId="12484" xr:uid="{4F09CAD4-2ACA-41C7-AA33-2A5539CD9D50}"/>
    <cellStyle name="요약 6 8 3 3 2" xfId="38496" xr:uid="{B7D7B063-DCF0-483D-AD2C-03334BB88081}"/>
    <cellStyle name="요약 6 8 3 4" xfId="38497" xr:uid="{417F7FF2-36BE-46DB-B3C9-7182CE9B6D28}"/>
    <cellStyle name="요약 6 8 4" xfId="12485" xr:uid="{1BA43337-3060-4EC0-BE25-F14A0CB413D2}"/>
    <cellStyle name="요약 6 8 4 2" xfId="38498" xr:uid="{8E0394E5-ECF7-4C63-A92B-08E58B2857BA}"/>
    <cellStyle name="요약 6 8 5" xfId="12486" xr:uid="{0A9263E9-1C20-4F84-8A23-F6577FB6E329}"/>
    <cellStyle name="요약 6 8 5 2" xfId="38499" xr:uid="{24C947C1-FBD5-4339-BB9C-5FA1C19ED0B9}"/>
    <cellStyle name="요약 6 8 6" xfId="38500" xr:uid="{3217BE48-51D7-4E0F-A46F-E297FCEEF56D}"/>
    <cellStyle name="요약 6 9" xfId="12487" xr:uid="{622AD654-BC3F-43F1-919C-8428737ECDDC}"/>
    <cellStyle name="요약 6 9 2" xfId="12488" xr:uid="{2F53577D-40D2-4724-A7C8-44E7C2508CDE}"/>
    <cellStyle name="요약 6 9 2 2" xfId="12489" xr:uid="{088E6A58-649F-42AE-8ED0-0CC68A82B53D}"/>
    <cellStyle name="요약 6 9 2 2 2" xfId="38501" xr:uid="{8C36D43C-3E44-46D8-A2E0-F25886A11D4A}"/>
    <cellStyle name="요약 6 9 2 3" xfId="12490" xr:uid="{2FD52F2F-3142-44B6-844E-DD4CBECBF338}"/>
    <cellStyle name="요약 6 9 2 3 2" xfId="38502" xr:uid="{EF734EB5-A88C-4135-AD39-839740BE43FB}"/>
    <cellStyle name="요약 6 9 2 4" xfId="38503" xr:uid="{84447DCA-2B0E-4240-BBDC-30C0A4DD8D72}"/>
    <cellStyle name="요약 6 9 3" xfId="12491" xr:uid="{EAF1310F-644E-4683-BBA4-E66060B47D8A}"/>
    <cellStyle name="요약 6 9 3 2" xfId="12492" xr:uid="{CB581886-43C3-4B0C-A05F-AA67D36336DC}"/>
    <cellStyle name="요약 6 9 3 2 2" xfId="38504" xr:uid="{646CC0F1-8717-4EDA-BF9C-55DC85448B6B}"/>
    <cellStyle name="요약 6 9 3 3" xfId="12493" xr:uid="{99EEE23F-7FA0-4041-902A-8398DB31F52C}"/>
    <cellStyle name="요약 6 9 3 3 2" xfId="38505" xr:uid="{AE83CB37-A549-4BFC-B849-F15F4E8BE54C}"/>
    <cellStyle name="요약 6 9 3 4" xfId="38506" xr:uid="{51B50446-3C70-40EC-BE96-9D1B473A26A8}"/>
    <cellStyle name="요약 6 9 4" xfId="12494" xr:uid="{01DAA761-5187-4E23-A885-34FC362C16AB}"/>
    <cellStyle name="요약 6 9 4 2" xfId="38507" xr:uid="{07283283-FEC1-4013-BD82-D5676B183996}"/>
    <cellStyle name="요약 6 9 5" xfId="12495" xr:uid="{5D042614-659A-4FBC-9DF9-C0ABFA9F08D5}"/>
    <cellStyle name="요약 6 9 5 2" xfId="38508" xr:uid="{3AE09EAD-E073-4064-B65D-8D7226F07B46}"/>
    <cellStyle name="요약 6 9 6" xfId="38509" xr:uid="{6D8CAA3D-E957-47D5-8ABD-5D1A773D042D}"/>
    <cellStyle name="요약 7" xfId="12496" xr:uid="{1E2BD458-2155-4E72-9C37-0C652E4B6729}"/>
    <cellStyle name="요약 7 10" xfId="12497" xr:uid="{52699BA3-B941-4423-B5EF-444290978DFE}"/>
    <cellStyle name="요약 7 10 2" xfId="12498" xr:uid="{430342D2-F59D-4A9B-851D-861FE4AFAB28}"/>
    <cellStyle name="요약 7 10 2 2" xfId="12499" xr:uid="{AEECDF72-C333-42EC-AE0B-F9B30D504002}"/>
    <cellStyle name="요약 7 10 2 2 2" xfId="38510" xr:uid="{E3F67CA0-61BE-40A3-B6DC-0A20A87E17A4}"/>
    <cellStyle name="요약 7 10 2 3" xfId="12500" xr:uid="{9FDD5E9B-42AA-4B97-B6B4-7AE3EF5FB4D1}"/>
    <cellStyle name="요약 7 10 2 3 2" xfId="38511" xr:uid="{200308BA-06B6-4D1E-AF52-BDAECC34CDA1}"/>
    <cellStyle name="요약 7 10 2 4" xfId="38512" xr:uid="{DC656AB8-89E6-455A-824D-0C41A8318504}"/>
    <cellStyle name="요약 7 10 3" xfId="12501" xr:uid="{421C2498-EDD9-4707-AD3E-ADEABBF0AC42}"/>
    <cellStyle name="요약 7 10 3 2" xfId="12502" xr:uid="{2F0C0ED4-E755-4387-A787-602521DC5F17}"/>
    <cellStyle name="요약 7 10 3 2 2" xfId="38513" xr:uid="{5B5E400A-1581-43BF-8A08-856D6DF135E3}"/>
    <cellStyle name="요약 7 10 3 3" xfId="12503" xr:uid="{5DAB5E5C-477C-4766-ABF9-CA3851144FCD}"/>
    <cellStyle name="요약 7 10 3 3 2" xfId="38514" xr:uid="{3ADFBBA9-5B30-4B08-A295-CB47660A550F}"/>
    <cellStyle name="요약 7 10 3 4" xfId="38515" xr:uid="{327B645E-8252-4388-82E4-9F8DF2C935E7}"/>
    <cellStyle name="요약 7 10 4" xfId="12504" xr:uid="{CBFBC216-BDF6-4DEA-9FC9-65358F479B4D}"/>
    <cellStyle name="요약 7 10 4 2" xfId="38516" xr:uid="{620A1E39-E8AF-4D52-B47A-441798F0BD69}"/>
    <cellStyle name="요약 7 10 5" xfId="12505" xr:uid="{D4997432-341C-4998-BA9D-35B39793B04D}"/>
    <cellStyle name="요약 7 10 5 2" xfId="38517" xr:uid="{1C33F6A4-A6ED-4E21-B34E-0836A89B6A8E}"/>
    <cellStyle name="요약 7 10 6" xfId="38518" xr:uid="{726146F8-36D0-4E39-8AB5-151DF9F45E53}"/>
    <cellStyle name="요약 7 11" xfId="12506" xr:uid="{6B5F3D53-089F-4F4E-ACE6-D3094366455F}"/>
    <cellStyle name="요약 7 11 2" xfId="12507" xr:uid="{5FA38D74-AC50-4A60-9265-632EB2424828}"/>
    <cellStyle name="요약 7 11 2 2" xfId="12508" xr:uid="{C7724DF5-7482-4E7E-8CCE-675CDF0570A8}"/>
    <cellStyle name="요약 7 11 2 2 2" xfId="38519" xr:uid="{D2B6CF67-D161-4F42-8F63-87CF75D7CB37}"/>
    <cellStyle name="요약 7 11 2 3" xfId="12509" xr:uid="{CEEA7B5F-22CB-4D60-B383-0810C950AE54}"/>
    <cellStyle name="요약 7 11 2 3 2" xfId="38520" xr:uid="{D2EF032E-A37E-4EDF-A702-A4C7FBBE413D}"/>
    <cellStyle name="요약 7 11 2 4" xfId="38521" xr:uid="{B4D97EEC-7F33-456E-AC21-5BDF0975E551}"/>
    <cellStyle name="요약 7 11 3" xfId="12510" xr:uid="{B4960275-1C97-4138-A5AE-8398D4735884}"/>
    <cellStyle name="요약 7 11 3 2" xfId="12511" xr:uid="{2DE5A1E8-B13A-4826-A59C-50DF77EB4443}"/>
    <cellStyle name="요약 7 11 3 2 2" xfId="38522" xr:uid="{052F9049-26CB-460B-9C68-4D3B7C611D70}"/>
    <cellStyle name="요약 7 11 3 3" xfId="12512" xr:uid="{689417A0-12C9-4612-827E-78FB88A0AE85}"/>
    <cellStyle name="요약 7 11 3 3 2" xfId="38523" xr:uid="{AEEBA6D6-0DC7-4FEA-9682-DD270C7C628A}"/>
    <cellStyle name="요약 7 11 3 4" xfId="38524" xr:uid="{71003EAA-124E-4CE6-B569-EF4F2C0267A4}"/>
    <cellStyle name="요약 7 11 4" xfId="12513" xr:uid="{9201E31C-5AE6-4AA7-9AEC-D72CAC0A4BB5}"/>
    <cellStyle name="요약 7 11 4 2" xfId="38525" xr:uid="{9C2C7F97-0114-439D-80F3-ED3D375FC714}"/>
    <cellStyle name="요약 7 11 5" xfId="12514" xr:uid="{C1283210-0D89-45C7-95AD-A4CF09648AC1}"/>
    <cellStyle name="요약 7 11 5 2" xfId="38526" xr:uid="{6D94E5ED-2FD0-41E5-913F-16E513B69015}"/>
    <cellStyle name="요약 7 11 6" xfId="38527" xr:uid="{C51317CA-AE4E-4A4F-8D83-122A8565CEFC}"/>
    <cellStyle name="요약 7 12" xfId="12515" xr:uid="{C3DCE517-DEF1-44CD-9F8F-2A7E1CFB755B}"/>
    <cellStyle name="요약 7 12 2" xfId="12516" xr:uid="{D2C94903-776D-425D-9F28-025A788DC536}"/>
    <cellStyle name="요약 7 12 2 2" xfId="12517" xr:uid="{30818271-4201-4897-AB2F-BFAFFFEC320F}"/>
    <cellStyle name="요약 7 12 2 2 2" xfId="38528" xr:uid="{7E4FCBE6-E89C-4040-A499-4554E4591892}"/>
    <cellStyle name="요약 7 12 2 3" xfId="12518" xr:uid="{3AD38C01-80C2-4C60-88B0-A67F42E60B0F}"/>
    <cellStyle name="요약 7 12 2 3 2" xfId="38529" xr:uid="{7CA0464C-C2F8-4E2C-8962-894DF01A4C5F}"/>
    <cellStyle name="요약 7 12 2 4" xfId="38530" xr:uid="{76CD8088-7A7F-41E4-9D7C-DA68008F98A8}"/>
    <cellStyle name="요약 7 12 3" xfId="12519" xr:uid="{914246AC-0C20-4E54-986A-E1B14B36ACEC}"/>
    <cellStyle name="요약 7 12 3 2" xfId="12520" xr:uid="{11B32B6E-2203-4ABB-930D-6852444A0FFA}"/>
    <cellStyle name="요약 7 12 3 2 2" xfId="38531" xr:uid="{4353F4BC-F527-406B-82AC-B8618AB8F152}"/>
    <cellStyle name="요약 7 12 3 3" xfId="12521" xr:uid="{E0F373AB-3BDF-49BA-B229-323E03B7B095}"/>
    <cellStyle name="요약 7 12 3 3 2" xfId="38532" xr:uid="{79C13E3C-9360-4265-A751-79BE8DE08AD9}"/>
    <cellStyle name="요약 7 12 3 4" xfId="38533" xr:uid="{88F56143-9C87-498C-B737-D9A5B85BCFF2}"/>
    <cellStyle name="요약 7 12 4" xfId="12522" xr:uid="{7881D510-2581-450D-95DB-D6121386F8A1}"/>
    <cellStyle name="요약 7 12 4 2" xfId="38534" xr:uid="{D66F7243-DD38-48C4-92C3-E8A86B29F2C5}"/>
    <cellStyle name="요약 7 12 5" xfId="12523" xr:uid="{B466EC0A-7AB3-4357-B777-9D3A5B6ED6F1}"/>
    <cellStyle name="요약 7 12 5 2" xfId="38535" xr:uid="{0F9B3E4A-9392-40D8-BC80-C0459825B390}"/>
    <cellStyle name="요약 7 12 6" xfId="38536" xr:uid="{1249A2B1-533A-4576-B0AA-6FB8BF3D350C}"/>
    <cellStyle name="요약 7 13" xfId="12524" xr:uid="{A3CB91A6-78E5-4A45-A50F-E22AEAF9CD2E}"/>
    <cellStyle name="요약 7 13 2" xfId="12525" xr:uid="{7179B012-EBBA-474C-A818-0E65D3D2E2E5}"/>
    <cellStyle name="요약 7 13 2 2" xfId="12526" xr:uid="{74DC4A9E-435B-47D2-8F69-D33EC73E1A45}"/>
    <cellStyle name="요약 7 13 2 2 2" xfId="38537" xr:uid="{213AB7D8-2BB0-445D-BCEC-1CE5759BCCC5}"/>
    <cellStyle name="요약 7 13 2 3" xfId="12527" xr:uid="{10C6B40F-2914-46E9-80FF-4BFDBD2501C5}"/>
    <cellStyle name="요약 7 13 2 3 2" xfId="38538" xr:uid="{438FC523-A234-44DA-9DB6-F0A913EB37B6}"/>
    <cellStyle name="요약 7 13 2 4" xfId="38539" xr:uid="{73D0BC2C-F30D-4735-BD49-47BB4B7C0B09}"/>
    <cellStyle name="요약 7 13 3" xfId="12528" xr:uid="{9AA07D2D-94B1-4E81-B0E0-DFFEBC7CD5EF}"/>
    <cellStyle name="요약 7 13 3 2" xfId="12529" xr:uid="{8BB0D8D7-2941-4183-8442-B92502B9763D}"/>
    <cellStyle name="요약 7 13 3 2 2" xfId="38540" xr:uid="{207E9CE9-B984-4EB9-901E-EA798FD9C441}"/>
    <cellStyle name="요약 7 13 3 3" xfId="12530" xr:uid="{2C627196-226B-4C05-81B8-97488F3B53F9}"/>
    <cellStyle name="요약 7 13 3 3 2" xfId="38541" xr:uid="{F0DD4888-B110-4EF4-930F-685510D08950}"/>
    <cellStyle name="요약 7 13 3 4" xfId="38542" xr:uid="{54B9D62D-8931-490F-A29C-8D623A5D8A2D}"/>
    <cellStyle name="요약 7 13 4" xfId="12531" xr:uid="{E3F2ABA4-A915-4395-9BD3-6A7AE0A7DF1C}"/>
    <cellStyle name="요약 7 13 4 2" xfId="38543" xr:uid="{043B52FC-6B0A-49DB-BDA0-51DB1CCB06DD}"/>
    <cellStyle name="요약 7 13 5" xfId="12532" xr:uid="{3C5E0B15-4301-4158-B4B5-C07A9D6E9628}"/>
    <cellStyle name="요약 7 13 5 2" xfId="38544" xr:uid="{F45803F5-4724-43B4-896E-7094E909C351}"/>
    <cellStyle name="요약 7 13 6" xfId="38545" xr:uid="{578AE8E1-94A9-4005-BD77-6A0BDDC09135}"/>
    <cellStyle name="요약 7 14" xfId="12533" xr:uid="{6350B9C2-212A-46E6-A334-EA0044B200CC}"/>
    <cellStyle name="요약 7 14 2" xfId="12534" xr:uid="{27CBE08E-A1D4-4076-A9DF-CFBA08719D0C}"/>
    <cellStyle name="요약 7 14 2 2" xfId="12535" xr:uid="{89BA748C-5886-4B37-86DD-51F897F53D05}"/>
    <cellStyle name="요약 7 14 2 2 2" xfId="38546" xr:uid="{33CD0616-4CDC-4070-BFD0-D0C9B7C755B2}"/>
    <cellStyle name="요약 7 14 2 3" xfId="12536" xr:uid="{BB4E5705-E5A4-4D53-B591-D4C80BF928B9}"/>
    <cellStyle name="요약 7 14 2 3 2" xfId="38547" xr:uid="{1F4CF80A-6DDD-449D-9C8C-E1D46F3EC417}"/>
    <cellStyle name="요약 7 14 2 4" xfId="38548" xr:uid="{626E0970-CFEE-4B23-B27D-699BB1491E8D}"/>
    <cellStyle name="요약 7 14 3" xfId="12537" xr:uid="{781AEB90-B00F-44FB-918D-5089D3F59565}"/>
    <cellStyle name="요약 7 14 3 2" xfId="12538" xr:uid="{E42718C9-419F-4F12-9963-749831AB6205}"/>
    <cellStyle name="요약 7 14 3 2 2" xfId="38549" xr:uid="{689F47D9-55BE-4C2C-B0F1-A15F069C20FE}"/>
    <cellStyle name="요약 7 14 3 3" xfId="12539" xr:uid="{CFCE237E-27AB-46C9-B132-16022C30DEFC}"/>
    <cellStyle name="요약 7 14 3 3 2" xfId="38550" xr:uid="{7D1D3924-2090-487C-8A88-A7625832B316}"/>
    <cellStyle name="요약 7 14 3 4" xfId="38551" xr:uid="{8B755EEC-938D-4B5B-8A74-39A8876411EC}"/>
    <cellStyle name="요약 7 14 4" xfId="12540" xr:uid="{CA881D63-2719-43B4-80FA-152D2C8991FB}"/>
    <cellStyle name="요약 7 14 4 2" xfId="38552" xr:uid="{A6518B17-3B0D-41B8-8573-EA2F8A93F466}"/>
    <cellStyle name="요약 7 14 5" xfId="12541" xr:uid="{C8187463-B034-4184-A598-CB76D0752B7A}"/>
    <cellStyle name="요약 7 14 5 2" xfId="38553" xr:uid="{55968625-EF3F-4CEE-A712-08BFCDA66C38}"/>
    <cellStyle name="요약 7 14 6" xfId="38554" xr:uid="{1AC04F84-E92C-47B6-9857-5BA87169D417}"/>
    <cellStyle name="요약 7 15" xfId="12542" xr:uid="{623D75ED-2E05-4A5B-9C91-D1BE8660C047}"/>
    <cellStyle name="요약 7 15 2" xfId="12543" xr:uid="{643E4BCC-4FB1-4471-BC20-756134C57906}"/>
    <cellStyle name="요약 7 15 2 2" xfId="12544" xr:uid="{DFECD73F-985B-4519-9993-FC8EE1907974}"/>
    <cellStyle name="요약 7 15 2 2 2" xfId="38555" xr:uid="{CAE8A95A-758F-433D-A19E-D6B55BDAA388}"/>
    <cellStyle name="요약 7 15 2 3" xfId="12545" xr:uid="{F67DF5D4-0570-4C3F-981D-08C64775F005}"/>
    <cellStyle name="요약 7 15 2 3 2" xfId="38556" xr:uid="{140F5E5B-C914-440A-9DEA-DE01B37428ED}"/>
    <cellStyle name="요약 7 15 2 4" xfId="38557" xr:uid="{ADC1D5A5-C8D4-4045-B1BC-2C1387AEB49B}"/>
    <cellStyle name="요약 7 15 3" xfId="12546" xr:uid="{C6D53C56-E428-48A7-A5D1-82143B8E6B11}"/>
    <cellStyle name="요약 7 15 3 2" xfId="12547" xr:uid="{5A5A2F80-7406-4B84-A794-4E528C87E612}"/>
    <cellStyle name="요약 7 15 3 2 2" xfId="38558" xr:uid="{501C845D-48B1-4222-84E9-2FDB20753951}"/>
    <cellStyle name="요약 7 15 3 3" xfId="12548" xr:uid="{EF248F51-CB55-4493-B8CE-A539C3B2DCBE}"/>
    <cellStyle name="요약 7 15 3 3 2" xfId="38559" xr:uid="{56440668-1F9C-44C4-A004-F5BFFA97EF11}"/>
    <cellStyle name="요약 7 15 3 4" xfId="38560" xr:uid="{9E0E08AA-215D-4000-942C-7CFD3DCFA76D}"/>
    <cellStyle name="요약 7 15 4" xfId="12549" xr:uid="{AE8FDF23-00BC-4D38-BE0D-5B298EF50CD7}"/>
    <cellStyle name="요약 7 15 4 2" xfId="38561" xr:uid="{EC16ADBD-D479-44BD-A6E1-4C5BF1433EE3}"/>
    <cellStyle name="요약 7 15 5" xfId="12550" xr:uid="{F8C3A3CA-F3C9-46FD-AB38-6AF72F66218B}"/>
    <cellStyle name="요약 7 15 5 2" xfId="38562" xr:uid="{9EF2FD73-F936-4725-921C-37AB0B32D60B}"/>
    <cellStyle name="요약 7 15 6" xfId="38563" xr:uid="{6E0CA001-58FD-46D0-878B-B19CB4A52771}"/>
    <cellStyle name="요약 7 16" xfId="12551" xr:uid="{A567D7ED-8697-4310-A967-125B361DE413}"/>
    <cellStyle name="요약 7 16 2" xfId="12552" xr:uid="{43F92F05-F7D5-4D93-AF46-4E8984B4C19E}"/>
    <cellStyle name="요약 7 16 2 2" xfId="38564" xr:uid="{87A090E9-358E-4B47-B0A5-5AC0AAA133E0}"/>
    <cellStyle name="요약 7 16 3" xfId="12553" xr:uid="{FE20069A-604F-46C6-AA61-992D69D8CC46}"/>
    <cellStyle name="요약 7 16 3 2" xfId="38565" xr:uid="{7D338499-8AF8-4218-91D7-73E1FE61162D}"/>
    <cellStyle name="요약 7 16 4" xfId="38566" xr:uid="{AEFBB476-4294-4CFA-8D4B-468A5E604E70}"/>
    <cellStyle name="요약 7 17" xfId="28166" xr:uid="{2736B749-9DC3-4829-9A5B-4F0716F68F5D}"/>
    <cellStyle name="요약 7 17 2" xfId="38567" xr:uid="{6C7BC014-0938-4040-A7CD-AF432BE65090}"/>
    <cellStyle name="요약 7 18" xfId="38568" xr:uid="{F088D87B-AECD-42FB-B588-07922AE9171B}"/>
    <cellStyle name="요약 7 2" xfId="12554" xr:uid="{53740DD5-6A4D-4BA3-9926-AFC27700F199}"/>
    <cellStyle name="요약 7 2 2" xfId="12555" xr:uid="{D441FE86-C6D5-408C-83D0-6E9FE151FB5E}"/>
    <cellStyle name="요약 7 2 2 2" xfId="12556" xr:uid="{E0CE4C62-AC4C-4FC1-BC45-802F23AE4ACC}"/>
    <cellStyle name="요약 7 2 2 2 2" xfId="38569" xr:uid="{DCA7C9EC-D250-4770-B76A-23DD0C3E94D0}"/>
    <cellStyle name="요약 7 2 2 3" xfId="12557" xr:uid="{034B79DE-84DC-415A-9016-C40806BA2DAC}"/>
    <cellStyle name="요약 7 2 2 3 2" xfId="38570" xr:uid="{41A9E97C-86AA-4AA7-88CD-F451BBD7DBE9}"/>
    <cellStyle name="요약 7 2 2 4" xfId="38571" xr:uid="{4BA13252-A716-4000-813A-1A74EABA9722}"/>
    <cellStyle name="요약 7 2 3" xfId="12558" xr:uid="{DC834830-06C5-4671-A39E-32C13FDB3F6B}"/>
    <cellStyle name="요약 7 2 3 2" xfId="12559" xr:uid="{C37336B0-F77A-44BB-B01A-1528BDD1138A}"/>
    <cellStyle name="요약 7 2 3 2 2" xfId="38572" xr:uid="{AD5E21A1-4DD6-4D07-ABDB-260BB6BBA7B4}"/>
    <cellStyle name="요약 7 2 3 3" xfId="12560" xr:uid="{3D8D8780-BA99-4511-8237-7A26387637BC}"/>
    <cellStyle name="요약 7 2 3 3 2" xfId="38573" xr:uid="{3B28FCF3-B7BF-487C-A252-8DCA38D29C1E}"/>
    <cellStyle name="요약 7 2 3 4" xfId="38574" xr:uid="{2D3EC7F1-606A-4560-B7DC-BFDBDCAB79A3}"/>
    <cellStyle name="요약 7 2 4" xfId="12561" xr:uid="{365A0BDC-6801-4081-96AC-EDC78330FAB1}"/>
    <cellStyle name="요약 7 2 4 2" xfId="38575" xr:uid="{17E8B62E-CC0A-48FA-B0CC-8C11B5590894}"/>
    <cellStyle name="요약 7 2 5" xfId="12562" xr:uid="{C4F43D9F-5BFE-4C5C-80B1-3FA3E38A28A7}"/>
    <cellStyle name="요약 7 2 5 2" xfId="38576" xr:uid="{6EE6A5EB-5758-439B-BD03-8C7B5D5C09E7}"/>
    <cellStyle name="요약 7 2 6" xfId="28167" xr:uid="{321BD626-4C80-46B5-8354-C9230351D192}"/>
    <cellStyle name="요약 7 2 6 2" xfId="38577" xr:uid="{FD3E3F3B-288E-4B45-8B82-01D3A8F35BA6}"/>
    <cellStyle name="요약 7 2 7" xfId="38578" xr:uid="{524A603C-4905-4EF0-86B7-2E1B0E687F4D}"/>
    <cellStyle name="요약 7 3" xfId="12563" xr:uid="{F7DF3002-55C0-4244-A6AA-C8BCE1A43A6F}"/>
    <cellStyle name="요약 7 3 2" xfId="12564" xr:uid="{995BF236-29BF-41E4-9207-BB998E89F2F9}"/>
    <cellStyle name="요약 7 3 2 2" xfId="12565" xr:uid="{ECC0B01D-8B5C-49B8-A836-81338EB78FC9}"/>
    <cellStyle name="요약 7 3 2 2 2" xfId="38579" xr:uid="{02C47DB5-7FF3-494B-8103-0932C06EE806}"/>
    <cellStyle name="요약 7 3 2 3" xfId="12566" xr:uid="{D5549231-8721-4A06-A0C6-E75EAB98FB70}"/>
    <cellStyle name="요약 7 3 2 3 2" xfId="38580" xr:uid="{9D6D1A14-4894-4320-AA9F-D06B529B036E}"/>
    <cellStyle name="요약 7 3 2 4" xfId="38581" xr:uid="{25A1E228-90C5-4649-B0C9-E6229A7C3178}"/>
    <cellStyle name="요약 7 3 3" xfId="12567" xr:uid="{1AC8582D-6180-46F6-B96B-12502F1791FD}"/>
    <cellStyle name="요약 7 3 3 2" xfId="12568" xr:uid="{172D1DF3-A5E7-4802-B232-F32E2FF73A78}"/>
    <cellStyle name="요약 7 3 3 2 2" xfId="38582" xr:uid="{5EFE076F-283E-48C4-B75C-D3CB65B7838A}"/>
    <cellStyle name="요약 7 3 3 3" xfId="12569" xr:uid="{EFEBEA41-DCA2-4187-BE5D-C15DCAB37A4A}"/>
    <cellStyle name="요약 7 3 3 3 2" xfId="38583" xr:uid="{3C330BE0-E0DF-445C-B114-E353609FF8CC}"/>
    <cellStyle name="요약 7 3 3 4" xfId="38584" xr:uid="{A8B210BE-7DEB-4F35-A8F4-203ACDAA62A4}"/>
    <cellStyle name="요약 7 3 4" xfId="12570" xr:uid="{57EBD8E8-0286-48A3-889B-3EB6C5C2D3FA}"/>
    <cellStyle name="요약 7 3 4 2" xfId="38585" xr:uid="{5E6EE39B-0EA5-42B6-AEA6-94C2AF10771A}"/>
    <cellStyle name="요약 7 3 5" xfId="12571" xr:uid="{CD1589DA-990F-48AC-B458-DA9A020CF1F2}"/>
    <cellStyle name="요약 7 3 5 2" xfId="38586" xr:uid="{D183EE07-5399-40A8-8A94-5626CF0CB801}"/>
    <cellStyle name="요약 7 3 6" xfId="38587" xr:uid="{E55DB1E4-6191-4B2D-9DB3-DA9072E2AE61}"/>
    <cellStyle name="요약 7 4" xfId="12572" xr:uid="{716AD352-3E04-4D29-8F37-F5397B4B209F}"/>
    <cellStyle name="요약 7 4 2" xfId="12573" xr:uid="{71C0FAF2-75D8-4B69-8B0F-24C8F052F08F}"/>
    <cellStyle name="요약 7 4 2 2" xfId="12574" xr:uid="{C16C9C7A-C843-4D84-A744-9D1F31EB0B8A}"/>
    <cellStyle name="요약 7 4 2 2 2" xfId="38588" xr:uid="{E4E604AC-EC43-46D5-A3E0-ABA034A47022}"/>
    <cellStyle name="요약 7 4 2 3" xfId="12575" xr:uid="{261D0A20-559A-46EF-B106-983AF0D9D0CA}"/>
    <cellStyle name="요약 7 4 2 3 2" xfId="38589" xr:uid="{645C5292-509A-4B30-97CE-CB2B658EA3B8}"/>
    <cellStyle name="요약 7 4 2 4" xfId="38590" xr:uid="{FE7A32F2-4E99-4F3A-958E-70ED581BC740}"/>
    <cellStyle name="요약 7 4 3" xfId="12576" xr:uid="{A7CE383F-C294-4C1B-956B-C7F65E244F8B}"/>
    <cellStyle name="요약 7 4 3 2" xfId="12577" xr:uid="{5F6C36AD-96D8-41A8-9A54-5F5B1996B03A}"/>
    <cellStyle name="요약 7 4 3 2 2" xfId="38591" xr:uid="{EDEBEB01-E15B-4C1A-8593-6B3CF82E68EF}"/>
    <cellStyle name="요약 7 4 3 3" xfId="12578" xr:uid="{EA2521B9-C1DA-4C2E-A0A3-C56E8DE3410B}"/>
    <cellStyle name="요약 7 4 3 3 2" xfId="38592" xr:uid="{9F632E32-34DA-48AC-951C-BADFB1532786}"/>
    <cellStyle name="요약 7 4 3 4" xfId="38593" xr:uid="{399CAECD-3DF9-42CD-AE17-733D288BE2FC}"/>
    <cellStyle name="요약 7 4 4" xfId="12579" xr:uid="{654C1406-C6CE-49E2-A67F-4727E446E5FC}"/>
    <cellStyle name="요약 7 4 4 2" xfId="38594" xr:uid="{23BA6F65-1248-457C-B7B6-3DC0A3DA2A6E}"/>
    <cellStyle name="요약 7 4 5" xfId="12580" xr:uid="{93F9A8F9-C269-4B97-99E1-1B126AB9AEE0}"/>
    <cellStyle name="요약 7 4 5 2" xfId="38595" xr:uid="{E318F047-DDE1-46F8-9C26-350FA12C6FA4}"/>
    <cellStyle name="요약 7 4 6" xfId="38596" xr:uid="{7859F8F1-D2DA-4833-813E-F628514B900C}"/>
    <cellStyle name="요약 7 5" xfId="12581" xr:uid="{9316812D-7A71-435A-8226-60061899E9EC}"/>
    <cellStyle name="요약 7 5 2" xfId="12582" xr:uid="{D300D8A0-FD0F-4C44-BC29-EB1F277A5194}"/>
    <cellStyle name="요약 7 5 2 2" xfId="12583" xr:uid="{141AF728-D8A9-43CD-91E5-FC128EE2B1DE}"/>
    <cellStyle name="요약 7 5 2 2 2" xfId="38597" xr:uid="{EB34BF63-723A-4809-8DAA-276037709121}"/>
    <cellStyle name="요약 7 5 2 3" xfId="12584" xr:uid="{6E2F3810-1825-4648-9F84-4DA3577E3775}"/>
    <cellStyle name="요약 7 5 2 3 2" xfId="38598" xr:uid="{FE95E605-46D4-4CFE-8398-B387FF4F4BFC}"/>
    <cellStyle name="요약 7 5 2 4" xfId="38599" xr:uid="{8C6E419C-2C44-4AEB-9424-23ECF36B1223}"/>
    <cellStyle name="요약 7 5 3" xfId="12585" xr:uid="{C315ADD6-7228-4E61-9549-B24A1C7A0FB8}"/>
    <cellStyle name="요약 7 5 3 2" xfId="12586" xr:uid="{B38F0831-8676-4B85-9C78-B0BE347D864F}"/>
    <cellStyle name="요약 7 5 3 2 2" xfId="38600" xr:uid="{C615FCEE-9F0D-4D35-AFD8-C96F4C744772}"/>
    <cellStyle name="요약 7 5 3 3" xfId="12587" xr:uid="{D79F34D0-4C38-420F-A3A0-E1E303EBC107}"/>
    <cellStyle name="요약 7 5 3 3 2" xfId="38601" xr:uid="{D1E95B67-B62E-4885-8BBC-D62B47999810}"/>
    <cellStyle name="요약 7 5 3 4" xfId="38602" xr:uid="{A1BD2FF7-6ADE-462B-A1DC-EE0ED4EF469B}"/>
    <cellStyle name="요약 7 5 4" xfId="12588" xr:uid="{5E68B641-2888-445B-B15D-1F15DAF18FC3}"/>
    <cellStyle name="요약 7 5 4 2" xfId="38603" xr:uid="{D2F1EA0E-F69E-4D46-B2D3-7C7BFBCD3EEA}"/>
    <cellStyle name="요약 7 5 5" xfId="12589" xr:uid="{4C24A099-C708-4A35-B304-8A46F644FDD3}"/>
    <cellStyle name="요약 7 5 5 2" xfId="38604" xr:uid="{91F95086-BC2D-491E-9568-405E63F602F1}"/>
    <cellStyle name="요약 7 5 6" xfId="38605" xr:uid="{5E132602-93EA-4DCE-8DC2-D022DC498B3B}"/>
    <cellStyle name="요약 7 6" xfId="12590" xr:uid="{D062B400-98F3-4BF8-82B4-CA296BDEF0DF}"/>
    <cellStyle name="요약 7 6 2" xfId="12591" xr:uid="{6627DD9D-0B7D-4790-9097-5D0664F41DD2}"/>
    <cellStyle name="요약 7 6 2 2" xfId="12592" xr:uid="{7EB6CB29-A879-43DB-9F1B-D0FE2B2ED3F7}"/>
    <cellStyle name="요약 7 6 2 2 2" xfId="38606" xr:uid="{03805FA0-F7AF-413B-9C5E-1A36D728251A}"/>
    <cellStyle name="요약 7 6 2 3" xfId="12593" xr:uid="{707DE3A5-0E5C-4883-9221-0C1F444CBAA2}"/>
    <cellStyle name="요약 7 6 2 3 2" xfId="38607" xr:uid="{393B43D7-9020-4B59-92F0-FA4EB5C7692C}"/>
    <cellStyle name="요약 7 6 2 4" xfId="38608" xr:uid="{D5D0D527-FEDC-4E90-B0CF-655897C703EF}"/>
    <cellStyle name="요약 7 6 3" xfId="12594" xr:uid="{440C3F9B-6FFA-4715-A71C-FB294C483612}"/>
    <cellStyle name="요약 7 6 3 2" xfId="12595" xr:uid="{59C3323E-C666-47A6-9F79-6F06F5CC2F75}"/>
    <cellStyle name="요약 7 6 3 2 2" xfId="38609" xr:uid="{A835B57B-00BD-49D5-8FA3-054BCE076B58}"/>
    <cellStyle name="요약 7 6 3 3" xfId="12596" xr:uid="{2FDA05E2-9E73-4FA8-8D67-6A3CB50941C7}"/>
    <cellStyle name="요약 7 6 3 3 2" xfId="38610" xr:uid="{A4F7084B-5ECE-4626-BE3D-F279484348D0}"/>
    <cellStyle name="요약 7 6 3 4" xfId="38611" xr:uid="{43ECA764-5F42-4B82-A5B8-B83CA6036FCF}"/>
    <cellStyle name="요약 7 6 4" xfId="12597" xr:uid="{81ACFA4F-DA48-493F-B00C-84A0A3AC3F7C}"/>
    <cellStyle name="요약 7 6 4 2" xfId="38612" xr:uid="{3A9FE214-D6D9-4D60-A8AB-277F40BD50DB}"/>
    <cellStyle name="요약 7 6 5" xfId="12598" xr:uid="{7FDED6C9-E847-41D5-85C9-101565E474F4}"/>
    <cellStyle name="요약 7 6 5 2" xfId="38613" xr:uid="{974277C9-F083-40CA-BA54-CDC8197ABBF7}"/>
    <cellStyle name="요약 7 6 6" xfId="38614" xr:uid="{CF05CEA4-036F-4880-A2CC-07F243040F27}"/>
    <cellStyle name="요약 7 7" xfId="12599" xr:uid="{F29DD77E-6B4C-44E0-B081-8370217A40E9}"/>
    <cellStyle name="요약 7 7 2" xfId="12600" xr:uid="{10BDD3AE-009F-4F8B-9420-20AE8A102AB0}"/>
    <cellStyle name="요약 7 7 2 2" xfId="12601" xr:uid="{71BFE058-F08E-4D7E-98AD-66D0AD9F8685}"/>
    <cellStyle name="요약 7 7 2 2 2" xfId="38615" xr:uid="{D418EF28-9D79-4139-8802-EE4B051EB4D9}"/>
    <cellStyle name="요약 7 7 2 3" xfId="12602" xr:uid="{5F586736-9AE8-47B9-BBA2-514394F126A6}"/>
    <cellStyle name="요약 7 7 2 3 2" xfId="38616" xr:uid="{5C5DA84B-E072-4DB3-816A-C3DCFA769D03}"/>
    <cellStyle name="요약 7 7 2 4" xfId="38617" xr:uid="{1CD0F7D0-05C7-4CDB-90FF-F70FD7D27B8D}"/>
    <cellStyle name="요약 7 7 3" xfId="12603" xr:uid="{2C9883DA-ED6A-4A00-A07A-6A827014507E}"/>
    <cellStyle name="요약 7 7 3 2" xfId="12604" xr:uid="{9BD4392D-535D-4C67-8840-ED05FEBB7C38}"/>
    <cellStyle name="요약 7 7 3 2 2" xfId="38618" xr:uid="{57F87E96-9473-4C2E-B8B4-8B4E18D034FE}"/>
    <cellStyle name="요약 7 7 3 3" xfId="12605" xr:uid="{408E4767-E30B-4C98-8C47-923910BE7103}"/>
    <cellStyle name="요약 7 7 3 3 2" xfId="38619" xr:uid="{A921321E-5041-44C8-A06A-6BDF6C251BAD}"/>
    <cellStyle name="요약 7 7 3 4" xfId="38620" xr:uid="{90ED4ADA-1642-456A-A020-93E7908463E3}"/>
    <cellStyle name="요약 7 7 4" xfId="12606" xr:uid="{A11B17CF-3B0D-439A-9636-896815160B3B}"/>
    <cellStyle name="요약 7 7 4 2" xfId="38621" xr:uid="{C7DA9383-9BE0-4C83-8FD3-5C2A430FE3F8}"/>
    <cellStyle name="요약 7 7 5" xfId="12607" xr:uid="{1CDCC77C-BAA6-4338-8C42-553633F0E349}"/>
    <cellStyle name="요약 7 7 5 2" xfId="38622" xr:uid="{73E83074-3569-4990-A771-A8EA41F7EDE1}"/>
    <cellStyle name="요약 7 7 6" xfId="38623" xr:uid="{31939E39-1D0E-4516-94CB-2B032483E19A}"/>
    <cellStyle name="요약 7 8" xfId="12608" xr:uid="{C04CB42D-CFD9-4455-8EF2-015D1A49D8EB}"/>
    <cellStyle name="요약 7 8 2" xfId="12609" xr:uid="{4C1B6381-BFA3-490B-8D85-2DED6C9C6D4A}"/>
    <cellStyle name="요약 7 8 2 2" xfId="12610" xr:uid="{A1F6C2ED-3227-43A7-9822-EAD78945BA3E}"/>
    <cellStyle name="요약 7 8 2 2 2" xfId="38624" xr:uid="{44F652CE-3D16-423B-A499-3CB0842F7D0B}"/>
    <cellStyle name="요약 7 8 2 3" xfId="12611" xr:uid="{C7B48759-BE94-4C31-962B-A2EED03ACF98}"/>
    <cellStyle name="요약 7 8 2 3 2" xfId="38625" xr:uid="{79155DE1-8D88-40D3-81EA-FDA8222DFD97}"/>
    <cellStyle name="요약 7 8 2 4" xfId="38626" xr:uid="{2BB75658-5946-4E42-B689-19B144C6A7AC}"/>
    <cellStyle name="요약 7 8 3" xfId="12612" xr:uid="{4EA66B89-6082-41E9-BDE6-B64FFF5ADE00}"/>
    <cellStyle name="요약 7 8 3 2" xfId="12613" xr:uid="{09DDADAB-FA08-4F2C-8E03-C9610559A513}"/>
    <cellStyle name="요약 7 8 3 2 2" xfId="38627" xr:uid="{EB3A6A66-9942-45EC-B988-4F571E029FD3}"/>
    <cellStyle name="요약 7 8 3 3" xfId="12614" xr:uid="{9624B3BC-D6E2-41EA-A127-E84AAD66B2B3}"/>
    <cellStyle name="요약 7 8 3 3 2" xfId="38628" xr:uid="{2BED4E6B-8A95-4CDC-BF96-114B230B9173}"/>
    <cellStyle name="요약 7 8 3 4" xfId="38629" xr:uid="{38200BC0-55C4-40EA-B541-0192F264445D}"/>
    <cellStyle name="요약 7 8 4" xfId="12615" xr:uid="{0BD453AB-49AE-413F-B090-D07991B0A6F2}"/>
    <cellStyle name="요약 7 8 4 2" xfId="38630" xr:uid="{C02181EB-D5E0-438A-AC3E-B4FF7111F86E}"/>
    <cellStyle name="요약 7 8 5" xfId="12616" xr:uid="{DE7848A6-E880-4C6C-8F1A-E5F210308945}"/>
    <cellStyle name="요약 7 8 5 2" xfId="38631" xr:uid="{0499934E-CCAC-408B-B1E3-9446B304BE5D}"/>
    <cellStyle name="요약 7 8 6" xfId="38632" xr:uid="{A6E28B5E-5C85-4FC0-9816-8C8234471369}"/>
    <cellStyle name="요약 7 9" xfId="12617" xr:uid="{660B6850-4511-417C-9C3D-1FC18E806F9A}"/>
    <cellStyle name="요약 7 9 2" xfId="12618" xr:uid="{410A9EDF-C44F-441C-A0CF-2CD11B90EF47}"/>
    <cellStyle name="요약 7 9 2 2" xfId="12619" xr:uid="{491DF110-641D-4FA0-BC0D-CB214F4DD1AD}"/>
    <cellStyle name="요약 7 9 2 2 2" xfId="38633" xr:uid="{C45C0F8C-30E9-497E-BA7B-366B706E1B21}"/>
    <cellStyle name="요약 7 9 2 3" xfId="12620" xr:uid="{A2ADB165-BB09-420D-8429-329AF094D5A6}"/>
    <cellStyle name="요약 7 9 2 3 2" xfId="38634" xr:uid="{E30E15AA-AD27-42C0-8C02-822CEBF2A004}"/>
    <cellStyle name="요약 7 9 2 4" xfId="38635" xr:uid="{45F18E0B-F7DF-45B8-9D55-5D8F9F2621E0}"/>
    <cellStyle name="요약 7 9 3" xfId="12621" xr:uid="{E21AC9F7-C84F-4E31-BC05-B3EBCFB3408B}"/>
    <cellStyle name="요약 7 9 3 2" xfId="12622" xr:uid="{F0CA4968-6039-45DB-8C2D-F5AC39692975}"/>
    <cellStyle name="요약 7 9 3 2 2" xfId="38636" xr:uid="{84682056-F01C-4E79-9B11-6CF80AD52659}"/>
    <cellStyle name="요약 7 9 3 3" xfId="12623" xr:uid="{58D43B6E-84C1-4687-AEBB-F0F5652381DE}"/>
    <cellStyle name="요약 7 9 3 3 2" xfId="38637" xr:uid="{8435EF3F-89FD-4FE3-95DF-B7D744338FEF}"/>
    <cellStyle name="요약 7 9 3 4" xfId="38638" xr:uid="{38580F23-8B2A-47E9-AF19-815BCFCB3345}"/>
    <cellStyle name="요약 7 9 4" xfId="12624" xr:uid="{2DD2C6A5-CD64-449B-B8EE-F2C9AEBEA0E7}"/>
    <cellStyle name="요약 7 9 4 2" xfId="38639" xr:uid="{33F68601-F302-4530-B40F-2F91B0862224}"/>
    <cellStyle name="요약 7 9 5" xfId="12625" xr:uid="{71E6AD4A-1FFD-4C34-9781-C09AD0A04B9F}"/>
    <cellStyle name="요약 7 9 5 2" xfId="38640" xr:uid="{2C0ECF55-D0F5-4E1A-84D3-35B8904C3944}"/>
    <cellStyle name="요약 7 9 6" xfId="38641" xr:uid="{A5823E7E-5D28-42E4-833E-66006A20A960}"/>
    <cellStyle name="요약 8" xfId="12626" xr:uid="{B740579F-4083-4E6A-A083-09C86B4E318D}"/>
    <cellStyle name="요약 8 10" xfId="12627" xr:uid="{4D015D53-B242-4802-86DE-64C163252109}"/>
    <cellStyle name="요약 8 10 2" xfId="12628" xr:uid="{CA420DB5-5432-4AE9-B51D-59BC858F9D94}"/>
    <cellStyle name="요약 8 10 2 2" xfId="12629" xr:uid="{88EAA1E6-27A0-4B75-89B6-309DF088E71C}"/>
    <cellStyle name="요약 8 10 2 2 2" xfId="38642" xr:uid="{2819454A-68B2-4934-9817-CA30E31E4015}"/>
    <cellStyle name="요약 8 10 2 3" xfId="12630" xr:uid="{84CE28F3-061A-4763-9039-B9517EA2E261}"/>
    <cellStyle name="요약 8 10 2 3 2" xfId="38643" xr:uid="{B59E8F14-9BE9-4D21-9995-2E320CDFDD36}"/>
    <cellStyle name="요약 8 10 2 4" xfId="38644" xr:uid="{A0D08177-3702-42AE-9C68-BF761A106414}"/>
    <cellStyle name="요약 8 10 3" xfId="12631" xr:uid="{DBDA34D3-FB82-44CF-8778-7CEDA8CF75DE}"/>
    <cellStyle name="요약 8 10 3 2" xfId="12632" xr:uid="{0E62CB7E-6DCB-4E61-A59E-90E11E8BF2DE}"/>
    <cellStyle name="요약 8 10 3 2 2" xfId="38645" xr:uid="{64E2357B-EACC-48B3-B16A-586E7BAD5DD9}"/>
    <cellStyle name="요약 8 10 3 3" xfId="12633" xr:uid="{3344F49F-A581-463F-B5C3-37AF51065453}"/>
    <cellStyle name="요약 8 10 3 3 2" xfId="38646" xr:uid="{33D80C29-0563-4D0F-9B78-D2067F6CDC12}"/>
    <cellStyle name="요약 8 10 3 4" xfId="38647" xr:uid="{BA9C03B0-3780-4976-8657-A80E6FBFD62D}"/>
    <cellStyle name="요약 8 10 4" xfId="12634" xr:uid="{508029E1-F8ED-4A85-8EA5-6E96266AA653}"/>
    <cellStyle name="요약 8 10 4 2" xfId="38648" xr:uid="{23B1CAE9-9B84-4348-B329-E05993A6C0ED}"/>
    <cellStyle name="요약 8 10 5" xfId="12635" xr:uid="{B2FE4C13-1E83-47F9-A4B6-39D55E7626D4}"/>
    <cellStyle name="요약 8 10 5 2" xfId="38649" xr:uid="{5D437E0A-8DD0-4C5E-87E5-B860560EF44F}"/>
    <cellStyle name="요약 8 10 6" xfId="38650" xr:uid="{DE74CD81-CDD4-4051-A711-4DBAD7EE6B7A}"/>
    <cellStyle name="요약 8 11" xfId="12636" xr:uid="{3DB9631C-3137-4BBF-94B5-1FB42154BBCF}"/>
    <cellStyle name="요약 8 11 2" xfId="12637" xr:uid="{74BE9ECD-8ED8-4807-85EC-555E37B014F2}"/>
    <cellStyle name="요약 8 11 2 2" xfId="12638" xr:uid="{835E76BB-19C5-4CC0-9F9F-20E52AAE63EA}"/>
    <cellStyle name="요약 8 11 2 2 2" xfId="38651" xr:uid="{A09D0CF2-4F4D-435B-A14D-D0A081B0BE21}"/>
    <cellStyle name="요약 8 11 2 3" xfId="12639" xr:uid="{82E68666-6ED4-488D-9824-BA3C751BBF99}"/>
    <cellStyle name="요약 8 11 2 3 2" xfId="38652" xr:uid="{21E6BC0B-5683-44A5-AE7A-56E417EE2B1C}"/>
    <cellStyle name="요약 8 11 2 4" xfId="38653" xr:uid="{F6F94A9E-26F1-4342-8CC9-E9EF9D7E3AAF}"/>
    <cellStyle name="요약 8 11 3" xfId="12640" xr:uid="{2168105A-B56E-46B7-B1C0-7AF6809E14BB}"/>
    <cellStyle name="요약 8 11 3 2" xfId="12641" xr:uid="{42DD7C14-D410-48B4-94D1-AA804973F820}"/>
    <cellStyle name="요약 8 11 3 2 2" xfId="38654" xr:uid="{12283540-801A-4C5B-93DF-5C4709B0AC0D}"/>
    <cellStyle name="요약 8 11 3 3" xfId="12642" xr:uid="{8476084D-14F6-4429-861C-24BC69A4F7DD}"/>
    <cellStyle name="요약 8 11 3 3 2" xfId="38655" xr:uid="{C10A22B0-3336-4526-961D-409F1D7075A6}"/>
    <cellStyle name="요약 8 11 3 4" xfId="38656" xr:uid="{B9C1A3F6-3B19-45F1-A64E-DC55C1E4B44D}"/>
    <cellStyle name="요약 8 11 4" xfId="12643" xr:uid="{3D498831-3470-4636-817A-D405A9C26CA6}"/>
    <cellStyle name="요약 8 11 4 2" xfId="38657" xr:uid="{3064AC93-4918-45E9-86FC-3ABB20162221}"/>
    <cellStyle name="요약 8 11 5" xfId="12644" xr:uid="{876E6DA2-B70F-4B66-BCF4-B65ACCB28006}"/>
    <cellStyle name="요약 8 11 5 2" xfId="38658" xr:uid="{72D83EB6-758C-4454-9AD7-F5D157800BF2}"/>
    <cellStyle name="요약 8 11 6" xfId="38659" xr:uid="{6F074AB1-D346-49FB-BB85-51F3E85FB011}"/>
    <cellStyle name="요약 8 12" xfId="12645" xr:uid="{26D50D14-3502-473B-ADFD-642D9BA75338}"/>
    <cellStyle name="요약 8 12 2" xfId="12646" xr:uid="{6A68161D-4099-41B4-B49D-AF7E01872DBE}"/>
    <cellStyle name="요약 8 12 2 2" xfId="12647" xr:uid="{2CF17585-7211-43C0-BB57-ECA334803EB6}"/>
    <cellStyle name="요약 8 12 2 2 2" xfId="38660" xr:uid="{0AA504A3-F16A-45CF-9BA6-A1406F6ADAB3}"/>
    <cellStyle name="요약 8 12 2 3" xfId="12648" xr:uid="{0CF9BDC0-170E-426C-A21E-63FD6591454B}"/>
    <cellStyle name="요약 8 12 2 3 2" xfId="38661" xr:uid="{01801F29-55BD-4485-BC36-0B847713CE28}"/>
    <cellStyle name="요약 8 12 2 4" xfId="38662" xr:uid="{A041C7A5-9E4C-42DA-802F-12A753E5F377}"/>
    <cellStyle name="요약 8 12 3" xfId="12649" xr:uid="{D7CAFA1C-946B-4520-8F16-6287F9E72C26}"/>
    <cellStyle name="요약 8 12 3 2" xfId="12650" xr:uid="{1AC78981-671F-4051-9422-4091BD01E946}"/>
    <cellStyle name="요약 8 12 3 2 2" xfId="38663" xr:uid="{E98DACD9-6E87-4FB7-80A3-2DB58662484A}"/>
    <cellStyle name="요약 8 12 3 3" xfId="12651" xr:uid="{2BD1E587-33BC-4641-9C4C-605A46EF6ACE}"/>
    <cellStyle name="요약 8 12 3 3 2" xfId="38664" xr:uid="{58F3A25F-0372-481F-A97A-8E4F3DC87F8C}"/>
    <cellStyle name="요약 8 12 3 4" xfId="38665" xr:uid="{F606AF8C-40B4-451F-B82C-054BF0D805E5}"/>
    <cellStyle name="요약 8 12 4" xfId="12652" xr:uid="{6B9DD98E-499A-4E56-A455-C0C44686B1E7}"/>
    <cellStyle name="요약 8 12 4 2" xfId="38666" xr:uid="{8949E53F-E033-4DB7-83BE-6BB0B49CA4B8}"/>
    <cellStyle name="요약 8 12 5" xfId="12653" xr:uid="{9998064E-F3F3-4E51-AED5-CE42355D9121}"/>
    <cellStyle name="요약 8 12 5 2" xfId="38667" xr:uid="{E8C11494-5D7C-446A-8FDA-B4E4E3E36E57}"/>
    <cellStyle name="요약 8 12 6" xfId="38668" xr:uid="{E42D36A2-D1F3-4158-9CDB-D0FCA3A58B22}"/>
    <cellStyle name="요약 8 13" xfId="12654" xr:uid="{DF0EA667-B4D7-492B-80E3-E40364A1CF4F}"/>
    <cellStyle name="요약 8 13 2" xfId="12655" xr:uid="{E4637A09-072D-4FC7-9E4E-4C10C995255B}"/>
    <cellStyle name="요약 8 13 2 2" xfId="12656" xr:uid="{37678E18-678F-4855-A29C-11C5B2F59E03}"/>
    <cellStyle name="요약 8 13 2 2 2" xfId="38669" xr:uid="{061F1967-2C6E-4CAB-88D9-75159F8929AF}"/>
    <cellStyle name="요약 8 13 2 3" xfId="12657" xr:uid="{CBDF3713-E0F7-4EF5-9A0C-336979647D65}"/>
    <cellStyle name="요약 8 13 2 3 2" xfId="38670" xr:uid="{1825364C-027B-4A36-BEC0-8A39AC1AE39B}"/>
    <cellStyle name="요약 8 13 2 4" xfId="38671" xr:uid="{2A1B71D3-DF17-42DC-A218-EEA06E6D6F6F}"/>
    <cellStyle name="요약 8 13 3" xfId="12658" xr:uid="{5A34C1AB-5852-4DDC-BA77-D20AC5657602}"/>
    <cellStyle name="요약 8 13 3 2" xfId="12659" xr:uid="{33DFF78E-6A80-4B54-B032-D94325F19735}"/>
    <cellStyle name="요약 8 13 3 2 2" xfId="38672" xr:uid="{BB2FF4E8-B5B8-451F-A5D8-983A5085F266}"/>
    <cellStyle name="요약 8 13 3 3" xfId="12660" xr:uid="{76E80DE1-A4BB-4912-85A6-32C93323242D}"/>
    <cellStyle name="요약 8 13 3 3 2" xfId="38673" xr:uid="{C6C5D886-1AC9-47B0-8F93-EFCE7C7D458B}"/>
    <cellStyle name="요약 8 13 3 4" xfId="38674" xr:uid="{44486218-D77F-44D8-81FF-23BF14373D43}"/>
    <cellStyle name="요약 8 13 4" xfId="12661" xr:uid="{5BF33732-7E7F-461A-ACE9-E325E1953953}"/>
    <cellStyle name="요약 8 13 4 2" xfId="38675" xr:uid="{E2A3EBAF-02EC-45EC-902D-6D5372621436}"/>
    <cellStyle name="요약 8 13 5" xfId="12662" xr:uid="{E5D6A2E7-7CDE-4261-BD26-D571807F3153}"/>
    <cellStyle name="요약 8 13 5 2" xfId="38676" xr:uid="{388018A5-CDF0-4544-A41E-2D1D20B9E394}"/>
    <cellStyle name="요약 8 13 6" xfId="38677" xr:uid="{C7C61C7A-B594-40AB-B65F-F6FBAA969160}"/>
    <cellStyle name="요약 8 14" xfId="12663" xr:uid="{37BDFFC9-8FC4-4C53-9C6D-4CA3A4139117}"/>
    <cellStyle name="요약 8 14 2" xfId="12664" xr:uid="{3710F4BB-59D5-48D4-A16B-7F7C543167C8}"/>
    <cellStyle name="요약 8 14 2 2" xfId="12665" xr:uid="{715575D1-551A-43DB-A3D6-FD1BD40AF9CB}"/>
    <cellStyle name="요약 8 14 2 2 2" xfId="38678" xr:uid="{25703C36-135E-4512-8926-19D179AC1D0E}"/>
    <cellStyle name="요약 8 14 2 3" xfId="12666" xr:uid="{475A3D62-77ED-4951-A76A-AC2F4FCC761D}"/>
    <cellStyle name="요약 8 14 2 3 2" xfId="38679" xr:uid="{FCBB5759-9E6D-430B-BAF6-79D307D5DCDA}"/>
    <cellStyle name="요약 8 14 2 4" xfId="38680" xr:uid="{3D80337F-0105-41C8-AB09-84353F3B9F16}"/>
    <cellStyle name="요약 8 14 3" xfId="12667" xr:uid="{E14A8FA8-52D5-4717-8063-D6A50E7190E4}"/>
    <cellStyle name="요약 8 14 3 2" xfId="12668" xr:uid="{654BF810-4958-4DC1-B1DA-C95B364D9B87}"/>
    <cellStyle name="요약 8 14 3 2 2" xfId="38681" xr:uid="{26B3BD9F-944E-46E8-BDF0-14338CC09D83}"/>
    <cellStyle name="요약 8 14 3 3" xfId="12669" xr:uid="{D3167D82-B281-4590-8A8D-E2495F01E6E8}"/>
    <cellStyle name="요약 8 14 3 3 2" xfId="38682" xr:uid="{63320AE8-DDD1-4D7D-80A2-B5DE6FDF4A9C}"/>
    <cellStyle name="요약 8 14 3 4" xfId="38683" xr:uid="{B447C601-5F23-4140-9587-3DA561A9C32C}"/>
    <cellStyle name="요약 8 14 4" xfId="12670" xr:uid="{E925A1B0-184F-4CD8-9792-88AEDFC16789}"/>
    <cellStyle name="요약 8 14 4 2" xfId="38684" xr:uid="{E0506029-C2D5-4447-B183-B5A95B8E7E5E}"/>
    <cellStyle name="요약 8 14 5" xfId="12671" xr:uid="{B4ABE5C3-4D46-4AEE-869A-DBF951BC31B7}"/>
    <cellStyle name="요약 8 14 5 2" xfId="38685" xr:uid="{B01A4695-1F8B-4070-9591-A5F43031259B}"/>
    <cellStyle name="요약 8 14 6" xfId="38686" xr:uid="{2190E897-6FE4-4A81-AA96-A765D12882D4}"/>
    <cellStyle name="요약 8 15" xfId="12672" xr:uid="{D89E57A5-5EDB-4B42-98CC-82EA35968F8A}"/>
    <cellStyle name="요약 8 15 2" xfId="12673" xr:uid="{3D3AEA59-6BE8-46E9-8DE6-125D536A3A40}"/>
    <cellStyle name="요약 8 15 2 2" xfId="12674" xr:uid="{26E22B26-A96A-4EFC-BDBA-416F0AA8677C}"/>
    <cellStyle name="요약 8 15 2 2 2" xfId="38687" xr:uid="{66276AF4-7C7E-4AA5-B80C-466523C6736C}"/>
    <cellStyle name="요약 8 15 2 3" xfId="12675" xr:uid="{F327C6AE-FF75-413B-A4A2-508F8B72F639}"/>
    <cellStyle name="요약 8 15 2 3 2" xfId="38688" xr:uid="{6270BB85-A3D7-4167-84E7-69A30CAE7107}"/>
    <cellStyle name="요약 8 15 2 4" xfId="38689" xr:uid="{DBECEEA4-44C0-4C20-8EB8-B5DCC1E3373B}"/>
    <cellStyle name="요약 8 15 3" xfId="12676" xr:uid="{4C484752-DD45-4755-BBB3-CC2CA771783D}"/>
    <cellStyle name="요약 8 15 3 2" xfId="12677" xr:uid="{20131E5C-C8D3-4BBD-BFB5-DC0FC768BAC9}"/>
    <cellStyle name="요약 8 15 3 2 2" xfId="38690" xr:uid="{8E46140E-4DD8-4779-AD89-FFEF0F36FE07}"/>
    <cellStyle name="요약 8 15 3 3" xfId="12678" xr:uid="{BE80CA1D-00F7-4199-86C2-23DD1B4AC221}"/>
    <cellStyle name="요약 8 15 3 3 2" xfId="38691" xr:uid="{72BD34BD-9FBD-4F38-A22B-41D5BFCEB23A}"/>
    <cellStyle name="요약 8 15 3 4" xfId="38692" xr:uid="{3D57865D-E66C-413A-882F-D32F61C808A0}"/>
    <cellStyle name="요약 8 15 4" xfId="12679" xr:uid="{8E0AD744-71A4-483E-B613-64DA9D17B044}"/>
    <cellStyle name="요약 8 15 4 2" xfId="38693" xr:uid="{9E85A774-63C9-4643-B9F1-A64450D47153}"/>
    <cellStyle name="요약 8 15 5" xfId="12680" xr:uid="{45AC2299-E6E9-410F-B405-4389E4398896}"/>
    <cellStyle name="요약 8 15 5 2" xfId="38694" xr:uid="{02A8A713-FC3A-46C3-A075-45C29C25BA20}"/>
    <cellStyle name="요약 8 15 6" xfId="38695" xr:uid="{94676D8F-8F35-4C12-839E-261AA263E689}"/>
    <cellStyle name="요약 8 16" xfId="12681" xr:uid="{962B8E2B-4728-45B3-ABAC-9228704B2EEE}"/>
    <cellStyle name="요약 8 16 2" xfId="12682" xr:uid="{56A0F569-FB4C-42F9-A90D-98FD99A00769}"/>
    <cellStyle name="요약 8 16 2 2" xfId="38696" xr:uid="{FFF12892-AA8B-42D2-BA5F-5A9E84CC02FE}"/>
    <cellStyle name="요약 8 16 3" xfId="12683" xr:uid="{2B10CE59-4133-41A9-9359-8A4F24F43138}"/>
    <cellStyle name="요약 8 16 3 2" xfId="38697" xr:uid="{739BC36B-9885-49E3-B00D-EB8B512B2061}"/>
    <cellStyle name="요약 8 16 4" xfId="38698" xr:uid="{0A09F3DD-DE89-4540-8FE1-BFDA246EB09D}"/>
    <cellStyle name="요약 8 17" xfId="28168" xr:uid="{16FDF5D3-141D-4898-9833-AC4C5A7E1C0C}"/>
    <cellStyle name="요약 8 17 2" xfId="38699" xr:uid="{A9E3278B-DD3F-40D3-BE6F-9B5D18E59EC3}"/>
    <cellStyle name="요약 8 18" xfId="38700" xr:uid="{DA944FFF-6A12-4FE0-99C4-E4FB5A38DD36}"/>
    <cellStyle name="요약 8 2" xfId="12684" xr:uid="{CC108BCC-46DB-4F75-A1F9-36852E3FFC5A}"/>
    <cellStyle name="요약 8 2 2" xfId="12685" xr:uid="{E47D13E6-1C9B-41A8-BEB4-549D80642714}"/>
    <cellStyle name="요약 8 2 2 2" xfId="12686" xr:uid="{34E32A7A-AA53-416D-995C-53AD75BC2C1F}"/>
    <cellStyle name="요약 8 2 2 2 2" xfId="38701" xr:uid="{AA41461F-3F08-454B-97BE-18CA3DAB7CE4}"/>
    <cellStyle name="요약 8 2 2 3" xfId="12687" xr:uid="{64C25D87-404F-4CD5-B69B-79588F7BEEEF}"/>
    <cellStyle name="요약 8 2 2 3 2" xfId="38702" xr:uid="{0BD15D46-2E14-4B2F-9EAA-BECDF6F3F9A7}"/>
    <cellStyle name="요약 8 2 2 4" xfId="38703" xr:uid="{86539BDA-F93E-4B4A-BE4B-643CD2F4284E}"/>
    <cellStyle name="요약 8 2 3" xfId="12688" xr:uid="{EE6714E3-FDE7-4858-AF3A-151692683EF3}"/>
    <cellStyle name="요약 8 2 3 2" xfId="12689" xr:uid="{E2BE05F2-BF88-4127-914D-6FDC6493CC95}"/>
    <cellStyle name="요약 8 2 3 2 2" xfId="38704" xr:uid="{ABA7278C-E3A7-4807-8684-81C75B260778}"/>
    <cellStyle name="요약 8 2 3 3" xfId="12690" xr:uid="{8EF541BC-8FEC-402B-8BE5-810C4FAD88BB}"/>
    <cellStyle name="요약 8 2 3 3 2" xfId="38705" xr:uid="{DB5B2808-9433-4373-B5E1-8B97EE248B29}"/>
    <cellStyle name="요약 8 2 3 4" xfId="38706" xr:uid="{36126C5F-1ADD-4231-AB4F-88E28E34FEF7}"/>
    <cellStyle name="요약 8 2 4" xfId="12691" xr:uid="{D04BE837-097E-4B49-AC53-DF332B25FCE6}"/>
    <cellStyle name="요약 8 2 4 2" xfId="38707" xr:uid="{92D3427F-484A-405F-A723-AD47BA027CF0}"/>
    <cellStyle name="요약 8 2 5" xfId="12692" xr:uid="{A3EABF6A-18D6-4842-8555-A9290AE6AE6B}"/>
    <cellStyle name="요약 8 2 5 2" xfId="38708" xr:uid="{42DA7C9D-63C7-4F06-B3B6-D4BFAB783E45}"/>
    <cellStyle name="요약 8 2 6" xfId="28169" xr:uid="{3E8438E2-A7BF-4781-BF3B-6DED84FD6EA6}"/>
    <cellStyle name="요약 8 2 6 2" xfId="38709" xr:uid="{01DE9819-0887-47EE-A51A-D67A9CC3E702}"/>
    <cellStyle name="요약 8 2 7" xfId="38710" xr:uid="{879BCC1A-A3B6-4854-B781-07EFEE8661C9}"/>
    <cellStyle name="요약 8 3" xfId="12693" xr:uid="{618A358E-A496-4C4B-9B1B-830B0A229EED}"/>
    <cellStyle name="요약 8 3 2" xfId="12694" xr:uid="{29740A7B-9597-474A-A5CB-6D260C888619}"/>
    <cellStyle name="요약 8 3 2 2" xfId="12695" xr:uid="{6F175E44-6420-4996-B577-CB30312B9AE9}"/>
    <cellStyle name="요약 8 3 2 2 2" xfId="38711" xr:uid="{877EAB09-D43E-456E-AC6B-DEA61675BE00}"/>
    <cellStyle name="요약 8 3 2 3" xfId="12696" xr:uid="{1AD5195B-C106-42EF-BA43-8A193C600D4C}"/>
    <cellStyle name="요약 8 3 2 3 2" xfId="38712" xr:uid="{B0376ACA-29C2-4252-BCA0-D6139A1C9C8B}"/>
    <cellStyle name="요약 8 3 2 4" xfId="38713" xr:uid="{86960FF9-985D-42C3-A75D-219FE02B94DD}"/>
    <cellStyle name="요약 8 3 3" xfId="12697" xr:uid="{DE804290-8192-43FD-A3F9-4B2826484188}"/>
    <cellStyle name="요약 8 3 3 2" xfId="12698" xr:uid="{B3B0C5A4-CB6D-462C-AEE8-86FC3E8D0F0E}"/>
    <cellStyle name="요약 8 3 3 2 2" xfId="38714" xr:uid="{C6DE5913-6EAA-42F7-8B74-DBB1498339A1}"/>
    <cellStyle name="요약 8 3 3 3" xfId="12699" xr:uid="{5D7B3D32-3D25-48D1-AA3D-B6BCAE0A59F9}"/>
    <cellStyle name="요약 8 3 3 3 2" xfId="38715" xr:uid="{0270858F-050E-43E4-A539-D9BF42E20C2B}"/>
    <cellStyle name="요약 8 3 3 4" xfId="38716" xr:uid="{1E857D1D-A776-4092-9676-7E332EA35891}"/>
    <cellStyle name="요약 8 3 4" xfId="12700" xr:uid="{3D443D41-9C9E-47E0-8B1E-CE39FE2FA480}"/>
    <cellStyle name="요약 8 3 4 2" xfId="38717" xr:uid="{6DC05C45-4D20-409C-807E-FC22CE65FC85}"/>
    <cellStyle name="요약 8 3 5" xfId="12701" xr:uid="{24B9A77B-251E-4581-85CA-45B720AEF2AD}"/>
    <cellStyle name="요약 8 3 5 2" xfId="38718" xr:uid="{050A570A-CE80-4C58-9EEE-1843E26488F3}"/>
    <cellStyle name="요약 8 3 6" xfId="38719" xr:uid="{6062185C-47EA-4A94-9CD7-E8090A279F0B}"/>
    <cellStyle name="요약 8 4" xfId="12702" xr:uid="{5EBD28F7-E872-435B-B5FC-C719FC1A35B5}"/>
    <cellStyle name="요약 8 4 2" xfId="12703" xr:uid="{7A44E23C-C444-4EB1-963B-85282DA90AE1}"/>
    <cellStyle name="요약 8 4 2 2" xfId="12704" xr:uid="{321A7E17-6C34-4D49-9576-5FFDDBF47B90}"/>
    <cellStyle name="요약 8 4 2 2 2" xfId="38720" xr:uid="{A42DB71F-89D5-4AFB-BDFC-5B00E5E17BBD}"/>
    <cellStyle name="요약 8 4 2 3" xfId="12705" xr:uid="{CBB5EC36-99DD-4CAD-8B47-3DD40C038636}"/>
    <cellStyle name="요약 8 4 2 3 2" xfId="38721" xr:uid="{6B442BB8-C33A-4BCF-B40B-1AF4ED3604FB}"/>
    <cellStyle name="요약 8 4 2 4" xfId="38722" xr:uid="{C9F267D0-D137-4771-B8C5-292A4B2CC69F}"/>
    <cellStyle name="요약 8 4 3" xfId="12706" xr:uid="{FEC3BBE1-77E2-4962-8996-3A359BD9C905}"/>
    <cellStyle name="요약 8 4 3 2" xfId="12707" xr:uid="{1855871C-5194-4011-A047-E029BB27D2C7}"/>
    <cellStyle name="요약 8 4 3 2 2" xfId="38723" xr:uid="{2A31F3E0-4F47-44B3-8DF1-4562A135050E}"/>
    <cellStyle name="요약 8 4 3 3" xfId="12708" xr:uid="{787FF22F-64CF-4575-9B16-18145452FFC9}"/>
    <cellStyle name="요약 8 4 3 3 2" xfId="38724" xr:uid="{0F132C64-6607-40EC-A34E-8B3AB8619FCB}"/>
    <cellStyle name="요약 8 4 3 4" xfId="38725" xr:uid="{4A5F9587-A913-43F7-91FE-94279C7E2F8C}"/>
    <cellStyle name="요약 8 4 4" xfId="12709" xr:uid="{AFDC7AF0-1996-4FCB-8113-74A319C3A49C}"/>
    <cellStyle name="요약 8 4 4 2" xfId="38726" xr:uid="{F2A5724E-3AEF-48D7-B412-EAAE72A8ADC6}"/>
    <cellStyle name="요약 8 4 5" xfId="12710" xr:uid="{A7FB7C72-390D-4D8E-B64F-D331AABD11A8}"/>
    <cellStyle name="요약 8 4 5 2" xfId="38727" xr:uid="{45A075DA-0DA4-4FBD-848C-45DDADC8B7B3}"/>
    <cellStyle name="요약 8 4 6" xfId="38728" xr:uid="{BC031A1E-7CA3-4B31-915C-7B434CA6FD58}"/>
    <cellStyle name="요약 8 5" xfId="12711" xr:uid="{14366D09-C005-422B-8D6C-1C4B6F431C71}"/>
    <cellStyle name="요약 8 5 2" xfId="12712" xr:uid="{AE9C60F7-2360-46E5-AE0C-FF7B806B3D46}"/>
    <cellStyle name="요약 8 5 2 2" xfId="12713" xr:uid="{83F97A6C-48C5-4302-B889-564E076A91CD}"/>
    <cellStyle name="요약 8 5 2 2 2" xfId="38729" xr:uid="{2B43C661-5486-41A5-9F5F-B0FCE896764C}"/>
    <cellStyle name="요약 8 5 2 3" xfId="12714" xr:uid="{6DB4F42E-1EA3-4744-87AE-8E500B8F619C}"/>
    <cellStyle name="요약 8 5 2 3 2" xfId="38730" xr:uid="{0389F4D4-9F52-4590-8374-33BB7A7CF54A}"/>
    <cellStyle name="요약 8 5 2 4" xfId="38731" xr:uid="{C4294AE0-ED2B-4356-A236-043A0C6527BE}"/>
    <cellStyle name="요약 8 5 3" xfId="12715" xr:uid="{47615E2F-A80E-4BE8-BABD-D84075847B97}"/>
    <cellStyle name="요약 8 5 3 2" xfId="12716" xr:uid="{1A6714EE-DFD1-4CB6-8A26-78F378622E9B}"/>
    <cellStyle name="요약 8 5 3 2 2" xfId="38732" xr:uid="{9ED26BEA-7A0B-469A-8B8F-21E2E75189C2}"/>
    <cellStyle name="요약 8 5 3 3" xfId="12717" xr:uid="{0592B169-770A-4BA9-8496-46401EBDFF72}"/>
    <cellStyle name="요약 8 5 3 3 2" xfId="38733" xr:uid="{2EC5FE01-2FEB-44C0-A9BE-91CD8377148B}"/>
    <cellStyle name="요약 8 5 3 4" xfId="38734" xr:uid="{873CAEEB-24AB-4D61-AF66-5DE6529D87EC}"/>
    <cellStyle name="요약 8 5 4" xfId="12718" xr:uid="{8DA7AC8B-AC1F-40B1-B968-B058616EE1EB}"/>
    <cellStyle name="요약 8 5 4 2" xfId="38735" xr:uid="{EDE38BCC-2F1C-4F9B-A751-981744FB0AF5}"/>
    <cellStyle name="요약 8 5 5" xfId="12719" xr:uid="{1D55DDE3-732A-45A8-BA6F-CC3C3278DF4C}"/>
    <cellStyle name="요약 8 5 5 2" xfId="38736" xr:uid="{93CBD32F-6527-4ACF-A1E6-100008A5F263}"/>
    <cellStyle name="요약 8 5 6" xfId="38737" xr:uid="{912B0575-9D6E-46C4-B2C0-748D6102B410}"/>
    <cellStyle name="요약 8 6" xfId="12720" xr:uid="{1E2B3B28-2F43-4283-8B9C-0D1111B661B3}"/>
    <cellStyle name="요약 8 6 2" xfId="12721" xr:uid="{E654FF9E-B4F5-4B16-9B8C-6C73EE4E633D}"/>
    <cellStyle name="요약 8 6 2 2" xfId="12722" xr:uid="{B0074DC6-3105-4D9B-84C9-F5B2E043F000}"/>
    <cellStyle name="요약 8 6 2 2 2" xfId="38738" xr:uid="{F27DF6B1-B2CF-498E-B717-C032CE5580BC}"/>
    <cellStyle name="요약 8 6 2 3" xfId="12723" xr:uid="{75A5960C-2436-4ED5-A74F-0DE043BE7543}"/>
    <cellStyle name="요약 8 6 2 3 2" xfId="38739" xr:uid="{287046B1-6678-45B1-92AB-C427E5666B5A}"/>
    <cellStyle name="요약 8 6 2 4" xfId="38740" xr:uid="{28F50E54-06F8-46D4-9170-AC39B914CDA8}"/>
    <cellStyle name="요약 8 6 3" xfId="12724" xr:uid="{26DFB952-67C9-4A93-BCDA-C292A020E3C6}"/>
    <cellStyle name="요약 8 6 3 2" xfId="12725" xr:uid="{C9978FC5-1887-443C-9BA9-55451078FAFA}"/>
    <cellStyle name="요약 8 6 3 2 2" xfId="38741" xr:uid="{47D8E1C4-4726-4860-93DB-344EF2B27B87}"/>
    <cellStyle name="요약 8 6 3 3" xfId="12726" xr:uid="{7F04B16B-B0C4-44B3-9EE4-E7F5FF790D85}"/>
    <cellStyle name="요약 8 6 3 3 2" xfId="38742" xr:uid="{968ACDE1-8B0C-428D-A7DD-B025A8554E7E}"/>
    <cellStyle name="요약 8 6 3 4" xfId="38743" xr:uid="{DCAA546D-0231-47AC-BCE8-EE0998DDB08A}"/>
    <cellStyle name="요약 8 6 4" xfId="12727" xr:uid="{4406131F-5637-4AC6-A286-3A86F809C1E6}"/>
    <cellStyle name="요약 8 6 4 2" xfId="38744" xr:uid="{A1176AFE-DD36-4E83-9B2E-8DA0DB3D92B2}"/>
    <cellStyle name="요약 8 6 5" xfId="12728" xr:uid="{3634B1C4-88D5-4133-ACA5-D21B261AD10A}"/>
    <cellStyle name="요약 8 6 5 2" xfId="38745" xr:uid="{FA23F730-D8E9-4733-8456-F2B1C517D54E}"/>
    <cellStyle name="요약 8 6 6" xfId="38746" xr:uid="{B39A902C-AFC1-4450-9581-F8B6329AA4D3}"/>
    <cellStyle name="요약 8 7" xfId="12729" xr:uid="{5B2DCDC8-F045-4BDA-82A2-5D3439857114}"/>
    <cellStyle name="요약 8 7 2" xfId="12730" xr:uid="{8D1765F7-3240-4561-9FF3-B31292DAB81E}"/>
    <cellStyle name="요약 8 7 2 2" xfId="12731" xr:uid="{ED6B9645-E175-401C-818B-30BDEA280CC5}"/>
    <cellStyle name="요약 8 7 2 2 2" xfId="38747" xr:uid="{17FD325A-2000-4DF1-B2CF-ECB7C268D38D}"/>
    <cellStyle name="요약 8 7 2 3" xfId="12732" xr:uid="{E6868ABA-214D-4C7B-9DE6-4CF46FDDA42D}"/>
    <cellStyle name="요약 8 7 2 3 2" xfId="38748" xr:uid="{34A1898B-AF27-4ABF-A522-A89F887CCF34}"/>
    <cellStyle name="요약 8 7 2 4" xfId="38749" xr:uid="{4C842457-7363-460A-A883-211709E06585}"/>
    <cellStyle name="요약 8 7 3" xfId="12733" xr:uid="{9B7FC552-B443-4A23-BBDF-6804CEEFC0FF}"/>
    <cellStyle name="요약 8 7 3 2" xfId="12734" xr:uid="{8C1D9DB5-4D2C-44DC-AF60-DC0E4CD74A5C}"/>
    <cellStyle name="요약 8 7 3 2 2" xfId="38750" xr:uid="{4F227DF7-CB42-4FDB-A5EE-F03171D447B6}"/>
    <cellStyle name="요약 8 7 3 3" xfId="12735" xr:uid="{E461EA3F-4980-4F9B-A4FC-210F2BF3C5C8}"/>
    <cellStyle name="요약 8 7 3 3 2" xfId="38751" xr:uid="{F6CFC300-1A7B-4967-AFD6-337CDB402EE8}"/>
    <cellStyle name="요약 8 7 3 4" xfId="38752" xr:uid="{85253050-B6E2-4E35-9066-BF718528C144}"/>
    <cellStyle name="요약 8 7 4" xfId="12736" xr:uid="{0109BE73-0D46-4994-BC32-CDD50B238A15}"/>
    <cellStyle name="요약 8 7 4 2" xfId="38753" xr:uid="{C61DD5E7-4754-42AE-AC1D-07219999E199}"/>
    <cellStyle name="요약 8 7 5" xfId="12737" xr:uid="{644FC9EB-3E43-4D39-BE0A-AD1C12BD401C}"/>
    <cellStyle name="요약 8 7 5 2" xfId="38754" xr:uid="{08D28728-17B0-43B8-926F-93DB68483588}"/>
    <cellStyle name="요약 8 7 6" xfId="38755" xr:uid="{D92905B6-4C18-4997-9B8F-773E6253B4B6}"/>
    <cellStyle name="요약 8 8" xfId="12738" xr:uid="{B6CD76F7-A51C-44AB-A7C3-C54E06B8B15E}"/>
    <cellStyle name="요약 8 8 2" xfId="12739" xr:uid="{DC88155B-A05B-40B4-AEBE-3268B9EA622E}"/>
    <cellStyle name="요약 8 8 2 2" xfId="12740" xr:uid="{09D1FB82-892E-425B-A126-E876B9406D52}"/>
    <cellStyle name="요약 8 8 2 2 2" xfId="38756" xr:uid="{6CCBF123-6462-46AF-A901-006F62700429}"/>
    <cellStyle name="요약 8 8 2 3" xfId="12741" xr:uid="{E52E971E-AA2C-447C-ADD8-FD9FB8D21424}"/>
    <cellStyle name="요약 8 8 2 3 2" xfId="38757" xr:uid="{79CF17CE-F742-4E23-B06A-124F44709972}"/>
    <cellStyle name="요약 8 8 2 4" xfId="38758" xr:uid="{8D26F1AA-1286-4635-80DE-5EA3869168A5}"/>
    <cellStyle name="요약 8 8 3" xfId="12742" xr:uid="{FCE20816-2FA1-4434-B881-32A616C229F3}"/>
    <cellStyle name="요약 8 8 3 2" xfId="12743" xr:uid="{C3C1355B-476F-460B-9451-592F79A33D26}"/>
    <cellStyle name="요약 8 8 3 2 2" xfId="38759" xr:uid="{797C168E-8F60-4309-96CF-1CD474C34F09}"/>
    <cellStyle name="요약 8 8 3 3" xfId="12744" xr:uid="{BCC7A13B-C4B7-4BA5-B9DB-D30557594E44}"/>
    <cellStyle name="요약 8 8 3 3 2" xfId="38760" xr:uid="{D6AFBD47-4583-4BE0-A4C7-C3BBA229550E}"/>
    <cellStyle name="요약 8 8 3 4" xfId="38761" xr:uid="{01F3604B-5192-4F66-AB1F-4ACB51D91AAC}"/>
    <cellStyle name="요약 8 8 4" xfId="12745" xr:uid="{94034FCC-7D56-4D5F-8AAD-0061012E1311}"/>
    <cellStyle name="요약 8 8 4 2" xfId="38762" xr:uid="{488C6948-9C40-4E73-9AC9-48B226569392}"/>
    <cellStyle name="요약 8 8 5" xfId="12746" xr:uid="{738663F3-AF68-4FBB-A4E0-30CF882155AE}"/>
    <cellStyle name="요약 8 8 5 2" xfId="38763" xr:uid="{A5890289-61F7-425C-BA2E-4CF5C4AAE356}"/>
    <cellStyle name="요약 8 8 6" xfId="38764" xr:uid="{2A02B5F9-553F-493C-A35B-B4C61E06DB81}"/>
    <cellStyle name="요약 8 9" xfId="12747" xr:uid="{0B27CAD4-F601-4FC8-8D92-7A495659AFA4}"/>
    <cellStyle name="요약 8 9 2" xfId="12748" xr:uid="{DC6033B4-2BA1-4286-A207-CBEFD2493D5F}"/>
    <cellStyle name="요약 8 9 2 2" xfId="12749" xr:uid="{721F7CBA-274F-4485-B52C-30CF8CB11899}"/>
    <cellStyle name="요약 8 9 2 2 2" xfId="38765" xr:uid="{866485D3-B10C-4A1C-8D21-C919A0DA7F37}"/>
    <cellStyle name="요약 8 9 2 3" xfId="12750" xr:uid="{790A122B-1098-4ADE-A2AC-7452AC990466}"/>
    <cellStyle name="요약 8 9 2 3 2" xfId="38766" xr:uid="{BFA8AC9C-6450-4C53-A43E-70B1049AA649}"/>
    <cellStyle name="요약 8 9 2 4" xfId="38767" xr:uid="{45FA2AEA-611A-4312-8F97-7CF361127300}"/>
    <cellStyle name="요약 8 9 3" xfId="12751" xr:uid="{AA94C133-951B-4B08-9ADE-6F0F88B4FA8E}"/>
    <cellStyle name="요약 8 9 3 2" xfId="12752" xr:uid="{0A2F28B6-5CEA-4CB4-A343-E8F7AE88D7B6}"/>
    <cellStyle name="요약 8 9 3 2 2" xfId="38768" xr:uid="{B3E10C43-4DF1-4986-837A-1C575C81B459}"/>
    <cellStyle name="요약 8 9 3 3" xfId="12753" xr:uid="{E118FAEA-C268-49C2-AEC0-D4A2819017B1}"/>
    <cellStyle name="요약 8 9 3 3 2" xfId="38769" xr:uid="{6F467EDF-1E58-40BA-8844-48B4532FE8C2}"/>
    <cellStyle name="요약 8 9 3 4" xfId="38770" xr:uid="{A062EF26-22B7-441A-9086-7C07EAB28382}"/>
    <cellStyle name="요약 8 9 4" xfId="12754" xr:uid="{21D4A6DA-B54D-450A-A6B3-7A3EF7B27C8D}"/>
    <cellStyle name="요약 8 9 4 2" xfId="38771" xr:uid="{5720475E-F06C-476E-8F1B-137B86031FF8}"/>
    <cellStyle name="요약 8 9 5" xfId="12755" xr:uid="{9030062E-35E1-4046-9B20-E3434DD8C062}"/>
    <cellStyle name="요약 8 9 5 2" xfId="38772" xr:uid="{0C05EAA0-7641-4322-A6F8-CFEBD4F3923A}"/>
    <cellStyle name="요약 8 9 6" xfId="38773" xr:uid="{83C3E79A-D6DF-4F2F-B01D-66F76404FBE9}"/>
    <cellStyle name="요약 9" xfId="12756" xr:uid="{2EA9D9D1-8CEC-40C5-A702-4C37E2C8DF37}"/>
    <cellStyle name="요약 9 10" xfId="12757" xr:uid="{64EF6007-2F27-4241-A902-1E1B62D959BF}"/>
    <cellStyle name="요약 9 10 2" xfId="12758" xr:uid="{AA75C138-A0DD-4458-8668-379FD22AAE24}"/>
    <cellStyle name="요약 9 10 2 2" xfId="12759" xr:uid="{79E92340-CFF2-448B-A26B-4DA488F55524}"/>
    <cellStyle name="요약 9 10 2 2 2" xfId="38774" xr:uid="{12367025-691D-4061-B872-C9C37B7842F7}"/>
    <cellStyle name="요약 9 10 2 3" xfId="12760" xr:uid="{C53B1668-DEE4-4AFA-84A1-0B8513F5292C}"/>
    <cellStyle name="요약 9 10 2 3 2" xfId="38775" xr:uid="{08B6ED42-CD2E-4AEA-A915-EE31992738D0}"/>
    <cellStyle name="요약 9 10 2 4" xfId="38776" xr:uid="{9BABC493-A5E3-4FDD-B575-89F1C536A5A7}"/>
    <cellStyle name="요약 9 10 3" xfId="12761" xr:uid="{87B23E34-F08F-4A0C-AED5-85E55A11C31D}"/>
    <cellStyle name="요약 9 10 3 2" xfId="12762" xr:uid="{5F994DAF-3628-478C-8A7E-1AB3258B538E}"/>
    <cellStyle name="요약 9 10 3 2 2" xfId="38777" xr:uid="{361C05E9-8843-4743-BF72-FD9D546E1A3C}"/>
    <cellStyle name="요약 9 10 3 3" xfId="12763" xr:uid="{38BEF08E-DEF2-499E-B0B5-AF1C944AF81C}"/>
    <cellStyle name="요약 9 10 3 3 2" xfId="38778" xr:uid="{C7A86A6B-C2E8-4549-BE03-DC8E69B86EB0}"/>
    <cellStyle name="요약 9 10 3 4" xfId="38779" xr:uid="{888569EB-53DD-467A-B985-ED9DADC2545D}"/>
    <cellStyle name="요약 9 10 4" xfId="12764" xr:uid="{372123A8-9B44-4D4A-96A4-4D90E6C5DACE}"/>
    <cellStyle name="요약 9 10 4 2" xfId="38780" xr:uid="{FAEBDC5A-A4B3-4502-8C36-0F03A5A5A3EA}"/>
    <cellStyle name="요약 9 10 5" xfId="12765" xr:uid="{C87A00A3-3ABC-47D8-B2A2-10C04163860D}"/>
    <cellStyle name="요약 9 10 5 2" xfId="38781" xr:uid="{8AF75C5D-950C-4D04-97A9-160324CC91E5}"/>
    <cellStyle name="요약 9 10 6" xfId="38782" xr:uid="{C8B9728E-6241-472D-BB04-40DC3D41A029}"/>
    <cellStyle name="요약 9 11" xfId="12766" xr:uid="{0BE00E02-9CE5-40BB-880D-D922C2A4C4F5}"/>
    <cellStyle name="요약 9 11 2" xfId="12767" xr:uid="{917AEB08-B9B9-4C8B-A51A-B9E1851F2117}"/>
    <cellStyle name="요약 9 11 2 2" xfId="12768" xr:uid="{788836CB-1052-4730-BF3A-BE3DC1FC0B5F}"/>
    <cellStyle name="요약 9 11 2 2 2" xfId="38783" xr:uid="{AED8EBA6-61B8-4D12-B446-F18165534AB6}"/>
    <cellStyle name="요약 9 11 2 3" xfId="12769" xr:uid="{31720769-98F8-4CE3-B229-3A74DF23DE72}"/>
    <cellStyle name="요약 9 11 2 3 2" xfId="38784" xr:uid="{EA85E6DE-A7D2-45F6-BE58-037426926B1F}"/>
    <cellStyle name="요약 9 11 2 4" xfId="38785" xr:uid="{D737BC9A-223E-4578-BCBF-6CE9913D40BB}"/>
    <cellStyle name="요약 9 11 3" xfId="12770" xr:uid="{1E0EC855-B24F-453B-B7F8-7CFC41460EB2}"/>
    <cellStyle name="요약 9 11 3 2" xfId="12771" xr:uid="{3443E265-0118-4B52-B7F8-D8B4A72FAA30}"/>
    <cellStyle name="요약 9 11 3 2 2" xfId="38786" xr:uid="{507A256F-A4E7-4BFF-9578-37A87ADE1172}"/>
    <cellStyle name="요약 9 11 3 3" xfId="12772" xr:uid="{451A434D-CDFA-4271-AE66-09E7DE233642}"/>
    <cellStyle name="요약 9 11 3 3 2" xfId="38787" xr:uid="{5A35608C-400B-467F-A9BB-6C8A1EA5CC15}"/>
    <cellStyle name="요약 9 11 3 4" xfId="38788" xr:uid="{2EA55C87-09F7-47C1-8774-1DB66D128E54}"/>
    <cellStyle name="요약 9 11 4" xfId="12773" xr:uid="{EAB979C9-1C1F-4FE1-AA0F-EA202D7FCCE5}"/>
    <cellStyle name="요약 9 11 4 2" xfId="38789" xr:uid="{008BDFFB-A17A-4DE7-9CC3-FF74DBF30F9D}"/>
    <cellStyle name="요약 9 11 5" xfId="12774" xr:uid="{0004F8F0-DB0A-453B-BA68-AB13A9EDEA81}"/>
    <cellStyle name="요약 9 11 5 2" xfId="38790" xr:uid="{6DE0DC3D-0F0B-43D0-AA69-7B013678E8CC}"/>
    <cellStyle name="요약 9 11 6" xfId="38791" xr:uid="{09C37292-D97A-43F0-BCE7-11BF5876EFE9}"/>
    <cellStyle name="요약 9 12" xfId="12775" xr:uid="{78B0B86E-5E3D-4DCC-BFA8-157F8E5B226F}"/>
    <cellStyle name="요약 9 12 2" xfId="12776" xr:uid="{00ED859B-7176-4631-8A45-CB4D7826B83F}"/>
    <cellStyle name="요약 9 12 2 2" xfId="12777" xr:uid="{0CA40147-BFB2-4693-8167-4EF09D33A264}"/>
    <cellStyle name="요약 9 12 2 2 2" xfId="38792" xr:uid="{C8AB3D6E-0CEC-48A7-A44D-8D3BD3E6A4D5}"/>
    <cellStyle name="요약 9 12 2 3" xfId="12778" xr:uid="{75B3779E-4BBA-4FF0-ACFC-B1F7B1557EA9}"/>
    <cellStyle name="요약 9 12 2 3 2" xfId="38793" xr:uid="{3F95CBDF-09CA-4278-86C3-C16F4847D790}"/>
    <cellStyle name="요약 9 12 2 4" xfId="38794" xr:uid="{A4C26DE9-6D26-4359-B852-15FDCE3C61FD}"/>
    <cellStyle name="요약 9 12 3" xfId="12779" xr:uid="{9C3F90C8-C60A-41C4-AB82-66705BFE38B6}"/>
    <cellStyle name="요약 9 12 3 2" xfId="12780" xr:uid="{CBC8C5DE-587C-4BE6-A79B-828F58F0865D}"/>
    <cellStyle name="요약 9 12 3 2 2" xfId="38795" xr:uid="{E282B424-3BCA-44E8-AB35-B6B174E49D14}"/>
    <cellStyle name="요약 9 12 3 3" xfId="12781" xr:uid="{C1BF5078-BAE9-4EFB-86DA-539B3933C232}"/>
    <cellStyle name="요약 9 12 3 3 2" xfId="38796" xr:uid="{361BB809-7396-476B-AA99-95DC75BDF0B1}"/>
    <cellStyle name="요약 9 12 3 4" xfId="38797" xr:uid="{231D7C31-BEDC-44E4-A71D-2FCA72305DB6}"/>
    <cellStyle name="요약 9 12 4" xfId="12782" xr:uid="{AFA77E0B-A4D7-4D85-A0DA-BE67A3403AC6}"/>
    <cellStyle name="요약 9 12 4 2" xfId="38798" xr:uid="{97F2602F-BBF8-49B1-B2F4-9AAF0CECA3FE}"/>
    <cellStyle name="요약 9 12 5" xfId="12783" xr:uid="{529C5A34-0C2E-4D76-B6F5-0FC2C48E6664}"/>
    <cellStyle name="요약 9 12 5 2" xfId="38799" xr:uid="{505FD9DA-EE42-40B9-A561-E8E969870ECD}"/>
    <cellStyle name="요약 9 12 6" xfId="38800" xr:uid="{4EA619FC-514A-4F24-A14D-C3BCBC846E9C}"/>
    <cellStyle name="요약 9 13" xfId="12784" xr:uid="{FC4284D2-8243-4447-953E-E817F221D598}"/>
    <cellStyle name="요약 9 13 2" xfId="12785" xr:uid="{921F74C6-38DF-44E3-938F-84DAC95209ED}"/>
    <cellStyle name="요약 9 13 2 2" xfId="12786" xr:uid="{B5BF6CC1-2E90-4AD3-9C5B-ED3F01034A3A}"/>
    <cellStyle name="요약 9 13 2 2 2" xfId="38801" xr:uid="{51DBCA0D-E4B8-43DE-A0DD-E5500D902044}"/>
    <cellStyle name="요약 9 13 2 3" xfId="12787" xr:uid="{0212F934-D74D-4DFE-AA3F-D2D3B97B955F}"/>
    <cellStyle name="요약 9 13 2 3 2" xfId="38802" xr:uid="{74AC7021-D1F4-413A-BBBB-1E8249A9BC5C}"/>
    <cellStyle name="요약 9 13 2 4" xfId="38803" xr:uid="{42CFB559-885A-4CC8-B442-63CE313F0DAE}"/>
    <cellStyle name="요약 9 13 3" xfId="12788" xr:uid="{0560F511-1318-4B55-8D28-044D60C84AD3}"/>
    <cellStyle name="요약 9 13 3 2" xfId="12789" xr:uid="{34BCADD5-8B29-4424-82AF-7D3AE0403EB4}"/>
    <cellStyle name="요약 9 13 3 2 2" xfId="38804" xr:uid="{DB46F897-2358-4354-8865-A59DA26317EA}"/>
    <cellStyle name="요약 9 13 3 3" xfId="12790" xr:uid="{56F33E63-10CC-4D57-AACC-B4F15A92CD84}"/>
    <cellStyle name="요약 9 13 3 3 2" xfId="38805" xr:uid="{B733AC79-AA73-4ED8-B94C-0BDD8C915FA7}"/>
    <cellStyle name="요약 9 13 3 4" xfId="38806" xr:uid="{ACA82D34-97D8-4F1A-B048-75339C1D3DCC}"/>
    <cellStyle name="요약 9 13 4" xfId="12791" xr:uid="{70A99B48-2FA7-49A7-89F6-4162FFFBDD43}"/>
    <cellStyle name="요약 9 13 4 2" xfId="38807" xr:uid="{0611E9D7-ABEA-4D87-933C-929EFE90D011}"/>
    <cellStyle name="요약 9 13 5" xfId="12792" xr:uid="{BBE3CFA1-3511-48AA-BF7A-DE3006CF6553}"/>
    <cellStyle name="요약 9 13 5 2" xfId="38808" xr:uid="{DC1CDEE0-D038-47AF-AB63-043A7471D3BE}"/>
    <cellStyle name="요약 9 13 6" xfId="38809" xr:uid="{83A0A42B-0D2F-41D5-9828-9C6A2499AC47}"/>
    <cellStyle name="요약 9 14" xfId="12793" xr:uid="{8D02C895-2504-4398-BD99-C4A6BC59C1F7}"/>
    <cellStyle name="요약 9 14 2" xfId="12794" xr:uid="{81945602-36B0-4237-B692-DB96F0636941}"/>
    <cellStyle name="요약 9 14 2 2" xfId="12795" xr:uid="{B07CF948-DBC0-4DFF-90E0-44F76969B0E9}"/>
    <cellStyle name="요약 9 14 2 2 2" xfId="38810" xr:uid="{A1BCDC2F-F75E-4F5B-93CF-7BA3FF53087E}"/>
    <cellStyle name="요약 9 14 2 3" xfId="12796" xr:uid="{A7167F90-A746-4C54-A568-F8D460E50D5F}"/>
    <cellStyle name="요약 9 14 2 3 2" xfId="38811" xr:uid="{6EF156DF-0690-45FD-A039-053360AF6CAA}"/>
    <cellStyle name="요약 9 14 2 4" xfId="38812" xr:uid="{379B21BC-2AD3-4D2B-B4D3-AED67A279E83}"/>
    <cellStyle name="요약 9 14 3" xfId="12797" xr:uid="{EB4230C1-A7CD-4404-B74F-61CC1B1EE99E}"/>
    <cellStyle name="요약 9 14 3 2" xfId="12798" xr:uid="{745A942C-0949-40B8-A999-1EB924B715B3}"/>
    <cellStyle name="요약 9 14 3 2 2" xfId="38813" xr:uid="{356E2440-FBAF-49D6-8518-2377B4B56892}"/>
    <cellStyle name="요약 9 14 3 3" xfId="12799" xr:uid="{4443F93B-6E44-433F-ACA7-C61D50BD29D8}"/>
    <cellStyle name="요약 9 14 3 3 2" xfId="38814" xr:uid="{6CFD9B7D-BFF3-41E3-8FD3-CA51F98F5A4F}"/>
    <cellStyle name="요약 9 14 3 4" xfId="38815" xr:uid="{FF89F62D-7C0F-4D93-9E24-435E77AEC6E6}"/>
    <cellStyle name="요약 9 14 4" xfId="12800" xr:uid="{78A725F6-68A8-4ADB-9AD2-2138A805CAB4}"/>
    <cellStyle name="요약 9 14 4 2" xfId="38816" xr:uid="{644E1DE7-4E33-44A4-A4CF-A0057297EE55}"/>
    <cellStyle name="요약 9 14 5" xfId="12801" xr:uid="{A487AA9D-66C2-4030-8E90-90FFED405CAA}"/>
    <cellStyle name="요약 9 14 5 2" xfId="38817" xr:uid="{A283A72D-8C4A-4162-9DFD-AD23D42BCCBF}"/>
    <cellStyle name="요약 9 14 6" xfId="38818" xr:uid="{8FBE2005-4AA8-4AD3-BC3A-911BD82D1729}"/>
    <cellStyle name="요약 9 15" xfId="12802" xr:uid="{517B4280-9A46-4B62-A588-4655744E37B8}"/>
    <cellStyle name="요약 9 15 2" xfId="12803" xr:uid="{43DCD97F-8DCC-4F8D-B81E-2284A04E37A2}"/>
    <cellStyle name="요약 9 15 2 2" xfId="12804" xr:uid="{0A89D138-33DD-47BF-9C36-848BE1D71623}"/>
    <cellStyle name="요약 9 15 2 2 2" xfId="38819" xr:uid="{129081D0-0928-4EC2-9A52-FC5235CACA4B}"/>
    <cellStyle name="요약 9 15 2 3" xfId="12805" xr:uid="{3084DD93-B15A-4B3D-94DC-BCA5FD7AE726}"/>
    <cellStyle name="요약 9 15 2 3 2" xfId="38820" xr:uid="{D6F9A6CC-3D97-4E3A-B948-461AFCDA19CA}"/>
    <cellStyle name="요약 9 15 2 4" xfId="38821" xr:uid="{D4723025-D3DB-4CEA-A579-F9EE057E1308}"/>
    <cellStyle name="요약 9 15 3" xfId="12806" xr:uid="{3F8D2F9B-85D2-499B-9AD0-576B9408EAAC}"/>
    <cellStyle name="요약 9 15 3 2" xfId="12807" xr:uid="{A8E3D5E8-C390-43D1-A3EC-3AF93A997015}"/>
    <cellStyle name="요약 9 15 3 2 2" xfId="38822" xr:uid="{7ED8ACBE-A60E-4157-B06A-3AA3EBF2DD65}"/>
    <cellStyle name="요약 9 15 3 3" xfId="12808" xr:uid="{6D087A57-B0F7-4B1F-90A2-922792AD7FFC}"/>
    <cellStyle name="요약 9 15 3 3 2" xfId="38823" xr:uid="{9A162F1B-8195-4F9C-8969-3C7ED76837B7}"/>
    <cellStyle name="요약 9 15 3 4" xfId="38824" xr:uid="{1A3E355A-2378-4251-A424-145813BA75A4}"/>
    <cellStyle name="요약 9 15 4" xfId="12809" xr:uid="{7ABBBF3A-FBB3-4D2C-B146-EE62478C0339}"/>
    <cellStyle name="요약 9 15 4 2" xfId="38825" xr:uid="{C1B8533D-98AF-437A-9687-0730293D6161}"/>
    <cellStyle name="요약 9 15 5" xfId="12810" xr:uid="{4A872F52-EAD7-4F90-988E-4E04D8973091}"/>
    <cellStyle name="요약 9 15 5 2" xfId="38826" xr:uid="{2D4A0635-13B9-4353-81DC-1115A2A7767F}"/>
    <cellStyle name="요약 9 15 6" xfId="38827" xr:uid="{0DE303C9-AE21-4309-BAAA-797D1259108F}"/>
    <cellStyle name="요약 9 16" xfId="12811" xr:uid="{CCAD3CF5-2AA0-4761-9382-02340D1C78A8}"/>
    <cellStyle name="요약 9 16 2" xfId="12812" xr:uid="{969DEDE6-F104-441A-A5FE-1B9E6B91A93E}"/>
    <cellStyle name="요약 9 16 2 2" xfId="38828" xr:uid="{7D09A4F2-E6D6-47C1-A88B-FC2A244CB970}"/>
    <cellStyle name="요약 9 16 3" xfId="12813" xr:uid="{FD843D57-7253-491A-9091-B379902D729A}"/>
    <cellStyle name="요약 9 16 3 2" xfId="38829" xr:uid="{867C13CF-A851-41A9-8904-1B65493B8255}"/>
    <cellStyle name="요약 9 16 4" xfId="38830" xr:uid="{2F7474C5-442A-461D-9C07-2D5F6D6184D3}"/>
    <cellStyle name="요약 9 17" xfId="28170" xr:uid="{2DA497B2-9BAA-48DC-B209-51DFC514F4C0}"/>
    <cellStyle name="요약 9 17 2" xfId="38831" xr:uid="{8408EC91-4CBD-4029-A345-9A6ED7BB9052}"/>
    <cellStyle name="요약 9 18" xfId="38832" xr:uid="{DC57F0A7-FC21-4841-A952-078470D8982A}"/>
    <cellStyle name="요약 9 2" xfId="12814" xr:uid="{DE24E1BF-AB34-409B-B484-5CAFAD3B26C5}"/>
    <cellStyle name="요약 9 2 2" xfId="12815" xr:uid="{D3EAFDA6-909B-472A-8044-37E5C931CE45}"/>
    <cellStyle name="요약 9 2 2 2" xfId="12816" xr:uid="{3BA223B8-7A25-4903-A908-FBDF857616E7}"/>
    <cellStyle name="요약 9 2 2 2 2" xfId="38833" xr:uid="{BF19B208-E870-442B-8A50-BE2CF6BF397C}"/>
    <cellStyle name="요약 9 2 2 3" xfId="12817" xr:uid="{EF146427-2584-4904-A116-9CE2A8ED3323}"/>
    <cellStyle name="요약 9 2 2 3 2" xfId="38834" xr:uid="{DE96BC77-645F-49DC-BFFE-8A07B672CE37}"/>
    <cellStyle name="요약 9 2 2 4" xfId="38835" xr:uid="{49917DB2-FD1A-4DDF-B235-3A607DDDC598}"/>
    <cellStyle name="요약 9 2 3" xfId="12818" xr:uid="{C70B3FF5-8342-45DC-AF8F-32DF6AF3E4DE}"/>
    <cellStyle name="요약 9 2 3 2" xfId="12819" xr:uid="{6C307BBC-572B-4708-862E-C3A4A9D7E4F8}"/>
    <cellStyle name="요약 9 2 3 2 2" xfId="38836" xr:uid="{ABCCF833-3D69-40C5-B052-ECE16C7C0E6E}"/>
    <cellStyle name="요약 9 2 3 3" xfId="12820" xr:uid="{AE3BAC8B-8EDD-49B4-925F-9E24045E8403}"/>
    <cellStyle name="요약 9 2 3 3 2" xfId="38837" xr:uid="{3EB596DF-0716-483B-AED3-53EE70DFBCA5}"/>
    <cellStyle name="요약 9 2 3 4" xfId="38838" xr:uid="{C6BA389F-864E-42BA-9773-C820A01DFD1A}"/>
    <cellStyle name="요약 9 2 4" xfId="12821" xr:uid="{B11DA258-5686-4DA9-AE08-D8E6756522B3}"/>
    <cellStyle name="요약 9 2 4 2" xfId="38839" xr:uid="{227D88A4-6D8D-4DDE-8D12-1849B45AA4A4}"/>
    <cellStyle name="요약 9 2 5" xfId="12822" xr:uid="{E4BFD4DD-4587-4811-BA47-1AB898E50E3F}"/>
    <cellStyle name="요약 9 2 5 2" xfId="38840" xr:uid="{C77F752C-C84E-421E-8C62-ED95BC9B6CCA}"/>
    <cellStyle name="요약 9 2 6" xfId="28171" xr:uid="{81C38BAA-4889-42B0-8F45-A474BF14C235}"/>
    <cellStyle name="요약 9 2 6 2" xfId="38841" xr:uid="{460466CE-4DB0-43E5-8878-92B6D7E777CE}"/>
    <cellStyle name="요약 9 2 7" xfId="38842" xr:uid="{F336119E-D708-4184-9797-0EB9148D56D9}"/>
    <cellStyle name="요약 9 3" xfId="12823" xr:uid="{94D5B0C1-A58B-4365-8FA0-9C6CD626D65B}"/>
    <cellStyle name="요약 9 3 2" xfId="12824" xr:uid="{807BEB38-DF12-4766-B022-A97DE10DA888}"/>
    <cellStyle name="요약 9 3 2 2" xfId="12825" xr:uid="{B25FF444-4281-4EFF-BCAC-193F63473E51}"/>
    <cellStyle name="요약 9 3 2 2 2" xfId="38843" xr:uid="{24B4583A-27B4-44A2-8054-F916B9023B90}"/>
    <cellStyle name="요약 9 3 2 3" xfId="12826" xr:uid="{7502EF75-D46E-4198-B679-6CF8DE92AC9C}"/>
    <cellStyle name="요약 9 3 2 3 2" xfId="38844" xr:uid="{FF2D682E-9866-45DA-A978-C3F936CF13CC}"/>
    <cellStyle name="요약 9 3 2 4" xfId="38845" xr:uid="{1C4A1B99-FBEA-4939-B58E-FEC1208C9BEE}"/>
    <cellStyle name="요약 9 3 3" xfId="12827" xr:uid="{46B23038-0C6B-4D81-96DC-270E2F9D31FA}"/>
    <cellStyle name="요약 9 3 3 2" xfId="12828" xr:uid="{98843DAE-AB0F-4AB4-A69E-78DD008DE720}"/>
    <cellStyle name="요약 9 3 3 2 2" xfId="38846" xr:uid="{1899D1DC-FC5A-45B9-9BF1-EDBEDFC5B319}"/>
    <cellStyle name="요약 9 3 3 3" xfId="12829" xr:uid="{485684EF-5E64-42C9-BE33-4DE5A55EC094}"/>
    <cellStyle name="요약 9 3 3 3 2" xfId="38847" xr:uid="{9EBB5373-2AF4-4171-9CF4-DFD7F1CEF78F}"/>
    <cellStyle name="요약 9 3 3 4" xfId="38848" xr:uid="{C3D61305-EA00-4B0A-A1F2-C1E97C6E28B7}"/>
    <cellStyle name="요약 9 3 4" xfId="12830" xr:uid="{0CED6619-0925-4ECA-9378-8CA19956446F}"/>
    <cellStyle name="요약 9 3 4 2" xfId="38849" xr:uid="{E18455D9-0C5D-4B7B-B945-7EFEB5C00F01}"/>
    <cellStyle name="요약 9 3 5" xfId="12831" xr:uid="{8C672D0F-BF7E-4DFE-BDCC-94DCD08735D9}"/>
    <cellStyle name="요약 9 3 5 2" xfId="38850" xr:uid="{4889DED3-8168-4ADE-8C1F-AB1D20458BB4}"/>
    <cellStyle name="요약 9 3 6" xfId="38851" xr:uid="{40798982-F294-4805-A4CC-712BEB0BA86F}"/>
    <cellStyle name="요약 9 4" xfId="12832" xr:uid="{C86A9638-37D1-4083-93EF-63727F50F944}"/>
    <cellStyle name="요약 9 4 2" xfId="12833" xr:uid="{6E3FFBE2-4BED-41CB-BB87-6D2898093B3C}"/>
    <cellStyle name="요약 9 4 2 2" xfId="12834" xr:uid="{6F9B52EB-AE5B-4AFE-967A-B917ED63A5E2}"/>
    <cellStyle name="요약 9 4 2 2 2" xfId="38852" xr:uid="{CAEA62D0-4184-496E-9F67-E3B3669DD6EF}"/>
    <cellStyle name="요약 9 4 2 3" xfId="12835" xr:uid="{C33C9E95-2BB0-4842-A61E-4431881FD5DB}"/>
    <cellStyle name="요약 9 4 2 3 2" xfId="38853" xr:uid="{7A42B947-C1A6-47B1-BF62-44FA575A73D2}"/>
    <cellStyle name="요약 9 4 2 4" xfId="38854" xr:uid="{65BD7138-4C27-4BA8-8278-3FF2756CF9C7}"/>
    <cellStyle name="요약 9 4 3" xfId="12836" xr:uid="{9B17D8A7-65EB-4BEF-BC61-144F12FF8E8B}"/>
    <cellStyle name="요약 9 4 3 2" xfId="12837" xr:uid="{4F4F0D40-29EF-4881-B36A-B9FD06E29400}"/>
    <cellStyle name="요약 9 4 3 2 2" xfId="38855" xr:uid="{EE49AA4A-369C-4F82-9C2A-A220A013AE58}"/>
    <cellStyle name="요약 9 4 3 3" xfId="12838" xr:uid="{95908330-A9CE-447A-861B-964806032612}"/>
    <cellStyle name="요약 9 4 3 3 2" xfId="38856" xr:uid="{355C9FDC-E090-4D20-99B3-31DCD6776E46}"/>
    <cellStyle name="요약 9 4 3 4" xfId="38857" xr:uid="{27C2E69D-9B9F-418B-A4B4-9405F5DFE8ED}"/>
    <cellStyle name="요약 9 4 4" xfId="12839" xr:uid="{97F63866-246C-444C-8C44-51477D3A7FD1}"/>
    <cellStyle name="요약 9 4 4 2" xfId="38858" xr:uid="{2BDF1688-496E-4936-A87C-7191DF15E487}"/>
    <cellStyle name="요약 9 4 5" xfId="12840" xr:uid="{D0DD6567-0AEF-407F-957E-1E50AFE94C8D}"/>
    <cellStyle name="요약 9 4 5 2" xfId="38859" xr:uid="{9BBC24D2-23E6-4733-9180-63CA8ADABA2F}"/>
    <cellStyle name="요약 9 4 6" xfId="38860" xr:uid="{00ABF8CB-D355-4632-902C-E2A50C9AECD2}"/>
    <cellStyle name="요약 9 5" xfId="12841" xr:uid="{C9E6AE2A-B30E-4676-9CC6-4AEBC7D8978A}"/>
    <cellStyle name="요약 9 5 2" xfId="12842" xr:uid="{BA5CFD57-E992-45EF-81C4-C2DE12774B38}"/>
    <cellStyle name="요약 9 5 2 2" xfId="12843" xr:uid="{1CEA2685-6EDC-4066-BA67-5D2BB6C614B4}"/>
    <cellStyle name="요약 9 5 2 2 2" xfId="38861" xr:uid="{48F72CB4-233D-45D2-A374-D4791CE3A6E3}"/>
    <cellStyle name="요약 9 5 2 3" xfId="12844" xr:uid="{FD52D3C8-97AD-442A-AB6E-1091E82FAE43}"/>
    <cellStyle name="요약 9 5 2 3 2" xfId="38862" xr:uid="{2D5FB789-DC42-4A25-8706-7976EC7FCF46}"/>
    <cellStyle name="요약 9 5 2 4" xfId="38863" xr:uid="{58414C0E-5F77-4A69-B7FB-B16DA450F5D8}"/>
    <cellStyle name="요약 9 5 3" xfId="12845" xr:uid="{F0B117C4-CE9D-4533-9349-C3A7ADBC6446}"/>
    <cellStyle name="요약 9 5 3 2" xfId="12846" xr:uid="{AD9F74C8-1CD7-47EA-951C-BDFE10698741}"/>
    <cellStyle name="요약 9 5 3 2 2" xfId="38864" xr:uid="{49A30BA7-608C-4E63-B426-EE5DEC2704BF}"/>
    <cellStyle name="요약 9 5 3 3" xfId="12847" xr:uid="{8CE87BF5-A7D5-404A-B551-C6E171702B76}"/>
    <cellStyle name="요약 9 5 3 3 2" xfId="38865" xr:uid="{0584B794-55AF-4C36-A0A3-6B53426ECAA5}"/>
    <cellStyle name="요약 9 5 3 4" xfId="38866" xr:uid="{AD1A759B-72EA-42CE-BB02-E0CD77F95D7D}"/>
    <cellStyle name="요약 9 5 4" xfId="12848" xr:uid="{CE235FBD-51E5-4A39-B1A9-37A94E037F97}"/>
    <cellStyle name="요약 9 5 4 2" xfId="38867" xr:uid="{B72B9D96-1714-4654-B047-8D4388FA1355}"/>
    <cellStyle name="요약 9 5 5" xfId="12849" xr:uid="{424E8A58-6DE0-4D24-8553-35094BC98A26}"/>
    <cellStyle name="요약 9 5 5 2" xfId="38868" xr:uid="{1DD3678C-750B-47E5-B71E-126DA7632946}"/>
    <cellStyle name="요약 9 5 6" xfId="38869" xr:uid="{C829B006-484D-43DD-8D02-EDFD9194E7BE}"/>
    <cellStyle name="요약 9 6" xfId="12850" xr:uid="{7544780A-8975-4AAE-91ED-FC6977DAD97C}"/>
    <cellStyle name="요약 9 6 2" xfId="12851" xr:uid="{1F22CAAA-B5D5-43EF-B665-2A235F1BE520}"/>
    <cellStyle name="요약 9 6 2 2" xfId="12852" xr:uid="{0F91E74A-CABD-436F-831B-7EEE44F6CD96}"/>
    <cellStyle name="요약 9 6 2 2 2" xfId="38870" xr:uid="{95CAD121-DB04-489D-91FC-044D1AB35136}"/>
    <cellStyle name="요약 9 6 2 3" xfId="12853" xr:uid="{200634B3-3192-4920-89A8-04641890B796}"/>
    <cellStyle name="요약 9 6 2 3 2" xfId="38871" xr:uid="{0BF74D61-CA4D-4569-ABB9-8D29CE00383A}"/>
    <cellStyle name="요약 9 6 2 4" xfId="38872" xr:uid="{A8EE6FE5-AB09-46BC-BF2E-7F1C17CC2A4E}"/>
    <cellStyle name="요약 9 6 3" xfId="12854" xr:uid="{94591CDA-FF14-4D63-A4C5-2384171549DD}"/>
    <cellStyle name="요약 9 6 3 2" xfId="12855" xr:uid="{7C400773-28AC-4715-8597-944E92F5D8FD}"/>
    <cellStyle name="요약 9 6 3 2 2" xfId="38873" xr:uid="{05186BA9-29D7-4BF4-A4E0-223105E041AD}"/>
    <cellStyle name="요약 9 6 3 3" xfId="12856" xr:uid="{8D995A59-0B9C-4004-BC08-1035F34E8407}"/>
    <cellStyle name="요약 9 6 3 3 2" xfId="38874" xr:uid="{4F2AA227-55BB-44EE-BC0C-B7B43A7C7862}"/>
    <cellStyle name="요약 9 6 3 4" xfId="38875" xr:uid="{3548BC59-B833-45F2-A50D-0B7CF79A55D6}"/>
    <cellStyle name="요약 9 6 4" xfId="12857" xr:uid="{A22C58DC-E8EA-4F68-82C3-1C27662E48A3}"/>
    <cellStyle name="요약 9 6 4 2" xfId="38876" xr:uid="{FE8DAEEA-F216-4A8E-99E4-68E07C17914F}"/>
    <cellStyle name="요약 9 6 5" xfId="12858" xr:uid="{F8151EE7-E4AB-4C1C-BD14-03E5347F8575}"/>
    <cellStyle name="요약 9 6 5 2" xfId="38877" xr:uid="{5F77E2B2-75E8-4766-9F1C-8FCD82DEC442}"/>
    <cellStyle name="요약 9 6 6" xfId="38878" xr:uid="{7DCDCE70-F901-42DA-96C5-8EBEAE60407A}"/>
    <cellStyle name="요약 9 7" xfId="12859" xr:uid="{64199600-23C6-41C7-8837-F21FA71EF8C0}"/>
    <cellStyle name="요약 9 7 2" xfId="12860" xr:uid="{C0D0BCEE-291D-4645-A963-6F4344042014}"/>
    <cellStyle name="요약 9 7 2 2" xfId="12861" xr:uid="{71364DA9-6B24-46B4-9AE7-B7B5FBBA391B}"/>
    <cellStyle name="요약 9 7 2 2 2" xfId="38879" xr:uid="{6827FD87-0E7D-4485-B067-160217D5B70F}"/>
    <cellStyle name="요약 9 7 2 3" xfId="12862" xr:uid="{59188762-8BA4-45EA-8CAF-C3BAD35C5BFC}"/>
    <cellStyle name="요약 9 7 2 3 2" xfId="38880" xr:uid="{22E6BC32-8BE5-478A-8DCD-DC989F00A4C2}"/>
    <cellStyle name="요약 9 7 2 4" xfId="38881" xr:uid="{81C6E0D8-8BCB-49BD-88F9-72B4BAC2E4D8}"/>
    <cellStyle name="요약 9 7 3" xfId="12863" xr:uid="{ED861D41-5A65-4DB2-A3AB-B96E552406E9}"/>
    <cellStyle name="요약 9 7 3 2" xfId="12864" xr:uid="{213F5C76-8843-4DA8-A592-0EE8A9F6543B}"/>
    <cellStyle name="요약 9 7 3 2 2" xfId="38882" xr:uid="{9093BB3B-05B7-43F5-A584-6760E538578C}"/>
    <cellStyle name="요약 9 7 3 3" xfId="12865" xr:uid="{6A29374B-7972-4FCC-92B0-D6312118058F}"/>
    <cellStyle name="요약 9 7 3 3 2" xfId="38883" xr:uid="{F341CEDC-57D6-456C-B417-973883C07193}"/>
    <cellStyle name="요약 9 7 3 4" xfId="38884" xr:uid="{480046EE-107B-48FE-BE5C-118050B5053B}"/>
    <cellStyle name="요약 9 7 4" xfId="12866" xr:uid="{13E445B4-FEAE-49F3-9C28-5C91C51C6675}"/>
    <cellStyle name="요약 9 7 4 2" xfId="38885" xr:uid="{3AF08A01-15CC-40EC-B567-1B8D14B040BB}"/>
    <cellStyle name="요약 9 7 5" xfId="12867" xr:uid="{E481EB0D-A9C0-4569-8D80-497FF6C2A055}"/>
    <cellStyle name="요약 9 7 5 2" xfId="38886" xr:uid="{3BE48060-7F4B-4F4A-A2A7-AA7181674ABB}"/>
    <cellStyle name="요약 9 7 6" xfId="38887" xr:uid="{0A34C921-B97E-4ABE-93E0-65E41A007D17}"/>
    <cellStyle name="요약 9 8" xfId="12868" xr:uid="{5D23158E-9670-4249-9479-B29AC3EFAB9A}"/>
    <cellStyle name="요약 9 8 2" xfId="12869" xr:uid="{7CDCF254-A2EA-4C21-B6A1-CFFD1A66D980}"/>
    <cellStyle name="요약 9 8 2 2" xfId="12870" xr:uid="{CE76DCA0-FBD4-49E7-A5A0-13DE9F4E4F0F}"/>
    <cellStyle name="요약 9 8 2 2 2" xfId="38888" xr:uid="{7952AE41-4F7D-4730-80FC-0C01343B8473}"/>
    <cellStyle name="요약 9 8 2 3" xfId="12871" xr:uid="{AD6A1034-8886-48DF-8527-1B1EC454443D}"/>
    <cellStyle name="요약 9 8 2 3 2" xfId="38889" xr:uid="{EEA63E1D-BC12-49DB-BF3A-9FA12E349CBA}"/>
    <cellStyle name="요약 9 8 2 4" xfId="38890" xr:uid="{344ACD2A-DD6D-488A-9955-B0355558EAAB}"/>
    <cellStyle name="요약 9 8 3" xfId="12872" xr:uid="{9A7F7D91-CECD-4D5F-A409-795812FF0D4D}"/>
    <cellStyle name="요약 9 8 3 2" xfId="12873" xr:uid="{432F393F-3EF5-4C0F-A8DC-B221BAD53E86}"/>
    <cellStyle name="요약 9 8 3 2 2" xfId="38891" xr:uid="{7672E81B-4A0C-46D5-AB9D-CD5C063B3AF4}"/>
    <cellStyle name="요약 9 8 3 3" xfId="12874" xr:uid="{237940E0-0774-45CA-AECC-B41923660803}"/>
    <cellStyle name="요약 9 8 3 3 2" xfId="38892" xr:uid="{244AC232-615B-49D1-A1A3-C52EA63C1D7C}"/>
    <cellStyle name="요약 9 8 3 4" xfId="38893" xr:uid="{E8E6B72D-B200-467E-849F-DC4DEBF2C66E}"/>
    <cellStyle name="요약 9 8 4" xfId="12875" xr:uid="{4355148F-A6CC-42A6-80AE-DD5589DC9680}"/>
    <cellStyle name="요약 9 8 4 2" xfId="38894" xr:uid="{47F9C868-55EC-48F3-B62E-A4EA0E3761A8}"/>
    <cellStyle name="요약 9 8 5" xfId="12876" xr:uid="{035C3ABB-C5B5-4BB4-B371-7969C77FDCDA}"/>
    <cellStyle name="요약 9 8 5 2" xfId="38895" xr:uid="{9B431B98-7626-4E2D-B97F-1B0C0952CF7E}"/>
    <cellStyle name="요약 9 8 6" xfId="38896" xr:uid="{979C5BB9-13B8-43B4-951C-FA78091B86D1}"/>
    <cellStyle name="요약 9 9" xfId="12877" xr:uid="{19D7FC7E-A7A2-4366-8855-7976B10F210A}"/>
    <cellStyle name="요약 9 9 2" xfId="12878" xr:uid="{1B2FF28A-58C0-40F9-A6D6-741E8EDD8E72}"/>
    <cellStyle name="요약 9 9 2 2" xfId="12879" xr:uid="{967B903B-05EB-45CF-AD4E-E1BCD70463B8}"/>
    <cellStyle name="요약 9 9 2 2 2" xfId="38897" xr:uid="{67311DCD-3B83-4070-8A2E-F15586EC289A}"/>
    <cellStyle name="요약 9 9 2 3" xfId="12880" xr:uid="{ABF50D14-1E52-4399-A9E1-681022327570}"/>
    <cellStyle name="요약 9 9 2 3 2" xfId="38898" xr:uid="{494B5EF7-B15C-4313-9AE0-22CA0CD4BC86}"/>
    <cellStyle name="요약 9 9 2 4" xfId="38899" xr:uid="{66E5DFD8-4BB9-4B53-B2FB-E0CF60AB3275}"/>
    <cellStyle name="요약 9 9 3" xfId="12881" xr:uid="{D49D68A6-09B5-40D8-9A1E-01F03503E9BF}"/>
    <cellStyle name="요약 9 9 3 2" xfId="12882" xr:uid="{FE1B1E66-6CFD-4D12-A92D-00FBA104A581}"/>
    <cellStyle name="요약 9 9 3 2 2" xfId="38900" xr:uid="{EA17E78F-71DB-4994-A179-402D2A09DDCC}"/>
    <cellStyle name="요약 9 9 3 3" xfId="12883" xr:uid="{2BB24A60-8B67-4FD9-9A00-0EE3F5234B5D}"/>
    <cellStyle name="요약 9 9 3 3 2" xfId="38901" xr:uid="{BBA345DD-F482-41FB-9928-2C78174334F8}"/>
    <cellStyle name="요약 9 9 3 4" xfId="38902" xr:uid="{F62EB748-EAAE-49AD-BA17-0B8BCEF1BE56}"/>
    <cellStyle name="요약 9 9 4" xfId="12884" xr:uid="{3CE58D25-13D0-47D7-9C08-31B5F681A7E8}"/>
    <cellStyle name="요약 9 9 4 2" xfId="38903" xr:uid="{6BE785B9-4566-453C-B418-D58D73560235}"/>
    <cellStyle name="요약 9 9 5" xfId="12885" xr:uid="{4F8D39E5-A306-4A91-83B7-A259E30ED43D}"/>
    <cellStyle name="요약 9 9 5 2" xfId="38904" xr:uid="{A1AF9B36-1B32-4B1C-AE48-3D2CF857510C}"/>
    <cellStyle name="요약 9 9 6" xfId="38905" xr:uid="{5BD6A0B1-29DA-4663-AAB9-7E0AA87E40D1}"/>
    <cellStyle name="원" xfId="12886" xr:uid="{26B0ACDE-7812-4248-8016-50741CD45E86}"/>
    <cellStyle name="원_금호2양수0101" xfId="12887" xr:uid="{28D53111-FACA-420B-9AA0-ACF985617BD4}"/>
    <cellStyle name="월" xfId="12888" xr:uid="{DBFBCC83-F3CE-4743-9F0F-A9682AD4404C}"/>
    <cellStyle name="을지" xfId="12889" xr:uid="{42275D2D-5B8B-49B8-A4C7-7B1D2C1F8F12}"/>
    <cellStyle name="一般_PMS format for CT (081212)_施策管理表_台湾（インバータ業種別）" xfId="31490" xr:uid="{7E73352F-270B-49F5-B8D4-DBEAF772A252}"/>
    <cellStyle name="일반사용" xfId="12890" xr:uid="{442EDC93-4541-4DA3-97D8-62B03A325DE8}"/>
    <cellStyle name="입력 10" xfId="12891" xr:uid="{733810A6-C40A-4607-B62B-BC03999DA7BA}"/>
    <cellStyle name="입력 10 10" xfId="12892" xr:uid="{CF398A25-0416-4215-A9AA-FFE7269CCD60}"/>
    <cellStyle name="입력 10 10 2" xfId="12893" xr:uid="{6229F3D1-7944-47D6-80AF-7F42E98D9324}"/>
    <cellStyle name="입력 10 10 2 2" xfId="12894" xr:uid="{F92669BE-C5FD-4F8B-BB1E-5DE948DF57F6}"/>
    <cellStyle name="입력 10 10 2 2 2" xfId="38906" xr:uid="{DA5C7495-EE1C-403F-B691-CE478FFED62D}"/>
    <cellStyle name="입력 10 10 2 3" xfId="12895" xr:uid="{F62E3098-A41F-406C-ADE4-F4CA60984997}"/>
    <cellStyle name="입력 10 10 2 3 2" xfId="38907" xr:uid="{462A5C36-B05A-4CB4-99C4-F58894675A8A}"/>
    <cellStyle name="입력 10 10 2 4" xfId="38908" xr:uid="{70879A84-BB50-417E-B44A-AAF900046F57}"/>
    <cellStyle name="입력 10 10 3" xfId="12896" xr:uid="{A219F81B-B2D8-447F-AB9A-02C8869694A0}"/>
    <cellStyle name="입력 10 10 3 2" xfId="12897" xr:uid="{4AD44B59-3374-4FF7-B481-7D0CE04AC337}"/>
    <cellStyle name="입력 10 10 3 2 2" xfId="38909" xr:uid="{33A526B3-0FB6-40C8-8AEF-5C35C6316C96}"/>
    <cellStyle name="입력 10 10 3 3" xfId="12898" xr:uid="{B5C48DA1-84AE-4B18-A34A-A5E24AB96916}"/>
    <cellStyle name="입력 10 10 3 3 2" xfId="38910" xr:uid="{416582FC-86FC-4B47-A57D-9FC7D3A44663}"/>
    <cellStyle name="입력 10 10 3 4" xfId="38911" xr:uid="{E134FF80-2385-490C-8FAB-52982D94189D}"/>
    <cellStyle name="입력 10 10 4" xfId="12899" xr:uid="{5310A6CB-4AA2-4CFD-A29B-085EB65A1080}"/>
    <cellStyle name="입력 10 10 4 2" xfId="38912" xr:uid="{EAF2B80C-7826-49E7-93EF-08FD3FF2C029}"/>
    <cellStyle name="입력 10 10 5" xfId="12900" xr:uid="{299F70BA-3272-4C95-8BA2-8E5E1E5358C9}"/>
    <cellStyle name="입력 10 10 5 2" xfId="38913" xr:uid="{3667921A-5654-4006-9114-7DD2BCD75B76}"/>
    <cellStyle name="입력 10 10 6" xfId="38914" xr:uid="{F2C2C8AD-F7DB-4939-AB06-075DCF514255}"/>
    <cellStyle name="입력 10 11" xfId="12901" xr:uid="{97D6DDE3-A303-4ED2-9EE7-31DAEB56E633}"/>
    <cellStyle name="입력 10 11 2" xfId="12902" xr:uid="{C0388FD3-2BD4-4AB7-A710-07BD458C701B}"/>
    <cellStyle name="입력 10 11 2 2" xfId="12903" xr:uid="{0C2A13C2-FD92-4F71-B5A7-841813A8F171}"/>
    <cellStyle name="입력 10 11 2 2 2" xfId="38915" xr:uid="{CB4F9D44-CEA2-46DE-AD68-7B6EBE1ED051}"/>
    <cellStyle name="입력 10 11 2 3" xfId="12904" xr:uid="{A6D2173B-2AC0-4EE6-9599-B4BB9F23C851}"/>
    <cellStyle name="입력 10 11 2 3 2" xfId="38916" xr:uid="{B86E0C63-78E5-4976-8C83-CF86C3379DED}"/>
    <cellStyle name="입력 10 11 2 4" xfId="38917" xr:uid="{B2EBF46A-DD15-4A40-87EB-3E22DCE3F4E7}"/>
    <cellStyle name="입력 10 11 3" xfId="12905" xr:uid="{45566A0C-3ACA-4536-B538-554644D708D5}"/>
    <cellStyle name="입력 10 11 3 2" xfId="12906" xr:uid="{78907038-126B-4DFF-BC1E-F0FA65EBDF02}"/>
    <cellStyle name="입력 10 11 3 2 2" xfId="38918" xr:uid="{6F3AC109-1C4D-4231-AF06-D22457C9F6E2}"/>
    <cellStyle name="입력 10 11 3 3" xfId="12907" xr:uid="{911FBB8F-197C-4359-A538-59B837C803B2}"/>
    <cellStyle name="입력 10 11 3 3 2" xfId="38919" xr:uid="{E3054E37-24E9-4C60-9D77-CC51DCCF5FCC}"/>
    <cellStyle name="입력 10 11 3 4" xfId="38920" xr:uid="{9CBD1E04-FC49-468F-A648-51DCF97B0945}"/>
    <cellStyle name="입력 10 11 4" xfId="12908" xr:uid="{3DA17332-DCA8-4F3F-9A3C-E2882180B6ED}"/>
    <cellStyle name="입력 10 11 4 2" xfId="38921" xr:uid="{1D871260-7C3D-4B21-87DF-4CB1FA988D7E}"/>
    <cellStyle name="입력 10 11 5" xfId="12909" xr:uid="{175891E9-77F0-43D0-90A0-3EC205E6E320}"/>
    <cellStyle name="입력 10 11 5 2" xfId="38922" xr:uid="{FB616FDF-895F-4AD5-A335-93D1804DD427}"/>
    <cellStyle name="입력 10 11 6" xfId="38923" xr:uid="{57FD9ABA-3278-4DA6-B583-C786BECE724C}"/>
    <cellStyle name="입력 10 12" xfId="12910" xr:uid="{C6B9E28E-6FDF-4AD8-A1F4-3D1634A05C73}"/>
    <cellStyle name="입력 10 12 2" xfId="12911" xr:uid="{AEA1E9ED-B63D-4493-9538-BF253755E27F}"/>
    <cellStyle name="입력 10 12 2 2" xfId="12912" xr:uid="{1A8C0C12-A6D1-4687-9DB3-512496195B9C}"/>
    <cellStyle name="입력 10 12 2 2 2" xfId="38924" xr:uid="{2E1A5A50-8FDA-4679-8FFE-CFB60D359F89}"/>
    <cellStyle name="입력 10 12 2 3" xfId="12913" xr:uid="{AF5D4E3C-E1CD-47F6-98AC-6DE9F57424EA}"/>
    <cellStyle name="입력 10 12 2 3 2" xfId="38925" xr:uid="{6AFF9480-EFBA-4B52-891B-CA2799426C37}"/>
    <cellStyle name="입력 10 12 2 4" xfId="38926" xr:uid="{5C03EEF9-B165-468F-9713-50C6603D3424}"/>
    <cellStyle name="입력 10 12 3" xfId="12914" xr:uid="{F82C6430-F164-4F5E-875A-A6C374C562EF}"/>
    <cellStyle name="입력 10 12 3 2" xfId="12915" xr:uid="{708DDB04-1536-4AFD-961F-9B890ADC9634}"/>
    <cellStyle name="입력 10 12 3 2 2" xfId="38927" xr:uid="{A159967A-E684-44E0-8A8E-8EB765F0E60E}"/>
    <cellStyle name="입력 10 12 3 3" xfId="12916" xr:uid="{5A72CE9A-989C-49F4-A52C-A39588F225DA}"/>
    <cellStyle name="입력 10 12 3 3 2" xfId="38928" xr:uid="{A0EC86EF-0CBB-4031-97D2-081E0D7FE66C}"/>
    <cellStyle name="입력 10 12 3 4" xfId="38929" xr:uid="{0B94858E-0710-4200-B95D-43AE0B4A8C07}"/>
    <cellStyle name="입력 10 12 4" xfId="12917" xr:uid="{62569B2C-A3D0-4981-BDEF-D4F7F73F9A1B}"/>
    <cellStyle name="입력 10 12 4 2" xfId="38930" xr:uid="{27019833-7C8A-4F28-9404-594785E3FA67}"/>
    <cellStyle name="입력 10 12 5" xfId="12918" xr:uid="{6C730832-8FF8-42B3-A860-84B16B22F69D}"/>
    <cellStyle name="입력 10 12 5 2" xfId="38931" xr:uid="{CD85EFE8-BA2F-47C7-BFAC-28A3F6D32C8E}"/>
    <cellStyle name="입력 10 12 6" xfId="38932" xr:uid="{44D873E9-55B2-442B-B397-6C3DB95170CD}"/>
    <cellStyle name="입력 10 13" xfId="12919" xr:uid="{A4B5D37C-CFBE-4D44-B63B-8ED3F25B9688}"/>
    <cellStyle name="입력 10 13 2" xfId="12920" xr:uid="{2DCFDE56-173C-4070-B349-834514AE9648}"/>
    <cellStyle name="입력 10 13 2 2" xfId="12921" xr:uid="{80950C42-3583-4120-AB6A-E6EE5A314A2B}"/>
    <cellStyle name="입력 10 13 2 2 2" xfId="38933" xr:uid="{0222EA47-8EAE-469B-8B0E-B3BA2BE99A1E}"/>
    <cellStyle name="입력 10 13 2 3" xfId="12922" xr:uid="{D108EECB-3486-4BBA-9EE2-0E51B1931B8A}"/>
    <cellStyle name="입력 10 13 2 3 2" xfId="38934" xr:uid="{A76F1060-5F8D-4CA0-AB95-D5CD6DCE6D84}"/>
    <cellStyle name="입력 10 13 2 4" xfId="38935" xr:uid="{3A8BC8D3-CE31-44B7-BA5C-EDC5F2262E4E}"/>
    <cellStyle name="입력 10 13 3" xfId="12923" xr:uid="{E95E8746-A305-43A7-B21B-6B5B0D3D22AB}"/>
    <cellStyle name="입력 10 13 3 2" xfId="12924" xr:uid="{C617DDF3-02AD-4398-86DB-ED0855E2FF48}"/>
    <cellStyle name="입력 10 13 3 2 2" xfId="38936" xr:uid="{C90F4674-8647-4D5E-B472-99F7B0E50D22}"/>
    <cellStyle name="입력 10 13 3 3" xfId="12925" xr:uid="{47157809-5D34-4E35-BFD5-60D2CA38B9D1}"/>
    <cellStyle name="입력 10 13 3 3 2" xfId="38937" xr:uid="{51A83AEA-1176-4B95-BEFE-D2CB6F68F13C}"/>
    <cellStyle name="입력 10 13 3 4" xfId="38938" xr:uid="{E57FDF8E-505A-46E1-9BEB-54039653F0B2}"/>
    <cellStyle name="입력 10 13 4" xfId="12926" xr:uid="{6C733658-8966-43FE-9C2E-6F79709AF59C}"/>
    <cellStyle name="입력 10 13 4 2" xfId="38939" xr:uid="{0123286C-8FDB-4D5D-AE41-1A9BA818CC1E}"/>
    <cellStyle name="입력 10 13 5" xfId="12927" xr:uid="{810BE749-5BC8-4709-8426-E299393341BD}"/>
    <cellStyle name="입력 10 13 5 2" xfId="38940" xr:uid="{BD475DBC-2034-4D7C-9699-EE16C7C5B1DC}"/>
    <cellStyle name="입력 10 13 6" xfId="38941" xr:uid="{BBDC0ECE-BB00-46F4-8E8A-FCF66EF5B1FC}"/>
    <cellStyle name="입력 10 14" xfId="12928" xr:uid="{719D0768-5CF3-4FE4-B531-AC6ECD17C9AF}"/>
    <cellStyle name="입력 10 14 2" xfId="12929" xr:uid="{457520C6-5AA6-47AB-A903-EC72B3DF6501}"/>
    <cellStyle name="입력 10 14 2 2" xfId="12930" xr:uid="{B8DF17A5-00DC-41DC-A2DA-06F3D13569EC}"/>
    <cellStyle name="입력 10 14 2 2 2" xfId="38942" xr:uid="{402D8695-9FA8-4E4B-B8AD-F66B404E0340}"/>
    <cellStyle name="입력 10 14 2 3" xfId="12931" xr:uid="{AA392661-2DDE-465B-8310-F1E140C38260}"/>
    <cellStyle name="입력 10 14 2 3 2" xfId="38943" xr:uid="{0B29C719-3A2C-4864-A11C-04EE7710CEA2}"/>
    <cellStyle name="입력 10 14 2 4" xfId="38944" xr:uid="{4EC3FE6F-74BC-4B52-9B2D-A11A181EB0E2}"/>
    <cellStyle name="입력 10 14 3" xfId="12932" xr:uid="{FEB9D763-20D4-4116-B863-FC469827EDC3}"/>
    <cellStyle name="입력 10 14 3 2" xfId="12933" xr:uid="{DC97B1CB-8641-4D22-B719-5A6BAAAA7BE9}"/>
    <cellStyle name="입력 10 14 3 2 2" xfId="38945" xr:uid="{608C443F-F146-4E7F-A7F7-9E467BE354C7}"/>
    <cellStyle name="입력 10 14 3 3" xfId="12934" xr:uid="{A6666851-2116-4395-9CBE-E770AFA87A3F}"/>
    <cellStyle name="입력 10 14 3 3 2" xfId="38946" xr:uid="{A929F1EE-D268-4FD0-B361-372F026E8E6C}"/>
    <cellStyle name="입력 10 14 3 4" xfId="38947" xr:uid="{DB399AE3-8985-4968-85DE-B8D8D6F5D979}"/>
    <cellStyle name="입력 10 14 4" xfId="12935" xr:uid="{D2DCA990-1480-4BFA-BF28-48D5BBEABF51}"/>
    <cellStyle name="입력 10 14 4 2" xfId="38948" xr:uid="{0A795302-9C4C-404B-9C80-33C31501F883}"/>
    <cellStyle name="입력 10 14 5" xfId="12936" xr:uid="{77A096FD-36BC-4EB8-8A19-D0CED027EFCF}"/>
    <cellStyle name="입력 10 14 5 2" xfId="38949" xr:uid="{DF47E4CD-02CF-4D63-B7BE-5F879CC592AE}"/>
    <cellStyle name="입력 10 14 6" xfId="38950" xr:uid="{91D6A8BD-252A-4E10-8F17-3F942A1CFDCE}"/>
    <cellStyle name="입력 10 15" xfId="12937" xr:uid="{AE9F8DA9-1698-4A29-B37B-5B91934878B7}"/>
    <cellStyle name="입력 10 15 2" xfId="12938" xr:uid="{2076DFD4-7E28-4A42-9F64-250B0991B4FC}"/>
    <cellStyle name="입력 10 15 2 2" xfId="12939" xr:uid="{5A1D95B3-7E1E-4C1B-907F-698D0C4D739B}"/>
    <cellStyle name="입력 10 15 2 2 2" xfId="38951" xr:uid="{17805A34-C62E-49CC-896E-8FFB72C58245}"/>
    <cellStyle name="입력 10 15 2 3" xfId="12940" xr:uid="{6460A8BB-4854-4DF4-AC87-550E7C9DC626}"/>
    <cellStyle name="입력 10 15 2 3 2" xfId="38952" xr:uid="{235E6C56-4A89-4CB1-900F-9E457DB4327A}"/>
    <cellStyle name="입력 10 15 2 4" xfId="38953" xr:uid="{A128BD1C-C45E-422A-ABC0-566B4DFCD3A8}"/>
    <cellStyle name="입력 10 15 3" xfId="12941" xr:uid="{833E9A76-55BE-4ECE-B865-E34CB796772C}"/>
    <cellStyle name="입력 10 15 3 2" xfId="12942" xr:uid="{D1EE0B07-C721-4B1C-8589-30FC1EF93D22}"/>
    <cellStyle name="입력 10 15 3 2 2" xfId="38954" xr:uid="{AD2CC59A-548D-4E3A-85E2-A8083975A1E6}"/>
    <cellStyle name="입력 10 15 3 3" xfId="12943" xr:uid="{1DFA4681-9152-4B03-935A-3334CD1E2007}"/>
    <cellStyle name="입력 10 15 3 3 2" xfId="38955" xr:uid="{244D9B44-B1AD-4E34-B4BC-128DB5292C60}"/>
    <cellStyle name="입력 10 15 3 4" xfId="38956" xr:uid="{8D28FFB8-1D78-4B32-AE84-AF5E831E7F35}"/>
    <cellStyle name="입력 10 15 4" xfId="12944" xr:uid="{5FA3FB99-E91A-4242-B95A-BBBBD3903244}"/>
    <cellStyle name="입력 10 15 4 2" xfId="38957" xr:uid="{79BC7777-FBEE-49D5-99EB-0BA4556356AE}"/>
    <cellStyle name="입력 10 15 5" xfId="12945" xr:uid="{FA2A5AC0-444C-4F74-81E5-7076E206C633}"/>
    <cellStyle name="입력 10 15 5 2" xfId="38958" xr:uid="{F3C17237-8FE4-43F4-B96F-568A4801BD6C}"/>
    <cellStyle name="입력 10 15 6" xfId="38959" xr:uid="{CA95F156-F85E-4AE3-ACFE-F3B9C32D51A8}"/>
    <cellStyle name="입력 10 16" xfId="12946" xr:uid="{75354E52-7CB9-461D-92D5-C58ABE9F7487}"/>
    <cellStyle name="입력 10 16 2" xfId="12947" xr:uid="{84CDEAFB-5960-489A-A2A0-6C559B86D934}"/>
    <cellStyle name="입력 10 16 2 2" xfId="38960" xr:uid="{9AE53FFE-FE34-4B42-9575-C5250CFA639A}"/>
    <cellStyle name="입력 10 16 3" xfId="12948" xr:uid="{3FC6AFDA-A849-46A8-918A-D277E802C9FD}"/>
    <cellStyle name="입력 10 16 3 2" xfId="38961" xr:uid="{4D3DF226-7C4F-4D28-BAFB-E9240D245BAC}"/>
    <cellStyle name="입력 10 16 4" xfId="38962" xr:uid="{84FD0379-FA77-4029-B629-8626FD42654B}"/>
    <cellStyle name="입력 10 17" xfId="28172" xr:uid="{C51EA4DD-6280-4C6F-B744-9AA358C1312D}"/>
    <cellStyle name="입력 10 17 2" xfId="38963" xr:uid="{F292FDDA-9164-46A3-A669-D22002D3211A}"/>
    <cellStyle name="입력 10 18" xfId="38964" xr:uid="{036BD547-C036-453A-96D6-C784B01CA4E1}"/>
    <cellStyle name="입력 10 2" xfId="12949" xr:uid="{1A31F505-7BB4-4D7A-AFB1-CB8C8F77AB57}"/>
    <cellStyle name="입력 10 2 2" xfId="12950" xr:uid="{E1213A14-BF66-4045-BC2C-DEBA3509F0C8}"/>
    <cellStyle name="입력 10 2 2 2" xfId="12951" xr:uid="{42E3981B-D668-43E8-8527-9C8627AEDE5C}"/>
    <cellStyle name="입력 10 2 2 2 2" xfId="38965" xr:uid="{4AD82C06-E279-4F02-BA09-220C722FA637}"/>
    <cellStyle name="입력 10 2 2 3" xfId="12952" xr:uid="{FCC968A7-3CB5-4702-B034-92D187601329}"/>
    <cellStyle name="입력 10 2 2 3 2" xfId="38966" xr:uid="{DE86603F-98CB-4DF6-BBB3-F4703509B7F3}"/>
    <cellStyle name="입력 10 2 2 4" xfId="38967" xr:uid="{49D66E39-D39C-4086-A83F-F40AD63B3168}"/>
    <cellStyle name="입력 10 2 3" xfId="12953" xr:uid="{CBBC60FA-0EA0-4658-A63E-8775351B9218}"/>
    <cellStyle name="입력 10 2 3 2" xfId="12954" xr:uid="{5679162F-426E-478E-A9EC-E2F543926398}"/>
    <cellStyle name="입력 10 2 3 2 2" xfId="38968" xr:uid="{17C98E56-20E0-466E-879F-7DC00B816E27}"/>
    <cellStyle name="입력 10 2 3 3" xfId="12955" xr:uid="{23E498EB-1EA8-4699-BD0A-F05BB45D6149}"/>
    <cellStyle name="입력 10 2 3 3 2" xfId="38969" xr:uid="{21048F04-A7AE-4F4E-83C9-36D4FC337DDA}"/>
    <cellStyle name="입력 10 2 3 4" xfId="38970" xr:uid="{403B09E5-A2C7-47F2-AD8E-72531C5CE91E}"/>
    <cellStyle name="입력 10 2 4" xfId="12956" xr:uid="{BFFF611D-84B3-45EC-A134-C10102049B2D}"/>
    <cellStyle name="입력 10 2 4 2" xfId="38971" xr:uid="{48A2A256-482E-4616-9F83-0BFC4C8199CE}"/>
    <cellStyle name="입력 10 2 5" xfId="12957" xr:uid="{314DC6A7-CFAC-4EC4-8979-A0451E03E50A}"/>
    <cellStyle name="입력 10 2 5 2" xfId="38972" xr:uid="{12BBB094-D78A-45C2-BD5E-56F7D9FDFEA1}"/>
    <cellStyle name="입력 10 2 6" xfId="28173" xr:uid="{3663A244-8809-4C29-AB39-51CB72CBCC71}"/>
    <cellStyle name="입력 10 2 6 2" xfId="38973" xr:uid="{FC9ADF46-3C5B-4A26-BB93-FBCC4505F0FF}"/>
    <cellStyle name="입력 10 2 7" xfId="38974" xr:uid="{FC02FC64-0160-4A5B-B712-5FB006A33B0F}"/>
    <cellStyle name="입력 10 3" xfId="12958" xr:uid="{C002D5B0-3836-43D8-9E8F-152C74E55C36}"/>
    <cellStyle name="입력 10 3 2" xfId="12959" xr:uid="{7E74E5C2-2F1F-4DD4-AA23-C15F2AE1D51D}"/>
    <cellStyle name="입력 10 3 2 2" xfId="12960" xr:uid="{901202C8-58BE-4970-AA67-EC2D5A93F7AF}"/>
    <cellStyle name="입력 10 3 2 2 2" xfId="38975" xr:uid="{61CCBC4B-75E1-45AF-9D3D-4A7351B4BFC9}"/>
    <cellStyle name="입력 10 3 2 3" xfId="12961" xr:uid="{04522A32-5758-4C8A-A7EE-B6547E6E9687}"/>
    <cellStyle name="입력 10 3 2 3 2" xfId="38976" xr:uid="{DF4152DC-ACE6-4DD7-A6AC-E8A03BB25DA4}"/>
    <cellStyle name="입력 10 3 2 4" xfId="38977" xr:uid="{34073EA9-218E-443A-9CE2-91CF1F4A60F6}"/>
    <cellStyle name="입력 10 3 3" xfId="12962" xr:uid="{36A1BADB-1F6D-49F4-AA53-63823CA4ED5E}"/>
    <cellStyle name="입력 10 3 3 2" xfId="12963" xr:uid="{D71B563A-D67E-4FD4-A492-2541E00B703E}"/>
    <cellStyle name="입력 10 3 3 2 2" xfId="38978" xr:uid="{C56EA745-AA91-4ADE-AF3A-3B952F03B29A}"/>
    <cellStyle name="입력 10 3 3 3" xfId="12964" xr:uid="{F6421940-5808-4A0B-A730-DDD0FE078EA7}"/>
    <cellStyle name="입력 10 3 3 3 2" xfId="38979" xr:uid="{B61D36A1-CD15-423D-8C5D-8FF784A19BA8}"/>
    <cellStyle name="입력 10 3 3 4" xfId="38980" xr:uid="{5DC9007F-DF1B-491F-B0EB-7FCF7AB1A192}"/>
    <cellStyle name="입력 10 3 4" xfId="12965" xr:uid="{3230B3CE-15B5-4250-A427-45C8A4B96005}"/>
    <cellStyle name="입력 10 3 4 2" xfId="38981" xr:uid="{E0761D4F-DFA8-4D3B-8BA4-8B1FC61A4492}"/>
    <cellStyle name="입력 10 3 5" xfId="12966" xr:uid="{3C9FD6C6-72F2-4392-9975-A357D22E6888}"/>
    <cellStyle name="입력 10 3 5 2" xfId="38982" xr:uid="{5C111245-508E-473A-9DB0-66F18739AFCE}"/>
    <cellStyle name="입력 10 3 6" xfId="38983" xr:uid="{DAA452AA-1B1D-436D-BCBB-54D48E9D5D9E}"/>
    <cellStyle name="입력 10 4" xfId="12967" xr:uid="{1680EB72-4FD0-4354-BB7C-CC8B80FB6A8B}"/>
    <cellStyle name="입력 10 4 2" xfId="12968" xr:uid="{981AC06C-CC28-49B9-94D0-BC4CC70DD3F5}"/>
    <cellStyle name="입력 10 4 2 2" xfId="12969" xr:uid="{5F52F6C7-1634-42A6-8DCB-FD5A999F47CD}"/>
    <cellStyle name="입력 10 4 2 2 2" xfId="38984" xr:uid="{E3A3EE38-9CBD-462C-9560-479EC2DE1774}"/>
    <cellStyle name="입력 10 4 2 3" xfId="12970" xr:uid="{8FB43A69-24FA-471F-A9B8-E9726537AAC5}"/>
    <cellStyle name="입력 10 4 2 3 2" xfId="38985" xr:uid="{77F0843A-25DB-437D-BF63-E83C1E203B01}"/>
    <cellStyle name="입력 10 4 2 4" xfId="38986" xr:uid="{048642F0-1CA5-4197-B505-72592854A590}"/>
    <cellStyle name="입력 10 4 3" xfId="12971" xr:uid="{243BBA3A-593F-4963-A0ED-2A368BA5BA70}"/>
    <cellStyle name="입력 10 4 3 2" xfId="12972" xr:uid="{0E81F292-1E5A-43DB-9931-16AD40C825FF}"/>
    <cellStyle name="입력 10 4 3 2 2" xfId="38987" xr:uid="{BB8A0075-C02B-4578-ABB8-24285963CF7F}"/>
    <cellStyle name="입력 10 4 3 3" xfId="12973" xr:uid="{B53E6FCA-3CAF-4B61-910F-9B84DAFD5D84}"/>
    <cellStyle name="입력 10 4 3 3 2" xfId="38988" xr:uid="{A88C01AC-9BED-48C3-BF11-EE169EF4BBA6}"/>
    <cellStyle name="입력 10 4 3 4" xfId="38989" xr:uid="{66C52D95-ACAB-48C6-B930-5DB9BF20CF06}"/>
    <cellStyle name="입력 10 4 4" xfId="12974" xr:uid="{4D91F0AA-B750-4CD1-AB4A-EB51BBD29851}"/>
    <cellStyle name="입력 10 4 4 2" xfId="38990" xr:uid="{6BBC666E-375C-4FA9-A572-9F6F067DFED1}"/>
    <cellStyle name="입력 10 4 5" xfId="12975" xr:uid="{9D427746-F7BC-4418-8F7F-E0BF610D539B}"/>
    <cellStyle name="입력 10 4 5 2" xfId="38991" xr:uid="{20255B41-FE2C-497D-9D38-CF3E9EF450B5}"/>
    <cellStyle name="입력 10 4 6" xfId="38992" xr:uid="{FAC45106-CDD9-4377-B985-C97A3610513B}"/>
    <cellStyle name="입력 10 5" xfId="12976" xr:uid="{E3E50009-93F6-4394-B5E1-BBB6BAE05895}"/>
    <cellStyle name="입력 10 5 2" xfId="12977" xr:uid="{59A89594-11A5-4309-BE3F-6A405F96E508}"/>
    <cellStyle name="입력 10 5 2 2" xfId="12978" xr:uid="{11911206-752A-4B39-AB65-786331C1FBDF}"/>
    <cellStyle name="입력 10 5 2 2 2" xfId="38993" xr:uid="{210DEF85-2755-4ECE-8894-C1DC0DFF0CAA}"/>
    <cellStyle name="입력 10 5 2 3" xfId="12979" xr:uid="{8BCF141D-63DB-409D-B57D-FF51AEBD0D81}"/>
    <cellStyle name="입력 10 5 2 3 2" xfId="38994" xr:uid="{B88C0C9C-F7B2-41EE-8D23-BA277EEECEFD}"/>
    <cellStyle name="입력 10 5 2 4" xfId="38995" xr:uid="{9A4309D3-F2ED-420F-966B-A756BCE2E499}"/>
    <cellStyle name="입력 10 5 3" xfId="12980" xr:uid="{0A788B95-D819-4DCD-9149-A41C8479D6CE}"/>
    <cellStyle name="입력 10 5 3 2" xfId="12981" xr:uid="{B290AC28-1AA6-4839-9E36-D2B70EBE99B4}"/>
    <cellStyle name="입력 10 5 3 2 2" xfId="38996" xr:uid="{386E6C1D-07A1-4B99-9F15-977F786B3238}"/>
    <cellStyle name="입력 10 5 3 3" xfId="12982" xr:uid="{BA6A9C5C-A2B3-440A-859C-30D171842636}"/>
    <cellStyle name="입력 10 5 3 3 2" xfId="38997" xr:uid="{5CD964D7-F66D-41ED-A5CC-BCD1CC51CB84}"/>
    <cellStyle name="입력 10 5 3 4" xfId="38998" xr:uid="{0FF58A1B-E86A-4C3A-B11D-67B98A26004C}"/>
    <cellStyle name="입력 10 5 4" xfId="12983" xr:uid="{0DB7FF1F-6149-409A-9763-231D051D14F3}"/>
    <cellStyle name="입력 10 5 4 2" xfId="38999" xr:uid="{5A7685D4-1532-4626-8B5C-65A08FFB6E73}"/>
    <cellStyle name="입력 10 5 5" xfId="12984" xr:uid="{020101B9-8204-4B03-B998-22AF5B67F73E}"/>
    <cellStyle name="입력 10 5 5 2" xfId="39000" xr:uid="{7895EEEA-5D4E-476C-9BDF-942BE7D7E085}"/>
    <cellStyle name="입력 10 5 6" xfId="39001" xr:uid="{8D2E0692-0F7D-4FF2-9A87-4AD2132C3458}"/>
    <cellStyle name="입력 10 6" xfId="12985" xr:uid="{60EC28C8-3E0F-42B3-B222-461E1662D207}"/>
    <cellStyle name="입력 10 6 2" xfId="12986" xr:uid="{53D85EC8-F484-43A6-BDCD-659A5BC245D0}"/>
    <cellStyle name="입력 10 6 2 2" xfId="12987" xr:uid="{4388E8ED-543A-47CD-827A-EA3FDA572A58}"/>
    <cellStyle name="입력 10 6 2 2 2" xfId="39002" xr:uid="{6C545186-E7D9-4226-8EFD-07A355EE9B5B}"/>
    <cellStyle name="입력 10 6 2 3" xfId="12988" xr:uid="{D69B176C-AAFA-4905-A3A3-881064243E7C}"/>
    <cellStyle name="입력 10 6 2 3 2" xfId="39003" xr:uid="{0F9A1CAE-13C6-4049-AF4F-E22B5DBABAC3}"/>
    <cellStyle name="입력 10 6 2 4" xfId="39004" xr:uid="{5D273DD0-233A-4521-8A67-1339748D35BF}"/>
    <cellStyle name="입력 10 6 3" xfId="12989" xr:uid="{1DAE267E-4732-4AAC-9234-39EEF6AA1944}"/>
    <cellStyle name="입력 10 6 3 2" xfId="12990" xr:uid="{59DCF5F7-5D35-43EC-BE98-CB2B6973EC8C}"/>
    <cellStyle name="입력 10 6 3 2 2" xfId="39005" xr:uid="{F2FEC553-F247-414B-AA45-949A8B1F3C0B}"/>
    <cellStyle name="입력 10 6 3 3" xfId="12991" xr:uid="{60100937-175C-4C2A-8519-F72DB3BB535B}"/>
    <cellStyle name="입력 10 6 3 3 2" xfId="39006" xr:uid="{A2BB57E0-2539-4DDD-859E-05CF18B1C8D7}"/>
    <cellStyle name="입력 10 6 3 4" xfId="39007" xr:uid="{D24773F0-2EFC-4F5A-9FC7-A6D4815B1F2D}"/>
    <cellStyle name="입력 10 6 4" xfId="12992" xr:uid="{61A49CEB-B1DF-4635-B695-58DABA333F31}"/>
    <cellStyle name="입력 10 6 4 2" xfId="39008" xr:uid="{5F45861A-8B94-494D-8D27-AC8FD3BA6D20}"/>
    <cellStyle name="입력 10 6 5" xfId="12993" xr:uid="{FDB7D7CB-32A0-4C5B-A4DA-CAC584BEB1B4}"/>
    <cellStyle name="입력 10 6 5 2" xfId="39009" xr:uid="{87785C82-AD79-49A4-9A84-4730036D7197}"/>
    <cellStyle name="입력 10 6 6" xfId="39010" xr:uid="{C342B3FE-4640-453E-8B28-3B9AA46D1C71}"/>
    <cellStyle name="입력 10 7" xfId="12994" xr:uid="{D795FB09-38F1-42BC-9292-09AEEFA072A5}"/>
    <cellStyle name="입력 10 7 2" xfId="12995" xr:uid="{B088A4CA-2D93-46A8-984D-97E24C5CAE1C}"/>
    <cellStyle name="입력 10 7 2 2" xfId="12996" xr:uid="{1915B89F-A9D6-40BC-B9EB-416967C5B954}"/>
    <cellStyle name="입력 10 7 2 2 2" xfId="39011" xr:uid="{856A5A8B-DFDE-43F3-9FE2-F9565B42B987}"/>
    <cellStyle name="입력 10 7 2 3" xfId="12997" xr:uid="{D7FC6F11-1192-4A1F-B9B1-F07B626E98FD}"/>
    <cellStyle name="입력 10 7 2 3 2" xfId="39012" xr:uid="{642AB8CD-4D9B-4FC2-8481-F45DD542BE41}"/>
    <cellStyle name="입력 10 7 2 4" xfId="39013" xr:uid="{7E268040-965F-4030-8C22-CCDE0459CC92}"/>
    <cellStyle name="입력 10 7 3" xfId="12998" xr:uid="{8CA4402A-39DB-4AF5-925B-40CE473DCEE1}"/>
    <cellStyle name="입력 10 7 3 2" xfId="12999" xr:uid="{F6FF7E44-0163-4AD8-8AFA-8BDE892A5D61}"/>
    <cellStyle name="입력 10 7 3 2 2" xfId="39014" xr:uid="{556AF701-6613-4E0C-9554-DA49A46637D8}"/>
    <cellStyle name="입력 10 7 3 3" xfId="13000" xr:uid="{9DF2EEF2-E2F4-45BF-BF4B-DCFDD198442A}"/>
    <cellStyle name="입력 10 7 3 3 2" xfId="39015" xr:uid="{9B7B5DB7-D8FA-4F4C-836F-9950975112F7}"/>
    <cellStyle name="입력 10 7 3 4" xfId="39016" xr:uid="{C08EE658-874D-4F6E-B1AB-4107E4AD9F9B}"/>
    <cellStyle name="입력 10 7 4" xfId="13001" xr:uid="{9A56B9B0-FC06-47AF-8104-A0259CF8B258}"/>
    <cellStyle name="입력 10 7 4 2" xfId="39017" xr:uid="{9E8DB1FF-74B7-47E7-81F9-B0BE8EF22B26}"/>
    <cellStyle name="입력 10 7 5" xfId="13002" xr:uid="{B884B370-5FCD-4143-A3F3-415C96CB8E24}"/>
    <cellStyle name="입력 10 7 5 2" xfId="39018" xr:uid="{1E736759-7083-45A3-BACB-5A626B8FE044}"/>
    <cellStyle name="입력 10 7 6" xfId="39019" xr:uid="{B96F6468-12C7-445F-AC79-E21EC4165E15}"/>
    <cellStyle name="입력 10 8" xfId="13003" xr:uid="{B3410363-7541-4564-92AF-6C399601A4BA}"/>
    <cellStyle name="입력 10 8 2" xfId="13004" xr:uid="{A407A04C-8E16-41B6-8400-53BABAD7D029}"/>
    <cellStyle name="입력 10 8 2 2" xfId="13005" xr:uid="{B2F858E8-AAC8-440C-8B5D-7991585AACD3}"/>
    <cellStyle name="입력 10 8 2 2 2" xfId="39020" xr:uid="{B89A068F-9266-47BF-B88C-E08733490396}"/>
    <cellStyle name="입력 10 8 2 3" xfId="13006" xr:uid="{B8E91E1A-10F1-4410-AE60-9B2DFDF8274F}"/>
    <cellStyle name="입력 10 8 2 3 2" xfId="39021" xr:uid="{AF1294EC-8E59-4C44-8C41-BBB7FD1C6297}"/>
    <cellStyle name="입력 10 8 2 4" xfId="39022" xr:uid="{B59E9D8E-817C-429C-9533-A814B3754862}"/>
    <cellStyle name="입력 10 8 3" xfId="13007" xr:uid="{9E7586A1-53DB-4F18-9D43-BC7C2C5B722D}"/>
    <cellStyle name="입력 10 8 3 2" xfId="13008" xr:uid="{DAD724FB-B9B2-4BFC-A9D5-3404244E0CBF}"/>
    <cellStyle name="입력 10 8 3 2 2" xfId="39023" xr:uid="{B0997046-EB4D-4A87-A672-4453AF128592}"/>
    <cellStyle name="입력 10 8 3 3" xfId="13009" xr:uid="{C6EFFB0A-5788-4C10-B1E7-6ABBFBB40F72}"/>
    <cellStyle name="입력 10 8 3 3 2" xfId="39024" xr:uid="{ECD97250-968D-4F78-8DEE-0F4A85276B22}"/>
    <cellStyle name="입력 10 8 3 4" xfId="39025" xr:uid="{18CB40F3-8EE5-4224-B28F-DC35AF42C8CF}"/>
    <cellStyle name="입력 10 8 4" xfId="13010" xr:uid="{65C9A3D0-BD6B-47BD-A450-1EE73AB27F46}"/>
    <cellStyle name="입력 10 8 4 2" xfId="39026" xr:uid="{D103FF7F-5FE4-4EEB-8F5B-996226A98E30}"/>
    <cellStyle name="입력 10 8 5" xfId="13011" xr:uid="{5059B26D-7AC6-42FC-AD4D-4A215E462345}"/>
    <cellStyle name="입력 10 8 5 2" xfId="39027" xr:uid="{D98CC37C-CFAB-4450-A0EC-B49DE4386A72}"/>
    <cellStyle name="입력 10 8 6" xfId="39028" xr:uid="{94DD51FE-9BE7-4EE3-9B21-D134CF0C9F78}"/>
    <cellStyle name="입력 10 9" xfId="13012" xr:uid="{7A65991B-ABD0-496A-9D30-1A1E6C1815D8}"/>
    <cellStyle name="입력 10 9 2" xfId="13013" xr:uid="{7898F58E-B7F1-4C4D-85B7-4B9AE4F8566D}"/>
    <cellStyle name="입력 10 9 2 2" xfId="13014" xr:uid="{E2F35FB6-283B-430F-B2FA-194FFEB1AB1C}"/>
    <cellStyle name="입력 10 9 2 2 2" xfId="39029" xr:uid="{BB268460-0A46-4673-830B-EB9B59776F4E}"/>
    <cellStyle name="입력 10 9 2 3" xfId="13015" xr:uid="{144CB074-C8F3-4950-85D1-FDEDE156EE0B}"/>
    <cellStyle name="입력 10 9 2 3 2" xfId="39030" xr:uid="{D42106A1-244C-4434-A6F5-53CE4F23D639}"/>
    <cellStyle name="입력 10 9 2 4" xfId="39031" xr:uid="{5D6125A4-E9F8-4D70-A696-2D13784A67ED}"/>
    <cellStyle name="입력 10 9 3" xfId="13016" xr:uid="{21683BBB-5B93-4159-BFB8-26BEDAA1527B}"/>
    <cellStyle name="입력 10 9 3 2" xfId="13017" xr:uid="{1C7C697E-8388-4799-824D-592B6678062E}"/>
    <cellStyle name="입력 10 9 3 2 2" xfId="39032" xr:uid="{53FB0590-F400-4732-B0E3-F723E2F0DCFE}"/>
    <cellStyle name="입력 10 9 3 3" xfId="13018" xr:uid="{51349DFB-2765-45DB-B5A7-B8B13A84A32F}"/>
    <cellStyle name="입력 10 9 3 3 2" xfId="39033" xr:uid="{4C33503B-7D64-4D19-BB17-AC9784CD5BBE}"/>
    <cellStyle name="입력 10 9 3 4" xfId="39034" xr:uid="{8917F6C9-2D45-4B24-A9BF-ED8E58CD1FD5}"/>
    <cellStyle name="입력 10 9 4" xfId="13019" xr:uid="{F24C0520-ABC3-4C8B-9296-63607548023F}"/>
    <cellStyle name="입력 10 9 4 2" xfId="39035" xr:uid="{FA2A91A2-B8DE-47A2-98EA-2F9537C85118}"/>
    <cellStyle name="입력 10 9 5" xfId="13020" xr:uid="{398D0A57-C02F-468D-8FDB-A2E676B2A74F}"/>
    <cellStyle name="입력 10 9 5 2" xfId="39036" xr:uid="{4A280B37-7E39-45C7-9743-2FB263CFD9CC}"/>
    <cellStyle name="입력 10 9 6" xfId="39037" xr:uid="{495E339A-1490-4988-8B36-7875F89B24A8}"/>
    <cellStyle name="입력 11" xfId="13021" xr:uid="{2097D9CE-B64C-40F1-8B7F-D45B9DC6304B}"/>
    <cellStyle name="입력 11 10" xfId="13022" xr:uid="{1A464D52-599F-4856-90AA-116C045C7156}"/>
    <cellStyle name="입력 11 10 2" xfId="13023" xr:uid="{0285C9DE-69FB-4366-A2D0-1FAD50578F18}"/>
    <cellStyle name="입력 11 10 2 2" xfId="13024" xr:uid="{B36651B8-35FA-4DC3-82CF-87D07541A4E8}"/>
    <cellStyle name="입력 11 10 2 2 2" xfId="39038" xr:uid="{C368F5CB-8656-4172-BA1D-1E68C2E25299}"/>
    <cellStyle name="입력 11 10 2 3" xfId="13025" xr:uid="{5558CEEF-8745-4AAE-997F-E5DEEC73FA21}"/>
    <cellStyle name="입력 11 10 2 3 2" xfId="39039" xr:uid="{42137084-C919-4BD5-B332-77A7179B3A62}"/>
    <cellStyle name="입력 11 10 2 4" xfId="39040" xr:uid="{2D9DC4E8-EEFB-4880-940D-EBE140B1699A}"/>
    <cellStyle name="입력 11 10 3" xfId="13026" xr:uid="{240AE713-B8FC-484D-B4CD-1D1F7E2F5235}"/>
    <cellStyle name="입력 11 10 3 2" xfId="13027" xr:uid="{A326CA89-C31A-417C-B6FD-68DE36E913CC}"/>
    <cellStyle name="입력 11 10 3 2 2" xfId="39041" xr:uid="{1C6D25D3-714D-4B0E-B90E-95526126B87E}"/>
    <cellStyle name="입력 11 10 3 3" xfId="13028" xr:uid="{7BEE76F1-394F-4DD4-9BE6-6F72B4A13081}"/>
    <cellStyle name="입력 11 10 3 3 2" xfId="39042" xr:uid="{A5102517-6B3B-4A58-BC87-CF27F368A1ED}"/>
    <cellStyle name="입력 11 10 3 4" xfId="39043" xr:uid="{1C771810-C37F-4CDB-AAB3-AF7031E308D2}"/>
    <cellStyle name="입력 11 10 4" xfId="13029" xr:uid="{AF7CF9B6-5426-4660-AD83-6C2C89587740}"/>
    <cellStyle name="입력 11 10 4 2" xfId="39044" xr:uid="{EE5E8094-2E82-4475-8696-D7294B82B9CF}"/>
    <cellStyle name="입력 11 10 5" xfId="13030" xr:uid="{45544595-B6B9-4C54-A8A0-727AFE5CB7DF}"/>
    <cellStyle name="입력 11 10 5 2" xfId="39045" xr:uid="{59D8E35F-436E-4C49-AB56-95D2236F5D75}"/>
    <cellStyle name="입력 11 10 6" xfId="39046" xr:uid="{5C140D03-2F55-4231-8B3C-5F69F983636D}"/>
    <cellStyle name="입력 11 11" xfId="13031" xr:uid="{3E7F2751-A731-4D78-A14C-2082510B3022}"/>
    <cellStyle name="입력 11 11 2" xfId="13032" xr:uid="{24546647-989D-4EE4-9FF0-DC2BA2B874CC}"/>
    <cellStyle name="입력 11 11 2 2" xfId="13033" xr:uid="{B8640063-28EA-4D06-86DE-847DFD92F205}"/>
    <cellStyle name="입력 11 11 2 2 2" xfId="39047" xr:uid="{20BB8534-AF10-4D81-86B0-6EE740EC9E05}"/>
    <cellStyle name="입력 11 11 2 3" xfId="13034" xr:uid="{499E8C92-3C56-4A7B-AC99-680B5255E901}"/>
    <cellStyle name="입력 11 11 2 3 2" xfId="39048" xr:uid="{C5714BC9-260E-40CE-A784-73DA45420088}"/>
    <cellStyle name="입력 11 11 2 4" xfId="39049" xr:uid="{F3116056-FAAF-47B5-816B-9C119439E083}"/>
    <cellStyle name="입력 11 11 3" xfId="13035" xr:uid="{10E2ACB7-9708-4B2B-A1B9-76169EE6C4D2}"/>
    <cellStyle name="입력 11 11 3 2" xfId="13036" xr:uid="{16B23A1A-C1A0-432F-A30B-4D551CFC47F2}"/>
    <cellStyle name="입력 11 11 3 2 2" xfId="39050" xr:uid="{2C815D8F-FD29-475C-B196-1C6C8E5BF606}"/>
    <cellStyle name="입력 11 11 3 3" xfId="13037" xr:uid="{C5661174-CF44-4A10-8654-3AC633692C1E}"/>
    <cellStyle name="입력 11 11 3 3 2" xfId="39051" xr:uid="{3C013D9E-BF7A-45CF-8C3C-A3983EAEFA65}"/>
    <cellStyle name="입력 11 11 3 4" xfId="39052" xr:uid="{6480B542-2A48-4E50-8166-CF14C070C7B7}"/>
    <cellStyle name="입력 11 11 4" xfId="13038" xr:uid="{04F93526-8FE9-45E3-858F-9A6CDACC2934}"/>
    <cellStyle name="입력 11 11 4 2" xfId="39053" xr:uid="{AFE21BA1-A048-480E-AEF5-3D84474C4A17}"/>
    <cellStyle name="입력 11 11 5" xfId="13039" xr:uid="{D9F2A9BE-0285-49C3-8E35-BEF6EEC64F32}"/>
    <cellStyle name="입력 11 11 5 2" xfId="39054" xr:uid="{524C9E82-7FAA-4C92-81CD-58F93D56C657}"/>
    <cellStyle name="입력 11 11 6" xfId="39055" xr:uid="{45A27C88-42AE-49B6-A110-D51B4D1403DB}"/>
    <cellStyle name="입력 11 12" xfId="13040" xr:uid="{FDB68FE9-3343-4FEE-A92B-C838D9899A5F}"/>
    <cellStyle name="입력 11 12 2" xfId="13041" xr:uid="{A6982D91-55B5-404E-AA02-3874E1F8A9E9}"/>
    <cellStyle name="입력 11 12 2 2" xfId="13042" xr:uid="{452A1A7C-BEFE-4C0D-BA8D-C0742EAB3DA5}"/>
    <cellStyle name="입력 11 12 2 2 2" xfId="39056" xr:uid="{810E31A9-9D09-4E71-B0B1-C2D658F53C9E}"/>
    <cellStyle name="입력 11 12 2 3" xfId="13043" xr:uid="{71C25705-9AF1-4C83-86A6-16947627A204}"/>
    <cellStyle name="입력 11 12 2 3 2" xfId="39057" xr:uid="{C5476801-8E34-4B93-8653-846DD773B2A4}"/>
    <cellStyle name="입력 11 12 2 4" xfId="39058" xr:uid="{BB9F938A-3ECE-4D40-92CB-9BBE23F2EC07}"/>
    <cellStyle name="입력 11 12 3" xfId="13044" xr:uid="{0E5F8950-E532-4FA8-B036-8F5D2630A87D}"/>
    <cellStyle name="입력 11 12 3 2" xfId="13045" xr:uid="{5AAFD67B-6212-4621-8EF7-CE60022904A8}"/>
    <cellStyle name="입력 11 12 3 2 2" xfId="39059" xr:uid="{641B07AB-FA75-46A7-8309-D69102EE3ECF}"/>
    <cellStyle name="입력 11 12 3 3" xfId="13046" xr:uid="{6FC1CCB1-F993-46BF-B125-31D559B5CC2F}"/>
    <cellStyle name="입력 11 12 3 3 2" xfId="39060" xr:uid="{F6F35FF3-8358-4410-805B-6098A8EE0D59}"/>
    <cellStyle name="입력 11 12 3 4" xfId="39061" xr:uid="{ABD28A21-CCB4-4BDB-B883-E5DBF3E8E657}"/>
    <cellStyle name="입력 11 12 4" xfId="13047" xr:uid="{8A0DB201-2D80-4A88-9C6C-78CC42B02708}"/>
    <cellStyle name="입력 11 12 4 2" xfId="39062" xr:uid="{BD337154-EA4C-427F-8C77-4378DA46CC3E}"/>
    <cellStyle name="입력 11 12 5" xfId="13048" xr:uid="{04476095-B951-42EB-B319-831E408FCCE6}"/>
    <cellStyle name="입력 11 12 5 2" xfId="39063" xr:uid="{CD5435FD-8E5D-4CAE-93DD-8B03A66D2E8D}"/>
    <cellStyle name="입력 11 12 6" xfId="39064" xr:uid="{015CE246-E2B6-4183-AE55-DF472E628BFC}"/>
    <cellStyle name="입력 11 13" xfId="13049" xr:uid="{37A55C7A-1DB8-4CF4-A9EB-531BE054DCA5}"/>
    <cellStyle name="입력 11 13 2" xfId="13050" xr:uid="{F21A47C8-BF0C-48AE-92C4-A2619232420A}"/>
    <cellStyle name="입력 11 13 2 2" xfId="13051" xr:uid="{D8156066-8F04-4E4A-AE53-00BFF7D0D62E}"/>
    <cellStyle name="입력 11 13 2 2 2" xfId="39065" xr:uid="{7625FDDB-BF6C-49A6-8C63-2B20B0E90745}"/>
    <cellStyle name="입력 11 13 2 3" xfId="13052" xr:uid="{A0B4185A-3A53-4A9B-834E-AD349E85FDFD}"/>
    <cellStyle name="입력 11 13 2 3 2" xfId="39066" xr:uid="{89D0731C-2634-461A-89FA-E90970DD5B1C}"/>
    <cellStyle name="입력 11 13 2 4" xfId="39067" xr:uid="{1818826B-9F4A-4F64-9247-F7E28F4E85C4}"/>
    <cellStyle name="입력 11 13 3" xfId="13053" xr:uid="{206F9C28-CCD3-4419-9848-41B6017C7F05}"/>
    <cellStyle name="입력 11 13 3 2" xfId="13054" xr:uid="{EE22F224-AD92-408B-8FAA-57ADD445C2F5}"/>
    <cellStyle name="입력 11 13 3 2 2" xfId="39068" xr:uid="{C1B1961F-0C99-4884-BBEE-986874058A4E}"/>
    <cellStyle name="입력 11 13 3 3" xfId="13055" xr:uid="{6E7F78C9-B000-481F-8163-F885CB85325A}"/>
    <cellStyle name="입력 11 13 3 3 2" xfId="39069" xr:uid="{5B61921A-934C-494C-A854-EFA8D6A77487}"/>
    <cellStyle name="입력 11 13 3 4" xfId="39070" xr:uid="{CDD9686E-8C13-485D-946E-F924F0618992}"/>
    <cellStyle name="입력 11 13 4" xfId="13056" xr:uid="{4AE1BAD5-6A8F-4F8B-840D-FF76FB7E45AB}"/>
    <cellStyle name="입력 11 13 4 2" xfId="39071" xr:uid="{23A37E8A-9EB9-4131-B4A9-BC9EEA990DDC}"/>
    <cellStyle name="입력 11 13 5" xfId="13057" xr:uid="{EF01D462-996A-4E9D-8A5A-42D9722E8C68}"/>
    <cellStyle name="입력 11 13 5 2" xfId="39072" xr:uid="{DD50F8E6-B684-4589-A03A-B279C1EDCBAF}"/>
    <cellStyle name="입력 11 13 6" xfId="39073" xr:uid="{D3029A39-F964-49AB-A69A-4EB6E03C3CD5}"/>
    <cellStyle name="입력 11 14" xfId="13058" xr:uid="{66359879-6543-4430-BBF6-3C309971FBFD}"/>
    <cellStyle name="입력 11 14 2" xfId="13059" xr:uid="{2972F4E3-15AA-4401-8E81-BF8138211859}"/>
    <cellStyle name="입력 11 14 2 2" xfId="13060" xr:uid="{3B7A9F2A-944E-4891-ADB1-B7BC779D5449}"/>
    <cellStyle name="입력 11 14 2 2 2" xfId="39074" xr:uid="{28E8F0B5-2936-4C50-87AB-2550AB3EB563}"/>
    <cellStyle name="입력 11 14 2 3" xfId="13061" xr:uid="{D9CB1E01-E375-4272-BB1C-4560DDA31257}"/>
    <cellStyle name="입력 11 14 2 3 2" xfId="39075" xr:uid="{442F2369-B384-495F-BCCE-4967324CA5C4}"/>
    <cellStyle name="입력 11 14 2 4" xfId="39076" xr:uid="{4DE8CA32-1E1A-41D5-95C9-BD3198959967}"/>
    <cellStyle name="입력 11 14 3" xfId="13062" xr:uid="{512815AF-8C46-40DB-B41B-1F0F01579517}"/>
    <cellStyle name="입력 11 14 3 2" xfId="13063" xr:uid="{752DA1BD-CE00-4D9B-89BD-AC669067D915}"/>
    <cellStyle name="입력 11 14 3 2 2" xfId="39077" xr:uid="{C3ED9D58-376A-4575-B519-47D4397DA97E}"/>
    <cellStyle name="입력 11 14 3 3" xfId="13064" xr:uid="{406BF9DF-B3B8-4FC7-8B02-F32BDB51D8D0}"/>
    <cellStyle name="입력 11 14 3 3 2" xfId="39078" xr:uid="{66C333DA-00E6-40C4-844B-0AF12742B4DF}"/>
    <cellStyle name="입력 11 14 3 4" xfId="39079" xr:uid="{12854E40-70D9-408C-978D-1866893B8D1E}"/>
    <cellStyle name="입력 11 14 4" xfId="13065" xr:uid="{76DCA0FE-5DB0-4270-9771-7C362A60413C}"/>
    <cellStyle name="입력 11 14 4 2" xfId="39080" xr:uid="{269914EB-CCC4-47BC-93BC-41C8BD26470B}"/>
    <cellStyle name="입력 11 14 5" xfId="13066" xr:uid="{8EB6B74B-D01A-4D42-A535-C8BA0929499C}"/>
    <cellStyle name="입력 11 14 5 2" xfId="39081" xr:uid="{EDCB489B-74EF-4277-B4A5-BF87DD87CCA3}"/>
    <cellStyle name="입력 11 14 6" xfId="39082" xr:uid="{6D147DB7-971C-495A-BB6F-DC9E86ABC482}"/>
    <cellStyle name="입력 11 15" xfId="13067" xr:uid="{F6AFDB7F-564B-4FFD-881D-612A91428875}"/>
    <cellStyle name="입력 11 15 2" xfId="13068" xr:uid="{F7285758-E433-4942-8B61-D83C97836AB8}"/>
    <cellStyle name="입력 11 15 2 2" xfId="13069" xr:uid="{D0691483-5E1D-40D9-95E2-AEE9E860CB52}"/>
    <cellStyle name="입력 11 15 2 2 2" xfId="39083" xr:uid="{ACA7E3EE-92D0-4EE2-A5CD-1947BE564B16}"/>
    <cellStyle name="입력 11 15 2 3" xfId="13070" xr:uid="{70988914-B7BA-4B7D-B743-8809D25E72E6}"/>
    <cellStyle name="입력 11 15 2 3 2" xfId="39084" xr:uid="{F23B6385-C42E-4A3C-B6BD-C3CDFDCB58E2}"/>
    <cellStyle name="입력 11 15 2 4" xfId="39085" xr:uid="{209F77A5-F486-4A6F-AB19-1A4BD2C9831A}"/>
    <cellStyle name="입력 11 15 3" xfId="13071" xr:uid="{60AFA459-2286-4E4A-9061-0895B758B92F}"/>
    <cellStyle name="입력 11 15 3 2" xfId="13072" xr:uid="{874DBD94-9952-4E47-8912-43BCC76D7906}"/>
    <cellStyle name="입력 11 15 3 2 2" xfId="39086" xr:uid="{819FF450-7AB0-4D48-8A59-D00A0A309FCF}"/>
    <cellStyle name="입력 11 15 3 3" xfId="13073" xr:uid="{4E27494E-92F0-485B-A2C9-CAE9CA4D1F4C}"/>
    <cellStyle name="입력 11 15 3 3 2" xfId="39087" xr:uid="{ECFFA220-C322-4058-9B07-E453608B6BEE}"/>
    <cellStyle name="입력 11 15 3 4" xfId="39088" xr:uid="{D8B130B5-24AD-4A92-A8B1-5144B8A5AD22}"/>
    <cellStyle name="입력 11 15 4" xfId="13074" xr:uid="{23BAD11F-EFC5-4273-94DA-DB67138855A0}"/>
    <cellStyle name="입력 11 15 4 2" xfId="39089" xr:uid="{31A4A5D9-0218-4245-A720-0698003C7321}"/>
    <cellStyle name="입력 11 15 5" xfId="13075" xr:uid="{09F8AE23-8D03-462B-A946-BA6F785D6274}"/>
    <cellStyle name="입력 11 15 5 2" xfId="39090" xr:uid="{87CE0A09-2DB3-4A17-84F5-AB35433343E6}"/>
    <cellStyle name="입력 11 15 6" xfId="39091" xr:uid="{4CB108AC-6874-4A1D-8540-FAE424C85801}"/>
    <cellStyle name="입력 11 16" xfId="13076" xr:uid="{BEB13636-4959-428E-AD29-79FE20F3658C}"/>
    <cellStyle name="입력 11 16 2" xfId="13077" xr:uid="{1E358661-B62C-47C3-BAC7-E0D79BDEE0F7}"/>
    <cellStyle name="입력 11 16 2 2" xfId="39092" xr:uid="{6A3805AE-A4C9-4799-8293-DD31CE533677}"/>
    <cellStyle name="입력 11 16 3" xfId="13078" xr:uid="{485DE011-A172-431A-AAB9-51FC69D1F54B}"/>
    <cellStyle name="입력 11 16 3 2" xfId="39093" xr:uid="{3EBB61D0-E14B-426A-B6A8-C1B6DF5495F6}"/>
    <cellStyle name="입력 11 16 4" xfId="39094" xr:uid="{2EEB91F4-E809-4ABF-B2AD-8B9C4C55DEA8}"/>
    <cellStyle name="입력 11 17" xfId="28174" xr:uid="{2190ECA2-D0F1-4843-835D-E9526D225E18}"/>
    <cellStyle name="입력 11 17 2" xfId="39095" xr:uid="{145F0D33-0603-4D06-B376-05B0A8B6BC0A}"/>
    <cellStyle name="입력 11 18" xfId="39096" xr:uid="{74EE634B-FA97-4C0A-9884-14E5BE675236}"/>
    <cellStyle name="입력 11 2" xfId="13079" xr:uid="{537E224F-15F6-4D75-AF87-D0A14864A3BE}"/>
    <cellStyle name="입력 11 2 2" xfId="13080" xr:uid="{80733AD6-C536-4A8E-8B43-8D798105C848}"/>
    <cellStyle name="입력 11 2 2 2" xfId="13081" xr:uid="{86877247-4F6A-4F0D-B0A7-F01321A4B75A}"/>
    <cellStyle name="입력 11 2 2 2 2" xfId="39097" xr:uid="{4EA5BC1B-1ADF-45DB-A14E-26C4AE05D470}"/>
    <cellStyle name="입력 11 2 2 3" xfId="13082" xr:uid="{99B53451-FD64-4DD7-93D6-E36C681D0B7E}"/>
    <cellStyle name="입력 11 2 2 3 2" xfId="39098" xr:uid="{3078CC6A-4632-4E26-A277-43C157B6B4E7}"/>
    <cellStyle name="입력 11 2 2 4" xfId="39099" xr:uid="{366F933D-8631-4FF6-BC43-E6044304D558}"/>
    <cellStyle name="입력 11 2 3" xfId="13083" xr:uid="{89BC1DDA-D100-4FF9-9C99-03A8786BFF6F}"/>
    <cellStyle name="입력 11 2 3 2" xfId="13084" xr:uid="{3F9C79E3-2504-42B1-86FC-3C19762BE6D9}"/>
    <cellStyle name="입력 11 2 3 2 2" xfId="39100" xr:uid="{BB1031BA-68D2-448F-B6AB-177451FABEC2}"/>
    <cellStyle name="입력 11 2 3 3" xfId="13085" xr:uid="{F3B500A0-67D2-40AC-9FB1-CBFE6E20B286}"/>
    <cellStyle name="입력 11 2 3 3 2" xfId="39101" xr:uid="{82141837-15C1-47BA-BF4A-1976F25EC4D6}"/>
    <cellStyle name="입력 11 2 3 4" xfId="39102" xr:uid="{19730B18-2BC8-4330-8D02-9BF7BDF4914C}"/>
    <cellStyle name="입력 11 2 4" xfId="13086" xr:uid="{3CE6F391-D067-4DB2-85E0-DD1BC6AF7D5D}"/>
    <cellStyle name="입력 11 2 4 2" xfId="39103" xr:uid="{EA8436AB-C1E0-4F66-9D05-3AC1A0CB7D59}"/>
    <cellStyle name="입력 11 2 5" xfId="13087" xr:uid="{779BDF16-1C59-4A2C-960B-31CD40E38D97}"/>
    <cellStyle name="입력 11 2 5 2" xfId="39104" xr:uid="{3920DD4B-47CB-4CA4-B75A-1CA80F32118C}"/>
    <cellStyle name="입력 11 2 6" xfId="28175" xr:uid="{F4BF7DDD-A80C-424C-B0AC-704AA5DF4D8A}"/>
    <cellStyle name="입력 11 2 6 2" xfId="39105" xr:uid="{6CBEC8F4-CC2B-4048-8067-77CDF784C3E0}"/>
    <cellStyle name="입력 11 2 7" xfId="39106" xr:uid="{4FA2DA0D-0613-46CE-8592-752FF29C69B4}"/>
    <cellStyle name="입력 11 3" xfId="13088" xr:uid="{A3D851DA-E599-4F23-8B5A-83D542B43A14}"/>
    <cellStyle name="입력 11 3 2" xfId="13089" xr:uid="{0239AE44-A237-47F1-B918-1EF5A5FA2CF2}"/>
    <cellStyle name="입력 11 3 2 2" xfId="13090" xr:uid="{C55D2F35-60D3-4148-B96F-EA23402844BA}"/>
    <cellStyle name="입력 11 3 2 2 2" xfId="39107" xr:uid="{ED5E3E79-7E13-4B0F-A98D-1F48490CB52F}"/>
    <cellStyle name="입력 11 3 2 3" xfId="13091" xr:uid="{5BA98F7C-D5A4-454A-AA1A-4E97E7901B4C}"/>
    <cellStyle name="입력 11 3 2 3 2" xfId="39108" xr:uid="{0D598EDB-2B33-4A9F-8E05-849863D9E26F}"/>
    <cellStyle name="입력 11 3 2 4" xfId="39109" xr:uid="{22067A20-0448-4816-B26D-364D1046FD0C}"/>
    <cellStyle name="입력 11 3 3" xfId="13092" xr:uid="{BE0635C4-BDE7-4B31-BBA9-F72CA2D381A8}"/>
    <cellStyle name="입력 11 3 3 2" xfId="13093" xr:uid="{BD881684-A72F-4A0E-8DAC-3C82E7BE6E3F}"/>
    <cellStyle name="입력 11 3 3 2 2" xfId="39110" xr:uid="{636A5375-C7CC-46DA-B84B-5671793981EF}"/>
    <cellStyle name="입력 11 3 3 3" xfId="13094" xr:uid="{A9DA6A8E-35D0-49B9-B63A-C79FB82F8C6F}"/>
    <cellStyle name="입력 11 3 3 3 2" xfId="39111" xr:uid="{07EE4BA0-F25E-4808-A40B-2D0E3227C19E}"/>
    <cellStyle name="입력 11 3 3 4" xfId="39112" xr:uid="{67417164-082D-4262-9EA3-0CDCB22AB4DF}"/>
    <cellStyle name="입력 11 3 4" xfId="13095" xr:uid="{D70D49FE-88D8-4C85-829F-872D1879434E}"/>
    <cellStyle name="입력 11 3 4 2" xfId="39113" xr:uid="{5675BF4D-E1BE-4D42-9845-C9E7D49EC5EA}"/>
    <cellStyle name="입력 11 3 5" xfId="13096" xr:uid="{291D13F3-C954-4995-8DA0-19B30286854D}"/>
    <cellStyle name="입력 11 3 5 2" xfId="39114" xr:uid="{39249A4A-923F-4BE1-B60F-6F810062A1FE}"/>
    <cellStyle name="입력 11 3 6" xfId="39115" xr:uid="{15376B69-26C1-4233-A84A-6EA7ACA41246}"/>
    <cellStyle name="입력 11 4" xfId="13097" xr:uid="{40E6DFBF-82EB-494D-B982-DB89E25CCD5D}"/>
    <cellStyle name="입력 11 4 2" xfId="13098" xr:uid="{9CF000DB-45E3-446B-B83C-B9F1B07CB97E}"/>
    <cellStyle name="입력 11 4 2 2" xfId="13099" xr:uid="{BCFD675B-DF55-4A88-9834-35822E07076E}"/>
    <cellStyle name="입력 11 4 2 2 2" xfId="39116" xr:uid="{9D2B43CF-5E85-43E3-87B1-7E33A7F0E3A1}"/>
    <cellStyle name="입력 11 4 2 3" xfId="13100" xr:uid="{2EBDFC46-B756-46B4-A1BF-CF99B1E87C11}"/>
    <cellStyle name="입력 11 4 2 3 2" xfId="39117" xr:uid="{A742C9C1-7F19-4EF2-86B1-EB762AFAE595}"/>
    <cellStyle name="입력 11 4 2 4" xfId="39118" xr:uid="{188A746E-2DE9-4D38-9299-03023E7FB605}"/>
    <cellStyle name="입력 11 4 3" xfId="13101" xr:uid="{F351D5D8-F431-43BD-B335-4DE4C6922EE6}"/>
    <cellStyle name="입력 11 4 3 2" xfId="13102" xr:uid="{2FE764B8-33E7-45BE-8022-CC69DB75A8E0}"/>
    <cellStyle name="입력 11 4 3 2 2" xfId="39119" xr:uid="{1AECEF1D-FE71-4D0D-A8C2-A70F39EC54D7}"/>
    <cellStyle name="입력 11 4 3 3" xfId="13103" xr:uid="{874FEC93-E3F0-4FD1-A5F9-9C596319964C}"/>
    <cellStyle name="입력 11 4 3 3 2" xfId="39120" xr:uid="{FD627D37-26EF-4A8A-B7D5-2870FEC5F40F}"/>
    <cellStyle name="입력 11 4 3 4" xfId="39121" xr:uid="{F6F460AB-B3AC-4963-9B11-1E05FBFF2655}"/>
    <cellStyle name="입력 11 4 4" xfId="13104" xr:uid="{3ADF4CB0-B9DA-4A62-9159-9581BA624446}"/>
    <cellStyle name="입력 11 4 4 2" xfId="39122" xr:uid="{304476B9-B4FE-4F03-974B-6F5C41ACC84F}"/>
    <cellStyle name="입력 11 4 5" xfId="13105" xr:uid="{13299AFF-4728-4406-A51E-7F73EE273E51}"/>
    <cellStyle name="입력 11 4 5 2" xfId="39123" xr:uid="{83D18DC2-CF8A-44BA-81C9-FCAE67226C6A}"/>
    <cellStyle name="입력 11 4 6" xfId="39124" xr:uid="{16E43007-B1D0-4826-B348-1F2F1566EEB9}"/>
    <cellStyle name="입력 11 5" xfId="13106" xr:uid="{40FB0CFC-C747-4E59-AD90-2BCDEC205B7A}"/>
    <cellStyle name="입력 11 5 2" xfId="13107" xr:uid="{8ACD2DE5-349D-48A6-B20D-6333E13816BA}"/>
    <cellStyle name="입력 11 5 2 2" xfId="13108" xr:uid="{F746ADFA-FB2E-4399-A15A-2B8098761795}"/>
    <cellStyle name="입력 11 5 2 2 2" xfId="39125" xr:uid="{447A6153-AEF5-43AA-8490-BEAEDC492956}"/>
    <cellStyle name="입력 11 5 2 3" xfId="13109" xr:uid="{8B878A40-333C-4F34-AD48-4C4A57AE7608}"/>
    <cellStyle name="입력 11 5 2 3 2" xfId="39126" xr:uid="{DB6D9301-C3CB-4D72-8054-AC2F8C6757E4}"/>
    <cellStyle name="입력 11 5 2 4" xfId="39127" xr:uid="{15BAC5E5-4128-40A8-9718-23A40043C683}"/>
    <cellStyle name="입력 11 5 3" xfId="13110" xr:uid="{F4747679-3A2C-4F6F-A8C7-2C675EEFBE6A}"/>
    <cellStyle name="입력 11 5 3 2" xfId="13111" xr:uid="{AA621444-1023-4CFE-9C1F-65095981B4B4}"/>
    <cellStyle name="입력 11 5 3 2 2" xfId="39128" xr:uid="{00B9A64D-20D5-4530-B213-661688859378}"/>
    <cellStyle name="입력 11 5 3 3" xfId="13112" xr:uid="{CC4121F2-0201-483E-B33B-F84B454415D6}"/>
    <cellStyle name="입력 11 5 3 3 2" xfId="39129" xr:uid="{2ADBBE1C-56BA-4618-995F-A5FEEEBA8D39}"/>
    <cellStyle name="입력 11 5 3 4" xfId="39130" xr:uid="{03D71A75-ABB8-4376-845E-D566057BCD95}"/>
    <cellStyle name="입력 11 5 4" xfId="13113" xr:uid="{F837EDC3-0E7E-4C38-9E20-83FF70DB2926}"/>
    <cellStyle name="입력 11 5 4 2" xfId="39131" xr:uid="{3BB2EB96-1D0E-4DE8-AE93-EFF4094FE8C0}"/>
    <cellStyle name="입력 11 5 5" xfId="13114" xr:uid="{CB10AA6C-D5C1-400C-8380-07BF9E70E716}"/>
    <cellStyle name="입력 11 5 5 2" xfId="39132" xr:uid="{5511B4A5-340B-4A1B-9151-CCADCDAC0394}"/>
    <cellStyle name="입력 11 5 6" xfId="39133" xr:uid="{DA6AC9B5-9935-4424-9CEB-F0903A7B7C10}"/>
    <cellStyle name="입력 11 6" xfId="13115" xr:uid="{16736F33-DB01-40E1-9374-3D34CB4FF195}"/>
    <cellStyle name="입력 11 6 2" xfId="13116" xr:uid="{8E8B8A38-732D-4236-A1CD-7A9683DF3127}"/>
    <cellStyle name="입력 11 6 2 2" xfId="13117" xr:uid="{75E9544C-9A95-45C7-8717-B1BDA3BF4001}"/>
    <cellStyle name="입력 11 6 2 2 2" xfId="39134" xr:uid="{FB0F53B7-3E84-4509-A8B5-7AF3AC6AD858}"/>
    <cellStyle name="입력 11 6 2 3" xfId="13118" xr:uid="{B1D54ED7-1351-4E40-AB88-CBCB5F1F9FC4}"/>
    <cellStyle name="입력 11 6 2 3 2" xfId="39135" xr:uid="{A764B051-5955-46E3-99DC-172A9AA25B87}"/>
    <cellStyle name="입력 11 6 2 4" xfId="39136" xr:uid="{0869E50E-F7FD-476D-80EE-DD467F5FC80B}"/>
    <cellStyle name="입력 11 6 3" xfId="13119" xr:uid="{9FEC3EA2-FDC8-4314-99E8-0721896CC89A}"/>
    <cellStyle name="입력 11 6 3 2" xfId="13120" xr:uid="{B38E93E7-4721-449E-95C0-3457E3D2A98D}"/>
    <cellStyle name="입력 11 6 3 2 2" xfId="39137" xr:uid="{6E1A065B-44E2-4EDE-90B2-60FA843DBC01}"/>
    <cellStyle name="입력 11 6 3 3" xfId="13121" xr:uid="{C605BD4A-7C4F-4ADF-BB66-345A54F7518E}"/>
    <cellStyle name="입력 11 6 3 3 2" xfId="39138" xr:uid="{F2EBEDD8-87C1-4292-9487-988C344F2BFB}"/>
    <cellStyle name="입력 11 6 3 4" xfId="39139" xr:uid="{66BBEE4B-0109-4A03-9851-1F9EFD19A4A6}"/>
    <cellStyle name="입력 11 6 4" xfId="13122" xr:uid="{881B5EB9-376C-4B30-9543-73A30AA3B8CF}"/>
    <cellStyle name="입력 11 6 4 2" xfId="39140" xr:uid="{D5471086-5A94-4109-B6B0-836D38E64151}"/>
    <cellStyle name="입력 11 6 5" xfId="13123" xr:uid="{E93C1B7D-FC56-42B9-A05C-01D7CA7B5EB4}"/>
    <cellStyle name="입력 11 6 5 2" xfId="39141" xr:uid="{E34A5AFE-0564-4209-AA99-D319341B2521}"/>
    <cellStyle name="입력 11 6 6" xfId="39142" xr:uid="{27A79A5E-3686-48B0-9421-7C335FA12656}"/>
    <cellStyle name="입력 11 7" xfId="13124" xr:uid="{50909A59-2B4B-48A7-B707-F34C22F450F2}"/>
    <cellStyle name="입력 11 7 2" xfId="13125" xr:uid="{757D3BD9-602E-4280-83CA-2224DC9DDB06}"/>
    <cellStyle name="입력 11 7 2 2" xfId="13126" xr:uid="{4B5C5872-D4A5-41E4-A411-8526AB1C3806}"/>
    <cellStyle name="입력 11 7 2 2 2" xfId="39143" xr:uid="{760D7C7F-B23C-4FEB-9BD4-C11685887554}"/>
    <cellStyle name="입력 11 7 2 3" xfId="13127" xr:uid="{15AFCA45-38F8-49E7-BCAC-2356375524A9}"/>
    <cellStyle name="입력 11 7 2 3 2" xfId="39144" xr:uid="{14C16912-637F-41E3-8318-4BD47ED07E33}"/>
    <cellStyle name="입력 11 7 2 4" xfId="39145" xr:uid="{E42645C0-FC0D-4B35-83DB-BCC2F23C1438}"/>
    <cellStyle name="입력 11 7 3" xfId="13128" xr:uid="{2062B30C-D537-439B-AE22-09EC1D27E059}"/>
    <cellStyle name="입력 11 7 3 2" xfId="13129" xr:uid="{D5DFA055-98D1-42E6-8B2D-13E7737E743F}"/>
    <cellStyle name="입력 11 7 3 2 2" xfId="39146" xr:uid="{C3395ED2-198A-4609-AF1F-AA9A84E96348}"/>
    <cellStyle name="입력 11 7 3 3" xfId="13130" xr:uid="{B638E17F-B3A3-45C7-918B-B647C747C5B3}"/>
    <cellStyle name="입력 11 7 3 3 2" xfId="39147" xr:uid="{47B52C9F-9F65-4536-845A-5F7C276B147C}"/>
    <cellStyle name="입력 11 7 3 4" xfId="39148" xr:uid="{5415AA82-1FD2-41A7-B31A-DF28B7EF2E69}"/>
    <cellStyle name="입력 11 7 4" xfId="13131" xr:uid="{6BCA5202-0DFA-4C3B-8E6C-E6185C7AA482}"/>
    <cellStyle name="입력 11 7 4 2" xfId="39149" xr:uid="{0D78C0FE-FF87-4DE3-B344-778F0C1C1543}"/>
    <cellStyle name="입력 11 7 5" xfId="13132" xr:uid="{EEAC3EFE-9096-482D-810A-589672F94720}"/>
    <cellStyle name="입력 11 7 5 2" xfId="39150" xr:uid="{FACFAFE1-F1C7-44C5-AAD8-B05D0B2C24BC}"/>
    <cellStyle name="입력 11 7 6" xfId="39151" xr:uid="{BD3F3221-7D21-4A25-B673-F89D572FC59F}"/>
    <cellStyle name="입력 11 8" xfId="13133" xr:uid="{370AD1DD-E58B-4CB1-850D-356922AF1AAE}"/>
    <cellStyle name="입력 11 8 2" xfId="13134" xr:uid="{580185F2-4D39-4069-AB78-25F7B615D515}"/>
    <cellStyle name="입력 11 8 2 2" xfId="13135" xr:uid="{477A969B-51B4-4891-9AEF-6A5FA09DFB7A}"/>
    <cellStyle name="입력 11 8 2 2 2" xfId="39152" xr:uid="{19E48A3C-DD23-446C-A61E-3F6AFB642231}"/>
    <cellStyle name="입력 11 8 2 3" xfId="13136" xr:uid="{7D19A4FE-FEEE-4123-BBDF-56C769FB1035}"/>
    <cellStyle name="입력 11 8 2 3 2" xfId="39153" xr:uid="{3DA7D6EB-0B92-455C-B2B2-C75FC1370000}"/>
    <cellStyle name="입력 11 8 2 4" xfId="39154" xr:uid="{6FE88428-E8C9-4B7B-B93C-E7012F1622C6}"/>
    <cellStyle name="입력 11 8 3" xfId="13137" xr:uid="{0EACC9AD-B7CB-46E9-A61D-8C92EB922067}"/>
    <cellStyle name="입력 11 8 3 2" xfId="13138" xr:uid="{DAD67611-E54D-478D-A80C-C9E0D8DE5CBA}"/>
    <cellStyle name="입력 11 8 3 2 2" xfId="39155" xr:uid="{21ECF7F0-24D9-4223-90A9-BDF73487FFA5}"/>
    <cellStyle name="입력 11 8 3 3" xfId="13139" xr:uid="{BA75A588-CA50-490C-A194-7E465210FC24}"/>
    <cellStyle name="입력 11 8 3 3 2" xfId="39156" xr:uid="{90B93DE6-1F42-4C14-9FBB-6D657B9A90E9}"/>
    <cellStyle name="입력 11 8 3 4" xfId="39157" xr:uid="{D504A203-A672-43E4-BFF1-A3C9D06308FC}"/>
    <cellStyle name="입력 11 8 4" xfId="13140" xr:uid="{90DFDC58-308F-466A-95D8-FBFB5525A386}"/>
    <cellStyle name="입력 11 8 4 2" xfId="39158" xr:uid="{14CBD0B7-D8BC-429C-91BD-FE823E629288}"/>
    <cellStyle name="입력 11 8 5" xfId="13141" xr:uid="{F89F300F-C57F-484B-8342-B038D84FB80D}"/>
    <cellStyle name="입력 11 8 5 2" xfId="39159" xr:uid="{0AD97E9B-235D-4519-87CB-6A53CB333B63}"/>
    <cellStyle name="입력 11 8 6" xfId="39160" xr:uid="{A77C1D8F-7914-4EDC-BDDC-1014B958256F}"/>
    <cellStyle name="입력 11 9" xfId="13142" xr:uid="{DBB7F9EE-7AC2-4838-B986-E97529BAE0A7}"/>
    <cellStyle name="입력 11 9 2" xfId="13143" xr:uid="{DFE794CF-ACCA-4870-AAA7-53BF5E1506E0}"/>
    <cellStyle name="입력 11 9 2 2" xfId="13144" xr:uid="{8BB0CA5C-12A1-43C6-83B6-D197783D98EB}"/>
    <cellStyle name="입력 11 9 2 2 2" xfId="39161" xr:uid="{CF507BBB-53AC-4ED6-9C1B-83CA8D2CC484}"/>
    <cellStyle name="입력 11 9 2 3" xfId="13145" xr:uid="{783F6CA9-4CAA-429F-B1FA-E59D9994FB2F}"/>
    <cellStyle name="입력 11 9 2 3 2" xfId="39162" xr:uid="{0F210B55-C973-45EE-8686-19944FB583A9}"/>
    <cellStyle name="입력 11 9 2 4" xfId="39163" xr:uid="{73506143-B4D1-4F05-AB4E-D20AB8695B39}"/>
    <cellStyle name="입력 11 9 3" xfId="13146" xr:uid="{1C208559-83AC-4E86-95CB-C96690D1335A}"/>
    <cellStyle name="입력 11 9 3 2" xfId="13147" xr:uid="{0789B693-8B48-4EA0-854D-95031B03D605}"/>
    <cellStyle name="입력 11 9 3 2 2" xfId="39164" xr:uid="{AB9BCB2C-2A3F-44D2-8F57-BB2E6C95F724}"/>
    <cellStyle name="입력 11 9 3 3" xfId="13148" xr:uid="{7F77098B-EDEA-4815-8D44-C766C3500A98}"/>
    <cellStyle name="입력 11 9 3 3 2" xfId="39165" xr:uid="{EDB510F7-E1B7-413A-9395-BA772775D052}"/>
    <cellStyle name="입력 11 9 3 4" xfId="39166" xr:uid="{0EA49FD3-D533-4F4F-9B14-3AF6B18F7C78}"/>
    <cellStyle name="입력 11 9 4" xfId="13149" xr:uid="{FC3F3E1E-C10A-4E8A-8EBE-710FD5C3B355}"/>
    <cellStyle name="입력 11 9 4 2" xfId="39167" xr:uid="{6936EC71-ECF7-45EE-8550-DBA2B3A2AF86}"/>
    <cellStyle name="입력 11 9 5" xfId="13150" xr:uid="{B441A182-29D4-4962-AC57-84CD1909DBDD}"/>
    <cellStyle name="입력 11 9 5 2" xfId="39168" xr:uid="{FE977410-1BA2-49E8-BE2B-7F45E5014DDD}"/>
    <cellStyle name="입력 11 9 6" xfId="39169" xr:uid="{BEA0708E-BCC3-44C0-9159-A280165C4150}"/>
    <cellStyle name="입력 12" xfId="13151" xr:uid="{FB56A34B-AEEA-48C2-8862-CED5C85E6500}"/>
    <cellStyle name="입력 12 2" xfId="13152" xr:uid="{EBE4FC51-2D78-42DA-9D61-1EEDC73A1C18}"/>
    <cellStyle name="입력 12 2 2" xfId="13153" xr:uid="{7B589B79-B1AE-456E-8AB6-11DB4F46114F}"/>
    <cellStyle name="입력 12 2 2 2" xfId="39170" xr:uid="{D9054477-8644-489F-B8B1-3322A7C97838}"/>
    <cellStyle name="입력 12 2 3" xfId="13154" xr:uid="{0284B6E7-BF1F-4640-9345-388C6EAA31F0}"/>
    <cellStyle name="입력 12 2 3 2" xfId="39171" xr:uid="{DBA18557-38BA-419D-9C47-971F00F72197}"/>
    <cellStyle name="입력 12 2 4" xfId="39172" xr:uid="{46E3781B-2126-42D1-951A-8BAFE677340F}"/>
    <cellStyle name="입력 12 3" xfId="13155" xr:uid="{E18EB3DB-A64B-46E9-B658-22CA6F50CA1A}"/>
    <cellStyle name="입력 12 3 2" xfId="13156" xr:uid="{70FDEBB3-92CA-4657-B29F-B3D5D709CDFA}"/>
    <cellStyle name="입력 12 3 2 2" xfId="39173" xr:uid="{7D6844AE-3FA3-423E-B1FA-3325C268EBB2}"/>
    <cellStyle name="입력 12 3 3" xfId="13157" xr:uid="{14FE6E1A-8BC3-4216-8A2E-FEAF8C994DFB}"/>
    <cellStyle name="입력 12 3 3 2" xfId="39174" xr:uid="{7E0118B3-3657-457E-A624-B82832B2284D}"/>
    <cellStyle name="입력 12 3 4" xfId="39175" xr:uid="{B5798189-4FD4-4526-A3E1-441BAA3CB699}"/>
    <cellStyle name="입력 12 4" xfId="13158" xr:uid="{5DE419D4-6DFD-4131-83F8-4B125FF44E3C}"/>
    <cellStyle name="입력 12 4 2" xfId="13159" xr:uid="{DD5F05C3-72EB-458E-807D-812966DEB78F}"/>
    <cellStyle name="입력 12 4 2 2" xfId="39176" xr:uid="{BF9893C8-B698-42E7-A675-7E7C586C63E6}"/>
    <cellStyle name="입력 12 4 3" xfId="13160" xr:uid="{610F2602-1613-4C52-B358-A4636E79F4D2}"/>
    <cellStyle name="입력 12 4 3 2" xfId="39177" xr:uid="{514D154E-E0BA-4483-92FC-F75D5D26BF12}"/>
    <cellStyle name="입력 12 4 4" xfId="39178" xr:uid="{D1943F39-173A-4560-ABD1-A6444571C3F9}"/>
    <cellStyle name="입력 12 5" xfId="13161" xr:uid="{ED7F1E07-6FC8-4645-9319-795E2EDDF267}"/>
    <cellStyle name="입력 12 5 2" xfId="39179" xr:uid="{8787F070-7DA1-4B5B-988B-20AFE68C50D8}"/>
    <cellStyle name="입력 12 6" xfId="13162" xr:uid="{AB2CCF3F-F6EF-4587-9965-05BB8AC78953}"/>
    <cellStyle name="입력 12 6 2" xfId="39180" xr:uid="{7E5EDE9E-1582-446C-9446-6D9734DFB261}"/>
    <cellStyle name="입력 12 7" xfId="39181" xr:uid="{813A41D6-80B1-44DC-BCA1-573BC36E4395}"/>
    <cellStyle name="입력 13" xfId="13163" xr:uid="{C6298E98-EB50-461B-AB71-EFDD2FA0AF6F}"/>
    <cellStyle name="입력 13 2" xfId="13164" xr:uid="{CC4D53C8-906B-4477-B59E-9799ED5BAD4C}"/>
    <cellStyle name="입력 13 2 2" xfId="13165" xr:uid="{D1969DC2-4DED-4EC7-A752-A476C619019D}"/>
    <cellStyle name="입력 13 2 2 2" xfId="39182" xr:uid="{B1DBDDBF-5F5C-4E2A-B921-50C49B2AAE33}"/>
    <cellStyle name="입력 13 2 3" xfId="13166" xr:uid="{EB7C7EDA-EF52-44E7-8E20-D3EE768AAA52}"/>
    <cellStyle name="입력 13 2 3 2" xfId="39183" xr:uid="{43031061-2C27-4645-BFF2-5E1C24EE60C6}"/>
    <cellStyle name="입력 13 2 4" xfId="39184" xr:uid="{B08FA4BD-0E3F-473F-AD8C-09F4E72355A6}"/>
    <cellStyle name="입력 13 3" xfId="13167" xr:uid="{4E595D50-2B35-46AC-9D0A-9A0189CAD548}"/>
    <cellStyle name="입력 13 3 2" xfId="13168" xr:uid="{98465477-3BC7-4235-B92A-A798CE3B25BD}"/>
    <cellStyle name="입력 13 3 2 2" xfId="39185" xr:uid="{A955C026-78F5-480C-BF28-3A433114F7AE}"/>
    <cellStyle name="입력 13 3 3" xfId="13169" xr:uid="{3F924B71-9792-4B3B-9708-50088A101771}"/>
    <cellStyle name="입력 13 3 3 2" xfId="39186" xr:uid="{1CD1DFDB-E792-420D-8202-B76D2DB994E2}"/>
    <cellStyle name="입력 13 3 4" xfId="39187" xr:uid="{FA486C97-1869-4FD9-B604-425FCFB345E7}"/>
    <cellStyle name="입력 13 4" xfId="13170" xr:uid="{DEC932D3-8ACF-4F1B-A3B9-C71BA1E3F88D}"/>
    <cellStyle name="입력 13 4 2" xfId="13171" xr:uid="{7F960F84-C261-4DBA-A1BC-160B73A6CF24}"/>
    <cellStyle name="입력 13 4 2 2" xfId="39188" xr:uid="{2BD3417C-BB6B-400C-8D4D-D33D0BA9FA0F}"/>
    <cellStyle name="입력 13 4 3" xfId="13172" xr:uid="{311B49A6-A145-4D0A-8802-CBE3AD4F70A5}"/>
    <cellStyle name="입력 13 4 3 2" xfId="39189" xr:uid="{D3B81FF9-C2AF-491A-972C-0B2A03758D38}"/>
    <cellStyle name="입력 13 4 4" xfId="39190" xr:uid="{C00FE91E-65BB-46A5-B04E-1E31A5E546A1}"/>
    <cellStyle name="입력 13 5" xfId="13173" xr:uid="{EABD69EC-D0BA-43CA-BF29-58B039FEF1D3}"/>
    <cellStyle name="입력 13 5 2" xfId="39191" xr:uid="{80DBFFFC-EB9F-4AC7-8E11-5D8C461E8745}"/>
    <cellStyle name="입력 13 6" xfId="13174" xr:uid="{19209B87-400C-41B1-8C8F-3CE62E3CBB4B}"/>
    <cellStyle name="입력 13 6 2" xfId="39192" xr:uid="{6C99B9DD-6E06-4F72-90A6-B72027FFEC77}"/>
    <cellStyle name="입력 13 7" xfId="39193" xr:uid="{092448D1-8435-4130-A0EB-AD533B19E125}"/>
    <cellStyle name="입력 14" xfId="13175" xr:uid="{C68EB9D1-BF55-42D2-B1F4-3EAF42812B9A}"/>
    <cellStyle name="입력 14 2" xfId="13176" xr:uid="{E5C9B743-D7A0-49DC-A5B6-DE887A558F5A}"/>
    <cellStyle name="입력 14 2 2" xfId="13177" xr:uid="{0B24AA69-B9D7-4FE3-91F0-3EF6BF6522CF}"/>
    <cellStyle name="입력 14 2 2 2" xfId="39194" xr:uid="{7B547387-65DA-4672-A7FD-A230221B62F6}"/>
    <cellStyle name="입력 14 2 3" xfId="13178" xr:uid="{DD07A25B-A16E-4027-9180-6283903442EE}"/>
    <cellStyle name="입력 14 2 3 2" xfId="39195" xr:uid="{796AC43B-D6FC-4188-AD6F-823FBE1D5433}"/>
    <cellStyle name="입력 14 2 4" xfId="39196" xr:uid="{9E801125-C49A-4409-AD29-C51E9CE83F62}"/>
    <cellStyle name="입력 14 3" xfId="13179" xr:uid="{F728A3D5-2152-43FB-8F72-A268661F5AD6}"/>
    <cellStyle name="입력 14 3 2" xfId="13180" xr:uid="{E273AD1C-4F4E-47F5-B7DE-DDD19C8571FB}"/>
    <cellStyle name="입력 14 3 2 2" xfId="39197" xr:uid="{2129D127-AB09-4B9C-95E3-FC402C8AB8ED}"/>
    <cellStyle name="입력 14 3 3" xfId="13181" xr:uid="{84D55ABC-B081-4AF1-BD48-74CBF9B3B144}"/>
    <cellStyle name="입력 14 3 3 2" xfId="39198" xr:uid="{17605D03-D7B7-4D8B-9BD6-45F37CA68900}"/>
    <cellStyle name="입력 14 3 4" xfId="39199" xr:uid="{FF83DEE5-B18D-4152-A484-737997EFF809}"/>
    <cellStyle name="입력 14 4" xfId="13182" xr:uid="{26E8AD2B-F452-4EF7-A099-6EFE6D43B2D0}"/>
    <cellStyle name="입력 14 4 2" xfId="13183" xr:uid="{72575EEE-EA51-4267-BB14-AF921769807F}"/>
    <cellStyle name="입력 14 4 2 2" xfId="39200" xr:uid="{B4C64E86-15AC-493E-BD77-1B49E137D87B}"/>
    <cellStyle name="입력 14 4 3" xfId="13184" xr:uid="{A1530DF5-263C-4308-B940-46C4EC8BF3D6}"/>
    <cellStyle name="입력 14 4 3 2" xfId="39201" xr:uid="{DF39BFF6-B370-467E-BF6D-4FDE6FB795E5}"/>
    <cellStyle name="입력 14 4 4" xfId="39202" xr:uid="{68693B30-5D11-4CE0-8F6E-72AC0CF60E5C}"/>
    <cellStyle name="입력 14 5" xfId="13185" xr:uid="{3210FD49-01CA-44A5-8D52-DD114115583E}"/>
    <cellStyle name="입력 14 5 2" xfId="39203" xr:uid="{9B3FD6A5-7F81-4A61-8E28-98648F462CB8}"/>
    <cellStyle name="입력 14 6" xfId="13186" xr:uid="{67333E9E-26C0-40BD-997E-708536BFED02}"/>
    <cellStyle name="입력 14 6 2" xfId="39204" xr:uid="{04764722-21FF-47B1-A9F9-E625B0A07BBF}"/>
    <cellStyle name="입력 14 7" xfId="39205" xr:uid="{F3F82308-6EC9-4185-B601-8275FBDFCEB1}"/>
    <cellStyle name="입력 15" xfId="13187" xr:uid="{8A9719D8-B6D1-4508-B075-778293C6BF72}"/>
    <cellStyle name="입력 15 2" xfId="13188" xr:uid="{5FFCEDA4-E8E6-4BF0-B565-85E82632A0FD}"/>
    <cellStyle name="입력 15 2 2" xfId="13189" xr:uid="{7DB188D4-B3E2-4DB8-86A9-163EAA03912D}"/>
    <cellStyle name="입력 15 2 2 2" xfId="39206" xr:uid="{76039D84-A771-45D4-B57B-51DD315C05E5}"/>
    <cellStyle name="입력 15 2 3" xfId="13190" xr:uid="{0D8FBD8D-5446-4BB6-BF43-CE764B31C352}"/>
    <cellStyle name="입력 15 2 3 2" xfId="39207" xr:uid="{AFA6B8A9-B047-4A69-8051-8E376FBC4DA0}"/>
    <cellStyle name="입력 15 2 4" xfId="39208" xr:uid="{CFDB22FA-215F-4DCE-8689-37ABEE86DEEA}"/>
    <cellStyle name="입력 15 3" xfId="13191" xr:uid="{FDF031CA-C4C2-41B6-8AC8-AB94E62F5DAF}"/>
    <cellStyle name="입력 15 3 2" xfId="13192" xr:uid="{A4FD5B3C-8970-4CC5-9F59-A6E0060BBCD5}"/>
    <cellStyle name="입력 15 3 2 2" xfId="39209" xr:uid="{D2EED2D7-94A0-4EA3-B266-504E7D74A613}"/>
    <cellStyle name="입력 15 3 3" xfId="13193" xr:uid="{22144C1A-94FD-4BE9-B481-110A07E91AEE}"/>
    <cellStyle name="입력 15 3 3 2" xfId="39210" xr:uid="{F5168B30-AB00-426D-94CD-2A0758EC0D67}"/>
    <cellStyle name="입력 15 3 4" xfId="39211" xr:uid="{1D246D26-DB3F-4FA4-A280-DCC3CBD74444}"/>
    <cellStyle name="입력 15 4" xfId="13194" xr:uid="{18B42848-9A5B-474F-AE74-F9239C895FC5}"/>
    <cellStyle name="입력 15 4 2" xfId="13195" xr:uid="{DCAF8621-022F-4ABC-950D-0A4636F9371E}"/>
    <cellStyle name="입력 15 4 2 2" xfId="39212" xr:uid="{BD278CAB-A3A5-4FED-908C-7AAEDF15A556}"/>
    <cellStyle name="입력 15 4 3" xfId="13196" xr:uid="{15D480B4-A443-4BC5-BAF2-51CEBCD148AA}"/>
    <cellStyle name="입력 15 4 3 2" xfId="39213" xr:uid="{B638B6F9-1711-48ED-A81F-14A726836672}"/>
    <cellStyle name="입력 15 4 4" xfId="39214" xr:uid="{58F206FB-0AFD-4A0E-9760-1ABBAEC7DB18}"/>
    <cellStyle name="입력 15 5" xfId="13197" xr:uid="{E6C96419-2566-4CAF-8B2C-8C5159609165}"/>
    <cellStyle name="입력 15 5 2" xfId="39215" xr:uid="{4ABAC376-D745-4568-96B2-C839F3CFD96A}"/>
    <cellStyle name="입력 15 6" xfId="13198" xr:uid="{FB671062-F0A0-4A0E-931F-0092259DC1E0}"/>
    <cellStyle name="입력 15 6 2" xfId="39216" xr:uid="{0096A700-6B92-43F0-976A-CE6B75818430}"/>
    <cellStyle name="입력 15 7" xfId="39217" xr:uid="{DAC874AC-0BF5-4BA9-8E23-50E0C536090F}"/>
    <cellStyle name="입력 16" xfId="13199" xr:uid="{F16551A2-1D02-42BC-9D1C-EEA586B6D602}"/>
    <cellStyle name="입력 16 2" xfId="13200" xr:uid="{50E091BA-96E2-43BB-995A-2974DF76E447}"/>
    <cellStyle name="입력 16 2 2" xfId="13201" xr:uid="{7937A1CD-B72A-455B-AAEA-41BEBACBFF7A}"/>
    <cellStyle name="입력 16 2 2 2" xfId="39218" xr:uid="{002AD690-4DF4-44A5-8BB6-13671B667C71}"/>
    <cellStyle name="입력 16 2 3" xfId="13202" xr:uid="{869156DA-6033-4539-ABC5-BBE9CD6152E4}"/>
    <cellStyle name="입력 16 2 3 2" xfId="39219" xr:uid="{A3BE086F-19E1-47D5-840D-2E962C44D5C1}"/>
    <cellStyle name="입력 16 2 4" xfId="39220" xr:uid="{338D374A-45BE-4FB4-9767-5B4B0F800BDB}"/>
    <cellStyle name="입력 16 3" xfId="13203" xr:uid="{3B841AB8-A474-4B86-946F-0BE69DA5180E}"/>
    <cellStyle name="입력 16 3 2" xfId="13204" xr:uid="{9470760F-052F-4270-A20F-841795CB3EA1}"/>
    <cellStyle name="입력 16 3 2 2" xfId="39221" xr:uid="{0B748216-5DFD-48B0-A88E-942D0ECD9A71}"/>
    <cellStyle name="입력 16 3 3" xfId="13205" xr:uid="{36EA96D6-B1FD-4C97-99DF-00CB7C44A117}"/>
    <cellStyle name="입력 16 3 3 2" xfId="39222" xr:uid="{790A78B7-D42C-43C0-97F9-30C49DA47EB3}"/>
    <cellStyle name="입력 16 3 4" xfId="39223" xr:uid="{F30D0A00-4F79-4F88-80BE-D7AB47A7BDCE}"/>
    <cellStyle name="입력 16 4" xfId="13206" xr:uid="{9D72DE4E-5CD2-4730-869C-B454B139B34D}"/>
    <cellStyle name="입력 16 4 2" xfId="13207" xr:uid="{65F3CB40-C8DD-48B2-96B2-BCADCBA8A346}"/>
    <cellStyle name="입력 16 4 2 2" xfId="39224" xr:uid="{2C806DB2-D0D6-432A-8A77-4D7F8E313B80}"/>
    <cellStyle name="입력 16 4 3" xfId="13208" xr:uid="{1AC71565-853A-4FA3-B9E1-7383DE939F23}"/>
    <cellStyle name="입력 16 4 3 2" xfId="39225" xr:uid="{2B768897-1091-4752-B150-972A73DA88E8}"/>
    <cellStyle name="입력 16 4 4" xfId="39226" xr:uid="{E4E4208F-44F7-4EC4-8F9F-E549F17DC10B}"/>
    <cellStyle name="입력 16 5" xfId="13209" xr:uid="{51A84B8F-D0D5-40A1-AD22-C6152875BF59}"/>
    <cellStyle name="입력 16 5 2" xfId="39227" xr:uid="{76AEE9AE-3EA4-45D1-B90F-93331DB883C3}"/>
    <cellStyle name="입력 16 6" xfId="13210" xr:uid="{87E280E2-94B9-4A26-9CBF-6C06E602A658}"/>
    <cellStyle name="입력 16 6 2" xfId="39228" xr:uid="{B78089F9-A7A4-497F-A6DA-533127CD627C}"/>
    <cellStyle name="입력 16 7" xfId="39229" xr:uid="{2193661F-0478-4D37-AA77-D4E5ABDE90B4}"/>
    <cellStyle name="입력 17" xfId="13211" xr:uid="{6034E1E5-1F80-425F-9A61-D8266238A07B}"/>
    <cellStyle name="입력 17 2" xfId="13212" xr:uid="{8A5E4A34-AA32-4C61-8D67-E44D6B1882BC}"/>
    <cellStyle name="입력 17 2 2" xfId="13213" xr:uid="{7E41B233-59F5-4C5E-827C-0FA46181AA3B}"/>
    <cellStyle name="입력 17 2 2 2" xfId="39230" xr:uid="{2F3504F7-3266-45A1-BF7E-09EB66FCA88D}"/>
    <cellStyle name="입력 17 2 3" xfId="13214" xr:uid="{6E39B1FC-ACC5-47AB-B770-44E50CC41E4B}"/>
    <cellStyle name="입력 17 2 3 2" xfId="39231" xr:uid="{67F8D8F5-B769-4F94-BC36-068F867DCFA9}"/>
    <cellStyle name="입력 17 2 4" xfId="39232" xr:uid="{E8928BDA-5306-40EC-AAC6-235C6C105C6F}"/>
    <cellStyle name="입력 17 3" xfId="13215" xr:uid="{7FCC33E4-3A82-49B7-9938-A10DBDB7DE1C}"/>
    <cellStyle name="입력 17 3 2" xfId="13216" xr:uid="{E8CFF47D-4D66-48A5-B270-9F87845913FF}"/>
    <cellStyle name="입력 17 3 2 2" xfId="39233" xr:uid="{296104BC-EC46-4460-A680-683A86A2C556}"/>
    <cellStyle name="입력 17 3 3" xfId="13217" xr:uid="{28B058DD-8086-4C15-9C2D-B6C58268785A}"/>
    <cellStyle name="입력 17 3 3 2" xfId="39234" xr:uid="{AC64EA85-A108-4EAF-9AB3-81519DDA12C9}"/>
    <cellStyle name="입력 17 3 4" xfId="39235" xr:uid="{268A00D1-3E11-46F0-8E3B-C556FDE246D0}"/>
    <cellStyle name="입력 17 4" xfId="13218" xr:uid="{CC49FEE4-F7C8-4877-99D1-B3CC501E7B6C}"/>
    <cellStyle name="입력 17 4 2" xfId="13219" xr:uid="{F4BBD6CB-EA4C-40AA-AA08-064A8BA56538}"/>
    <cellStyle name="입력 17 4 2 2" xfId="39236" xr:uid="{CBA27977-42DA-4995-94FF-E8E967C747B2}"/>
    <cellStyle name="입력 17 4 3" xfId="13220" xr:uid="{F0C3CCDD-6D19-483C-B3F4-91CAAC5AA7FB}"/>
    <cellStyle name="입력 17 4 3 2" xfId="39237" xr:uid="{8AC918E1-BE52-4D41-B6C0-39038121DED6}"/>
    <cellStyle name="입력 17 4 4" xfId="39238" xr:uid="{E9921AB3-32B5-43CD-9F55-96CE57397710}"/>
    <cellStyle name="입력 17 5" xfId="13221" xr:uid="{2BFE8EE2-B166-4845-B5F6-49FCE32ED208}"/>
    <cellStyle name="입력 17 5 2" xfId="39239" xr:uid="{8BF134B9-9D6D-404C-9E19-583A37015048}"/>
    <cellStyle name="입력 17 6" xfId="13222" xr:uid="{4D84E7B0-EF0D-4756-BCCA-E989BD744F62}"/>
    <cellStyle name="입력 17 6 2" xfId="39240" xr:uid="{0949FBCF-F009-40D9-AC41-29565DA93932}"/>
    <cellStyle name="입력 17 7" xfId="39241" xr:uid="{591F80F6-4360-46AA-8C3E-13527FEC7FD7}"/>
    <cellStyle name="입력 18" xfId="13223" xr:uid="{1D22457D-DE3F-48C6-B2D2-4D054AE58A84}"/>
    <cellStyle name="입력 18 2" xfId="13224" xr:uid="{44EBA017-2DB4-4131-B38F-63314422B047}"/>
    <cellStyle name="입력 18 2 2" xfId="13225" xr:uid="{00235C4D-12E1-44E9-A75B-ABDD48A9EAE2}"/>
    <cellStyle name="입력 18 2 2 2" xfId="39242" xr:uid="{12332B98-B759-414B-A437-1D9B84F59F1C}"/>
    <cellStyle name="입력 18 2 3" xfId="13226" xr:uid="{474A31F3-E8A2-41CB-B405-DD51A99DFD63}"/>
    <cellStyle name="입력 18 2 3 2" xfId="39243" xr:uid="{A61CC214-202B-4BCD-935E-267884D8357A}"/>
    <cellStyle name="입력 18 2 4" xfId="39244" xr:uid="{FA731B5F-F8B1-463C-8D6F-5E41E8433068}"/>
    <cellStyle name="입력 18 3" xfId="13227" xr:uid="{3B4C2011-BFC9-449F-9EE6-EC7A76A191D7}"/>
    <cellStyle name="입력 18 3 2" xfId="13228" xr:uid="{AA3EC0ED-8262-411E-9FFF-08E114130845}"/>
    <cellStyle name="입력 18 3 2 2" xfId="39245" xr:uid="{8D3DC2B7-895A-4F1D-9CF9-09D4A41320F1}"/>
    <cellStyle name="입력 18 3 3" xfId="13229" xr:uid="{28E7DA0F-FF9F-4CA9-B20A-1443B1242C00}"/>
    <cellStyle name="입력 18 3 3 2" xfId="39246" xr:uid="{65218C55-2F5C-43B3-9EF6-FC165231D789}"/>
    <cellStyle name="입력 18 3 4" xfId="39247" xr:uid="{31634E1C-D502-4885-B9E5-2A62AF20F832}"/>
    <cellStyle name="입력 18 4" xfId="13230" xr:uid="{8386A1C5-F41A-43F5-94D1-ABDA5E0F7AE7}"/>
    <cellStyle name="입력 18 4 2" xfId="13231" xr:uid="{C21F13C3-EE03-4BFA-98AE-540162B3AA4F}"/>
    <cellStyle name="입력 18 4 2 2" xfId="39248" xr:uid="{EF4BE867-2114-4A96-9271-CE5382BDCE70}"/>
    <cellStyle name="입력 18 4 3" xfId="13232" xr:uid="{4A24EE74-5808-439A-9538-91B07BE691FD}"/>
    <cellStyle name="입력 18 4 3 2" xfId="39249" xr:uid="{919ED156-98AF-42FD-A49B-9A196FF1349E}"/>
    <cellStyle name="입력 18 4 4" xfId="39250" xr:uid="{0C3E7692-578D-469B-83D6-53E6965E6C9A}"/>
    <cellStyle name="입력 18 5" xfId="13233" xr:uid="{9B3E57A6-B076-4167-AF80-1803BD2A9C66}"/>
    <cellStyle name="입력 18 5 2" xfId="39251" xr:uid="{E7074C0C-1019-4690-89C3-1A6DF568EBB4}"/>
    <cellStyle name="입력 18 6" xfId="13234" xr:uid="{725D2E6A-866A-4977-9A9B-05C5F3D7B4ED}"/>
    <cellStyle name="입력 18 6 2" xfId="39252" xr:uid="{9D25ABD5-E1EB-483E-825D-16AFC3A51BC8}"/>
    <cellStyle name="입력 18 7" xfId="39253" xr:uid="{7C4297AA-8054-4485-B191-B70C6DD4799C}"/>
    <cellStyle name="입력 19" xfId="13235" xr:uid="{F0D38E92-78AB-4168-A329-5CA3316F9B71}"/>
    <cellStyle name="입력 19 2" xfId="13236" xr:uid="{21AFA48C-384F-418B-856D-7D43239D0E5B}"/>
    <cellStyle name="입력 19 2 2" xfId="13237" xr:uid="{6EDD797F-4048-4491-8B39-5B85AFCFD80E}"/>
    <cellStyle name="입력 19 2 2 2" xfId="39254" xr:uid="{6EE93D0C-4236-4258-93FC-D79A3EE1515E}"/>
    <cellStyle name="입력 19 2 3" xfId="13238" xr:uid="{DFB5D80B-14E5-476D-B450-CC287FCE082B}"/>
    <cellStyle name="입력 19 2 3 2" xfId="39255" xr:uid="{C952966F-6FD8-4BA7-97B9-1AD4C431E438}"/>
    <cellStyle name="입력 19 2 4" xfId="39256" xr:uid="{D24B93FD-407B-4825-AFA0-1917A7462927}"/>
    <cellStyle name="입력 19 3" xfId="13239" xr:uid="{7AE7F0C9-ADD4-4FC7-8616-3C8600940F90}"/>
    <cellStyle name="입력 19 3 2" xfId="13240" xr:uid="{E67BBA31-7E47-486A-8631-28CB9094D2EF}"/>
    <cellStyle name="입력 19 3 2 2" xfId="39257" xr:uid="{E30AA902-57F4-4BB1-86E1-70DF81E91527}"/>
    <cellStyle name="입력 19 3 3" xfId="13241" xr:uid="{8A0AB9C6-7992-4A9B-8F19-EBC30A55204D}"/>
    <cellStyle name="입력 19 3 3 2" xfId="39258" xr:uid="{040A4CA9-8863-4254-9F46-8A8A726A8025}"/>
    <cellStyle name="입력 19 3 4" xfId="39259" xr:uid="{4A9EC1CE-C7CA-4761-B832-027623EC69E0}"/>
    <cellStyle name="입력 19 4" xfId="13242" xr:uid="{348D0829-FF0E-4805-BC67-D8749F1154F8}"/>
    <cellStyle name="입력 19 4 2" xfId="13243" xr:uid="{FEE86D5C-C103-4983-B12A-1E428D1B1981}"/>
    <cellStyle name="입력 19 4 2 2" xfId="39260" xr:uid="{A9D82269-4C33-460C-8EDD-6FBF7C4A0062}"/>
    <cellStyle name="입력 19 4 3" xfId="13244" xr:uid="{6375AAF7-125E-4BB4-A382-4F01AFA7DE34}"/>
    <cellStyle name="입력 19 4 3 2" xfId="39261" xr:uid="{AFD83321-835A-4ADA-8264-121EE3516D69}"/>
    <cellStyle name="입력 19 4 4" xfId="39262" xr:uid="{0F65A1BC-8050-4A95-BAEA-EF52ECA77261}"/>
    <cellStyle name="입력 19 5" xfId="13245" xr:uid="{075754D4-983B-475A-8F58-75CD337EF6B6}"/>
    <cellStyle name="입력 19 5 2" xfId="39263" xr:uid="{A04F86FC-6121-446B-BB5B-6AA166D8E2DA}"/>
    <cellStyle name="입력 19 6" xfId="13246" xr:uid="{7F60EED8-D6B4-421E-BDFF-5A060FA2D9FE}"/>
    <cellStyle name="입력 19 6 2" xfId="39264" xr:uid="{251FBA42-9A5C-495A-A874-96A37F53D1F2}"/>
    <cellStyle name="입력 19 7" xfId="39265" xr:uid="{33949E9C-0FE7-489F-ACE9-D485E79A5F2F}"/>
    <cellStyle name="입력 2" xfId="13247" xr:uid="{753F34CC-931C-43E3-98F2-75913AE91AE1}"/>
    <cellStyle name="입력 2 10" xfId="13248" xr:uid="{086C66A2-75EA-4963-A4B7-F5DA1B2777C1}"/>
    <cellStyle name="입력 2 10 2" xfId="13249" xr:uid="{072F3421-EFDA-40CB-8503-BC967D899DB4}"/>
    <cellStyle name="입력 2 10 2 2" xfId="13250" xr:uid="{CC865D10-3289-4A03-BABC-2950008E7B9B}"/>
    <cellStyle name="입력 2 10 2 2 2" xfId="39266" xr:uid="{515011E5-7C7F-435F-8A82-8CEABE2EA685}"/>
    <cellStyle name="입력 2 10 2 3" xfId="13251" xr:uid="{B60C6876-8644-4B75-8B6A-2517C799398A}"/>
    <cellStyle name="입력 2 10 2 3 2" xfId="39267" xr:uid="{E9F92001-9226-4173-86CF-F5900ADA50F5}"/>
    <cellStyle name="입력 2 10 2 4" xfId="39268" xr:uid="{A1CA0B8D-325D-4AC4-B199-ED2D94040C29}"/>
    <cellStyle name="입력 2 10 3" xfId="13252" xr:uid="{A8A26F33-F83E-487F-A61D-37B755D69379}"/>
    <cellStyle name="입력 2 10 3 2" xfId="13253" xr:uid="{E34AECA9-DE58-4E8B-8E06-AF4B91A149C7}"/>
    <cellStyle name="입력 2 10 3 2 2" xfId="39269" xr:uid="{BC2AF54E-3F5C-48E0-9C91-59ED54F7FB72}"/>
    <cellStyle name="입력 2 10 3 3" xfId="13254" xr:uid="{A117BFE5-318D-4E34-B58E-7FE3C27724B9}"/>
    <cellStyle name="입력 2 10 3 3 2" xfId="39270" xr:uid="{4E2E4705-8357-4FD8-B22A-5FEE45EBA3D0}"/>
    <cellStyle name="입력 2 10 3 4" xfId="39271" xr:uid="{8AF83CA2-CF53-4A13-8C7F-5B161F01A5A5}"/>
    <cellStyle name="입력 2 10 4" xfId="13255" xr:uid="{E92A2ECE-013F-4D24-AC11-224DA51A1A37}"/>
    <cellStyle name="입력 2 10 4 2" xfId="39272" xr:uid="{FD79EAFF-3FDB-4244-8A67-571F69F53CA0}"/>
    <cellStyle name="입력 2 10 5" xfId="13256" xr:uid="{7658E25D-5196-4090-A897-09B3D459908A}"/>
    <cellStyle name="입력 2 10 5 2" xfId="39273" xr:uid="{1179D9BB-B3F1-4D53-8597-53F37677BF56}"/>
    <cellStyle name="입력 2 10 6" xfId="39274" xr:uid="{AD5D2B94-3ECB-42AC-A974-2B9D3003552E}"/>
    <cellStyle name="입력 2 11" xfId="13257" xr:uid="{17E2C6CC-5491-4B56-B5B1-E6E424CFE689}"/>
    <cellStyle name="입력 2 11 2" xfId="13258" xr:uid="{5E0C6969-28C6-40CD-B0DE-27CDB2948D56}"/>
    <cellStyle name="입력 2 11 2 2" xfId="13259" xr:uid="{8FCC5503-0D5D-49F4-8E69-DF1925781D87}"/>
    <cellStyle name="입력 2 11 2 2 2" xfId="39275" xr:uid="{6611FBD2-4104-469F-B4F9-3CC0824A4DD6}"/>
    <cellStyle name="입력 2 11 2 3" xfId="13260" xr:uid="{B167B638-3D0B-44BD-9A13-30D5F872CC58}"/>
    <cellStyle name="입력 2 11 2 3 2" xfId="39276" xr:uid="{FA00341C-2A14-44AB-882B-2D8E3C65F683}"/>
    <cellStyle name="입력 2 11 2 4" xfId="39277" xr:uid="{D0F2F9C3-66E1-4CED-92C3-0AF65669A1A8}"/>
    <cellStyle name="입력 2 11 3" xfId="13261" xr:uid="{4B2D3424-150D-4D9D-89C3-18498E62C3C0}"/>
    <cellStyle name="입력 2 11 3 2" xfId="13262" xr:uid="{E766DBD3-EF02-4D26-9925-098BC69FCC28}"/>
    <cellStyle name="입력 2 11 3 2 2" xfId="39278" xr:uid="{3AE2FD95-DE7F-4EAD-A6C6-95C323CA2979}"/>
    <cellStyle name="입력 2 11 3 3" xfId="13263" xr:uid="{CA27A828-0DA0-4AC5-BF5F-547C2BAA10FD}"/>
    <cellStyle name="입력 2 11 3 3 2" xfId="39279" xr:uid="{9D6E0C72-F5BB-4097-8865-1AC21F662245}"/>
    <cellStyle name="입력 2 11 3 4" xfId="39280" xr:uid="{3AAEFCCC-91CB-4CA1-91B6-29BB30C9FA61}"/>
    <cellStyle name="입력 2 11 4" xfId="13264" xr:uid="{5F94D7CD-EACA-4F19-A12C-BF27A0D1D8E9}"/>
    <cellStyle name="입력 2 11 4 2" xfId="39281" xr:uid="{8A3621AD-69E2-41DF-B3F2-4C571008C826}"/>
    <cellStyle name="입력 2 11 5" xfId="13265" xr:uid="{C9384AA2-B4FA-4BBB-A611-CC291C48C457}"/>
    <cellStyle name="입력 2 11 5 2" xfId="39282" xr:uid="{A3072A08-A3BC-491B-BF21-7ED15C7481EE}"/>
    <cellStyle name="입력 2 11 6" xfId="39283" xr:uid="{44FAFF43-7A26-4420-8D6B-5C71AD9471D2}"/>
    <cellStyle name="입력 2 12" xfId="13266" xr:uid="{659EE278-4BCB-4D06-B24E-32674A76461B}"/>
    <cellStyle name="입력 2 12 2" xfId="13267" xr:uid="{8EFCEF53-EA32-4C14-9C29-751F8C746313}"/>
    <cellStyle name="입력 2 12 2 2" xfId="13268" xr:uid="{CD8BA56D-5304-4D9C-81AC-9706CB6B45B3}"/>
    <cellStyle name="입력 2 12 2 2 2" xfId="39284" xr:uid="{D4A7D086-1465-4A86-AE17-A6F0E75C4687}"/>
    <cellStyle name="입력 2 12 2 3" xfId="13269" xr:uid="{596FB1D9-8263-453A-B272-5C6E877F8638}"/>
    <cellStyle name="입력 2 12 2 3 2" xfId="39285" xr:uid="{A3607B77-14AA-4748-93BC-0005C3EE9303}"/>
    <cellStyle name="입력 2 12 2 4" xfId="39286" xr:uid="{857489E2-DABB-4DB9-B499-F13DFA4AAB91}"/>
    <cellStyle name="입력 2 12 3" xfId="13270" xr:uid="{CED5DA9F-37D2-4C2A-B0ED-08C2F044C269}"/>
    <cellStyle name="입력 2 12 3 2" xfId="13271" xr:uid="{D60C9A23-BDC1-4016-B962-66CBF5F322F6}"/>
    <cellStyle name="입력 2 12 3 2 2" xfId="39287" xr:uid="{F114D7C6-4B48-4C3B-95D7-294F916F45EA}"/>
    <cellStyle name="입력 2 12 3 3" xfId="13272" xr:uid="{99412BE4-36A7-4E25-87C6-EAAC072816B4}"/>
    <cellStyle name="입력 2 12 3 3 2" xfId="39288" xr:uid="{F22DD431-C8C9-4422-ABA0-7C487923672F}"/>
    <cellStyle name="입력 2 12 3 4" xfId="39289" xr:uid="{DD0D138C-FE7C-4BEA-A597-156E887B5779}"/>
    <cellStyle name="입력 2 12 4" xfId="13273" xr:uid="{2C4081ED-00F7-45CF-8F61-AC455431D704}"/>
    <cellStyle name="입력 2 12 4 2" xfId="39290" xr:uid="{7E69C27D-F03E-4D0D-A2D6-7141CD5431E8}"/>
    <cellStyle name="입력 2 12 5" xfId="13274" xr:uid="{6560295A-D465-4835-A543-268C3B6DACFC}"/>
    <cellStyle name="입력 2 12 5 2" xfId="39291" xr:uid="{4819EE5F-4407-4634-B1AF-6B484A6237EC}"/>
    <cellStyle name="입력 2 12 6" xfId="39292" xr:uid="{FA64F2D5-1265-42CA-8100-A5AA602D2701}"/>
    <cellStyle name="입력 2 13" xfId="13275" xr:uid="{579C066D-5192-49DB-A073-9823742C18BA}"/>
    <cellStyle name="입력 2 13 2" xfId="13276" xr:uid="{548BCD85-41CE-427D-8742-DCA41C6321A8}"/>
    <cellStyle name="입력 2 13 2 2" xfId="13277" xr:uid="{215DCDE2-7CFA-4703-A579-7DAB16621FFD}"/>
    <cellStyle name="입력 2 13 2 2 2" xfId="39293" xr:uid="{B1D448CC-1CFE-462B-A3B8-C2AA426700FD}"/>
    <cellStyle name="입력 2 13 2 3" xfId="13278" xr:uid="{1D82AF26-F32C-4B39-B8C6-FEC2F99C652D}"/>
    <cellStyle name="입력 2 13 2 3 2" xfId="39294" xr:uid="{9108CF9A-227E-4C41-9033-69FE65304FDE}"/>
    <cellStyle name="입력 2 13 2 4" xfId="39295" xr:uid="{CA37E149-8047-485B-B4B4-D84018A1FF91}"/>
    <cellStyle name="입력 2 13 3" xfId="13279" xr:uid="{ECEBC6D6-3D2E-4CD8-BD48-986B3DF39694}"/>
    <cellStyle name="입력 2 13 3 2" xfId="13280" xr:uid="{B9A14E7E-E794-4E0B-B5E6-EB88A388D2E5}"/>
    <cellStyle name="입력 2 13 3 2 2" xfId="39296" xr:uid="{6B0333B1-6227-4482-AE54-8B999EB4CB60}"/>
    <cellStyle name="입력 2 13 3 3" xfId="13281" xr:uid="{B8134805-A2A1-45AA-AD0F-9E2941E0C7D9}"/>
    <cellStyle name="입력 2 13 3 3 2" xfId="39297" xr:uid="{E8191A68-5005-4983-A183-105785A695D8}"/>
    <cellStyle name="입력 2 13 3 4" xfId="39298" xr:uid="{0DDA65B5-549B-4329-A6F9-9B24F70262FB}"/>
    <cellStyle name="입력 2 13 4" xfId="13282" xr:uid="{76E5F529-8E45-4BAC-971E-FB97C30A357B}"/>
    <cellStyle name="입력 2 13 4 2" xfId="39299" xr:uid="{4E1D1773-03C2-4DC5-8011-1BAE5A4980DC}"/>
    <cellStyle name="입력 2 13 5" xfId="13283" xr:uid="{932B6E8A-69BF-41A0-A25B-E7DE4F7C0A70}"/>
    <cellStyle name="입력 2 13 5 2" xfId="39300" xr:uid="{2F430B13-5BEF-494A-B28F-81E82BA6A9DB}"/>
    <cellStyle name="입력 2 13 6" xfId="39301" xr:uid="{F24C48F1-D8ED-4BF8-BE54-BCA8A09DA4C8}"/>
    <cellStyle name="입력 2 14" xfId="13284" xr:uid="{06D8EBA7-BD38-450F-B1C2-7825CAA78387}"/>
    <cellStyle name="입력 2 14 2" xfId="13285" xr:uid="{4E40A227-22DC-4B8F-AF27-E10F2B22D465}"/>
    <cellStyle name="입력 2 14 2 2" xfId="13286" xr:uid="{07663DED-8E43-4181-BEA1-4314285AF6BD}"/>
    <cellStyle name="입력 2 14 2 2 2" xfId="39302" xr:uid="{925D5256-2994-42F9-837D-89BB2FF1D05E}"/>
    <cellStyle name="입력 2 14 2 3" xfId="13287" xr:uid="{6CB0A3DB-BDAE-420B-A432-4F0B7C5C2D92}"/>
    <cellStyle name="입력 2 14 2 3 2" xfId="39303" xr:uid="{4FC28DF8-C673-404E-835D-41941E419151}"/>
    <cellStyle name="입력 2 14 2 4" xfId="39304" xr:uid="{EA37611C-97B0-476E-91F0-D2296710FB1C}"/>
    <cellStyle name="입력 2 14 3" xfId="13288" xr:uid="{9C9C9DBC-8FBE-49BA-B77B-D8CA0565FCEB}"/>
    <cellStyle name="입력 2 14 3 2" xfId="13289" xr:uid="{F7C409A2-A422-42DD-AFDD-7103F878A854}"/>
    <cellStyle name="입력 2 14 3 2 2" xfId="39305" xr:uid="{17F81197-6276-4082-8720-C8D5CC036121}"/>
    <cellStyle name="입력 2 14 3 3" xfId="13290" xr:uid="{D699A9D6-681C-4538-8E7F-411EA54D8DAC}"/>
    <cellStyle name="입력 2 14 3 3 2" xfId="39306" xr:uid="{14642D0B-0C53-426C-85A4-93454861FF35}"/>
    <cellStyle name="입력 2 14 3 4" xfId="39307" xr:uid="{D93DD339-95E5-49F9-99B5-94D127A7CB6D}"/>
    <cellStyle name="입력 2 14 4" xfId="13291" xr:uid="{B9C7B95D-29C7-456D-8C61-189E231B00A8}"/>
    <cellStyle name="입력 2 14 4 2" xfId="39308" xr:uid="{8531789E-1909-4E8C-AD6D-2AB75DE5BCB4}"/>
    <cellStyle name="입력 2 14 5" xfId="13292" xr:uid="{32DC6BF5-FBC0-4F60-ADDA-F4EC13A9E1E6}"/>
    <cellStyle name="입력 2 14 5 2" xfId="39309" xr:uid="{FAA1E38A-6DCF-407B-BC2A-779D750A3655}"/>
    <cellStyle name="입력 2 14 6" xfId="39310" xr:uid="{51144E42-4002-4534-BB97-2FCA5AB2AD19}"/>
    <cellStyle name="입력 2 15" xfId="13293" xr:uid="{671A65E1-031F-419B-8A3C-A145FC50943A}"/>
    <cellStyle name="입력 2 15 2" xfId="13294" xr:uid="{C80B6A4C-7309-42C9-B1ED-658C4D9C8FD2}"/>
    <cellStyle name="입력 2 15 2 2" xfId="13295" xr:uid="{E8E8414B-4F8E-436A-B4BD-4E7F29132DF5}"/>
    <cellStyle name="입력 2 15 2 2 2" xfId="39311" xr:uid="{99CD751B-0657-46EB-A030-2E8631FD225B}"/>
    <cellStyle name="입력 2 15 2 3" xfId="13296" xr:uid="{4C31B81E-EEE3-4E2A-A095-730C644D301A}"/>
    <cellStyle name="입력 2 15 2 3 2" xfId="39312" xr:uid="{A044F858-0091-4A91-94EF-CD9F25CEE822}"/>
    <cellStyle name="입력 2 15 2 4" xfId="39313" xr:uid="{B0222FF1-AF70-426A-8317-4C245377044F}"/>
    <cellStyle name="입력 2 15 3" xfId="13297" xr:uid="{5CC121B4-1100-4A8E-9C5A-1C6777B46474}"/>
    <cellStyle name="입력 2 15 3 2" xfId="13298" xr:uid="{EBC63FB1-A42A-496B-8C2A-4B064BCE5F8B}"/>
    <cellStyle name="입력 2 15 3 2 2" xfId="39314" xr:uid="{E1958286-BEFC-40D2-A2F6-81537266DFF2}"/>
    <cellStyle name="입력 2 15 3 3" xfId="13299" xr:uid="{52297204-8EE4-42EE-A91C-7D255A8BCE2A}"/>
    <cellStyle name="입력 2 15 3 3 2" xfId="39315" xr:uid="{96D83A1F-6696-4284-8862-5B426CFAA4AC}"/>
    <cellStyle name="입력 2 15 3 4" xfId="39316" xr:uid="{E5BBB2F0-0621-412B-924E-9A1EC5F9E885}"/>
    <cellStyle name="입력 2 15 4" xfId="13300" xr:uid="{0571A47C-9F25-48CD-A78E-FD71AFD48189}"/>
    <cellStyle name="입력 2 15 4 2" xfId="39317" xr:uid="{57362869-EDC9-4CD8-BB19-F8D8CAF38244}"/>
    <cellStyle name="입력 2 15 5" xfId="13301" xr:uid="{D0CE58BC-73E7-4404-8D24-69DB59878D12}"/>
    <cellStyle name="입력 2 15 5 2" xfId="39318" xr:uid="{E18E22FB-8D19-406E-83EC-1ED24229F0B6}"/>
    <cellStyle name="입력 2 15 6" xfId="39319" xr:uid="{9585D3F8-3B03-4578-9862-995FECB81B6F}"/>
    <cellStyle name="입력 2 16" xfId="13302" xr:uid="{EB40CEBA-CA4D-4EBB-A364-5987E3AD9EB5}"/>
    <cellStyle name="입력 2 16 2" xfId="13303" xr:uid="{E2B5AD3B-4AA3-437F-A3D6-A54C131699A5}"/>
    <cellStyle name="입력 2 16 2 2" xfId="39320" xr:uid="{60D39953-EA00-4E2F-9D0F-7B3D5A93FDBA}"/>
    <cellStyle name="입력 2 16 3" xfId="13304" xr:uid="{F53A3DA2-CD8A-4159-9416-67581055F10B}"/>
    <cellStyle name="입력 2 16 3 2" xfId="39321" xr:uid="{2898833E-9D86-4E24-9A93-645C749E5A69}"/>
    <cellStyle name="입력 2 16 4" xfId="39322" xr:uid="{73AA4590-3D0E-4700-AC79-958242BFD0CB}"/>
    <cellStyle name="입력 2 17" xfId="28176" xr:uid="{4FBF8BF2-8254-4DE7-86D5-074DB604EDB4}"/>
    <cellStyle name="입력 2 17 2" xfId="39323" xr:uid="{CF19392E-5038-4903-85E9-8143F78B023F}"/>
    <cellStyle name="입력 2 18" xfId="39324" xr:uid="{DBFA80DE-7ADD-4198-B3BF-D41953D11D31}"/>
    <cellStyle name="입력 2 2" xfId="13305" xr:uid="{4CE26E78-3073-4E41-B9B3-06A5D6B2E1C6}"/>
    <cellStyle name="입력 2 2 2" xfId="13306" xr:uid="{35FBDF3A-E4A8-4017-A821-F6B0AB20FB81}"/>
    <cellStyle name="입력 2 2 2 2" xfId="13307" xr:uid="{E4D4DC74-2984-4433-A86C-0865905FE79C}"/>
    <cellStyle name="입력 2 2 2 2 2" xfId="39325" xr:uid="{467CE67A-2245-4739-8093-C38CEA263EEF}"/>
    <cellStyle name="입력 2 2 2 3" xfId="13308" xr:uid="{3E713D10-83AC-4400-A732-C4057C2BB0AE}"/>
    <cellStyle name="입력 2 2 2 3 2" xfId="39326" xr:uid="{A03390CC-DC4C-414B-8A73-004FA7D5091F}"/>
    <cellStyle name="입력 2 2 2 4" xfId="39327" xr:uid="{1980140A-B290-446D-9FFF-42687A8D67FD}"/>
    <cellStyle name="입력 2 2 3" xfId="13309" xr:uid="{FB76109F-F1E7-4A7B-9CC6-36BA1BF52BC3}"/>
    <cellStyle name="입력 2 2 3 2" xfId="13310" xr:uid="{BABF70B0-2319-47E5-9061-12BDD72B1032}"/>
    <cellStyle name="입력 2 2 3 2 2" xfId="39328" xr:uid="{7FDC188E-5703-46A6-8732-625C6B32DA52}"/>
    <cellStyle name="입력 2 2 3 3" xfId="13311" xr:uid="{A91DA8B5-C111-4532-BE8B-6F4C79C891F4}"/>
    <cellStyle name="입력 2 2 3 3 2" xfId="39329" xr:uid="{C0D41078-2D5E-4C9F-9093-6734DD6048D2}"/>
    <cellStyle name="입력 2 2 3 4" xfId="39330" xr:uid="{C78D1A0D-9101-45BD-BDF5-A787D98C3BA4}"/>
    <cellStyle name="입력 2 2 4" xfId="13312" xr:uid="{8D15420B-E6C8-4B6E-ABED-B26FA54AC133}"/>
    <cellStyle name="입력 2 2 4 2" xfId="13313" xr:uid="{3D7267F5-D6B7-44C1-B198-5B56A08524B9}"/>
    <cellStyle name="입력 2 2 4 2 2" xfId="39331" xr:uid="{6ACA4900-1C6B-45CD-8AD5-5E12F9897EDE}"/>
    <cellStyle name="입력 2 2 4 3" xfId="13314" xr:uid="{E6AF81AB-74AA-40C1-9978-D64A13C0B50F}"/>
    <cellStyle name="입력 2 2 4 3 2" xfId="39332" xr:uid="{6CF56272-3F5A-442D-97C2-50B788614E63}"/>
    <cellStyle name="입력 2 2 4 4" xfId="39333" xr:uid="{7D4C2643-B9A5-4006-A604-4F29CAC83436}"/>
    <cellStyle name="입력 2 2 5" xfId="13315" xr:uid="{93CAB152-2082-4CFA-9C79-6AD9B9A1C25D}"/>
    <cellStyle name="입력 2 2 5 2" xfId="13316" xr:uid="{5AC75113-DD29-4EE8-9617-01C1010A8B38}"/>
    <cellStyle name="입력 2 2 5 2 2" xfId="39334" xr:uid="{ED7F2741-3822-4D01-AB43-8482B56F6BC2}"/>
    <cellStyle name="입력 2 2 5 3" xfId="13317" xr:uid="{A697E05A-D629-4EA5-BEB0-29B42F80B5F6}"/>
    <cellStyle name="입력 2 2 5 3 2" xfId="39335" xr:uid="{511C759F-E9C7-4AA1-BD5A-50652665EDA6}"/>
    <cellStyle name="입력 2 2 5 4" xfId="39336" xr:uid="{03C7E38D-F7FA-492C-A901-26277951CF1C}"/>
    <cellStyle name="입력 2 2 6" xfId="28177" xr:uid="{00858577-5949-479D-892B-C7BD10B35C77}"/>
    <cellStyle name="입력 2 2 6 2" xfId="39337" xr:uid="{7D38A957-672A-420B-B385-5293E796A687}"/>
    <cellStyle name="입력 2 2 7" xfId="39338" xr:uid="{8951B724-CB38-485C-9A37-0F4BD2951512}"/>
    <cellStyle name="입력 2 3" xfId="13318" xr:uid="{69542C48-FD8A-40F6-A749-D1CB7464C5AD}"/>
    <cellStyle name="입력 2 3 2" xfId="13319" xr:uid="{509152D2-E89A-4ADD-AB35-CF8C6372E909}"/>
    <cellStyle name="입력 2 3 2 2" xfId="13320" xr:uid="{3B90AF69-3FEB-46AB-BA43-02FAC7A89756}"/>
    <cellStyle name="입력 2 3 2 2 2" xfId="39339" xr:uid="{578CCA76-9AE3-452D-8A94-3C0128DA23AB}"/>
    <cellStyle name="입력 2 3 2 3" xfId="13321" xr:uid="{773FE12B-FC91-49C6-AFCE-C61E5F9DDE44}"/>
    <cellStyle name="입력 2 3 2 3 2" xfId="39340" xr:uid="{68D66E57-6C4B-4D4D-A023-8F2A948417CC}"/>
    <cellStyle name="입력 2 3 2 4" xfId="39341" xr:uid="{3FECF836-6C1B-4DA6-8673-7F198EFC6530}"/>
    <cellStyle name="입력 2 3 3" xfId="13322" xr:uid="{A358E405-3879-456F-ACDC-7D4C098899EC}"/>
    <cellStyle name="입력 2 3 3 2" xfId="13323" xr:uid="{BA395671-5B27-412F-84D3-D7E233F6E16F}"/>
    <cellStyle name="입력 2 3 3 2 2" xfId="39342" xr:uid="{FCE9D6FA-F8E3-4ACF-8B52-A2D56B73202E}"/>
    <cellStyle name="입력 2 3 3 3" xfId="13324" xr:uid="{3427360B-7DF1-4AA8-B6B1-394D6621FAF0}"/>
    <cellStyle name="입력 2 3 3 3 2" xfId="39343" xr:uid="{E2A6B206-0F3A-421F-B0F0-1C4EA21FDCBD}"/>
    <cellStyle name="입력 2 3 3 4" xfId="39344" xr:uid="{EC246E18-D41B-49D0-B0CB-3EE0A77896D3}"/>
    <cellStyle name="입력 2 3 4" xfId="13325" xr:uid="{2D6E8C62-31EC-4306-B519-7FFA7126536E}"/>
    <cellStyle name="입력 2 3 4 2" xfId="39345" xr:uid="{3ECE18C5-AA66-4E20-B10E-52BE893038AE}"/>
    <cellStyle name="입력 2 3 5" xfId="13326" xr:uid="{B6CDED4B-54A2-43FD-863B-9FC08B0B83DF}"/>
    <cellStyle name="입력 2 3 5 2" xfId="39346" xr:uid="{8571906E-6829-4E8D-B6C0-D40D40E9A789}"/>
    <cellStyle name="입력 2 3 6" xfId="39347" xr:uid="{8E18A9FF-5B37-44DE-BAFD-521CB7CEBFAD}"/>
    <cellStyle name="입력 2 4" xfId="13327" xr:uid="{123CFC85-7904-485D-B0DF-32C9EDC6AD3E}"/>
    <cellStyle name="입력 2 4 2" xfId="13328" xr:uid="{A9BF0FD0-62CA-4B37-92E5-3C0558D0531B}"/>
    <cellStyle name="입력 2 4 2 2" xfId="13329" xr:uid="{5BFF7B83-D178-4835-9620-DDAD77787082}"/>
    <cellStyle name="입력 2 4 2 2 2" xfId="39348" xr:uid="{1F7399AE-57BC-486A-BE4B-9C697D5706A4}"/>
    <cellStyle name="입력 2 4 2 3" xfId="13330" xr:uid="{FCE4B0BB-63F7-4D46-8242-2FE8F482DE3B}"/>
    <cellStyle name="입력 2 4 2 3 2" xfId="39349" xr:uid="{1BA782F3-B442-4437-9BF5-6EB94A6AECAF}"/>
    <cellStyle name="입력 2 4 2 4" xfId="39350" xr:uid="{20A492F7-8037-42A8-832F-A9DAB7180F3C}"/>
    <cellStyle name="입력 2 4 3" xfId="13331" xr:uid="{FA5D6D74-C3AF-46A1-A655-110D1EE62E2B}"/>
    <cellStyle name="입력 2 4 3 2" xfId="13332" xr:uid="{06398972-435C-43D6-8A3F-D44C9C9BDF99}"/>
    <cellStyle name="입력 2 4 3 2 2" xfId="39351" xr:uid="{B89758D4-C32D-4386-BFBE-B758EBD0A78D}"/>
    <cellStyle name="입력 2 4 3 3" xfId="13333" xr:uid="{B42F1C4A-5A10-48CB-AF3A-2ED66931C7EC}"/>
    <cellStyle name="입력 2 4 3 3 2" xfId="39352" xr:uid="{44C4223B-A1A5-4AA1-8F7D-129F59DEC2FC}"/>
    <cellStyle name="입력 2 4 3 4" xfId="39353" xr:uid="{CC5A0838-C806-4C2F-B1D1-D8397205AC13}"/>
    <cellStyle name="입력 2 4 4" xfId="13334" xr:uid="{F22328E1-31A4-4457-8F1B-27058A472251}"/>
    <cellStyle name="입력 2 4 4 2" xfId="39354" xr:uid="{445437F8-D429-4E1B-9A40-A93CEF3799CC}"/>
    <cellStyle name="입력 2 4 5" xfId="13335" xr:uid="{5AE09E1B-D746-4152-A281-3F5358384D6B}"/>
    <cellStyle name="입력 2 4 5 2" xfId="39355" xr:uid="{DFADA9F8-1F50-4578-910A-0DBF8FFB3EAC}"/>
    <cellStyle name="입력 2 4 6" xfId="39356" xr:uid="{A41E9D35-7E92-47C2-98D9-DA262D78DA13}"/>
    <cellStyle name="입력 2 5" xfId="13336" xr:uid="{5ADE2A67-9FAB-4727-9901-CB289944ED85}"/>
    <cellStyle name="입력 2 5 2" xfId="13337" xr:uid="{4A2FB4C0-5656-4ECA-82BD-587482B6292D}"/>
    <cellStyle name="입력 2 5 2 2" xfId="13338" xr:uid="{B08FB60E-F3B1-4F40-B6CC-7AC284E31AB7}"/>
    <cellStyle name="입력 2 5 2 2 2" xfId="39357" xr:uid="{39A00823-2AF4-40BA-8A30-6C9AE17A689A}"/>
    <cellStyle name="입력 2 5 2 3" xfId="13339" xr:uid="{BE47888D-1733-49A3-AD33-28367BE62B42}"/>
    <cellStyle name="입력 2 5 2 3 2" xfId="39358" xr:uid="{99FBB978-0DB3-4E9D-92E7-E9133E2CF561}"/>
    <cellStyle name="입력 2 5 2 4" xfId="39359" xr:uid="{04A552B9-B9E3-4A7C-AA17-5C2ABCAC5E14}"/>
    <cellStyle name="입력 2 5 3" xfId="13340" xr:uid="{54368D4B-FC68-4F67-95E6-5F60A54B0CD7}"/>
    <cellStyle name="입력 2 5 3 2" xfId="13341" xr:uid="{EC6C37A6-86DA-45DF-A5EE-4DA5B0BF3260}"/>
    <cellStyle name="입력 2 5 3 2 2" xfId="39360" xr:uid="{50AD564A-EE84-4A7A-B5F6-E0731733935A}"/>
    <cellStyle name="입력 2 5 3 3" xfId="13342" xr:uid="{07461879-0B98-4687-987E-F141603F5A06}"/>
    <cellStyle name="입력 2 5 3 3 2" xfId="39361" xr:uid="{60D6E545-F91D-4C53-BDA7-72969E3BC9C1}"/>
    <cellStyle name="입력 2 5 3 4" xfId="39362" xr:uid="{BD69F934-9349-4AD9-99E7-DA6375148025}"/>
    <cellStyle name="입력 2 5 4" xfId="13343" xr:uid="{8AC0940E-A92D-4700-9DE3-0FE3AC7E1937}"/>
    <cellStyle name="입력 2 5 4 2" xfId="39363" xr:uid="{6A7FA583-537E-4837-926C-D2B9A410068E}"/>
    <cellStyle name="입력 2 5 5" xfId="13344" xr:uid="{4BD2FFCE-8AB8-4C1F-ADCC-9D382A411082}"/>
    <cellStyle name="입력 2 5 5 2" xfId="39364" xr:uid="{8F78E2D4-2E13-40CB-B69B-51B7A5BA6DF1}"/>
    <cellStyle name="입력 2 5 6" xfId="39365" xr:uid="{9FA11B73-EC1E-42DD-B3F8-0D2E6EE6B253}"/>
    <cellStyle name="입력 2 6" xfId="13345" xr:uid="{28455BB8-A8BD-4322-89D1-0BA06390A689}"/>
    <cellStyle name="입력 2 6 2" xfId="13346" xr:uid="{BAFE066E-329F-4F11-A362-767FF37F3C62}"/>
    <cellStyle name="입력 2 6 2 2" xfId="13347" xr:uid="{24F9FAC8-75A6-46AA-AEB0-5B74E95B5FE3}"/>
    <cellStyle name="입력 2 6 2 2 2" xfId="39366" xr:uid="{7BCC09F8-D215-44EA-8D35-BAAC9E8AA617}"/>
    <cellStyle name="입력 2 6 2 3" xfId="13348" xr:uid="{D75D28BA-0003-4BA6-88C8-5D510A45F1EB}"/>
    <cellStyle name="입력 2 6 2 3 2" xfId="39367" xr:uid="{D44E646C-0C75-445E-ABE5-B064C2049978}"/>
    <cellStyle name="입력 2 6 2 4" xfId="39368" xr:uid="{1F955AEA-7C87-427D-BB83-F1BBC0D4D718}"/>
    <cellStyle name="입력 2 6 3" xfId="13349" xr:uid="{983079CE-831C-4766-9DA0-F187F80AE8EE}"/>
    <cellStyle name="입력 2 6 3 2" xfId="13350" xr:uid="{552B18ED-C687-4CE0-88B9-D3FA4A5E01ED}"/>
    <cellStyle name="입력 2 6 3 2 2" xfId="39369" xr:uid="{242B1B31-0073-4483-A921-A57FFE01F75C}"/>
    <cellStyle name="입력 2 6 3 3" xfId="13351" xr:uid="{41DA2C34-5D0D-4036-91D4-797F4A6CBF0E}"/>
    <cellStyle name="입력 2 6 3 3 2" xfId="39370" xr:uid="{1454FAD3-286E-4607-AE83-86F6CB7067D1}"/>
    <cellStyle name="입력 2 6 3 4" xfId="39371" xr:uid="{4CF0195C-DF91-42D8-97D0-5620BC257071}"/>
    <cellStyle name="입력 2 6 4" xfId="13352" xr:uid="{05CA910F-9082-4485-97EA-BFC55834AAE3}"/>
    <cellStyle name="입력 2 6 4 2" xfId="39372" xr:uid="{E87F9D1E-296D-4FF3-AABA-5FF765044037}"/>
    <cellStyle name="입력 2 6 5" xfId="13353" xr:uid="{B9A9F6D7-6720-4854-B2D0-4F81BEF364FF}"/>
    <cellStyle name="입력 2 6 5 2" xfId="39373" xr:uid="{5F37ADB0-400A-43F0-B1B6-B0779D55CE9E}"/>
    <cellStyle name="입력 2 6 6" xfId="39374" xr:uid="{DE18CDFC-6D06-4D7E-A464-EAF3A3FA2628}"/>
    <cellStyle name="입력 2 7" xfId="13354" xr:uid="{3A299E8B-0B1B-4147-AB9E-D3A4D9748EAE}"/>
    <cellStyle name="입력 2 7 2" xfId="13355" xr:uid="{A9B53EAB-C205-4E69-B8CF-9EE1C32A4EF8}"/>
    <cellStyle name="입력 2 7 2 2" xfId="13356" xr:uid="{EACAC841-6239-4210-BC8D-217078A42170}"/>
    <cellStyle name="입력 2 7 2 2 2" xfId="39375" xr:uid="{E8468231-F545-45F8-AB3D-0A57EFC29063}"/>
    <cellStyle name="입력 2 7 2 3" xfId="13357" xr:uid="{645D70B5-21A6-481B-8FD9-5ADA9978EF53}"/>
    <cellStyle name="입력 2 7 2 3 2" xfId="39376" xr:uid="{63B73F11-BA17-4033-A6E9-4EAE439D5EF1}"/>
    <cellStyle name="입력 2 7 2 4" xfId="39377" xr:uid="{0614B1DD-29CE-4638-B38B-0D9E4E788F97}"/>
    <cellStyle name="입력 2 7 3" xfId="13358" xr:uid="{53997AE1-3F5B-4188-931D-DD1838C26A19}"/>
    <cellStyle name="입력 2 7 3 2" xfId="13359" xr:uid="{47509650-ED55-4280-BF4F-C48D2FD08CA7}"/>
    <cellStyle name="입력 2 7 3 2 2" xfId="39378" xr:uid="{438553E4-0A5F-4763-A6FB-AAF4A578CED1}"/>
    <cellStyle name="입력 2 7 3 3" xfId="13360" xr:uid="{FC06F702-9BD6-4686-833D-497A5CE27E1C}"/>
    <cellStyle name="입력 2 7 3 3 2" xfId="39379" xr:uid="{E5686351-A170-49DE-9B90-D3E1EB0EF94C}"/>
    <cellStyle name="입력 2 7 3 4" xfId="39380" xr:uid="{E132D459-71AF-4B61-A256-53F0C277FB93}"/>
    <cellStyle name="입력 2 7 4" xfId="13361" xr:uid="{128C4B44-EB03-4DD6-9F02-FCA96ECC10C6}"/>
    <cellStyle name="입력 2 7 4 2" xfId="39381" xr:uid="{3EF6AAAC-4101-4E74-94F3-CFD9DE997388}"/>
    <cellStyle name="입력 2 7 5" xfId="13362" xr:uid="{F834D9B6-C8F0-4855-93FD-51023266F6A4}"/>
    <cellStyle name="입력 2 7 5 2" xfId="39382" xr:uid="{750194F6-965F-4521-9A5E-2192E2DF5306}"/>
    <cellStyle name="입력 2 7 6" xfId="39383" xr:uid="{E54390DB-8B9C-44E2-9DC8-5E16B14A65BA}"/>
    <cellStyle name="입력 2 8" xfId="13363" xr:uid="{FF671BEF-780B-4CDF-8BD5-4F2535735C5C}"/>
    <cellStyle name="입력 2 8 2" xfId="13364" xr:uid="{CBF499D1-EE48-42BF-B6D4-D26C6E0B6DC9}"/>
    <cellStyle name="입력 2 8 2 2" xfId="13365" xr:uid="{742EA4DE-EF89-490B-89B0-68584BC42BE2}"/>
    <cellStyle name="입력 2 8 2 2 2" xfId="39384" xr:uid="{84D4D88D-AE65-4CF4-A7AB-8A425151EE47}"/>
    <cellStyle name="입력 2 8 2 3" xfId="13366" xr:uid="{CF764072-71F5-48F5-AC67-0830D04C0E69}"/>
    <cellStyle name="입력 2 8 2 3 2" xfId="39385" xr:uid="{408976DE-9537-4D25-A980-128B132773C4}"/>
    <cellStyle name="입력 2 8 2 4" xfId="39386" xr:uid="{B1D22FAA-995A-4C26-B66C-4F3A1E5C9521}"/>
    <cellStyle name="입력 2 8 3" xfId="13367" xr:uid="{357B82DD-0276-434C-A40D-8EB93B427FC3}"/>
    <cellStyle name="입력 2 8 3 2" xfId="13368" xr:uid="{20990961-C5BD-4097-95E4-B4710CBBA109}"/>
    <cellStyle name="입력 2 8 3 2 2" xfId="39387" xr:uid="{953762E7-4A73-43DE-B63F-CEF229E96A6C}"/>
    <cellStyle name="입력 2 8 3 3" xfId="13369" xr:uid="{216DE6F5-5F53-4A35-918D-E7C9D0303EDD}"/>
    <cellStyle name="입력 2 8 3 3 2" xfId="39388" xr:uid="{EF777719-4D4C-45D8-81AD-0F505B0DEF43}"/>
    <cellStyle name="입력 2 8 3 4" xfId="39389" xr:uid="{A0D5CC45-19E2-4C77-A2D5-837AE71913FF}"/>
    <cellStyle name="입력 2 8 4" xfId="13370" xr:uid="{5238F801-B5A2-4F2A-A474-5E15EF9561F2}"/>
    <cellStyle name="입력 2 8 4 2" xfId="39390" xr:uid="{318E5DDC-BAA6-4232-8267-4D417CF60D04}"/>
    <cellStyle name="입력 2 8 5" xfId="13371" xr:uid="{E2B71833-3E09-41C2-B386-A7046F1BE369}"/>
    <cellStyle name="입력 2 8 5 2" xfId="39391" xr:uid="{E2BB9AC3-1C44-4734-B241-55D1B58E482C}"/>
    <cellStyle name="입력 2 8 6" xfId="39392" xr:uid="{0D27403C-828D-42EC-8DB9-0BCA3CBACA72}"/>
    <cellStyle name="입력 2 9" xfId="13372" xr:uid="{52035570-7C67-4F9A-BECC-0FA97E67700A}"/>
    <cellStyle name="입력 2 9 2" xfId="13373" xr:uid="{8DF4F942-5BE8-4152-B3FC-D578E908DAF6}"/>
    <cellStyle name="입력 2 9 2 2" xfId="13374" xr:uid="{D762F7A2-AC44-403E-B257-F634214309E2}"/>
    <cellStyle name="입력 2 9 2 2 2" xfId="39393" xr:uid="{88186632-E914-4763-86F3-AD32B135AF51}"/>
    <cellStyle name="입력 2 9 2 3" xfId="13375" xr:uid="{C7E44277-08AB-4C52-A0C8-975480639433}"/>
    <cellStyle name="입력 2 9 2 3 2" xfId="39394" xr:uid="{93CCA0CB-70E6-4CD6-BCF3-AC9841651B7F}"/>
    <cellStyle name="입력 2 9 2 4" xfId="39395" xr:uid="{C404B49E-2C3D-437F-A0F0-6A0DAD4F8D2C}"/>
    <cellStyle name="입력 2 9 3" xfId="13376" xr:uid="{846BCB4E-2CAA-4ECF-8D13-BE49D56ADA61}"/>
    <cellStyle name="입력 2 9 3 2" xfId="13377" xr:uid="{41BA0117-14A9-411A-96EF-D339298FCF65}"/>
    <cellStyle name="입력 2 9 3 2 2" xfId="39396" xr:uid="{4B5D5839-C8B1-4490-B5E0-CB6DCA3A4803}"/>
    <cellStyle name="입력 2 9 3 3" xfId="13378" xr:uid="{99397C1E-2FC0-4CB6-A91A-2F5F8919038E}"/>
    <cellStyle name="입력 2 9 3 3 2" xfId="39397" xr:uid="{8870760D-FB7F-4EDC-A333-3DD5357CC97C}"/>
    <cellStyle name="입력 2 9 3 4" xfId="39398" xr:uid="{DA569661-CD93-4C10-BE8C-471AEC7F0747}"/>
    <cellStyle name="입력 2 9 4" xfId="13379" xr:uid="{91C6AECA-4836-4666-A0F2-140A06AC43DA}"/>
    <cellStyle name="입력 2 9 4 2" xfId="39399" xr:uid="{538F6FD1-9CF1-4BDF-B6A2-D044DA1C1442}"/>
    <cellStyle name="입력 2 9 5" xfId="13380" xr:uid="{26FCE8F6-9B9A-405F-9965-7C16C3B81608}"/>
    <cellStyle name="입력 2 9 5 2" xfId="39400" xr:uid="{455F4623-DE3E-460A-905A-5DD72053B58F}"/>
    <cellStyle name="입력 2 9 6" xfId="39401" xr:uid="{9BA0C1F8-19F7-403D-B2A6-A80335CA2E71}"/>
    <cellStyle name="입력 20" xfId="13381" xr:uid="{E0565D38-93C2-4797-9565-D0535B57DEF4}"/>
    <cellStyle name="입력 20 2" xfId="13382" xr:uid="{6747A19C-4CD3-46C7-8736-F3F875B08E44}"/>
    <cellStyle name="입력 20 2 2" xfId="13383" xr:uid="{223B8EFF-6672-4D70-9762-CC9D71FF61B9}"/>
    <cellStyle name="입력 20 2 2 2" xfId="39402" xr:uid="{E4BE6170-51FE-4E2A-8C83-4F07632C593B}"/>
    <cellStyle name="입력 20 2 3" xfId="13384" xr:uid="{B60D2FEB-2E69-4CED-B97C-0895CFB69FE4}"/>
    <cellStyle name="입력 20 2 3 2" xfId="39403" xr:uid="{068B3328-AB24-4D0D-91D9-756E1D4FC578}"/>
    <cellStyle name="입력 20 2 4" xfId="39404" xr:uid="{DED57E27-50C8-495E-BCF2-2FCC22AF0747}"/>
    <cellStyle name="입력 20 3" xfId="13385" xr:uid="{244A5D9C-127B-4E94-A913-CA2E6ACD6C32}"/>
    <cellStyle name="입력 20 3 2" xfId="13386" xr:uid="{E1AA297A-7877-4184-A71B-EBA29D740782}"/>
    <cellStyle name="입력 20 3 2 2" xfId="39405" xr:uid="{6FE7FD4F-168B-440A-B076-05F1321CD8E1}"/>
    <cellStyle name="입력 20 3 3" xfId="13387" xr:uid="{2206D6C0-1A90-44D9-A40F-4F5D39DE78EB}"/>
    <cellStyle name="입력 20 3 3 2" xfId="39406" xr:uid="{3576E1B1-90D5-43FB-A6DA-904EAB08F7F6}"/>
    <cellStyle name="입력 20 3 4" xfId="39407" xr:uid="{6D1F75D7-76A6-4037-85F8-7695EFAE78BF}"/>
    <cellStyle name="입력 20 4" xfId="13388" xr:uid="{F897835B-8BCF-4548-BA73-53CA57A5D3D1}"/>
    <cellStyle name="입력 20 4 2" xfId="13389" xr:uid="{36652429-F187-46A9-A3F2-8D4BA4FF8019}"/>
    <cellStyle name="입력 20 4 2 2" xfId="39408" xr:uid="{615A790A-C31B-4446-9227-29254558484D}"/>
    <cellStyle name="입력 20 4 3" xfId="13390" xr:uid="{5DF8F0A7-0B95-4182-AEC3-A703ECCF54C0}"/>
    <cellStyle name="입력 20 4 3 2" xfId="39409" xr:uid="{8FF80931-59EE-4C66-9128-E1F20DA5692E}"/>
    <cellStyle name="입력 20 4 4" xfId="39410" xr:uid="{91AACA66-EB5D-423B-A89F-FC7F6A01C3D8}"/>
    <cellStyle name="입력 20 5" xfId="13391" xr:uid="{5A97412E-511A-4595-BF81-FD43C9F06077}"/>
    <cellStyle name="입력 20 5 2" xfId="39411" xr:uid="{0053D2AB-1CEC-477C-B312-BE657482C3B3}"/>
    <cellStyle name="입력 20 6" xfId="13392" xr:uid="{19BD207B-8FCF-4096-B8FD-3D45D684B27F}"/>
    <cellStyle name="입력 20 6 2" xfId="39412" xr:uid="{84E974BE-4E8C-4AB2-BF00-0B537746EB26}"/>
    <cellStyle name="입력 20 7" xfId="39413" xr:uid="{DFAD9A12-87FB-4BDC-BB6E-913FFA9DD8DF}"/>
    <cellStyle name="입력 21" xfId="13393" xr:uid="{9283C568-A758-4C2D-9CE5-8EA37C18C491}"/>
    <cellStyle name="입력 21 2" xfId="13394" xr:uid="{1DC5A7FB-9A73-4A18-9BB1-CDF3231A624F}"/>
    <cellStyle name="입력 21 2 2" xfId="13395" xr:uid="{D6653455-17C7-4969-8A31-D5D784E47D45}"/>
    <cellStyle name="입력 21 2 2 2" xfId="39414" xr:uid="{7385AADE-A2BE-495D-A658-D9E9901077D9}"/>
    <cellStyle name="입력 21 2 3" xfId="13396" xr:uid="{254CCF1C-6D94-405A-B837-3817D0C5AACA}"/>
    <cellStyle name="입력 21 2 3 2" xfId="39415" xr:uid="{73E23BD7-2DF6-4B01-914E-0F758472DE92}"/>
    <cellStyle name="입력 21 2 4" xfId="39416" xr:uid="{4195C5FE-8FC9-4F51-B748-8E07681D3092}"/>
    <cellStyle name="입력 21 3" xfId="13397" xr:uid="{A0C49241-014F-447A-9256-AD5C142EE972}"/>
    <cellStyle name="입력 21 3 2" xfId="13398" xr:uid="{0DF8D1E9-0660-4FFE-9E2E-6F076416036D}"/>
    <cellStyle name="입력 21 3 2 2" xfId="39417" xr:uid="{3F0D6345-94B6-4E03-92F9-782965CC7650}"/>
    <cellStyle name="입력 21 3 3" xfId="13399" xr:uid="{428529FB-19AA-4224-A7F1-5256C7F2951C}"/>
    <cellStyle name="입력 21 3 3 2" xfId="39418" xr:uid="{FA40FDA3-1482-4960-97D2-2523265D36D9}"/>
    <cellStyle name="입력 21 3 4" xfId="39419" xr:uid="{9254BE8D-1CE1-4FF9-86F3-FD233CF28F5A}"/>
    <cellStyle name="입력 21 4" xfId="13400" xr:uid="{B0D4FD07-D822-41D8-ABDE-E472653CA0A2}"/>
    <cellStyle name="입력 21 4 2" xfId="13401" xr:uid="{60EB5532-07A6-4E99-A006-32551DFCFCE2}"/>
    <cellStyle name="입력 21 4 2 2" xfId="39420" xr:uid="{F0924D1B-CA60-471F-ABB5-9B777EBC06E8}"/>
    <cellStyle name="입력 21 4 3" xfId="13402" xr:uid="{C9FDC6B2-C59D-4E11-87CC-C6D2AB9F5AEB}"/>
    <cellStyle name="입력 21 4 3 2" xfId="39421" xr:uid="{57F12241-7B70-46A7-9C97-62CD46A80746}"/>
    <cellStyle name="입력 21 4 4" xfId="39422" xr:uid="{42E44F0C-EB1D-4733-B534-405699588A8A}"/>
    <cellStyle name="입력 21 5" xfId="13403" xr:uid="{05E5380E-EABD-4635-9BD6-BEDD9A72E644}"/>
    <cellStyle name="입력 21 5 2" xfId="39423" xr:uid="{1DE84CE9-3909-4E1E-BB10-7DE159CC3157}"/>
    <cellStyle name="입력 21 6" xfId="13404" xr:uid="{454AD512-3533-407D-A828-C2CF6B885DC8}"/>
    <cellStyle name="입력 21 6 2" xfId="39424" xr:uid="{A8468CDB-65C3-4A98-83E6-898CE4AD7BD8}"/>
    <cellStyle name="입력 21 7" xfId="39425" xr:uid="{AC2FAD07-19E1-4B50-8E9D-923CC2B4AC61}"/>
    <cellStyle name="입력 22" xfId="13405" xr:uid="{9FF82F9B-BC6F-4B9C-8A2F-0DC572C194BC}"/>
    <cellStyle name="입력 22 2" xfId="13406" xr:uid="{0E1F5549-D763-4F11-B9AD-99328201C6E0}"/>
    <cellStyle name="입력 22 2 2" xfId="13407" xr:uid="{8934AFA3-6871-4FD5-A8B3-B00D43C9C100}"/>
    <cellStyle name="입력 22 2 2 2" xfId="39426" xr:uid="{A09EC2DD-F615-4EFF-9138-713143222D7C}"/>
    <cellStyle name="입력 22 2 3" xfId="13408" xr:uid="{5093979E-1A9C-47F4-A2D7-8637813C26A6}"/>
    <cellStyle name="입력 22 2 3 2" xfId="39427" xr:uid="{693B474F-7D1B-4996-92A3-89523E9452BE}"/>
    <cellStyle name="입력 22 2 4" xfId="39428" xr:uid="{F16E4A50-9BBD-439F-9C12-61BEC215A056}"/>
    <cellStyle name="입력 22 3" xfId="13409" xr:uid="{089C0635-BAE8-4C36-8675-9451562329B8}"/>
    <cellStyle name="입력 22 3 2" xfId="13410" xr:uid="{9EAE8CA1-5583-4CF5-AC2C-87BE285D695C}"/>
    <cellStyle name="입력 22 3 2 2" xfId="39429" xr:uid="{8A80A9C6-B4F6-40C0-BC30-7065F4423011}"/>
    <cellStyle name="입력 22 3 3" xfId="13411" xr:uid="{5E2BC5D0-5B2E-4E86-AA60-8F7B273A1BBA}"/>
    <cellStyle name="입력 22 3 3 2" xfId="39430" xr:uid="{01C8C130-1C0D-4D66-902B-5A87DBA64E75}"/>
    <cellStyle name="입력 22 3 4" xfId="39431" xr:uid="{1B8B209F-7E5F-4E90-A517-993840F84BFB}"/>
    <cellStyle name="입력 22 4" xfId="13412" xr:uid="{49A697D1-102F-42B3-B074-2D27ED90F199}"/>
    <cellStyle name="입력 22 4 2" xfId="13413" xr:uid="{EC6D7FD6-40BC-42F9-BED7-1DF227A8E5F5}"/>
    <cellStyle name="입력 22 4 2 2" xfId="39432" xr:uid="{BF6181FE-F5DD-4B4D-8337-087DED09EB34}"/>
    <cellStyle name="입력 22 4 3" xfId="13414" xr:uid="{1326E764-C978-40B6-A63C-6ED3A813D0AE}"/>
    <cellStyle name="입력 22 4 3 2" xfId="39433" xr:uid="{CD9FC485-DBF5-44A6-9C90-D0D7D76F2828}"/>
    <cellStyle name="입력 22 4 4" xfId="39434" xr:uid="{7E2614DC-2E39-4FBA-B09D-5DB9557D4C97}"/>
    <cellStyle name="입력 22 5" xfId="13415" xr:uid="{7E2F2AA4-3330-48DF-9445-61071979065E}"/>
    <cellStyle name="입력 22 5 2" xfId="39435" xr:uid="{AE6EA633-E2B2-4964-9AEB-472BDFA20A4D}"/>
    <cellStyle name="입력 22 6" xfId="13416" xr:uid="{C12A681D-553F-4776-9771-E67B562B61AE}"/>
    <cellStyle name="입력 22 6 2" xfId="39436" xr:uid="{A5D25562-C745-48D4-A9D1-3A1C6D282C62}"/>
    <cellStyle name="입력 22 7" xfId="39437" xr:uid="{811A75A7-F816-41C6-BE90-28FF614F3B1E}"/>
    <cellStyle name="입력 23" xfId="13417" xr:uid="{662BE25B-7891-44B8-8148-D3827B94AA56}"/>
    <cellStyle name="입력 23 2" xfId="13418" xr:uid="{C0E1F1BD-A66B-4B80-8F10-A7D545DE5421}"/>
    <cellStyle name="입력 23 2 2" xfId="13419" xr:uid="{7796B76B-D47B-4E2D-A511-73F5A2AB13C2}"/>
    <cellStyle name="입력 23 2 2 2" xfId="39438" xr:uid="{5A243DD1-AC8F-46C2-A0CF-F0FD5766FA8D}"/>
    <cellStyle name="입력 23 2 3" xfId="13420" xr:uid="{DBDA8A45-16EB-4696-BADC-D88CE251F49B}"/>
    <cellStyle name="입력 23 2 3 2" xfId="39439" xr:uid="{A9C005EB-C69E-40CC-BA68-146DEB5DEA8C}"/>
    <cellStyle name="입력 23 2 4" xfId="39440" xr:uid="{02573473-91C4-47F5-ACEE-14830F26176C}"/>
    <cellStyle name="입력 23 3" xfId="13421" xr:uid="{13DDEA58-2193-480B-92C3-8B2F3BF89629}"/>
    <cellStyle name="입력 23 3 2" xfId="13422" xr:uid="{315753A9-6D0A-4B38-AC5E-50BEF49997E9}"/>
    <cellStyle name="입력 23 3 2 2" xfId="39441" xr:uid="{A02A3E29-CDFC-4658-906B-031BDF921F6B}"/>
    <cellStyle name="입력 23 3 3" xfId="13423" xr:uid="{BC44F359-4E6C-4773-A8D2-BDB4E6832CE5}"/>
    <cellStyle name="입력 23 3 3 2" xfId="39442" xr:uid="{1906F1B8-9AF5-48A6-8668-914D6975B51D}"/>
    <cellStyle name="입력 23 3 4" xfId="39443" xr:uid="{7FF2ACD9-6E3C-4B2D-AFD1-0E14290FF2EF}"/>
    <cellStyle name="입력 23 4" xfId="13424" xr:uid="{B3019399-0EF9-4909-99C6-53F87D397CEF}"/>
    <cellStyle name="입력 23 4 2" xfId="13425" xr:uid="{1F2D2F71-9EC0-4A84-9717-1890998EF487}"/>
    <cellStyle name="입력 23 4 2 2" xfId="39444" xr:uid="{A6FA152B-4041-4DC0-A805-38B9034DA2DE}"/>
    <cellStyle name="입력 23 4 3" xfId="13426" xr:uid="{2D0DD436-178B-4CC2-87B4-1377B51C0CAA}"/>
    <cellStyle name="입력 23 4 3 2" xfId="39445" xr:uid="{694C51F2-6617-4AA4-9DB4-BE001941EE8B}"/>
    <cellStyle name="입력 23 4 4" xfId="39446" xr:uid="{5DB7C076-0D58-48F7-930D-F1E364E9C710}"/>
    <cellStyle name="입력 23 5" xfId="13427" xr:uid="{2CB4C7A5-11B8-4F03-AC5C-88A9478E2C24}"/>
    <cellStyle name="입력 23 5 2" xfId="39447" xr:uid="{A43B09FC-CF27-46C7-8045-DF8132CF5107}"/>
    <cellStyle name="입력 23 6" xfId="13428" xr:uid="{C4EC2D98-5A9C-4BB6-B442-34A3641BE062}"/>
    <cellStyle name="입력 23 6 2" xfId="39448" xr:uid="{58A074D1-8ACB-4CF0-8A2E-60BFE6EAFCA4}"/>
    <cellStyle name="입력 23 7" xfId="39449" xr:uid="{6F418F9A-A36B-4F88-A5FD-0A0ECCEA6E53}"/>
    <cellStyle name="입력 24" xfId="13429" xr:uid="{BD8835C9-7F87-4CC8-A8EC-20A2CD602CF0}"/>
    <cellStyle name="입력 24 2" xfId="13430" xr:uid="{2E08A046-D840-4974-A9D2-580D2D22BEC3}"/>
    <cellStyle name="입력 24 2 2" xfId="13431" xr:uid="{58B5BD8A-F29F-45BC-81FD-81EFCAEA51D5}"/>
    <cellStyle name="입력 24 2 2 2" xfId="39450" xr:uid="{83E80900-D866-4296-A69C-4A8AA460669B}"/>
    <cellStyle name="입력 24 2 3" xfId="13432" xr:uid="{07BFCD1B-AEB7-470E-8DFD-13A9F386C732}"/>
    <cellStyle name="입력 24 2 3 2" xfId="39451" xr:uid="{C69F4F1F-EDB0-48A4-95D5-0B731EE0FA49}"/>
    <cellStyle name="입력 24 2 4" xfId="39452" xr:uid="{F9D55202-7E62-4A79-A70A-041557557E40}"/>
    <cellStyle name="입력 24 3" xfId="13433" xr:uid="{B8FC4370-E395-4FC0-B62E-533ABA687B22}"/>
    <cellStyle name="입력 24 3 2" xfId="13434" xr:uid="{4AC2C72D-EA54-449A-8B0A-F841560D5299}"/>
    <cellStyle name="입력 24 3 2 2" xfId="39453" xr:uid="{38CD9425-E8B2-4394-9548-9820E247E7F9}"/>
    <cellStyle name="입력 24 3 3" xfId="13435" xr:uid="{08B03AC0-1916-4143-A59E-176AAB417600}"/>
    <cellStyle name="입력 24 3 3 2" xfId="39454" xr:uid="{800C48CC-08BF-4B20-A6E7-6C45E8705D36}"/>
    <cellStyle name="입력 24 3 4" xfId="39455" xr:uid="{2410743E-76F1-4EBA-B97D-D8838B73FAE8}"/>
    <cellStyle name="입력 24 4" xfId="13436" xr:uid="{4075B3AB-9F43-4B8D-945B-855C9A081BA2}"/>
    <cellStyle name="입력 24 4 2" xfId="13437" xr:uid="{45A470EC-391E-44B7-8271-3FA1A7FB2C5E}"/>
    <cellStyle name="입력 24 4 2 2" xfId="39456" xr:uid="{3DF5219E-4A85-48B0-A0CF-AE3D7851EC45}"/>
    <cellStyle name="입력 24 4 3" xfId="13438" xr:uid="{121F2587-8B22-40B1-B206-F47786FCC48C}"/>
    <cellStyle name="입력 24 4 3 2" xfId="39457" xr:uid="{3BDD6995-ED41-4322-8832-C09471E361C9}"/>
    <cellStyle name="입력 24 4 4" xfId="39458" xr:uid="{B229ED36-696A-4C24-846B-FF47761C8280}"/>
    <cellStyle name="입력 24 5" xfId="13439" xr:uid="{039EB146-6CA1-4F8D-A6EB-23AD8802EA9E}"/>
    <cellStyle name="입력 24 5 2" xfId="39459" xr:uid="{D65505BB-FED9-44A8-89C5-2155FB500625}"/>
    <cellStyle name="입력 24 6" xfId="13440" xr:uid="{2FB8079C-3B26-4B07-9992-3E91EACED6EE}"/>
    <cellStyle name="입력 24 6 2" xfId="39460" xr:uid="{2EDE838A-3C14-4A9F-8602-11302E6E13CE}"/>
    <cellStyle name="입력 24 7" xfId="39461" xr:uid="{58AD972B-DCD3-4AAF-B51C-812C1B1C4AA0}"/>
    <cellStyle name="입력 25" xfId="13441" xr:uid="{5FE6F4E5-693E-44D1-BFFA-4585D49B33FB}"/>
    <cellStyle name="입력 25 2" xfId="13442" xr:uid="{1252E330-FB8B-4512-AB63-18D21372C6EE}"/>
    <cellStyle name="입력 25 2 2" xfId="13443" xr:uid="{36B71BF2-CFFE-48A3-B72B-367C649122AA}"/>
    <cellStyle name="입력 25 2 2 2" xfId="39462" xr:uid="{22CD214D-BDA2-4343-9CE5-CC0C079AFB2F}"/>
    <cellStyle name="입력 25 2 3" xfId="13444" xr:uid="{0FC095D6-C34B-40A7-94D7-3BC2B4F1ECC0}"/>
    <cellStyle name="입력 25 2 3 2" xfId="39463" xr:uid="{2E4EE5A7-CFDA-403C-B610-818DFFA36E40}"/>
    <cellStyle name="입력 25 2 4" xfId="39464" xr:uid="{4BBD8ADB-1C9E-4631-A5EF-527C06014FC9}"/>
    <cellStyle name="입력 25 3" xfId="13445" xr:uid="{3F9B7C67-243E-46D5-8CA6-ACA19C6EB091}"/>
    <cellStyle name="입력 25 3 2" xfId="13446" xr:uid="{E812F9BF-687D-4CC9-890F-10317F57B3E0}"/>
    <cellStyle name="입력 25 3 2 2" xfId="39465" xr:uid="{B5DE636A-7D4A-459C-9268-DF0E275C884A}"/>
    <cellStyle name="입력 25 3 3" xfId="13447" xr:uid="{400B7B1A-04FA-4C30-B6AD-2A28667D89F6}"/>
    <cellStyle name="입력 25 3 3 2" xfId="39466" xr:uid="{3BE370E9-2526-4173-A62C-50298451B8B2}"/>
    <cellStyle name="입력 25 3 4" xfId="39467" xr:uid="{5F70CBBC-A5B0-4912-8BF6-696A976C8F38}"/>
    <cellStyle name="입력 25 4" xfId="13448" xr:uid="{089CD011-40E4-4D27-AB2F-008AB0B10E43}"/>
    <cellStyle name="입력 25 4 2" xfId="13449" xr:uid="{A076C024-A714-45BB-B111-8DB3F698640D}"/>
    <cellStyle name="입력 25 4 2 2" xfId="39468" xr:uid="{DFBFC98E-96AD-4C1D-B7C7-794D4A0DEBC1}"/>
    <cellStyle name="입력 25 4 3" xfId="13450" xr:uid="{911F685C-B128-46C3-BC85-1B1C68B1F7F6}"/>
    <cellStyle name="입력 25 4 3 2" xfId="39469" xr:uid="{C87486F4-8336-4771-BBA2-B4183A0A7A4E}"/>
    <cellStyle name="입력 25 4 4" xfId="39470" xr:uid="{4B548BB8-BDA6-490E-A384-DE3CC6FB4E5F}"/>
    <cellStyle name="입력 25 5" xfId="13451" xr:uid="{12BD654A-7B32-4870-A502-B7021EDE51BE}"/>
    <cellStyle name="입력 25 5 2" xfId="39471" xr:uid="{C71DB558-8660-4B81-BE82-7B57BD2B1BE6}"/>
    <cellStyle name="입력 25 6" xfId="13452" xr:uid="{8089636C-A657-4DE8-BBBE-DAD8555A1939}"/>
    <cellStyle name="입력 25 6 2" xfId="39472" xr:uid="{DCBC8188-8813-44E9-9D83-33415B017BE1}"/>
    <cellStyle name="입력 25 7" xfId="39473" xr:uid="{3EC4F06F-648A-454C-AC4F-EF6676CA588F}"/>
    <cellStyle name="입력 26" xfId="13453" xr:uid="{F1292481-D5FD-49D0-99AA-5EB3032176F2}"/>
    <cellStyle name="입력 26 2" xfId="13454" xr:uid="{CBE9C887-07FE-4DD8-BBE4-5893EC094A5B}"/>
    <cellStyle name="입력 26 2 2" xfId="13455" xr:uid="{3966935C-133A-4230-80E2-4CFC7803EEFC}"/>
    <cellStyle name="입력 26 2 2 2" xfId="39474" xr:uid="{CA2098F3-2478-441D-9878-1EC8DAB1667B}"/>
    <cellStyle name="입력 26 2 3" xfId="13456" xr:uid="{8035229C-CD9B-4082-80D8-81F76955A32C}"/>
    <cellStyle name="입력 26 2 3 2" xfId="39475" xr:uid="{19652126-2667-49F4-A283-1EC44C1F392E}"/>
    <cellStyle name="입력 26 2 4" xfId="39476" xr:uid="{3296F940-A3BA-4B99-85AE-623C25AD3496}"/>
    <cellStyle name="입력 26 3" xfId="13457" xr:uid="{E14380FA-62E7-40AD-8941-D9A367C84B25}"/>
    <cellStyle name="입력 26 3 2" xfId="13458" xr:uid="{8CBEFD8B-1D09-4347-9FBF-D067ECFD7F46}"/>
    <cellStyle name="입력 26 3 2 2" xfId="39477" xr:uid="{8436DE27-44DD-4BE2-90C4-15E19103C3E5}"/>
    <cellStyle name="입력 26 3 3" xfId="13459" xr:uid="{D8916EF4-099A-4AA4-A2C2-47008DEFC355}"/>
    <cellStyle name="입력 26 3 3 2" xfId="39478" xr:uid="{A682FB19-6592-4118-B597-A48D61F524D0}"/>
    <cellStyle name="입력 26 3 4" xfId="39479" xr:uid="{8963196B-2390-4408-950B-1A45EC81D266}"/>
    <cellStyle name="입력 26 4" xfId="13460" xr:uid="{FF5C50C0-5C53-48F6-815F-37C50FA2B686}"/>
    <cellStyle name="입력 26 4 2" xfId="13461" xr:uid="{2C25C7B5-B33D-4423-9F63-029859B065BD}"/>
    <cellStyle name="입력 26 4 2 2" xfId="39480" xr:uid="{82265242-BE07-4A18-8ABC-44E4B57DC9DB}"/>
    <cellStyle name="입력 26 4 3" xfId="13462" xr:uid="{7CC46895-030E-436B-A2CD-E02E8490D710}"/>
    <cellStyle name="입력 26 4 3 2" xfId="39481" xr:uid="{22B42141-8F1F-49E1-8D1C-C1ED0527655F}"/>
    <cellStyle name="입력 26 4 4" xfId="39482" xr:uid="{0EDBC7A7-B4C2-4302-B079-E700EDA0C4D1}"/>
    <cellStyle name="입력 26 5" xfId="13463" xr:uid="{584700CD-4714-4B70-8E35-9418875FC0A0}"/>
    <cellStyle name="입력 26 5 2" xfId="39483" xr:uid="{B39092B1-98FC-4EB3-BCF5-3D3851E8D1ED}"/>
    <cellStyle name="입력 26 6" xfId="13464" xr:uid="{B10C4D87-A112-4A60-AFF5-4BF5C2176DB9}"/>
    <cellStyle name="입력 26 6 2" xfId="39484" xr:uid="{DA6D93BD-D93A-404C-88C4-C9152F39299F}"/>
    <cellStyle name="입력 26 7" xfId="39485" xr:uid="{2E329311-70D3-42ED-BFD1-2D8B25A124D6}"/>
    <cellStyle name="입력 27" xfId="13465" xr:uid="{97E69E93-0EA6-4576-BB64-B59C8A28FF2A}"/>
    <cellStyle name="입력 27 2" xfId="13466" xr:uid="{9199C03D-0FEA-43A6-976E-8E498B671159}"/>
    <cellStyle name="입력 27 2 2" xfId="13467" xr:uid="{42D9D7F6-6090-4E1C-B6BA-974E9436AFD1}"/>
    <cellStyle name="입력 27 2 2 2" xfId="39486" xr:uid="{54067A79-D6BD-488B-B8AD-A7B0B4935975}"/>
    <cellStyle name="입력 27 2 3" xfId="13468" xr:uid="{C629A678-043E-4C36-85DB-032CEBE116A5}"/>
    <cellStyle name="입력 27 2 3 2" xfId="39487" xr:uid="{15A57933-22D8-4566-AFBB-EB483D1591EB}"/>
    <cellStyle name="입력 27 2 4" xfId="39488" xr:uid="{C6B2A770-C284-4398-8329-B8DEC6C8D4C7}"/>
    <cellStyle name="입력 27 3" xfId="13469" xr:uid="{9FF6900E-DCFE-488B-AC49-7771EE6F2932}"/>
    <cellStyle name="입력 27 3 2" xfId="13470" xr:uid="{B788233D-3AED-4FE3-91C2-B80092CDA46F}"/>
    <cellStyle name="입력 27 3 2 2" xfId="39489" xr:uid="{9B5F6F4C-6942-408C-AF2F-C5C2D0A4350E}"/>
    <cellStyle name="입력 27 3 3" xfId="13471" xr:uid="{69137D1F-19EF-44A7-A393-694ADE95B1BD}"/>
    <cellStyle name="입력 27 3 3 2" xfId="39490" xr:uid="{8416A501-DB08-49DF-B30D-43FBBD643010}"/>
    <cellStyle name="입력 27 3 4" xfId="39491" xr:uid="{B5894576-6429-4D0C-B087-7F0AF7AB49C3}"/>
    <cellStyle name="입력 27 4" xfId="13472" xr:uid="{AF622CAE-97AB-4A39-B895-68F4FC73C9F4}"/>
    <cellStyle name="입력 27 4 2" xfId="13473" xr:uid="{8A204347-1956-4211-A210-D4EF82063EDF}"/>
    <cellStyle name="입력 27 4 2 2" xfId="39492" xr:uid="{26537EBF-7202-40FB-B6DA-6C4E84BBA79C}"/>
    <cellStyle name="입력 27 4 3" xfId="13474" xr:uid="{BE8E0650-2E37-4864-A30E-A566B2904706}"/>
    <cellStyle name="입력 27 4 3 2" xfId="39493" xr:uid="{9DB88EC0-5E46-4666-BE9F-4031E0943357}"/>
    <cellStyle name="입력 27 4 4" xfId="39494" xr:uid="{D68B436D-CE34-4BAA-A078-38A3D0FCE95B}"/>
    <cellStyle name="입력 27 5" xfId="13475" xr:uid="{61BE2377-3B1F-44AE-8703-549BA4B009DE}"/>
    <cellStyle name="입력 27 5 2" xfId="39495" xr:uid="{2E5BC46E-DCB9-45CD-8EA8-4833B8C15CA6}"/>
    <cellStyle name="입력 27 6" xfId="13476" xr:uid="{BE8EA451-C82C-40F2-B797-6C905B44F636}"/>
    <cellStyle name="입력 27 6 2" xfId="39496" xr:uid="{B8308A32-A8CE-4533-A7ED-E0434A8AD591}"/>
    <cellStyle name="입력 27 7" xfId="39497" xr:uid="{4C9BAFB7-07A2-4E49-894A-5B4822D2100B}"/>
    <cellStyle name="입력 28" xfId="13477" xr:uid="{BC343C61-ACEB-446E-B065-519D8255D0EE}"/>
    <cellStyle name="입력 28 2" xfId="13478" xr:uid="{390C3FA3-F26A-40E3-8087-046B4C6242BA}"/>
    <cellStyle name="입력 28 2 2" xfId="13479" xr:uid="{8A8C9525-9C6A-4814-A88B-D861A94DC78E}"/>
    <cellStyle name="입력 28 2 2 2" xfId="39498" xr:uid="{EE6320C3-A4DF-43FD-A3C1-22AD3450000E}"/>
    <cellStyle name="입력 28 2 3" xfId="13480" xr:uid="{A0C03A2E-E880-46A5-8998-55E46005597B}"/>
    <cellStyle name="입력 28 2 3 2" xfId="39499" xr:uid="{4A86B6D6-697C-4DCC-B6C1-540471ACCBDA}"/>
    <cellStyle name="입력 28 2 4" xfId="39500" xr:uid="{4D9B4C8C-EB25-4B2B-A619-4D421A958AAE}"/>
    <cellStyle name="입력 28 3" xfId="13481" xr:uid="{53288B3D-6932-4B47-80CD-90E53A17B1FE}"/>
    <cellStyle name="입력 28 3 2" xfId="13482" xr:uid="{A516D399-CC1B-4FA8-8D8D-23A30A38A2FE}"/>
    <cellStyle name="입력 28 3 2 2" xfId="39501" xr:uid="{8D5B7737-7CEE-4590-A053-542FF97039EC}"/>
    <cellStyle name="입력 28 3 3" xfId="13483" xr:uid="{963808D2-FD4F-4182-91D6-841085B79975}"/>
    <cellStyle name="입력 28 3 3 2" xfId="39502" xr:uid="{70116960-94C9-47BE-B42A-6C5358E9E832}"/>
    <cellStyle name="입력 28 3 4" xfId="39503" xr:uid="{6F6BF24B-F60D-4422-95D3-8EAEF6402FF8}"/>
    <cellStyle name="입력 28 4" xfId="13484" xr:uid="{BC1FFCC8-8054-4327-9F40-86EC3A84D08F}"/>
    <cellStyle name="입력 28 4 2" xfId="13485" xr:uid="{343387A8-0A2E-4469-BC5E-A991123E388A}"/>
    <cellStyle name="입력 28 4 2 2" xfId="39504" xr:uid="{021CAD69-FA9A-470C-B096-833F6F0FCF24}"/>
    <cellStyle name="입력 28 4 3" xfId="13486" xr:uid="{01A7D441-6F80-4B97-B49D-EF9E435FA159}"/>
    <cellStyle name="입력 28 4 3 2" xfId="39505" xr:uid="{E58B2C65-1323-4A68-B39C-75FC704FE1BB}"/>
    <cellStyle name="입력 28 4 4" xfId="39506" xr:uid="{1ADE07EB-F8A0-4D12-9952-EAA69E7C7260}"/>
    <cellStyle name="입력 28 5" xfId="13487" xr:uid="{0C699154-F41D-4906-85EC-46F44D588297}"/>
    <cellStyle name="입력 28 5 2" xfId="39507" xr:uid="{C7619978-3B5E-42BF-8F95-2F8810712ECD}"/>
    <cellStyle name="입력 28 6" xfId="13488" xr:uid="{3F52B46F-5069-41E9-B875-285CF71D40B5}"/>
    <cellStyle name="입력 28 6 2" xfId="39508" xr:uid="{865A93B1-E88D-41BA-8C53-CBD91A139691}"/>
    <cellStyle name="입력 28 7" xfId="39509" xr:uid="{CF2BBAEB-4A3C-48AE-93BA-4D8CA28FD3A1}"/>
    <cellStyle name="입력 29" xfId="13489" xr:uid="{D5D81479-BABA-409D-A0C0-E6BB04E8928F}"/>
    <cellStyle name="입력 29 2" xfId="13490" xr:uid="{3A40C404-C071-4C27-8346-BD685C1B595F}"/>
    <cellStyle name="입력 29 2 2" xfId="13491" xr:uid="{05C8CA5D-6B0E-490F-9E94-B26F4404830B}"/>
    <cellStyle name="입력 29 2 2 2" xfId="39510" xr:uid="{E104C4E2-3842-4DCD-B5B3-0797FD55AE53}"/>
    <cellStyle name="입력 29 2 3" xfId="13492" xr:uid="{B3E41720-25D5-4365-9373-97236E00665D}"/>
    <cellStyle name="입력 29 2 3 2" xfId="39511" xr:uid="{DB1E9358-52AF-47DB-9682-32D135056D7C}"/>
    <cellStyle name="입력 29 2 4" xfId="39512" xr:uid="{E01BDE6F-8D2D-48EC-9E26-85BA9B79D796}"/>
    <cellStyle name="입력 29 3" xfId="13493" xr:uid="{5F7691B5-7A7E-4533-8176-5E749BA00AE7}"/>
    <cellStyle name="입력 29 3 2" xfId="13494" xr:uid="{38A978DB-6D0E-41D0-947C-CF569308F0C5}"/>
    <cellStyle name="입력 29 3 2 2" xfId="39513" xr:uid="{47ECFF55-B00C-4D9B-A87C-AF3B61A2E585}"/>
    <cellStyle name="입력 29 3 3" xfId="13495" xr:uid="{008535D2-4E60-42B9-9ACC-45AB16B109C6}"/>
    <cellStyle name="입력 29 3 3 2" xfId="39514" xr:uid="{A8362C8E-EFF0-467E-82E2-1DA46194B5FD}"/>
    <cellStyle name="입력 29 3 4" xfId="39515" xr:uid="{BBB29C04-1302-434C-8FF6-AF777D1DEEA2}"/>
    <cellStyle name="입력 29 4" xfId="13496" xr:uid="{816AFB53-58ED-420A-A71B-547D9FAF227E}"/>
    <cellStyle name="입력 29 4 2" xfId="13497" xr:uid="{0594F037-9918-4B0E-A6A4-6A02CE000214}"/>
    <cellStyle name="입력 29 4 2 2" xfId="39516" xr:uid="{F495E964-5D18-44C7-B567-788FCFC480EC}"/>
    <cellStyle name="입력 29 4 3" xfId="13498" xr:uid="{4BDBFBCF-4F79-48E7-A14F-D23D389BF537}"/>
    <cellStyle name="입력 29 4 3 2" xfId="39517" xr:uid="{5C2F8946-B674-44E1-ABCB-D2F629A59775}"/>
    <cellStyle name="입력 29 4 4" xfId="39518" xr:uid="{E0592D6D-9CA3-47B7-ADE3-EB1D02B87350}"/>
    <cellStyle name="입력 29 5" xfId="13499" xr:uid="{C3A05F0E-22B0-4DF4-B2EC-EBB2A4537BC9}"/>
    <cellStyle name="입력 29 5 2" xfId="39519" xr:uid="{EF070A7A-7678-4AD4-AC77-DD630DD31857}"/>
    <cellStyle name="입력 29 6" xfId="13500" xr:uid="{7FBC140F-EC9A-4C58-9F60-FA47AB19E424}"/>
    <cellStyle name="입력 29 6 2" xfId="39520" xr:uid="{5FF32BB7-7AE1-47E1-BEB3-09B806CE352D}"/>
    <cellStyle name="입력 29 7" xfId="39521" xr:uid="{CB072D9E-34AD-4809-BE22-DE9C06BEB026}"/>
    <cellStyle name="입력 3" xfId="13501" xr:uid="{760FDD99-70BD-4C90-8DDA-8E73B7833164}"/>
    <cellStyle name="입력 3 10" xfId="13502" xr:uid="{2A871687-5229-4F23-BC38-76C77FE667BF}"/>
    <cellStyle name="입력 3 10 2" xfId="13503" xr:uid="{AE9ACE68-ABB7-4529-9372-9479068F493E}"/>
    <cellStyle name="입력 3 10 2 2" xfId="13504" xr:uid="{DBE5B855-34FC-4C03-8DD5-AC8B8E7F4E7B}"/>
    <cellStyle name="입력 3 10 2 2 2" xfId="39522" xr:uid="{CB57D418-5D8F-4A61-B32C-00174D4A3A47}"/>
    <cellStyle name="입력 3 10 2 3" xfId="13505" xr:uid="{FB060FDD-E1B1-4304-8653-CDBB718DD70E}"/>
    <cellStyle name="입력 3 10 2 3 2" xfId="39523" xr:uid="{C5480826-95F0-48DF-9CD3-50515091D40E}"/>
    <cellStyle name="입력 3 10 2 4" xfId="39524" xr:uid="{DAF563EF-435D-4279-907D-9E1D6C0799A8}"/>
    <cellStyle name="입력 3 10 3" xfId="13506" xr:uid="{644617CC-48BB-456D-BF6F-88DCC19FF126}"/>
    <cellStyle name="입력 3 10 3 2" xfId="13507" xr:uid="{115D514E-4501-44D9-A0DB-FF1B84DB36BF}"/>
    <cellStyle name="입력 3 10 3 2 2" xfId="39525" xr:uid="{2CD7F9F2-65EC-45E5-A590-588CD6303333}"/>
    <cellStyle name="입력 3 10 3 3" xfId="13508" xr:uid="{98BC2559-1150-42F4-94C3-16748B2DF793}"/>
    <cellStyle name="입력 3 10 3 3 2" xfId="39526" xr:uid="{ABC15040-45B8-4319-8181-E539D7969403}"/>
    <cellStyle name="입력 3 10 3 4" xfId="39527" xr:uid="{489D1555-706E-4796-85F1-AFCEE773C7B4}"/>
    <cellStyle name="입력 3 10 4" xfId="13509" xr:uid="{645A109E-A587-46F2-A3C0-50A7D111DF5B}"/>
    <cellStyle name="입력 3 10 4 2" xfId="39528" xr:uid="{D421A87F-A18D-4239-97D6-8213223633BB}"/>
    <cellStyle name="입력 3 10 5" xfId="13510" xr:uid="{6BF0170B-D6C7-432A-BE25-F740B60B4509}"/>
    <cellStyle name="입력 3 10 5 2" xfId="39529" xr:uid="{AF71CC7E-81D0-461E-8633-1F7A0F03DB2B}"/>
    <cellStyle name="입력 3 10 6" xfId="39530" xr:uid="{539B677E-16A9-4E95-B02F-20E3F93AA52D}"/>
    <cellStyle name="입력 3 11" xfId="13511" xr:uid="{3ADD010A-24AE-419D-9763-817577924D72}"/>
    <cellStyle name="입력 3 11 2" xfId="13512" xr:uid="{73D26E63-855C-4A4E-A42F-8611C3F5C510}"/>
    <cellStyle name="입력 3 11 2 2" xfId="13513" xr:uid="{30EBA8EF-E040-47AA-9EA7-26F61D1935DA}"/>
    <cellStyle name="입력 3 11 2 2 2" xfId="39531" xr:uid="{36A83365-3F1C-4FE7-ABA3-2A6CEC0E3F8E}"/>
    <cellStyle name="입력 3 11 2 3" xfId="13514" xr:uid="{29F2041D-739B-4D48-8A68-4F7546AD2F56}"/>
    <cellStyle name="입력 3 11 2 3 2" xfId="39532" xr:uid="{C89FCCED-3F69-4D1D-ADBE-9708B6E552EE}"/>
    <cellStyle name="입력 3 11 2 4" xfId="39533" xr:uid="{BDDEBA3A-2505-4AB6-B730-0103685A0788}"/>
    <cellStyle name="입력 3 11 3" xfId="13515" xr:uid="{2AA081E3-1E23-4D2E-9F0B-62149C7547D5}"/>
    <cellStyle name="입력 3 11 3 2" xfId="13516" xr:uid="{8E26F638-6BFF-458D-9CB9-E450F63B6AE1}"/>
    <cellStyle name="입력 3 11 3 2 2" xfId="39534" xr:uid="{1CD3D7D3-1092-4117-AAE5-F3E5067AC60A}"/>
    <cellStyle name="입력 3 11 3 3" xfId="13517" xr:uid="{650C3F24-AD2A-42EB-AB84-6121DEB4C017}"/>
    <cellStyle name="입력 3 11 3 3 2" xfId="39535" xr:uid="{AF0E2C25-A9EA-45CE-90A2-DF23A3EBEDCA}"/>
    <cellStyle name="입력 3 11 3 4" xfId="39536" xr:uid="{3F7E0314-83B7-4AB1-8F72-4B15B63678C7}"/>
    <cellStyle name="입력 3 11 4" xfId="13518" xr:uid="{85450DD1-01D5-45E9-BB6E-9BB36D68AB87}"/>
    <cellStyle name="입력 3 11 4 2" xfId="39537" xr:uid="{637633A3-FE93-4033-9C9A-95A6481996C3}"/>
    <cellStyle name="입력 3 11 5" xfId="13519" xr:uid="{25314E68-A797-4E64-B868-463A2C536501}"/>
    <cellStyle name="입력 3 11 5 2" xfId="39538" xr:uid="{3C46C9DB-9CEC-4DCF-8A39-9C3AC5A06BDF}"/>
    <cellStyle name="입력 3 11 6" xfId="39539" xr:uid="{56584FCD-1847-467B-9184-934D0F860356}"/>
    <cellStyle name="입력 3 12" xfId="13520" xr:uid="{90591B7A-27CC-4E5E-B794-1269EAB3725E}"/>
    <cellStyle name="입력 3 12 2" xfId="13521" xr:uid="{91CC0E5A-E338-48F7-BC28-3268B308310B}"/>
    <cellStyle name="입력 3 12 2 2" xfId="13522" xr:uid="{E75E9917-2F0C-4C05-B1C1-B97B0DCFDBA8}"/>
    <cellStyle name="입력 3 12 2 2 2" xfId="39540" xr:uid="{9406320E-966F-441B-A23B-DC546E262103}"/>
    <cellStyle name="입력 3 12 2 3" xfId="13523" xr:uid="{9A8316B7-7288-40D9-90BA-E6302516D8AB}"/>
    <cellStyle name="입력 3 12 2 3 2" xfId="39541" xr:uid="{976B558E-E650-47E5-B20C-0F08FFDC5D53}"/>
    <cellStyle name="입력 3 12 2 4" xfId="39542" xr:uid="{61AD4BCF-4A34-4201-887B-9B6E3BFF6D0F}"/>
    <cellStyle name="입력 3 12 3" xfId="13524" xr:uid="{5ABE3CEB-33CE-4016-90F0-8CC1CC3EC431}"/>
    <cellStyle name="입력 3 12 3 2" xfId="13525" xr:uid="{2768088F-20CA-4D27-B56E-ABB8D448F996}"/>
    <cellStyle name="입력 3 12 3 2 2" xfId="39543" xr:uid="{366F9366-21E9-4F1D-A445-A5675C24575C}"/>
    <cellStyle name="입력 3 12 3 3" xfId="13526" xr:uid="{284BEFFF-1A32-484B-A860-DF98BC17879A}"/>
    <cellStyle name="입력 3 12 3 3 2" xfId="39544" xr:uid="{B081DD2E-32FF-4C6A-B4DA-426AE35F9652}"/>
    <cellStyle name="입력 3 12 3 4" xfId="39545" xr:uid="{2133D93F-94BE-453E-8F52-52D50FCF7F7C}"/>
    <cellStyle name="입력 3 12 4" xfId="13527" xr:uid="{9D7F9B30-7449-40FE-9AC5-C01B0B7E1EAA}"/>
    <cellStyle name="입력 3 12 4 2" xfId="39546" xr:uid="{E5901BF7-41CB-4103-A2D9-EC7499F880FE}"/>
    <cellStyle name="입력 3 12 5" xfId="13528" xr:uid="{C1D79CDC-A340-437F-BCDF-E177F0B81471}"/>
    <cellStyle name="입력 3 12 5 2" xfId="39547" xr:uid="{5A258CAB-C6C1-44BF-857E-DD22D68F5504}"/>
    <cellStyle name="입력 3 12 6" xfId="39548" xr:uid="{E0CE867C-085E-49B0-816D-BFDAE21B339A}"/>
    <cellStyle name="입력 3 13" xfId="13529" xr:uid="{76270B9D-A66B-44B0-95B3-EA8FCB4C6FE7}"/>
    <cellStyle name="입력 3 13 2" xfId="13530" xr:uid="{E3F96C67-0797-48E1-A8E1-C679D6B2629F}"/>
    <cellStyle name="입력 3 13 2 2" xfId="13531" xr:uid="{E654BD1D-A874-4847-B62D-981B6FB98001}"/>
    <cellStyle name="입력 3 13 2 2 2" xfId="39549" xr:uid="{FE5395B5-171E-4FC3-A366-D6E704B22F2C}"/>
    <cellStyle name="입력 3 13 2 3" xfId="13532" xr:uid="{BF41BFB7-0B2E-4F20-A1B2-1AF3C7934D20}"/>
    <cellStyle name="입력 3 13 2 3 2" xfId="39550" xr:uid="{AB4EF75D-0C6D-4985-AEE4-88184D2DB71D}"/>
    <cellStyle name="입력 3 13 2 4" xfId="39551" xr:uid="{4BE6FC26-FB05-499D-8FC8-E92987C33231}"/>
    <cellStyle name="입력 3 13 3" xfId="13533" xr:uid="{F842D2C9-932F-4168-9C95-A0226FE2311D}"/>
    <cellStyle name="입력 3 13 3 2" xfId="13534" xr:uid="{5C56EFBC-E77A-424D-AB01-FE97DF53FEB9}"/>
    <cellStyle name="입력 3 13 3 2 2" xfId="39552" xr:uid="{D43CE380-F80D-43ED-B67F-03F64553EBAE}"/>
    <cellStyle name="입력 3 13 3 3" xfId="13535" xr:uid="{516909DA-6BD4-4CFA-8499-1CBB8A90E5CF}"/>
    <cellStyle name="입력 3 13 3 3 2" xfId="39553" xr:uid="{32B21F96-FA84-4FBF-BD8C-5A38A3E980B2}"/>
    <cellStyle name="입력 3 13 3 4" xfId="39554" xr:uid="{F9DDBB19-77C7-489F-88A0-E05325AE0D35}"/>
    <cellStyle name="입력 3 13 4" xfId="13536" xr:uid="{4275DD88-2B6A-4643-A8E7-E07A882288D0}"/>
    <cellStyle name="입력 3 13 4 2" xfId="39555" xr:uid="{45700D68-CF90-4504-B68F-930BEA26C73B}"/>
    <cellStyle name="입력 3 13 5" xfId="13537" xr:uid="{6E75AD45-642E-4434-8AF1-EB7684591CD3}"/>
    <cellStyle name="입력 3 13 5 2" xfId="39556" xr:uid="{186EE549-87B6-47E7-BD4F-E20DE626FE56}"/>
    <cellStyle name="입력 3 13 6" xfId="39557" xr:uid="{D881EBCA-8771-4064-82EC-992936A85421}"/>
    <cellStyle name="입력 3 14" xfId="13538" xr:uid="{22EE4894-AB66-45FE-8B67-19AE67F499FE}"/>
    <cellStyle name="입력 3 14 2" xfId="13539" xr:uid="{B954B646-0030-4CDD-9CE4-4897CE400553}"/>
    <cellStyle name="입력 3 14 2 2" xfId="13540" xr:uid="{B0F3B5CD-58B2-4184-9D74-96C50966B9E0}"/>
    <cellStyle name="입력 3 14 2 2 2" xfId="39558" xr:uid="{D7D9EAFE-AC61-4875-BD53-679B95090915}"/>
    <cellStyle name="입력 3 14 2 3" xfId="13541" xr:uid="{32249E0B-C850-422D-9389-7016860B171E}"/>
    <cellStyle name="입력 3 14 2 3 2" xfId="39559" xr:uid="{4DB166B8-690E-4D97-8133-C43FAA420F2C}"/>
    <cellStyle name="입력 3 14 2 4" xfId="39560" xr:uid="{90F32D0E-BEC2-4BB5-A65D-654069F3A03A}"/>
    <cellStyle name="입력 3 14 3" xfId="13542" xr:uid="{7888CE3D-2E4B-476D-89D3-14581A4B6267}"/>
    <cellStyle name="입력 3 14 3 2" xfId="13543" xr:uid="{BD18FA1A-41AC-4785-8CFB-DBEE83CF8813}"/>
    <cellStyle name="입력 3 14 3 2 2" xfId="39561" xr:uid="{DD4FCAF3-E34A-4437-94FA-1348F20C4D01}"/>
    <cellStyle name="입력 3 14 3 3" xfId="13544" xr:uid="{551E3272-D3A3-4330-A41D-A1F8E16E16CC}"/>
    <cellStyle name="입력 3 14 3 3 2" xfId="39562" xr:uid="{0BD225D0-9B2A-4DCA-805C-AE53CEDA1986}"/>
    <cellStyle name="입력 3 14 3 4" xfId="39563" xr:uid="{DADD613B-D8E8-49A3-8865-F701F1D8114A}"/>
    <cellStyle name="입력 3 14 4" xfId="13545" xr:uid="{18FBFBD2-06DF-4AE5-9043-156F81E7F3E9}"/>
    <cellStyle name="입력 3 14 4 2" xfId="39564" xr:uid="{261A0542-3812-47DE-AC96-46A88630DACE}"/>
    <cellStyle name="입력 3 14 5" xfId="13546" xr:uid="{0310DE9F-238E-4DC1-8DFB-8D1A019F995C}"/>
    <cellStyle name="입력 3 14 5 2" xfId="39565" xr:uid="{855D6A48-D9FE-4AF3-80EC-C3C9E53A6F22}"/>
    <cellStyle name="입력 3 14 6" xfId="39566" xr:uid="{7140376E-A1FF-42D9-AEA5-6FCC25717E75}"/>
    <cellStyle name="입력 3 15" xfId="13547" xr:uid="{47CA2798-1796-435A-AEDE-9F8A5DDA39BC}"/>
    <cellStyle name="입력 3 15 2" xfId="13548" xr:uid="{7DD8920F-601F-432E-B999-AD2C22330B3A}"/>
    <cellStyle name="입력 3 15 2 2" xfId="13549" xr:uid="{BCC88935-4236-446B-AE38-F58A1DAC6D67}"/>
    <cellStyle name="입력 3 15 2 2 2" xfId="39567" xr:uid="{28BC8D6C-FBB1-412E-BCC9-085140EDB39B}"/>
    <cellStyle name="입력 3 15 2 3" xfId="13550" xr:uid="{32325967-9040-4F64-BECB-4D919D5749E6}"/>
    <cellStyle name="입력 3 15 2 3 2" xfId="39568" xr:uid="{8FE9E90E-C050-4776-9CC2-9B054D604CB0}"/>
    <cellStyle name="입력 3 15 2 4" xfId="39569" xr:uid="{9A65B0C8-B9EE-4CF2-8AEE-889423BCADDF}"/>
    <cellStyle name="입력 3 15 3" xfId="13551" xr:uid="{B79A9D84-ED4D-4DE2-80F8-412B383C7178}"/>
    <cellStyle name="입력 3 15 3 2" xfId="13552" xr:uid="{ADC7787F-C32B-4B67-AE0A-2E3BE4EFBF22}"/>
    <cellStyle name="입력 3 15 3 2 2" xfId="39570" xr:uid="{F7BDABB2-4740-47FD-9A5E-9140A6A2791C}"/>
    <cellStyle name="입력 3 15 3 3" xfId="13553" xr:uid="{F66A79B8-9D70-4830-9371-E3C2E9F658C9}"/>
    <cellStyle name="입력 3 15 3 3 2" xfId="39571" xr:uid="{C2CF5ED3-C68E-4E03-9DA6-362E744CB01C}"/>
    <cellStyle name="입력 3 15 3 4" xfId="39572" xr:uid="{4E723DB9-D7C4-4323-8605-74EBBAA3CD14}"/>
    <cellStyle name="입력 3 15 4" xfId="13554" xr:uid="{9530C2DC-E9C0-4366-B61F-B3E83FDE0FDB}"/>
    <cellStyle name="입력 3 15 4 2" xfId="39573" xr:uid="{6F6123DA-B30A-4204-991E-711E84C15326}"/>
    <cellStyle name="입력 3 15 5" xfId="13555" xr:uid="{7A9CDD74-B44A-4F08-9F77-1CCF24043779}"/>
    <cellStyle name="입력 3 15 5 2" xfId="39574" xr:uid="{5BA3EC17-655E-448B-AD7C-59CA12CEF772}"/>
    <cellStyle name="입력 3 15 6" xfId="39575" xr:uid="{51BAE769-DE88-4644-BE5D-BB075F4FF85E}"/>
    <cellStyle name="입력 3 16" xfId="13556" xr:uid="{02D68AF0-407D-43E2-8C35-B8D65A3B6F3D}"/>
    <cellStyle name="입력 3 16 2" xfId="13557" xr:uid="{B0CB1496-CE44-432A-931A-AE9A173A147D}"/>
    <cellStyle name="입력 3 16 2 2" xfId="39576" xr:uid="{353F14D5-CED7-494A-8A77-5F4F08AED362}"/>
    <cellStyle name="입력 3 16 3" xfId="13558" xr:uid="{8641666A-C90E-4A18-AA93-205754C4C6B3}"/>
    <cellStyle name="입력 3 16 3 2" xfId="39577" xr:uid="{09E57F62-7086-4FCD-83C1-2B91ED63E6FD}"/>
    <cellStyle name="입력 3 16 4" xfId="39578" xr:uid="{C51401EF-E83D-439B-8CC2-237C424067FD}"/>
    <cellStyle name="입력 3 17" xfId="28178" xr:uid="{8B9EFDBC-CB6D-4AD9-BC09-DECB840B852E}"/>
    <cellStyle name="입력 3 17 2" xfId="39579" xr:uid="{22FD14CE-5C18-490C-889E-0A0C3E8090B0}"/>
    <cellStyle name="입력 3 18" xfId="39580" xr:uid="{C7A4A257-924E-4BE0-B63A-D58CBF1AC2F3}"/>
    <cellStyle name="입력 3 2" xfId="13559" xr:uid="{A4579C1A-0EB7-41B9-8530-C392A28AA067}"/>
    <cellStyle name="입력 3 2 2" xfId="13560" xr:uid="{B4919164-899B-40FE-83ED-7587E85D5B90}"/>
    <cellStyle name="입력 3 2 2 2" xfId="13561" xr:uid="{65E43357-FCFC-4D6B-A37E-771100951614}"/>
    <cellStyle name="입력 3 2 2 2 2" xfId="39581" xr:uid="{B68305B3-B2E6-4EE6-95A8-D12FB443E13F}"/>
    <cellStyle name="입력 3 2 2 3" xfId="13562" xr:uid="{9F3EE8BF-24DF-4136-B3D6-ADED168A2C41}"/>
    <cellStyle name="입력 3 2 2 3 2" xfId="39582" xr:uid="{D08C1A7D-8615-4FE0-A403-CA25F57DA7AB}"/>
    <cellStyle name="입력 3 2 2 4" xfId="39583" xr:uid="{DA8CC2E6-CC77-436C-A229-D7B1B0CCBB1A}"/>
    <cellStyle name="입력 3 2 3" xfId="13563" xr:uid="{35F3B137-1F5E-46FD-80E6-585CFADB26CD}"/>
    <cellStyle name="입력 3 2 3 2" xfId="13564" xr:uid="{F4D6E529-07F6-4657-AE1D-45F846E13C73}"/>
    <cellStyle name="입력 3 2 3 2 2" xfId="39584" xr:uid="{4E5AD6A7-E3BF-42B0-9181-453AB159CFFB}"/>
    <cellStyle name="입력 3 2 3 3" xfId="13565" xr:uid="{B0872A35-242A-4417-BB2C-71BB2DECC762}"/>
    <cellStyle name="입력 3 2 3 3 2" xfId="39585" xr:uid="{B3FA389C-BF16-46FF-9196-8B9B318466B2}"/>
    <cellStyle name="입력 3 2 3 4" xfId="39586" xr:uid="{6C7A8344-E1A3-4F15-B41B-3CCF1537BA00}"/>
    <cellStyle name="입력 3 2 4" xfId="13566" xr:uid="{9C31898A-E1D4-4116-8A9A-0ABB3C19FB8F}"/>
    <cellStyle name="입력 3 2 4 2" xfId="39587" xr:uid="{82762987-7A18-45B6-ADFA-47C970D43868}"/>
    <cellStyle name="입력 3 2 5" xfId="13567" xr:uid="{76D91D78-29B1-4740-8078-EAC427A78982}"/>
    <cellStyle name="입력 3 2 5 2" xfId="39588" xr:uid="{578B31D9-0361-4BA6-9A5B-ED525FCF07D6}"/>
    <cellStyle name="입력 3 2 6" xfId="28179" xr:uid="{3BB30FA0-F757-4BAA-94DB-2AA7AFEED790}"/>
    <cellStyle name="입력 3 2 6 2" xfId="39589" xr:uid="{11F102D5-21F5-4E25-90ED-199E15764062}"/>
    <cellStyle name="입력 3 2 7" xfId="39590" xr:uid="{6C681553-E1AA-4313-8555-6B834096D039}"/>
    <cellStyle name="입력 3 3" xfId="13568" xr:uid="{03BE904C-D01D-4663-B81B-DA46A6127A37}"/>
    <cellStyle name="입력 3 3 2" xfId="13569" xr:uid="{12C445F5-035C-4AFF-B049-E22C8296DE23}"/>
    <cellStyle name="입력 3 3 2 2" xfId="13570" xr:uid="{5C6A3F65-119A-4FE9-9407-B5D10228ED83}"/>
    <cellStyle name="입력 3 3 2 2 2" xfId="39591" xr:uid="{D312A652-490C-4C06-9ECA-C1E6F807AAEA}"/>
    <cellStyle name="입력 3 3 2 3" xfId="13571" xr:uid="{2FE20342-B01E-4295-AA09-81CCA6ADA3FA}"/>
    <cellStyle name="입력 3 3 2 3 2" xfId="39592" xr:uid="{CE52D8D2-D661-4F93-AA14-35557BFF6836}"/>
    <cellStyle name="입력 3 3 2 4" xfId="39593" xr:uid="{161051F3-3226-4AAD-A689-02400401AD9B}"/>
    <cellStyle name="입력 3 3 3" xfId="13572" xr:uid="{239C0234-FAC3-41EC-BE90-316D79FB2617}"/>
    <cellStyle name="입력 3 3 3 2" xfId="13573" xr:uid="{B73B53C1-5DBE-4DBB-B519-CEE775BCA2C8}"/>
    <cellStyle name="입력 3 3 3 2 2" xfId="39594" xr:uid="{64D3B696-BD0B-4F60-BFEC-9ED8C0F3386D}"/>
    <cellStyle name="입력 3 3 3 3" xfId="13574" xr:uid="{2A8B21C4-303B-4FA5-A61D-9151CA3D2E1B}"/>
    <cellStyle name="입력 3 3 3 3 2" xfId="39595" xr:uid="{82A2D812-852A-4E67-9D47-41EAED221154}"/>
    <cellStyle name="입력 3 3 3 4" xfId="39596" xr:uid="{3ABF7B3A-8661-4851-9FD5-F1F14817DAE8}"/>
    <cellStyle name="입력 3 3 4" xfId="13575" xr:uid="{4BD00F80-568F-4F4C-A991-825779EF5C83}"/>
    <cellStyle name="입력 3 3 4 2" xfId="39597" xr:uid="{8D57C081-F817-4E55-AE9B-AFEEF9CDB3B1}"/>
    <cellStyle name="입력 3 3 5" xfId="13576" xr:uid="{639B24D2-942F-46FA-ACE0-9A5E18411958}"/>
    <cellStyle name="입력 3 3 5 2" xfId="39598" xr:uid="{6A9C5EEB-D0BE-4FA7-9A53-65F5BC5B6F8A}"/>
    <cellStyle name="입력 3 3 6" xfId="39599" xr:uid="{71C76BCA-7281-405B-A5ED-80E8DA6B6628}"/>
    <cellStyle name="입력 3 4" xfId="13577" xr:uid="{32A8FEDB-ED1D-487D-AB24-2552B64B28DE}"/>
    <cellStyle name="입력 3 4 2" xfId="13578" xr:uid="{3865D6BC-5F0B-4033-8425-081CF2BA06CC}"/>
    <cellStyle name="입력 3 4 2 2" xfId="13579" xr:uid="{32553812-08E3-4619-8F2C-D0F19F3E14ED}"/>
    <cellStyle name="입력 3 4 2 2 2" xfId="39600" xr:uid="{B0A15214-C981-4825-8E36-27D30CA68A83}"/>
    <cellStyle name="입력 3 4 2 3" xfId="13580" xr:uid="{9C075332-0D93-4141-9532-F39916A50337}"/>
    <cellStyle name="입력 3 4 2 3 2" xfId="39601" xr:uid="{92D38739-DF5B-47A3-98BF-76F8EA4E83CF}"/>
    <cellStyle name="입력 3 4 2 4" xfId="39602" xr:uid="{F9677918-98B9-4574-A58D-8F633698E998}"/>
    <cellStyle name="입력 3 4 3" xfId="13581" xr:uid="{0D1F7C41-B473-4D6A-AE4B-976713D8D0F0}"/>
    <cellStyle name="입력 3 4 3 2" xfId="13582" xr:uid="{E937C726-85AD-49FD-B015-A6DCCB3B1159}"/>
    <cellStyle name="입력 3 4 3 2 2" xfId="39603" xr:uid="{19F7A46A-A967-4EE5-A9E2-8198BF1C8BCC}"/>
    <cellStyle name="입력 3 4 3 3" xfId="13583" xr:uid="{711557FA-923D-4CAC-9B05-B6E3EE299F01}"/>
    <cellStyle name="입력 3 4 3 3 2" xfId="39604" xr:uid="{4AF62F26-6C1C-4A90-A607-A5B07A7ABA75}"/>
    <cellStyle name="입력 3 4 3 4" xfId="39605" xr:uid="{7790519F-05BC-460A-AEC0-5FF68C7881FA}"/>
    <cellStyle name="입력 3 4 4" xfId="13584" xr:uid="{8028CFC8-71A0-4836-8616-7A8DD0332DE8}"/>
    <cellStyle name="입력 3 4 4 2" xfId="39606" xr:uid="{D1D777C2-E305-4A98-AFAC-60B9FDFF5913}"/>
    <cellStyle name="입력 3 4 5" xfId="13585" xr:uid="{EEDC8C23-B747-4BAF-B90C-98C4367EAB72}"/>
    <cellStyle name="입력 3 4 5 2" xfId="39607" xr:uid="{6491A302-BCF5-49B2-97D8-19966FBC1701}"/>
    <cellStyle name="입력 3 4 6" xfId="39608" xr:uid="{C91A321D-C28A-423D-8894-F8F09C3E4A06}"/>
    <cellStyle name="입력 3 5" xfId="13586" xr:uid="{6752C5A0-69AF-4F14-92B8-B34CB2EB5E7D}"/>
    <cellStyle name="입력 3 5 2" xfId="13587" xr:uid="{CBE54AAB-112A-44AF-AD61-EBC3BFE885A3}"/>
    <cellStyle name="입력 3 5 2 2" xfId="13588" xr:uid="{AFF09BCB-F395-43F8-997D-B2B09785FFE5}"/>
    <cellStyle name="입력 3 5 2 2 2" xfId="39609" xr:uid="{1241E5E8-CD6A-418F-8EB5-A1FC06F46648}"/>
    <cellStyle name="입력 3 5 2 3" xfId="13589" xr:uid="{7279E241-0ABB-4D9F-88AC-6E35BC4AC79F}"/>
    <cellStyle name="입력 3 5 2 3 2" xfId="39610" xr:uid="{267663FE-18AB-4C69-98CB-8BAC0002B409}"/>
    <cellStyle name="입력 3 5 2 4" xfId="39611" xr:uid="{5C2D6132-BCA1-4B8C-9888-9FFB7561FB17}"/>
    <cellStyle name="입력 3 5 3" xfId="13590" xr:uid="{2A38E04D-23FC-43A8-89A6-5EC68563EE22}"/>
    <cellStyle name="입력 3 5 3 2" xfId="13591" xr:uid="{7B1FB886-C1DD-44CC-BA83-435AB0B18952}"/>
    <cellStyle name="입력 3 5 3 2 2" xfId="39612" xr:uid="{B32050A7-DA40-47D7-95A3-D7346F8B1E1C}"/>
    <cellStyle name="입력 3 5 3 3" xfId="13592" xr:uid="{AAF5C5FA-97E5-4A41-BA09-AE989202E830}"/>
    <cellStyle name="입력 3 5 3 3 2" xfId="39613" xr:uid="{49786DB1-9F0B-4D3B-808D-887A84597EE4}"/>
    <cellStyle name="입력 3 5 3 4" xfId="39614" xr:uid="{8AFCD6C4-16E0-40AF-BFA3-1955E4D5964A}"/>
    <cellStyle name="입력 3 5 4" xfId="13593" xr:uid="{54D13550-F6CB-4AF9-9882-C898D69F079A}"/>
    <cellStyle name="입력 3 5 4 2" xfId="39615" xr:uid="{8B61E437-E042-4615-8040-FDF4FB95325C}"/>
    <cellStyle name="입력 3 5 5" xfId="13594" xr:uid="{B36A4EBC-2C98-4492-8D28-DEF46A447140}"/>
    <cellStyle name="입력 3 5 5 2" xfId="39616" xr:uid="{C005A64F-CDA2-4EBC-B021-E34962E44155}"/>
    <cellStyle name="입력 3 5 6" xfId="39617" xr:uid="{92F4F4C3-2030-412C-8775-FACFEF2FBF6F}"/>
    <cellStyle name="입력 3 6" xfId="13595" xr:uid="{9FEC1750-9856-4819-8118-1303DD4D4872}"/>
    <cellStyle name="입력 3 6 2" xfId="13596" xr:uid="{99E4160B-A832-4A48-AFEB-CA1CDBFE526A}"/>
    <cellStyle name="입력 3 6 2 2" xfId="13597" xr:uid="{A0FCD515-019B-4E39-B4AC-DFD708006310}"/>
    <cellStyle name="입력 3 6 2 2 2" xfId="39618" xr:uid="{020D3DDD-4EAB-42A7-A92C-9CA2549CE11C}"/>
    <cellStyle name="입력 3 6 2 3" xfId="13598" xr:uid="{CDA268DE-FA13-4A48-96C1-9CECE986DEBC}"/>
    <cellStyle name="입력 3 6 2 3 2" xfId="39619" xr:uid="{80DF5D9E-E88B-4FEC-B336-7AAAD597AFE7}"/>
    <cellStyle name="입력 3 6 2 4" xfId="39620" xr:uid="{8B035F3E-94A7-480E-A806-1D5C1D268F06}"/>
    <cellStyle name="입력 3 6 3" xfId="13599" xr:uid="{307FF37B-670F-4990-B99B-6936E5CA31DC}"/>
    <cellStyle name="입력 3 6 3 2" xfId="13600" xr:uid="{252A5E81-C01A-44DF-B0B2-19AB274AB973}"/>
    <cellStyle name="입력 3 6 3 2 2" xfId="39621" xr:uid="{96D4629C-0863-4211-8DB7-4F6DCFFADB89}"/>
    <cellStyle name="입력 3 6 3 3" xfId="13601" xr:uid="{B06BB1D1-878C-4ADB-B743-E9838BFA3599}"/>
    <cellStyle name="입력 3 6 3 3 2" xfId="39622" xr:uid="{0A585AED-194D-4E1F-B1A0-82A065B3153A}"/>
    <cellStyle name="입력 3 6 3 4" xfId="39623" xr:uid="{B850B51D-3C7E-403E-A3D8-020A725DC391}"/>
    <cellStyle name="입력 3 6 4" xfId="13602" xr:uid="{C55E946C-C5C4-4BA5-816C-41557DBFB415}"/>
    <cellStyle name="입력 3 6 4 2" xfId="39624" xr:uid="{3D18E388-2AF3-4AC4-BF82-C5A3370E04DC}"/>
    <cellStyle name="입력 3 6 5" xfId="13603" xr:uid="{C4935805-6D38-4FAD-9A04-C1309EAAAF93}"/>
    <cellStyle name="입력 3 6 5 2" xfId="39625" xr:uid="{4E805B2C-7EEB-48B6-8D93-65E3E0C48EA6}"/>
    <cellStyle name="입력 3 6 6" xfId="39626" xr:uid="{9789F68E-F22A-4DDA-AFE3-83E0F8D03EB5}"/>
    <cellStyle name="입력 3 7" xfId="13604" xr:uid="{F0A8810C-3E52-43A2-BAEF-F00D565849B5}"/>
    <cellStyle name="입력 3 7 2" xfId="13605" xr:uid="{60F885B9-9CF2-444C-82A9-658C940C1495}"/>
    <cellStyle name="입력 3 7 2 2" xfId="13606" xr:uid="{8DAD55B8-6FD3-44ED-A243-9E5E785B0DBE}"/>
    <cellStyle name="입력 3 7 2 2 2" xfId="39627" xr:uid="{96E122E1-5CBE-46DE-B2A2-A39E521EA7C5}"/>
    <cellStyle name="입력 3 7 2 3" xfId="13607" xr:uid="{1E49A5F2-EEF8-4084-9240-024BC99E8394}"/>
    <cellStyle name="입력 3 7 2 3 2" xfId="39628" xr:uid="{717BE8C9-3028-4445-83BF-963F6D095707}"/>
    <cellStyle name="입력 3 7 2 4" xfId="39629" xr:uid="{A5CF4700-0AC4-4D19-AE75-4B6C92372182}"/>
    <cellStyle name="입력 3 7 3" xfId="13608" xr:uid="{30933E9E-5F4A-4FED-80C2-5E73775A2CA9}"/>
    <cellStyle name="입력 3 7 3 2" xfId="13609" xr:uid="{5254E724-A8F5-45DB-A186-EF49210A4E70}"/>
    <cellStyle name="입력 3 7 3 2 2" xfId="39630" xr:uid="{15600438-6385-4C8D-99D5-B93292845068}"/>
    <cellStyle name="입력 3 7 3 3" xfId="13610" xr:uid="{60F611C8-B637-4107-857C-3E82C5EBE516}"/>
    <cellStyle name="입력 3 7 3 3 2" xfId="39631" xr:uid="{5F77EDB3-10E5-4BF7-8C78-42DA9CF89ADC}"/>
    <cellStyle name="입력 3 7 3 4" xfId="39632" xr:uid="{CB6D0DC2-398A-43E5-9CE9-476F0E9FA034}"/>
    <cellStyle name="입력 3 7 4" xfId="13611" xr:uid="{9403614B-7B53-4E4C-8BC6-F244C8A37D94}"/>
    <cellStyle name="입력 3 7 4 2" xfId="39633" xr:uid="{0269E451-B40A-485D-80AE-B75F6C8D6856}"/>
    <cellStyle name="입력 3 7 5" xfId="13612" xr:uid="{E8A088F9-97EB-4D9F-922F-B62E7E8EA237}"/>
    <cellStyle name="입력 3 7 5 2" xfId="39634" xr:uid="{6E29B41B-58F4-4CEA-9D16-9EB271B68DA3}"/>
    <cellStyle name="입력 3 7 6" xfId="39635" xr:uid="{FFC8F148-1FB6-43B8-A130-CF5574E559AB}"/>
    <cellStyle name="입력 3 8" xfId="13613" xr:uid="{EDD16504-D4EE-4DA0-91EA-7BC8BCF12763}"/>
    <cellStyle name="입력 3 8 2" xfId="13614" xr:uid="{3BF7C9BA-935C-4CD5-83E8-377EABA841FB}"/>
    <cellStyle name="입력 3 8 2 2" xfId="13615" xr:uid="{F269DB03-679A-4DBB-BB63-7BEB1E8C9831}"/>
    <cellStyle name="입력 3 8 2 2 2" xfId="39636" xr:uid="{ADCBFAA3-22D2-4CB6-B0B0-B0BF0EA702E2}"/>
    <cellStyle name="입력 3 8 2 3" xfId="13616" xr:uid="{82DFE083-BE97-4666-9F08-2B508494D9FF}"/>
    <cellStyle name="입력 3 8 2 3 2" xfId="39637" xr:uid="{30F05774-55A5-473C-B9A2-D71EDCF50EAE}"/>
    <cellStyle name="입력 3 8 2 4" xfId="39638" xr:uid="{5D190E7D-A9B8-493F-99EE-CABC6B30B997}"/>
    <cellStyle name="입력 3 8 3" xfId="13617" xr:uid="{E899573F-3D35-49C1-AC53-D21564B3E80B}"/>
    <cellStyle name="입력 3 8 3 2" xfId="13618" xr:uid="{B54EAA0D-A15C-43E0-8FAD-30C676828C1A}"/>
    <cellStyle name="입력 3 8 3 2 2" xfId="39639" xr:uid="{F0525C0E-8B2D-4A84-B903-7EC39AC79D8A}"/>
    <cellStyle name="입력 3 8 3 3" xfId="13619" xr:uid="{1BF7FF79-31D9-4EA7-9266-E736274A61D6}"/>
    <cellStyle name="입력 3 8 3 3 2" xfId="39640" xr:uid="{4820B2AF-4019-4DD6-835E-F6591E678A2E}"/>
    <cellStyle name="입력 3 8 3 4" xfId="39641" xr:uid="{8DA13474-60B6-47FB-80B4-A55EF0D2DF0F}"/>
    <cellStyle name="입력 3 8 4" xfId="13620" xr:uid="{914E33BF-5480-4D4B-9B52-258096599DAE}"/>
    <cellStyle name="입력 3 8 4 2" xfId="39642" xr:uid="{6B5D391A-D0AD-4E5A-A24E-7D6D397269EA}"/>
    <cellStyle name="입력 3 8 5" xfId="13621" xr:uid="{3399A7A8-0393-4DD6-AA53-DC536FE82083}"/>
    <cellStyle name="입력 3 8 5 2" xfId="39643" xr:uid="{5A63950C-5421-422A-84A6-F377657BA8D1}"/>
    <cellStyle name="입력 3 8 6" xfId="39644" xr:uid="{40996106-9F60-426F-9C07-B0D1D1139A3B}"/>
    <cellStyle name="입력 3 9" xfId="13622" xr:uid="{C7577FCB-6444-4D75-8AA5-6A787263B1B0}"/>
    <cellStyle name="입력 3 9 2" xfId="13623" xr:uid="{BAE0ED88-4700-4903-AB9C-75262D2AA396}"/>
    <cellStyle name="입력 3 9 2 2" xfId="13624" xr:uid="{610C8649-D1CA-424F-AAE9-026CF84E7E93}"/>
    <cellStyle name="입력 3 9 2 2 2" xfId="39645" xr:uid="{B1713579-B152-4214-93D5-7DFA9149823C}"/>
    <cellStyle name="입력 3 9 2 3" xfId="13625" xr:uid="{90F6FC1E-D8A9-4F10-B8EA-B0B0CEDEE9F3}"/>
    <cellStyle name="입력 3 9 2 3 2" xfId="39646" xr:uid="{4300F31C-4AEE-4505-944F-E4D93DBEC87B}"/>
    <cellStyle name="입력 3 9 2 4" xfId="39647" xr:uid="{5665E334-1AFC-4001-A332-D788E6E6E6B9}"/>
    <cellStyle name="입력 3 9 3" xfId="13626" xr:uid="{1A6B4E1E-9FA4-46C7-808C-9F98276480ED}"/>
    <cellStyle name="입력 3 9 3 2" xfId="13627" xr:uid="{6ACE8AA5-D6EE-41DC-ABBF-46D5FE1A1909}"/>
    <cellStyle name="입력 3 9 3 2 2" xfId="39648" xr:uid="{5AAEB1FE-D5F7-44B2-B09C-07530E1780EE}"/>
    <cellStyle name="입력 3 9 3 3" xfId="13628" xr:uid="{D8D79787-11A7-46F6-90A8-67FF8D0A5944}"/>
    <cellStyle name="입력 3 9 3 3 2" xfId="39649" xr:uid="{F646BC91-0428-4F64-A4CF-F539CE39C73B}"/>
    <cellStyle name="입력 3 9 3 4" xfId="39650" xr:uid="{44EDE20B-CCC0-4F79-BB69-3AA9E991313E}"/>
    <cellStyle name="입력 3 9 4" xfId="13629" xr:uid="{18CB0CD8-F781-4D43-907C-F3CF9F4A66F6}"/>
    <cellStyle name="입력 3 9 4 2" xfId="39651" xr:uid="{296DFBC6-6B34-4A0B-AAA1-ED6C6A19F743}"/>
    <cellStyle name="입력 3 9 5" xfId="13630" xr:uid="{694AE106-25A0-4565-B612-55AE2A956D1E}"/>
    <cellStyle name="입력 3 9 5 2" xfId="39652" xr:uid="{F743271C-D68E-4F09-A1B4-D942CC56154D}"/>
    <cellStyle name="입력 3 9 6" xfId="39653" xr:uid="{BC1A221B-FD33-4068-B39C-EA9C99D27DD6}"/>
    <cellStyle name="입력 30" xfId="13631" xr:uid="{8B452D14-718A-487B-BCCE-820FD8FC189F}"/>
    <cellStyle name="입력 30 2" xfId="13632" xr:uid="{84D4BC45-46BB-4871-B56E-EDDA62E8E56A}"/>
    <cellStyle name="입력 30 2 2" xfId="13633" xr:uid="{171DA587-9E69-443A-A770-9DDAB7C61A86}"/>
    <cellStyle name="입력 30 2 2 2" xfId="39654" xr:uid="{8A8B8FE4-A257-4FAF-AF9D-400041E87A70}"/>
    <cellStyle name="입력 30 2 3" xfId="13634" xr:uid="{587FFF79-E6E5-42BA-8C24-916682B9E7C6}"/>
    <cellStyle name="입력 30 2 3 2" xfId="39655" xr:uid="{EEA9E71C-11D4-496F-9C38-0830EFFAAC7E}"/>
    <cellStyle name="입력 30 2 4" xfId="39656" xr:uid="{A59ADB21-35A6-417B-A82F-0ACB3EF86E36}"/>
    <cellStyle name="입력 30 3" xfId="13635" xr:uid="{1B168499-1BCE-4F46-9C1E-8EDC2C56CC7C}"/>
    <cellStyle name="입력 30 3 2" xfId="13636" xr:uid="{2A2330D6-495D-4494-887F-B64083A56E8E}"/>
    <cellStyle name="입력 30 3 2 2" xfId="39657" xr:uid="{897A6923-71CC-4A92-A1AE-046DD847C0EA}"/>
    <cellStyle name="입력 30 3 3" xfId="13637" xr:uid="{50F64274-6909-4E2B-B418-834531E28A5A}"/>
    <cellStyle name="입력 30 3 3 2" xfId="39658" xr:uid="{6FF3099F-4D1B-48CF-A9FF-09D9F2916495}"/>
    <cellStyle name="입력 30 3 4" xfId="39659" xr:uid="{2FAB6D32-5E71-4470-ABF3-49254D834E89}"/>
    <cellStyle name="입력 30 4" xfId="13638" xr:uid="{08BB1FCA-95AD-4092-A23B-692E10CA4450}"/>
    <cellStyle name="입력 30 4 2" xfId="13639" xr:uid="{9304EB5D-96E0-4907-8909-1D885BF0ABD0}"/>
    <cellStyle name="입력 30 4 2 2" xfId="39660" xr:uid="{92360A2F-14E1-46D7-9EB2-C504E327C73D}"/>
    <cellStyle name="입력 30 4 3" xfId="13640" xr:uid="{685F4625-9EF4-4C55-8B57-9F5E5B3D4D5C}"/>
    <cellStyle name="입력 30 4 3 2" xfId="39661" xr:uid="{249ABCB3-CADC-463C-B96E-9FE0E9B51803}"/>
    <cellStyle name="입력 30 4 4" xfId="39662" xr:uid="{93A2FD3F-59A2-44C3-8F16-190E2FE7636D}"/>
    <cellStyle name="입력 30 5" xfId="13641" xr:uid="{037FCEF1-1189-42A7-97A0-3AD705AC0AEC}"/>
    <cellStyle name="입력 30 5 2" xfId="39663" xr:uid="{DD83D8EB-A2CA-4A1C-8BCB-CCE4A2D1D5CE}"/>
    <cellStyle name="입력 30 6" xfId="13642" xr:uid="{82C7FCEB-1920-4A0D-9393-5707AC5E7ED5}"/>
    <cellStyle name="입력 30 6 2" xfId="39664" xr:uid="{9FD13811-88FD-4DB4-89B0-923C78EB2DFD}"/>
    <cellStyle name="입력 30 7" xfId="39665" xr:uid="{79F56B94-7C21-44EC-9B01-C514A19668BA}"/>
    <cellStyle name="입력 31" xfId="13643" xr:uid="{C21EDD57-0D09-4D4D-9331-D83BB5617BA6}"/>
    <cellStyle name="입력 31 2" xfId="13644" xr:uid="{61C5F7A6-A046-453C-9DF9-E58844B6F66F}"/>
    <cellStyle name="입력 31 2 2" xfId="13645" xr:uid="{7EF73A1C-13EC-45EE-A93C-B016B3B859F6}"/>
    <cellStyle name="입력 31 2 2 2" xfId="39666" xr:uid="{6F51A7D2-88AC-4F20-8001-2BDFBB168C59}"/>
    <cellStyle name="입력 31 2 3" xfId="13646" xr:uid="{1E9C72EE-5F30-4089-8DD6-1C12AC29988A}"/>
    <cellStyle name="입력 31 2 3 2" xfId="39667" xr:uid="{5BD2A31F-5CF6-4FE4-A0C2-2E79FC347949}"/>
    <cellStyle name="입력 31 2 4" xfId="39668" xr:uid="{9BC99C6C-88A8-4FF1-BBC0-AE36B1FA3BD9}"/>
    <cellStyle name="입력 31 3" xfId="13647" xr:uid="{FF7D99F8-9BB8-4B6C-B521-A96C0F619BBC}"/>
    <cellStyle name="입력 31 3 2" xfId="13648" xr:uid="{F0F7E92A-84D4-4BAD-BCA1-6837D0290507}"/>
    <cellStyle name="입력 31 3 2 2" xfId="39669" xr:uid="{E0A86634-E5DB-40C0-9E7C-6F19117B0308}"/>
    <cellStyle name="입력 31 3 3" xfId="13649" xr:uid="{95814ACA-9712-417D-B73B-103909B9A823}"/>
    <cellStyle name="입력 31 3 3 2" xfId="39670" xr:uid="{FE9A4554-001B-4AC0-8E1F-83CB11D3C98D}"/>
    <cellStyle name="입력 31 3 4" xfId="39671" xr:uid="{FEC6B1AA-C4E3-4433-9F81-F8C58F8AC163}"/>
    <cellStyle name="입력 31 4" xfId="13650" xr:uid="{FDBEE3E4-F225-48BC-B099-40D0C0DCE15A}"/>
    <cellStyle name="입력 31 4 2" xfId="13651" xr:uid="{291A3173-A1F0-40DE-974C-011F50E71B28}"/>
    <cellStyle name="입력 31 4 2 2" xfId="39672" xr:uid="{D4521BCE-7B27-40FD-B344-8C73811A4E11}"/>
    <cellStyle name="입력 31 4 3" xfId="13652" xr:uid="{20507220-2B72-443F-BA1B-F3FB1EC9EC63}"/>
    <cellStyle name="입력 31 4 3 2" xfId="39673" xr:uid="{E625E919-A2C0-4576-9FE9-35C041739B70}"/>
    <cellStyle name="입력 31 4 4" xfId="39674" xr:uid="{7245248E-6DD9-4506-8FE5-16EB09055576}"/>
    <cellStyle name="입력 31 5" xfId="13653" xr:uid="{6380638D-DDC2-4DB2-ADD1-AB7EA0DE045B}"/>
    <cellStyle name="입력 31 5 2" xfId="39675" xr:uid="{75E2494F-EB86-4B5C-97C9-3F10CEE6767A}"/>
    <cellStyle name="입력 31 6" xfId="13654" xr:uid="{9DCCD5AD-C5D9-4323-A71F-4323E5E56DFF}"/>
    <cellStyle name="입력 31 6 2" xfId="39676" xr:uid="{C6E1C2D4-AB5A-484F-A97C-314609082396}"/>
    <cellStyle name="입력 31 7" xfId="39677" xr:uid="{BC7439D6-24BB-4CDB-9197-123A7234F532}"/>
    <cellStyle name="입력 32" xfId="13655" xr:uid="{92E44724-BF80-4C40-ABB3-B7DDB640A45D}"/>
    <cellStyle name="입력 32 2" xfId="13656" xr:uid="{1C7F3DC1-0022-4834-8FC0-A91EBC964EB5}"/>
    <cellStyle name="입력 32 2 2" xfId="13657" xr:uid="{3B35C6E7-4A23-4878-AB55-245368E62153}"/>
    <cellStyle name="입력 32 2 2 2" xfId="39678" xr:uid="{B41B1947-F56F-4791-9089-E88FBCA7A75E}"/>
    <cellStyle name="입력 32 2 3" xfId="13658" xr:uid="{58CB0BD1-2B21-4D29-8192-1E1A819EDD12}"/>
    <cellStyle name="입력 32 2 3 2" xfId="39679" xr:uid="{FC2E091C-064B-4041-832A-955941A3A5A0}"/>
    <cellStyle name="입력 32 2 4" xfId="39680" xr:uid="{A7C2377F-900D-42DD-A51C-F5E259A6F8FF}"/>
    <cellStyle name="입력 32 3" xfId="13659" xr:uid="{4D493436-0181-4615-9B19-5D472BC17120}"/>
    <cellStyle name="입력 32 3 2" xfId="13660" xr:uid="{5EA81889-933E-499C-B011-A6E4ABC4530E}"/>
    <cellStyle name="입력 32 3 2 2" xfId="39681" xr:uid="{47926EE7-3361-4176-8CA2-7C3B38FF9851}"/>
    <cellStyle name="입력 32 3 3" xfId="13661" xr:uid="{CDDE233F-13E6-449E-9FE0-DFED16F44659}"/>
    <cellStyle name="입력 32 3 3 2" xfId="39682" xr:uid="{C875D955-E5AF-4DB5-BDB0-84C3EE3E6C68}"/>
    <cellStyle name="입력 32 3 4" xfId="39683" xr:uid="{3871AB8F-5FBE-4787-8AAE-0D82BF8900FD}"/>
    <cellStyle name="입력 32 4" xfId="13662" xr:uid="{3427162F-56BD-438C-92CD-4FD6B1D794C1}"/>
    <cellStyle name="입력 32 4 2" xfId="13663" xr:uid="{9108E88C-1860-489D-B01F-9E0892EF99C7}"/>
    <cellStyle name="입력 32 4 2 2" xfId="39684" xr:uid="{4C4D2B71-7A08-430B-B5E5-872D16B72B43}"/>
    <cellStyle name="입력 32 4 3" xfId="13664" xr:uid="{7051C9B7-6130-4A82-8C58-2C3BD9A00EFC}"/>
    <cellStyle name="입력 32 4 3 2" xfId="39685" xr:uid="{409362C8-DDD2-4600-81F2-3792D0611C85}"/>
    <cellStyle name="입력 32 4 4" xfId="39686" xr:uid="{2DB39361-475B-4A93-8D7B-D9733FDB77A8}"/>
    <cellStyle name="입력 32 5" xfId="13665" xr:uid="{78A494BD-8A55-4C8A-BB39-BAC399899315}"/>
    <cellStyle name="입력 32 5 2" xfId="39687" xr:uid="{07B1BEA6-1680-43BC-864B-DF66F892B6D8}"/>
    <cellStyle name="입력 32 6" xfId="13666" xr:uid="{89D1C2A1-8AA3-41F5-A2FB-3A29DAFBB9DF}"/>
    <cellStyle name="입력 32 6 2" xfId="39688" xr:uid="{4C0A8884-92EE-4EF1-9E61-1A4AF3C66F8F}"/>
    <cellStyle name="입력 32 7" xfId="39689" xr:uid="{9E761EBA-FAFE-4498-9562-0077C118CE6E}"/>
    <cellStyle name="입력 33" xfId="13667" xr:uid="{8EAC755E-B812-4AEB-896C-783C9F1EA464}"/>
    <cellStyle name="입력 33 2" xfId="13668" xr:uid="{1A3BF9BF-4392-4D7A-9744-2CD6CF698753}"/>
    <cellStyle name="입력 33 2 2" xfId="13669" xr:uid="{B5AC7CDB-A2F0-46D1-B753-5917E2B7D218}"/>
    <cellStyle name="입력 33 2 2 2" xfId="39690" xr:uid="{D3EE0E1F-D8A1-4A97-B8FB-376B82B3CE5D}"/>
    <cellStyle name="입력 33 2 3" xfId="13670" xr:uid="{0EE583BE-6CBB-4EF8-8608-CC9238052C65}"/>
    <cellStyle name="입력 33 2 3 2" xfId="39691" xr:uid="{696EDD18-CFC9-4382-A8DB-AC4AAA5091A7}"/>
    <cellStyle name="입력 33 2 4" xfId="39692" xr:uid="{A53BB5C5-24E9-4C6F-AE64-D596F62CEB19}"/>
    <cellStyle name="입력 33 3" xfId="13671" xr:uid="{36215304-810C-4E97-B6E7-B74A2D335348}"/>
    <cellStyle name="입력 33 3 2" xfId="13672" xr:uid="{828B8D81-4AB5-48D5-8197-1CFCDCA86FB5}"/>
    <cellStyle name="입력 33 3 2 2" xfId="39693" xr:uid="{8D935989-FCA1-45C7-BDF9-BB6010BC6E02}"/>
    <cellStyle name="입력 33 3 3" xfId="13673" xr:uid="{3F770B86-7B31-427B-ACD5-E8D1EFC00B4D}"/>
    <cellStyle name="입력 33 3 3 2" xfId="39694" xr:uid="{EF2D78D3-B606-4C31-8848-72207F638AC9}"/>
    <cellStyle name="입력 33 3 4" xfId="39695" xr:uid="{59467C6D-933D-486A-AE5C-94D4AB3237DA}"/>
    <cellStyle name="입력 33 4" xfId="13674" xr:uid="{F3C64713-5668-40EA-BB89-6772BCBCD0DA}"/>
    <cellStyle name="입력 33 4 2" xfId="13675" xr:uid="{D0FC0947-BAF1-4ABD-B8B1-A66A8B9BEE60}"/>
    <cellStyle name="입력 33 4 2 2" xfId="39696" xr:uid="{781214A3-FF65-4957-B5A3-DDB5A62DB49E}"/>
    <cellStyle name="입력 33 4 3" xfId="13676" xr:uid="{89AB0538-9299-4FD3-91F2-D83100BAABD7}"/>
    <cellStyle name="입력 33 4 3 2" xfId="39697" xr:uid="{8C3148AE-37DA-440A-B5A3-0443CCB74DA2}"/>
    <cellStyle name="입력 33 4 4" xfId="39698" xr:uid="{D9ECAFB1-ADF6-433F-B948-553E6FCE4722}"/>
    <cellStyle name="입력 33 5" xfId="13677" xr:uid="{C3838DA1-6879-446D-8548-5C060B296FF7}"/>
    <cellStyle name="입력 33 5 2" xfId="39699" xr:uid="{DC4D4AC1-D711-486B-B5E3-AF09DB924D86}"/>
    <cellStyle name="입력 33 6" xfId="13678" xr:uid="{D788A7B2-7DE2-49CB-93B6-3574A21E7824}"/>
    <cellStyle name="입력 33 6 2" xfId="39700" xr:uid="{6CCA3433-4686-4E80-BAC5-953777AFCA12}"/>
    <cellStyle name="입력 33 7" xfId="39701" xr:uid="{A37BB7BD-A13C-465F-9BC3-DC7B1CA1FAA7}"/>
    <cellStyle name="입력 34" xfId="13679" xr:uid="{74B14404-7693-4F04-A40B-15E219B44CD6}"/>
    <cellStyle name="입력 34 2" xfId="13680" xr:uid="{88A24F72-3DDC-4A5C-94E1-81018C7764FD}"/>
    <cellStyle name="입력 34 2 2" xfId="13681" xr:uid="{B1324070-F855-4AA3-8209-7820075DD1FA}"/>
    <cellStyle name="입력 34 2 2 2" xfId="39702" xr:uid="{F39E04E9-2362-4596-B7E7-191B28BA6332}"/>
    <cellStyle name="입력 34 2 3" xfId="13682" xr:uid="{4EA63FEF-A67C-4BCA-8D65-05EC2F767E58}"/>
    <cellStyle name="입력 34 2 3 2" xfId="39703" xr:uid="{CA824C4B-7A7E-497B-BA0C-E9285C036128}"/>
    <cellStyle name="입력 34 2 4" xfId="39704" xr:uid="{EBF2272A-3768-4F0D-B0B8-DD8275BA7912}"/>
    <cellStyle name="입력 34 3" xfId="13683" xr:uid="{A19ECF39-7FA4-40AE-AB1E-97B25281981C}"/>
    <cellStyle name="입력 34 3 2" xfId="13684" xr:uid="{FDE7C9C4-BA0E-4D57-8C55-AA4033A07CAD}"/>
    <cellStyle name="입력 34 3 2 2" xfId="39705" xr:uid="{065FD307-8149-4D56-BDB4-27043020EB6E}"/>
    <cellStyle name="입력 34 3 3" xfId="13685" xr:uid="{086B7FAB-42F6-4B6E-862B-108E665D315D}"/>
    <cellStyle name="입력 34 3 3 2" xfId="39706" xr:uid="{8D5EECFD-3146-4C82-BE65-F0DBCEFBD740}"/>
    <cellStyle name="입력 34 3 4" xfId="39707" xr:uid="{01705912-7221-4903-9758-DA516CD054F8}"/>
    <cellStyle name="입력 34 4" xfId="13686" xr:uid="{28BF52FE-09CE-4086-BBC9-FB02204F40CF}"/>
    <cellStyle name="입력 34 4 2" xfId="13687" xr:uid="{1DFCF8F5-F16B-43AF-87E6-0AF58CDAD47A}"/>
    <cellStyle name="입력 34 4 2 2" xfId="39708" xr:uid="{BE5AE949-45B0-4D8D-9888-BDF6073CAD16}"/>
    <cellStyle name="입력 34 4 3" xfId="13688" xr:uid="{A66AF8B6-D6D7-474A-84D7-F9901132027E}"/>
    <cellStyle name="입력 34 4 3 2" xfId="39709" xr:uid="{EE27213C-6D08-43C9-A765-ED85923E7168}"/>
    <cellStyle name="입력 34 4 4" xfId="39710" xr:uid="{2C6796F8-3C19-434B-B74D-86FCBC9C74D7}"/>
    <cellStyle name="입력 34 5" xfId="13689" xr:uid="{A7977295-9FCA-4BEF-8B06-71FDFD009F54}"/>
    <cellStyle name="입력 34 5 2" xfId="39711" xr:uid="{00AD0355-2C8E-4BF5-B227-82E924AE0666}"/>
    <cellStyle name="입력 34 6" xfId="13690" xr:uid="{38659976-0A46-476F-8AB2-D849C7C5C0E1}"/>
    <cellStyle name="입력 34 6 2" xfId="39712" xr:uid="{E6B83174-EB8C-4C58-9ABB-78CC8197D311}"/>
    <cellStyle name="입력 34 7" xfId="39713" xr:uid="{D2342163-F2A1-4B61-A557-17651FF97E5E}"/>
    <cellStyle name="입력 35" xfId="13691" xr:uid="{E740D303-188C-40C4-B66A-A39B82CF9480}"/>
    <cellStyle name="입력 35 2" xfId="13692" xr:uid="{65BB3606-E1C8-4682-AF0F-662153FE6B8E}"/>
    <cellStyle name="입력 35 2 2" xfId="13693" xr:uid="{51A10E7D-44AA-4F00-8460-668044269AC8}"/>
    <cellStyle name="입력 35 2 2 2" xfId="39714" xr:uid="{09A89921-0498-4EDD-BAF0-D60EEC299782}"/>
    <cellStyle name="입력 35 2 3" xfId="13694" xr:uid="{0307EDC5-456E-4898-9B72-31D1C2AADAB3}"/>
    <cellStyle name="입력 35 2 3 2" xfId="39715" xr:uid="{9E34AF79-5D21-42D3-A6C8-D2DA204A2969}"/>
    <cellStyle name="입력 35 2 4" xfId="39716" xr:uid="{F05CAE47-CD0C-47D7-97C9-5E000E93414F}"/>
    <cellStyle name="입력 35 3" xfId="13695" xr:uid="{B339B051-B388-4C1D-88A0-5CA543129673}"/>
    <cellStyle name="입력 35 3 2" xfId="13696" xr:uid="{C6C846E6-67FD-422C-987D-8A979A34CA7F}"/>
    <cellStyle name="입력 35 3 2 2" xfId="39717" xr:uid="{E3FC57FC-6BFE-416A-876A-0FB830AB9CC6}"/>
    <cellStyle name="입력 35 3 3" xfId="13697" xr:uid="{1FD77544-0A8A-494B-B447-C2B70558D792}"/>
    <cellStyle name="입력 35 3 3 2" xfId="39718" xr:uid="{0EBC45F5-08CE-42F1-8A2D-0D3B6A08DA75}"/>
    <cellStyle name="입력 35 3 4" xfId="39719" xr:uid="{BE1040BD-7ABB-4913-8BDA-A35EA31BC374}"/>
    <cellStyle name="입력 35 4" xfId="13698" xr:uid="{EA5E481B-3395-4677-9297-4B562862921C}"/>
    <cellStyle name="입력 35 4 2" xfId="13699" xr:uid="{2B48DA8B-DFC8-4FA1-A6FD-FF40308A63E6}"/>
    <cellStyle name="입력 35 4 2 2" xfId="39720" xr:uid="{0203058C-B608-4EE2-B698-5696EE9EB9CC}"/>
    <cellStyle name="입력 35 4 3" xfId="13700" xr:uid="{3EEF8464-DC13-4456-9FE6-52FE71D061C1}"/>
    <cellStyle name="입력 35 4 3 2" xfId="39721" xr:uid="{2EF52F7C-76A1-4B8C-AA92-75AA532AA923}"/>
    <cellStyle name="입력 35 4 4" xfId="39722" xr:uid="{F0EEE82C-3C18-425E-9D79-250EF68A65F1}"/>
    <cellStyle name="입력 35 5" xfId="13701" xr:uid="{B230A2F1-544D-4382-9D37-32C53D10B432}"/>
    <cellStyle name="입력 35 5 2" xfId="39723" xr:uid="{90B37DA6-3695-42E4-9C84-C1751B8FAAE8}"/>
    <cellStyle name="입력 35 6" xfId="13702" xr:uid="{29D4EF0A-EA3E-4A5A-824F-0A3168EC3F85}"/>
    <cellStyle name="입력 35 6 2" xfId="39724" xr:uid="{9F378B1F-5A68-49A0-B3A4-D4658C4D9F9D}"/>
    <cellStyle name="입력 35 7" xfId="39725" xr:uid="{B6E7F17C-48B5-456A-ADB6-FA607CB9758E}"/>
    <cellStyle name="입력 36" xfId="13703" xr:uid="{1F890BE6-4DCE-4345-85E2-249035CC1422}"/>
    <cellStyle name="입력 36 2" xfId="13704" xr:uid="{1F5F6421-630E-4EEC-814E-04C60CAE2D87}"/>
    <cellStyle name="입력 36 2 2" xfId="13705" xr:uid="{FEF4FDD8-0968-4866-9FA6-F63970C24475}"/>
    <cellStyle name="입력 36 2 2 2" xfId="39726" xr:uid="{899EDA45-E9D4-4631-8E56-3E5EC821BFD0}"/>
    <cellStyle name="입력 36 2 3" xfId="13706" xr:uid="{48DAA3FF-A3C4-4EB8-A6B2-49BB31C3E06D}"/>
    <cellStyle name="입력 36 2 3 2" xfId="39727" xr:uid="{401A6B96-31A6-43B4-B355-100D9408F71F}"/>
    <cellStyle name="입력 36 2 4" xfId="39728" xr:uid="{FF3C086D-BF4A-433D-BD8C-A120C2B4A608}"/>
    <cellStyle name="입력 36 3" xfId="13707" xr:uid="{EABD1D8B-0272-49F3-A228-5FCA2AA0FFBC}"/>
    <cellStyle name="입력 36 3 2" xfId="13708" xr:uid="{3DCB86FF-740B-4479-B205-56A3FD0A09E9}"/>
    <cellStyle name="입력 36 3 2 2" xfId="39729" xr:uid="{BAD5E773-1355-40FF-AD5A-8E26041C88D2}"/>
    <cellStyle name="입력 36 3 3" xfId="13709" xr:uid="{3F51903B-5954-4AEF-9599-448B548FD100}"/>
    <cellStyle name="입력 36 3 3 2" xfId="39730" xr:uid="{8C1B15AB-44AA-4F1F-B48E-85F630C82F1D}"/>
    <cellStyle name="입력 36 3 4" xfId="39731" xr:uid="{5722EA7E-F004-4C98-9FDA-56AD40A24506}"/>
    <cellStyle name="입력 36 4" xfId="13710" xr:uid="{4FCC3A6B-3F51-440C-B15F-A68831879575}"/>
    <cellStyle name="입력 36 4 2" xfId="13711" xr:uid="{59D815F8-A303-4285-9FC8-70B069792CDF}"/>
    <cellStyle name="입력 36 4 2 2" xfId="39732" xr:uid="{F6C98FE5-EEE9-4770-B0FC-0480FA114EA3}"/>
    <cellStyle name="입력 36 4 3" xfId="13712" xr:uid="{26746CA1-C479-44FD-82BA-296DC627E0FD}"/>
    <cellStyle name="입력 36 4 3 2" xfId="39733" xr:uid="{0B97A1D0-A2BE-4987-A908-09A8E96EB126}"/>
    <cellStyle name="입력 36 4 4" xfId="39734" xr:uid="{289CFD5A-9CF3-4449-BFD6-7EBB3B7806BB}"/>
    <cellStyle name="입력 36 5" xfId="13713" xr:uid="{D5A3DEC0-B686-4035-9B6A-3E012119284F}"/>
    <cellStyle name="입력 36 5 2" xfId="39735" xr:uid="{4A9C4B1E-1981-49AF-9791-585A25472C07}"/>
    <cellStyle name="입력 36 6" xfId="13714" xr:uid="{5938E265-9458-40D3-8334-3A12DD0A639B}"/>
    <cellStyle name="입력 36 6 2" xfId="39736" xr:uid="{09EEC061-2251-4FFC-B473-6397C0CC7BCD}"/>
    <cellStyle name="입력 36 7" xfId="39737" xr:uid="{CA6B140D-7637-4499-BE2B-B3F2D9D4527A}"/>
    <cellStyle name="입력 37" xfId="13715" xr:uid="{49D7030C-88E2-4A83-BA37-A79B01401CC3}"/>
    <cellStyle name="입력 37 2" xfId="13716" xr:uid="{5CCF3FA8-E478-448F-9344-5A9DA659F519}"/>
    <cellStyle name="입력 37 2 2" xfId="13717" xr:uid="{858D5A34-1C83-47C4-8F8C-8E6A0E5D070A}"/>
    <cellStyle name="입력 37 2 2 2" xfId="39738" xr:uid="{6E58196B-583A-4BC6-9388-2B4591759019}"/>
    <cellStyle name="입력 37 2 3" xfId="13718" xr:uid="{B70ADCD9-60DA-4262-BC7B-D3909E765B7F}"/>
    <cellStyle name="입력 37 2 3 2" xfId="39739" xr:uid="{320FBB1D-4A7F-43A4-89C2-CFD3D79FCD28}"/>
    <cellStyle name="입력 37 2 4" xfId="39740" xr:uid="{AF2E9787-0CC7-4BA4-B4A4-335C637C0E95}"/>
    <cellStyle name="입력 37 3" xfId="13719" xr:uid="{E03A9993-37B0-490C-AD1B-EAF25A0CE08B}"/>
    <cellStyle name="입력 37 3 2" xfId="13720" xr:uid="{D74B9F40-BBB1-4B86-98C7-C9E174358814}"/>
    <cellStyle name="입력 37 3 2 2" xfId="39741" xr:uid="{758AA4E4-F5E4-4E45-A5BF-64F1AB6CA00A}"/>
    <cellStyle name="입력 37 3 3" xfId="13721" xr:uid="{810D0E7A-2D70-4BFD-9499-BBC90B27F2E4}"/>
    <cellStyle name="입력 37 3 3 2" xfId="39742" xr:uid="{5288AB25-4F1E-42C8-AB4F-647FEFED0EA1}"/>
    <cellStyle name="입력 37 3 4" xfId="39743" xr:uid="{5DB088C8-FC07-463D-BD1F-AB147571A2FA}"/>
    <cellStyle name="입력 37 4" xfId="13722" xr:uid="{9990EDF2-180E-49EE-BEB1-C57D7233544E}"/>
    <cellStyle name="입력 37 4 2" xfId="13723" xr:uid="{C311C562-AA43-457C-ACCC-18608B1A4E3E}"/>
    <cellStyle name="입력 37 4 2 2" xfId="39744" xr:uid="{B684CDE3-4351-4A1A-A39A-F42EFA9CF111}"/>
    <cellStyle name="입력 37 4 3" xfId="13724" xr:uid="{D4A7675E-5D04-496D-95AF-A0A97B4D90A3}"/>
    <cellStyle name="입력 37 4 3 2" xfId="39745" xr:uid="{703AFCE5-1DDA-4DC9-846C-EABE0679C87E}"/>
    <cellStyle name="입력 37 4 4" xfId="39746" xr:uid="{7DB40EF8-5ACA-4497-9BE3-496B161E8332}"/>
    <cellStyle name="입력 37 5" xfId="13725" xr:uid="{567A8DC0-B34E-40B5-84A4-407A3A17A5C0}"/>
    <cellStyle name="입력 37 5 2" xfId="39747" xr:uid="{BE70EAE6-CD46-4597-8236-C54B09927B63}"/>
    <cellStyle name="입력 37 6" xfId="13726" xr:uid="{4BF352D0-AD70-4E4D-9389-CA7BFF3C6A69}"/>
    <cellStyle name="입력 37 6 2" xfId="39748" xr:uid="{E3897580-D70B-412B-9487-5715E703336F}"/>
    <cellStyle name="입력 37 7" xfId="39749" xr:uid="{D135F28E-7591-4D20-AC44-A49870257016}"/>
    <cellStyle name="입력 38" xfId="13727" xr:uid="{7B800117-24AB-4A07-8A51-D2A83B93B3C8}"/>
    <cellStyle name="입력 38 2" xfId="13728" xr:uid="{A544065B-9CD2-4CA8-B680-BAB61F84823F}"/>
    <cellStyle name="입력 38 2 2" xfId="13729" xr:uid="{FD8FE500-5DCC-4131-BBF4-8FBB8858D76E}"/>
    <cellStyle name="입력 38 2 2 2" xfId="39750" xr:uid="{EACEE278-E43E-4C2B-8686-EF488509453A}"/>
    <cellStyle name="입력 38 2 3" xfId="13730" xr:uid="{A4708D47-B229-4DFA-A51E-8219C38C331D}"/>
    <cellStyle name="입력 38 2 3 2" xfId="39751" xr:uid="{7F36A652-EE04-41E6-A78E-D034DFFC2DD2}"/>
    <cellStyle name="입력 38 2 4" xfId="39752" xr:uid="{150BB524-A06C-4F5A-AD79-B77C3EC5551B}"/>
    <cellStyle name="입력 38 3" xfId="13731" xr:uid="{D41EDC35-0EF2-48F5-A0D8-02D3B3D6E913}"/>
    <cellStyle name="입력 38 3 2" xfId="13732" xr:uid="{95C047DF-72D1-487C-A3EE-1D27F5216CAF}"/>
    <cellStyle name="입력 38 3 2 2" xfId="39753" xr:uid="{B7B1AF08-2247-491D-8A6D-CE6C9EF562F3}"/>
    <cellStyle name="입력 38 3 3" xfId="13733" xr:uid="{90CDB6B6-9A9A-48C5-8F72-10B158273DBC}"/>
    <cellStyle name="입력 38 3 3 2" xfId="39754" xr:uid="{F0CA531F-76D5-4275-AF7B-0A99BD301CBF}"/>
    <cellStyle name="입력 38 3 4" xfId="39755" xr:uid="{5B9D8D0C-7CBF-4414-9C3F-1D2468FD70D5}"/>
    <cellStyle name="입력 38 4" xfId="13734" xr:uid="{7CCF933A-60FE-4F42-81AF-D7F92805877A}"/>
    <cellStyle name="입력 38 4 2" xfId="13735" xr:uid="{FA606A38-317B-46F9-89F9-990C97E7E6F5}"/>
    <cellStyle name="입력 38 4 2 2" xfId="39756" xr:uid="{513D63B8-BFEB-41F1-8E2C-E40C77B000D7}"/>
    <cellStyle name="입력 38 4 3" xfId="13736" xr:uid="{1C44DD57-7054-4215-8E2E-6BC5C32C9DF9}"/>
    <cellStyle name="입력 38 4 3 2" xfId="39757" xr:uid="{FBE05E2E-A829-45D7-838F-011A7C705124}"/>
    <cellStyle name="입력 38 4 4" xfId="39758" xr:uid="{27882A20-BA93-48FC-A552-88DB76D9B39A}"/>
    <cellStyle name="입력 38 5" xfId="13737" xr:uid="{8D29F23C-574D-4E8E-AB87-629AC13EC2CC}"/>
    <cellStyle name="입력 38 5 2" xfId="39759" xr:uid="{4AFB208D-C67C-431C-9985-1C9831575F7E}"/>
    <cellStyle name="입력 38 6" xfId="13738" xr:uid="{A6628FD0-655F-446C-93B8-EC51C0DAF58A}"/>
    <cellStyle name="입력 38 6 2" xfId="39760" xr:uid="{09B4D4E5-5690-4783-96BE-E83EB3DBBFD7}"/>
    <cellStyle name="입력 38 7" xfId="39761" xr:uid="{D0F82FA9-6927-4818-AE81-37859F72B34C}"/>
    <cellStyle name="입력 39" xfId="13739" xr:uid="{591F0784-78C5-41B1-90A6-64A2CFDD35EF}"/>
    <cellStyle name="입력 39 2" xfId="13740" xr:uid="{C219D5F5-36D7-4A93-8C3A-1DD9395BE486}"/>
    <cellStyle name="입력 39 2 2" xfId="13741" xr:uid="{D0125908-BAE1-4081-969B-DEC4FBF23904}"/>
    <cellStyle name="입력 39 2 2 2" xfId="39762" xr:uid="{3A11574C-0444-4FD1-B38B-95BD27BD97CD}"/>
    <cellStyle name="입력 39 2 3" xfId="13742" xr:uid="{D9694716-C2B3-411E-A33B-A40DFDF7728F}"/>
    <cellStyle name="입력 39 2 3 2" xfId="39763" xr:uid="{500BDA1B-FA42-43E6-AC49-7CCFDAE72CE4}"/>
    <cellStyle name="입력 39 2 4" xfId="39764" xr:uid="{BF8A1D23-A0E9-4C2E-9492-4FEE10644BBE}"/>
    <cellStyle name="입력 39 3" xfId="13743" xr:uid="{A3CD2112-5D3A-4B21-8FEF-849A4E2CC05B}"/>
    <cellStyle name="입력 39 3 2" xfId="13744" xr:uid="{6A7FB571-B826-421B-8E45-53E65C0FAD50}"/>
    <cellStyle name="입력 39 3 2 2" xfId="39765" xr:uid="{532A0D91-BA76-49A7-B632-17958EEB8A6F}"/>
    <cellStyle name="입력 39 3 3" xfId="13745" xr:uid="{F7F5B273-637B-44ED-B969-B996E98FF3F4}"/>
    <cellStyle name="입력 39 3 3 2" xfId="39766" xr:uid="{B531E1E8-B6ED-4579-823E-1EB74402A18D}"/>
    <cellStyle name="입력 39 3 4" xfId="39767" xr:uid="{DBF6C975-A19F-47A2-85BC-813E24491B88}"/>
    <cellStyle name="입력 39 4" xfId="13746" xr:uid="{FE501BD6-85C9-404A-A7F6-09D5D7B3A316}"/>
    <cellStyle name="입력 39 4 2" xfId="13747" xr:uid="{D8403CC8-8AFA-4890-8234-50FBE9C7CE91}"/>
    <cellStyle name="입력 39 4 2 2" xfId="39768" xr:uid="{DD53CF9A-C9A8-48B2-A8AA-44D65A468179}"/>
    <cellStyle name="입력 39 4 3" xfId="13748" xr:uid="{F054DEF8-6C3D-4956-9252-2EEA8728A5CD}"/>
    <cellStyle name="입력 39 4 3 2" xfId="39769" xr:uid="{DCD4D067-2A32-4A3B-87BE-E7E244E2B8D4}"/>
    <cellStyle name="입력 39 4 4" xfId="39770" xr:uid="{A1F85CA1-1129-4F4B-A816-173190DC9B82}"/>
    <cellStyle name="입력 39 5" xfId="13749" xr:uid="{3A027153-DDF1-45CB-93A7-64F3F411C2A0}"/>
    <cellStyle name="입력 39 5 2" xfId="39771" xr:uid="{21E85C27-02A4-4165-B898-320065815DAD}"/>
    <cellStyle name="입력 39 6" xfId="13750" xr:uid="{47997A7E-942F-4BFD-8D29-9F5AF0DA0680}"/>
    <cellStyle name="입력 39 6 2" xfId="39772" xr:uid="{4AC15849-6F0B-4193-82C2-A3567624FAF2}"/>
    <cellStyle name="입력 39 7" xfId="39773" xr:uid="{0BDDE841-E1D4-4089-94C9-F46768E0E61F}"/>
    <cellStyle name="입력 4" xfId="13751" xr:uid="{557B37F9-A92C-42B2-8214-7B9F24AF649B}"/>
    <cellStyle name="입력 4 10" xfId="13752" xr:uid="{571D832A-ACE7-4551-94EF-0DAE383FF123}"/>
    <cellStyle name="입력 4 10 2" xfId="13753" xr:uid="{2CA5E2B2-67A5-4437-9C1B-A6F64F454D9C}"/>
    <cellStyle name="입력 4 10 2 2" xfId="13754" xr:uid="{FC882291-9A94-4609-8082-8E5B2D1751BE}"/>
    <cellStyle name="입력 4 10 2 2 2" xfId="39774" xr:uid="{0071B66E-6FDA-4AAE-8C04-B308FCAA74BE}"/>
    <cellStyle name="입력 4 10 2 3" xfId="13755" xr:uid="{F80D34A0-C67A-4751-9BBE-A64265C00CC8}"/>
    <cellStyle name="입력 4 10 2 3 2" xfId="39775" xr:uid="{B881B955-D6CA-44EB-A2E0-D58F9773595F}"/>
    <cellStyle name="입력 4 10 2 4" xfId="39776" xr:uid="{0FD6CE8F-152C-4550-A77B-E7E2D1D4BF87}"/>
    <cellStyle name="입력 4 10 3" xfId="13756" xr:uid="{8BAA816F-DB3B-4CB8-95D6-50BE03F88227}"/>
    <cellStyle name="입력 4 10 3 2" xfId="13757" xr:uid="{4AF9FB96-F7C0-4F08-9045-4B5F8EF992D4}"/>
    <cellStyle name="입력 4 10 3 2 2" xfId="39777" xr:uid="{C51CDC16-F40B-4416-86EC-1787D5BB873E}"/>
    <cellStyle name="입력 4 10 3 3" xfId="13758" xr:uid="{87FA5890-D07B-4CE0-8D45-5CB5989C14CC}"/>
    <cellStyle name="입력 4 10 3 3 2" xfId="39778" xr:uid="{38D9D4F3-ADE3-4E52-B7E8-337A72447232}"/>
    <cellStyle name="입력 4 10 3 4" xfId="39779" xr:uid="{D4567510-C20B-4CB5-8230-3D0D1BB4444E}"/>
    <cellStyle name="입력 4 10 4" xfId="13759" xr:uid="{0C2B5CF7-D3BB-49CA-897F-666422699002}"/>
    <cellStyle name="입력 4 10 4 2" xfId="39780" xr:uid="{47A513A2-25A8-4EB2-8414-B01F3DC207DC}"/>
    <cellStyle name="입력 4 10 5" xfId="13760" xr:uid="{CA63A72B-9CF7-4D89-AA37-F1BE6AB07CE6}"/>
    <cellStyle name="입력 4 10 5 2" xfId="39781" xr:uid="{AEFCB217-A941-496F-AA33-E91D4B1E0588}"/>
    <cellStyle name="입력 4 10 6" xfId="39782" xr:uid="{AC8A712C-924D-4D31-8AC3-EE6D8344F190}"/>
    <cellStyle name="입력 4 11" xfId="13761" xr:uid="{0624E2C1-6608-4EDC-B9E3-DE920237C454}"/>
    <cellStyle name="입력 4 11 2" xfId="13762" xr:uid="{02456931-6A54-401C-BFAB-5C0D037482FE}"/>
    <cellStyle name="입력 4 11 2 2" xfId="13763" xr:uid="{4B443645-9153-47A7-87C1-525B767E9FE5}"/>
    <cellStyle name="입력 4 11 2 2 2" xfId="39783" xr:uid="{ECFB53A4-A2A1-4FEA-A0E5-201CFB6F8CB4}"/>
    <cellStyle name="입력 4 11 2 3" xfId="13764" xr:uid="{D7B63F2E-2DE5-46BF-BD7D-A43E7E4BC289}"/>
    <cellStyle name="입력 4 11 2 3 2" xfId="39784" xr:uid="{6D987ACA-6E80-4E9A-BBC8-3CAFA9F7DABE}"/>
    <cellStyle name="입력 4 11 2 4" xfId="39785" xr:uid="{1F2F3BD8-50E8-4387-83A6-4AAEAC36EE27}"/>
    <cellStyle name="입력 4 11 3" xfId="13765" xr:uid="{9437BCF2-DDAC-4EF8-BF63-CF922CFF9B9B}"/>
    <cellStyle name="입력 4 11 3 2" xfId="13766" xr:uid="{97E9D764-3DD9-4983-B6C7-A1579CC47E35}"/>
    <cellStyle name="입력 4 11 3 2 2" xfId="39786" xr:uid="{AF0FC767-A047-4E6E-A95D-DD325539152E}"/>
    <cellStyle name="입력 4 11 3 3" xfId="13767" xr:uid="{E7AF1BFF-0EF5-4BA1-B884-06D3ECE64E4C}"/>
    <cellStyle name="입력 4 11 3 3 2" xfId="39787" xr:uid="{FED13CF2-FE00-4402-9DDE-E6AB02CF9729}"/>
    <cellStyle name="입력 4 11 3 4" xfId="39788" xr:uid="{0E57C402-06B3-4F38-9E15-BBE31461A70F}"/>
    <cellStyle name="입력 4 11 4" xfId="13768" xr:uid="{11D0F2AC-2433-47F5-8318-06AB49A72A6E}"/>
    <cellStyle name="입력 4 11 4 2" xfId="39789" xr:uid="{524429E4-48B5-4474-9D51-CF63A969885D}"/>
    <cellStyle name="입력 4 11 5" xfId="13769" xr:uid="{AD41A731-930D-4A0A-A636-32FDDEFC4A93}"/>
    <cellStyle name="입력 4 11 5 2" xfId="39790" xr:uid="{95C5024A-9C26-45DD-8574-74AA73F58521}"/>
    <cellStyle name="입력 4 11 6" xfId="39791" xr:uid="{44AE32E5-4D66-4B33-8892-0E51BCA89EB3}"/>
    <cellStyle name="입력 4 12" xfId="13770" xr:uid="{1873A819-5FD1-4B58-9FDF-3EF5AD81E98D}"/>
    <cellStyle name="입력 4 12 2" xfId="13771" xr:uid="{D3F3B738-55BD-45D0-9F23-2E4475F41EAC}"/>
    <cellStyle name="입력 4 12 2 2" xfId="13772" xr:uid="{07CCF5F0-2ACC-4F5A-B629-F00061AE5D27}"/>
    <cellStyle name="입력 4 12 2 2 2" xfId="39792" xr:uid="{6BB1BDFD-B530-4C2C-AB49-F6D9EA25A98A}"/>
    <cellStyle name="입력 4 12 2 3" xfId="13773" xr:uid="{2ACD0C8F-D4D9-4537-835D-09A9FFD6EA06}"/>
    <cellStyle name="입력 4 12 2 3 2" xfId="39793" xr:uid="{A1531C02-E1E1-447D-B1B7-8689A47E5CE7}"/>
    <cellStyle name="입력 4 12 2 4" xfId="39794" xr:uid="{87815E77-47C1-4BB1-9389-72FF0650E4D7}"/>
    <cellStyle name="입력 4 12 3" xfId="13774" xr:uid="{D5AD4EB6-C44E-41E0-8420-658E9FF6E1AB}"/>
    <cellStyle name="입력 4 12 3 2" xfId="13775" xr:uid="{834FAF4F-55DF-4014-810C-1BC05A959D2E}"/>
    <cellStyle name="입력 4 12 3 2 2" xfId="39795" xr:uid="{32156347-4E6E-454D-BC41-A4608DC63DCB}"/>
    <cellStyle name="입력 4 12 3 3" xfId="13776" xr:uid="{0FD03D93-99D9-411A-9AB9-D5B42FAB6B82}"/>
    <cellStyle name="입력 4 12 3 3 2" xfId="39796" xr:uid="{30A098EB-1E51-4DBF-93E2-25BC64599E4C}"/>
    <cellStyle name="입력 4 12 3 4" xfId="39797" xr:uid="{79476904-55DD-4327-82DC-96A7BE87D1BE}"/>
    <cellStyle name="입력 4 12 4" xfId="13777" xr:uid="{CF8B37C0-B0B6-4CDE-AD1D-99728F340C8A}"/>
    <cellStyle name="입력 4 12 4 2" xfId="39798" xr:uid="{5B6879A6-731C-4645-9E4D-977DD2A9EBF9}"/>
    <cellStyle name="입력 4 12 5" xfId="13778" xr:uid="{F0786144-E2CB-49C0-9EBA-B231F544E629}"/>
    <cellStyle name="입력 4 12 5 2" xfId="39799" xr:uid="{410634B3-898A-46BA-9FC5-EE2D09E247D2}"/>
    <cellStyle name="입력 4 12 6" xfId="39800" xr:uid="{963F0073-862B-42FD-8312-512C6C1FC8C4}"/>
    <cellStyle name="입력 4 13" xfId="13779" xr:uid="{12DFE3E4-9C78-43EE-B5E2-87E8A05F07F1}"/>
    <cellStyle name="입력 4 13 2" xfId="13780" xr:uid="{842D3625-481E-4460-8D07-6FBD8A2BEA55}"/>
    <cellStyle name="입력 4 13 2 2" xfId="13781" xr:uid="{05F8B491-8AFC-4E3D-A8B7-B3A4A5FE3459}"/>
    <cellStyle name="입력 4 13 2 2 2" xfId="39801" xr:uid="{3648F291-6BC5-4A50-9302-DC115440132F}"/>
    <cellStyle name="입력 4 13 2 3" xfId="13782" xr:uid="{9559148C-C263-41C6-BFA4-3623F4AC7A33}"/>
    <cellStyle name="입력 4 13 2 3 2" xfId="39802" xr:uid="{908B4640-1A53-4D6E-A362-326F1E22E77F}"/>
    <cellStyle name="입력 4 13 2 4" xfId="39803" xr:uid="{86314C39-74DE-4A56-A4FE-6FEF299046B4}"/>
    <cellStyle name="입력 4 13 3" xfId="13783" xr:uid="{D3D6C03C-7930-4091-8D10-074207AE25BD}"/>
    <cellStyle name="입력 4 13 3 2" xfId="13784" xr:uid="{DB3BAD4B-7DEE-41C4-835C-B88C134CD8CE}"/>
    <cellStyle name="입력 4 13 3 2 2" xfId="39804" xr:uid="{40C4C27A-0705-4153-BE24-BC25D081C141}"/>
    <cellStyle name="입력 4 13 3 3" xfId="13785" xr:uid="{FDA58DA4-BB64-4F67-972F-A8198CF72C1A}"/>
    <cellStyle name="입력 4 13 3 3 2" xfId="39805" xr:uid="{8D88A052-5F57-4F27-B316-E52AF7754989}"/>
    <cellStyle name="입력 4 13 3 4" xfId="39806" xr:uid="{EAC94A01-98BF-4B17-BE5C-62E8B5C69DF1}"/>
    <cellStyle name="입력 4 13 4" xfId="13786" xr:uid="{4BA00C84-AB1C-43D7-958E-AF9D73C8FDBB}"/>
    <cellStyle name="입력 4 13 4 2" xfId="39807" xr:uid="{E07706BB-D0C4-4C87-B0E1-AB21CD426736}"/>
    <cellStyle name="입력 4 13 5" xfId="13787" xr:uid="{828094D0-2ADA-4139-B964-3CE3D0178DCF}"/>
    <cellStyle name="입력 4 13 5 2" xfId="39808" xr:uid="{B768DEC3-D397-4FB1-8F36-281A2E9EAB2D}"/>
    <cellStyle name="입력 4 13 6" xfId="39809" xr:uid="{C62FD4E5-3DB5-4717-93FA-43AC6421D9EC}"/>
    <cellStyle name="입력 4 14" xfId="13788" xr:uid="{1F50B418-54A0-4BB0-82AD-4FCA9DCB6736}"/>
    <cellStyle name="입력 4 14 2" xfId="13789" xr:uid="{68D6C22D-BE93-4B9A-B101-2DD04F2FCCC7}"/>
    <cellStyle name="입력 4 14 2 2" xfId="13790" xr:uid="{07AB828A-A798-4FA3-A7C3-EBAAFA2AF413}"/>
    <cellStyle name="입력 4 14 2 2 2" xfId="39810" xr:uid="{9691E4D5-59BA-4F9F-825D-43B0970D679C}"/>
    <cellStyle name="입력 4 14 2 3" xfId="13791" xr:uid="{5436A9B8-6F91-4916-8D47-EA98910621F1}"/>
    <cellStyle name="입력 4 14 2 3 2" xfId="39811" xr:uid="{34748AD0-35E1-4490-8A58-5FEDA33FD37D}"/>
    <cellStyle name="입력 4 14 2 4" xfId="39812" xr:uid="{340CB6C0-6075-4624-9379-D9C55DF39CF8}"/>
    <cellStyle name="입력 4 14 3" xfId="13792" xr:uid="{F8726F24-A054-4569-8CAF-DB23F23B1CED}"/>
    <cellStyle name="입력 4 14 3 2" xfId="13793" xr:uid="{92DE4B1E-DD4E-436F-8FEC-F78AE4F9DAB6}"/>
    <cellStyle name="입력 4 14 3 2 2" xfId="39813" xr:uid="{870C27BC-27D0-4971-894E-5B6876DCA897}"/>
    <cellStyle name="입력 4 14 3 3" xfId="13794" xr:uid="{CA7CCD4B-827C-4385-BEFD-43C7C54AF07E}"/>
    <cellStyle name="입력 4 14 3 3 2" xfId="39814" xr:uid="{246D94E7-BFD8-4B99-B6F4-072A6325CCDF}"/>
    <cellStyle name="입력 4 14 3 4" xfId="39815" xr:uid="{8EBF9C34-1FA2-4D56-AB92-86BDD1954F05}"/>
    <cellStyle name="입력 4 14 4" xfId="13795" xr:uid="{3837CF01-6D38-4C70-A66E-027CB0E78A8F}"/>
    <cellStyle name="입력 4 14 4 2" xfId="39816" xr:uid="{65B9515D-4E99-4ECD-97CD-A790FF8856C3}"/>
    <cellStyle name="입력 4 14 5" xfId="13796" xr:uid="{E2881792-926B-462E-8A62-0E42F4EDE08A}"/>
    <cellStyle name="입력 4 14 5 2" xfId="39817" xr:uid="{42C99CE4-477D-44A3-BA7F-34F3AD69F197}"/>
    <cellStyle name="입력 4 14 6" xfId="39818" xr:uid="{E9BDFB2D-AEB1-4E0F-B88B-ACFCC919E962}"/>
    <cellStyle name="입력 4 15" xfId="13797" xr:uid="{52CC14AF-8BB0-4C3C-8EF2-CA2644045D10}"/>
    <cellStyle name="입력 4 15 2" xfId="13798" xr:uid="{18E3692B-CF31-4F7E-AA70-31425186F26E}"/>
    <cellStyle name="입력 4 15 2 2" xfId="13799" xr:uid="{C643AB5D-C52B-49B0-8A7F-01B53A609FAE}"/>
    <cellStyle name="입력 4 15 2 2 2" xfId="39819" xr:uid="{9FFBE984-CFC9-4F2F-9A9F-ED81FC27DA65}"/>
    <cellStyle name="입력 4 15 2 3" xfId="13800" xr:uid="{9A889DC2-4F8C-4C61-9D0D-31BABAA90BEA}"/>
    <cellStyle name="입력 4 15 2 3 2" xfId="39820" xr:uid="{EAD99144-66F4-49E7-A162-B21A16ED0CED}"/>
    <cellStyle name="입력 4 15 2 4" xfId="39821" xr:uid="{A5C31E7E-CDFD-45BD-ABB5-4AA375B02047}"/>
    <cellStyle name="입력 4 15 3" xfId="13801" xr:uid="{FA43C00C-C51B-46EE-8A68-AB95AD5E9D62}"/>
    <cellStyle name="입력 4 15 3 2" xfId="13802" xr:uid="{8CB28826-DC9E-4A3C-A4F6-65ADF59448E4}"/>
    <cellStyle name="입력 4 15 3 2 2" xfId="39822" xr:uid="{AF865E02-0CAA-4A82-B106-48FD911FC1E8}"/>
    <cellStyle name="입력 4 15 3 3" xfId="13803" xr:uid="{19044953-B2C8-4639-89C8-C9C0103277E1}"/>
    <cellStyle name="입력 4 15 3 3 2" xfId="39823" xr:uid="{2F588688-659B-4267-8993-63ED59E13A74}"/>
    <cellStyle name="입력 4 15 3 4" xfId="39824" xr:uid="{9A41E0D5-759F-4290-8EF1-FF6643CB5428}"/>
    <cellStyle name="입력 4 15 4" xfId="13804" xr:uid="{95036D63-7CC2-49C9-BCE4-0402928B808A}"/>
    <cellStyle name="입력 4 15 4 2" xfId="39825" xr:uid="{9A8D2533-C40B-4941-87AB-45B3A260111A}"/>
    <cellStyle name="입력 4 15 5" xfId="13805" xr:uid="{4F65F813-85B9-4B64-B711-E6CECFDE7D80}"/>
    <cellStyle name="입력 4 15 5 2" xfId="39826" xr:uid="{28EB1967-0CF0-481C-9A4A-035E3400B518}"/>
    <cellStyle name="입력 4 15 6" xfId="39827" xr:uid="{8B06CE5E-4291-43A4-8BA1-F767A2365C16}"/>
    <cellStyle name="입력 4 16" xfId="13806" xr:uid="{9A0F6816-8CFD-4D3C-9D2B-177DA801B6D3}"/>
    <cellStyle name="입력 4 16 2" xfId="13807" xr:uid="{A158C1D9-53BA-446A-89B4-A4CC9AD2F8D5}"/>
    <cellStyle name="입력 4 16 2 2" xfId="39828" xr:uid="{BE6FAB1A-5C5F-4D94-A23A-65FBF712A3BC}"/>
    <cellStyle name="입력 4 16 3" xfId="13808" xr:uid="{4374F4CC-8578-4F10-B818-049E5C11ED5D}"/>
    <cellStyle name="입력 4 16 3 2" xfId="39829" xr:uid="{E9C665B1-A9A2-4FF8-B0F7-ED1C7C41FF6B}"/>
    <cellStyle name="입력 4 16 4" xfId="39830" xr:uid="{5FEAE00F-394C-462C-B76A-97FA32AE2C40}"/>
    <cellStyle name="입력 4 17" xfId="28180" xr:uid="{BEFD61FA-478A-4E0F-A970-AE75D27438D6}"/>
    <cellStyle name="입력 4 17 2" xfId="39831" xr:uid="{83FDB497-6B8F-4C3A-94F4-002B459CF887}"/>
    <cellStyle name="입력 4 18" xfId="39832" xr:uid="{5928D1D0-0A0E-414B-BDFB-66D934444208}"/>
    <cellStyle name="입력 4 2" xfId="13809" xr:uid="{1E29E0C5-A45E-4B50-9C84-AE1F6E34EE21}"/>
    <cellStyle name="입력 4 2 2" xfId="13810" xr:uid="{FE8AC38E-77C6-48CB-B415-7A0CD59F4C6B}"/>
    <cellStyle name="입력 4 2 2 2" xfId="13811" xr:uid="{EE5DA0CE-3388-4D15-BCE6-23BCAA163B75}"/>
    <cellStyle name="입력 4 2 2 2 2" xfId="39833" xr:uid="{EC01ED47-7D75-432D-A534-F84CE58149D2}"/>
    <cellStyle name="입력 4 2 2 3" xfId="13812" xr:uid="{9119ED0D-0D84-4897-8C0A-B9714C094330}"/>
    <cellStyle name="입력 4 2 2 3 2" xfId="39834" xr:uid="{29B25B21-345A-4EFD-BF1C-8713B78F1C27}"/>
    <cellStyle name="입력 4 2 2 4" xfId="39835" xr:uid="{DD35FBA3-0D2E-46BE-86C9-7496FAF928E4}"/>
    <cellStyle name="입력 4 2 3" xfId="13813" xr:uid="{89C43965-DE0E-4BAB-A0D6-94A7A8FB9303}"/>
    <cellStyle name="입력 4 2 3 2" xfId="13814" xr:uid="{DA7267D6-5721-4D4B-B858-B334128B24E6}"/>
    <cellStyle name="입력 4 2 3 2 2" xfId="39836" xr:uid="{D00EF13A-D33C-43E1-A288-1F43D98B157A}"/>
    <cellStyle name="입력 4 2 3 3" xfId="13815" xr:uid="{FB1C3CC7-D8AA-42F4-BDF7-5E98A5F3088E}"/>
    <cellStyle name="입력 4 2 3 3 2" xfId="39837" xr:uid="{C27EF9F5-50DD-4CBF-BA09-4F910F252B0D}"/>
    <cellStyle name="입력 4 2 3 4" xfId="39838" xr:uid="{4A89D2E3-48F1-4A41-8715-EBB04B2BF554}"/>
    <cellStyle name="입력 4 2 4" xfId="13816" xr:uid="{0AFEAD32-F6BF-45A1-8370-C7A93A27F4ED}"/>
    <cellStyle name="입력 4 2 4 2" xfId="39839" xr:uid="{DD6F70D8-1DF0-40B3-B0CB-BD68AE361888}"/>
    <cellStyle name="입력 4 2 5" xfId="13817" xr:uid="{8861AD87-8DFF-477D-8ACE-371CCFE21D5B}"/>
    <cellStyle name="입력 4 2 5 2" xfId="39840" xr:uid="{EF7B3219-C06E-4DC5-9568-63BB8F87C860}"/>
    <cellStyle name="입력 4 2 6" xfId="28181" xr:uid="{6CBA7722-5FF4-44F4-8FD6-4C65A92BC277}"/>
    <cellStyle name="입력 4 2 6 2" xfId="39841" xr:uid="{36CEAC39-7C1A-4B9F-A44F-D49967906D79}"/>
    <cellStyle name="입력 4 2 7" xfId="39842" xr:uid="{B7709EB1-43AD-43A0-8FBF-68B8ABF0D7E9}"/>
    <cellStyle name="입력 4 3" xfId="13818" xr:uid="{95E4F9FB-C07E-4516-9CD1-C032FC36A7FF}"/>
    <cellStyle name="입력 4 3 2" xfId="13819" xr:uid="{0E18E3C3-B965-4C8E-B8A2-2A37758C03F8}"/>
    <cellStyle name="입력 4 3 2 2" xfId="13820" xr:uid="{966148A4-3CD5-4312-B2E6-88BD5E7001D7}"/>
    <cellStyle name="입력 4 3 2 2 2" xfId="39843" xr:uid="{FFE40AAF-BAB9-43D7-AE67-66970C1EC796}"/>
    <cellStyle name="입력 4 3 2 3" xfId="13821" xr:uid="{14C8E72E-E75D-4239-AA77-55B81708755D}"/>
    <cellStyle name="입력 4 3 2 3 2" xfId="39844" xr:uid="{A1400250-EDF6-4E3D-A26B-AFE264447157}"/>
    <cellStyle name="입력 4 3 2 4" xfId="39845" xr:uid="{BAE0A311-96EA-48A5-A593-8DEBED28C453}"/>
    <cellStyle name="입력 4 3 3" xfId="13822" xr:uid="{F611B4C7-3147-41AD-A3D9-47FEA44F49EC}"/>
    <cellStyle name="입력 4 3 3 2" xfId="13823" xr:uid="{A64EE992-647F-476A-BD03-473655067D5E}"/>
    <cellStyle name="입력 4 3 3 2 2" xfId="39846" xr:uid="{B58DDE66-A00E-40F6-AA29-6FC484000D00}"/>
    <cellStyle name="입력 4 3 3 3" xfId="13824" xr:uid="{0423836F-1A89-4307-9390-5CB3D1A504BE}"/>
    <cellStyle name="입력 4 3 3 3 2" xfId="39847" xr:uid="{86B2A18C-01FA-462E-9FD0-3F4257B434A8}"/>
    <cellStyle name="입력 4 3 3 4" xfId="39848" xr:uid="{5D44AC96-5ED8-4844-B54B-E63BB6BD3C84}"/>
    <cellStyle name="입력 4 3 4" xfId="13825" xr:uid="{024D8351-6F76-4F24-B70D-31B1113F7505}"/>
    <cellStyle name="입력 4 3 4 2" xfId="39849" xr:uid="{F5A91447-5898-426E-9701-9871E8808EC4}"/>
    <cellStyle name="입력 4 3 5" xfId="13826" xr:uid="{45A563EE-9842-47D9-A787-F82CFB10E3E5}"/>
    <cellStyle name="입력 4 3 5 2" xfId="39850" xr:uid="{7E7BAA4E-5636-4091-9A66-72ACFCBA1288}"/>
    <cellStyle name="입력 4 3 6" xfId="39851" xr:uid="{692E63F9-4D40-41C2-A837-DDEC8896C898}"/>
    <cellStyle name="입력 4 4" xfId="13827" xr:uid="{2BE20E1C-65BD-4DF3-AFDB-CA66F7F34D42}"/>
    <cellStyle name="입력 4 4 2" xfId="13828" xr:uid="{AD67F7C5-E27A-4419-A241-078A14107D7A}"/>
    <cellStyle name="입력 4 4 2 2" xfId="13829" xr:uid="{13DAA9C9-375B-477B-82BC-760ACB9FE1A8}"/>
    <cellStyle name="입력 4 4 2 2 2" xfId="39852" xr:uid="{794B1540-4AAE-445E-B8D0-6AB2D989F522}"/>
    <cellStyle name="입력 4 4 2 3" xfId="13830" xr:uid="{A515AFEC-04EB-4F54-857D-EED6ADA2B53B}"/>
    <cellStyle name="입력 4 4 2 3 2" xfId="39853" xr:uid="{40A0070C-B3EC-4419-9F48-5EDB3E9A1489}"/>
    <cellStyle name="입력 4 4 2 4" xfId="39854" xr:uid="{4A6D25E3-43B5-4A6D-B25E-EDEFCC07BF7D}"/>
    <cellStyle name="입력 4 4 3" xfId="13831" xr:uid="{C3AB24C1-3817-42F6-B116-18DA7B3A9659}"/>
    <cellStyle name="입력 4 4 3 2" xfId="13832" xr:uid="{148585EC-0FB3-455D-B390-1F17E1DC7FD0}"/>
    <cellStyle name="입력 4 4 3 2 2" xfId="39855" xr:uid="{6C54EA11-6370-480D-B7DF-D77A18B400F0}"/>
    <cellStyle name="입력 4 4 3 3" xfId="13833" xr:uid="{76D5CF88-E022-4269-A904-7FDBF0468C6F}"/>
    <cellStyle name="입력 4 4 3 3 2" xfId="39856" xr:uid="{24478803-4F12-4138-9EFB-380D44BC1D75}"/>
    <cellStyle name="입력 4 4 3 4" xfId="39857" xr:uid="{4F41DCD4-1D31-4155-B81C-113E7245B3AD}"/>
    <cellStyle name="입력 4 4 4" xfId="13834" xr:uid="{FC20A7E6-AA5A-4E96-9E6F-C95B9C9300D5}"/>
    <cellStyle name="입력 4 4 4 2" xfId="39858" xr:uid="{3DCECE13-9FCB-454C-A6CB-2421AA00ADCB}"/>
    <cellStyle name="입력 4 4 5" xfId="13835" xr:uid="{28DCD112-2A3D-4BE5-8A62-D332D7069636}"/>
    <cellStyle name="입력 4 4 5 2" xfId="39859" xr:uid="{F56F40DA-29F9-48C7-9404-18B2F5E60C1F}"/>
    <cellStyle name="입력 4 4 6" xfId="39860" xr:uid="{62AA63B1-99A3-4865-8621-06A372A943B4}"/>
    <cellStyle name="입력 4 5" xfId="13836" xr:uid="{BFC26086-1366-4E53-A5A5-51E3A938825E}"/>
    <cellStyle name="입력 4 5 2" xfId="13837" xr:uid="{C9BD573A-F868-4D75-A5E5-B6670D541CEE}"/>
    <cellStyle name="입력 4 5 2 2" xfId="13838" xr:uid="{6F04BE28-E618-4F5C-AE64-AC24DC7A6685}"/>
    <cellStyle name="입력 4 5 2 2 2" xfId="39861" xr:uid="{F28C571C-29CB-4333-B49F-B01AF0367E8B}"/>
    <cellStyle name="입력 4 5 2 3" xfId="13839" xr:uid="{67DE151E-FDC2-40AB-8BC0-5526A04E05B7}"/>
    <cellStyle name="입력 4 5 2 3 2" xfId="39862" xr:uid="{11493FB7-78A2-48EB-A2EB-29DCBF6F0ADD}"/>
    <cellStyle name="입력 4 5 2 4" xfId="39863" xr:uid="{7ADBFE15-DF6E-4000-9901-FD73CE65FC5D}"/>
    <cellStyle name="입력 4 5 3" xfId="13840" xr:uid="{994A3AD1-4C21-4BE4-9564-6C9965881CE9}"/>
    <cellStyle name="입력 4 5 3 2" xfId="13841" xr:uid="{6FAFC438-292B-4C2A-80D5-4EA89BEE9033}"/>
    <cellStyle name="입력 4 5 3 2 2" xfId="39864" xr:uid="{1CCEF3F3-F1C9-4250-B17D-1E7CC4166082}"/>
    <cellStyle name="입력 4 5 3 3" xfId="13842" xr:uid="{436EC752-8C35-4FEA-805E-B89C4E4AA454}"/>
    <cellStyle name="입력 4 5 3 3 2" xfId="39865" xr:uid="{518DA81C-1618-401A-B59C-B49B21881B33}"/>
    <cellStyle name="입력 4 5 3 4" xfId="39866" xr:uid="{18161D04-CCBF-4D78-B9F2-5A236410CB60}"/>
    <cellStyle name="입력 4 5 4" xfId="13843" xr:uid="{E3C443D0-BD50-4E71-97CF-E00C207FA50A}"/>
    <cellStyle name="입력 4 5 4 2" xfId="39867" xr:uid="{31AB545C-9B7E-49E8-9A8B-30DECDDE4789}"/>
    <cellStyle name="입력 4 5 5" xfId="13844" xr:uid="{CC61E95A-E50C-427D-9D45-CA6B4BF34570}"/>
    <cellStyle name="입력 4 5 5 2" xfId="39868" xr:uid="{972FAAA9-84C2-4EDD-8136-F23B866F5718}"/>
    <cellStyle name="입력 4 5 6" xfId="39869" xr:uid="{268D2464-9F9A-47B8-80DA-EFA570F7E1A1}"/>
    <cellStyle name="입력 4 6" xfId="13845" xr:uid="{F42DBB3C-944B-4326-9D9A-EB42B33AF6B8}"/>
    <cellStyle name="입력 4 6 2" xfId="13846" xr:uid="{9CF1952F-84F9-4BB4-AD7F-9D758E10335F}"/>
    <cellStyle name="입력 4 6 2 2" xfId="13847" xr:uid="{1A6F396A-512A-4D14-81D1-9FC1A8B3BECC}"/>
    <cellStyle name="입력 4 6 2 2 2" xfId="39870" xr:uid="{0611768B-1F70-4FDE-A6CB-EEB1DDCD8EF6}"/>
    <cellStyle name="입력 4 6 2 3" xfId="13848" xr:uid="{F3778700-CA2C-422A-8602-7D54AE449420}"/>
    <cellStyle name="입력 4 6 2 3 2" xfId="39871" xr:uid="{E7FA8B7B-B3A4-4FD7-8B13-66004FD5BDEC}"/>
    <cellStyle name="입력 4 6 2 4" xfId="39872" xr:uid="{28C971FA-BAF0-40D6-8BD7-5604DB3D59D5}"/>
    <cellStyle name="입력 4 6 3" xfId="13849" xr:uid="{BB53DA5F-B3C4-4D1B-907F-5C31A98325DB}"/>
    <cellStyle name="입력 4 6 3 2" xfId="13850" xr:uid="{D3746CBF-0BFB-4DA8-A538-22BC172C1452}"/>
    <cellStyle name="입력 4 6 3 2 2" xfId="39873" xr:uid="{58B5BC77-F775-4F2E-992E-5E2D9D9ED571}"/>
    <cellStyle name="입력 4 6 3 3" xfId="13851" xr:uid="{8A2A5B03-5E9C-46BC-9C15-0D5B694ECFF2}"/>
    <cellStyle name="입력 4 6 3 3 2" xfId="39874" xr:uid="{504DC616-8910-4875-86C9-F8FD622091B2}"/>
    <cellStyle name="입력 4 6 3 4" xfId="39875" xr:uid="{B1314F73-AA1E-4B57-A063-7860206C6271}"/>
    <cellStyle name="입력 4 6 4" xfId="13852" xr:uid="{0D25F6D5-8821-4C28-BAEC-D2B89278F412}"/>
    <cellStyle name="입력 4 6 4 2" xfId="39876" xr:uid="{6633CCBF-A6EA-4755-ADD1-E20B32350878}"/>
    <cellStyle name="입력 4 6 5" xfId="13853" xr:uid="{FE32827B-3680-40A5-AC29-8167BEE395FB}"/>
    <cellStyle name="입력 4 6 5 2" xfId="39877" xr:uid="{1146F877-B202-45A4-960F-09864E8DCD93}"/>
    <cellStyle name="입력 4 6 6" xfId="39878" xr:uid="{9F71AE4A-7827-48C3-9240-5FC4D50553C9}"/>
    <cellStyle name="입력 4 7" xfId="13854" xr:uid="{B5CE6150-C9E4-4936-9D2B-55B6C095E0DB}"/>
    <cellStyle name="입력 4 7 2" xfId="13855" xr:uid="{C599C3CA-C3D3-4F29-9F57-B0C877F206F7}"/>
    <cellStyle name="입력 4 7 2 2" xfId="13856" xr:uid="{9588A6C4-AFF4-4D1F-8B68-BBFAAF360EB0}"/>
    <cellStyle name="입력 4 7 2 2 2" xfId="39879" xr:uid="{EE235B59-97BE-4710-B383-19AAFA93DC0E}"/>
    <cellStyle name="입력 4 7 2 3" xfId="13857" xr:uid="{8EB5D7A5-6B4C-43E8-AE6F-9913B1590646}"/>
    <cellStyle name="입력 4 7 2 3 2" xfId="39880" xr:uid="{895BB494-548B-4AE5-B900-A56906806DAD}"/>
    <cellStyle name="입력 4 7 2 4" xfId="39881" xr:uid="{3910EEEE-E523-4811-9758-646FBFACACAD}"/>
    <cellStyle name="입력 4 7 3" xfId="13858" xr:uid="{01D8E205-C902-4D44-9F5C-E0CFD4D25403}"/>
    <cellStyle name="입력 4 7 3 2" xfId="13859" xr:uid="{F9828C3D-96DE-4A5D-A716-A18A55C709CF}"/>
    <cellStyle name="입력 4 7 3 2 2" xfId="39882" xr:uid="{06FEEEA7-E0D7-4023-8213-91FA4DB124D5}"/>
    <cellStyle name="입력 4 7 3 3" xfId="13860" xr:uid="{D161C7A3-1C6C-450B-AF46-70A2331A7E29}"/>
    <cellStyle name="입력 4 7 3 3 2" xfId="39883" xr:uid="{AF97BE23-D0F8-4E08-8946-59F481541817}"/>
    <cellStyle name="입력 4 7 3 4" xfId="39884" xr:uid="{1FFCF9F1-5337-47AC-A43A-D9F2F2304361}"/>
    <cellStyle name="입력 4 7 4" xfId="13861" xr:uid="{C2127B6B-3E09-4524-A4A8-51A63ACF7692}"/>
    <cellStyle name="입력 4 7 4 2" xfId="39885" xr:uid="{0D96E425-D6C6-420E-B16A-441BFD148F16}"/>
    <cellStyle name="입력 4 7 5" xfId="13862" xr:uid="{011C0BD7-7C81-4D35-A0FA-4142B8755A3E}"/>
    <cellStyle name="입력 4 7 5 2" xfId="39886" xr:uid="{D4091351-3683-43DB-B1F9-765495A590BB}"/>
    <cellStyle name="입력 4 7 6" xfId="39887" xr:uid="{9F4F1A9D-1CF9-4041-AE10-FA45E0EFB4E1}"/>
    <cellStyle name="입력 4 8" xfId="13863" xr:uid="{A28AC983-BBE4-4369-A1B5-8B08BC9FCE4C}"/>
    <cellStyle name="입력 4 8 2" xfId="13864" xr:uid="{1012C9EA-F038-40C2-9F2A-4FD7B8824C13}"/>
    <cellStyle name="입력 4 8 2 2" xfId="13865" xr:uid="{1CE22276-CF00-4E92-83B9-E1265C9C21D7}"/>
    <cellStyle name="입력 4 8 2 2 2" xfId="39888" xr:uid="{7B7FCBB1-B8EB-4C8C-A784-5F4A384DA7C1}"/>
    <cellStyle name="입력 4 8 2 3" xfId="13866" xr:uid="{F0FE398A-FAE1-421E-AF15-87A42AE0D9C5}"/>
    <cellStyle name="입력 4 8 2 3 2" xfId="39889" xr:uid="{C4446F26-504E-4939-84CD-DE63CFAEBBF5}"/>
    <cellStyle name="입력 4 8 2 4" xfId="39890" xr:uid="{93E66420-8233-4760-97C3-472FDF74DF73}"/>
    <cellStyle name="입력 4 8 3" xfId="13867" xr:uid="{327F7752-88B6-4258-BE79-4ACE5ABC8924}"/>
    <cellStyle name="입력 4 8 3 2" xfId="13868" xr:uid="{CBB6C5CB-C81A-4BFB-9A1D-CF76EF494503}"/>
    <cellStyle name="입력 4 8 3 2 2" xfId="39891" xr:uid="{BCCD31B4-6CAC-47B1-898F-187B906AAF82}"/>
    <cellStyle name="입력 4 8 3 3" xfId="13869" xr:uid="{15E42BE9-08FE-4068-9FA8-6C61C6914E15}"/>
    <cellStyle name="입력 4 8 3 3 2" xfId="39892" xr:uid="{2612716D-4443-4CBE-9A04-95D6444E8F38}"/>
    <cellStyle name="입력 4 8 3 4" xfId="39893" xr:uid="{5C4E1AF0-EB08-4B39-B1B6-9187711ADDD6}"/>
    <cellStyle name="입력 4 8 4" xfId="13870" xr:uid="{DB17FCDC-4252-4B76-BD9A-73C36600D21E}"/>
    <cellStyle name="입력 4 8 4 2" xfId="39894" xr:uid="{632D6BAD-B94C-45D4-A8EA-4732E4E8A259}"/>
    <cellStyle name="입력 4 8 5" xfId="13871" xr:uid="{8FFC7A79-BEAC-4B0D-9ECD-BC8D79C39A23}"/>
    <cellStyle name="입력 4 8 5 2" xfId="39895" xr:uid="{65CAE1FE-5B28-489D-ACCE-F7F45A36024C}"/>
    <cellStyle name="입력 4 8 6" xfId="39896" xr:uid="{06A5682A-2996-41E5-B284-548B922C85FB}"/>
    <cellStyle name="입력 4 9" xfId="13872" xr:uid="{5F1F81AE-192E-43E2-BCCC-ABD2260F96E5}"/>
    <cellStyle name="입력 4 9 2" xfId="13873" xr:uid="{BAD5678C-B105-4093-9ECA-FD37FD91405E}"/>
    <cellStyle name="입력 4 9 2 2" xfId="13874" xr:uid="{D971A036-4F5B-41DA-94F2-74257C59A28D}"/>
    <cellStyle name="입력 4 9 2 2 2" xfId="39897" xr:uid="{4E2E114B-B090-4159-826B-E5E7629A68FA}"/>
    <cellStyle name="입력 4 9 2 3" xfId="13875" xr:uid="{EB3F92DF-EE3C-467F-BD4E-B9ADF2576476}"/>
    <cellStyle name="입력 4 9 2 3 2" xfId="39898" xr:uid="{3BDB52E2-03C5-4C76-A8B0-88C53BE36E83}"/>
    <cellStyle name="입력 4 9 2 4" xfId="39899" xr:uid="{63188927-DE14-4950-9929-EA891DE837D3}"/>
    <cellStyle name="입력 4 9 3" xfId="13876" xr:uid="{045F1749-B0A3-4E6C-A075-DBD8CE55A8A8}"/>
    <cellStyle name="입력 4 9 3 2" xfId="13877" xr:uid="{5CD3A00F-932D-4556-A1F0-520BDDC64D13}"/>
    <cellStyle name="입력 4 9 3 2 2" xfId="39900" xr:uid="{8FA98958-7EB0-4966-B55A-9F4E04E94FAB}"/>
    <cellStyle name="입력 4 9 3 3" xfId="13878" xr:uid="{41B5C861-D2D6-4A08-95D0-786B98527BC3}"/>
    <cellStyle name="입력 4 9 3 3 2" xfId="39901" xr:uid="{8B67F469-16B9-4A17-AC4D-0C6838FA0C09}"/>
    <cellStyle name="입력 4 9 3 4" xfId="39902" xr:uid="{0DAC612C-034A-4615-993A-CEE07CB57EFB}"/>
    <cellStyle name="입력 4 9 4" xfId="13879" xr:uid="{EDE188ED-3810-43B9-B315-10491A5D6C01}"/>
    <cellStyle name="입력 4 9 4 2" xfId="39903" xr:uid="{A7A188B9-0B88-40EC-945A-C4F896D2C90E}"/>
    <cellStyle name="입력 4 9 5" xfId="13880" xr:uid="{94E0D965-50FD-44B6-A54C-DDCB63583C09}"/>
    <cellStyle name="입력 4 9 5 2" xfId="39904" xr:uid="{623415F6-69DC-4608-9102-0E17B2BF9F82}"/>
    <cellStyle name="입력 4 9 6" xfId="39905" xr:uid="{0520FA26-831B-412F-BAA3-6D0AF60FF6EA}"/>
    <cellStyle name="입력 40" xfId="13881" xr:uid="{60E027A7-175A-49AA-BF73-06DC2F51F195}"/>
    <cellStyle name="입력 40 2" xfId="13882" xr:uid="{96471A1F-C913-467B-8A8D-639652EACB42}"/>
    <cellStyle name="입력 40 2 2" xfId="13883" xr:uid="{0B05ED2D-ABB6-45BA-8367-0F3058FA0A5F}"/>
    <cellStyle name="입력 40 2 2 2" xfId="39906" xr:uid="{3F205639-AD55-421B-B42F-2B7A743E38FC}"/>
    <cellStyle name="입력 40 2 3" xfId="13884" xr:uid="{5CC59FCD-975E-41A0-B8B0-6185F21B2490}"/>
    <cellStyle name="입력 40 2 3 2" xfId="39907" xr:uid="{677E8468-B08F-4F1D-B20D-5AFE57862C38}"/>
    <cellStyle name="입력 40 2 4" xfId="39908" xr:uid="{B57599A3-DA5D-4C00-A80F-5BC130CE017B}"/>
    <cellStyle name="입력 40 3" xfId="13885" xr:uid="{8F2F6CF5-753B-431C-AFC3-89218671F831}"/>
    <cellStyle name="입력 40 3 2" xfId="13886" xr:uid="{97AEA15B-A2EC-4D70-9947-2D2732650D8A}"/>
    <cellStyle name="입력 40 3 2 2" xfId="39909" xr:uid="{EB10551A-55BD-4AA6-B1C0-2CA48900C828}"/>
    <cellStyle name="입력 40 3 3" xfId="13887" xr:uid="{4D1AB305-34DF-4539-B992-DA363F6EC1B5}"/>
    <cellStyle name="입력 40 3 3 2" xfId="39910" xr:uid="{7741999E-8DF4-4239-98C0-92B48D8D9BFE}"/>
    <cellStyle name="입력 40 3 4" xfId="39911" xr:uid="{C09A95E6-9B2D-468B-BCA6-DF6981A534B5}"/>
    <cellStyle name="입력 40 4" xfId="13888" xr:uid="{0A7DAC28-35B6-49D2-9149-0DF51AA836DB}"/>
    <cellStyle name="입력 40 4 2" xfId="13889" xr:uid="{A165B2A5-F189-4D3B-A91E-C46E7953223B}"/>
    <cellStyle name="입력 40 4 2 2" xfId="39912" xr:uid="{667361BF-4844-4D7A-A0FA-BE7E11094D4C}"/>
    <cellStyle name="입력 40 4 3" xfId="13890" xr:uid="{2CD7BF28-CEED-4206-93E4-CCDF773DE117}"/>
    <cellStyle name="입력 40 4 3 2" xfId="39913" xr:uid="{871419E8-3574-428B-B8A5-ED50DBA5E911}"/>
    <cellStyle name="입력 40 4 4" xfId="39914" xr:uid="{855E8C09-B3B6-4994-92BC-289284934E3C}"/>
    <cellStyle name="입력 40 5" xfId="13891" xr:uid="{B8183C23-314C-406F-93DC-1661F011426E}"/>
    <cellStyle name="입력 40 5 2" xfId="39915" xr:uid="{75013DD0-B0AC-40C4-8BEB-A92FE7A89B6D}"/>
    <cellStyle name="입력 40 6" xfId="13892" xr:uid="{C22229AF-2D3C-447E-9B44-C2B31036A340}"/>
    <cellStyle name="입력 40 6 2" xfId="39916" xr:uid="{94F661A7-53F1-4F19-935F-336AA4FEA5A2}"/>
    <cellStyle name="입력 40 7" xfId="39917" xr:uid="{A4AC33EF-CB24-485D-9798-8B60BED04423}"/>
    <cellStyle name="입력 41" xfId="13893" xr:uid="{0CDA0EC8-78AE-4938-986E-2054A942B51F}"/>
    <cellStyle name="입력 41 2" xfId="13894" xr:uid="{CA147063-A75C-4DAE-BAE6-5AB417ED3184}"/>
    <cellStyle name="입력 41 2 2" xfId="13895" xr:uid="{BBD78074-8B38-4E31-8CF4-8A474F5A4458}"/>
    <cellStyle name="입력 41 2 2 2" xfId="39918" xr:uid="{DFC054ED-670A-4BC8-99DE-A0901BC43685}"/>
    <cellStyle name="입력 41 2 3" xfId="13896" xr:uid="{438CF327-244F-443E-A091-7F85797E1C91}"/>
    <cellStyle name="입력 41 2 3 2" xfId="39919" xr:uid="{61FC3928-FBAD-4C44-8A4A-8B31833231AB}"/>
    <cellStyle name="입력 41 2 4" xfId="39920" xr:uid="{327A6E53-6B27-4C04-B9A3-C0C98C42A327}"/>
    <cellStyle name="입력 41 3" xfId="13897" xr:uid="{42131995-4C86-4A47-8CC7-B75421EA0217}"/>
    <cellStyle name="입력 41 3 2" xfId="13898" xr:uid="{C3F279CC-99D5-4FD5-96F8-03A23C030B31}"/>
    <cellStyle name="입력 41 3 2 2" xfId="39921" xr:uid="{1749206C-96FF-46B4-AD52-A1C8F1E76589}"/>
    <cellStyle name="입력 41 3 3" xfId="13899" xr:uid="{D5076593-A3A4-45BB-BDE0-19F91FCAA3BB}"/>
    <cellStyle name="입력 41 3 3 2" xfId="39922" xr:uid="{51011AB3-5C99-45A5-A550-BA15C39EA1F5}"/>
    <cellStyle name="입력 41 3 4" xfId="39923" xr:uid="{66998F77-5BCB-4AA3-A42B-ABA32D87A5C5}"/>
    <cellStyle name="입력 41 4" xfId="13900" xr:uid="{1AC0E03C-8084-41E8-8E06-E7DAE3C8E9AA}"/>
    <cellStyle name="입력 41 4 2" xfId="13901" xr:uid="{8A40F384-156F-4F41-A9BB-73505C842E59}"/>
    <cellStyle name="입력 41 4 2 2" xfId="39924" xr:uid="{793DDA65-C698-442A-A805-2F760BE3465A}"/>
    <cellStyle name="입력 41 4 3" xfId="13902" xr:uid="{3FDC3921-0A05-46BE-875D-D0259FF99B72}"/>
    <cellStyle name="입력 41 4 3 2" xfId="39925" xr:uid="{0D3F6C48-6AC6-47B0-A1D4-277899B9CD96}"/>
    <cellStyle name="입력 41 4 4" xfId="39926" xr:uid="{1701722F-93EA-41F2-BBF0-937A1D82D7FF}"/>
    <cellStyle name="입력 41 5" xfId="13903" xr:uid="{68DF3D2A-4856-422D-80FE-8D29BF3AFD9C}"/>
    <cellStyle name="입력 41 5 2" xfId="39927" xr:uid="{DD0DA60E-4718-4353-9F89-10A1FD07D68F}"/>
    <cellStyle name="입력 41 6" xfId="13904" xr:uid="{CDB2681E-03ED-4028-9A19-25F21EE2B0AC}"/>
    <cellStyle name="입력 41 6 2" xfId="39928" xr:uid="{EEBF573F-088C-4417-B54F-ED8BAB65B586}"/>
    <cellStyle name="입력 41 7" xfId="39929" xr:uid="{665940BD-59E0-4AAA-8860-D7E4E97E8E78}"/>
    <cellStyle name="입력 42" xfId="13905" xr:uid="{7D34D052-D69D-4B1E-80B6-165E9D5E4AD6}"/>
    <cellStyle name="입력 42 2" xfId="13906" xr:uid="{E12E75A9-332A-46AC-A228-7AB42E476183}"/>
    <cellStyle name="입력 42 2 2" xfId="13907" xr:uid="{1E57CCDC-22BF-469F-8236-642587061BB0}"/>
    <cellStyle name="입력 42 2 2 2" xfId="39930" xr:uid="{719E870C-94DA-4302-8148-A0A1137E2281}"/>
    <cellStyle name="입력 42 2 3" xfId="13908" xr:uid="{A8F6821B-65F9-451F-85B1-A129359E6979}"/>
    <cellStyle name="입력 42 2 3 2" xfId="39931" xr:uid="{D1B8572F-F629-4FF0-96BC-5025A9C86500}"/>
    <cellStyle name="입력 42 2 4" xfId="39932" xr:uid="{CFB705EC-69C1-493C-B331-8DF654F10865}"/>
    <cellStyle name="입력 42 3" xfId="13909" xr:uid="{39AE64DC-D1F0-4C36-929D-140FD6F3B89A}"/>
    <cellStyle name="입력 42 3 2" xfId="13910" xr:uid="{3B5D5438-B98B-4A80-A4F6-DC6586C93D1C}"/>
    <cellStyle name="입력 42 3 2 2" xfId="39933" xr:uid="{82659CC3-693D-4BAB-9A5C-0D39A9E843E1}"/>
    <cellStyle name="입력 42 3 3" xfId="13911" xr:uid="{7AF0F12B-F89B-4D4E-97F9-5F6BA6A8BBE7}"/>
    <cellStyle name="입력 42 3 3 2" xfId="39934" xr:uid="{0301DD91-E516-4B5D-A4C9-35D4DB8C8823}"/>
    <cellStyle name="입력 42 3 4" xfId="39935" xr:uid="{BC31032C-1334-4D14-9DD1-A4B7D11B753B}"/>
    <cellStyle name="입력 42 4" xfId="13912" xr:uid="{7900CCBE-F938-457C-BC92-0EA4E4B7A140}"/>
    <cellStyle name="입력 42 4 2" xfId="13913" xr:uid="{92653323-0E88-4D7E-9371-C39D79F31B7E}"/>
    <cellStyle name="입력 42 4 2 2" xfId="39936" xr:uid="{E073F7E8-844C-4AA0-BD76-27F983BE78DF}"/>
    <cellStyle name="입력 42 4 3" xfId="13914" xr:uid="{5862629A-F2A1-4759-B753-B90798B10F44}"/>
    <cellStyle name="입력 42 4 3 2" xfId="39937" xr:uid="{3234F014-310B-4B16-8880-48E2B68EDAB9}"/>
    <cellStyle name="입력 42 4 4" xfId="39938" xr:uid="{21F4297B-D02E-43E5-B809-FE0A5585BC36}"/>
    <cellStyle name="입력 42 5" xfId="13915" xr:uid="{D66B3774-8250-4598-86F5-654872E2AC5C}"/>
    <cellStyle name="입력 42 5 2" xfId="39939" xr:uid="{15DE3ACB-7C1F-43F4-9BB6-736037E1E07B}"/>
    <cellStyle name="입력 42 6" xfId="13916" xr:uid="{6D5CFD33-026D-41A0-8470-7069484A51E1}"/>
    <cellStyle name="입력 42 6 2" xfId="39940" xr:uid="{6A041A26-B8F4-41F7-85A3-1D5ED08DF093}"/>
    <cellStyle name="입력 42 7" xfId="39941" xr:uid="{62FA76D8-E429-4CD6-8D7C-D76412CBFD29}"/>
    <cellStyle name="입력 43" xfId="42326" xr:uid="{2D129318-51D5-4C99-97B5-53BB896EB995}"/>
    <cellStyle name="입력 5" xfId="13917" xr:uid="{86464B69-1287-4148-A0C7-35F08DB32AF8}"/>
    <cellStyle name="입력 5 10" xfId="13918" xr:uid="{7C9D7E9B-6B2A-4AB1-B231-347A75780030}"/>
    <cellStyle name="입력 5 10 2" xfId="13919" xr:uid="{05AA34CD-5F8C-4BAB-A482-D7DC059C8AF3}"/>
    <cellStyle name="입력 5 10 2 2" xfId="13920" xr:uid="{F1162FDA-3BC4-47DE-8BEF-268980D590D7}"/>
    <cellStyle name="입력 5 10 2 2 2" xfId="39942" xr:uid="{D6B24BB1-E4A5-422F-A44B-6B35E8FD3E9C}"/>
    <cellStyle name="입력 5 10 2 3" xfId="13921" xr:uid="{F5D56C36-DCCC-4F29-BE0D-5861E98498B9}"/>
    <cellStyle name="입력 5 10 2 3 2" xfId="39943" xr:uid="{20603454-3C41-4E3A-9D03-CDCF026014F9}"/>
    <cellStyle name="입력 5 10 2 4" xfId="39944" xr:uid="{0B662DB9-5FB4-43E7-BEA1-626277F259C2}"/>
    <cellStyle name="입력 5 10 3" xfId="13922" xr:uid="{C75C3F4D-FAC8-4BAA-A352-7CD2D9648B88}"/>
    <cellStyle name="입력 5 10 3 2" xfId="13923" xr:uid="{582114D4-D8E7-45DE-B58C-0FEF9FB4AF5D}"/>
    <cellStyle name="입력 5 10 3 2 2" xfId="39945" xr:uid="{21CD5051-19E0-41CE-81EE-CD10A346BCCF}"/>
    <cellStyle name="입력 5 10 3 3" xfId="13924" xr:uid="{1CE6488C-3F69-499C-9C98-6CC9C57B6BC5}"/>
    <cellStyle name="입력 5 10 3 3 2" xfId="39946" xr:uid="{D12926E8-BD00-4A00-8682-ED8B8EE37A4F}"/>
    <cellStyle name="입력 5 10 3 4" xfId="39947" xr:uid="{78F32301-0D17-4B9B-BC2C-E29E0369E34B}"/>
    <cellStyle name="입력 5 10 4" xfId="13925" xr:uid="{EADA031E-D581-48B0-8DE7-C36BA3B64FAC}"/>
    <cellStyle name="입력 5 10 4 2" xfId="39948" xr:uid="{5B909817-7C3D-493C-A377-2828692DDBE8}"/>
    <cellStyle name="입력 5 10 5" xfId="13926" xr:uid="{D17E6969-29E5-4840-8FE7-785D6637F0D7}"/>
    <cellStyle name="입력 5 10 5 2" xfId="39949" xr:uid="{6B4AEC8E-09E3-46FA-A2C7-A10EAD89BF27}"/>
    <cellStyle name="입력 5 10 6" xfId="39950" xr:uid="{93B9A91D-F6DD-4535-B153-F834C5131080}"/>
    <cellStyle name="입력 5 11" xfId="13927" xr:uid="{3C45E08D-63B6-4E3D-B805-256312642037}"/>
    <cellStyle name="입력 5 11 2" xfId="13928" xr:uid="{E3BD2558-225A-4F64-A550-6E220F6B90FB}"/>
    <cellStyle name="입력 5 11 2 2" xfId="13929" xr:uid="{93775F8F-A27A-4599-8C42-FF75B2B8036D}"/>
    <cellStyle name="입력 5 11 2 2 2" xfId="39951" xr:uid="{95E3488C-3F2F-4DD1-BD0E-CD6B63735031}"/>
    <cellStyle name="입력 5 11 2 3" xfId="13930" xr:uid="{92EC1EF9-DB55-4E13-BCAE-1AFC58287FE1}"/>
    <cellStyle name="입력 5 11 2 3 2" xfId="39952" xr:uid="{D482EA08-1C27-479C-BD83-3CCADF83E78B}"/>
    <cellStyle name="입력 5 11 2 4" xfId="39953" xr:uid="{EFCF4DD3-85E7-456A-BFBF-67153943E0ED}"/>
    <cellStyle name="입력 5 11 3" xfId="13931" xr:uid="{30FC5BD7-8D09-44FC-AA35-89349FA84921}"/>
    <cellStyle name="입력 5 11 3 2" xfId="13932" xr:uid="{4CC79AC4-10FE-4318-A30D-C1F0D9D741C7}"/>
    <cellStyle name="입력 5 11 3 2 2" xfId="39954" xr:uid="{6DD5103F-EFA9-4587-86BF-87466BE337A8}"/>
    <cellStyle name="입력 5 11 3 3" xfId="13933" xr:uid="{34943F3B-621C-4374-A91D-6664810F9B46}"/>
    <cellStyle name="입력 5 11 3 3 2" xfId="39955" xr:uid="{20ED8D99-0557-41AE-9156-35697BA0B2A8}"/>
    <cellStyle name="입력 5 11 3 4" xfId="39956" xr:uid="{1EF4B323-3358-4CC4-9EBF-55430F59C8AA}"/>
    <cellStyle name="입력 5 11 4" xfId="13934" xr:uid="{8E7F93C1-9D26-4999-A7C2-2A286B28CB46}"/>
    <cellStyle name="입력 5 11 4 2" xfId="39957" xr:uid="{B21AB51F-C650-45F9-9F61-33B9CC4261A9}"/>
    <cellStyle name="입력 5 11 5" xfId="13935" xr:uid="{8F86C701-A6F9-4241-B20A-675C39D48367}"/>
    <cellStyle name="입력 5 11 5 2" xfId="39958" xr:uid="{8D541A96-1FE1-496A-8E49-C052E722F3F1}"/>
    <cellStyle name="입력 5 11 6" xfId="39959" xr:uid="{9014880F-A897-4382-9A9A-C347FC024DE3}"/>
    <cellStyle name="입력 5 12" xfId="13936" xr:uid="{30AFDEAE-F5C0-45D4-92EE-1359941BB3DF}"/>
    <cellStyle name="입력 5 12 2" xfId="13937" xr:uid="{F0202D8C-F56A-4F22-8AC9-65E72FD99228}"/>
    <cellStyle name="입력 5 12 2 2" xfId="13938" xr:uid="{142FC246-185D-4F63-AAB8-1287318F3C7C}"/>
    <cellStyle name="입력 5 12 2 2 2" xfId="39960" xr:uid="{5A61BA26-5AB9-4923-B704-D82027CC7836}"/>
    <cellStyle name="입력 5 12 2 3" xfId="13939" xr:uid="{7AB7ECD4-71AF-4247-9ECB-1D212144CCD8}"/>
    <cellStyle name="입력 5 12 2 3 2" xfId="39961" xr:uid="{7D5A4A38-AB44-41DE-9F8B-14617F1594D5}"/>
    <cellStyle name="입력 5 12 2 4" xfId="39962" xr:uid="{4041F1B3-24DB-44C9-8DB8-F4E3A7130641}"/>
    <cellStyle name="입력 5 12 3" xfId="13940" xr:uid="{7E4EE949-7046-4260-AD0D-4F8ED018B606}"/>
    <cellStyle name="입력 5 12 3 2" xfId="13941" xr:uid="{27327FAB-B2AA-4FA5-BA4F-82FBB5F3ED61}"/>
    <cellStyle name="입력 5 12 3 2 2" xfId="39963" xr:uid="{84E6B0DC-D4BA-475B-AC18-9BD0F210ACBC}"/>
    <cellStyle name="입력 5 12 3 3" xfId="13942" xr:uid="{1E71D75F-9DD8-4BCB-BC33-EA2437D2C768}"/>
    <cellStyle name="입력 5 12 3 3 2" xfId="39964" xr:uid="{6E807158-83E3-4B8F-9907-D0C3510AEED6}"/>
    <cellStyle name="입력 5 12 3 4" xfId="39965" xr:uid="{DE884CDB-D378-4DC8-9C91-6DE9DBDDAEA2}"/>
    <cellStyle name="입력 5 12 4" xfId="13943" xr:uid="{CBDDF7DA-0610-420B-B851-3A505B23D93F}"/>
    <cellStyle name="입력 5 12 4 2" xfId="39966" xr:uid="{FA736F32-55E4-4358-88D4-48BFDC6A7DA9}"/>
    <cellStyle name="입력 5 12 5" xfId="13944" xr:uid="{85BDC555-222A-4A61-B3CB-E07EC58608D6}"/>
    <cellStyle name="입력 5 12 5 2" xfId="39967" xr:uid="{B916C5EC-C082-49B6-867D-389E41F8DFEE}"/>
    <cellStyle name="입력 5 12 6" xfId="39968" xr:uid="{BFAEF57B-FB7E-48EA-967A-01F59608F553}"/>
    <cellStyle name="입력 5 13" xfId="13945" xr:uid="{C0713459-4422-4ABE-9383-942AABD1E089}"/>
    <cellStyle name="입력 5 13 2" xfId="13946" xr:uid="{23964D4D-6BDE-48A0-8B68-702043EC89CD}"/>
    <cellStyle name="입력 5 13 2 2" xfId="13947" xr:uid="{F356BD26-9095-45C7-B25C-3FC95EAE3B4C}"/>
    <cellStyle name="입력 5 13 2 2 2" xfId="39969" xr:uid="{D052F5D1-9E89-4076-AB44-5125908714A7}"/>
    <cellStyle name="입력 5 13 2 3" xfId="13948" xr:uid="{FD0BE9C2-9CB6-4E3E-92DF-E5875EDB84A2}"/>
    <cellStyle name="입력 5 13 2 3 2" xfId="39970" xr:uid="{30E6BE1D-D657-4860-A656-C00F6A426286}"/>
    <cellStyle name="입력 5 13 2 4" xfId="39971" xr:uid="{EC725028-EB4C-4700-B927-4210908075D9}"/>
    <cellStyle name="입력 5 13 3" xfId="13949" xr:uid="{014C2772-5D6F-4A06-94B2-ECCA5320DB4F}"/>
    <cellStyle name="입력 5 13 3 2" xfId="13950" xr:uid="{CBCDA0BA-85CE-4421-A751-EA144CF73EC5}"/>
    <cellStyle name="입력 5 13 3 2 2" xfId="39972" xr:uid="{DA243B91-0AEA-45A9-96F6-0E8154BBF810}"/>
    <cellStyle name="입력 5 13 3 3" xfId="13951" xr:uid="{419FE932-33F1-42C4-BC8B-4F3CCA2D8E0A}"/>
    <cellStyle name="입력 5 13 3 3 2" xfId="39973" xr:uid="{F5F5D75E-7668-4E0E-ABFE-FAD40EBEC838}"/>
    <cellStyle name="입력 5 13 3 4" xfId="39974" xr:uid="{A078E9DD-410E-4EEC-9BFF-157A15075F81}"/>
    <cellStyle name="입력 5 13 4" xfId="13952" xr:uid="{7FA948C3-9EA8-423D-847A-862A7D3A8616}"/>
    <cellStyle name="입력 5 13 4 2" xfId="39975" xr:uid="{0C113416-887E-4EA9-B7E0-278142842A78}"/>
    <cellStyle name="입력 5 13 5" xfId="13953" xr:uid="{A8063B35-D246-4117-A4BE-508CE6A61CCE}"/>
    <cellStyle name="입력 5 13 5 2" xfId="39976" xr:uid="{66F015A0-97C1-4CAF-9C7A-A5D8387E32EB}"/>
    <cellStyle name="입력 5 13 6" xfId="39977" xr:uid="{3BFB4869-1E11-4899-8498-A899C3C2E123}"/>
    <cellStyle name="입력 5 14" xfId="13954" xr:uid="{A828FD56-C918-4562-B744-80E1E6C0D1F4}"/>
    <cellStyle name="입력 5 14 2" xfId="13955" xr:uid="{F46193E6-07D0-4B3F-8366-700E9484C204}"/>
    <cellStyle name="입력 5 14 2 2" xfId="13956" xr:uid="{30AE7C06-592B-4B47-9094-E6D67A8C366B}"/>
    <cellStyle name="입력 5 14 2 2 2" xfId="39978" xr:uid="{EF91E327-EE1B-4A45-9B20-271A4A8DCC3C}"/>
    <cellStyle name="입력 5 14 2 3" xfId="13957" xr:uid="{15231BEB-F4FF-4FD4-87E0-9B1F924DE6C3}"/>
    <cellStyle name="입력 5 14 2 3 2" xfId="39979" xr:uid="{B87B7887-2064-4403-AA24-DFD7FA2F9E9B}"/>
    <cellStyle name="입력 5 14 2 4" xfId="39980" xr:uid="{624FFFD5-0514-41FA-AE72-6481A47EEFAA}"/>
    <cellStyle name="입력 5 14 3" xfId="13958" xr:uid="{E8E7F87B-2344-45BF-A023-B967ECCC3B32}"/>
    <cellStyle name="입력 5 14 3 2" xfId="13959" xr:uid="{34BD85E1-1D2D-4A72-91DE-23A9A2EB0F12}"/>
    <cellStyle name="입력 5 14 3 2 2" xfId="39981" xr:uid="{8488E5BB-F2E9-42F6-9E3B-9BA65B4E9A53}"/>
    <cellStyle name="입력 5 14 3 3" xfId="13960" xr:uid="{3A340316-B1AE-4174-A45E-7D807DE8DC0D}"/>
    <cellStyle name="입력 5 14 3 3 2" xfId="39982" xr:uid="{DCB611C9-15CA-4304-9FEB-8E2F42887C40}"/>
    <cellStyle name="입력 5 14 3 4" xfId="39983" xr:uid="{4345AE84-421F-4E13-8197-8B8E93286224}"/>
    <cellStyle name="입력 5 14 4" xfId="13961" xr:uid="{D86C8F44-867E-4B5A-BDEC-D90183EA8B8D}"/>
    <cellStyle name="입력 5 14 4 2" xfId="39984" xr:uid="{10E55CB4-3FD2-48B7-B344-264F0E7A1211}"/>
    <cellStyle name="입력 5 14 5" xfId="13962" xr:uid="{C790584C-E42F-492C-8A2E-E8EBB256A2D7}"/>
    <cellStyle name="입력 5 14 5 2" xfId="39985" xr:uid="{A8FD7276-1118-4734-AA09-3211CC4C50F5}"/>
    <cellStyle name="입력 5 14 6" xfId="39986" xr:uid="{C1B7CD23-D69F-4914-86D3-35FEA10F15A0}"/>
    <cellStyle name="입력 5 15" xfId="13963" xr:uid="{192EA61C-EAD4-4D75-B09C-EFA062F2D6ED}"/>
    <cellStyle name="입력 5 15 2" xfId="13964" xr:uid="{5699564E-31BB-413E-999F-0342F71F3CAA}"/>
    <cellStyle name="입력 5 15 2 2" xfId="13965" xr:uid="{38B53E73-1E7A-4F1B-B1BE-7701583C6E3D}"/>
    <cellStyle name="입력 5 15 2 2 2" xfId="39987" xr:uid="{9BABF0CE-C730-4049-83F9-B9DE895E69CB}"/>
    <cellStyle name="입력 5 15 2 3" xfId="13966" xr:uid="{DEDABDC1-9A3E-4AE3-A4CD-135DF5A7FA74}"/>
    <cellStyle name="입력 5 15 2 3 2" xfId="39988" xr:uid="{5679A01E-9885-4897-9A64-34909CB1A412}"/>
    <cellStyle name="입력 5 15 2 4" xfId="39989" xr:uid="{573DDD0C-D308-4A97-BCDE-617E42BAB4B0}"/>
    <cellStyle name="입력 5 15 3" xfId="13967" xr:uid="{CD7D936D-6116-418C-ABA0-89AB141BDE59}"/>
    <cellStyle name="입력 5 15 3 2" xfId="13968" xr:uid="{B1437B0A-E360-4F45-A54D-6C2DB7C31626}"/>
    <cellStyle name="입력 5 15 3 2 2" xfId="39990" xr:uid="{FF8837D1-E972-4CA6-B68C-D61B6C302849}"/>
    <cellStyle name="입력 5 15 3 3" xfId="13969" xr:uid="{85A7E310-159B-49A7-AC12-DABF1D994248}"/>
    <cellStyle name="입력 5 15 3 3 2" xfId="39991" xr:uid="{FA4E61D8-4F37-4709-81C3-8119574BF7B1}"/>
    <cellStyle name="입력 5 15 3 4" xfId="39992" xr:uid="{E2E78AD4-DCAD-4667-BD02-02E2EB3F8A04}"/>
    <cellStyle name="입력 5 15 4" xfId="13970" xr:uid="{B820056C-5407-44FE-BC81-F14A68C073BB}"/>
    <cellStyle name="입력 5 15 4 2" xfId="39993" xr:uid="{3D7C6AC0-ED77-426C-B1A2-072414743C8F}"/>
    <cellStyle name="입력 5 15 5" xfId="13971" xr:uid="{2FDBCD42-7120-4A47-B06E-AA5A5A044DF8}"/>
    <cellStyle name="입력 5 15 5 2" xfId="39994" xr:uid="{6733838F-D548-4318-8556-647C082C4592}"/>
    <cellStyle name="입력 5 15 6" xfId="39995" xr:uid="{AF18B4F2-46F8-40C9-8558-EEA79C445CD4}"/>
    <cellStyle name="입력 5 16" xfId="13972" xr:uid="{690BB44B-32F0-428C-93B3-A2A2057E9D9B}"/>
    <cellStyle name="입력 5 16 2" xfId="13973" xr:uid="{579F251E-B620-4CFA-8CD3-AB7D48B689B8}"/>
    <cellStyle name="입력 5 16 2 2" xfId="39996" xr:uid="{6CE48D76-BBF4-41A9-A1AC-039573E3B093}"/>
    <cellStyle name="입력 5 16 3" xfId="13974" xr:uid="{05D26126-E631-4B26-837C-36F72CAD7D16}"/>
    <cellStyle name="입력 5 16 3 2" xfId="39997" xr:uid="{2566E757-E3BC-4878-AEDA-19E86284C60A}"/>
    <cellStyle name="입력 5 16 4" xfId="39998" xr:uid="{EFD68E5C-CEDD-416D-8519-E018A9D9E635}"/>
    <cellStyle name="입력 5 17" xfId="28182" xr:uid="{140C9CE4-52BB-47EA-B4DC-5378CE210E9C}"/>
    <cellStyle name="입력 5 17 2" xfId="39999" xr:uid="{D3E6AB2C-695E-40EC-8278-C6A91D5644D0}"/>
    <cellStyle name="입력 5 18" xfId="40000" xr:uid="{8A17DF20-87EE-46F2-9ABA-857783C7145F}"/>
    <cellStyle name="입력 5 2" xfId="13975" xr:uid="{CB690985-0284-4AF3-B940-12EB4F8810C7}"/>
    <cellStyle name="입력 5 2 2" xfId="13976" xr:uid="{36C9BFCC-B3B4-42B2-B818-66CCEC23A430}"/>
    <cellStyle name="입력 5 2 2 2" xfId="13977" xr:uid="{DC81B918-E2F5-4400-9EAC-B0AD830E8DB7}"/>
    <cellStyle name="입력 5 2 2 2 2" xfId="40001" xr:uid="{413C0057-0C1F-477F-915A-E5E497074C78}"/>
    <cellStyle name="입력 5 2 2 3" xfId="13978" xr:uid="{628BDBDA-7A66-41C2-83D2-58059D423FED}"/>
    <cellStyle name="입력 5 2 2 3 2" xfId="40002" xr:uid="{81452EF6-8849-4C23-B102-C789B08756F3}"/>
    <cellStyle name="입력 5 2 2 4" xfId="40003" xr:uid="{CA17AFAC-F53F-417D-8D4E-97DB7A53044B}"/>
    <cellStyle name="입력 5 2 3" xfId="13979" xr:uid="{2901C3CC-6256-429B-97A3-8C4553DF933F}"/>
    <cellStyle name="입력 5 2 3 2" xfId="13980" xr:uid="{A6DAC1B6-1C18-4586-827E-225F0C539998}"/>
    <cellStyle name="입력 5 2 3 2 2" xfId="40004" xr:uid="{6BB2DA82-2EFF-4994-8550-291114BED017}"/>
    <cellStyle name="입력 5 2 3 3" xfId="13981" xr:uid="{4EACC420-2F36-43DE-84F6-05EF3E0A8340}"/>
    <cellStyle name="입력 5 2 3 3 2" xfId="40005" xr:uid="{30461DA2-6A4A-43D9-AFA3-F00D2BACF206}"/>
    <cellStyle name="입력 5 2 3 4" xfId="40006" xr:uid="{DE11F700-80CA-439B-A42C-97CECD6F3F63}"/>
    <cellStyle name="입력 5 2 4" xfId="13982" xr:uid="{CE7E02AF-005E-4D9D-9C90-BAB9F53002F2}"/>
    <cellStyle name="입력 5 2 4 2" xfId="40007" xr:uid="{84673CC8-BFB3-4E72-B76B-4FAC94E55E04}"/>
    <cellStyle name="입력 5 2 5" xfId="13983" xr:uid="{F749F818-9A1A-48E6-9835-64C4FCEECD74}"/>
    <cellStyle name="입력 5 2 5 2" xfId="40008" xr:uid="{4A2F1DC2-ED73-40E3-87E5-7513C895FCA8}"/>
    <cellStyle name="입력 5 2 6" xfId="28183" xr:uid="{7B55F444-AF0C-4209-9414-7C44B8CC7B8C}"/>
    <cellStyle name="입력 5 2 6 2" xfId="40009" xr:uid="{DE6F4E4C-8E52-417C-BB0E-1B1D4BA8783A}"/>
    <cellStyle name="입력 5 2 7" xfId="40010" xr:uid="{F5560C04-87C5-458D-8460-2691645EBF7F}"/>
    <cellStyle name="입력 5 3" xfId="13984" xr:uid="{2CFAE2CE-75D5-4314-AF79-8AD458D04CA8}"/>
    <cellStyle name="입력 5 3 2" xfId="13985" xr:uid="{9DA44428-4988-4FD4-9D1E-12967E58F4D9}"/>
    <cellStyle name="입력 5 3 2 2" xfId="13986" xr:uid="{4AFC009E-BDE3-42CD-9AC9-FE41B3E4CCD6}"/>
    <cellStyle name="입력 5 3 2 2 2" xfId="40011" xr:uid="{6019D241-8DC4-4E3B-A229-E5D61BA6EA54}"/>
    <cellStyle name="입력 5 3 2 3" xfId="13987" xr:uid="{E833A84B-A49F-4445-B2B1-A951BB02C97B}"/>
    <cellStyle name="입력 5 3 2 3 2" xfId="40012" xr:uid="{CDC32C52-EB7F-42A2-80F9-5B5DD0B1799B}"/>
    <cellStyle name="입력 5 3 2 4" xfId="40013" xr:uid="{C003E1C7-2498-45E7-A34A-082A5B0604FE}"/>
    <cellStyle name="입력 5 3 3" xfId="13988" xr:uid="{7660495B-A2D6-46C7-B68A-65EAB02931D2}"/>
    <cellStyle name="입력 5 3 3 2" xfId="13989" xr:uid="{30CD860E-97FA-482C-AFD9-2F4544A2913D}"/>
    <cellStyle name="입력 5 3 3 2 2" xfId="40014" xr:uid="{50850EC6-E5C9-492C-B25C-14B186BC605D}"/>
    <cellStyle name="입력 5 3 3 3" xfId="13990" xr:uid="{8CE56B29-297A-4C09-8554-05A30EF36455}"/>
    <cellStyle name="입력 5 3 3 3 2" xfId="40015" xr:uid="{A27D5428-9A95-4703-B84E-0E54AB354F23}"/>
    <cellStyle name="입력 5 3 3 4" xfId="40016" xr:uid="{066B0F0F-370A-4876-9848-A0B7837CE1D7}"/>
    <cellStyle name="입력 5 3 4" xfId="13991" xr:uid="{7B34D36F-4E0C-4EA0-962F-849009F9F846}"/>
    <cellStyle name="입력 5 3 4 2" xfId="40017" xr:uid="{525A28A7-DFCC-4387-9EA9-6A9DEE363807}"/>
    <cellStyle name="입력 5 3 5" xfId="13992" xr:uid="{057A0A8B-1C2F-41BD-8FFF-128B444F4A08}"/>
    <cellStyle name="입력 5 3 5 2" xfId="40018" xr:uid="{540F3885-2C02-48C6-8996-59A030CEFF37}"/>
    <cellStyle name="입력 5 3 6" xfId="40019" xr:uid="{10EEE145-F743-481C-B76C-FE3088066196}"/>
    <cellStyle name="입력 5 4" xfId="13993" xr:uid="{A6EC9427-714E-469A-A54D-EB8D156196F7}"/>
    <cellStyle name="입력 5 4 2" xfId="13994" xr:uid="{1D7C362C-C789-43FF-882E-CE08A3DFC509}"/>
    <cellStyle name="입력 5 4 2 2" xfId="13995" xr:uid="{6AD61C80-CE22-46DE-9AAA-36C518650053}"/>
    <cellStyle name="입력 5 4 2 2 2" xfId="40020" xr:uid="{10EE01BB-0BC9-4E99-9626-5A95698616E9}"/>
    <cellStyle name="입력 5 4 2 3" xfId="13996" xr:uid="{6AD0932F-4220-4CB7-A187-B04BC6654CFD}"/>
    <cellStyle name="입력 5 4 2 3 2" xfId="40021" xr:uid="{69E3D2D6-B37F-48A0-905E-D87653CB1C89}"/>
    <cellStyle name="입력 5 4 2 4" xfId="40022" xr:uid="{88CAC1D2-2572-4A36-A1E4-F5C528987E74}"/>
    <cellStyle name="입력 5 4 3" xfId="13997" xr:uid="{BAC8CC24-F5CA-4A3D-9546-6A68192DC10E}"/>
    <cellStyle name="입력 5 4 3 2" xfId="13998" xr:uid="{B57263E6-51F3-47A4-B919-216D1F75FDEA}"/>
    <cellStyle name="입력 5 4 3 2 2" xfId="40023" xr:uid="{9F8D0954-F440-4ADC-B70E-D76366C07EE7}"/>
    <cellStyle name="입력 5 4 3 3" xfId="13999" xr:uid="{A59DD987-EE26-408C-81AE-64D8EF16A139}"/>
    <cellStyle name="입력 5 4 3 3 2" xfId="40024" xr:uid="{F659AEC1-CC0F-4350-92D0-C20F0DFCFA72}"/>
    <cellStyle name="입력 5 4 3 4" xfId="40025" xr:uid="{C92178B0-DB88-4535-8EA9-709F65E8E600}"/>
    <cellStyle name="입력 5 4 4" xfId="14000" xr:uid="{1BDD3A6A-6669-4F4B-86FE-BC2687104EBE}"/>
    <cellStyle name="입력 5 4 4 2" xfId="40026" xr:uid="{1C10866D-AE29-470A-B6D8-053C8D94B76C}"/>
    <cellStyle name="입력 5 4 5" xfId="14001" xr:uid="{11E1EA03-D216-4559-9031-5BF487A4F86A}"/>
    <cellStyle name="입력 5 4 5 2" xfId="40027" xr:uid="{FEE5B648-A1BD-4C2D-87A5-48D784690EA3}"/>
    <cellStyle name="입력 5 4 6" xfId="40028" xr:uid="{295EE7B9-A573-48E6-A44E-14EE34C98F17}"/>
    <cellStyle name="입력 5 5" xfId="14002" xr:uid="{B2CB9164-3742-47B3-AFC8-DD79512D4122}"/>
    <cellStyle name="입력 5 5 2" xfId="14003" xr:uid="{2E82BA8A-5D08-49C1-A8E6-B602D83B37AB}"/>
    <cellStyle name="입력 5 5 2 2" xfId="14004" xr:uid="{33CAFAE8-9E48-4F84-9F82-0D39AD04F0E6}"/>
    <cellStyle name="입력 5 5 2 2 2" xfId="40029" xr:uid="{F814416A-BB36-429A-A40D-41C26FBA952D}"/>
    <cellStyle name="입력 5 5 2 3" xfId="14005" xr:uid="{1AD7F348-B2CB-4AF9-A068-47B24154069F}"/>
    <cellStyle name="입력 5 5 2 3 2" xfId="40030" xr:uid="{2E1468FA-143D-4255-B681-C3E0C0F5A126}"/>
    <cellStyle name="입력 5 5 2 4" xfId="40031" xr:uid="{A04D606D-97D7-471B-9C61-47EB1EFF10B2}"/>
    <cellStyle name="입력 5 5 3" xfId="14006" xr:uid="{BD034929-0095-4C4F-BC05-A24BF67318E2}"/>
    <cellStyle name="입력 5 5 3 2" xfId="14007" xr:uid="{A6648BE1-5182-4019-ADCD-1E744B282A80}"/>
    <cellStyle name="입력 5 5 3 2 2" xfId="40032" xr:uid="{F8746EAD-D8D6-4BFF-8C9E-46ADCB157B0F}"/>
    <cellStyle name="입력 5 5 3 3" xfId="14008" xr:uid="{0727E146-C4DC-4A78-8F9F-AD0C2874E8CE}"/>
    <cellStyle name="입력 5 5 3 3 2" xfId="40033" xr:uid="{8DC8A5DF-EF3C-4235-9B57-9E2377EB15DE}"/>
    <cellStyle name="입력 5 5 3 4" xfId="40034" xr:uid="{3E5C1396-05FF-4ACE-98B2-057E833A20BB}"/>
    <cellStyle name="입력 5 5 4" xfId="14009" xr:uid="{DB72D82E-DF10-4324-B0E6-A25885DF6964}"/>
    <cellStyle name="입력 5 5 4 2" xfId="40035" xr:uid="{BC8F6D48-8929-4B44-B3A1-74B25026BDBB}"/>
    <cellStyle name="입력 5 5 5" xfId="14010" xr:uid="{CDC5C809-2320-4BC2-BB15-2B1DB80668EE}"/>
    <cellStyle name="입력 5 5 5 2" xfId="40036" xr:uid="{27E425DB-E5B1-42F8-A38D-41D413543CE2}"/>
    <cellStyle name="입력 5 5 6" xfId="40037" xr:uid="{609B1962-F2B9-403E-B00F-B79007601B43}"/>
    <cellStyle name="입력 5 6" xfId="14011" xr:uid="{B9206935-FF7B-422F-8A4E-A52EEB098863}"/>
    <cellStyle name="입력 5 6 2" xfId="14012" xr:uid="{C48D12E4-4B87-4C9F-99A2-3776164659AB}"/>
    <cellStyle name="입력 5 6 2 2" xfId="14013" xr:uid="{614E8A9B-540F-4ED4-BFC2-31450B9C9DB4}"/>
    <cellStyle name="입력 5 6 2 2 2" xfId="40038" xr:uid="{357614A5-F452-405E-85CB-D4BB75C677C7}"/>
    <cellStyle name="입력 5 6 2 3" xfId="14014" xr:uid="{5AF35674-746D-4B56-A0CD-61EB09E2CBC7}"/>
    <cellStyle name="입력 5 6 2 3 2" xfId="40039" xr:uid="{C4AABEA5-8912-483F-8414-7C82FB2E21C6}"/>
    <cellStyle name="입력 5 6 2 4" xfId="40040" xr:uid="{58ECD1C7-6FAA-4091-B388-681EBBA5B8F7}"/>
    <cellStyle name="입력 5 6 3" xfId="14015" xr:uid="{532A6106-68D6-4B75-A8B2-84ABFF08C3C5}"/>
    <cellStyle name="입력 5 6 3 2" xfId="14016" xr:uid="{6EA038DA-D172-4B49-93CD-30593CDBD599}"/>
    <cellStyle name="입력 5 6 3 2 2" xfId="40041" xr:uid="{CF237567-EFC9-45B3-AFFC-EE70D6A6B212}"/>
    <cellStyle name="입력 5 6 3 3" xfId="14017" xr:uid="{C6021F8F-C647-4D5E-8145-CBF2AEB65575}"/>
    <cellStyle name="입력 5 6 3 3 2" xfId="40042" xr:uid="{79EFC461-DCF8-486F-899D-34A2D2FFCBF3}"/>
    <cellStyle name="입력 5 6 3 4" xfId="40043" xr:uid="{7BFCC0DE-511D-4363-85FD-41D9EDE4724E}"/>
    <cellStyle name="입력 5 6 4" xfId="14018" xr:uid="{6A4630B1-AC78-4D0E-828E-FE880B24F080}"/>
    <cellStyle name="입력 5 6 4 2" xfId="40044" xr:uid="{23FC48C9-98B1-4C37-916F-8FA9CB4524CD}"/>
    <cellStyle name="입력 5 6 5" xfId="14019" xr:uid="{72152353-C55E-436A-92A5-A0227CE9FCE3}"/>
    <cellStyle name="입력 5 6 5 2" xfId="40045" xr:uid="{6B213FF2-AE72-4101-9578-7D6917D8218F}"/>
    <cellStyle name="입력 5 6 6" xfId="40046" xr:uid="{CBBDE5FF-6F5A-4F46-9A1A-AE7BBDA22D21}"/>
    <cellStyle name="입력 5 7" xfId="14020" xr:uid="{44968C3A-B028-4D5D-AB74-81179F4E4A9C}"/>
    <cellStyle name="입력 5 7 2" xfId="14021" xr:uid="{37D2CEF6-6E67-4D6C-9633-3685A131CA54}"/>
    <cellStyle name="입력 5 7 2 2" xfId="14022" xr:uid="{3D0BFEC6-47BB-4C61-B074-E83A563A9486}"/>
    <cellStyle name="입력 5 7 2 2 2" xfId="40047" xr:uid="{50FD5C99-9627-4889-8D61-0E706BEFCE33}"/>
    <cellStyle name="입력 5 7 2 3" xfId="14023" xr:uid="{E9B6ED9E-D6F6-4C21-952E-7C0EA6BDB30F}"/>
    <cellStyle name="입력 5 7 2 3 2" xfId="40048" xr:uid="{1798E7CC-2F5D-4661-A044-7D5E7C97E8DE}"/>
    <cellStyle name="입력 5 7 2 4" xfId="40049" xr:uid="{5E71CEC1-FBCC-49AE-AC6D-89D07ED62C41}"/>
    <cellStyle name="입력 5 7 3" xfId="14024" xr:uid="{A359A55C-3562-42AE-9743-2F6DA5532FD1}"/>
    <cellStyle name="입력 5 7 3 2" xfId="14025" xr:uid="{24D273A4-485F-4FDC-BCB0-F3864E3447AE}"/>
    <cellStyle name="입력 5 7 3 2 2" xfId="40050" xr:uid="{8CC2084E-27B0-4ABC-805C-20A11BAA54FD}"/>
    <cellStyle name="입력 5 7 3 3" xfId="14026" xr:uid="{CA6F5C7F-C98B-417E-9579-3E2635C360B7}"/>
    <cellStyle name="입력 5 7 3 3 2" xfId="40051" xr:uid="{BD586DC9-C7F2-49F1-ADD1-B047B8141D59}"/>
    <cellStyle name="입력 5 7 3 4" xfId="40052" xr:uid="{53A57128-817A-4287-AB00-1AA57356E2DE}"/>
    <cellStyle name="입력 5 7 4" xfId="14027" xr:uid="{8C8A9E5F-9B6F-46D3-9BCD-0D3CB55817E6}"/>
    <cellStyle name="입력 5 7 4 2" xfId="40053" xr:uid="{9F812B7D-C859-41DE-B731-28DA2BD4FF2D}"/>
    <cellStyle name="입력 5 7 5" xfId="14028" xr:uid="{70E05E23-449B-4AA5-AE9B-5EABC23A3893}"/>
    <cellStyle name="입력 5 7 5 2" xfId="40054" xr:uid="{19880337-382D-4EBC-B2D2-4648BF697BAF}"/>
    <cellStyle name="입력 5 7 6" xfId="40055" xr:uid="{76687892-6E56-4027-88E7-67E0D8EDB5B2}"/>
    <cellStyle name="입력 5 8" xfId="14029" xr:uid="{342C045E-3F76-4FF3-81A6-EBCA348014B7}"/>
    <cellStyle name="입력 5 8 2" xfId="14030" xr:uid="{7F6ECB68-A0C9-471E-9371-66694D543488}"/>
    <cellStyle name="입력 5 8 2 2" xfId="14031" xr:uid="{6FB34748-F75F-4891-B635-B762EFBB4C0F}"/>
    <cellStyle name="입력 5 8 2 2 2" xfId="40056" xr:uid="{BBB7CBA2-9C68-47B7-A4AB-0C1D3DCD25C3}"/>
    <cellStyle name="입력 5 8 2 3" xfId="14032" xr:uid="{C95AD213-6AE5-4234-A70E-0021DED74C84}"/>
    <cellStyle name="입력 5 8 2 3 2" xfId="40057" xr:uid="{37BB02A9-00C5-4466-BD12-8E23545F8121}"/>
    <cellStyle name="입력 5 8 2 4" xfId="40058" xr:uid="{CD9E82D9-B04B-49CE-9050-5261353D6192}"/>
    <cellStyle name="입력 5 8 3" xfId="14033" xr:uid="{A2B21AE3-EAB4-4F89-B56A-E6618FCA335A}"/>
    <cellStyle name="입력 5 8 3 2" xfId="14034" xr:uid="{BFB19A69-72D4-4504-B628-54B3C5F82CD4}"/>
    <cellStyle name="입력 5 8 3 2 2" xfId="40059" xr:uid="{EEEA5E1F-4FEF-4A35-8232-6DD548A19009}"/>
    <cellStyle name="입력 5 8 3 3" xfId="14035" xr:uid="{CC994F56-9CEA-4E3A-B8DC-4F2677165BB0}"/>
    <cellStyle name="입력 5 8 3 3 2" xfId="40060" xr:uid="{51EDBCB6-2675-4622-A711-42527D5D1018}"/>
    <cellStyle name="입력 5 8 3 4" xfId="40061" xr:uid="{BBE66249-920E-4D10-9186-A753EE54C145}"/>
    <cellStyle name="입력 5 8 4" xfId="14036" xr:uid="{008F1103-2FF9-42A5-91EF-A2EE09747EE9}"/>
    <cellStyle name="입력 5 8 4 2" xfId="40062" xr:uid="{8D8E09F6-8489-40D6-82D5-95FFDCB64A8A}"/>
    <cellStyle name="입력 5 8 5" xfId="14037" xr:uid="{33FDA57A-0CFD-4844-AE68-AE1E6BFB2736}"/>
    <cellStyle name="입력 5 8 5 2" xfId="40063" xr:uid="{2387012A-4851-4859-96B4-B6514AEE0C71}"/>
    <cellStyle name="입력 5 8 6" xfId="40064" xr:uid="{32545CEC-00DD-480F-850E-DA2ED4A34B7D}"/>
    <cellStyle name="입력 5 9" xfId="14038" xr:uid="{366254FC-5531-4F18-9B8F-501B5AE72248}"/>
    <cellStyle name="입력 5 9 2" xfId="14039" xr:uid="{D612B525-6836-4AD8-87B4-50F80CE9C020}"/>
    <cellStyle name="입력 5 9 2 2" xfId="14040" xr:uid="{350707BD-BB71-4060-B0DA-46F74F88641F}"/>
    <cellStyle name="입력 5 9 2 2 2" xfId="40065" xr:uid="{A3163379-3F3F-4E6E-9317-45F3018CB2B4}"/>
    <cellStyle name="입력 5 9 2 3" xfId="14041" xr:uid="{A18DE48F-17A7-49B4-AE44-42B88345E74A}"/>
    <cellStyle name="입력 5 9 2 3 2" xfId="40066" xr:uid="{01FFFDA3-296D-4089-AE7F-90AC58DB48BD}"/>
    <cellStyle name="입력 5 9 2 4" xfId="40067" xr:uid="{A38D6C10-29F9-42F4-842F-AC664962EE52}"/>
    <cellStyle name="입력 5 9 3" xfId="14042" xr:uid="{E890AB5E-8A9D-4A8E-95DC-53CE9F0629C9}"/>
    <cellStyle name="입력 5 9 3 2" xfId="14043" xr:uid="{98B12EB0-9534-45CF-A8D1-B456B941E8B2}"/>
    <cellStyle name="입력 5 9 3 2 2" xfId="40068" xr:uid="{93F3D7A9-092E-4674-BF51-198C3F427A40}"/>
    <cellStyle name="입력 5 9 3 3" xfId="14044" xr:uid="{3434D9EA-8745-4606-BDF2-6BF0D3AD34A8}"/>
    <cellStyle name="입력 5 9 3 3 2" xfId="40069" xr:uid="{F4B053F6-D9E7-4FFD-A1FF-85B4D55E701D}"/>
    <cellStyle name="입력 5 9 3 4" xfId="40070" xr:uid="{90E741F7-12EA-45DB-9FEA-2ACD716812AE}"/>
    <cellStyle name="입력 5 9 4" xfId="14045" xr:uid="{D412BA37-25A9-44A1-A920-5B439E59EA97}"/>
    <cellStyle name="입력 5 9 4 2" xfId="40071" xr:uid="{38E55286-4223-457C-BB38-E5A2C2EC0CA8}"/>
    <cellStyle name="입력 5 9 5" xfId="14046" xr:uid="{88BC34E1-64F7-4DA9-9AD0-6EC2CF65DD7C}"/>
    <cellStyle name="입력 5 9 5 2" xfId="40072" xr:uid="{8574F777-CCA8-46A8-B1AB-EFAF727B936E}"/>
    <cellStyle name="입력 5 9 6" xfId="40073" xr:uid="{4D8C607E-B03C-4241-9F5B-3AE8227D3676}"/>
    <cellStyle name="입력 6" xfId="14047" xr:uid="{FB264E9F-8E10-4C90-8411-5456AFFFAF3A}"/>
    <cellStyle name="입력 6 10" xfId="14048" xr:uid="{96B16E00-C561-4981-8965-49DC40756BB6}"/>
    <cellStyle name="입력 6 10 2" xfId="14049" xr:uid="{A36CDF76-FB37-4303-8874-B82BC98FF744}"/>
    <cellStyle name="입력 6 10 2 2" xfId="14050" xr:uid="{6670239E-A4A9-41D2-A8BC-42D567A080A7}"/>
    <cellStyle name="입력 6 10 2 2 2" xfId="40074" xr:uid="{128ECDF0-BAE7-4015-AAC2-2BE14857474D}"/>
    <cellStyle name="입력 6 10 2 3" xfId="14051" xr:uid="{53B71524-5D44-45F7-9580-7FE2F2A03632}"/>
    <cellStyle name="입력 6 10 2 3 2" xfId="40075" xr:uid="{9EA88DD5-1DD0-43FB-A3D0-03B8D1963081}"/>
    <cellStyle name="입력 6 10 2 4" xfId="40076" xr:uid="{2A85557A-6308-4594-A529-3E92F87D6FE9}"/>
    <cellStyle name="입력 6 10 3" xfId="14052" xr:uid="{18B4ACB3-DE90-45E2-97B5-1FE5677DC217}"/>
    <cellStyle name="입력 6 10 3 2" xfId="14053" xr:uid="{7DEAA883-02A3-4D64-A7EF-7A47632E3ACF}"/>
    <cellStyle name="입력 6 10 3 2 2" xfId="40077" xr:uid="{2AD0E0EA-AF78-43FA-B939-DFE715D5E08E}"/>
    <cellStyle name="입력 6 10 3 3" xfId="14054" xr:uid="{5B5768D5-AE5B-4C90-9DE1-8C7834A1D7CC}"/>
    <cellStyle name="입력 6 10 3 3 2" xfId="40078" xr:uid="{7BEEC325-8140-46F6-9AF3-DB6FB008B563}"/>
    <cellStyle name="입력 6 10 3 4" xfId="40079" xr:uid="{6CBA0D42-6BC2-44CA-B86A-9F42163D0181}"/>
    <cellStyle name="입력 6 10 4" xfId="14055" xr:uid="{7D53760E-4802-422F-9E62-B245897B6B06}"/>
    <cellStyle name="입력 6 10 4 2" xfId="40080" xr:uid="{D5EB0794-F551-4D10-9220-AE5612E90242}"/>
    <cellStyle name="입력 6 10 5" xfId="14056" xr:uid="{8C2ED5FE-FEAE-4B12-B86B-B3A58BD6CEF9}"/>
    <cellStyle name="입력 6 10 5 2" xfId="40081" xr:uid="{9D1170CB-2A00-4112-9107-02B76CCFB0F2}"/>
    <cellStyle name="입력 6 10 6" xfId="40082" xr:uid="{868E2FAA-8DC5-4374-BFE5-5AAE75F6B51B}"/>
    <cellStyle name="입력 6 11" xfId="14057" xr:uid="{BBEEE782-D6BB-4F6E-ACE8-7C477109E915}"/>
    <cellStyle name="입력 6 11 2" xfId="14058" xr:uid="{BBDB89FA-913F-4431-8539-62E64E8613D5}"/>
    <cellStyle name="입력 6 11 2 2" xfId="14059" xr:uid="{FE7612CC-B0BB-40A6-81DD-FC26F01DFD22}"/>
    <cellStyle name="입력 6 11 2 2 2" xfId="40083" xr:uid="{A740D73E-F3ED-41BE-A110-D3E7531E889D}"/>
    <cellStyle name="입력 6 11 2 3" xfId="14060" xr:uid="{29E29DDE-D622-4AD4-A1C5-5EA115C8B1F1}"/>
    <cellStyle name="입력 6 11 2 3 2" xfId="40084" xr:uid="{38AE887B-8F8D-4704-B4B0-61D9CE0EBCC3}"/>
    <cellStyle name="입력 6 11 2 4" xfId="40085" xr:uid="{25C407F7-1B07-4FAB-98D5-05D169D90F84}"/>
    <cellStyle name="입력 6 11 3" xfId="14061" xr:uid="{0F22391C-3879-41B1-B858-FECDCAD46F10}"/>
    <cellStyle name="입력 6 11 3 2" xfId="14062" xr:uid="{6999E9F0-4F50-4E1C-8990-2A1320607898}"/>
    <cellStyle name="입력 6 11 3 2 2" xfId="40086" xr:uid="{ED8C10D2-24F4-4926-808A-E2CBC437ADCD}"/>
    <cellStyle name="입력 6 11 3 3" xfId="14063" xr:uid="{06BD00A3-7337-4480-B099-A30E54C35D27}"/>
    <cellStyle name="입력 6 11 3 3 2" xfId="40087" xr:uid="{9FC30B06-B017-475C-A49D-26EE94EEB6E2}"/>
    <cellStyle name="입력 6 11 3 4" xfId="40088" xr:uid="{A3E1F8B9-48A0-4E5F-8380-D8819A38E365}"/>
    <cellStyle name="입력 6 11 4" xfId="14064" xr:uid="{791529B6-6D44-4FC1-A030-B8B90E132B0C}"/>
    <cellStyle name="입력 6 11 4 2" xfId="40089" xr:uid="{0181D42D-5C04-4956-8F6D-C00519995605}"/>
    <cellStyle name="입력 6 11 5" xfId="14065" xr:uid="{789AF3F9-604E-4B5B-B6C5-A29558326934}"/>
    <cellStyle name="입력 6 11 5 2" xfId="40090" xr:uid="{9FFDE12C-3207-4FFD-AB91-8143EDF74D90}"/>
    <cellStyle name="입력 6 11 6" xfId="40091" xr:uid="{0B8DFCF7-2F02-4CB9-9A05-619E8A118CCB}"/>
    <cellStyle name="입력 6 12" xfId="14066" xr:uid="{79035431-00B3-45B7-9550-21A2BA695C22}"/>
    <cellStyle name="입력 6 12 2" xfId="14067" xr:uid="{4C5F616D-2525-4EB7-BE61-64E83D9A25BB}"/>
    <cellStyle name="입력 6 12 2 2" xfId="14068" xr:uid="{D28D639B-93E8-460B-B541-D0AC5C06171E}"/>
    <cellStyle name="입력 6 12 2 2 2" xfId="40092" xr:uid="{BDBA8450-F7FD-4E8B-819B-CBDB0DDB7C0A}"/>
    <cellStyle name="입력 6 12 2 3" xfId="14069" xr:uid="{766D55B1-430B-48EE-BD81-9BA18A30CED6}"/>
    <cellStyle name="입력 6 12 2 3 2" xfId="40093" xr:uid="{BD8C3B87-6EF1-4721-95E6-F865F3823E12}"/>
    <cellStyle name="입력 6 12 2 4" xfId="40094" xr:uid="{946E9959-6686-42EE-8A7F-285D3BE6A586}"/>
    <cellStyle name="입력 6 12 3" xfId="14070" xr:uid="{B3A20999-6633-4A2D-BF42-7DC5BBDE4D06}"/>
    <cellStyle name="입력 6 12 3 2" xfId="14071" xr:uid="{B17EB855-FE05-4CAD-B971-4D4403ED57B5}"/>
    <cellStyle name="입력 6 12 3 2 2" xfId="40095" xr:uid="{24DE0F67-C9D1-4472-A9D7-382B0E6AEEE8}"/>
    <cellStyle name="입력 6 12 3 3" xfId="14072" xr:uid="{3DD9FD41-CC42-4996-8B6E-7743B23E835B}"/>
    <cellStyle name="입력 6 12 3 3 2" xfId="40096" xr:uid="{D469DBD8-247A-4C14-99BF-DF92B86E21B6}"/>
    <cellStyle name="입력 6 12 3 4" xfId="40097" xr:uid="{80FBCCC5-E3FC-42B6-BC05-A42D537D4CB4}"/>
    <cellStyle name="입력 6 12 4" xfId="14073" xr:uid="{6CD6103B-F49F-44C1-9CEC-D4D4BBABB54F}"/>
    <cellStyle name="입력 6 12 4 2" xfId="40098" xr:uid="{89C73F17-D6A8-4DE1-B190-4DCD883472FA}"/>
    <cellStyle name="입력 6 12 5" xfId="14074" xr:uid="{6DC34425-C3AB-4DE7-85FA-09F947F1FD11}"/>
    <cellStyle name="입력 6 12 5 2" xfId="40099" xr:uid="{9845CA34-D0A0-4E91-88F0-3C31FD87FC9A}"/>
    <cellStyle name="입력 6 12 6" xfId="40100" xr:uid="{8F6B0648-6CDD-4DB3-8B5F-8F7AFA9F017E}"/>
    <cellStyle name="입력 6 13" xfId="14075" xr:uid="{B532269F-193A-4E99-B4F5-3F648AB71F63}"/>
    <cellStyle name="입력 6 13 2" xfId="14076" xr:uid="{EA74713F-A9A0-4AC2-842A-86FF3824BA17}"/>
    <cellStyle name="입력 6 13 2 2" xfId="14077" xr:uid="{713A99D6-04CC-4051-8A90-806446206C92}"/>
    <cellStyle name="입력 6 13 2 2 2" xfId="40101" xr:uid="{F69371B6-8418-497B-9297-23CDA3FBCF6E}"/>
    <cellStyle name="입력 6 13 2 3" xfId="14078" xr:uid="{2F548455-1A6A-4C8B-AC3E-7472D8B113E7}"/>
    <cellStyle name="입력 6 13 2 3 2" xfId="40102" xr:uid="{8DCDE09A-A7C9-4EAD-AC07-EE1166DCD9F7}"/>
    <cellStyle name="입력 6 13 2 4" xfId="40103" xr:uid="{DB315E82-102C-4B62-8140-9E9CD07A3BE3}"/>
    <cellStyle name="입력 6 13 3" xfId="14079" xr:uid="{D1B47E27-F5D1-4166-94C6-BC0B3A5BBAEC}"/>
    <cellStyle name="입력 6 13 3 2" xfId="14080" xr:uid="{07D62E9D-2DA6-4DF8-B785-A059C36DA886}"/>
    <cellStyle name="입력 6 13 3 2 2" xfId="40104" xr:uid="{607E7D9B-5700-4506-A73C-A5537BEBE94B}"/>
    <cellStyle name="입력 6 13 3 3" xfId="14081" xr:uid="{2C7ADDEB-F1D8-47F9-9AC2-9A309BAB3C4B}"/>
    <cellStyle name="입력 6 13 3 3 2" xfId="40105" xr:uid="{9D22680D-E111-495B-8F9F-DB5DF950C85D}"/>
    <cellStyle name="입력 6 13 3 4" xfId="40106" xr:uid="{3D4CC8E5-826D-472D-89AB-6F10557B6242}"/>
    <cellStyle name="입력 6 13 4" xfId="14082" xr:uid="{0032979B-D587-4A6C-B6AF-BD0D20A6CC79}"/>
    <cellStyle name="입력 6 13 4 2" xfId="40107" xr:uid="{88AC7751-6E7E-4884-A6E4-AEB08DE9B284}"/>
    <cellStyle name="입력 6 13 5" xfId="14083" xr:uid="{F1776EBB-660B-4B19-8014-1CD697D1BA5D}"/>
    <cellStyle name="입력 6 13 5 2" xfId="40108" xr:uid="{09B072CF-2173-4857-81BA-39EB83678D4E}"/>
    <cellStyle name="입력 6 13 6" xfId="40109" xr:uid="{7A83E1B2-8DE4-4523-83F6-749B08ACF0E0}"/>
    <cellStyle name="입력 6 14" xfId="14084" xr:uid="{025DFA9F-1358-49EA-B61F-6A8D27120549}"/>
    <cellStyle name="입력 6 14 2" xfId="14085" xr:uid="{9DB98119-C1F7-4083-BD77-BCABA39BEB7A}"/>
    <cellStyle name="입력 6 14 2 2" xfId="14086" xr:uid="{EC14D734-7B98-40FA-87B7-55CD0957ABB2}"/>
    <cellStyle name="입력 6 14 2 2 2" xfId="40110" xr:uid="{9A522156-E7EE-4E8F-890E-86F319759614}"/>
    <cellStyle name="입력 6 14 2 3" xfId="14087" xr:uid="{F982BCA3-530A-49DB-A75E-F7349DD490D9}"/>
    <cellStyle name="입력 6 14 2 3 2" xfId="40111" xr:uid="{E6B2C417-18F3-42B1-A0DD-F347A3CF1E37}"/>
    <cellStyle name="입력 6 14 2 4" xfId="40112" xr:uid="{CFC15135-2485-4992-B015-734B49DCB707}"/>
    <cellStyle name="입력 6 14 3" xfId="14088" xr:uid="{2E2B756F-9CB2-48FE-8F6E-71B538B05CD6}"/>
    <cellStyle name="입력 6 14 3 2" xfId="14089" xr:uid="{67604E11-E67D-4D0D-99A3-5413FB56C02C}"/>
    <cellStyle name="입력 6 14 3 2 2" xfId="40113" xr:uid="{C13A58C5-D28D-4A26-85B5-95BCE6D2C0E7}"/>
    <cellStyle name="입력 6 14 3 3" xfId="14090" xr:uid="{FE256D2F-46E5-4BCE-A2D7-D343DCA451A0}"/>
    <cellStyle name="입력 6 14 3 3 2" xfId="40114" xr:uid="{0C42391A-DEE4-4307-8288-F9DCA04838E8}"/>
    <cellStyle name="입력 6 14 3 4" xfId="40115" xr:uid="{8F50C08C-E4E1-47CE-B33B-037717DB47EE}"/>
    <cellStyle name="입력 6 14 4" xfId="14091" xr:uid="{26A72154-D211-4FD0-AE3A-20B2BE7EE2F5}"/>
    <cellStyle name="입력 6 14 4 2" xfId="40116" xr:uid="{A5966F10-B231-40FD-A80E-9FDA5893D42B}"/>
    <cellStyle name="입력 6 14 5" xfId="14092" xr:uid="{6902B363-7809-402C-ADB1-A24B04DFCBE1}"/>
    <cellStyle name="입력 6 14 5 2" xfId="40117" xr:uid="{2219199A-D362-425F-97A1-4725562C380D}"/>
    <cellStyle name="입력 6 14 6" xfId="40118" xr:uid="{0FF74D97-E633-427E-ACEC-A64EDF3926EA}"/>
    <cellStyle name="입력 6 15" xfId="14093" xr:uid="{E4FB2C61-9143-4459-BA86-5A316BD06679}"/>
    <cellStyle name="입력 6 15 2" xfId="14094" xr:uid="{F3285A33-F1DA-4FBD-876E-3D46B76F8AFC}"/>
    <cellStyle name="입력 6 15 2 2" xfId="14095" xr:uid="{0C1E97C9-C16C-4BD1-BA46-BB2D880010D5}"/>
    <cellStyle name="입력 6 15 2 2 2" xfId="40119" xr:uid="{E316BE17-90F4-4D01-89C7-20AA3705EEBE}"/>
    <cellStyle name="입력 6 15 2 3" xfId="14096" xr:uid="{AE95A802-A9BA-4E65-BE1E-971E8F85D1D6}"/>
    <cellStyle name="입력 6 15 2 3 2" xfId="40120" xr:uid="{D81A0A9B-32A5-40FB-A3A1-2B11369E9270}"/>
    <cellStyle name="입력 6 15 2 4" xfId="40121" xr:uid="{47FA21BB-1D8B-43A1-8B59-352865506E39}"/>
    <cellStyle name="입력 6 15 3" xfId="14097" xr:uid="{B2F48884-77C9-471D-A7B2-C2E73C6F7BAE}"/>
    <cellStyle name="입력 6 15 3 2" xfId="14098" xr:uid="{40441E03-1F08-4DA3-9B1F-3862CA7D6FE4}"/>
    <cellStyle name="입력 6 15 3 2 2" xfId="40122" xr:uid="{2AAD79CA-9057-4A82-B321-0D69B20ABFD0}"/>
    <cellStyle name="입력 6 15 3 3" xfId="14099" xr:uid="{827B1A00-6743-4D8E-B37E-91E1C486D3A8}"/>
    <cellStyle name="입력 6 15 3 3 2" xfId="40123" xr:uid="{446CDB26-2100-4562-B7BE-CFB8424B23EE}"/>
    <cellStyle name="입력 6 15 3 4" xfId="40124" xr:uid="{38C3FB52-D226-48E8-978D-D7BB852D1D00}"/>
    <cellStyle name="입력 6 15 4" xfId="14100" xr:uid="{B3B84D35-D54C-437F-8B33-6DDBADE170D9}"/>
    <cellStyle name="입력 6 15 4 2" xfId="40125" xr:uid="{0E5B70FB-104C-42ED-8030-6A0B5F171F5D}"/>
    <cellStyle name="입력 6 15 5" xfId="14101" xr:uid="{D4CCBB7D-8A45-40B5-BED1-C0F3E736D38C}"/>
    <cellStyle name="입력 6 15 5 2" xfId="40126" xr:uid="{49183DE9-63F8-4474-88D7-C88399E0F0A9}"/>
    <cellStyle name="입력 6 15 6" xfId="40127" xr:uid="{315D6A83-3450-4A85-98D5-7FB707263DC8}"/>
    <cellStyle name="입력 6 16" xfId="14102" xr:uid="{AB1E24D1-AE9A-4506-A5E3-7395A0DE9489}"/>
    <cellStyle name="입력 6 16 2" xfId="14103" xr:uid="{AA99995A-34CF-40D2-9FBC-ACB27AC8D92F}"/>
    <cellStyle name="입력 6 16 2 2" xfId="40128" xr:uid="{62E70AFC-D729-44D1-9EC9-29B5E10738E3}"/>
    <cellStyle name="입력 6 16 3" xfId="14104" xr:uid="{7AC08B6E-6AD7-485F-9326-F81344341D2F}"/>
    <cellStyle name="입력 6 16 3 2" xfId="40129" xr:uid="{3D079728-70C3-4149-9206-7F949C8C49D2}"/>
    <cellStyle name="입력 6 16 4" xfId="40130" xr:uid="{DC54FC6C-A67A-4D73-8C77-BFD9A00E60F7}"/>
    <cellStyle name="입력 6 17" xfId="28184" xr:uid="{9E7FD340-49F1-44B0-8239-AFAE71446CC0}"/>
    <cellStyle name="입력 6 17 2" xfId="40131" xr:uid="{5C499EB7-7D58-4B43-AD78-59E04E3CCBD8}"/>
    <cellStyle name="입력 6 18" xfId="40132" xr:uid="{D01EC080-3539-4741-BF28-9832501FCB97}"/>
    <cellStyle name="입력 6 2" xfId="14105" xr:uid="{8339A4B5-5A7A-45FF-BB42-B6480EC8BC6D}"/>
    <cellStyle name="입력 6 2 2" xfId="14106" xr:uid="{7175EF12-7024-4C7D-9B02-A53FD053A703}"/>
    <cellStyle name="입력 6 2 2 2" xfId="14107" xr:uid="{2E46B167-774C-4C7A-AFE5-543FB4E16802}"/>
    <cellStyle name="입력 6 2 2 2 2" xfId="40133" xr:uid="{4CFDD84E-D20A-4B94-8C37-CB21DF69D0AE}"/>
    <cellStyle name="입력 6 2 2 3" xfId="14108" xr:uid="{7FE574C8-856D-4DDA-895D-539E76C6ACFC}"/>
    <cellStyle name="입력 6 2 2 3 2" xfId="40134" xr:uid="{A35C4BBD-D465-4A94-BC52-CEA6C889C6A2}"/>
    <cellStyle name="입력 6 2 2 4" xfId="40135" xr:uid="{BE18113F-22E1-4698-BC61-A10E29B0E006}"/>
    <cellStyle name="입력 6 2 3" xfId="14109" xr:uid="{97C959EF-22C7-40F3-B51A-09CDF945DB3E}"/>
    <cellStyle name="입력 6 2 3 2" xfId="14110" xr:uid="{05DBE3A6-B2C7-4BFD-BE0E-2E8D51FA9A04}"/>
    <cellStyle name="입력 6 2 3 2 2" xfId="40136" xr:uid="{50589AA7-5458-4F6B-9D89-B08AFADD802A}"/>
    <cellStyle name="입력 6 2 3 3" xfId="14111" xr:uid="{D61171E1-F4CE-4AA9-9CC2-F86BDD6F9360}"/>
    <cellStyle name="입력 6 2 3 3 2" xfId="40137" xr:uid="{FC277E64-BB4C-4148-BC76-AC68F7685DB9}"/>
    <cellStyle name="입력 6 2 3 4" xfId="40138" xr:uid="{05EB5A45-1D34-4DF7-9343-4FA4CAB0DEFD}"/>
    <cellStyle name="입력 6 2 4" xfId="14112" xr:uid="{2FBB4C32-AC14-4F82-8D78-7886E49C6D04}"/>
    <cellStyle name="입력 6 2 4 2" xfId="40139" xr:uid="{F803BDF1-32A2-48E0-896B-0E2F58ADEF88}"/>
    <cellStyle name="입력 6 2 5" xfId="14113" xr:uid="{D386B2B5-358D-46E7-92D2-18C7021B707B}"/>
    <cellStyle name="입력 6 2 5 2" xfId="40140" xr:uid="{43BF33FD-5245-4BD4-8514-28F4F77F438B}"/>
    <cellStyle name="입력 6 2 6" xfId="28185" xr:uid="{69EE0C57-DE8E-48B3-BD93-1E37353F7C99}"/>
    <cellStyle name="입력 6 2 6 2" xfId="40141" xr:uid="{0BDB05E0-77F1-40BC-8B48-4F109132C851}"/>
    <cellStyle name="입력 6 2 7" xfId="40142" xr:uid="{51B2E333-1903-46A0-9D6D-E0D4CFA59B1F}"/>
    <cellStyle name="입력 6 3" xfId="14114" xr:uid="{B0BE9BEF-E2BA-4B1F-B630-1FB952C40A33}"/>
    <cellStyle name="입력 6 3 2" xfId="14115" xr:uid="{848EF8DF-BA33-4A75-B69E-26E78EC7D8A5}"/>
    <cellStyle name="입력 6 3 2 2" xfId="14116" xr:uid="{B3691CB8-7CEF-4303-B274-410DABC749CA}"/>
    <cellStyle name="입력 6 3 2 2 2" xfId="40143" xr:uid="{1B2F391E-A619-4810-9B72-7C6B4886C913}"/>
    <cellStyle name="입력 6 3 2 3" xfId="14117" xr:uid="{4337370D-3ABC-4ED5-81CD-877AB1828200}"/>
    <cellStyle name="입력 6 3 2 3 2" xfId="40144" xr:uid="{4251B377-B48E-488B-8492-5A6D07F7E4F1}"/>
    <cellStyle name="입력 6 3 2 4" xfId="40145" xr:uid="{8B0C7ED7-B38B-469E-A82F-DA0CB8B19BCC}"/>
    <cellStyle name="입력 6 3 3" xfId="14118" xr:uid="{D40C576F-83F0-428C-85BE-75571CEFBB22}"/>
    <cellStyle name="입력 6 3 3 2" xfId="14119" xr:uid="{9051902F-4DA3-4C89-B149-69EF6F19FAE4}"/>
    <cellStyle name="입력 6 3 3 2 2" xfId="40146" xr:uid="{E45E375A-2E7D-4C68-BB36-3E4328C2047F}"/>
    <cellStyle name="입력 6 3 3 3" xfId="14120" xr:uid="{BEB7CDF2-67D0-441B-B4C0-39BA37B4DA0B}"/>
    <cellStyle name="입력 6 3 3 3 2" xfId="40147" xr:uid="{3F4D16D0-F481-486D-8764-96CCC49CBE29}"/>
    <cellStyle name="입력 6 3 3 4" xfId="40148" xr:uid="{AAB72BC2-1510-478C-AB4A-7EA231EB3659}"/>
    <cellStyle name="입력 6 3 4" xfId="14121" xr:uid="{74D44001-858D-4AEA-8786-16A9C851D6FB}"/>
    <cellStyle name="입력 6 3 4 2" xfId="40149" xr:uid="{DB0D4572-123E-4A3D-ABE7-FE5A41F3E0ED}"/>
    <cellStyle name="입력 6 3 5" xfId="14122" xr:uid="{A4957763-A340-4CC8-8E9E-FE7592A51F97}"/>
    <cellStyle name="입력 6 3 5 2" xfId="40150" xr:uid="{A6B0AC7E-1EFC-4E75-B0C8-07C6B83E4301}"/>
    <cellStyle name="입력 6 3 6" xfId="40151" xr:uid="{82EA49BA-363C-470D-B51B-0F82C4D0D8B5}"/>
    <cellStyle name="입력 6 4" xfId="14123" xr:uid="{B776569E-1F2D-4118-8E07-C552F477DD8D}"/>
    <cellStyle name="입력 6 4 2" xfId="14124" xr:uid="{84DF93F9-B977-4B5F-9EF7-E20FACAFE451}"/>
    <cellStyle name="입력 6 4 2 2" xfId="14125" xr:uid="{A1D86B7B-1B37-41FB-8D7A-0340D402DF0E}"/>
    <cellStyle name="입력 6 4 2 2 2" xfId="40152" xr:uid="{8D1B7676-3439-465C-89B6-6ABB4B88F413}"/>
    <cellStyle name="입력 6 4 2 3" xfId="14126" xr:uid="{11EA8FC6-E234-443F-B523-836BD2BFC942}"/>
    <cellStyle name="입력 6 4 2 3 2" xfId="40153" xr:uid="{9E33D852-B721-4129-88F3-5F9EE97D2B77}"/>
    <cellStyle name="입력 6 4 2 4" xfId="40154" xr:uid="{0A8FD7C6-A442-4898-8234-02979B913B4A}"/>
    <cellStyle name="입력 6 4 3" xfId="14127" xr:uid="{E726656C-B90F-4D98-83A8-33528AEEA669}"/>
    <cellStyle name="입력 6 4 3 2" xfId="14128" xr:uid="{63BC695C-0AD7-45A1-B2E3-17B996BFF490}"/>
    <cellStyle name="입력 6 4 3 2 2" xfId="40155" xr:uid="{735FF6E6-BEA8-4771-942B-FD01B9A37DDE}"/>
    <cellStyle name="입력 6 4 3 3" xfId="14129" xr:uid="{1A41391C-B17E-4B15-9534-4291875EDF8F}"/>
    <cellStyle name="입력 6 4 3 3 2" xfId="40156" xr:uid="{B0AFB7EE-981B-4B64-8068-EF6A4577A724}"/>
    <cellStyle name="입력 6 4 3 4" xfId="40157" xr:uid="{C70DA0DD-D18B-426E-B48E-56F2F2318919}"/>
    <cellStyle name="입력 6 4 4" xfId="14130" xr:uid="{D952440C-0B69-4ADA-8C02-7DF2337EDDCE}"/>
    <cellStyle name="입력 6 4 4 2" xfId="40158" xr:uid="{A2481CC0-6B92-43F1-977A-7A1EB59940FD}"/>
    <cellStyle name="입력 6 4 5" xfId="14131" xr:uid="{926C9D46-E561-4AF2-AD72-DFE65017DF10}"/>
    <cellStyle name="입력 6 4 5 2" xfId="40159" xr:uid="{4CDB25A5-47A6-4559-9859-A2311C67E195}"/>
    <cellStyle name="입력 6 4 6" xfId="40160" xr:uid="{4F07D2D4-A330-4D6D-8F48-557829520ECD}"/>
    <cellStyle name="입력 6 5" xfId="14132" xr:uid="{95CFD1B1-6857-4675-9C4F-F3F0C84D2AF4}"/>
    <cellStyle name="입력 6 5 2" xfId="14133" xr:uid="{1A5E29CD-1F07-44E7-94C0-4193F104D6F0}"/>
    <cellStyle name="입력 6 5 2 2" xfId="14134" xr:uid="{8A9C7047-FBA5-4CD5-A24B-A5919A35F566}"/>
    <cellStyle name="입력 6 5 2 2 2" xfId="40161" xr:uid="{BF94AE34-81A7-4A6C-BAEB-325F99720E8A}"/>
    <cellStyle name="입력 6 5 2 3" xfId="14135" xr:uid="{AB3B5166-3CC4-4ED5-B7F6-4F9A107C13E2}"/>
    <cellStyle name="입력 6 5 2 3 2" xfId="40162" xr:uid="{74E1D338-4B08-423A-BC96-E5982A46AD0A}"/>
    <cellStyle name="입력 6 5 2 4" xfId="40163" xr:uid="{CDAA42BB-6534-4398-B952-441A89E629DE}"/>
    <cellStyle name="입력 6 5 3" xfId="14136" xr:uid="{515DB80A-6443-43CF-A459-2A3D965DAAD9}"/>
    <cellStyle name="입력 6 5 3 2" xfId="14137" xr:uid="{066E3197-2C32-44BF-9E08-95588CB66746}"/>
    <cellStyle name="입력 6 5 3 2 2" xfId="40164" xr:uid="{154800D8-F65F-4627-B884-D83302E9B331}"/>
    <cellStyle name="입력 6 5 3 3" xfId="14138" xr:uid="{59C5A22F-F2E5-4F54-88B2-6765FD9D5899}"/>
    <cellStyle name="입력 6 5 3 3 2" xfId="40165" xr:uid="{0B717A28-3B7B-4855-9CF2-BAB4B45C9A3F}"/>
    <cellStyle name="입력 6 5 3 4" xfId="40166" xr:uid="{CF5F76EF-9DD7-4598-86E6-F258E22978CF}"/>
    <cellStyle name="입력 6 5 4" xfId="14139" xr:uid="{7B8BEF41-800D-41AC-BB6E-9C30F876F284}"/>
    <cellStyle name="입력 6 5 4 2" xfId="40167" xr:uid="{D44F6D30-0EC2-4F44-875E-40F611AB1E64}"/>
    <cellStyle name="입력 6 5 5" xfId="14140" xr:uid="{EC4B0408-3EB9-481D-8746-DF972B514909}"/>
    <cellStyle name="입력 6 5 5 2" xfId="40168" xr:uid="{8EBCF906-B10E-47B9-A8FE-E51EA496A057}"/>
    <cellStyle name="입력 6 5 6" xfId="40169" xr:uid="{150FABC2-E76B-4CB8-952A-7D67CEC8EB33}"/>
    <cellStyle name="입력 6 6" xfId="14141" xr:uid="{AA8EFB9F-EBF2-47C6-967B-0CE93F659B1A}"/>
    <cellStyle name="입력 6 6 2" xfId="14142" xr:uid="{4508AE39-A708-4DF9-BBA4-20505000E114}"/>
    <cellStyle name="입력 6 6 2 2" xfId="14143" xr:uid="{D07332A0-1AC7-4E94-8AD2-C368648ED995}"/>
    <cellStyle name="입력 6 6 2 2 2" xfId="40170" xr:uid="{C2F25904-8EE9-4067-B000-1192F4C0BEB4}"/>
    <cellStyle name="입력 6 6 2 3" xfId="14144" xr:uid="{B313AD01-F010-403E-9E9B-EE663C764E36}"/>
    <cellStyle name="입력 6 6 2 3 2" xfId="40171" xr:uid="{F9E18E54-75EC-454F-B23C-AF379089F04E}"/>
    <cellStyle name="입력 6 6 2 4" xfId="40172" xr:uid="{E604F0EC-4CC2-4332-8CF1-844FF296471E}"/>
    <cellStyle name="입력 6 6 3" xfId="14145" xr:uid="{08B466A8-CF68-4FF3-A683-E99E683E5DE4}"/>
    <cellStyle name="입력 6 6 3 2" xfId="14146" xr:uid="{D86DC239-9D0B-444A-BAFC-A206FFCD8446}"/>
    <cellStyle name="입력 6 6 3 2 2" xfId="40173" xr:uid="{135EC0D1-4222-44EF-B70A-6B83E2F5BDB3}"/>
    <cellStyle name="입력 6 6 3 3" xfId="14147" xr:uid="{C283DA5E-5AC3-4751-95F2-8F28DD81C2D7}"/>
    <cellStyle name="입력 6 6 3 3 2" xfId="40174" xr:uid="{F220736F-6665-4A0B-B53F-E895D2B18E45}"/>
    <cellStyle name="입력 6 6 3 4" xfId="40175" xr:uid="{F62435FB-AEF2-4FA7-92D6-645230404670}"/>
    <cellStyle name="입력 6 6 4" xfId="14148" xr:uid="{70F92EB3-F9A9-4531-9ECA-9578759DA557}"/>
    <cellStyle name="입력 6 6 4 2" xfId="40176" xr:uid="{DEFEE18F-BBC4-45C4-8AF3-B2655F0CFD08}"/>
    <cellStyle name="입력 6 6 5" xfId="14149" xr:uid="{58220495-D4BC-48E3-B85C-AEC9AC7DF0FC}"/>
    <cellStyle name="입력 6 6 5 2" xfId="40177" xr:uid="{198EB879-56D3-4C8F-98A9-CBEF9A9913EA}"/>
    <cellStyle name="입력 6 6 6" xfId="40178" xr:uid="{DC621D3F-2B26-45E0-A369-320B3AC2D906}"/>
    <cellStyle name="입력 6 7" xfId="14150" xr:uid="{01E381D1-6B97-459F-8EB0-4E8C01F05D63}"/>
    <cellStyle name="입력 6 7 2" xfId="14151" xr:uid="{96BB82EB-C409-49A1-888F-84F615608783}"/>
    <cellStyle name="입력 6 7 2 2" xfId="14152" xr:uid="{7DB81518-1853-4CE1-BB99-8ABC1B9BD97E}"/>
    <cellStyle name="입력 6 7 2 2 2" xfId="40179" xr:uid="{440F0106-7ED6-4B40-A27D-2C854C9D174C}"/>
    <cellStyle name="입력 6 7 2 3" xfId="14153" xr:uid="{2F5C6E71-7C48-4EEA-93D2-1C79F2A3D734}"/>
    <cellStyle name="입력 6 7 2 3 2" xfId="40180" xr:uid="{B1CE71C8-CEFC-4A7C-82EB-6B039050EB87}"/>
    <cellStyle name="입력 6 7 2 4" xfId="40181" xr:uid="{96CE8025-1F4A-4537-BF10-FD097FCDD092}"/>
    <cellStyle name="입력 6 7 3" xfId="14154" xr:uid="{BDFAB9E7-F024-4649-914A-CCDEB7F76343}"/>
    <cellStyle name="입력 6 7 3 2" xfId="14155" xr:uid="{41EB5F91-6815-400F-B009-2FA11DFC64D8}"/>
    <cellStyle name="입력 6 7 3 2 2" xfId="40182" xr:uid="{71619B92-9693-4516-B68B-A0007C6BC655}"/>
    <cellStyle name="입력 6 7 3 3" xfId="14156" xr:uid="{7861A070-CB5D-4AE5-8339-AE732CFB54B4}"/>
    <cellStyle name="입력 6 7 3 3 2" xfId="40183" xr:uid="{ABD66539-C936-4A57-90BA-F376AC875218}"/>
    <cellStyle name="입력 6 7 3 4" xfId="40184" xr:uid="{515DC0A2-82F0-44EC-ABA8-344A37EA6921}"/>
    <cellStyle name="입력 6 7 4" xfId="14157" xr:uid="{20AF7391-CA40-4AB5-90F4-102052896791}"/>
    <cellStyle name="입력 6 7 4 2" xfId="40185" xr:uid="{C96E0A26-D923-44E1-9C42-479FC0063836}"/>
    <cellStyle name="입력 6 7 5" xfId="14158" xr:uid="{46C36FF3-FF6D-41EB-8633-400C56470ECA}"/>
    <cellStyle name="입력 6 7 5 2" xfId="40186" xr:uid="{85A4F7EE-5AC5-44D4-B287-024A4504C892}"/>
    <cellStyle name="입력 6 7 6" xfId="40187" xr:uid="{F985E76F-16D4-44D8-B0A1-4C8059E2B666}"/>
    <cellStyle name="입력 6 8" xfId="14159" xr:uid="{AE84F035-58A7-44E5-BD6E-42AD0CCCC4FA}"/>
    <cellStyle name="입력 6 8 2" xfId="14160" xr:uid="{02D85342-4D8A-4C3A-A6EF-96CB1B18A339}"/>
    <cellStyle name="입력 6 8 2 2" xfId="14161" xr:uid="{4BDF7106-5075-4065-AB9D-8AD7FB45D232}"/>
    <cellStyle name="입력 6 8 2 2 2" xfId="40188" xr:uid="{B3140107-DE25-4527-B9F9-FA8F0F281425}"/>
    <cellStyle name="입력 6 8 2 3" xfId="14162" xr:uid="{BE29BD5E-AED2-440E-9E05-B4EDDD24A922}"/>
    <cellStyle name="입력 6 8 2 3 2" xfId="40189" xr:uid="{FE44D48E-8635-4F49-9CA4-83986613E385}"/>
    <cellStyle name="입력 6 8 2 4" xfId="40190" xr:uid="{8214032B-8D57-48A6-8B52-77522C8B0118}"/>
    <cellStyle name="입력 6 8 3" xfId="14163" xr:uid="{91A9536F-82E8-4CC0-8FC4-87458A816559}"/>
    <cellStyle name="입력 6 8 3 2" xfId="14164" xr:uid="{615212BC-C03A-467E-8DCD-AB57395174EA}"/>
    <cellStyle name="입력 6 8 3 2 2" xfId="40191" xr:uid="{C1005D12-5021-4244-A8E6-0EF6B9BC1508}"/>
    <cellStyle name="입력 6 8 3 3" xfId="14165" xr:uid="{1D3CE9AF-71C7-4D14-ABCE-66CEC7108E26}"/>
    <cellStyle name="입력 6 8 3 3 2" xfId="40192" xr:uid="{48693CDD-0B95-4559-97D7-74FFD7D0E457}"/>
    <cellStyle name="입력 6 8 3 4" xfId="40193" xr:uid="{E11FFB3B-A823-4441-BEF4-17AD64218687}"/>
    <cellStyle name="입력 6 8 4" xfId="14166" xr:uid="{AEBCAA3F-A4F1-4E7C-B804-6F5A5B8A2A68}"/>
    <cellStyle name="입력 6 8 4 2" xfId="40194" xr:uid="{B9A398B6-4D95-42DA-9378-A2E540E48463}"/>
    <cellStyle name="입력 6 8 5" xfId="14167" xr:uid="{F224ACB4-9B6F-4330-A090-DDC789956D90}"/>
    <cellStyle name="입력 6 8 5 2" xfId="40195" xr:uid="{049DE307-D08A-40E3-B03F-0C0D318CFD74}"/>
    <cellStyle name="입력 6 8 6" xfId="40196" xr:uid="{C0420587-8556-4AE2-8D1B-D7864BBF33DF}"/>
    <cellStyle name="입력 6 9" xfId="14168" xr:uid="{C245DE19-6EA0-4286-95C0-B76CD9D66148}"/>
    <cellStyle name="입력 6 9 2" xfId="14169" xr:uid="{DB92762D-7E51-4657-8FBE-CE46E0F3F942}"/>
    <cellStyle name="입력 6 9 2 2" xfId="14170" xr:uid="{B0EBDF94-6E1E-41AD-9E5B-4FE392C06710}"/>
    <cellStyle name="입력 6 9 2 2 2" xfId="40197" xr:uid="{F3D65C96-D110-45F5-A29B-9CAE4D9660E9}"/>
    <cellStyle name="입력 6 9 2 3" xfId="14171" xr:uid="{A4EF6467-CD56-4F3F-A239-7D013FBEA2B4}"/>
    <cellStyle name="입력 6 9 2 3 2" xfId="40198" xr:uid="{CD1CCA45-F0F2-41F8-A9B2-AC10F5166367}"/>
    <cellStyle name="입력 6 9 2 4" xfId="40199" xr:uid="{E44CFB14-68C6-45EF-982A-B617214EA3BA}"/>
    <cellStyle name="입력 6 9 3" xfId="14172" xr:uid="{873AF85C-9455-44B6-9C67-21AE9A0484E8}"/>
    <cellStyle name="입력 6 9 3 2" xfId="14173" xr:uid="{5E29F107-981C-46B5-B5E9-B11D28F91CF5}"/>
    <cellStyle name="입력 6 9 3 2 2" xfId="40200" xr:uid="{B818AF6E-DDDC-44D7-8E36-039963CA09C4}"/>
    <cellStyle name="입력 6 9 3 3" xfId="14174" xr:uid="{82192DAA-A356-4D88-B4C7-ED561D030BB4}"/>
    <cellStyle name="입력 6 9 3 3 2" xfId="40201" xr:uid="{C019FC4B-AE02-4C78-BFA2-F20EDC002093}"/>
    <cellStyle name="입력 6 9 3 4" xfId="40202" xr:uid="{37934EEE-5E2E-4A92-BF4E-3A788513B0B9}"/>
    <cellStyle name="입력 6 9 4" xfId="14175" xr:uid="{7DFBCA6D-37C1-49E4-9C64-58EE850E381C}"/>
    <cellStyle name="입력 6 9 4 2" xfId="40203" xr:uid="{A8B5FF2E-1672-4AA8-AB63-FFE6620F9AD8}"/>
    <cellStyle name="입력 6 9 5" xfId="14176" xr:uid="{456B966B-FA2A-4F72-B6D7-C936BCA5EC89}"/>
    <cellStyle name="입력 6 9 5 2" xfId="40204" xr:uid="{5886809E-9372-4222-AAB4-79FE5BC47501}"/>
    <cellStyle name="입력 6 9 6" xfId="40205" xr:uid="{90127448-277E-4661-83CC-5E53AC0A612F}"/>
    <cellStyle name="입력 7" xfId="14177" xr:uid="{B49F161B-5CC6-451C-AD77-EA4E16FB34DB}"/>
    <cellStyle name="입력 7 10" xfId="14178" xr:uid="{452795E0-2DB5-429E-B8DA-9E6A70D541E0}"/>
    <cellStyle name="입력 7 10 2" xfId="14179" xr:uid="{E514BF5D-23EB-429B-989F-CEB4DA76D6AC}"/>
    <cellStyle name="입력 7 10 2 2" xfId="14180" xr:uid="{D864A07B-8779-4FAB-9E6E-16D077706CC6}"/>
    <cellStyle name="입력 7 10 2 2 2" xfId="40206" xr:uid="{2674E990-7295-453B-899F-3D09BB7FC4A1}"/>
    <cellStyle name="입력 7 10 2 3" xfId="14181" xr:uid="{C9B14A91-A54C-4477-BDA2-16767DD6FDE7}"/>
    <cellStyle name="입력 7 10 2 3 2" xfId="40207" xr:uid="{EA93189A-F81F-444C-BCD0-F384DB2B361F}"/>
    <cellStyle name="입력 7 10 2 4" xfId="40208" xr:uid="{EC505B3E-2ADC-4E8C-89EC-187A4DE78A42}"/>
    <cellStyle name="입력 7 10 3" xfId="14182" xr:uid="{2FBF69A7-0D65-4071-A6B8-77CD617A9693}"/>
    <cellStyle name="입력 7 10 3 2" xfId="14183" xr:uid="{C14F192F-401E-4A42-8344-732BFD963653}"/>
    <cellStyle name="입력 7 10 3 2 2" xfId="40209" xr:uid="{223B638B-7199-4900-B6F9-0E2340794322}"/>
    <cellStyle name="입력 7 10 3 3" xfId="14184" xr:uid="{B834E8CC-F572-4211-96A1-C1C648525510}"/>
    <cellStyle name="입력 7 10 3 3 2" xfId="40210" xr:uid="{CEC0D0DB-E35F-4A27-B4DA-2DCD4AAD188E}"/>
    <cellStyle name="입력 7 10 3 4" xfId="40211" xr:uid="{2E50EB2B-CCE6-4E4D-B6D2-4F97C282C998}"/>
    <cellStyle name="입력 7 10 4" xfId="14185" xr:uid="{5223DA83-13D1-4143-A8C7-B0A14C27B2EC}"/>
    <cellStyle name="입력 7 10 4 2" xfId="40212" xr:uid="{6643E7A6-2AA2-4756-B088-74E416E18EB6}"/>
    <cellStyle name="입력 7 10 5" xfId="14186" xr:uid="{E4C75740-D6DD-4C74-A294-0415E82BD5CA}"/>
    <cellStyle name="입력 7 10 5 2" xfId="40213" xr:uid="{945011F8-791B-4EA0-AEE1-59C6CDBE30FE}"/>
    <cellStyle name="입력 7 10 6" xfId="40214" xr:uid="{84904BC8-2EE1-4EB9-BD10-7A07BAFA2448}"/>
    <cellStyle name="입력 7 11" xfId="14187" xr:uid="{DC8236C2-2EA4-4F83-9F0A-65D3F06A4FD9}"/>
    <cellStyle name="입력 7 11 2" xfId="14188" xr:uid="{9A75A0A6-8B2F-4211-87DA-5023EFCD3A94}"/>
    <cellStyle name="입력 7 11 2 2" xfId="14189" xr:uid="{CF8FAB2D-64AF-46A5-90EA-06CBF36282B6}"/>
    <cellStyle name="입력 7 11 2 2 2" xfId="40215" xr:uid="{11F613A1-B36A-4986-A52E-847C25DF47CB}"/>
    <cellStyle name="입력 7 11 2 3" xfId="14190" xr:uid="{3EC71E35-4C36-497F-A8AA-B97C36CDAB9A}"/>
    <cellStyle name="입력 7 11 2 3 2" xfId="40216" xr:uid="{89AFD9C4-065D-4DCB-90CF-95E6754D0267}"/>
    <cellStyle name="입력 7 11 2 4" xfId="40217" xr:uid="{79584427-06C1-4CC6-8BED-6F87E6E3DDEC}"/>
    <cellStyle name="입력 7 11 3" xfId="14191" xr:uid="{729567AC-64AD-424B-92A5-445B947686BD}"/>
    <cellStyle name="입력 7 11 3 2" xfId="14192" xr:uid="{28CE56EC-2729-4283-BFA8-BD53F922B7BC}"/>
    <cellStyle name="입력 7 11 3 2 2" xfId="40218" xr:uid="{BB96955B-B3DE-4E88-956B-A3284A59C7CB}"/>
    <cellStyle name="입력 7 11 3 3" xfId="14193" xr:uid="{593BEF42-0AD1-46B9-9AC7-9FEFA94183D3}"/>
    <cellStyle name="입력 7 11 3 3 2" xfId="40219" xr:uid="{26AF716D-B0E9-41D8-AE80-69B022DA919C}"/>
    <cellStyle name="입력 7 11 3 4" xfId="40220" xr:uid="{F7289739-8F22-46B6-8F70-06510A8248CA}"/>
    <cellStyle name="입력 7 11 4" xfId="14194" xr:uid="{EF2FFC15-E545-4850-AB31-338828DD9950}"/>
    <cellStyle name="입력 7 11 4 2" xfId="40221" xr:uid="{71232811-0A54-4731-9493-3D24271A7B6A}"/>
    <cellStyle name="입력 7 11 5" xfId="14195" xr:uid="{98EB2318-8054-4475-9FFD-6FA8C3D40A40}"/>
    <cellStyle name="입력 7 11 5 2" xfId="40222" xr:uid="{3DBF32AE-D8DB-44CC-9483-4D8429ED1286}"/>
    <cellStyle name="입력 7 11 6" xfId="40223" xr:uid="{CCF106C5-DE78-4CCD-94AB-121D76438832}"/>
    <cellStyle name="입력 7 12" xfId="14196" xr:uid="{B0AA4606-459F-48E1-BAA0-235C9AD52222}"/>
    <cellStyle name="입력 7 12 2" xfId="14197" xr:uid="{73377688-65B6-4970-965E-EDA5F1AFB9EE}"/>
    <cellStyle name="입력 7 12 2 2" xfId="14198" xr:uid="{66F43294-46E0-4112-9227-5D2AE7B53248}"/>
    <cellStyle name="입력 7 12 2 2 2" xfId="40224" xr:uid="{B7641BE7-1C83-4013-9D8B-BE03D223BB57}"/>
    <cellStyle name="입력 7 12 2 3" xfId="14199" xr:uid="{BA986AA2-D0B0-40A5-9D56-A4337782F824}"/>
    <cellStyle name="입력 7 12 2 3 2" xfId="40225" xr:uid="{1CC03826-5F64-4689-89C6-F5BFAC1A4C95}"/>
    <cellStyle name="입력 7 12 2 4" xfId="40226" xr:uid="{0976D222-5A87-4590-B0FB-B0FA9D9BF387}"/>
    <cellStyle name="입력 7 12 3" xfId="14200" xr:uid="{439FB9DC-CC9F-4F85-BB2A-621EA6E92E79}"/>
    <cellStyle name="입력 7 12 3 2" xfId="14201" xr:uid="{54D35A28-E908-474F-87E0-4B85D0A9971E}"/>
    <cellStyle name="입력 7 12 3 2 2" xfId="40227" xr:uid="{3DE75A7F-65A6-4948-8D70-85FC7B463434}"/>
    <cellStyle name="입력 7 12 3 3" xfId="14202" xr:uid="{38663B2F-76B6-4585-995C-FC20BC7E5978}"/>
    <cellStyle name="입력 7 12 3 3 2" xfId="40228" xr:uid="{8A1F74D3-3359-4593-9D07-42C361AF2E92}"/>
    <cellStyle name="입력 7 12 3 4" xfId="40229" xr:uid="{DF737651-2C8F-42EF-A29E-DAADE99EB49B}"/>
    <cellStyle name="입력 7 12 4" xfId="14203" xr:uid="{591B7D65-3622-47DA-85A3-F3F95D8E0962}"/>
    <cellStyle name="입력 7 12 4 2" xfId="40230" xr:uid="{29E78034-54B1-4A86-874D-D89DAFDFBBEE}"/>
    <cellStyle name="입력 7 12 5" xfId="14204" xr:uid="{8480A4C3-7583-4BC1-A32C-FE710383BE39}"/>
    <cellStyle name="입력 7 12 5 2" xfId="40231" xr:uid="{7CEA7C11-D5A0-4819-9346-FCFF47AC091A}"/>
    <cellStyle name="입력 7 12 6" xfId="40232" xr:uid="{7B11FDF7-CCB9-4469-A457-D3258AECD906}"/>
    <cellStyle name="입력 7 13" xfId="14205" xr:uid="{83CA0B7F-E765-4709-A686-50A70A2CB387}"/>
    <cellStyle name="입력 7 13 2" xfId="14206" xr:uid="{93521D67-0B95-4257-8D87-21F83A078574}"/>
    <cellStyle name="입력 7 13 2 2" xfId="14207" xr:uid="{40BD9C55-F0CF-4F78-9A5A-25361FBEB5F7}"/>
    <cellStyle name="입력 7 13 2 2 2" xfId="40233" xr:uid="{5907D814-2DB4-4783-BD75-7E621912E060}"/>
    <cellStyle name="입력 7 13 2 3" xfId="14208" xr:uid="{779F3A0E-6CC7-48D7-8378-263C690855BA}"/>
    <cellStyle name="입력 7 13 2 3 2" xfId="40234" xr:uid="{1B412FB8-9BE1-4396-935B-0555749584E3}"/>
    <cellStyle name="입력 7 13 2 4" xfId="40235" xr:uid="{92CAAFAF-44FF-4458-BFFA-2F4F41652519}"/>
    <cellStyle name="입력 7 13 3" xfId="14209" xr:uid="{14406F86-B741-497E-8C2F-AD55152E0793}"/>
    <cellStyle name="입력 7 13 3 2" xfId="14210" xr:uid="{114E8CBA-5520-40C1-8BC6-08DCA79B2B04}"/>
    <cellStyle name="입력 7 13 3 2 2" xfId="40236" xr:uid="{09B28FD7-1104-405A-B232-141083794520}"/>
    <cellStyle name="입력 7 13 3 3" xfId="14211" xr:uid="{12966E52-31BA-478A-83A0-8A681FC1680F}"/>
    <cellStyle name="입력 7 13 3 3 2" xfId="40237" xr:uid="{9D9E666D-56A3-4362-927B-8E5A759E04A0}"/>
    <cellStyle name="입력 7 13 3 4" xfId="40238" xr:uid="{2BAEF458-2622-4DD5-8585-96A97F7B0D00}"/>
    <cellStyle name="입력 7 13 4" xfId="14212" xr:uid="{B3EBB7E4-6C51-4DD6-A20E-8151FAC3698A}"/>
    <cellStyle name="입력 7 13 4 2" xfId="40239" xr:uid="{85D11FC1-55B5-4D30-B184-FC59069A88D3}"/>
    <cellStyle name="입력 7 13 5" xfId="14213" xr:uid="{DEC73F96-8F55-4B31-8054-1FFCF414230C}"/>
    <cellStyle name="입력 7 13 5 2" xfId="40240" xr:uid="{6CF14C12-825B-4B57-8693-1905698485E8}"/>
    <cellStyle name="입력 7 13 6" xfId="40241" xr:uid="{531A9ECD-BB23-408F-ACFF-E3B622D76859}"/>
    <cellStyle name="입력 7 14" xfId="14214" xr:uid="{976B31F8-90B3-4527-8AAC-C60179208D45}"/>
    <cellStyle name="입력 7 14 2" xfId="14215" xr:uid="{9D4885EB-B87B-4DD9-87F3-170C48340352}"/>
    <cellStyle name="입력 7 14 2 2" xfId="14216" xr:uid="{E9894056-CF4B-434A-BD44-0B0DF8E25F61}"/>
    <cellStyle name="입력 7 14 2 2 2" xfId="40242" xr:uid="{BA927C91-0106-4BA6-A544-595C5B5D330F}"/>
    <cellStyle name="입력 7 14 2 3" xfId="14217" xr:uid="{E20E5DAA-6DEF-418B-8010-E0DA69A29476}"/>
    <cellStyle name="입력 7 14 2 3 2" xfId="40243" xr:uid="{316CE75D-C809-4772-8DE9-AAF3F40D8E09}"/>
    <cellStyle name="입력 7 14 2 4" xfId="40244" xr:uid="{5E3077BD-AD2F-455C-A4CE-94EC6DCB8778}"/>
    <cellStyle name="입력 7 14 3" xfId="14218" xr:uid="{B2F16780-BC8F-4D20-A990-2F5743F5EE69}"/>
    <cellStyle name="입력 7 14 3 2" xfId="14219" xr:uid="{BAA888AE-F2A3-44CA-B124-06D09B2B014C}"/>
    <cellStyle name="입력 7 14 3 2 2" xfId="40245" xr:uid="{FCB6D6B3-4A11-4A6B-9B2F-A1D463007EAB}"/>
    <cellStyle name="입력 7 14 3 3" xfId="14220" xr:uid="{258D3B4B-53DC-4A34-A3D6-FFB0CEEF5274}"/>
    <cellStyle name="입력 7 14 3 3 2" xfId="40246" xr:uid="{112FF18A-32C8-461F-B14E-957DAD702EC1}"/>
    <cellStyle name="입력 7 14 3 4" xfId="40247" xr:uid="{A3308B14-E4FE-4DF0-BDDF-30CBCAF909DE}"/>
    <cellStyle name="입력 7 14 4" xfId="14221" xr:uid="{C31837E5-F508-4434-BAB1-4D444154D829}"/>
    <cellStyle name="입력 7 14 4 2" xfId="40248" xr:uid="{69879E38-7A67-4028-BB73-0F21E3D7119C}"/>
    <cellStyle name="입력 7 14 5" xfId="14222" xr:uid="{BFC88C6D-AF9A-476F-9058-2E1E2FF537F1}"/>
    <cellStyle name="입력 7 14 5 2" xfId="40249" xr:uid="{A82EF2F1-B047-4CCF-BFAE-BD03F74A8CD7}"/>
    <cellStyle name="입력 7 14 6" xfId="40250" xr:uid="{03E6CCF1-14AF-41CC-9D2C-06C6F2C49F8D}"/>
    <cellStyle name="입력 7 15" xfId="14223" xr:uid="{DB3A98AD-F752-456E-8775-FA7F033FEDC4}"/>
    <cellStyle name="입력 7 15 2" xfId="14224" xr:uid="{6F810C4F-2B0C-414F-B850-1CB89B5F5412}"/>
    <cellStyle name="입력 7 15 2 2" xfId="14225" xr:uid="{FC5155BF-D4FD-4BCC-927A-201EF80AB8DF}"/>
    <cellStyle name="입력 7 15 2 2 2" xfId="40251" xr:uid="{B563E1A5-B2F5-4E67-B4BF-EB75C4CBA862}"/>
    <cellStyle name="입력 7 15 2 3" xfId="14226" xr:uid="{4D74E8B2-C89F-4284-82E3-5A0FD22D3B61}"/>
    <cellStyle name="입력 7 15 2 3 2" xfId="40252" xr:uid="{22852E79-7833-4066-9D67-F402D93967BD}"/>
    <cellStyle name="입력 7 15 2 4" xfId="40253" xr:uid="{741BCB52-08F7-4664-8824-E44B84AF2460}"/>
    <cellStyle name="입력 7 15 3" xfId="14227" xr:uid="{CA9C0649-282E-443E-A785-695C8A51DC70}"/>
    <cellStyle name="입력 7 15 3 2" xfId="14228" xr:uid="{BCB440F0-C2FE-46B4-B5CC-2F44F04EDB99}"/>
    <cellStyle name="입력 7 15 3 2 2" xfId="40254" xr:uid="{F6ACFE2F-F1CD-49EB-A149-C182CE25DD2D}"/>
    <cellStyle name="입력 7 15 3 3" xfId="14229" xr:uid="{0B8709CA-6CCE-4930-857E-66E8D25D9591}"/>
    <cellStyle name="입력 7 15 3 3 2" xfId="40255" xr:uid="{C80B9BAE-6762-4134-B2C1-7A501BC3A4E0}"/>
    <cellStyle name="입력 7 15 3 4" xfId="40256" xr:uid="{20CB04D9-B1BF-4CF3-8CA3-88904225BDD9}"/>
    <cellStyle name="입력 7 15 4" xfId="14230" xr:uid="{08DFDB0B-6216-403F-826E-2C85245BF69F}"/>
    <cellStyle name="입력 7 15 4 2" xfId="40257" xr:uid="{41325AC7-85A9-44F7-A23B-D0826B9225EC}"/>
    <cellStyle name="입력 7 15 5" xfId="14231" xr:uid="{BD68FD6F-03FE-4C72-93A0-7369CAB6BA0E}"/>
    <cellStyle name="입력 7 15 5 2" xfId="40258" xr:uid="{776E2573-4585-47A1-A0DE-97C758CD283A}"/>
    <cellStyle name="입력 7 15 6" xfId="40259" xr:uid="{FB397C80-CBA9-4A1F-B23B-FC9020C1F0E0}"/>
    <cellStyle name="입력 7 16" xfId="14232" xr:uid="{58EA799A-6C22-488D-B753-80197A0BECAE}"/>
    <cellStyle name="입력 7 16 2" xfId="14233" xr:uid="{A47453E8-C183-4B14-8FF1-A8257523E918}"/>
    <cellStyle name="입력 7 16 2 2" xfId="40260" xr:uid="{008C1AB1-0FFB-4831-9E80-39BA31C5D858}"/>
    <cellStyle name="입력 7 16 3" xfId="14234" xr:uid="{94A3099C-68AD-497C-9FC1-B9CA9128D955}"/>
    <cellStyle name="입력 7 16 3 2" xfId="40261" xr:uid="{4E0C7660-0B2F-4741-8C13-214344ACE585}"/>
    <cellStyle name="입력 7 16 4" xfId="40262" xr:uid="{AFCC6601-0FA1-477E-85F7-52D946C2ADFF}"/>
    <cellStyle name="입력 7 17" xfId="28186" xr:uid="{AD3C0844-6B14-4BB5-BB46-9EA4021EFF94}"/>
    <cellStyle name="입력 7 17 2" xfId="40263" xr:uid="{1EC5BAD3-7ED9-406B-9ECC-4B961AE5EA1F}"/>
    <cellStyle name="입력 7 18" xfId="40264" xr:uid="{D2301F7A-B1AF-4208-86B2-D8CFCA7620E3}"/>
    <cellStyle name="입력 7 2" xfId="14235" xr:uid="{6942E331-3479-41D5-9173-E032D2F46055}"/>
    <cellStyle name="입력 7 2 2" xfId="14236" xr:uid="{7725CA5C-7251-4520-A0CF-1D7892CDEBEA}"/>
    <cellStyle name="입력 7 2 2 2" xfId="14237" xr:uid="{F86E80BA-8F0B-4613-BCC4-CD6E179733F8}"/>
    <cellStyle name="입력 7 2 2 2 2" xfId="40265" xr:uid="{7D22C511-1CC2-4F87-8FCE-3B0666279EF5}"/>
    <cellStyle name="입력 7 2 2 3" xfId="14238" xr:uid="{743115F8-63EA-4E3B-AED6-CE6572905351}"/>
    <cellStyle name="입력 7 2 2 3 2" xfId="40266" xr:uid="{8049BBAE-99EC-4DE5-8685-AC83E589E76D}"/>
    <cellStyle name="입력 7 2 2 4" xfId="40267" xr:uid="{DF824DD6-E482-4208-A9A4-0E09863C54AA}"/>
    <cellStyle name="입력 7 2 3" xfId="14239" xr:uid="{20EBDF3C-DB44-4A58-907F-0B3A2445A82C}"/>
    <cellStyle name="입력 7 2 3 2" xfId="14240" xr:uid="{0923F4BF-1A1E-4191-BDE7-A2B495F913BB}"/>
    <cellStyle name="입력 7 2 3 2 2" xfId="40268" xr:uid="{11151554-202B-434F-AAD1-E6C9A8C747A6}"/>
    <cellStyle name="입력 7 2 3 3" xfId="14241" xr:uid="{CCE22C28-4361-48D5-9EEC-AA07E3EE6D0D}"/>
    <cellStyle name="입력 7 2 3 3 2" xfId="40269" xr:uid="{113B2776-77C4-4440-9E8A-E641969AAA31}"/>
    <cellStyle name="입력 7 2 3 4" xfId="40270" xr:uid="{944CF55F-8CFC-42CD-BE7C-5A2C0EA30723}"/>
    <cellStyle name="입력 7 2 4" xfId="14242" xr:uid="{9BBAC223-DEA4-4598-9579-E04AE286C7E6}"/>
    <cellStyle name="입력 7 2 4 2" xfId="40271" xr:uid="{3E19ED9D-B13A-4FEC-AB35-D92D49AAE0D3}"/>
    <cellStyle name="입력 7 2 5" xfId="14243" xr:uid="{7E5AB9ED-8373-4BFE-BBDE-31C5F46DE4E4}"/>
    <cellStyle name="입력 7 2 5 2" xfId="40272" xr:uid="{5C1FB138-64BD-44D3-90CC-87E2C506CFDA}"/>
    <cellStyle name="입력 7 2 6" xfId="28187" xr:uid="{5980E364-C22C-483B-AF7E-E6716C658E14}"/>
    <cellStyle name="입력 7 2 6 2" xfId="40273" xr:uid="{F56249AF-3761-485F-946B-E5EE11CC520D}"/>
    <cellStyle name="입력 7 2 7" xfId="40274" xr:uid="{0505E9F2-6D77-4E26-B93E-11C7DF17ECCC}"/>
    <cellStyle name="입력 7 3" xfId="14244" xr:uid="{0E21B5E7-3206-4DF8-A659-F86FFE113A9B}"/>
    <cellStyle name="입력 7 3 2" xfId="14245" xr:uid="{FD1C28AC-E8A2-42EF-A103-8148EB515BAC}"/>
    <cellStyle name="입력 7 3 2 2" xfId="14246" xr:uid="{ED4D56FE-73B8-42B3-A95D-5C419BDBF3CE}"/>
    <cellStyle name="입력 7 3 2 2 2" xfId="40275" xr:uid="{339DC879-59C4-4C9E-A61A-B0012A924C01}"/>
    <cellStyle name="입력 7 3 2 3" xfId="14247" xr:uid="{C114F77F-8E2D-4A84-8B8D-A6A8982ABE59}"/>
    <cellStyle name="입력 7 3 2 3 2" xfId="40276" xr:uid="{DB28606A-A80F-4ECF-AB35-6BB2A24B9EBC}"/>
    <cellStyle name="입력 7 3 2 4" xfId="40277" xr:uid="{9DB31287-A126-46DB-8A17-1A46EB116D41}"/>
    <cellStyle name="입력 7 3 3" xfId="14248" xr:uid="{C1E781BD-E0BC-4661-A9C2-6FEF110A2EB7}"/>
    <cellStyle name="입력 7 3 3 2" xfId="14249" xr:uid="{B20603D8-AAB1-497F-80FE-B4F85BE99D2C}"/>
    <cellStyle name="입력 7 3 3 2 2" xfId="40278" xr:uid="{C379DA7F-4975-4DE9-8865-19F771086BF5}"/>
    <cellStyle name="입력 7 3 3 3" xfId="14250" xr:uid="{15738B1C-385D-4FDF-AFBA-4566020F07BB}"/>
    <cellStyle name="입력 7 3 3 3 2" xfId="40279" xr:uid="{6537B7F9-E75F-45BA-B9B3-070B4736F7D1}"/>
    <cellStyle name="입력 7 3 3 4" xfId="40280" xr:uid="{ED722994-B4ED-495C-8102-2EC4AA029A1B}"/>
    <cellStyle name="입력 7 3 4" xfId="14251" xr:uid="{F9F0875F-EEC8-41E9-847E-5926D07040E7}"/>
    <cellStyle name="입력 7 3 4 2" xfId="40281" xr:uid="{4AD56ED3-1465-4A7A-A964-DF9BF46C8776}"/>
    <cellStyle name="입력 7 3 5" xfId="14252" xr:uid="{4C5AD329-149A-4AEC-89DD-26541BBC7A4B}"/>
    <cellStyle name="입력 7 3 5 2" xfId="40282" xr:uid="{9A3174E9-E014-4572-B315-4464FE5A9469}"/>
    <cellStyle name="입력 7 3 6" xfId="40283" xr:uid="{D5F3914D-0A02-4FFD-9935-87A535E5B31B}"/>
    <cellStyle name="입력 7 4" xfId="14253" xr:uid="{70BCF94D-F537-4EF2-861C-BE3B0DF6041D}"/>
    <cellStyle name="입력 7 4 2" xfId="14254" xr:uid="{844E72C4-13DB-40FA-82D2-AF4C9AEE57A4}"/>
    <cellStyle name="입력 7 4 2 2" xfId="14255" xr:uid="{57E54209-705D-46AE-8CA0-B642BE27E7E1}"/>
    <cellStyle name="입력 7 4 2 2 2" xfId="40284" xr:uid="{2DBFE314-6E68-41C9-8D43-60FDFF0BEA72}"/>
    <cellStyle name="입력 7 4 2 3" xfId="14256" xr:uid="{6703E0C0-B4A2-41B0-BD5D-9ADB982EFBD4}"/>
    <cellStyle name="입력 7 4 2 3 2" xfId="40285" xr:uid="{777F12CD-A603-49D3-B2D3-9EC059BB6594}"/>
    <cellStyle name="입력 7 4 2 4" xfId="40286" xr:uid="{76258BB4-900A-4BF2-A06A-BAF966C42356}"/>
    <cellStyle name="입력 7 4 3" xfId="14257" xr:uid="{CFF13E51-08CB-4947-A757-F21B53AB7685}"/>
    <cellStyle name="입력 7 4 3 2" xfId="14258" xr:uid="{E96026A9-CF84-4666-8902-E21AAA0DF8C5}"/>
    <cellStyle name="입력 7 4 3 2 2" xfId="40287" xr:uid="{BBF92463-7A2D-4D8E-B64D-949CC745BCB0}"/>
    <cellStyle name="입력 7 4 3 3" xfId="14259" xr:uid="{8C3A1CBC-F011-4CCA-BDA2-500EED809205}"/>
    <cellStyle name="입력 7 4 3 3 2" xfId="40288" xr:uid="{9C73FFAE-9606-4F69-86A6-C00519155DA1}"/>
    <cellStyle name="입력 7 4 3 4" xfId="40289" xr:uid="{10419FA1-CC51-4644-9EDD-F77731D935E5}"/>
    <cellStyle name="입력 7 4 4" xfId="14260" xr:uid="{CD6FCF09-7BA5-4328-B31C-68327C10807F}"/>
    <cellStyle name="입력 7 4 4 2" xfId="40290" xr:uid="{5868D538-6FAF-47A3-864F-36EF36DC30CC}"/>
    <cellStyle name="입력 7 4 5" xfId="14261" xr:uid="{1E5D0383-EC86-45E5-93CA-85CC99220B23}"/>
    <cellStyle name="입력 7 4 5 2" xfId="40291" xr:uid="{FF24C54F-3AC4-4537-BFF1-177D2227306B}"/>
    <cellStyle name="입력 7 4 6" xfId="40292" xr:uid="{C8525741-2F4F-4285-A70E-730EDB38E2BF}"/>
    <cellStyle name="입력 7 5" xfId="14262" xr:uid="{6CA322BC-44A0-43A1-8CCA-D30A8F300838}"/>
    <cellStyle name="입력 7 5 2" xfId="14263" xr:uid="{D589CDFA-5807-4520-A3CD-7C9E3980E648}"/>
    <cellStyle name="입력 7 5 2 2" xfId="14264" xr:uid="{D5FC873C-270A-4EAC-8F24-5240DA966736}"/>
    <cellStyle name="입력 7 5 2 2 2" xfId="40293" xr:uid="{37BFF940-EC88-49F6-AD23-66B5FF76E776}"/>
    <cellStyle name="입력 7 5 2 3" xfId="14265" xr:uid="{BD20015D-8F1D-441E-9F67-2AA361906772}"/>
    <cellStyle name="입력 7 5 2 3 2" xfId="40294" xr:uid="{19955A70-2605-4987-A144-3821459AC17D}"/>
    <cellStyle name="입력 7 5 2 4" xfId="40295" xr:uid="{937A4694-6B38-477F-AF6B-EABE1583EB30}"/>
    <cellStyle name="입력 7 5 3" xfId="14266" xr:uid="{2ABF894F-0617-481E-9F7C-EA99D267282E}"/>
    <cellStyle name="입력 7 5 3 2" xfId="14267" xr:uid="{6137EA71-AFCD-4AB1-B48C-2525A2523C3C}"/>
    <cellStyle name="입력 7 5 3 2 2" xfId="40296" xr:uid="{D16F1446-069C-4C0D-A464-9D9C719F6878}"/>
    <cellStyle name="입력 7 5 3 3" xfId="14268" xr:uid="{5A30694B-ADD2-4DAD-AE32-FB3F6D523132}"/>
    <cellStyle name="입력 7 5 3 3 2" xfId="40297" xr:uid="{AEC4423C-26FE-43BC-BE4C-408A321F240D}"/>
    <cellStyle name="입력 7 5 3 4" xfId="40298" xr:uid="{6698481D-ECDA-4535-965A-3AD8B528557F}"/>
    <cellStyle name="입력 7 5 4" xfId="14269" xr:uid="{8C1E5AFB-077C-473B-8A11-45CBEB2250C8}"/>
    <cellStyle name="입력 7 5 4 2" xfId="40299" xr:uid="{6E9367BF-3E40-41E1-9A14-19C33DA3418F}"/>
    <cellStyle name="입력 7 5 5" xfId="14270" xr:uid="{8261600F-6086-4001-BBA4-DEF47063AF5D}"/>
    <cellStyle name="입력 7 5 5 2" xfId="40300" xr:uid="{BFD6F246-E6F4-44AC-99C0-1784240D980B}"/>
    <cellStyle name="입력 7 5 6" xfId="40301" xr:uid="{F3ECE827-37A4-42FC-9C1B-B24DD21E6767}"/>
    <cellStyle name="입력 7 6" xfId="14271" xr:uid="{CCF68785-9B05-4A3B-95A9-D5A8B81C04F4}"/>
    <cellStyle name="입력 7 6 2" xfId="14272" xr:uid="{3BABDE4E-DD7E-464E-9FB7-76AA6DF69DB3}"/>
    <cellStyle name="입력 7 6 2 2" xfId="14273" xr:uid="{2E57C4E6-2199-484D-A1C1-6F302385A115}"/>
    <cellStyle name="입력 7 6 2 2 2" xfId="40302" xr:uid="{57C24F74-B486-47FE-A30A-4331C1B3182A}"/>
    <cellStyle name="입력 7 6 2 3" xfId="14274" xr:uid="{F4FE5E4F-4646-465E-AE35-25CE92370C56}"/>
    <cellStyle name="입력 7 6 2 3 2" xfId="40303" xr:uid="{609A4EDC-B949-4A9B-B732-D463CA5024BE}"/>
    <cellStyle name="입력 7 6 2 4" xfId="40304" xr:uid="{2C800C73-A0DE-41A6-B520-5FDAA20105AF}"/>
    <cellStyle name="입력 7 6 3" xfId="14275" xr:uid="{E5A01218-50AC-4724-A660-0D9C4175D529}"/>
    <cellStyle name="입력 7 6 3 2" xfId="14276" xr:uid="{4807973E-D9DB-45EE-B786-E6CB7ECD35CE}"/>
    <cellStyle name="입력 7 6 3 2 2" xfId="40305" xr:uid="{AB7F5378-D759-482F-B39E-7E37157E506C}"/>
    <cellStyle name="입력 7 6 3 3" xfId="14277" xr:uid="{4506E0E6-3332-499F-9A4E-110396DA5D38}"/>
    <cellStyle name="입력 7 6 3 3 2" xfId="40306" xr:uid="{CB54D62B-D8C9-4CA6-8107-9BCDBF768B75}"/>
    <cellStyle name="입력 7 6 3 4" xfId="40307" xr:uid="{78FE88A4-B314-4639-8B62-84809F8F651E}"/>
    <cellStyle name="입력 7 6 4" xfId="14278" xr:uid="{680C2763-DF2D-4D57-A8C2-41E7877EAC25}"/>
    <cellStyle name="입력 7 6 4 2" xfId="40308" xr:uid="{52D7770A-6260-45D9-BD43-3BD5ED59FE3F}"/>
    <cellStyle name="입력 7 6 5" xfId="14279" xr:uid="{4BF60BDB-303C-4BA3-9898-8399C2781494}"/>
    <cellStyle name="입력 7 6 5 2" xfId="40309" xr:uid="{34A9FCEB-31D0-4F04-A4DC-A9B751BB8189}"/>
    <cellStyle name="입력 7 6 6" xfId="40310" xr:uid="{30B81A10-8318-4718-9122-8F2C935C94A6}"/>
    <cellStyle name="입력 7 7" xfId="14280" xr:uid="{40B14F97-2898-4D3C-914C-1BDD0AC7DB29}"/>
    <cellStyle name="입력 7 7 2" xfId="14281" xr:uid="{F31D8664-D5A2-400C-83D9-9937B148F954}"/>
    <cellStyle name="입력 7 7 2 2" xfId="14282" xr:uid="{95EBCD6D-EE74-4F70-802C-93158DC03DFF}"/>
    <cellStyle name="입력 7 7 2 2 2" xfId="40311" xr:uid="{7ED88BA3-C3A9-4498-A7F7-4FD097088270}"/>
    <cellStyle name="입력 7 7 2 3" xfId="14283" xr:uid="{9744E817-1EE3-464D-9732-DED2F2A08759}"/>
    <cellStyle name="입력 7 7 2 3 2" xfId="40312" xr:uid="{1533D8A3-05DE-4581-A91D-834771832A15}"/>
    <cellStyle name="입력 7 7 2 4" xfId="40313" xr:uid="{D94C87E3-9D36-46F9-A971-1F2E1744518A}"/>
    <cellStyle name="입력 7 7 3" xfId="14284" xr:uid="{FA1B6AF0-1339-4CF5-A509-0C3EC082408F}"/>
    <cellStyle name="입력 7 7 3 2" xfId="14285" xr:uid="{C94E68AE-7529-4FAE-9C28-8E9D84FBB889}"/>
    <cellStyle name="입력 7 7 3 2 2" xfId="40314" xr:uid="{DB78F0A1-AD81-4A69-A533-4E18548A83D0}"/>
    <cellStyle name="입력 7 7 3 3" xfId="14286" xr:uid="{C6FCA2EE-E93C-4F71-B816-CBA092FE591B}"/>
    <cellStyle name="입력 7 7 3 3 2" xfId="40315" xr:uid="{BD50E96C-889F-468C-8383-07DD8404FEF6}"/>
    <cellStyle name="입력 7 7 3 4" xfId="40316" xr:uid="{0027C970-0E42-4B72-8E63-3443AB316150}"/>
    <cellStyle name="입력 7 7 4" xfId="14287" xr:uid="{D1D2FC5E-CC33-4473-B785-D828F7E6FBC1}"/>
    <cellStyle name="입력 7 7 4 2" xfId="40317" xr:uid="{CA35D9F1-9747-4834-9B0D-12CB4BA41FEC}"/>
    <cellStyle name="입력 7 7 5" xfId="14288" xr:uid="{3B307351-FD67-458C-9D14-B20C3F00931B}"/>
    <cellStyle name="입력 7 7 5 2" xfId="40318" xr:uid="{47A5042D-FF2E-4D6E-8FBA-D17D89F2DDD5}"/>
    <cellStyle name="입력 7 7 6" xfId="40319" xr:uid="{3F996F3F-98EE-47D2-BDAE-88D4B33994BB}"/>
    <cellStyle name="입력 7 8" xfId="14289" xr:uid="{FD865B42-45F2-4261-BA0D-FF2E2F5EEC16}"/>
    <cellStyle name="입력 7 8 2" xfId="14290" xr:uid="{87C72623-D5AD-4434-AA3E-A15E48F23D84}"/>
    <cellStyle name="입력 7 8 2 2" xfId="14291" xr:uid="{0CB8FB1B-9DFF-4949-8AD3-89DC33702E97}"/>
    <cellStyle name="입력 7 8 2 2 2" xfId="40320" xr:uid="{05583F71-B9A9-490A-B964-4BAB73629F5F}"/>
    <cellStyle name="입력 7 8 2 3" xfId="14292" xr:uid="{B1B4C18C-145E-40B2-91F0-7736FD675956}"/>
    <cellStyle name="입력 7 8 2 3 2" xfId="40321" xr:uid="{A53CC2B4-8902-42E0-92D0-421C5B1F2289}"/>
    <cellStyle name="입력 7 8 2 4" xfId="40322" xr:uid="{84DA7CA0-FF72-456A-9172-CA9EA9886974}"/>
    <cellStyle name="입력 7 8 3" xfId="14293" xr:uid="{A87B2ABA-B0CA-47EC-B828-B19D380AB7A9}"/>
    <cellStyle name="입력 7 8 3 2" xfId="14294" xr:uid="{4390DCF8-5357-4BCF-8DCB-C839F4474A78}"/>
    <cellStyle name="입력 7 8 3 2 2" xfId="40323" xr:uid="{85F69C18-3F4F-4C2D-9311-AFDA5710B5C5}"/>
    <cellStyle name="입력 7 8 3 3" xfId="14295" xr:uid="{C7C6699B-FFE4-40A6-9CF2-7BE57BFEC240}"/>
    <cellStyle name="입력 7 8 3 3 2" xfId="40324" xr:uid="{BE435184-B507-4536-A171-2C17EAAA08E7}"/>
    <cellStyle name="입력 7 8 3 4" xfId="40325" xr:uid="{E69F5B55-AF9E-47DE-8B9E-722563AFC39D}"/>
    <cellStyle name="입력 7 8 4" xfId="14296" xr:uid="{04B348D7-27AC-40A3-AB86-7C2717711463}"/>
    <cellStyle name="입력 7 8 4 2" xfId="40326" xr:uid="{20A4F79B-C849-464F-A612-9F8B0BFD2BBB}"/>
    <cellStyle name="입력 7 8 5" xfId="14297" xr:uid="{683C0034-4E73-4A3A-951F-926D0871E775}"/>
    <cellStyle name="입력 7 8 5 2" xfId="40327" xr:uid="{1A4BBB7E-6961-4EE9-81C2-5FA22DD93A96}"/>
    <cellStyle name="입력 7 8 6" xfId="40328" xr:uid="{3913E487-5D49-4C46-BEFB-FC51A48F8A72}"/>
    <cellStyle name="입력 7 9" xfId="14298" xr:uid="{8C223818-0B07-4740-A889-CDD46FA43147}"/>
    <cellStyle name="입력 7 9 2" xfId="14299" xr:uid="{5DB1FEDB-AAA4-4D94-A95D-9CA52EAA45C6}"/>
    <cellStyle name="입력 7 9 2 2" xfId="14300" xr:uid="{9B002A05-1508-4D64-822E-AC60CB1D66CA}"/>
    <cellStyle name="입력 7 9 2 2 2" xfId="40329" xr:uid="{A5CBFE04-2A81-40E5-BBA1-FF5D14799503}"/>
    <cellStyle name="입력 7 9 2 3" xfId="14301" xr:uid="{A959EA1D-EAFD-40A6-A374-8698F5E720D7}"/>
    <cellStyle name="입력 7 9 2 3 2" xfId="40330" xr:uid="{B7216A03-9E54-4F12-9034-FD3A32338675}"/>
    <cellStyle name="입력 7 9 2 4" xfId="40331" xr:uid="{B58D4E6C-D9DB-45B2-9655-FDAF8197F383}"/>
    <cellStyle name="입력 7 9 3" xfId="14302" xr:uid="{E2BE629A-85CC-4B14-B355-9D92A2E6CB7D}"/>
    <cellStyle name="입력 7 9 3 2" xfId="14303" xr:uid="{D985BEE5-319D-4181-B75A-5ED565E913EB}"/>
    <cellStyle name="입력 7 9 3 2 2" xfId="40332" xr:uid="{80DEDF2E-745B-4DB3-ACA7-4AFF03E51070}"/>
    <cellStyle name="입력 7 9 3 3" xfId="14304" xr:uid="{FE304FAA-C656-450A-919F-FECB2F496EA9}"/>
    <cellStyle name="입력 7 9 3 3 2" xfId="40333" xr:uid="{6589793B-2888-444E-82F3-A8A3E7DA8C3D}"/>
    <cellStyle name="입력 7 9 3 4" xfId="40334" xr:uid="{4CF9C335-B9D7-4D74-A361-0F89B972653A}"/>
    <cellStyle name="입력 7 9 4" xfId="14305" xr:uid="{707B4DF4-9418-4E80-A994-6D349A455033}"/>
    <cellStyle name="입력 7 9 4 2" xfId="40335" xr:uid="{EB0B4A5C-82EC-4BEF-BA9C-BE44B6D0BFAC}"/>
    <cellStyle name="입력 7 9 5" xfId="14306" xr:uid="{E9A87790-7E0D-401D-BB6D-F97E73AD85E0}"/>
    <cellStyle name="입력 7 9 5 2" xfId="40336" xr:uid="{85718A96-44BB-4291-A542-CE49AF6BE5E9}"/>
    <cellStyle name="입력 7 9 6" xfId="40337" xr:uid="{0CF8F675-8206-4D1A-BCCD-9B8F65F76DD8}"/>
    <cellStyle name="입력 8" xfId="14307" xr:uid="{EB728F37-2644-43B9-A6B5-7E91C118D79E}"/>
    <cellStyle name="입력 8 10" xfId="14308" xr:uid="{24A7CD5C-48B1-4956-A04E-40AF68940C48}"/>
    <cellStyle name="입력 8 10 2" xfId="14309" xr:uid="{4C0C0C69-A258-40B1-88D4-9EA06188B3D1}"/>
    <cellStyle name="입력 8 10 2 2" xfId="14310" xr:uid="{0F585686-0FD2-4C69-9925-E2820F57CA1B}"/>
    <cellStyle name="입력 8 10 2 2 2" xfId="40338" xr:uid="{C2DE5D11-27E5-4D46-AE69-BA5A7886E048}"/>
    <cellStyle name="입력 8 10 2 3" xfId="14311" xr:uid="{73EE70BC-869F-4771-8AA9-B1119A3A9454}"/>
    <cellStyle name="입력 8 10 2 3 2" xfId="40339" xr:uid="{F1FB233C-0F02-4AC3-B9AF-E3499D96BD42}"/>
    <cellStyle name="입력 8 10 2 4" xfId="40340" xr:uid="{1197B3B6-AD96-4953-A9F8-879729DF3BB6}"/>
    <cellStyle name="입력 8 10 3" xfId="14312" xr:uid="{8E3AD01F-79C3-4A58-9748-A443D775CE4A}"/>
    <cellStyle name="입력 8 10 3 2" xfId="14313" xr:uid="{2346E629-5028-4FCE-BE25-D81F622AA6AD}"/>
    <cellStyle name="입력 8 10 3 2 2" xfId="40341" xr:uid="{36EA1A51-6296-4B4F-AFC5-B4086D45C934}"/>
    <cellStyle name="입력 8 10 3 3" xfId="14314" xr:uid="{48497870-F17E-43D2-BFE2-3F28FF774CA7}"/>
    <cellStyle name="입력 8 10 3 3 2" xfId="40342" xr:uid="{E876D9C4-9821-4EE0-B1E1-D1286576EA7C}"/>
    <cellStyle name="입력 8 10 3 4" xfId="40343" xr:uid="{403356DC-F42D-42D2-8AED-AA582EEF7D68}"/>
    <cellStyle name="입력 8 10 4" xfId="14315" xr:uid="{0371D927-2D42-4DF4-97F1-68A5BB4F9818}"/>
    <cellStyle name="입력 8 10 4 2" xfId="40344" xr:uid="{A50760DC-CCEC-4F6D-8E21-7C31FB2EBEF0}"/>
    <cellStyle name="입력 8 10 5" xfId="14316" xr:uid="{BF30674C-4BFE-42D4-9CA5-2B473BAEDBAA}"/>
    <cellStyle name="입력 8 10 5 2" xfId="40345" xr:uid="{B3685F6E-1777-4F03-8029-1A4D611636C8}"/>
    <cellStyle name="입력 8 10 6" xfId="40346" xr:uid="{05790030-74F1-417C-A437-FFDB85C6F1B8}"/>
    <cellStyle name="입력 8 11" xfId="14317" xr:uid="{4F5551B7-3EF6-4350-B3DC-76229A4949D6}"/>
    <cellStyle name="입력 8 11 2" xfId="14318" xr:uid="{63957C8E-1E9D-4BCA-99F2-933439A43BD9}"/>
    <cellStyle name="입력 8 11 2 2" xfId="14319" xr:uid="{8091966A-86CD-4FA2-A78E-6ED8101AE21F}"/>
    <cellStyle name="입력 8 11 2 2 2" xfId="40347" xr:uid="{54A738D1-826D-440C-ACA0-6D570C29B636}"/>
    <cellStyle name="입력 8 11 2 3" xfId="14320" xr:uid="{FC858DBD-BDD1-49B6-9F77-6325BD646A56}"/>
    <cellStyle name="입력 8 11 2 3 2" xfId="40348" xr:uid="{5E132F22-66CA-4BBE-B3AE-7193AC46ED99}"/>
    <cellStyle name="입력 8 11 2 4" xfId="40349" xr:uid="{A6B53C1A-54EF-4DD9-B44F-E5D814E13A0A}"/>
    <cellStyle name="입력 8 11 3" xfId="14321" xr:uid="{3903F1FD-9A47-456F-9D1C-C9641E92DC97}"/>
    <cellStyle name="입력 8 11 3 2" xfId="14322" xr:uid="{E9CF778B-D8BB-4B30-9290-234F42E83B79}"/>
    <cellStyle name="입력 8 11 3 2 2" xfId="40350" xr:uid="{78B5F562-69BF-46A1-893B-3ED11A161AF4}"/>
    <cellStyle name="입력 8 11 3 3" xfId="14323" xr:uid="{ED27974B-481F-4B7E-B7E1-95B2193C0F80}"/>
    <cellStyle name="입력 8 11 3 3 2" xfId="40351" xr:uid="{D21F1D9D-86E8-4F53-94FF-CFA4FB64B085}"/>
    <cellStyle name="입력 8 11 3 4" xfId="40352" xr:uid="{4BBFAD71-06B1-42DB-A993-67F2CCE400FB}"/>
    <cellStyle name="입력 8 11 4" xfId="14324" xr:uid="{95C316EE-CDF4-43EB-B1F0-63CC91D6AC1A}"/>
    <cellStyle name="입력 8 11 4 2" xfId="40353" xr:uid="{8F630AA7-75B6-4D9A-8605-CAC9F821DA84}"/>
    <cellStyle name="입력 8 11 5" xfId="14325" xr:uid="{73C1456C-1891-4E29-953D-AC40D4482A2B}"/>
    <cellStyle name="입력 8 11 5 2" xfId="40354" xr:uid="{667AD417-9C34-4C62-B919-FEA9A73D8331}"/>
    <cellStyle name="입력 8 11 6" xfId="40355" xr:uid="{28CF2335-FA7C-4B10-A20E-86C14DB458CA}"/>
    <cellStyle name="입력 8 12" xfId="14326" xr:uid="{C21775B9-3B1F-40AA-AB45-B76AB5F07578}"/>
    <cellStyle name="입력 8 12 2" xfId="14327" xr:uid="{E5B13D1E-E233-421B-A1A1-C64CBD99F7AD}"/>
    <cellStyle name="입력 8 12 2 2" xfId="14328" xr:uid="{A0BC68C2-3C69-447E-A178-331B820805CF}"/>
    <cellStyle name="입력 8 12 2 2 2" xfId="40356" xr:uid="{BAC65CD0-C6BA-4EFD-BDFA-D357D8A22E49}"/>
    <cellStyle name="입력 8 12 2 3" xfId="14329" xr:uid="{7068BCC2-DF09-45BE-89EF-067F57E0A5B8}"/>
    <cellStyle name="입력 8 12 2 3 2" xfId="40357" xr:uid="{74A403EA-6C9C-41B5-852E-3A80B0BC10A4}"/>
    <cellStyle name="입력 8 12 2 4" xfId="40358" xr:uid="{DBFE6FF5-A31E-44A9-BE61-023524A25EBA}"/>
    <cellStyle name="입력 8 12 3" xfId="14330" xr:uid="{3EF01937-CE8F-46CA-8B8A-48B96481D956}"/>
    <cellStyle name="입력 8 12 3 2" xfId="14331" xr:uid="{224647AC-FB83-492E-934A-BE215B199B52}"/>
    <cellStyle name="입력 8 12 3 2 2" xfId="40359" xr:uid="{D47A15A4-67C3-45BF-AB4A-138EDF43777B}"/>
    <cellStyle name="입력 8 12 3 3" xfId="14332" xr:uid="{BDB5CB93-592C-4511-81BA-9BABF140FA8E}"/>
    <cellStyle name="입력 8 12 3 3 2" xfId="40360" xr:uid="{75356955-1B40-4C67-A1C0-FAD13538EA50}"/>
    <cellStyle name="입력 8 12 3 4" xfId="40361" xr:uid="{266EDF79-21E7-404C-B6FC-B4F9111B4438}"/>
    <cellStyle name="입력 8 12 4" xfId="14333" xr:uid="{ED866601-D274-4993-885E-884CD5C854C3}"/>
    <cellStyle name="입력 8 12 4 2" xfId="40362" xr:uid="{8893CB3E-6813-4C60-B529-503BFF0AC029}"/>
    <cellStyle name="입력 8 12 5" xfId="14334" xr:uid="{374F5799-46D3-482B-B5FE-BDA3F6A39A26}"/>
    <cellStyle name="입력 8 12 5 2" xfId="40363" xr:uid="{7526FD0C-1B3B-44A1-A7E5-DB6A977C8BD0}"/>
    <cellStyle name="입력 8 12 6" xfId="40364" xr:uid="{7E0B660C-F912-4D69-A953-B329B1D0656D}"/>
    <cellStyle name="입력 8 13" xfId="14335" xr:uid="{CBB62413-C88F-4BE8-A54C-89501216088E}"/>
    <cellStyle name="입력 8 13 2" xfId="14336" xr:uid="{7D28B336-C586-4199-B35F-BB421B2C16FD}"/>
    <cellStyle name="입력 8 13 2 2" xfId="14337" xr:uid="{0DB574FE-FC35-4D7F-B90F-DB8D56E4AC73}"/>
    <cellStyle name="입력 8 13 2 2 2" xfId="40365" xr:uid="{98A493BD-6F9E-4D01-BC5A-A2C1D19319C3}"/>
    <cellStyle name="입력 8 13 2 3" xfId="14338" xr:uid="{3F58B322-31C7-410D-95FB-1F4B666C0FF3}"/>
    <cellStyle name="입력 8 13 2 3 2" xfId="40366" xr:uid="{24E2E5D5-AA05-4717-A468-3DA892451681}"/>
    <cellStyle name="입력 8 13 2 4" xfId="40367" xr:uid="{ED6E52FA-A02D-456E-AE6D-948E1E308ECC}"/>
    <cellStyle name="입력 8 13 3" xfId="14339" xr:uid="{177A27F6-1BEC-4804-A75F-077C5C6F8C30}"/>
    <cellStyle name="입력 8 13 3 2" xfId="14340" xr:uid="{B2778918-E0DD-416C-9F24-A107D33C1242}"/>
    <cellStyle name="입력 8 13 3 2 2" xfId="40368" xr:uid="{CE24ECA6-F1C1-4602-B817-CB45C3F46CBA}"/>
    <cellStyle name="입력 8 13 3 3" xfId="14341" xr:uid="{A4E5CBB4-E3C7-4DAA-BEBC-B7D088EA33FF}"/>
    <cellStyle name="입력 8 13 3 3 2" xfId="40369" xr:uid="{68AA7932-F512-4FBF-8378-4FCB982386F2}"/>
    <cellStyle name="입력 8 13 3 4" xfId="40370" xr:uid="{4FC103EF-559B-41E8-920B-DAA7E1BA5E7F}"/>
    <cellStyle name="입력 8 13 4" xfId="14342" xr:uid="{075E3386-4979-4F73-B91C-0F3010433237}"/>
    <cellStyle name="입력 8 13 4 2" xfId="40371" xr:uid="{061FDF87-8D5D-4251-BE4F-81CB36B339A6}"/>
    <cellStyle name="입력 8 13 5" xfId="14343" xr:uid="{FCC8F18E-2CF3-42CD-A0FA-D4A1BB38826E}"/>
    <cellStyle name="입력 8 13 5 2" xfId="40372" xr:uid="{7F614F61-9713-426A-BE7D-7662926A63C7}"/>
    <cellStyle name="입력 8 13 6" xfId="40373" xr:uid="{D6994F16-3C44-41EF-9E6E-D178C54EE87E}"/>
    <cellStyle name="입력 8 14" xfId="14344" xr:uid="{6F100EC3-CB57-4967-850F-B75A6ED2733D}"/>
    <cellStyle name="입력 8 14 2" xfId="14345" xr:uid="{D9D7A02D-0AAB-411B-89DC-9C0A4C7003DC}"/>
    <cellStyle name="입력 8 14 2 2" xfId="14346" xr:uid="{71406DAA-133D-46A8-AE44-E1C358518211}"/>
    <cellStyle name="입력 8 14 2 2 2" xfId="40374" xr:uid="{1A1F8BB1-DD0D-436E-860D-5A454D891BD8}"/>
    <cellStyle name="입력 8 14 2 3" xfId="14347" xr:uid="{2803EB96-3039-43A7-A436-9706518FA34C}"/>
    <cellStyle name="입력 8 14 2 3 2" xfId="40375" xr:uid="{CAE1C3CC-B6CB-4CA5-A376-58496CE5462E}"/>
    <cellStyle name="입력 8 14 2 4" xfId="40376" xr:uid="{E6FC77C0-6B6E-4464-AC93-B8960B61B206}"/>
    <cellStyle name="입력 8 14 3" xfId="14348" xr:uid="{931E8492-1966-4F8E-BC36-5B8A3CEA388B}"/>
    <cellStyle name="입력 8 14 3 2" xfId="14349" xr:uid="{8BF69793-3938-49AF-90A2-6554DAB8942F}"/>
    <cellStyle name="입력 8 14 3 2 2" xfId="40377" xr:uid="{A23DF75B-BDA9-466B-9B58-6891F403C3B3}"/>
    <cellStyle name="입력 8 14 3 3" xfId="14350" xr:uid="{D3113231-8102-47A5-81C9-3ADD04469DCF}"/>
    <cellStyle name="입력 8 14 3 3 2" xfId="40378" xr:uid="{E7E4FAB3-D8A8-433E-A9E3-BD39BF3BD0D3}"/>
    <cellStyle name="입력 8 14 3 4" xfId="40379" xr:uid="{5A030A67-53A8-48BB-BEF0-796E57F02F8B}"/>
    <cellStyle name="입력 8 14 4" xfId="14351" xr:uid="{C6F0D948-04F0-46D3-BD4B-F2C097C057B6}"/>
    <cellStyle name="입력 8 14 4 2" xfId="40380" xr:uid="{158955D7-9205-4597-8B6F-0E6377BF02F8}"/>
    <cellStyle name="입력 8 14 5" xfId="14352" xr:uid="{D52CC403-2C67-4B6F-B21D-E3CEA0A5FCA4}"/>
    <cellStyle name="입력 8 14 5 2" xfId="40381" xr:uid="{B86B8BC4-26DA-42ED-9678-2635F45ECDF6}"/>
    <cellStyle name="입력 8 14 6" xfId="40382" xr:uid="{81ED6313-F1DB-43EB-852B-0E5C3C6F12AF}"/>
    <cellStyle name="입력 8 15" xfId="14353" xr:uid="{9A94B05C-D0F3-44BB-A14B-99A9932B117B}"/>
    <cellStyle name="입력 8 15 2" xfId="14354" xr:uid="{6ECE4EA5-F827-4109-9D14-C4428B2240F9}"/>
    <cellStyle name="입력 8 15 2 2" xfId="14355" xr:uid="{4A2A6201-A564-4253-AE36-79BE8B2A5841}"/>
    <cellStyle name="입력 8 15 2 2 2" xfId="40383" xr:uid="{3A0D8CF8-F973-4F93-B8E0-4A8D0767619A}"/>
    <cellStyle name="입력 8 15 2 3" xfId="14356" xr:uid="{C3EC82CC-2DCD-459E-A8A3-703E523B1321}"/>
    <cellStyle name="입력 8 15 2 3 2" xfId="40384" xr:uid="{0085F59B-7E5B-4C9F-81E9-CFB09286C222}"/>
    <cellStyle name="입력 8 15 2 4" xfId="40385" xr:uid="{53E7780F-4417-4BC7-A6A0-950977D76C56}"/>
    <cellStyle name="입력 8 15 3" xfId="14357" xr:uid="{BF1D9B8E-CA7A-4034-9031-04BDCE7A6175}"/>
    <cellStyle name="입력 8 15 3 2" xfId="14358" xr:uid="{403B2BA7-42E7-4E62-960F-33E6BD51904F}"/>
    <cellStyle name="입력 8 15 3 2 2" xfId="40386" xr:uid="{48A88614-DA9A-46B9-B4F2-BAE8AC50F3CE}"/>
    <cellStyle name="입력 8 15 3 3" xfId="14359" xr:uid="{ED4C2E7E-BAE1-4BC9-9B28-6E5217FA6083}"/>
    <cellStyle name="입력 8 15 3 3 2" xfId="40387" xr:uid="{3BF38F54-16D8-4692-9235-1B9F1DF59476}"/>
    <cellStyle name="입력 8 15 3 4" xfId="40388" xr:uid="{02E92B46-6B7C-467E-9E8E-B443269EB104}"/>
    <cellStyle name="입력 8 15 4" xfId="14360" xr:uid="{E3A42B3F-D4A2-433F-9A51-0F36C9053314}"/>
    <cellStyle name="입력 8 15 4 2" xfId="40389" xr:uid="{7AAD8F42-9D38-40C0-BCDA-6404FB9B7EF0}"/>
    <cellStyle name="입력 8 15 5" xfId="14361" xr:uid="{6FBFA7C7-793F-44B2-95ED-E86DB7CE8C40}"/>
    <cellStyle name="입력 8 15 5 2" xfId="40390" xr:uid="{CEDE0526-45F1-4229-B05B-7A20BA37A02F}"/>
    <cellStyle name="입력 8 15 6" xfId="40391" xr:uid="{AD3BA6FB-BC7B-4A06-B176-40D24F55F669}"/>
    <cellStyle name="입력 8 16" xfId="14362" xr:uid="{C724C110-1149-4FF8-9078-CC08954E800B}"/>
    <cellStyle name="입력 8 16 2" xfId="14363" xr:uid="{557F3B9F-91EB-43CE-B70A-BD5411D39AF9}"/>
    <cellStyle name="입력 8 16 2 2" xfId="40392" xr:uid="{6B700F23-9CDD-42A4-A4D1-8A16ACFA93DA}"/>
    <cellStyle name="입력 8 16 3" xfId="14364" xr:uid="{6F91C9CE-9A5D-4578-A49F-B1BF73FEC23B}"/>
    <cellStyle name="입력 8 16 3 2" xfId="40393" xr:uid="{08549EA8-13E5-4462-9759-F51A510001F8}"/>
    <cellStyle name="입력 8 16 4" xfId="40394" xr:uid="{7272521A-49D0-4495-BA0C-B64AFE5B695D}"/>
    <cellStyle name="입력 8 17" xfId="28188" xr:uid="{283A9F6D-D669-4F62-8967-200D9C6FFEAC}"/>
    <cellStyle name="입력 8 17 2" xfId="40395" xr:uid="{ACA55EF9-936A-4996-B36B-5A9E663AB9F9}"/>
    <cellStyle name="입력 8 18" xfId="40396" xr:uid="{96622302-76F5-4A75-95CE-78DCF29DAE10}"/>
    <cellStyle name="입력 8 2" xfId="14365" xr:uid="{1FFD9E6A-E74A-4F9D-BFD3-16E2A68A3BD5}"/>
    <cellStyle name="입력 8 2 2" xfId="14366" xr:uid="{0415D296-90D2-4CA4-B340-F9519735862C}"/>
    <cellStyle name="입력 8 2 2 2" xfId="14367" xr:uid="{53B161B1-A0EA-4E94-B7FB-0BC26F4BCC1C}"/>
    <cellStyle name="입력 8 2 2 2 2" xfId="40397" xr:uid="{1DD00DA8-D02F-4C73-B53C-1CFBED464153}"/>
    <cellStyle name="입력 8 2 2 3" xfId="14368" xr:uid="{29DECB7E-5B96-4D47-AD38-EA31CF8736CB}"/>
    <cellStyle name="입력 8 2 2 3 2" xfId="40398" xr:uid="{675D7818-7D52-4044-81C2-4040D3D817BF}"/>
    <cellStyle name="입력 8 2 2 4" xfId="40399" xr:uid="{7339210B-23C8-4256-884D-E6AAFD43BF90}"/>
    <cellStyle name="입력 8 2 3" xfId="14369" xr:uid="{7B10AC7D-AA32-4005-B7E9-3C6AAA80BABB}"/>
    <cellStyle name="입력 8 2 3 2" xfId="14370" xr:uid="{E9CCCF70-0D4F-4101-AA69-5B6C1799E27B}"/>
    <cellStyle name="입력 8 2 3 2 2" xfId="40400" xr:uid="{00920528-FC58-4E76-87F6-EB52E7AF6965}"/>
    <cellStyle name="입력 8 2 3 3" xfId="14371" xr:uid="{1B7AFFF2-CAB1-4142-9481-59BAFFA2AD96}"/>
    <cellStyle name="입력 8 2 3 3 2" xfId="40401" xr:uid="{2AF63055-0E88-4AFE-94F0-9EF8BE77BA8E}"/>
    <cellStyle name="입력 8 2 3 4" xfId="40402" xr:uid="{C6BD2EB8-6262-457A-8C50-EAD96907A5D1}"/>
    <cellStyle name="입력 8 2 4" xfId="14372" xr:uid="{F270000D-C87B-4918-AC46-E83AF82267CB}"/>
    <cellStyle name="입력 8 2 4 2" xfId="40403" xr:uid="{A1A54662-646A-4E3A-AE1F-6C71B7200180}"/>
    <cellStyle name="입력 8 2 5" xfId="14373" xr:uid="{CA731543-AEB8-4F55-9945-14364229CB8F}"/>
    <cellStyle name="입력 8 2 5 2" xfId="40404" xr:uid="{0F4BA1E7-3A79-4803-9BF4-538F7F6152AF}"/>
    <cellStyle name="입력 8 2 6" xfId="28189" xr:uid="{F42198AE-B444-4EF3-8303-36397BCEAAC4}"/>
    <cellStyle name="입력 8 2 6 2" xfId="40405" xr:uid="{AD9007AE-F144-4A0F-86F4-3A5B407C09D8}"/>
    <cellStyle name="입력 8 2 7" xfId="40406" xr:uid="{7C9B2B64-821C-4419-9CC5-333792D38445}"/>
    <cellStyle name="입력 8 3" xfId="14374" xr:uid="{BF4FD24F-9FB2-4CD9-940F-EBFF04D95917}"/>
    <cellStyle name="입력 8 3 2" xfId="14375" xr:uid="{50F1A7E9-5D3F-4273-A765-E64437D0FF0D}"/>
    <cellStyle name="입력 8 3 2 2" xfId="14376" xr:uid="{DF5C9611-5E6B-4E8A-931F-1E958618A038}"/>
    <cellStyle name="입력 8 3 2 2 2" xfId="40407" xr:uid="{B9B4E3C2-A54A-4B61-B956-78F79221D3AE}"/>
    <cellStyle name="입력 8 3 2 3" xfId="14377" xr:uid="{D2B80CB1-7D26-4C71-9BF9-13D528B0C0DC}"/>
    <cellStyle name="입력 8 3 2 3 2" xfId="40408" xr:uid="{27BECDBF-FC95-4404-9D71-ABE09893A58E}"/>
    <cellStyle name="입력 8 3 2 4" xfId="40409" xr:uid="{7B4808D7-D2E6-4CFD-B983-72A5EB727E3E}"/>
    <cellStyle name="입력 8 3 3" xfId="14378" xr:uid="{CDF533C2-0A37-4BA5-95CC-53E60228B21D}"/>
    <cellStyle name="입력 8 3 3 2" xfId="14379" xr:uid="{4DF22D44-DD50-4C8A-AD2E-DA9F94935E65}"/>
    <cellStyle name="입력 8 3 3 2 2" xfId="40410" xr:uid="{1E8030CB-46C9-4EF4-BF8C-A8B2155012DD}"/>
    <cellStyle name="입력 8 3 3 3" xfId="14380" xr:uid="{B5D0484C-4358-4264-BB1A-7E316733F7CF}"/>
    <cellStyle name="입력 8 3 3 3 2" xfId="40411" xr:uid="{E919C855-B743-4BC8-8DD6-ECD2D8400B25}"/>
    <cellStyle name="입력 8 3 3 4" xfId="40412" xr:uid="{32CB9CA8-4141-4B9B-B165-CA447DBF0B01}"/>
    <cellStyle name="입력 8 3 4" xfId="14381" xr:uid="{BE61D194-74A1-43E1-990D-1FAD2385C9C4}"/>
    <cellStyle name="입력 8 3 4 2" xfId="40413" xr:uid="{A44202E9-B230-4E62-98A2-444B1ED7A84A}"/>
    <cellStyle name="입력 8 3 5" xfId="14382" xr:uid="{2C552F94-AFDA-409F-A2E0-380D66169E1A}"/>
    <cellStyle name="입력 8 3 5 2" xfId="40414" xr:uid="{32AE07A5-3CED-4D0B-9E95-4AA61CDDD3F0}"/>
    <cellStyle name="입력 8 3 6" xfId="40415" xr:uid="{527190E6-1BDD-4923-AC28-88B99A6105BF}"/>
    <cellStyle name="입력 8 4" xfId="14383" xr:uid="{3D0A2549-ACE4-4159-B8ED-95CA0D125E3E}"/>
    <cellStyle name="입력 8 4 2" xfId="14384" xr:uid="{51416727-EA99-485D-89AC-C05861CFA99B}"/>
    <cellStyle name="입력 8 4 2 2" xfId="14385" xr:uid="{AE484DD3-3659-4344-BA5A-7965780983D9}"/>
    <cellStyle name="입력 8 4 2 2 2" xfId="40416" xr:uid="{C8F80A39-4B70-4EA7-806D-DD805B0DD242}"/>
    <cellStyle name="입력 8 4 2 3" xfId="14386" xr:uid="{ECD5233E-5622-4B23-8053-4255435DDCD2}"/>
    <cellStyle name="입력 8 4 2 3 2" xfId="40417" xr:uid="{B284866A-9867-43B1-BEBA-A4EFDC45CF48}"/>
    <cellStyle name="입력 8 4 2 4" xfId="40418" xr:uid="{DFEDFD3C-F232-4AB0-A4BE-B641BC3DF43A}"/>
    <cellStyle name="입력 8 4 3" xfId="14387" xr:uid="{CAC34342-B6E0-4235-9C00-90DC902EC941}"/>
    <cellStyle name="입력 8 4 3 2" xfId="14388" xr:uid="{AB4AD391-B6C7-4D7A-8F3C-7B2ADCBD2BF2}"/>
    <cellStyle name="입력 8 4 3 2 2" xfId="40419" xr:uid="{9AE468E6-562C-413D-B384-FC3B2561A11D}"/>
    <cellStyle name="입력 8 4 3 3" xfId="14389" xr:uid="{F6D46C64-0915-4D31-88E5-BDB4FE43C3DD}"/>
    <cellStyle name="입력 8 4 3 3 2" xfId="40420" xr:uid="{8734E979-E680-444D-AECF-A065E067917A}"/>
    <cellStyle name="입력 8 4 3 4" xfId="40421" xr:uid="{6B93DB42-215B-452E-AE98-734851E583D0}"/>
    <cellStyle name="입력 8 4 4" xfId="14390" xr:uid="{2028E206-2862-4DB1-A6B5-64851539AE5E}"/>
    <cellStyle name="입력 8 4 4 2" xfId="40422" xr:uid="{52274B0C-38C4-411E-AFB2-1BEA04E1E81F}"/>
    <cellStyle name="입력 8 4 5" xfId="14391" xr:uid="{BB98C956-BB59-42A0-B7A0-B8DDBCFF44D1}"/>
    <cellStyle name="입력 8 4 5 2" xfId="40423" xr:uid="{67443EB1-D5F2-4C49-838B-86A851C828C5}"/>
    <cellStyle name="입력 8 4 6" xfId="40424" xr:uid="{212D15AA-BDF5-4FC6-8E1E-1B9E12933771}"/>
    <cellStyle name="입력 8 5" xfId="14392" xr:uid="{B614071B-CAA4-40B6-8EA0-FB046945AAEA}"/>
    <cellStyle name="입력 8 5 2" xfId="14393" xr:uid="{3B4F5296-32F4-4C4F-8633-B62B133A0793}"/>
    <cellStyle name="입력 8 5 2 2" xfId="14394" xr:uid="{1EBA9FD3-A58C-4214-B7FE-EB592CFE26DB}"/>
    <cellStyle name="입력 8 5 2 2 2" xfId="40425" xr:uid="{1D6A777D-BD91-4C91-91B9-A784181C229B}"/>
    <cellStyle name="입력 8 5 2 3" xfId="14395" xr:uid="{E56DD0C5-79B8-4E87-819D-925B467D0595}"/>
    <cellStyle name="입력 8 5 2 3 2" xfId="40426" xr:uid="{A11F4D7C-5FD2-4BF1-8F46-949962D50AB0}"/>
    <cellStyle name="입력 8 5 2 4" xfId="40427" xr:uid="{745C8F71-A6AE-4E2E-A01A-8061C0394ABA}"/>
    <cellStyle name="입력 8 5 3" xfId="14396" xr:uid="{40DE19DA-A6ED-4B68-9ABF-2CD66A65E36D}"/>
    <cellStyle name="입력 8 5 3 2" xfId="14397" xr:uid="{0B7F8F15-7201-480D-807E-95E3ED5EE884}"/>
    <cellStyle name="입력 8 5 3 2 2" xfId="40428" xr:uid="{4C3006EB-B262-4BBC-A1C4-9A56975C7F74}"/>
    <cellStyle name="입력 8 5 3 3" xfId="14398" xr:uid="{986BB57C-8BB6-4886-ACA5-0A214594203C}"/>
    <cellStyle name="입력 8 5 3 3 2" xfId="40429" xr:uid="{5A6727E7-5FC9-4EBB-8858-0BD4DB3D94FD}"/>
    <cellStyle name="입력 8 5 3 4" xfId="40430" xr:uid="{0E788129-9FD4-4D9D-A16F-99D900277F35}"/>
    <cellStyle name="입력 8 5 4" xfId="14399" xr:uid="{1DDD7547-BE3E-4FB0-8C2F-08241AA473E6}"/>
    <cellStyle name="입력 8 5 4 2" xfId="40431" xr:uid="{CC928748-042D-4782-8788-31172B8381F6}"/>
    <cellStyle name="입력 8 5 5" xfId="14400" xr:uid="{475A8CFA-4B3E-4834-9C1A-730073C568B9}"/>
    <cellStyle name="입력 8 5 5 2" xfId="40432" xr:uid="{D92153D6-CA37-4C78-9C9B-44C0FF3963E8}"/>
    <cellStyle name="입력 8 5 6" xfId="40433" xr:uid="{CE15426D-9D06-4261-8187-0244F203A865}"/>
    <cellStyle name="입력 8 6" xfId="14401" xr:uid="{2F5E93C6-86E4-49E4-A2D0-E46D1F56686D}"/>
    <cellStyle name="입력 8 6 2" xfId="14402" xr:uid="{042852C8-9626-4450-870C-CD5926DADD50}"/>
    <cellStyle name="입력 8 6 2 2" xfId="14403" xr:uid="{7D322D67-94C0-4EA0-B56D-2D93A3703EF6}"/>
    <cellStyle name="입력 8 6 2 2 2" xfId="40434" xr:uid="{50D0063D-DD70-4A0C-98F5-963444568870}"/>
    <cellStyle name="입력 8 6 2 3" xfId="14404" xr:uid="{627428E5-6D04-4809-BF1F-7A9C09F0BC0F}"/>
    <cellStyle name="입력 8 6 2 3 2" xfId="40435" xr:uid="{4DD9A2C8-504F-401F-A82F-7016AEF16897}"/>
    <cellStyle name="입력 8 6 2 4" xfId="40436" xr:uid="{E882AF1C-BFE9-47D1-AF6B-1D4C1B000A3B}"/>
    <cellStyle name="입력 8 6 3" xfId="14405" xr:uid="{669A9BBA-4717-4F89-926F-FC9681C70005}"/>
    <cellStyle name="입력 8 6 3 2" xfId="14406" xr:uid="{4F5F084F-8E2C-4B5E-BF9A-835390F0C42A}"/>
    <cellStyle name="입력 8 6 3 2 2" xfId="40437" xr:uid="{4A94AC76-7CEA-4A97-95E4-2D552717CE3E}"/>
    <cellStyle name="입력 8 6 3 3" xfId="14407" xr:uid="{1F68EB4B-805E-4D53-AF11-34C0BF8F12D3}"/>
    <cellStyle name="입력 8 6 3 3 2" xfId="40438" xr:uid="{05B0B368-90AC-4558-8552-A06FF4AF7C0B}"/>
    <cellStyle name="입력 8 6 3 4" xfId="40439" xr:uid="{31BD07C7-5A39-49D4-899E-CDFD1723664B}"/>
    <cellStyle name="입력 8 6 4" xfId="14408" xr:uid="{4693D3AA-569C-4F11-B943-DE723232D5D0}"/>
    <cellStyle name="입력 8 6 4 2" xfId="40440" xr:uid="{5120A01A-C3E5-40E2-841F-915898431E21}"/>
    <cellStyle name="입력 8 6 5" xfId="14409" xr:uid="{B9E4F68D-06E5-42FE-98C8-7946CEA99166}"/>
    <cellStyle name="입력 8 6 5 2" xfId="40441" xr:uid="{DCD450CC-4AFA-4EB5-A604-3B895EDFE0C2}"/>
    <cellStyle name="입력 8 6 6" xfId="40442" xr:uid="{52DE0F50-1A82-48C3-854A-89E0FBDF7C6A}"/>
    <cellStyle name="입력 8 7" xfId="14410" xr:uid="{351B46DE-31A5-4281-8010-7F1D9A4B2BBB}"/>
    <cellStyle name="입력 8 7 2" xfId="14411" xr:uid="{FEF394AF-A431-446F-B29C-F14BA90A3075}"/>
    <cellStyle name="입력 8 7 2 2" xfId="14412" xr:uid="{D0AF42A1-522D-4A2E-BFA7-D4E8A5FB1C13}"/>
    <cellStyle name="입력 8 7 2 2 2" xfId="40443" xr:uid="{B8AD92F8-DBF4-4C92-B595-760E1312FD9D}"/>
    <cellStyle name="입력 8 7 2 3" xfId="14413" xr:uid="{ECBFE658-7B93-4DB6-859A-1EA5CA61ECDA}"/>
    <cellStyle name="입력 8 7 2 3 2" xfId="40444" xr:uid="{EB796688-AD17-4F39-8FE5-467968B65D2E}"/>
    <cellStyle name="입력 8 7 2 4" xfId="40445" xr:uid="{DB584839-2AC9-41FE-BAA3-691ACAA75AE4}"/>
    <cellStyle name="입력 8 7 3" xfId="14414" xr:uid="{95C0A059-89DA-4BE0-9109-520959508C1E}"/>
    <cellStyle name="입력 8 7 3 2" xfId="14415" xr:uid="{1792C2E0-115E-460B-BF41-32E30977D2F2}"/>
    <cellStyle name="입력 8 7 3 2 2" xfId="40446" xr:uid="{252EDF80-1821-44A6-AA8C-DFB58027AEB6}"/>
    <cellStyle name="입력 8 7 3 3" xfId="14416" xr:uid="{1E7DFB0C-1FF0-48D4-B274-6A870B7964FF}"/>
    <cellStyle name="입력 8 7 3 3 2" xfId="40447" xr:uid="{F4CC6EAD-CAE5-4BC8-8BFF-DE4901797AB9}"/>
    <cellStyle name="입력 8 7 3 4" xfId="40448" xr:uid="{C6F0E87C-BD20-4D31-B9F6-4B203DA6F209}"/>
    <cellStyle name="입력 8 7 4" xfId="14417" xr:uid="{ECDF7F5D-F9BF-4974-A279-9D26344526E5}"/>
    <cellStyle name="입력 8 7 4 2" xfId="40449" xr:uid="{0EF7005C-7F24-423F-A0C8-48C0E7136656}"/>
    <cellStyle name="입력 8 7 5" xfId="14418" xr:uid="{CF9C36E7-0246-418D-B58D-19FA75F98BC9}"/>
    <cellStyle name="입력 8 7 5 2" xfId="40450" xr:uid="{2A3A3E21-5441-4115-8CF9-C5C051232958}"/>
    <cellStyle name="입력 8 7 6" xfId="40451" xr:uid="{6AF45649-18F9-4229-98E2-F97AB0056914}"/>
    <cellStyle name="입력 8 8" xfId="14419" xr:uid="{4290CDCA-191D-4E0C-95BA-99A1CBDA492A}"/>
    <cellStyle name="입력 8 8 2" xfId="14420" xr:uid="{66B3631E-BAD0-4398-9A5D-F45682CA4852}"/>
    <cellStyle name="입력 8 8 2 2" xfId="14421" xr:uid="{E25A9A23-2AC5-43DB-A20B-77DBCEA12998}"/>
    <cellStyle name="입력 8 8 2 2 2" xfId="40452" xr:uid="{2DD2D061-36B0-49C0-A886-5DEBE58315E4}"/>
    <cellStyle name="입력 8 8 2 3" xfId="14422" xr:uid="{29D2448B-117C-4FAD-BE7B-CB89BC6341AF}"/>
    <cellStyle name="입력 8 8 2 3 2" xfId="40453" xr:uid="{8B4940E6-4F1E-4955-A87A-175B1060DBAF}"/>
    <cellStyle name="입력 8 8 2 4" xfId="40454" xr:uid="{D113851A-9A3F-4A11-B350-6503516E0B70}"/>
    <cellStyle name="입력 8 8 3" xfId="14423" xr:uid="{78826161-AE4D-490B-B01D-4D1A1FB58A27}"/>
    <cellStyle name="입력 8 8 3 2" xfId="14424" xr:uid="{DF5B9143-3269-44A7-9219-D4F724A830D8}"/>
    <cellStyle name="입력 8 8 3 2 2" xfId="40455" xr:uid="{F995158F-97E7-4BBD-9AD2-E90952028ED2}"/>
    <cellStyle name="입력 8 8 3 3" xfId="14425" xr:uid="{0D8B7696-E03D-4DEC-863E-76794E9D9CD7}"/>
    <cellStyle name="입력 8 8 3 3 2" xfId="40456" xr:uid="{4AF3592F-929D-422B-A708-E6B0E075B12E}"/>
    <cellStyle name="입력 8 8 3 4" xfId="40457" xr:uid="{F744C82C-56C6-4670-B061-34BFD9B44875}"/>
    <cellStyle name="입력 8 8 4" xfId="14426" xr:uid="{E025172C-34BA-4BC5-9D90-6919DE9B45D6}"/>
    <cellStyle name="입력 8 8 4 2" xfId="40458" xr:uid="{6A3CF2CE-15E5-4A38-B4F3-F3CFD81B9C2B}"/>
    <cellStyle name="입력 8 8 5" xfId="14427" xr:uid="{718AB397-7544-437A-8CD3-6EFC6065EF05}"/>
    <cellStyle name="입력 8 8 5 2" xfId="40459" xr:uid="{18AFF1FE-D051-4E55-B1A4-508BA6F5F7C3}"/>
    <cellStyle name="입력 8 8 6" xfId="40460" xr:uid="{B2AECDAA-33FB-4246-AB8B-8A7877609468}"/>
    <cellStyle name="입력 8 9" xfId="14428" xr:uid="{CA95979F-980A-4281-8C4C-8C2C85A1DF9E}"/>
    <cellStyle name="입력 8 9 2" xfId="14429" xr:uid="{5E641E34-90B2-4ECA-A3E0-E6AEA9CD9706}"/>
    <cellStyle name="입력 8 9 2 2" xfId="14430" xr:uid="{4AD35431-5165-44C5-BEA7-BF6DAE585A6F}"/>
    <cellStyle name="입력 8 9 2 2 2" xfId="40461" xr:uid="{E04EAE8B-04DD-4446-BE64-7B3ED69ED782}"/>
    <cellStyle name="입력 8 9 2 3" xfId="14431" xr:uid="{AD10780E-2BCC-456C-B959-1A55D71EB0D8}"/>
    <cellStyle name="입력 8 9 2 3 2" xfId="40462" xr:uid="{A5369E25-26BA-4048-B11C-58D249F5D010}"/>
    <cellStyle name="입력 8 9 2 4" xfId="40463" xr:uid="{C7152FB0-50A9-4F43-BE6D-9BFE53B6647C}"/>
    <cellStyle name="입력 8 9 3" xfId="14432" xr:uid="{DEED86CF-48C8-4FCA-BC3F-F1742D0617DD}"/>
    <cellStyle name="입력 8 9 3 2" xfId="14433" xr:uid="{0E497F5A-E70F-4F62-A992-32E8A5DFFB2E}"/>
    <cellStyle name="입력 8 9 3 2 2" xfId="40464" xr:uid="{AB0C4A8E-B1D3-4260-8D59-3469F2727085}"/>
    <cellStyle name="입력 8 9 3 3" xfId="14434" xr:uid="{9E0B9D0F-E6DD-45FD-88DF-9741C00ADC22}"/>
    <cellStyle name="입력 8 9 3 3 2" xfId="40465" xr:uid="{0C227C84-7E0D-4E68-AEFD-78A778B70005}"/>
    <cellStyle name="입력 8 9 3 4" xfId="40466" xr:uid="{6000131E-DB0C-4396-A020-7FFB0018C0B3}"/>
    <cellStyle name="입력 8 9 4" xfId="14435" xr:uid="{05B7D59D-8E5F-4923-BA6F-60502896DD5C}"/>
    <cellStyle name="입력 8 9 4 2" xfId="40467" xr:uid="{EF5D2F82-6CCC-440C-BA4A-2F59B68310CD}"/>
    <cellStyle name="입력 8 9 5" xfId="14436" xr:uid="{3FC66777-E2D4-4B4B-BD6D-0073715ECFFF}"/>
    <cellStyle name="입력 8 9 5 2" xfId="40468" xr:uid="{1B9A669B-4BFB-4127-A158-C700A4A390E9}"/>
    <cellStyle name="입력 8 9 6" xfId="40469" xr:uid="{A9B7E784-ADFF-4346-8575-7EEB61DC0651}"/>
    <cellStyle name="입력 9" xfId="14437" xr:uid="{96F4BFA7-B18C-4771-A301-69A0D48D32E8}"/>
    <cellStyle name="입력 9 10" xfId="14438" xr:uid="{B1E4BEB0-CAE8-440A-8D1F-022BDA6AFDEF}"/>
    <cellStyle name="입력 9 10 2" xfId="14439" xr:uid="{3DDCEDBA-5989-4A63-B8AC-7031C89CA7AF}"/>
    <cellStyle name="입력 9 10 2 2" xfId="14440" xr:uid="{91D67DBA-DF6E-4E16-B896-56BE4D7CDD3A}"/>
    <cellStyle name="입력 9 10 2 2 2" xfId="40470" xr:uid="{3B7C97D9-99C4-41B6-8A99-A0B9BA4F0ED0}"/>
    <cellStyle name="입력 9 10 2 3" xfId="14441" xr:uid="{95F34FF2-DF77-4CC3-BA73-F1A01391EF92}"/>
    <cellStyle name="입력 9 10 2 3 2" xfId="40471" xr:uid="{1F332F38-556E-4D34-A0A0-D5694D9CB8FA}"/>
    <cellStyle name="입력 9 10 2 4" xfId="40472" xr:uid="{E7394DD2-C96E-4056-8078-5EDD40DA2B72}"/>
    <cellStyle name="입력 9 10 3" xfId="14442" xr:uid="{D99D6859-892A-4FC8-830D-D0F0349992CD}"/>
    <cellStyle name="입력 9 10 3 2" xfId="14443" xr:uid="{5F95D6B8-562D-4353-9780-C4BA4F5A2505}"/>
    <cellStyle name="입력 9 10 3 2 2" xfId="40473" xr:uid="{3E04D0AD-355F-4E91-B1BE-EDFCCF86546A}"/>
    <cellStyle name="입력 9 10 3 3" xfId="14444" xr:uid="{DB1BADCF-2DE8-424B-B696-684F23FE9E8E}"/>
    <cellStyle name="입력 9 10 3 3 2" xfId="40474" xr:uid="{DF71EE89-F698-4816-A4DC-6C0479883803}"/>
    <cellStyle name="입력 9 10 3 4" xfId="40475" xr:uid="{C4764E3E-0AEE-49DD-BB12-4C421780A923}"/>
    <cellStyle name="입력 9 10 4" xfId="14445" xr:uid="{14C18278-B5BF-410A-9BF2-AB6EC83955CA}"/>
    <cellStyle name="입력 9 10 4 2" xfId="40476" xr:uid="{DEAB889D-4CDF-49C0-82B5-56EBF8FD1967}"/>
    <cellStyle name="입력 9 10 5" xfId="14446" xr:uid="{B4B9C380-E90D-42EA-83BE-BBE19DB7FD9E}"/>
    <cellStyle name="입력 9 10 5 2" xfId="40477" xr:uid="{1D47D40C-0CA2-4FDA-8195-699D8710F967}"/>
    <cellStyle name="입력 9 10 6" xfId="40478" xr:uid="{512E2CE6-B5DE-412B-9BF5-CB5675361EEF}"/>
    <cellStyle name="입력 9 11" xfId="14447" xr:uid="{D6166B40-A277-471F-AFDC-B526DBFF6F4C}"/>
    <cellStyle name="입력 9 11 2" xfId="14448" xr:uid="{D7A7B0E7-DE90-42A5-A069-9A51BE08F667}"/>
    <cellStyle name="입력 9 11 2 2" xfId="14449" xr:uid="{9A4285BD-86B5-4B7B-B39E-EEE4D4D6EC78}"/>
    <cellStyle name="입력 9 11 2 2 2" xfId="40479" xr:uid="{EE1A59F4-FD59-4F93-B5E9-5553FAEF8E89}"/>
    <cellStyle name="입력 9 11 2 3" xfId="14450" xr:uid="{B550F3DC-96A4-449E-B483-5D416AAF7204}"/>
    <cellStyle name="입력 9 11 2 3 2" xfId="40480" xr:uid="{56111043-9274-407D-8911-88C0695A2F2D}"/>
    <cellStyle name="입력 9 11 2 4" xfId="40481" xr:uid="{9576F0AC-3B25-40C7-BEE1-78A3CF287F96}"/>
    <cellStyle name="입력 9 11 3" xfId="14451" xr:uid="{47F85CAE-5746-44FF-83AF-E244B8FC2DE0}"/>
    <cellStyle name="입력 9 11 3 2" xfId="14452" xr:uid="{B3A26B2E-3CAB-4499-B8F2-7E0E3E3F70C3}"/>
    <cellStyle name="입력 9 11 3 2 2" xfId="40482" xr:uid="{02B43515-5491-4392-B2D8-108B0539227A}"/>
    <cellStyle name="입력 9 11 3 3" xfId="14453" xr:uid="{CD56C449-C4A3-4F17-AC39-3D09E40FAF9D}"/>
    <cellStyle name="입력 9 11 3 3 2" xfId="40483" xr:uid="{C9CDD8C9-CAA0-4593-B428-EFBB1BED2090}"/>
    <cellStyle name="입력 9 11 3 4" xfId="40484" xr:uid="{CB94D568-F30B-49E1-89A9-75E793B026CF}"/>
    <cellStyle name="입력 9 11 4" xfId="14454" xr:uid="{EAF46070-F1B9-417C-87F8-B04F29E0667A}"/>
    <cellStyle name="입력 9 11 4 2" xfId="40485" xr:uid="{D1F9A5E8-5770-481A-90D4-31FC26BFB654}"/>
    <cellStyle name="입력 9 11 5" xfId="14455" xr:uid="{3E35825F-887D-4DA9-BE9D-FEF2B2336270}"/>
    <cellStyle name="입력 9 11 5 2" xfId="40486" xr:uid="{83875FBE-BB74-4FB6-BAF1-D126BC07E2DB}"/>
    <cellStyle name="입력 9 11 6" xfId="40487" xr:uid="{44DDF997-30A6-45D7-861B-75D2B43601EA}"/>
    <cellStyle name="입력 9 12" xfId="14456" xr:uid="{5112DBD9-6254-471C-A4DA-97EAA6079EF6}"/>
    <cellStyle name="입력 9 12 2" xfId="14457" xr:uid="{1B931541-51A0-4485-A5D8-68201139C853}"/>
    <cellStyle name="입력 9 12 2 2" xfId="14458" xr:uid="{708F22EA-9A18-4FDF-ACC6-DD52DDD533A0}"/>
    <cellStyle name="입력 9 12 2 2 2" xfId="40488" xr:uid="{EA43E42F-475B-491C-A87F-301441236D29}"/>
    <cellStyle name="입력 9 12 2 3" xfId="14459" xr:uid="{BB9C9E87-8308-4229-B174-6A3019711CFE}"/>
    <cellStyle name="입력 9 12 2 3 2" xfId="40489" xr:uid="{4376F434-1D38-4550-B4F7-87F86DC97C91}"/>
    <cellStyle name="입력 9 12 2 4" xfId="40490" xr:uid="{4894177E-33D6-4ECD-9036-7FF6399A3A92}"/>
    <cellStyle name="입력 9 12 3" xfId="14460" xr:uid="{467B5D40-5DFD-40C3-82F9-7CF657A1DD63}"/>
    <cellStyle name="입력 9 12 3 2" xfId="14461" xr:uid="{C4FE02E8-FEF0-4ACA-A3A1-DDC9C49B2C88}"/>
    <cellStyle name="입력 9 12 3 2 2" xfId="40491" xr:uid="{1D9882A4-48ED-4B1C-8D78-47C7AF2837A7}"/>
    <cellStyle name="입력 9 12 3 3" xfId="14462" xr:uid="{511CD2A9-4B30-4119-8328-9B2B6C78BD89}"/>
    <cellStyle name="입력 9 12 3 3 2" xfId="40492" xr:uid="{11EFA51A-2E43-42E5-B8C6-31B51A84C9E8}"/>
    <cellStyle name="입력 9 12 3 4" xfId="40493" xr:uid="{98A956D8-5BDE-4C6D-B9C1-E7637C584F76}"/>
    <cellStyle name="입력 9 12 4" xfId="14463" xr:uid="{ACFAB48A-67D1-42B1-B3A7-C7E12751D54B}"/>
    <cellStyle name="입력 9 12 4 2" xfId="40494" xr:uid="{403D744A-5F87-46B4-AB83-2211B40FBF8F}"/>
    <cellStyle name="입력 9 12 5" xfId="14464" xr:uid="{5A36EA6E-5527-47EB-9A7B-7AF44AAC2EC7}"/>
    <cellStyle name="입력 9 12 5 2" xfId="40495" xr:uid="{AABF0D2E-F36C-4CF9-BB00-A8709E73ABFD}"/>
    <cellStyle name="입력 9 12 6" xfId="40496" xr:uid="{B8697722-5B48-4D52-94B5-70437D764011}"/>
    <cellStyle name="입력 9 13" xfId="14465" xr:uid="{B2AA83F0-26E5-4FD9-BEFD-CE049F18FBED}"/>
    <cellStyle name="입력 9 13 2" xfId="14466" xr:uid="{4A938838-9786-4A61-B54C-8C6CB5F2E933}"/>
    <cellStyle name="입력 9 13 2 2" xfId="14467" xr:uid="{6F3BBA3B-D5AE-4DB0-8D64-0CF855CE2B51}"/>
    <cellStyle name="입력 9 13 2 2 2" xfId="40497" xr:uid="{896FFB9F-B9B3-42DB-8836-488A7D75E325}"/>
    <cellStyle name="입력 9 13 2 3" xfId="14468" xr:uid="{501DA4E4-935B-478C-B8C9-9CB5A049789E}"/>
    <cellStyle name="입력 9 13 2 3 2" xfId="40498" xr:uid="{BF3F88D5-04A9-419C-90A6-1D54E8789DD9}"/>
    <cellStyle name="입력 9 13 2 4" xfId="40499" xr:uid="{B8D2422A-448D-46D9-8F07-6D6D56E5F62F}"/>
    <cellStyle name="입력 9 13 3" xfId="14469" xr:uid="{06B6126E-4FB2-454D-B500-4FE92EA97765}"/>
    <cellStyle name="입력 9 13 3 2" xfId="14470" xr:uid="{C8EE156B-AE6F-4C03-A15A-32D5D4DCABF5}"/>
    <cellStyle name="입력 9 13 3 2 2" xfId="40500" xr:uid="{BA84FC8A-EEE5-4DFF-AE8F-BEA529D10932}"/>
    <cellStyle name="입력 9 13 3 3" xfId="14471" xr:uid="{F6960F54-0B81-41E9-B904-C625452BB1C5}"/>
    <cellStyle name="입력 9 13 3 3 2" xfId="40501" xr:uid="{456880FE-1A23-4FEB-ABC9-51EEF8E15F8B}"/>
    <cellStyle name="입력 9 13 3 4" xfId="40502" xr:uid="{4534CD07-1FDB-4B06-83CC-D7CBD6936318}"/>
    <cellStyle name="입력 9 13 4" xfId="14472" xr:uid="{B71722D9-68C1-46EB-B9D2-A75750159B7E}"/>
    <cellStyle name="입력 9 13 4 2" xfId="40503" xr:uid="{B74BCB02-9C3C-48C2-8066-9780C8A74A95}"/>
    <cellStyle name="입력 9 13 5" xfId="14473" xr:uid="{AFF55031-DC96-4BFC-A1C3-2E755FF5632F}"/>
    <cellStyle name="입력 9 13 5 2" xfId="40504" xr:uid="{70D3DA3F-13EC-4127-A1A4-9A7193DACF32}"/>
    <cellStyle name="입력 9 13 6" xfId="40505" xr:uid="{98BA1731-E543-4037-89DC-C3AB32E4346E}"/>
    <cellStyle name="입력 9 14" xfId="14474" xr:uid="{CBB46701-0FED-4A29-B9C3-C162886CF9E6}"/>
    <cellStyle name="입력 9 14 2" xfId="14475" xr:uid="{81A05E6E-6532-4E7B-9E17-3D5D3B7CC5EA}"/>
    <cellStyle name="입력 9 14 2 2" xfId="14476" xr:uid="{D1E59DC3-27B0-4057-9ADB-9F13F96A3ECC}"/>
    <cellStyle name="입력 9 14 2 2 2" xfId="40506" xr:uid="{50C904E5-A925-42B6-888C-4338662B652E}"/>
    <cellStyle name="입력 9 14 2 3" xfId="14477" xr:uid="{4AF8F572-3AFE-45E7-82E3-F03642FE3986}"/>
    <cellStyle name="입력 9 14 2 3 2" xfId="40507" xr:uid="{2A1ADA3A-66FA-4BDA-B448-4DD8DA8E95D9}"/>
    <cellStyle name="입력 9 14 2 4" xfId="40508" xr:uid="{2C1B2060-CA35-4E4A-B176-1DE2A7066261}"/>
    <cellStyle name="입력 9 14 3" xfId="14478" xr:uid="{A9E64BFA-300B-42AC-B3CE-087DA1C22594}"/>
    <cellStyle name="입력 9 14 3 2" xfId="14479" xr:uid="{60A82764-A46A-4395-B4E4-B52537B5B1F6}"/>
    <cellStyle name="입력 9 14 3 2 2" xfId="40509" xr:uid="{32EA3E7A-59DA-4025-96DE-FDDD5381ECC8}"/>
    <cellStyle name="입력 9 14 3 3" xfId="14480" xr:uid="{92FE4022-BC83-407D-8CE8-311953A9EBC6}"/>
    <cellStyle name="입력 9 14 3 3 2" xfId="40510" xr:uid="{30709938-E2FD-42DB-AC1B-C947821267D6}"/>
    <cellStyle name="입력 9 14 3 4" xfId="40511" xr:uid="{21D10645-CB62-4D23-B39D-0E6F542320DF}"/>
    <cellStyle name="입력 9 14 4" xfId="14481" xr:uid="{C26482E4-0033-44A1-ACF6-1932C4F02ED5}"/>
    <cellStyle name="입력 9 14 4 2" xfId="40512" xr:uid="{7AE5DA51-790C-4F45-A4D5-43BED20A5E6F}"/>
    <cellStyle name="입력 9 14 5" xfId="14482" xr:uid="{C133ED67-1EB5-4873-B7BB-221BDF82CF6E}"/>
    <cellStyle name="입력 9 14 5 2" xfId="40513" xr:uid="{4BDFE888-931D-46C4-9324-D1A550A74C6D}"/>
    <cellStyle name="입력 9 14 6" xfId="40514" xr:uid="{8C57178B-2B0C-4928-AF1C-2BDAE8337843}"/>
    <cellStyle name="입력 9 15" xfId="14483" xr:uid="{E686B7C7-2FB7-4F95-B78D-68C97A1E6045}"/>
    <cellStyle name="입력 9 15 2" xfId="14484" xr:uid="{3768768D-FF89-4DA1-9952-3F471FB9FDB0}"/>
    <cellStyle name="입력 9 15 2 2" xfId="14485" xr:uid="{3017A6AD-49BB-47B7-AD6A-AA8C9F5467FD}"/>
    <cellStyle name="입력 9 15 2 2 2" xfId="40515" xr:uid="{1FABFD75-C63B-445E-83D6-12F99241519B}"/>
    <cellStyle name="입력 9 15 2 3" xfId="14486" xr:uid="{A40858F2-8E31-4CB4-9559-9202B983D6BA}"/>
    <cellStyle name="입력 9 15 2 3 2" xfId="40516" xr:uid="{A6937886-CBC7-4BB6-8039-C928BA60FCBF}"/>
    <cellStyle name="입력 9 15 2 4" xfId="40517" xr:uid="{E9F6BDA3-8BDC-4EEC-AD61-DB3B70BAB2A9}"/>
    <cellStyle name="입력 9 15 3" xfId="14487" xr:uid="{A9C45F18-C3F0-42DF-89B0-2158EAAECF6B}"/>
    <cellStyle name="입력 9 15 3 2" xfId="14488" xr:uid="{91D222C9-88AE-46C3-94E4-3E6A03D91B44}"/>
    <cellStyle name="입력 9 15 3 2 2" xfId="40518" xr:uid="{B7E7990F-7A4E-4CAE-A62F-0CF8C1574C08}"/>
    <cellStyle name="입력 9 15 3 3" xfId="14489" xr:uid="{9C96653C-B023-450D-B27C-E45FCC56C712}"/>
    <cellStyle name="입력 9 15 3 3 2" xfId="40519" xr:uid="{9EE71E4D-FD5A-4650-9075-0B925C7326B8}"/>
    <cellStyle name="입력 9 15 3 4" xfId="40520" xr:uid="{AC925541-3350-4B75-A2CA-BFFAD4CD98D5}"/>
    <cellStyle name="입력 9 15 4" xfId="14490" xr:uid="{555D814F-43B4-46B6-A9C2-B35D95BCE438}"/>
    <cellStyle name="입력 9 15 4 2" xfId="40521" xr:uid="{60CB2C6D-D279-4DA1-8087-D00BD432B481}"/>
    <cellStyle name="입력 9 15 5" xfId="14491" xr:uid="{D11FBAEA-12D7-4363-9E23-5714EBB60EFC}"/>
    <cellStyle name="입력 9 15 5 2" xfId="40522" xr:uid="{F7D61597-49BD-4A33-9465-3D2E158F53A5}"/>
    <cellStyle name="입력 9 15 6" xfId="40523" xr:uid="{F8E036B7-6B49-4593-92F8-F39AE3B98096}"/>
    <cellStyle name="입력 9 16" xfId="14492" xr:uid="{241ED45F-571D-4E11-A7D0-471A4ED0BB16}"/>
    <cellStyle name="입력 9 16 2" xfId="14493" xr:uid="{9ADE9D87-2989-4D79-9221-BAC90908849B}"/>
    <cellStyle name="입력 9 16 2 2" xfId="40524" xr:uid="{14D74E2A-1779-4AA6-9CC0-F0D0F815A96C}"/>
    <cellStyle name="입력 9 16 3" xfId="14494" xr:uid="{0047AAFC-5F75-4932-881F-85865AB0649E}"/>
    <cellStyle name="입력 9 16 3 2" xfId="40525" xr:uid="{EC5ACF83-39F0-4BE1-9623-465538C92596}"/>
    <cellStyle name="입력 9 16 4" xfId="40526" xr:uid="{0450E053-8345-49D3-8E26-26C480381D4E}"/>
    <cellStyle name="입력 9 17" xfId="28190" xr:uid="{9C672C35-2A55-46AA-916C-8F1A5A41CAA8}"/>
    <cellStyle name="입력 9 17 2" xfId="40527" xr:uid="{B224EDBD-E427-4359-A855-CB61C8D4702B}"/>
    <cellStyle name="입력 9 18" xfId="40528" xr:uid="{4D31321C-FE94-4F4B-868D-5F6BD1302A64}"/>
    <cellStyle name="입력 9 2" xfId="14495" xr:uid="{C0E726B9-A5BC-40C5-9E73-8E3CCCE24079}"/>
    <cellStyle name="입력 9 2 2" xfId="14496" xr:uid="{33BF5EEC-D257-4CB3-930C-354F887206E5}"/>
    <cellStyle name="입력 9 2 2 2" xfId="14497" xr:uid="{B96CDC13-B9E7-4BE3-96EC-A21897967AD0}"/>
    <cellStyle name="입력 9 2 2 2 2" xfId="40529" xr:uid="{07739FC9-5850-481A-8D80-DBAB3E6485FA}"/>
    <cellStyle name="입력 9 2 2 3" xfId="14498" xr:uid="{4801383D-E480-470A-9FFC-FE528A28F808}"/>
    <cellStyle name="입력 9 2 2 3 2" xfId="40530" xr:uid="{0355D489-0692-4CCF-BB97-194CB846787F}"/>
    <cellStyle name="입력 9 2 2 4" xfId="40531" xr:uid="{7AE1794B-4A24-418F-B21E-5CC7B5C52215}"/>
    <cellStyle name="입력 9 2 3" xfId="14499" xr:uid="{2272629A-F167-49A3-BF9F-CCA5642B8960}"/>
    <cellStyle name="입력 9 2 3 2" xfId="14500" xr:uid="{1459A2F4-9429-4E1D-8042-A7327F95CA57}"/>
    <cellStyle name="입력 9 2 3 2 2" xfId="40532" xr:uid="{E765CE15-8B8E-4944-AE19-8358F5F01AF6}"/>
    <cellStyle name="입력 9 2 3 3" xfId="14501" xr:uid="{548F67EA-3918-409C-B48D-3CA6D7CBA252}"/>
    <cellStyle name="입력 9 2 3 3 2" xfId="40533" xr:uid="{05DEF74D-64A3-4DD3-9AEC-2FCEEC1BE434}"/>
    <cellStyle name="입력 9 2 3 4" xfId="40534" xr:uid="{27C1575B-E7DB-45CA-A2E8-27CB6E82D04A}"/>
    <cellStyle name="입력 9 2 4" xfId="14502" xr:uid="{F77C7057-E354-4291-9472-FC5B65A87BD9}"/>
    <cellStyle name="입력 9 2 4 2" xfId="40535" xr:uid="{F7A2525E-C998-4499-8CBA-BB430579C735}"/>
    <cellStyle name="입력 9 2 5" xfId="14503" xr:uid="{1CFD40FC-1436-4BA4-AA64-B3C1013B9049}"/>
    <cellStyle name="입력 9 2 5 2" xfId="40536" xr:uid="{64C53792-5F25-42E1-9620-285E4C5823A6}"/>
    <cellStyle name="입력 9 2 6" xfId="28191" xr:uid="{44C494B8-B54A-47D0-966D-A1ACA9903B53}"/>
    <cellStyle name="입력 9 2 6 2" xfId="40537" xr:uid="{6FB4B3B6-9584-4E04-A2F6-8B44C9FF0469}"/>
    <cellStyle name="입력 9 2 7" xfId="40538" xr:uid="{A5AD810F-B319-44C8-B582-925CC72C6AD6}"/>
    <cellStyle name="입력 9 3" xfId="14504" xr:uid="{9829D97C-47D6-4CE6-B344-48886DFD8F52}"/>
    <cellStyle name="입력 9 3 2" xfId="14505" xr:uid="{3A158B41-B440-4F04-8158-EF2FC7514C74}"/>
    <cellStyle name="입력 9 3 2 2" xfId="14506" xr:uid="{4434829F-6281-42AE-AADA-BB4412E3C7D3}"/>
    <cellStyle name="입력 9 3 2 2 2" xfId="40539" xr:uid="{132401DC-B536-4F4A-B778-EE813AFE4226}"/>
    <cellStyle name="입력 9 3 2 3" xfId="14507" xr:uid="{9C95203E-09C3-4899-91A0-5C04863422B9}"/>
    <cellStyle name="입력 9 3 2 3 2" xfId="40540" xr:uid="{3DC11E18-43F4-4589-989C-BE9FDD298931}"/>
    <cellStyle name="입력 9 3 2 4" xfId="40541" xr:uid="{5D8A8890-C51A-4F22-AE41-DE82CCB9C455}"/>
    <cellStyle name="입력 9 3 3" xfId="14508" xr:uid="{FEA060A2-2319-4618-A54B-4451170B97AC}"/>
    <cellStyle name="입력 9 3 3 2" xfId="14509" xr:uid="{3AEB0A2F-A6ED-4651-B87D-D1F50829DE8E}"/>
    <cellStyle name="입력 9 3 3 2 2" xfId="40542" xr:uid="{B52EA0E3-40BA-4624-A1B7-B5A6651EB2FE}"/>
    <cellStyle name="입력 9 3 3 3" xfId="14510" xr:uid="{7669724A-E079-4D56-AA8A-DAEFA41B7CDC}"/>
    <cellStyle name="입력 9 3 3 3 2" xfId="40543" xr:uid="{143E396A-0E12-4312-AB64-F1CEDE096D3B}"/>
    <cellStyle name="입력 9 3 3 4" xfId="40544" xr:uid="{06669978-D18A-4081-90F2-B76B6CEF7974}"/>
    <cellStyle name="입력 9 3 4" xfId="14511" xr:uid="{DBF536A3-5D68-4469-8404-1818B196EC08}"/>
    <cellStyle name="입력 9 3 4 2" xfId="40545" xr:uid="{C630CCF0-9BB6-4C64-88A3-D27B9569BAC5}"/>
    <cellStyle name="입력 9 3 5" xfId="14512" xr:uid="{8F726C0D-56F3-4905-BE13-8FB229F7A0EA}"/>
    <cellStyle name="입력 9 3 5 2" xfId="40546" xr:uid="{344146A5-FF8E-49C3-AF18-BB8D3DD82F99}"/>
    <cellStyle name="입력 9 3 6" xfId="40547" xr:uid="{90FB757B-7449-4B3E-BD7F-BA60C1099182}"/>
    <cellStyle name="입력 9 4" xfId="14513" xr:uid="{3FB96147-DC01-4295-ACFE-00D97596FAB6}"/>
    <cellStyle name="입력 9 4 2" xfId="14514" xr:uid="{1C640A9E-18EC-40C1-A588-D5D673B55344}"/>
    <cellStyle name="입력 9 4 2 2" xfId="14515" xr:uid="{BE98335B-A86B-46D7-9B87-9A374626E01C}"/>
    <cellStyle name="입력 9 4 2 2 2" xfId="40548" xr:uid="{BD90E1FB-144F-463F-A592-B414788A1334}"/>
    <cellStyle name="입력 9 4 2 3" xfId="14516" xr:uid="{143FC65C-D8C6-4BE4-A43A-CD6BA5CE8F2A}"/>
    <cellStyle name="입력 9 4 2 3 2" xfId="40549" xr:uid="{5822F6BB-8DE0-4F55-8A00-FB747DFD5F4E}"/>
    <cellStyle name="입력 9 4 2 4" xfId="40550" xr:uid="{FCB26E37-8AA9-4AAF-898F-303A339F95C4}"/>
    <cellStyle name="입력 9 4 3" xfId="14517" xr:uid="{8A11E454-56A4-4A6D-967C-2FD3612DAB48}"/>
    <cellStyle name="입력 9 4 3 2" xfId="14518" xr:uid="{396B6554-D90D-4665-A379-D58441AE7A99}"/>
    <cellStyle name="입력 9 4 3 2 2" xfId="40551" xr:uid="{8F758F9A-0F10-46D4-8637-A091D1C91C9B}"/>
    <cellStyle name="입력 9 4 3 3" xfId="14519" xr:uid="{6A363295-7BF3-4316-82F7-851523EB4433}"/>
    <cellStyle name="입력 9 4 3 3 2" xfId="40552" xr:uid="{0B595578-4606-4613-8A44-B3250C4A85B9}"/>
    <cellStyle name="입력 9 4 3 4" xfId="40553" xr:uid="{A5B007BA-5CB9-4940-87C8-122E8D1FA9FD}"/>
    <cellStyle name="입력 9 4 4" xfId="14520" xr:uid="{6799E3D7-5E82-4231-86CC-9684047BF56A}"/>
    <cellStyle name="입력 9 4 4 2" xfId="40554" xr:uid="{5C5AAA01-8BEB-4B72-A3E0-83F3C4FA6415}"/>
    <cellStyle name="입력 9 4 5" xfId="14521" xr:uid="{9B039F15-5774-4E59-87CA-817687B4772F}"/>
    <cellStyle name="입력 9 4 5 2" xfId="40555" xr:uid="{954C8FD0-3F50-4813-8828-03B020642B72}"/>
    <cellStyle name="입력 9 4 6" xfId="40556" xr:uid="{59EF0A75-E48D-4850-8878-E588079FEFCA}"/>
    <cellStyle name="입력 9 5" xfId="14522" xr:uid="{876EEF0B-A498-4630-9438-77AB01BAB1A6}"/>
    <cellStyle name="입력 9 5 2" xfId="14523" xr:uid="{B838A23F-1834-40EB-A3C9-458C763539D4}"/>
    <cellStyle name="입력 9 5 2 2" xfId="14524" xr:uid="{4CDB9CB9-4489-4208-AE87-A34370DCDE74}"/>
    <cellStyle name="입력 9 5 2 2 2" xfId="40557" xr:uid="{531AF4EA-34BC-4A95-B037-6EF97B48BE94}"/>
    <cellStyle name="입력 9 5 2 3" xfId="14525" xr:uid="{790393A0-3985-4645-9035-270089478FBF}"/>
    <cellStyle name="입력 9 5 2 3 2" xfId="40558" xr:uid="{826E4925-3FC5-40CC-90F6-E9AC90F4276B}"/>
    <cellStyle name="입력 9 5 2 4" xfId="40559" xr:uid="{214A42C3-34E6-4ADF-9A5B-074F4D2C65CD}"/>
    <cellStyle name="입력 9 5 3" xfId="14526" xr:uid="{8D6C88B9-93F1-4CEE-A950-B665A91ECC5B}"/>
    <cellStyle name="입력 9 5 3 2" xfId="14527" xr:uid="{B484637B-2F1A-4DD8-8887-95D97EC04559}"/>
    <cellStyle name="입력 9 5 3 2 2" xfId="40560" xr:uid="{7B7C05CE-A731-4A91-946D-926DCE59DC5C}"/>
    <cellStyle name="입력 9 5 3 3" xfId="14528" xr:uid="{86849EA4-6A20-4887-AD71-952AE4A60E85}"/>
    <cellStyle name="입력 9 5 3 3 2" xfId="40561" xr:uid="{7950C2F0-ACBD-4F6A-87DA-30644CBDA4D1}"/>
    <cellStyle name="입력 9 5 3 4" xfId="40562" xr:uid="{985B0EE9-6651-4943-BAE3-757E2FF6A558}"/>
    <cellStyle name="입력 9 5 4" xfId="14529" xr:uid="{66676DB4-7379-4448-B50E-3474A686DADD}"/>
    <cellStyle name="입력 9 5 4 2" xfId="40563" xr:uid="{10B73388-5C7F-4D7E-BEA6-8F3038B2912B}"/>
    <cellStyle name="입력 9 5 5" xfId="14530" xr:uid="{2233CEF9-CAC8-457C-BE56-05F69887089A}"/>
    <cellStyle name="입력 9 5 5 2" xfId="40564" xr:uid="{E1BA3303-F87F-4C1A-B19E-27CC9FDB63DF}"/>
    <cellStyle name="입력 9 5 6" xfId="40565" xr:uid="{23CAC16B-937D-4797-B33F-3BA3476F0112}"/>
    <cellStyle name="입력 9 6" xfId="14531" xr:uid="{049C6368-B168-4469-ABC1-9CD1910B3D90}"/>
    <cellStyle name="입력 9 6 2" xfId="14532" xr:uid="{2CAF5C54-E073-4192-B6FC-1D06479290E1}"/>
    <cellStyle name="입력 9 6 2 2" xfId="14533" xr:uid="{04362477-A820-4769-9B4E-49CC47AA2CFC}"/>
    <cellStyle name="입력 9 6 2 2 2" xfId="40566" xr:uid="{25B2568B-4366-47AD-A222-8C8528728B9F}"/>
    <cellStyle name="입력 9 6 2 3" xfId="14534" xr:uid="{8603CA4C-826A-4B8D-AE9B-A21BAE202B1A}"/>
    <cellStyle name="입력 9 6 2 3 2" xfId="40567" xr:uid="{8A990A8A-6D3A-4013-B9BB-A1F639A96EB4}"/>
    <cellStyle name="입력 9 6 2 4" xfId="40568" xr:uid="{FD03EB19-E596-416C-BDFF-B23112D034B0}"/>
    <cellStyle name="입력 9 6 3" xfId="14535" xr:uid="{A9EFDEE6-2533-47B8-B77F-1F45F2BE8001}"/>
    <cellStyle name="입력 9 6 3 2" xfId="14536" xr:uid="{53AA2AE7-80F5-42EF-A43E-575D7CF78526}"/>
    <cellStyle name="입력 9 6 3 2 2" xfId="40569" xr:uid="{76113CD2-FF3D-4866-A28D-4DC6A13D91E6}"/>
    <cellStyle name="입력 9 6 3 3" xfId="14537" xr:uid="{BEF4ACAC-6CC5-430B-B53B-4F61AAEAFFA3}"/>
    <cellStyle name="입력 9 6 3 3 2" xfId="40570" xr:uid="{7407BA55-30DB-4D7F-9A14-C026B972913D}"/>
    <cellStyle name="입력 9 6 3 4" xfId="40571" xr:uid="{960C5B1B-36CE-410F-970D-3D1FC486B636}"/>
    <cellStyle name="입력 9 6 4" xfId="14538" xr:uid="{2B49D0E0-0747-46DA-A980-441F277449D1}"/>
    <cellStyle name="입력 9 6 4 2" xfId="40572" xr:uid="{419BA563-ADE7-41E8-8633-3F2959337391}"/>
    <cellStyle name="입력 9 6 5" xfId="14539" xr:uid="{96937449-DA73-4D57-A558-B5DCADCF52C5}"/>
    <cellStyle name="입력 9 6 5 2" xfId="40573" xr:uid="{2FCB87A4-60C0-45B0-8D1B-FA0F4A1910F1}"/>
    <cellStyle name="입력 9 6 6" xfId="40574" xr:uid="{C893F5FC-BA72-4E1B-AD14-95EC8E532569}"/>
    <cellStyle name="입력 9 7" xfId="14540" xr:uid="{2ACCF1C0-67BF-4E4C-85AA-07EF92A51510}"/>
    <cellStyle name="입력 9 7 2" xfId="14541" xr:uid="{E1604939-F475-43B3-BD65-2151DE9C2593}"/>
    <cellStyle name="입력 9 7 2 2" xfId="14542" xr:uid="{46061064-7190-4F78-87E5-DF0ABE45C37F}"/>
    <cellStyle name="입력 9 7 2 2 2" xfId="40575" xr:uid="{CA129ED2-EA6F-41B0-AC22-647D80EB5E95}"/>
    <cellStyle name="입력 9 7 2 3" xfId="14543" xr:uid="{758C29DD-529C-425B-AB06-54A4DA96A040}"/>
    <cellStyle name="입력 9 7 2 3 2" xfId="40576" xr:uid="{F78EB345-A74E-4D41-83A7-B0B919FF178B}"/>
    <cellStyle name="입력 9 7 2 4" xfId="40577" xr:uid="{311BA309-ADC7-4059-961B-CDB949C39CA3}"/>
    <cellStyle name="입력 9 7 3" xfId="14544" xr:uid="{39FF09F2-D190-4234-9DEB-BB306F5D2A81}"/>
    <cellStyle name="입력 9 7 3 2" xfId="14545" xr:uid="{9114F620-0884-472B-B30C-0AE80BBD697D}"/>
    <cellStyle name="입력 9 7 3 2 2" xfId="40578" xr:uid="{C0929849-3C1D-42C9-BAF6-EC72C7962894}"/>
    <cellStyle name="입력 9 7 3 3" xfId="14546" xr:uid="{BBFCE844-1F3B-4C8A-B57D-3E7EE4586962}"/>
    <cellStyle name="입력 9 7 3 3 2" xfId="40579" xr:uid="{1C9FA8B7-7CB3-4CB4-9F7B-0B6AF59EB4F9}"/>
    <cellStyle name="입력 9 7 3 4" xfId="40580" xr:uid="{C9CAC70B-E417-4C4D-B2A8-F6529FD8E776}"/>
    <cellStyle name="입력 9 7 4" xfId="14547" xr:uid="{07CDCEDD-60D3-4DE9-B908-CA48CF184FEC}"/>
    <cellStyle name="입력 9 7 4 2" xfId="40581" xr:uid="{A917A579-BEE1-4C62-B29E-4F4E4A206A51}"/>
    <cellStyle name="입력 9 7 5" xfId="14548" xr:uid="{292CC604-9DD4-4F2B-B44B-62CA8AD59775}"/>
    <cellStyle name="입력 9 7 5 2" xfId="40582" xr:uid="{13B27256-A6AA-4185-8AB8-24F0B107E338}"/>
    <cellStyle name="입력 9 7 6" xfId="40583" xr:uid="{43F40F4A-A9A6-402F-B859-95413635A963}"/>
    <cellStyle name="입력 9 8" xfId="14549" xr:uid="{FAAB2F96-7D8C-4F4B-95CF-F36C6710E6C6}"/>
    <cellStyle name="입력 9 8 2" xfId="14550" xr:uid="{86EA6461-2A5E-4584-9C2B-17767B87E0C2}"/>
    <cellStyle name="입력 9 8 2 2" xfId="14551" xr:uid="{51FD2075-DC5F-4495-A5F5-639997F3C5A1}"/>
    <cellStyle name="입력 9 8 2 2 2" xfId="40584" xr:uid="{C1951E94-CF46-4728-BC2F-D843E437809D}"/>
    <cellStyle name="입력 9 8 2 3" xfId="14552" xr:uid="{7B61B29B-4C0B-4E4A-A5E9-D1EBD0655C8C}"/>
    <cellStyle name="입력 9 8 2 3 2" xfId="40585" xr:uid="{7A57277D-ECA0-40DF-8AAC-B09C2D7A727B}"/>
    <cellStyle name="입력 9 8 2 4" xfId="40586" xr:uid="{773815DB-4C16-4276-B9DD-84BB431FD165}"/>
    <cellStyle name="입력 9 8 3" xfId="14553" xr:uid="{487B1212-B011-438B-BEF4-88947BDF717D}"/>
    <cellStyle name="입력 9 8 3 2" xfId="14554" xr:uid="{D1288C09-B9B0-4495-A77D-C8A1777BBFB0}"/>
    <cellStyle name="입력 9 8 3 2 2" xfId="40587" xr:uid="{5DF0A8AC-BD47-4D37-BC6C-061EF2A5F4BC}"/>
    <cellStyle name="입력 9 8 3 3" xfId="14555" xr:uid="{B7F763FB-B1A3-4C66-9C7D-5AE296854717}"/>
    <cellStyle name="입력 9 8 3 3 2" xfId="40588" xr:uid="{8FFB5F18-3D9F-48B4-98D6-5EFC31E1A915}"/>
    <cellStyle name="입력 9 8 3 4" xfId="40589" xr:uid="{00DB35A9-AA81-419C-B338-F0C8AF229279}"/>
    <cellStyle name="입력 9 8 4" xfId="14556" xr:uid="{C5F7C96E-F1CF-421A-9858-513639FB9BDE}"/>
    <cellStyle name="입력 9 8 4 2" xfId="40590" xr:uid="{355DB231-36D7-43FD-8429-9693601D550B}"/>
    <cellStyle name="입력 9 8 5" xfId="14557" xr:uid="{37F1107F-C439-48D1-B371-340DEB70D6F8}"/>
    <cellStyle name="입력 9 8 5 2" xfId="40591" xr:uid="{93BA6D25-65CB-41B8-8905-63AABFAC6C69}"/>
    <cellStyle name="입력 9 8 6" xfId="40592" xr:uid="{BC5FB8DC-3CD9-4D9B-A5DF-DD649A74258F}"/>
    <cellStyle name="입력 9 9" xfId="14558" xr:uid="{BCDCDA0F-D594-4BC9-95B0-92D1C8DB04FA}"/>
    <cellStyle name="입력 9 9 2" xfId="14559" xr:uid="{A2D04D4C-C110-4C6A-B8D7-1E2C9B4DAF97}"/>
    <cellStyle name="입력 9 9 2 2" xfId="14560" xr:uid="{5837D2C9-0F41-4BFE-85BA-7C313D1ACEFE}"/>
    <cellStyle name="입력 9 9 2 2 2" xfId="40593" xr:uid="{D7583B11-8A6A-4C2F-86F5-B402B35447C7}"/>
    <cellStyle name="입력 9 9 2 3" xfId="14561" xr:uid="{761C13D2-01EE-46A4-85F8-9934452475CA}"/>
    <cellStyle name="입력 9 9 2 3 2" xfId="40594" xr:uid="{C4AF1A02-47EC-4908-862B-2A4440B05E80}"/>
    <cellStyle name="입력 9 9 2 4" xfId="40595" xr:uid="{B0733DF4-9A9A-4163-8BDD-0444B6410B29}"/>
    <cellStyle name="입력 9 9 3" xfId="14562" xr:uid="{CE3F98F3-408E-4E4F-8250-16A154FAEC59}"/>
    <cellStyle name="입력 9 9 3 2" xfId="14563" xr:uid="{4D8A792F-397B-41C6-99E9-AAAE2E8FE45A}"/>
    <cellStyle name="입력 9 9 3 2 2" xfId="40596" xr:uid="{25F6B206-C20E-4BD3-993F-6C655DB5D1E6}"/>
    <cellStyle name="입력 9 9 3 3" xfId="14564" xr:uid="{31658843-30A8-42CB-9334-E6A1203C96BB}"/>
    <cellStyle name="입력 9 9 3 3 2" xfId="40597" xr:uid="{C5FBFB31-25FB-4F7E-9E6A-27B0266385D8}"/>
    <cellStyle name="입력 9 9 3 4" xfId="40598" xr:uid="{A0349E59-C724-4F02-B2FA-085D50965E00}"/>
    <cellStyle name="입력 9 9 4" xfId="14565" xr:uid="{14131F79-B05E-4D84-9B93-49B737151B26}"/>
    <cellStyle name="입력 9 9 4 2" xfId="40599" xr:uid="{24A8D7C3-2EA6-4EEF-8949-E58F7465D48C}"/>
    <cellStyle name="입력 9 9 5" xfId="14566" xr:uid="{557BB9FC-FA46-4604-84DA-931D286F9788}"/>
    <cellStyle name="입력 9 9 5 2" xfId="40600" xr:uid="{96285738-23B6-4951-A81B-95211EC5CC63}"/>
    <cellStyle name="입력 9 9 6" xfId="40601" xr:uid="{C05846F5-8802-4170-A8FA-E7EBC8A66BA3}"/>
    <cellStyle name="자리수" xfId="14567" xr:uid="{77B2D457-9926-4909-B71B-2955E4468A0D}"/>
    <cellStyle name="자리수 2" xfId="28192" xr:uid="{B37ABA0B-3956-4796-84F3-1DCC9B312E8C}"/>
    <cellStyle name="자리수0" xfId="14568" xr:uid="{988BBADD-C2B2-4EB0-A46E-C46D0B266AC3}"/>
    <cellStyle name="자리수0 2" xfId="14569" xr:uid="{02E65197-515E-48E2-9103-B4D8F9A28D75}"/>
    <cellStyle name="작업일수" xfId="14570" xr:uid="{CD4B26BB-0443-43B2-B050-D05DF9256149}"/>
    <cellStyle name="작은제목" xfId="14571" xr:uid="{6F5440A2-E49C-4F44-A0EF-29F0EA706A24}"/>
    <cellStyle name="정" xfId="14572" xr:uid="{31DD35E0-9B96-4F06-831C-F23610DF6A87}"/>
    <cellStyle name="제놀" xfId="14573" xr:uid="{FCD4E768-3998-4692-92FE-418F979598A0}"/>
    <cellStyle name="제목 1 10" xfId="14574" xr:uid="{E4CBBA87-4B34-4E6B-A880-D562D0C366F8}"/>
    <cellStyle name="제목 1 10 10" xfId="14575" xr:uid="{D092C56C-A792-4777-9B58-320C275156E1}"/>
    <cellStyle name="제목 1 10 10 2" xfId="14576" xr:uid="{5216E97A-1C09-43DD-837C-B9CCB84B8767}"/>
    <cellStyle name="제목 1 10 10 2 2" xfId="14577" xr:uid="{0F91536F-93A2-4077-9E01-17A2929A183F}"/>
    <cellStyle name="제목 1 10 10 3" xfId="14578" xr:uid="{12EB7124-86CF-450C-9314-4AFC8EB121C4}"/>
    <cellStyle name="제목 1 10 10 3 2" xfId="14579" xr:uid="{AD1440A0-7F15-486E-8ABF-3E5D74FF63CA}"/>
    <cellStyle name="제목 1 10 10 4" xfId="14580" xr:uid="{7822AFCE-D29B-4ACF-B565-5A85A34CE389}"/>
    <cellStyle name="제목 1 10 10 4 2" xfId="14581" xr:uid="{E20D2622-E7E0-4025-BAD2-0DADB10A47F3}"/>
    <cellStyle name="제목 1 10 10 5" xfId="14582" xr:uid="{BF782D58-193A-4FA2-A5BE-4805CA5F23C8}"/>
    <cellStyle name="제목 1 10 10 5 2" xfId="14583" xr:uid="{8BB7CC8E-197E-41C3-BFC8-1CCC1F7FF8CA}"/>
    <cellStyle name="제목 1 10 10 6" xfId="14584" xr:uid="{8688A77E-A7A4-4B01-8842-46A7C12A731F}"/>
    <cellStyle name="제목 1 10 10 6 2" xfId="14585" xr:uid="{178C7CC0-5468-4ED1-917E-C47A843711F1}"/>
    <cellStyle name="제목 1 10 10 7" xfId="14586" xr:uid="{A66D7B3E-1EEC-460A-9B67-A0ADA29A8B31}"/>
    <cellStyle name="제목 1 10 10 7 2" xfId="14587" xr:uid="{C8603F54-C782-423C-8254-93B20BDFC94E}"/>
    <cellStyle name="제목 1 10 10 8" xfId="14588" xr:uid="{48B95A96-9C0F-4024-8A7C-B1117F7B8E1F}"/>
    <cellStyle name="제목 1 10 10 8 2" xfId="14589" xr:uid="{DB846D3A-D02D-4E50-89B0-06DA0B460399}"/>
    <cellStyle name="제목 1 10 10 9" xfId="14590" xr:uid="{29F0FF4D-CD43-4B5F-BFD7-C65C20A4DA1A}"/>
    <cellStyle name="제목 1 10 11" xfId="14591" xr:uid="{63D0CAF0-20B4-4070-916A-215E6921A794}"/>
    <cellStyle name="제목 1 10 11 2" xfId="14592" xr:uid="{BC9A5080-9A5B-444C-BB68-C764C87DE075}"/>
    <cellStyle name="제목 1 10 11 2 2" xfId="14593" xr:uid="{B473D910-DC01-4189-A083-214B964B3856}"/>
    <cellStyle name="제목 1 10 11 3" xfId="14594" xr:uid="{4A37FB50-6625-4408-9552-D22C8637915A}"/>
    <cellStyle name="제목 1 10 11 3 2" xfId="14595" xr:uid="{50C779B3-8552-46EA-9D1C-354C1AAD319E}"/>
    <cellStyle name="제목 1 10 11 4" xfId="14596" xr:uid="{7BD97BF9-950E-4716-BB10-1BED71F5D02F}"/>
    <cellStyle name="제목 1 10 11 4 2" xfId="14597" xr:uid="{7EFB1BC2-248B-465E-A2F7-E6DCEBEC9DD6}"/>
    <cellStyle name="제목 1 10 11 5" xfId="14598" xr:uid="{AD2E36C7-56DB-4229-BE9D-B7CE82DEB473}"/>
    <cellStyle name="제목 1 10 11 5 2" xfId="14599" xr:uid="{6AB3EA6D-FB22-4DBF-B677-1EAE0C2185D3}"/>
    <cellStyle name="제목 1 10 11 6" xfId="14600" xr:uid="{149FB48B-40E9-4A79-ADDF-2C5134E875C3}"/>
    <cellStyle name="제목 1 10 11 6 2" xfId="14601" xr:uid="{BE51BE19-93F1-49BF-AED2-22FBDD7EA815}"/>
    <cellStyle name="제목 1 10 11 7" xfId="14602" xr:uid="{A64A15EF-6B69-4B35-808A-1FCDDA3BD4A9}"/>
    <cellStyle name="제목 1 10 11 7 2" xfId="14603" xr:uid="{D335E8D8-069E-40F1-8EE9-BE8FABD5462B}"/>
    <cellStyle name="제목 1 10 11 8" xfId="14604" xr:uid="{90B7DAD8-9311-4974-B8D8-57E710D12B8D}"/>
    <cellStyle name="제목 1 10 11 8 2" xfId="14605" xr:uid="{57BCBD55-0CA9-43F0-9777-B6D670541C18}"/>
    <cellStyle name="제목 1 10 11 9" xfId="14606" xr:uid="{CED491C8-18D1-4546-8651-FBF093B2D573}"/>
    <cellStyle name="제목 1 10 12" xfId="14607" xr:uid="{63C4A35E-DF1F-4363-BFD4-E14851989F9C}"/>
    <cellStyle name="제목 1 10 12 2" xfId="14608" xr:uid="{A68A8D7E-7277-40B8-9EC1-5F9C4E1A9F8C}"/>
    <cellStyle name="제목 1 10 12 2 2" xfId="14609" xr:uid="{74810150-A9E3-4D98-9BBC-7E8816DB654B}"/>
    <cellStyle name="제목 1 10 12 3" xfId="14610" xr:uid="{747FB653-04A5-4662-A4D2-DCCCD38A0D65}"/>
    <cellStyle name="제목 1 10 12 3 2" xfId="14611" xr:uid="{AD00EC3D-3263-4270-AAB8-1BC7A99C0D6E}"/>
    <cellStyle name="제목 1 10 12 4" xfId="14612" xr:uid="{90E5F586-938F-46AA-B136-679541ADA04F}"/>
    <cellStyle name="제목 1 10 12 4 2" xfId="14613" xr:uid="{2E6EDBBA-5F1B-4DB1-A216-B57EF4CF7687}"/>
    <cellStyle name="제목 1 10 12 5" xfId="14614" xr:uid="{8DC02711-E347-4B14-AFAB-31786CBC74F1}"/>
    <cellStyle name="제목 1 10 12 5 2" xfId="14615" xr:uid="{4D2E3E25-4050-47A1-9068-17B388FE89EF}"/>
    <cellStyle name="제목 1 10 12 6" xfId="14616" xr:uid="{6F6AADAF-2B8C-48A3-B6B6-F855CFAB2E37}"/>
    <cellStyle name="제목 1 10 12 6 2" xfId="14617" xr:uid="{99F20C06-C6E3-4F9F-A331-296824A5D70C}"/>
    <cellStyle name="제목 1 10 12 7" xfId="14618" xr:uid="{A298C031-6257-460E-92D9-2FBA4332428E}"/>
    <cellStyle name="제목 1 10 12 7 2" xfId="14619" xr:uid="{F4B94389-FBCB-4372-A236-0F7F55B332E6}"/>
    <cellStyle name="제목 1 10 12 8" xfId="14620" xr:uid="{32F38985-D8D3-4D90-821B-55B2E791A3AF}"/>
    <cellStyle name="제목 1 10 12 8 2" xfId="14621" xr:uid="{1F156386-1FCC-4576-85A0-08BABEEB079F}"/>
    <cellStyle name="제목 1 10 12 9" xfId="14622" xr:uid="{2B810353-37B3-41BB-99BD-F73AD01F8535}"/>
    <cellStyle name="제목 1 10 13" xfId="14623" xr:uid="{EE9EFAF9-94DC-449C-B841-0D5DAC667B9A}"/>
    <cellStyle name="제목 1 10 13 2" xfId="14624" xr:uid="{43C08660-4D75-483F-B4D5-27CCC8A06EF4}"/>
    <cellStyle name="제목 1 10 13 2 2" xfId="14625" xr:uid="{7B13C9CC-7C87-4F75-AC9B-9515572EB28F}"/>
    <cellStyle name="제목 1 10 13 3" xfId="14626" xr:uid="{995D227F-4E7D-4A96-942C-FA47C9FCB5F1}"/>
    <cellStyle name="제목 1 10 13 3 2" xfId="14627" xr:uid="{0F989CF8-622E-4C18-ADA7-2C4E2E9221A8}"/>
    <cellStyle name="제목 1 10 13 4" xfId="14628" xr:uid="{7403605D-A67F-4CF2-AC38-54383F9F0992}"/>
    <cellStyle name="제목 1 10 13 4 2" xfId="14629" xr:uid="{A25FBE52-BD23-4114-9601-5788F01AFE14}"/>
    <cellStyle name="제목 1 10 13 5" xfId="14630" xr:uid="{D0A41647-BA71-477E-845B-FAE44F7E5DB2}"/>
    <cellStyle name="제목 1 10 13 5 2" xfId="14631" xr:uid="{85E8C693-1E0E-47F2-B4B8-69BDB662EE98}"/>
    <cellStyle name="제목 1 10 13 6" xfId="14632" xr:uid="{DB3FAABF-B61F-4A91-A187-40291861B76B}"/>
    <cellStyle name="제목 1 10 13 6 2" xfId="14633" xr:uid="{A445B031-276B-4052-AB8C-CC6663AAF111}"/>
    <cellStyle name="제목 1 10 13 7" xfId="14634" xr:uid="{E43F30B0-9CB3-420E-BE63-29EDB63C08E6}"/>
    <cellStyle name="제목 1 10 13 7 2" xfId="14635" xr:uid="{AF2635C0-849F-404F-971E-17FBEC0F7D65}"/>
    <cellStyle name="제목 1 10 13 8" xfId="14636" xr:uid="{052787A2-BFA4-4DB0-AA9C-BE766E385066}"/>
    <cellStyle name="제목 1 10 13 8 2" xfId="14637" xr:uid="{08F4AB88-FF80-45AB-B0A8-C4284C170FDC}"/>
    <cellStyle name="제목 1 10 13 9" xfId="14638" xr:uid="{0C473EDB-70B9-4274-8D67-C4525985BF11}"/>
    <cellStyle name="제목 1 10 14" xfId="14639" xr:uid="{439860D4-89DD-45EB-AFC6-A7A3E8AC1EDA}"/>
    <cellStyle name="제목 1 10 14 2" xfId="14640" xr:uid="{0A946DD0-2F37-4259-816F-AE4B0B9E1A4B}"/>
    <cellStyle name="제목 1 10 14 2 2" xfId="14641" xr:uid="{346AB32A-CD81-430F-A59F-26A7A377D6B0}"/>
    <cellStyle name="제목 1 10 14 3" xfId="14642" xr:uid="{8CDBEFCD-896B-4C5B-8960-9A4A2321B05F}"/>
    <cellStyle name="제목 1 10 14 3 2" xfId="14643" xr:uid="{2CD2260B-FBDC-4763-8AF2-15575AF39935}"/>
    <cellStyle name="제목 1 10 14 4" xfId="14644" xr:uid="{4EF287CE-90BA-4BFE-9593-3CD9EDA3FDEF}"/>
    <cellStyle name="제목 1 10 14 4 2" xfId="14645" xr:uid="{D21C1937-6F5B-4FD2-8BCF-B7EF51DD7F53}"/>
    <cellStyle name="제목 1 10 14 5" xfId="14646" xr:uid="{66B4EE5F-2612-402D-A8BF-222A17CF23EF}"/>
    <cellStyle name="제목 1 10 14 5 2" xfId="14647" xr:uid="{D7DEACD9-5C7E-45FF-93B5-E7D86E84884C}"/>
    <cellStyle name="제목 1 10 14 6" xfId="14648" xr:uid="{DD75FC9A-03B9-495F-A931-DCCC19DD7F4C}"/>
    <cellStyle name="제목 1 10 14 6 2" xfId="14649" xr:uid="{B02465B1-4770-48E2-81E0-42C62C27CDA6}"/>
    <cellStyle name="제목 1 10 14 7" xfId="14650" xr:uid="{8FB1004B-AC8C-4FC1-8F00-6E8BB395F186}"/>
    <cellStyle name="제목 1 10 14 7 2" xfId="14651" xr:uid="{7D026CFF-57E8-41E2-A29B-3279F7986AC7}"/>
    <cellStyle name="제목 1 10 14 8" xfId="14652" xr:uid="{4D03252B-355F-47B0-A7EA-DC63E32F1F0E}"/>
    <cellStyle name="제목 1 10 14 8 2" xfId="14653" xr:uid="{70997AFE-5FD7-4290-A345-0A455CFC9C84}"/>
    <cellStyle name="제목 1 10 14 9" xfId="14654" xr:uid="{744D4172-EC51-4696-977B-211DD0E8C6A4}"/>
    <cellStyle name="제목 1 10 15" xfId="14655" xr:uid="{655E9461-1158-46C6-AFFE-B07639A89235}"/>
    <cellStyle name="제목 1 10 15 2" xfId="14656" xr:uid="{B985A9FE-CE2C-41E5-8A90-1074CBD17A54}"/>
    <cellStyle name="제목 1 10 16" xfId="14657" xr:uid="{038F4E9B-3B50-4DC8-8E39-156AE5575F7E}"/>
    <cellStyle name="제목 1 10 16 2" xfId="14658" xr:uid="{13C36C97-E255-4ED5-9A66-446613665F19}"/>
    <cellStyle name="제목 1 10 17" xfId="14659" xr:uid="{90F74C08-7A55-4252-88F8-31D4096AB7A5}"/>
    <cellStyle name="제목 1 10 17 2" xfId="14660" xr:uid="{458DE62D-D9A3-4F9E-9BF4-223BD05505AA}"/>
    <cellStyle name="제목 1 10 18" xfId="14661" xr:uid="{FE90EE9B-4318-4713-BBBF-C508B1C36E28}"/>
    <cellStyle name="제목 1 10 18 2" xfId="14662" xr:uid="{39AE534B-15EF-4614-AEE9-C5EA86B75EE0}"/>
    <cellStyle name="제목 1 10 19" xfId="14663" xr:uid="{A3A48F39-54ED-4CDB-909F-3652AE32BF99}"/>
    <cellStyle name="제목 1 10 19 2" xfId="14664" xr:uid="{2770514A-08CE-4DB9-9B58-A17134842ACE}"/>
    <cellStyle name="제목 1 10 2" xfId="14665" xr:uid="{E6C5D971-1824-4F40-8236-373367D6FE2A}"/>
    <cellStyle name="제목 1 10 2 2" xfId="14666" xr:uid="{0931E210-3BAA-43C2-85B1-F7096C2C2CE8}"/>
    <cellStyle name="제목 1 10 2 2 2" xfId="14667" xr:uid="{340DBD2F-A445-497C-BBA3-9552E6261985}"/>
    <cellStyle name="제목 1 10 2 3" xfId="14668" xr:uid="{6EEAA585-9417-4EB7-94CF-A8BF7E46F240}"/>
    <cellStyle name="제목 1 10 2 3 2" xfId="14669" xr:uid="{51197136-4588-4CC4-84C3-3318B4318E0C}"/>
    <cellStyle name="제목 1 10 2 4" xfId="14670" xr:uid="{05A797D3-D725-4C66-A0DB-91E943EC2415}"/>
    <cellStyle name="제목 1 10 2 4 2" xfId="14671" xr:uid="{EFFE09B9-BBA5-4A3E-8159-2692B79AF703}"/>
    <cellStyle name="제목 1 10 2 5" xfId="14672" xr:uid="{91376675-8C80-48E4-9B49-099D1EEB8914}"/>
    <cellStyle name="제목 1 10 2 5 2" xfId="14673" xr:uid="{F3474E89-138E-46C8-9150-BA39E5852B91}"/>
    <cellStyle name="제목 1 10 2 6" xfId="14674" xr:uid="{F93AFB5F-118F-40A9-A8F0-9A2AAA716977}"/>
    <cellStyle name="제목 1 10 2 6 2" xfId="14675" xr:uid="{0DF2AC05-E212-4987-8C8D-E8D595272639}"/>
    <cellStyle name="제목 1 10 2 7" xfId="14676" xr:uid="{958765F4-B26A-4265-A2A0-C4BBA8055985}"/>
    <cellStyle name="제목 1 10 2 7 2" xfId="14677" xr:uid="{4B88D183-5FEA-4E28-8E5A-296B713C7FD8}"/>
    <cellStyle name="제목 1 10 2 8" xfId="14678" xr:uid="{E79285C4-458A-4B05-88CC-F714298F111D}"/>
    <cellStyle name="제목 1 10 2 8 2" xfId="14679" xr:uid="{5DB74B0C-0F81-4355-9B70-F713708715AC}"/>
    <cellStyle name="제목 1 10 2 9" xfId="14680" xr:uid="{F6DEFE12-9483-424A-A715-1656BFA3C273}"/>
    <cellStyle name="제목 1 10 20" xfId="14681" xr:uid="{1B0F9FEB-C16E-4CA5-82C7-5A4171F5D6ED}"/>
    <cellStyle name="제목 1 10 20 2" xfId="14682" xr:uid="{3FC36294-CFD5-4630-AB61-7D305A3FFC61}"/>
    <cellStyle name="제목 1 10 3" xfId="14683" xr:uid="{596A663F-25F1-406F-9BD5-46D588A8F484}"/>
    <cellStyle name="제목 1 10 3 2" xfId="14684" xr:uid="{22F1B327-C270-4129-9AC0-C53818FB0EE1}"/>
    <cellStyle name="제목 1 10 3 2 2" xfId="14685" xr:uid="{1910F6C2-D77E-471B-B24C-837A51D30185}"/>
    <cellStyle name="제목 1 10 3 3" xfId="14686" xr:uid="{6C882C16-7988-48A2-BB5C-01AFF6597CFF}"/>
    <cellStyle name="제목 1 10 3 3 2" xfId="14687" xr:uid="{5BE9A279-AD26-45FF-B182-88812B819B60}"/>
    <cellStyle name="제목 1 10 3 4" xfId="14688" xr:uid="{83F00B73-A6C9-4327-BC03-1F627B4721DD}"/>
    <cellStyle name="제목 1 10 3 4 2" xfId="14689" xr:uid="{9D7F62E6-5AE8-4106-91F4-F91ACCBB3515}"/>
    <cellStyle name="제목 1 10 3 5" xfId="14690" xr:uid="{F7563DA7-9A8E-4FEB-A7BF-70A36E637E7F}"/>
    <cellStyle name="제목 1 10 3 5 2" xfId="14691" xr:uid="{5DBAFC28-B9F8-443F-AA1C-6B9C3EBE746B}"/>
    <cellStyle name="제목 1 10 3 6" xfId="14692" xr:uid="{EF094716-931A-444C-B521-70683B9EA7C9}"/>
    <cellStyle name="제목 1 10 3 6 2" xfId="14693" xr:uid="{A3A60031-E11C-4131-B8BA-CF9A2E33F3D0}"/>
    <cellStyle name="제목 1 10 3 7" xfId="14694" xr:uid="{58C7B94E-9C66-42B1-9717-11B02C657F4C}"/>
    <cellStyle name="제목 1 10 3 7 2" xfId="14695" xr:uid="{41F0632F-1282-47F8-AF05-869CE7DBCEE5}"/>
    <cellStyle name="제목 1 10 3 8" xfId="14696" xr:uid="{46AA6A29-ACEB-4DB0-91D7-D64A3EDEDD9F}"/>
    <cellStyle name="제목 1 10 3 8 2" xfId="14697" xr:uid="{834B0B4B-DE1E-4340-9EE5-E48A4650DDB9}"/>
    <cellStyle name="제목 1 10 3 9" xfId="14698" xr:uid="{DE9D808F-C54B-4497-9A03-B0025473046F}"/>
    <cellStyle name="제목 1 10 4" xfId="14699" xr:uid="{31A229E4-A441-4D11-B62D-432F8CC16EB1}"/>
    <cellStyle name="제목 1 10 4 2" xfId="14700" xr:uid="{C6863C61-E663-4AFD-A6F0-4D436375ABF4}"/>
    <cellStyle name="제목 1 10 4 2 2" xfId="14701" xr:uid="{6FA8B7EF-E7ED-4E05-85DA-7D8D007DA9CC}"/>
    <cellStyle name="제목 1 10 4 3" xfId="14702" xr:uid="{D3D864C6-6C46-4F43-9387-6F89D62DBB7F}"/>
    <cellStyle name="제목 1 10 4 3 2" xfId="14703" xr:uid="{EDA28A88-0294-4DA0-83A1-DBAB36612A59}"/>
    <cellStyle name="제목 1 10 4 4" xfId="14704" xr:uid="{BC65E6C1-331B-429E-B6D5-1B9763C8BBCD}"/>
    <cellStyle name="제목 1 10 4 4 2" xfId="14705" xr:uid="{4864ED9E-705C-447C-84ED-B654ACCD4564}"/>
    <cellStyle name="제목 1 10 4 5" xfId="14706" xr:uid="{EE59907C-E481-4BB7-8F3B-448D05977E08}"/>
    <cellStyle name="제목 1 10 4 5 2" xfId="14707" xr:uid="{F2B30242-F28C-4426-A57C-C346062CE6AD}"/>
    <cellStyle name="제목 1 10 4 6" xfId="14708" xr:uid="{5EBE9AD0-C8E5-4D31-A26A-F0289C856BF2}"/>
    <cellStyle name="제목 1 10 4 6 2" xfId="14709" xr:uid="{FF50F7F9-19CD-48BF-9B63-3828546A86C8}"/>
    <cellStyle name="제목 1 10 4 7" xfId="14710" xr:uid="{0B7697B8-5FBA-46F9-9F82-72EC8D2CC367}"/>
    <cellStyle name="제목 1 10 4 7 2" xfId="14711" xr:uid="{86E6D3F5-1472-4D0C-A197-2F7D75AE0A30}"/>
    <cellStyle name="제목 1 10 4 8" xfId="14712" xr:uid="{A468C552-EAAE-4106-B9BD-E8CE296A6B83}"/>
    <cellStyle name="제목 1 10 4 8 2" xfId="14713" xr:uid="{F767B188-392D-4995-BFEA-3C8AC36DFDD6}"/>
    <cellStyle name="제목 1 10 4 9" xfId="14714" xr:uid="{27796B38-1638-46CE-9C44-51A59EB0A137}"/>
    <cellStyle name="제목 1 10 5" xfId="14715" xr:uid="{3BF52678-08F7-4D40-AA2D-7D36FD369A2C}"/>
    <cellStyle name="제목 1 10 5 2" xfId="14716" xr:uid="{DF30F05A-E4F6-481A-9C18-BEADFFCE945B}"/>
    <cellStyle name="제목 1 10 5 2 2" xfId="14717" xr:uid="{9B545928-AEA5-400D-9D59-6414F3087398}"/>
    <cellStyle name="제목 1 10 5 3" xfId="14718" xr:uid="{BDE88E32-B485-45AC-9E45-1977130FC56B}"/>
    <cellStyle name="제목 1 10 5 3 2" xfId="14719" xr:uid="{B31A133C-4DA1-4A60-9339-249BEC15EB28}"/>
    <cellStyle name="제목 1 10 5 4" xfId="14720" xr:uid="{3948F95D-D6C9-44A3-AC60-4129DE66FFF7}"/>
    <cellStyle name="제목 1 10 5 4 2" xfId="14721" xr:uid="{7EF740A8-3625-4203-8915-0FD26D2B4F8C}"/>
    <cellStyle name="제목 1 10 5 5" xfId="14722" xr:uid="{40BEFA88-D717-4FA6-AC4E-462C044F8FB2}"/>
    <cellStyle name="제목 1 10 5 5 2" xfId="14723" xr:uid="{DE45B7A7-B6F8-40F4-8C5C-293F1CB52303}"/>
    <cellStyle name="제목 1 10 5 6" xfId="14724" xr:uid="{484AE6FF-C53F-4D34-9E66-DA4D6CE07942}"/>
    <cellStyle name="제목 1 10 5 6 2" xfId="14725" xr:uid="{0BD83366-8BD5-4397-91D8-8A78ABFF3A30}"/>
    <cellStyle name="제목 1 10 5 7" xfId="14726" xr:uid="{44D4ABC8-D75E-4625-9A1E-4D200E1E8EB5}"/>
    <cellStyle name="제목 1 10 5 7 2" xfId="14727" xr:uid="{38256842-01D1-4B98-9368-58B77D72A82B}"/>
    <cellStyle name="제목 1 10 5 8" xfId="14728" xr:uid="{5BCE2A8B-D4C1-4F73-A727-E1FA92DB8E16}"/>
    <cellStyle name="제목 1 10 5 8 2" xfId="14729" xr:uid="{C01B2359-3F12-4659-B54D-35CAE4AB4335}"/>
    <cellStyle name="제목 1 10 5 9" xfId="14730" xr:uid="{09556B80-55B1-4999-8206-D7F844346463}"/>
    <cellStyle name="제목 1 10 6" xfId="14731" xr:uid="{0C450C79-AFBC-4F5F-8515-B166E19E6BF8}"/>
    <cellStyle name="제목 1 10 6 2" xfId="14732" xr:uid="{8934BC9D-8F43-435D-B42B-6C2611C8B518}"/>
    <cellStyle name="제목 1 10 6 2 2" xfId="14733" xr:uid="{596BC636-8863-4BB6-A178-DE8EFC1A4C78}"/>
    <cellStyle name="제목 1 10 6 3" xfId="14734" xr:uid="{3740B942-B928-4DBA-AC01-289AC909C80E}"/>
    <cellStyle name="제목 1 10 6 3 2" xfId="14735" xr:uid="{77123099-884E-42B2-B43B-5DBEAC44BC43}"/>
    <cellStyle name="제목 1 10 6 4" xfId="14736" xr:uid="{79EB2B7A-082F-4D7D-BBC0-C7509E2C8F3D}"/>
    <cellStyle name="제목 1 10 6 4 2" xfId="14737" xr:uid="{C4430DE1-E339-4C7F-948B-822AEF38B3F8}"/>
    <cellStyle name="제목 1 10 6 5" xfId="14738" xr:uid="{FB5A2DBA-AA7B-4088-B77B-6B34B657F272}"/>
    <cellStyle name="제목 1 10 6 5 2" xfId="14739" xr:uid="{7580C196-0732-4263-A5C0-D701A9DF10CA}"/>
    <cellStyle name="제목 1 10 6 6" xfId="14740" xr:uid="{A93EA174-7A19-4B12-9D09-D0C5D7D864DB}"/>
    <cellStyle name="제목 1 10 6 6 2" xfId="14741" xr:uid="{C2256DE1-C561-4D2C-8E6D-E41A8537688C}"/>
    <cellStyle name="제목 1 10 6 7" xfId="14742" xr:uid="{4018E650-1C33-4E15-A0DC-53EACB93B8B3}"/>
    <cellStyle name="제목 1 10 6 7 2" xfId="14743" xr:uid="{110A4A8D-AC50-4BE5-AA39-7389C62631D2}"/>
    <cellStyle name="제목 1 10 6 8" xfId="14744" xr:uid="{7704A4E6-AC47-4B08-834A-78E6CE8BFF5C}"/>
    <cellStyle name="제목 1 10 6 8 2" xfId="14745" xr:uid="{2E21C7E4-4312-4761-A5CF-9BD37EB5588A}"/>
    <cellStyle name="제목 1 10 6 9" xfId="14746" xr:uid="{B05FCEED-6772-4805-B89C-60224B961531}"/>
    <cellStyle name="제목 1 10 7" xfId="14747" xr:uid="{5870F72D-701C-4A94-BD61-7544979B77D2}"/>
    <cellStyle name="제목 1 10 7 2" xfId="14748" xr:uid="{9CA328AF-7EF1-4613-B0B8-01120D0F71DD}"/>
    <cellStyle name="제목 1 10 7 2 2" xfId="14749" xr:uid="{E466E090-60C0-4045-8A25-4DDA3696F566}"/>
    <cellStyle name="제목 1 10 7 3" xfId="14750" xr:uid="{3A5AE056-E0A5-4180-9526-2A33FC3A3010}"/>
    <cellStyle name="제목 1 10 7 3 2" xfId="14751" xr:uid="{D07633D3-60FA-41A9-990E-BC9EE7EF784D}"/>
    <cellStyle name="제목 1 10 7 4" xfId="14752" xr:uid="{2725E5EE-8696-402B-86E2-464286042392}"/>
    <cellStyle name="제목 1 10 7 4 2" xfId="14753" xr:uid="{4DB04496-DEF1-4459-9207-6E3B81B9A350}"/>
    <cellStyle name="제목 1 10 7 5" xfId="14754" xr:uid="{8C15BB82-6F0E-448A-8CBF-60FBB3F85599}"/>
    <cellStyle name="제목 1 10 7 5 2" xfId="14755" xr:uid="{E75DD294-CAC1-419B-8833-6C3408745B07}"/>
    <cellStyle name="제목 1 10 7 6" xfId="14756" xr:uid="{4EC38582-3F40-41E4-B04D-52F99FA85749}"/>
    <cellStyle name="제목 1 10 7 6 2" xfId="14757" xr:uid="{DAF0FAEA-1566-4FC9-9EA0-93C56C341006}"/>
    <cellStyle name="제목 1 10 7 7" xfId="14758" xr:uid="{2E58DA61-A369-40F0-8EA6-D6CEC4BE20D4}"/>
    <cellStyle name="제목 1 10 7 7 2" xfId="14759" xr:uid="{9E37224A-1ACA-4E7F-B104-BA4D2C0C96D2}"/>
    <cellStyle name="제목 1 10 7 8" xfId="14760" xr:uid="{703DD27A-FADE-4BD0-9195-50E6CB441DDB}"/>
    <cellStyle name="제목 1 10 7 8 2" xfId="14761" xr:uid="{0CBFA565-FBE5-483E-9F29-11547742ADE9}"/>
    <cellStyle name="제목 1 10 7 9" xfId="14762" xr:uid="{7AC7D674-A9EC-4BD2-A149-296AD8BCFDDA}"/>
    <cellStyle name="제목 1 10 8" xfId="14763" xr:uid="{B50E3F11-0864-4D27-8311-829513A57958}"/>
    <cellStyle name="제목 1 10 8 2" xfId="14764" xr:uid="{6A535DE5-A9F8-4F83-A105-83C42F1FF4DC}"/>
    <cellStyle name="제목 1 10 8 2 2" xfId="14765" xr:uid="{2BC3512A-D740-43D5-B7F5-E8705E5021D0}"/>
    <cellStyle name="제목 1 10 8 3" xfId="14766" xr:uid="{56EF1A61-BFFE-4D99-AED1-E5BEC37EB54B}"/>
    <cellStyle name="제목 1 10 8 3 2" xfId="14767" xr:uid="{A8F6C038-ACD0-4429-A4C7-DF61B4C66969}"/>
    <cellStyle name="제목 1 10 8 4" xfId="14768" xr:uid="{09EB785D-1374-400C-AC44-C5F5112F8A3E}"/>
    <cellStyle name="제목 1 10 8 4 2" xfId="14769" xr:uid="{7681E991-B9DF-4DB5-BEC8-A7E63825ECDA}"/>
    <cellStyle name="제목 1 10 8 5" xfId="14770" xr:uid="{C932CB07-8DA6-420A-BF46-25BAF99063F6}"/>
    <cellStyle name="제목 1 10 8 5 2" xfId="14771" xr:uid="{159E3F98-2CE8-44B7-9BA6-D303A52EF14B}"/>
    <cellStyle name="제목 1 10 8 6" xfId="14772" xr:uid="{80464C86-43FB-4862-B707-623BA970F5B3}"/>
    <cellStyle name="제목 1 10 8 6 2" xfId="14773" xr:uid="{8AE3E10E-BBE0-4F4F-BF3D-BB03CF2E9081}"/>
    <cellStyle name="제목 1 10 8 7" xfId="14774" xr:uid="{E5DA6D59-A9EE-40FC-842E-72BC0C4A64ED}"/>
    <cellStyle name="제목 1 10 8 7 2" xfId="14775" xr:uid="{0F76798D-BC09-4E96-9D4B-D6B0A085F6F2}"/>
    <cellStyle name="제목 1 10 8 8" xfId="14776" xr:uid="{D078CAA9-3B6A-4E8E-A186-A276C370F3BA}"/>
    <cellStyle name="제목 1 10 8 8 2" xfId="14777" xr:uid="{D226BB91-8E92-4360-A787-D0739D3ACCC0}"/>
    <cellStyle name="제목 1 10 8 9" xfId="14778" xr:uid="{8957879D-8DDD-490E-ADD6-0D359E815F07}"/>
    <cellStyle name="제목 1 10 9" xfId="14779" xr:uid="{481145E2-6A82-45D5-8128-3147797BE7B7}"/>
    <cellStyle name="제목 1 10 9 2" xfId="14780" xr:uid="{883AB58E-7ED7-4436-BCFA-E003838AE097}"/>
    <cellStyle name="제목 1 10 9 2 2" xfId="14781" xr:uid="{AE342FEF-CA0F-41C2-81A6-26E8EC46737F}"/>
    <cellStyle name="제목 1 10 9 3" xfId="14782" xr:uid="{5D580AFC-0308-4B8A-B5FA-495727227E15}"/>
    <cellStyle name="제목 1 10 9 3 2" xfId="14783" xr:uid="{DD1235D8-1284-4F05-929A-8C951D99F722}"/>
    <cellStyle name="제목 1 10 9 4" xfId="14784" xr:uid="{6C5CA7E7-AB78-4968-BDAA-0BED8044C87E}"/>
    <cellStyle name="제목 1 10 9 4 2" xfId="14785" xr:uid="{94E3A5D3-613F-4FFC-A786-CEC41145E928}"/>
    <cellStyle name="제목 1 10 9 5" xfId="14786" xr:uid="{D0567BCC-34B8-45BF-BA0E-4915C1137645}"/>
    <cellStyle name="제목 1 10 9 5 2" xfId="14787" xr:uid="{16A2E544-DF11-49CC-996D-3816B7405756}"/>
    <cellStyle name="제목 1 10 9 6" xfId="14788" xr:uid="{32B8C64D-D8C6-4BB5-AD81-37E86A58A955}"/>
    <cellStyle name="제목 1 10 9 6 2" xfId="14789" xr:uid="{E0DD1C19-78F2-4B6D-883E-E86820EF7F85}"/>
    <cellStyle name="제목 1 10 9 7" xfId="14790" xr:uid="{E9C5AC48-7A8B-48B4-9044-0B0F385FC0C0}"/>
    <cellStyle name="제목 1 10 9 7 2" xfId="14791" xr:uid="{1967CC1C-0772-4C46-BACB-856291597463}"/>
    <cellStyle name="제목 1 10 9 8" xfId="14792" xr:uid="{E2C44570-BF2C-4499-8C76-C559EA661B5C}"/>
    <cellStyle name="제목 1 10 9 8 2" xfId="14793" xr:uid="{5F51519F-AA30-4862-8535-EA2A8FCA029A}"/>
    <cellStyle name="제목 1 10 9 9" xfId="14794" xr:uid="{EF6CC9DB-7CF6-4734-85D9-A1A35C92744D}"/>
    <cellStyle name="제목 1 11" xfId="14795" xr:uid="{6E7B18F3-5B82-4095-B54D-5C78E036AC05}"/>
    <cellStyle name="제목 1 11 10" xfId="14796" xr:uid="{752E0DA4-70B1-4B89-B0D2-AA4098E01B9E}"/>
    <cellStyle name="제목 1 11 10 2" xfId="14797" xr:uid="{CC52DB87-477D-4D09-ACF8-3CB99673275D}"/>
    <cellStyle name="제목 1 11 10 2 2" xfId="14798" xr:uid="{60FACAC2-4272-47C3-B83D-A34A0ADAB414}"/>
    <cellStyle name="제목 1 11 10 3" xfId="14799" xr:uid="{EE4BB3EF-4651-4F60-90FE-313554DA7EB2}"/>
    <cellStyle name="제목 1 11 10 3 2" xfId="14800" xr:uid="{74CB1615-1328-4C16-B61F-A93940B6E540}"/>
    <cellStyle name="제목 1 11 10 4" xfId="14801" xr:uid="{382ED02F-F4CF-4091-A5F9-F33127896838}"/>
    <cellStyle name="제목 1 11 10 4 2" xfId="14802" xr:uid="{C8B59213-799A-4304-B51D-0FD66ADD5CA3}"/>
    <cellStyle name="제목 1 11 10 5" xfId="14803" xr:uid="{EE4FAD7D-23F3-4ECC-A9C0-663E55346302}"/>
    <cellStyle name="제목 1 11 10 5 2" xfId="14804" xr:uid="{DCF72E33-2563-4FDF-9FCF-CD6875F9F8CE}"/>
    <cellStyle name="제목 1 11 10 6" xfId="14805" xr:uid="{A1621825-B1B8-4CF3-BD9D-6CFC9B1846A9}"/>
    <cellStyle name="제목 1 11 10 6 2" xfId="14806" xr:uid="{37976C85-D631-45A1-AA6F-26CCB12B5950}"/>
    <cellStyle name="제목 1 11 10 7" xfId="14807" xr:uid="{59289E0A-A59B-4426-A86C-E75246F9F7FC}"/>
    <cellStyle name="제목 1 11 10 7 2" xfId="14808" xr:uid="{5DCF9508-90C8-4342-BE8C-14F10A79242B}"/>
    <cellStyle name="제목 1 11 10 8" xfId="14809" xr:uid="{45AB7D5F-FE4A-4533-9832-9B49E1A4F1D8}"/>
    <cellStyle name="제목 1 11 10 8 2" xfId="14810" xr:uid="{6DD06790-0E56-4282-80F9-D7B93EF0DE91}"/>
    <cellStyle name="제목 1 11 10 9" xfId="14811" xr:uid="{6B333615-E7B2-40D3-8408-670CF5C951AA}"/>
    <cellStyle name="제목 1 11 11" xfId="14812" xr:uid="{4576C351-6308-4B03-9F3E-9D33C6C4B3DC}"/>
    <cellStyle name="제목 1 11 11 2" xfId="14813" xr:uid="{EF56D6F9-D784-42AB-9C83-FCF90D2AF3BF}"/>
    <cellStyle name="제목 1 11 11 2 2" xfId="14814" xr:uid="{A9A36B48-1609-425E-8E39-4927D2BBE177}"/>
    <cellStyle name="제목 1 11 11 3" xfId="14815" xr:uid="{78166FBA-134E-4473-A81B-72804486DDEA}"/>
    <cellStyle name="제목 1 11 11 3 2" xfId="14816" xr:uid="{4B76DF86-0766-401C-8CC4-DB511A606600}"/>
    <cellStyle name="제목 1 11 11 4" xfId="14817" xr:uid="{74E665E4-2237-43E1-BC73-0236C4AA97C8}"/>
    <cellStyle name="제목 1 11 11 4 2" xfId="14818" xr:uid="{8164F874-402F-4FA9-A595-77E6D7DCD1A3}"/>
    <cellStyle name="제목 1 11 11 5" xfId="14819" xr:uid="{5EC8AF04-6C0C-405E-AE8B-255B246A591C}"/>
    <cellStyle name="제목 1 11 11 5 2" xfId="14820" xr:uid="{9F810DE5-2058-47B5-88B1-B0FE1C5E0C3D}"/>
    <cellStyle name="제목 1 11 11 6" xfId="14821" xr:uid="{22CD5328-BE31-46C8-ABFB-57FD89167185}"/>
    <cellStyle name="제목 1 11 11 6 2" xfId="14822" xr:uid="{2AEAAAD0-D9EB-4C2C-BB8E-EE01885A06D4}"/>
    <cellStyle name="제목 1 11 11 7" xfId="14823" xr:uid="{3F46F4A4-3FA6-4802-B575-84FDB499E837}"/>
    <cellStyle name="제목 1 11 11 7 2" xfId="14824" xr:uid="{C4FD6A07-2A09-46D4-B660-10B7BBCA808B}"/>
    <cellStyle name="제목 1 11 11 8" xfId="14825" xr:uid="{AE51A47C-4D9F-4E81-ACE0-0F216012A594}"/>
    <cellStyle name="제목 1 11 11 8 2" xfId="14826" xr:uid="{47D35934-9E82-46B9-820C-8E55093E9A92}"/>
    <cellStyle name="제목 1 11 11 9" xfId="14827" xr:uid="{773681AA-C69C-4F3E-9EA8-D0318C6F81B8}"/>
    <cellStyle name="제목 1 11 12" xfId="14828" xr:uid="{F803D55C-9651-4EEA-9DF1-5B6106ABF9B8}"/>
    <cellStyle name="제목 1 11 12 2" xfId="14829" xr:uid="{DFB6B6EA-9149-467E-AC1C-EBDD4D6DF2C1}"/>
    <cellStyle name="제목 1 11 12 2 2" xfId="14830" xr:uid="{B364F467-CA4A-486B-A837-C47AD6220EA1}"/>
    <cellStyle name="제목 1 11 12 3" xfId="14831" xr:uid="{E7B44294-55DD-4613-AB97-C01CF27C9D4E}"/>
    <cellStyle name="제목 1 11 12 3 2" xfId="14832" xr:uid="{2CADE402-256D-4C69-984A-1F5F7A74124D}"/>
    <cellStyle name="제목 1 11 12 4" xfId="14833" xr:uid="{776D828A-AF97-42FE-A3B9-9ED62412AC4E}"/>
    <cellStyle name="제목 1 11 12 4 2" xfId="14834" xr:uid="{F45B6D6C-06AD-4AA7-BB39-B5DC08D9F4E0}"/>
    <cellStyle name="제목 1 11 12 5" xfId="14835" xr:uid="{2970CCB3-77DE-49C2-AA98-D91369727B8D}"/>
    <cellStyle name="제목 1 11 12 5 2" xfId="14836" xr:uid="{95120EDF-A6CD-4D3C-8F69-31937CA3BE8E}"/>
    <cellStyle name="제목 1 11 12 6" xfId="14837" xr:uid="{B2B5FAE3-881D-46DC-9D87-1AECE2F93866}"/>
    <cellStyle name="제목 1 11 12 6 2" xfId="14838" xr:uid="{1CB915D7-901E-4561-B1FC-BA8DBFB41D37}"/>
    <cellStyle name="제목 1 11 12 7" xfId="14839" xr:uid="{90614509-DF96-495D-9499-3D83A36F281D}"/>
    <cellStyle name="제목 1 11 12 7 2" xfId="14840" xr:uid="{41616916-5601-4646-AB81-0B4637907B91}"/>
    <cellStyle name="제목 1 11 12 8" xfId="14841" xr:uid="{CC1917FE-D9E0-4374-BAD0-F5F8207D4985}"/>
    <cellStyle name="제목 1 11 12 8 2" xfId="14842" xr:uid="{FC3233CB-FA4C-4FDF-867D-F45C88E2B181}"/>
    <cellStyle name="제목 1 11 12 9" xfId="14843" xr:uid="{FDCDB346-566B-4966-BAF7-7151A7789772}"/>
    <cellStyle name="제목 1 11 13" xfId="14844" xr:uid="{1A077693-4A95-4D24-A50C-731729D0CBA1}"/>
    <cellStyle name="제목 1 11 13 2" xfId="14845" xr:uid="{4C84CA36-680D-4C96-AFD2-F9168E572B0D}"/>
    <cellStyle name="제목 1 11 13 2 2" xfId="14846" xr:uid="{49C8044F-473D-403C-A153-490327B8CC19}"/>
    <cellStyle name="제목 1 11 13 3" xfId="14847" xr:uid="{48339CD4-FD35-4C0B-A317-F7154039CFF3}"/>
    <cellStyle name="제목 1 11 13 3 2" xfId="14848" xr:uid="{0338F5BD-E208-4C8F-8770-E16349572AAC}"/>
    <cellStyle name="제목 1 11 13 4" xfId="14849" xr:uid="{C97239DE-F8DB-49D1-8191-BFEF14A03D76}"/>
    <cellStyle name="제목 1 11 13 4 2" xfId="14850" xr:uid="{21179843-F797-46B3-951D-5CD323526DE8}"/>
    <cellStyle name="제목 1 11 13 5" xfId="14851" xr:uid="{9959500B-F9EF-4707-814A-A78D5A3112F6}"/>
    <cellStyle name="제목 1 11 13 5 2" xfId="14852" xr:uid="{3DF0F4C3-95B9-452D-B5AB-452083F4D788}"/>
    <cellStyle name="제목 1 11 13 6" xfId="14853" xr:uid="{0B65C280-1FB7-4F22-8287-C59559D3310E}"/>
    <cellStyle name="제목 1 11 13 6 2" xfId="14854" xr:uid="{DCCFADE8-0E26-4399-9067-F189BEC6207E}"/>
    <cellStyle name="제목 1 11 13 7" xfId="14855" xr:uid="{2EDF6C85-5343-431C-B967-5B6DD5EC73FF}"/>
    <cellStyle name="제목 1 11 13 7 2" xfId="14856" xr:uid="{E4959370-16CE-4CA9-8451-A668E9C7D8F6}"/>
    <cellStyle name="제목 1 11 13 8" xfId="14857" xr:uid="{97ACAF7A-EAC7-4ACF-B15E-1E9207E41474}"/>
    <cellStyle name="제목 1 11 13 8 2" xfId="14858" xr:uid="{2F241A0C-9BE2-4B95-9633-BC2372C93EEA}"/>
    <cellStyle name="제목 1 11 13 9" xfId="14859" xr:uid="{3033A63B-86C3-4FFB-8884-7A1754B557FB}"/>
    <cellStyle name="제목 1 11 14" xfId="14860" xr:uid="{8229D993-BE00-4BD0-9076-2E810F7700EF}"/>
    <cellStyle name="제목 1 11 14 2" xfId="14861" xr:uid="{3CD5E4F2-B8A2-4059-BBE8-CD1EDD4744F4}"/>
    <cellStyle name="제목 1 11 14 2 2" xfId="14862" xr:uid="{07C5DA77-871F-4916-81B6-97EB7BCB2CC9}"/>
    <cellStyle name="제목 1 11 14 3" xfId="14863" xr:uid="{F5603E3D-16E0-4029-8253-BC21E2C91C61}"/>
    <cellStyle name="제목 1 11 14 3 2" xfId="14864" xr:uid="{06C44656-7BC1-45C1-B7A6-597C00D57C06}"/>
    <cellStyle name="제목 1 11 14 4" xfId="14865" xr:uid="{43649CE1-32C1-4988-B7EA-A1DE0EB7B4E4}"/>
    <cellStyle name="제목 1 11 14 4 2" xfId="14866" xr:uid="{1DF3276D-F41F-49D0-9A49-779B0E3B60D5}"/>
    <cellStyle name="제목 1 11 14 5" xfId="14867" xr:uid="{599B4206-3FB1-4A98-816F-6134AB856F3D}"/>
    <cellStyle name="제목 1 11 14 5 2" xfId="14868" xr:uid="{4A7AA608-E14C-40A2-9318-E2065B50A578}"/>
    <cellStyle name="제목 1 11 14 6" xfId="14869" xr:uid="{DFD09575-E348-49B0-8AB8-EB68C3C0930E}"/>
    <cellStyle name="제목 1 11 14 6 2" xfId="14870" xr:uid="{E2DE383A-C8A8-432E-A73D-2DADA47E6C8C}"/>
    <cellStyle name="제목 1 11 14 7" xfId="14871" xr:uid="{0762DB41-00C4-4E20-B5DB-7ED39A3682CA}"/>
    <cellStyle name="제목 1 11 14 7 2" xfId="14872" xr:uid="{E8671085-8DBA-4CB4-94B9-A1379E59534E}"/>
    <cellStyle name="제목 1 11 14 8" xfId="14873" xr:uid="{435B755D-83A5-4E03-B9D7-3D8E1D84CFE9}"/>
    <cellStyle name="제목 1 11 14 8 2" xfId="14874" xr:uid="{2A240BBE-5301-440B-853C-3897B4BD99C1}"/>
    <cellStyle name="제목 1 11 14 9" xfId="14875" xr:uid="{E4CA68CC-F3CD-447F-A885-39890D57948C}"/>
    <cellStyle name="제목 1 11 15" xfId="14876" xr:uid="{23DEB13F-0CF5-4145-91E7-D5E096DD70CC}"/>
    <cellStyle name="제목 1 11 15 2" xfId="14877" xr:uid="{83590059-2FB0-47A5-96CE-CEC2F90EE4D8}"/>
    <cellStyle name="제목 1 11 16" xfId="14878" xr:uid="{EE8FA65D-3161-4118-AA02-1A5C447A3C37}"/>
    <cellStyle name="제목 1 11 16 2" xfId="14879" xr:uid="{8C9F036A-6784-4A81-8DF9-1917797F45BB}"/>
    <cellStyle name="제목 1 11 17" xfId="14880" xr:uid="{D5341E28-6ABB-4E6C-9340-A42AC33865BE}"/>
    <cellStyle name="제목 1 11 17 2" xfId="14881" xr:uid="{43917E0A-9558-4EE3-91AC-AA3E4FF04E4D}"/>
    <cellStyle name="제목 1 11 18" xfId="14882" xr:uid="{68DB1A36-E3D6-497B-A46D-CFD4DE53984C}"/>
    <cellStyle name="제목 1 11 18 2" xfId="14883" xr:uid="{0AB32FBE-FD82-47E6-88F8-D438537E49F2}"/>
    <cellStyle name="제목 1 11 19" xfId="14884" xr:uid="{BAB7BE65-302F-4F7E-B100-C4481D3B7415}"/>
    <cellStyle name="제목 1 11 19 2" xfId="14885" xr:uid="{55A27968-30F4-47AD-AE92-B7CC452DE12F}"/>
    <cellStyle name="제목 1 11 2" xfId="14886" xr:uid="{85CA0746-453C-4213-875F-FE17D5A408E5}"/>
    <cellStyle name="제목 1 11 2 2" xfId="14887" xr:uid="{1886766A-032E-4804-B911-4BBDC9D61B82}"/>
    <cellStyle name="제목 1 11 2 2 2" xfId="14888" xr:uid="{0D3B2C47-1894-4463-B6FD-4CE4EEA1C99B}"/>
    <cellStyle name="제목 1 11 2 3" xfId="14889" xr:uid="{6013AF99-7C57-4980-B78D-44E4086A1599}"/>
    <cellStyle name="제목 1 11 2 3 2" xfId="14890" xr:uid="{E9440E82-72E4-4F2B-9CF7-BB1CD4CC1DDB}"/>
    <cellStyle name="제목 1 11 2 4" xfId="14891" xr:uid="{9AE0212F-F237-4609-A533-912974417BCF}"/>
    <cellStyle name="제목 1 11 2 4 2" xfId="14892" xr:uid="{5299490C-E660-4880-80AA-D2BC1E6B333B}"/>
    <cellStyle name="제목 1 11 2 5" xfId="14893" xr:uid="{3394AFC4-4968-4163-B25E-62456E5D13DC}"/>
    <cellStyle name="제목 1 11 2 5 2" xfId="14894" xr:uid="{BA01685B-66A8-4F43-8740-477CD2FF7458}"/>
    <cellStyle name="제목 1 11 2 6" xfId="14895" xr:uid="{F7859AAD-0930-421E-8AFF-9F86D25F2245}"/>
    <cellStyle name="제목 1 11 2 6 2" xfId="14896" xr:uid="{B9CBF979-DE48-4F83-A768-510B3E57EB12}"/>
    <cellStyle name="제목 1 11 2 7" xfId="14897" xr:uid="{1440F4F0-4CAB-49E2-9682-4CAD3DAD0485}"/>
    <cellStyle name="제목 1 11 2 7 2" xfId="14898" xr:uid="{D60C5F41-D792-433C-BAFB-DCC53AA33562}"/>
    <cellStyle name="제목 1 11 2 8" xfId="14899" xr:uid="{30CDB415-08A2-41D5-836E-6B3CF3841495}"/>
    <cellStyle name="제목 1 11 2 8 2" xfId="14900" xr:uid="{AF0C30D0-0AE4-4EA5-9F97-FE41D31993A4}"/>
    <cellStyle name="제목 1 11 2 9" xfId="14901" xr:uid="{4B2E672D-4E03-45A4-B93D-8309F65BD2C9}"/>
    <cellStyle name="제목 1 11 20" xfId="14902" xr:uid="{2DDD9A3C-F618-4A14-8C60-AC8B2089568D}"/>
    <cellStyle name="제목 1 11 20 2" xfId="14903" xr:uid="{83E11FC2-90D2-4DB4-BC3B-178939E4F6D0}"/>
    <cellStyle name="제목 1 11 3" xfId="14904" xr:uid="{A375E103-C39C-4AA2-93A7-581D51442664}"/>
    <cellStyle name="제목 1 11 3 2" xfId="14905" xr:uid="{63C2FBE4-373F-41F5-90D1-17F8CFF5C6D4}"/>
    <cellStyle name="제목 1 11 3 2 2" xfId="14906" xr:uid="{D3C3F56E-7855-4309-BD75-A628F0C0FB2A}"/>
    <cellStyle name="제목 1 11 3 3" xfId="14907" xr:uid="{B4CF0F74-10E4-4071-AC43-DDC83CE6CE2A}"/>
    <cellStyle name="제목 1 11 3 3 2" xfId="14908" xr:uid="{69F40188-9DA1-4635-8484-648EEEB6E53A}"/>
    <cellStyle name="제목 1 11 3 4" xfId="14909" xr:uid="{A950E9ED-B8B7-4793-BFA8-0BAB69C648AB}"/>
    <cellStyle name="제목 1 11 3 4 2" xfId="14910" xr:uid="{ED125E48-8605-4469-9A58-AB86D8D2B060}"/>
    <cellStyle name="제목 1 11 3 5" xfId="14911" xr:uid="{AB278C2D-2258-4E60-AB6B-66B495EEFFD7}"/>
    <cellStyle name="제목 1 11 3 5 2" xfId="14912" xr:uid="{4BA09553-7695-4FE2-817E-99CC02ED0886}"/>
    <cellStyle name="제목 1 11 3 6" xfId="14913" xr:uid="{BF9D49AD-EF43-44DA-ADCC-F7785C29BB4A}"/>
    <cellStyle name="제목 1 11 3 6 2" xfId="14914" xr:uid="{BCF57FE6-4A2A-402E-BC57-C5829775B578}"/>
    <cellStyle name="제목 1 11 3 7" xfId="14915" xr:uid="{8ED8A9B5-70D5-46A3-85D7-08BE8FD7B021}"/>
    <cellStyle name="제목 1 11 3 7 2" xfId="14916" xr:uid="{49DFB0D7-359D-471A-8F01-D75D918F9809}"/>
    <cellStyle name="제목 1 11 3 8" xfId="14917" xr:uid="{B2D370D4-692A-48AE-BC53-7FB60628FBB0}"/>
    <cellStyle name="제목 1 11 3 8 2" xfId="14918" xr:uid="{F638A173-4C88-4A00-923C-524265B36451}"/>
    <cellStyle name="제목 1 11 3 9" xfId="14919" xr:uid="{EA348E6E-82C9-487D-9F15-099EC5317C7A}"/>
    <cellStyle name="제목 1 11 4" xfId="14920" xr:uid="{9D2BB067-E9D1-488E-ADB3-559132702AF2}"/>
    <cellStyle name="제목 1 11 4 2" xfId="14921" xr:uid="{E42EA8F9-92BA-4BA7-A948-7AA6D4F40C51}"/>
    <cellStyle name="제목 1 11 4 2 2" xfId="14922" xr:uid="{39C26C82-4170-43E2-9A58-1C6A9FF3F2A7}"/>
    <cellStyle name="제목 1 11 4 3" xfId="14923" xr:uid="{7622D5FE-5D9B-4E48-9432-0F53F15CCBCA}"/>
    <cellStyle name="제목 1 11 4 3 2" xfId="14924" xr:uid="{8DD79B60-3FA8-4F1C-A855-F0FEBBAC9E30}"/>
    <cellStyle name="제목 1 11 4 4" xfId="14925" xr:uid="{86E0B0FE-705F-445C-943B-DF83F0EADA92}"/>
    <cellStyle name="제목 1 11 4 4 2" xfId="14926" xr:uid="{D538B196-6544-486F-818A-60E57B5EB95B}"/>
    <cellStyle name="제목 1 11 4 5" xfId="14927" xr:uid="{700A79A0-B83C-4E92-9468-D34EB8424F65}"/>
    <cellStyle name="제목 1 11 4 5 2" xfId="14928" xr:uid="{B94F4211-A4C0-41C3-B33F-11698D70E744}"/>
    <cellStyle name="제목 1 11 4 6" xfId="14929" xr:uid="{2C1B9A9A-D362-4515-9AF6-82E4C20C1C34}"/>
    <cellStyle name="제목 1 11 4 6 2" xfId="14930" xr:uid="{C752888B-E5A7-48CD-9A94-0C4F30EF763B}"/>
    <cellStyle name="제목 1 11 4 7" xfId="14931" xr:uid="{041D6C7A-0AE1-407F-91A9-10EE0B3154EA}"/>
    <cellStyle name="제목 1 11 4 7 2" xfId="14932" xr:uid="{BBB797E1-0C05-43AA-9082-EB8560A24003}"/>
    <cellStyle name="제목 1 11 4 8" xfId="14933" xr:uid="{3B455D10-9660-4A9B-A82C-B983AFD793D2}"/>
    <cellStyle name="제목 1 11 4 8 2" xfId="14934" xr:uid="{CEDAF7F6-17D3-4A2C-9DD6-400F0895BBFB}"/>
    <cellStyle name="제목 1 11 4 9" xfId="14935" xr:uid="{7C33CAB4-B152-450B-8C9E-A158C98E0E0C}"/>
    <cellStyle name="제목 1 11 5" xfId="14936" xr:uid="{435D7C4D-5ED2-4A71-A902-720E3182A3BC}"/>
    <cellStyle name="제목 1 11 5 2" xfId="14937" xr:uid="{2EBF1B78-0686-485B-B705-B212BDF81E52}"/>
    <cellStyle name="제목 1 11 5 2 2" xfId="14938" xr:uid="{340286F5-F81D-416B-8556-16324B4EC959}"/>
    <cellStyle name="제목 1 11 5 3" xfId="14939" xr:uid="{E7FAC761-7750-4E37-BE10-66D9AFA22FB5}"/>
    <cellStyle name="제목 1 11 5 3 2" xfId="14940" xr:uid="{A03393B7-256C-44DD-ACB9-65A72D7AD096}"/>
    <cellStyle name="제목 1 11 5 4" xfId="14941" xr:uid="{FA763F3A-16DC-4BD1-9120-DC14A2F187AC}"/>
    <cellStyle name="제목 1 11 5 4 2" xfId="14942" xr:uid="{774BCEB2-623A-47B8-AED0-7A1B08E3F224}"/>
    <cellStyle name="제목 1 11 5 5" xfId="14943" xr:uid="{4FC18475-5EB8-4712-9BAC-CE305F4D17FF}"/>
    <cellStyle name="제목 1 11 5 5 2" xfId="14944" xr:uid="{7EB66071-A7A2-423C-B2DF-B47AB55A5094}"/>
    <cellStyle name="제목 1 11 5 6" xfId="14945" xr:uid="{0544F930-34C2-4659-A199-011387ADCA3C}"/>
    <cellStyle name="제목 1 11 5 6 2" xfId="14946" xr:uid="{68D4B206-3FE4-4AA4-836F-BEDB79DA5DB4}"/>
    <cellStyle name="제목 1 11 5 7" xfId="14947" xr:uid="{F17EFCB3-19B6-4CB9-A342-0B9F56B78077}"/>
    <cellStyle name="제목 1 11 5 7 2" xfId="14948" xr:uid="{9EBBDB0A-5F48-4CBD-9CCD-09194A10A6DC}"/>
    <cellStyle name="제목 1 11 5 8" xfId="14949" xr:uid="{6CBA3C19-26F9-40C8-AF75-B8BE56A44E57}"/>
    <cellStyle name="제목 1 11 5 8 2" xfId="14950" xr:uid="{B41C5859-ACC8-4114-AB57-BA46922BB9F9}"/>
    <cellStyle name="제목 1 11 5 9" xfId="14951" xr:uid="{6CE5BDA2-E323-48ED-A576-48DFFB94BED4}"/>
    <cellStyle name="제목 1 11 6" xfId="14952" xr:uid="{2F9B78ED-2A23-42E2-86D6-31BEF109843A}"/>
    <cellStyle name="제목 1 11 6 2" xfId="14953" xr:uid="{FF0B05E4-6EAC-4B2F-A8B3-47645CBA4A16}"/>
    <cellStyle name="제목 1 11 6 2 2" xfId="14954" xr:uid="{7930E575-252F-40F3-8864-95D6B038E2F1}"/>
    <cellStyle name="제목 1 11 6 3" xfId="14955" xr:uid="{88667979-B8C2-41D3-B388-9B0BD980EBF0}"/>
    <cellStyle name="제목 1 11 6 3 2" xfId="14956" xr:uid="{326E7CA8-9F05-4B9B-81A8-4EDC1E5A15BB}"/>
    <cellStyle name="제목 1 11 6 4" xfId="14957" xr:uid="{D11F35F3-9547-46BD-BF4A-246DCB434A3C}"/>
    <cellStyle name="제목 1 11 6 4 2" xfId="14958" xr:uid="{197D5846-CE51-47B0-AC9D-1DB47AF0B338}"/>
    <cellStyle name="제목 1 11 6 5" xfId="14959" xr:uid="{FC47162C-030F-4701-85AE-48CDE504E32F}"/>
    <cellStyle name="제목 1 11 6 5 2" xfId="14960" xr:uid="{C4A42E11-B616-410D-9244-DBE0C2C781AF}"/>
    <cellStyle name="제목 1 11 6 6" xfId="14961" xr:uid="{B7B82978-416A-41F9-91E9-6E6ABFAE977F}"/>
    <cellStyle name="제목 1 11 6 6 2" xfId="14962" xr:uid="{B517DF0F-DE60-4A49-967A-B18ADEA076B8}"/>
    <cellStyle name="제목 1 11 6 7" xfId="14963" xr:uid="{5F2990E5-2562-4995-A1E7-752118A7DEAE}"/>
    <cellStyle name="제목 1 11 6 7 2" xfId="14964" xr:uid="{8C7AF537-E199-4B08-8EDB-EE1D0BD541D9}"/>
    <cellStyle name="제목 1 11 6 8" xfId="14965" xr:uid="{298A0038-9EE2-4253-95B9-AB47F74A1634}"/>
    <cellStyle name="제목 1 11 6 8 2" xfId="14966" xr:uid="{E9D85170-2B77-41EB-8A46-BD6E3388E02E}"/>
    <cellStyle name="제목 1 11 6 9" xfId="14967" xr:uid="{2C04B166-81E7-4740-A32D-CAA000E268D9}"/>
    <cellStyle name="제목 1 11 7" xfId="14968" xr:uid="{A871FDDF-1EB6-41F8-976B-C8F0F6F0FBF6}"/>
    <cellStyle name="제목 1 11 7 2" xfId="14969" xr:uid="{4A1E884D-D9ED-4703-B80A-D99A91E22D40}"/>
    <cellStyle name="제목 1 11 7 2 2" xfId="14970" xr:uid="{744AB845-3F9E-4BA1-B35C-87BBDA78A0BD}"/>
    <cellStyle name="제목 1 11 7 3" xfId="14971" xr:uid="{DE81F854-9799-4F29-ABFA-B25B7A76ED60}"/>
    <cellStyle name="제목 1 11 7 3 2" xfId="14972" xr:uid="{063B5F95-DC48-459F-A7F3-9837F761C6C0}"/>
    <cellStyle name="제목 1 11 7 4" xfId="14973" xr:uid="{F9AB3DD9-B823-4313-AEE3-B4008396BBDF}"/>
    <cellStyle name="제목 1 11 7 4 2" xfId="14974" xr:uid="{45DCF5A3-741C-4C19-A32C-84C533DD9549}"/>
    <cellStyle name="제목 1 11 7 5" xfId="14975" xr:uid="{C41AD5B5-5B10-476B-87FB-989EE5E0DE76}"/>
    <cellStyle name="제목 1 11 7 5 2" xfId="14976" xr:uid="{311E284F-1AD6-45D4-A72A-6395F282DCCB}"/>
    <cellStyle name="제목 1 11 7 6" xfId="14977" xr:uid="{A21CBE8D-80BA-4DD1-8328-EB45553B9A1F}"/>
    <cellStyle name="제목 1 11 7 6 2" xfId="14978" xr:uid="{26387336-33AF-46DD-AD34-7E13C29695FF}"/>
    <cellStyle name="제목 1 11 7 7" xfId="14979" xr:uid="{017288AD-959B-4140-B5A8-EB1E06713E87}"/>
    <cellStyle name="제목 1 11 7 7 2" xfId="14980" xr:uid="{C913B25F-B11C-4D23-81EB-D8418655C3CE}"/>
    <cellStyle name="제목 1 11 7 8" xfId="14981" xr:uid="{61790BEE-39AF-4AD8-AB32-1D2D1E9F97E4}"/>
    <cellStyle name="제목 1 11 7 8 2" xfId="14982" xr:uid="{32088393-CF84-4672-AEB3-0BCB32004C59}"/>
    <cellStyle name="제목 1 11 7 9" xfId="14983" xr:uid="{003DB7CC-23DA-4764-8898-E2755F71DDA7}"/>
    <cellStyle name="제목 1 11 8" xfId="14984" xr:uid="{90862C6F-3A1D-459C-A427-947A163F42D5}"/>
    <cellStyle name="제목 1 11 8 2" xfId="14985" xr:uid="{9E020009-E6D7-4511-8748-9D302A7CB625}"/>
    <cellStyle name="제목 1 11 8 2 2" xfId="14986" xr:uid="{3A335DED-B5D1-44E9-B94B-E45E7AEB25D4}"/>
    <cellStyle name="제목 1 11 8 3" xfId="14987" xr:uid="{90DE66D6-9147-4739-BF8B-999A3B663376}"/>
    <cellStyle name="제목 1 11 8 3 2" xfId="14988" xr:uid="{3EC330AC-F296-402D-B960-C72F823916E7}"/>
    <cellStyle name="제목 1 11 8 4" xfId="14989" xr:uid="{774F907D-A559-4FF4-9732-92A48703CD8E}"/>
    <cellStyle name="제목 1 11 8 4 2" xfId="14990" xr:uid="{41546EB8-23DB-49D1-8E6A-B5AD39F09516}"/>
    <cellStyle name="제목 1 11 8 5" xfId="14991" xr:uid="{C8B7CF97-0271-4F77-8F7D-483C614A69A5}"/>
    <cellStyle name="제목 1 11 8 5 2" xfId="14992" xr:uid="{A60C1138-C66C-46B2-BF5C-CC5B09B16244}"/>
    <cellStyle name="제목 1 11 8 6" xfId="14993" xr:uid="{E1F78FE7-3389-4ACA-9A18-5ED08F6BD5B5}"/>
    <cellStyle name="제목 1 11 8 6 2" xfId="14994" xr:uid="{774FFD67-0BE5-4834-94DB-A38EC14AB1CB}"/>
    <cellStyle name="제목 1 11 8 7" xfId="14995" xr:uid="{5D227643-3E40-4974-8346-05CFF527BB0F}"/>
    <cellStyle name="제목 1 11 8 7 2" xfId="14996" xr:uid="{5A973CEA-F4C1-4395-AC3D-E8CE1B3FB683}"/>
    <cellStyle name="제목 1 11 8 8" xfId="14997" xr:uid="{20B86AE0-4054-44B4-9A26-A929E50721B6}"/>
    <cellStyle name="제목 1 11 8 8 2" xfId="14998" xr:uid="{0AE43759-315A-47CE-853B-DA388402581F}"/>
    <cellStyle name="제목 1 11 8 9" xfId="14999" xr:uid="{771DF2C7-3631-4085-BF59-63264DD3C6C6}"/>
    <cellStyle name="제목 1 11 9" xfId="15000" xr:uid="{C7A529B0-7A10-40EA-8EB3-D91D4FAC9A5D}"/>
    <cellStyle name="제목 1 11 9 2" xfId="15001" xr:uid="{1BBB8291-4AAD-4F3B-A47E-379E6F9C6317}"/>
    <cellStyle name="제목 1 11 9 2 2" xfId="15002" xr:uid="{2F37081A-8ED3-4584-A961-26E26880AE97}"/>
    <cellStyle name="제목 1 11 9 3" xfId="15003" xr:uid="{FE3DC710-9CFE-4B6D-A821-2ABB595556C0}"/>
    <cellStyle name="제목 1 11 9 3 2" xfId="15004" xr:uid="{291172D4-CA05-4F48-BCDD-38EC08E04EB9}"/>
    <cellStyle name="제목 1 11 9 4" xfId="15005" xr:uid="{EE617443-1BBE-4F0F-8B66-F20317D9E612}"/>
    <cellStyle name="제목 1 11 9 4 2" xfId="15006" xr:uid="{1FD6D156-59B7-4661-A8F1-8097B80BEC04}"/>
    <cellStyle name="제목 1 11 9 5" xfId="15007" xr:uid="{A4373116-4ECA-4118-99A8-89477BB705DA}"/>
    <cellStyle name="제목 1 11 9 5 2" xfId="15008" xr:uid="{3D7CDD92-FB80-4EC6-BFD8-C5536D1B7596}"/>
    <cellStyle name="제목 1 11 9 6" xfId="15009" xr:uid="{722B4E16-8FBE-4C59-A6BE-2314C80DB4A4}"/>
    <cellStyle name="제목 1 11 9 6 2" xfId="15010" xr:uid="{2DB2D8AD-ACDA-4135-9135-C21C86118709}"/>
    <cellStyle name="제목 1 11 9 7" xfId="15011" xr:uid="{025EA893-1478-452F-A7FB-9D595DD0F136}"/>
    <cellStyle name="제목 1 11 9 7 2" xfId="15012" xr:uid="{00406490-29B7-4DD7-9480-1B2098AA6A14}"/>
    <cellStyle name="제목 1 11 9 8" xfId="15013" xr:uid="{8F81E87D-BF78-48C1-A4B2-AC5D5AE807CE}"/>
    <cellStyle name="제목 1 11 9 8 2" xfId="15014" xr:uid="{080FA46E-38AD-46B4-BAD1-F5B5EE6FD5E6}"/>
    <cellStyle name="제목 1 11 9 9" xfId="15015" xr:uid="{911995EC-D723-42E1-BA46-29C68006E707}"/>
    <cellStyle name="제목 1 12" xfId="15016" xr:uid="{052B75AB-1A71-46C6-915A-79F3BB13B059}"/>
    <cellStyle name="제목 1 12 2" xfId="15017" xr:uid="{3513AA4C-0B87-4A3F-87E2-D0981F170FDE}"/>
    <cellStyle name="제목 1 13" xfId="15018" xr:uid="{A9216220-0ED5-4E47-8975-397737CD27C3}"/>
    <cellStyle name="제목 1 13 2" xfId="15019" xr:uid="{423E4BDC-9360-4C0F-8485-11BFB156A74D}"/>
    <cellStyle name="제목 1 14" xfId="15020" xr:uid="{4A13677F-B35E-4B08-A571-70C9B0B888C0}"/>
    <cellStyle name="제목 1 14 2" xfId="15021" xr:uid="{3153566B-21C4-4316-932E-E9ED769789B0}"/>
    <cellStyle name="제목 1 15" xfId="15022" xr:uid="{DA09A610-5D1F-4788-8364-BD92B6C68BF3}"/>
    <cellStyle name="제목 1 15 2" xfId="15023" xr:uid="{6182738C-5027-4150-9397-0D1B4279279D}"/>
    <cellStyle name="제목 1 16" xfId="15024" xr:uid="{7809FD31-FC05-423E-8219-FBF6C61523ED}"/>
    <cellStyle name="제목 1 16 2" xfId="15025" xr:uid="{A8E86E85-F719-4563-AFC1-79F67A1469E6}"/>
    <cellStyle name="제목 1 17" xfId="15026" xr:uid="{05248149-4552-48D1-B257-2F8FDFAB22BC}"/>
    <cellStyle name="제목 1 17 2" xfId="15027" xr:uid="{85BA3FEF-4BFB-46AE-8486-BC4991DBEB65}"/>
    <cellStyle name="제목 1 18" xfId="15028" xr:uid="{8EBAFA4C-75A8-4AE2-9390-2D2AF2FB6BBB}"/>
    <cellStyle name="제목 1 18 2" xfId="15029" xr:uid="{9217B7E1-EDB3-4FA5-B4D7-1ED572E577FF}"/>
    <cellStyle name="제목 1 19" xfId="15030" xr:uid="{F66292C6-2BC3-44CF-9199-61FBB7715ECB}"/>
    <cellStyle name="제목 1 19 2" xfId="15031" xr:uid="{9B261569-AB9D-4D8F-9D1F-D454DA0D6B10}"/>
    <cellStyle name="제목 1 2" xfId="15032" xr:uid="{9AAC655D-26A0-4E6A-97FC-8CCC0B7FD585}"/>
    <cellStyle name="제목 1 2 10" xfId="15033" xr:uid="{04602978-698E-4012-A20B-38F576D9A106}"/>
    <cellStyle name="제목 1 2 10 2" xfId="15034" xr:uid="{3EC048E9-C61B-43DF-BBE4-8D0F55E61461}"/>
    <cellStyle name="제목 1 2 10 2 2" xfId="15035" xr:uid="{76A30E7E-558F-4A32-9FAB-31E8698BC23C}"/>
    <cellStyle name="제목 1 2 10 3" xfId="15036" xr:uid="{EB678056-FEC4-4950-9CA1-82639B4733E3}"/>
    <cellStyle name="제목 1 2 10 3 2" xfId="15037" xr:uid="{E0CE9666-C7F0-4319-A0B2-E93C7B41954D}"/>
    <cellStyle name="제목 1 2 10 4" xfId="15038" xr:uid="{AF105397-1DB0-4F3A-A323-B4163460227B}"/>
    <cellStyle name="제목 1 2 10 4 2" xfId="15039" xr:uid="{19CE3BAD-B7C0-473A-89BA-ABD94269AC0A}"/>
    <cellStyle name="제목 1 2 10 5" xfId="15040" xr:uid="{5C0B9823-7795-4659-A0CA-44775B0AFF4B}"/>
    <cellStyle name="제목 1 2 10 5 2" xfId="15041" xr:uid="{C2883E6A-938C-4A50-8222-7A0F118E87A9}"/>
    <cellStyle name="제목 1 2 10 6" xfId="15042" xr:uid="{EF1E2999-BEC9-4260-A089-EC80FF7A03CE}"/>
    <cellStyle name="제목 1 2 10 6 2" xfId="15043" xr:uid="{04D9201A-C1FE-44D0-8C95-A73DC5954E9B}"/>
    <cellStyle name="제목 1 2 10 7" xfId="15044" xr:uid="{C45CC372-F408-4B58-90A1-6245C9FC3B98}"/>
    <cellStyle name="제목 1 2 10 7 2" xfId="15045" xr:uid="{E039F8E6-6AA4-4989-9E3C-56973F665565}"/>
    <cellStyle name="제목 1 2 10 8" xfId="15046" xr:uid="{62A47403-935C-4108-86E5-06FF1E63781A}"/>
    <cellStyle name="제목 1 2 10 8 2" xfId="15047" xr:uid="{F1EFE019-6C78-4780-A9CA-F7E9AFB3AFF6}"/>
    <cellStyle name="제목 1 2 10 9" xfId="15048" xr:uid="{47FDAFCA-5EF1-41B2-A303-FBC27198DF8E}"/>
    <cellStyle name="제목 1 2 11" xfId="15049" xr:uid="{212C61F1-DA3A-47EF-8B88-60DA996B3A84}"/>
    <cellStyle name="제목 1 2 11 2" xfId="15050" xr:uid="{1002CADA-D303-4D38-9EAB-798A1AE486A1}"/>
    <cellStyle name="제목 1 2 11 2 2" xfId="15051" xr:uid="{9B3EECEE-CF9F-4259-9B90-51CC66E26ABC}"/>
    <cellStyle name="제목 1 2 11 3" xfId="15052" xr:uid="{2C9E2B22-8ECB-4D55-AA0B-D244D1344F1F}"/>
    <cellStyle name="제목 1 2 11 3 2" xfId="15053" xr:uid="{5298ECC6-F2AE-4BF6-8D9C-644309EE238E}"/>
    <cellStyle name="제목 1 2 11 4" xfId="15054" xr:uid="{1FB79F01-6D5E-4708-B71D-F0AE1DD7E745}"/>
    <cellStyle name="제목 1 2 11 4 2" xfId="15055" xr:uid="{197EF7A1-9F6B-49DF-9076-83E7439A22EA}"/>
    <cellStyle name="제목 1 2 11 5" xfId="15056" xr:uid="{1BDA11A4-0695-4B21-A232-DE01F92E995E}"/>
    <cellStyle name="제목 1 2 11 5 2" xfId="15057" xr:uid="{582BB1BB-BB21-4965-A069-CCAD538B2813}"/>
    <cellStyle name="제목 1 2 11 6" xfId="15058" xr:uid="{A03C9C49-BAE8-4060-AEDD-6FDAE67D2BE0}"/>
    <cellStyle name="제목 1 2 11 6 2" xfId="15059" xr:uid="{10D8EF44-6D88-4A27-899A-1EEFCFF495A4}"/>
    <cellStyle name="제목 1 2 11 7" xfId="15060" xr:uid="{A1A9678B-A2B8-4DE3-B83A-EA2E14B99624}"/>
    <cellStyle name="제목 1 2 11 7 2" xfId="15061" xr:uid="{C8C84F8F-16A8-460A-9070-ECA1FCD7A705}"/>
    <cellStyle name="제목 1 2 11 8" xfId="15062" xr:uid="{EE429A96-CC66-4CCE-87B8-E74336843A86}"/>
    <cellStyle name="제목 1 2 11 8 2" xfId="15063" xr:uid="{58401CF2-7C4F-4EAA-A5D8-CE30601F93A0}"/>
    <cellStyle name="제목 1 2 11 9" xfId="15064" xr:uid="{5F2E70C8-47BD-4074-A9EB-272916ECD0B9}"/>
    <cellStyle name="제목 1 2 12" xfId="15065" xr:uid="{38343D30-9241-4A0B-A30D-8B7CE869B36D}"/>
    <cellStyle name="제목 1 2 12 2" xfId="15066" xr:uid="{B43536E4-BCC3-4E29-9ECC-B38785D53BF1}"/>
    <cellStyle name="제목 1 2 12 2 2" xfId="15067" xr:uid="{EC2A45C3-57FE-4F3B-BA78-D3AF03B8CF9A}"/>
    <cellStyle name="제목 1 2 12 3" xfId="15068" xr:uid="{CC98AAF9-01C1-4857-B93C-C4121AA3279A}"/>
    <cellStyle name="제목 1 2 12 3 2" xfId="15069" xr:uid="{B0509748-8077-4A92-BBA7-7673AD35C572}"/>
    <cellStyle name="제목 1 2 12 4" xfId="15070" xr:uid="{04306E21-6C71-4C53-BBFD-FC1DDFB6C610}"/>
    <cellStyle name="제목 1 2 12 4 2" xfId="15071" xr:uid="{62958537-1C6F-44C6-9CE0-0CF1C8D985F5}"/>
    <cellStyle name="제목 1 2 12 5" xfId="15072" xr:uid="{48164344-BA32-4DDF-9122-F26A238C3BA8}"/>
    <cellStyle name="제목 1 2 12 5 2" xfId="15073" xr:uid="{09EAE9F3-7C11-4FB6-923A-F8BC4281397F}"/>
    <cellStyle name="제목 1 2 12 6" xfId="15074" xr:uid="{BA0E0672-9D44-40AB-9F36-E29C414C1B8C}"/>
    <cellStyle name="제목 1 2 12 6 2" xfId="15075" xr:uid="{AF1AEA3C-AE0C-496B-A73A-F367E5262BB6}"/>
    <cellStyle name="제목 1 2 12 7" xfId="15076" xr:uid="{8CFD8A5E-0D7E-4BEC-A9E4-8C82E717BD42}"/>
    <cellStyle name="제목 1 2 12 7 2" xfId="15077" xr:uid="{56168935-A38A-42C7-8D03-B19F02C1C139}"/>
    <cellStyle name="제목 1 2 12 8" xfId="15078" xr:uid="{46EB0EBC-6D1E-4570-8156-056569AFE690}"/>
    <cellStyle name="제목 1 2 12 8 2" xfId="15079" xr:uid="{0EBEB23E-B67E-4DE0-8E9C-0B7AD03B1D01}"/>
    <cellStyle name="제목 1 2 12 9" xfId="15080" xr:uid="{54D5D6AF-32F0-4135-B001-8987373ECDA1}"/>
    <cellStyle name="제목 1 2 13" xfId="15081" xr:uid="{3A992C94-039B-423D-90A0-8093D914A4B7}"/>
    <cellStyle name="제목 1 2 13 2" xfId="15082" xr:uid="{4E5799CB-AB0D-4292-A155-3F36215871E6}"/>
    <cellStyle name="제목 1 2 13 2 2" xfId="15083" xr:uid="{DBCCD761-1D73-4CBB-95C9-9A53092FCC56}"/>
    <cellStyle name="제목 1 2 13 3" xfId="15084" xr:uid="{DDC07D52-76C0-48A6-82F8-E42DA30E992B}"/>
    <cellStyle name="제목 1 2 13 3 2" xfId="15085" xr:uid="{298F2661-E5D5-46E5-8C91-F717B94536E8}"/>
    <cellStyle name="제목 1 2 13 4" xfId="15086" xr:uid="{232EA8F0-5E8D-4CEF-9D06-D710343CF02C}"/>
    <cellStyle name="제목 1 2 13 4 2" xfId="15087" xr:uid="{8C7DA447-1817-462C-94DD-F1DF509396E9}"/>
    <cellStyle name="제목 1 2 13 5" xfId="15088" xr:uid="{B56E4AC0-1E15-4B28-B379-D542033AB342}"/>
    <cellStyle name="제목 1 2 13 5 2" xfId="15089" xr:uid="{92786551-A083-4FD9-8027-DB85F0AFAA2F}"/>
    <cellStyle name="제목 1 2 13 6" xfId="15090" xr:uid="{0F8464DB-3CFD-4B5C-94B9-BD643D91A76E}"/>
    <cellStyle name="제목 1 2 13 6 2" xfId="15091" xr:uid="{84BE5BA1-09E9-4B9C-A874-E364D857B433}"/>
    <cellStyle name="제목 1 2 13 7" xfId="15092" xr:uid="{BB5DA491-9130-424C-8372-E02A5E15DB54}"/>
    <cellStyle name="제목 1 2 13 7 2" xfId="15093" xr:uid="{D11B409E-66CA-4FA5-867F-189E01C17607}"/>
    <cellStyle name="제목 1 2 13 8" xfId="15094" xr:uid="{D99DE916-6974-41E2-A802-6B76E3E405B8}"/>
    <cellStyle name="제목 1 2 13 8 2" xfId="15095" xr:uid="{160690EC-AD07-481A-83B1-9E62372EBD2D}"/>
    <cellStyle name="제목 1 2 13 9" xfId="15096" xr:uid="{9089EF24-60E7-4C0C-92DA-AECD3FC223EA}"/>
    <cellStyle name="제목 1 2 14" xfId="15097" xr:uid="{30202301-E890-4D35-AD26-7D45CA90D4A8}"/>
    <cellStyle name="제목 1 2 14 2" xfId="15098" xr:uid="{17E54D22-DF63-40AD-8269-CBA591CBAF1A}"/>
    <cellStyle name="제목 1 2 14 2 2" xfId="15099" xr:uid="{F38FDD11-69FF-4085-8067-103CC7092C6E}"/>
    <cellStyle name="제목 1 2 14 3" xfId="15100" xr:uid="{0708D251-B296-4BE6-B2AB-94355E0B16B6}"/>
    <cellStyle name="제목 1 2 14 3 2" xfId="15101" xr:uid="{D0371E9F-6746-495F-B79E-E7A07FB990FE}"/>
    <cellStyle name="제목 1 2 14 4" xfId="15102" xr:uid="{D221B25D-F3F6-45CC-B2A7-3788401751AC}"/>
    <cellStyle name="제목 1 2 14 4 2" xfId="15103" xr:uid="{C6DEC420-DC69-4DE6-8630-D27E4A2BD02D}"/>
    <cellStyle name="제목 1 2 14 5" xfId="15104" xr:uid="{206609CB-7B40-4205-AF5D-15C47FDC6A5D}"/>
    <cellStyle name="제목 1 2 14 5 2" xfId="15105" xr:uid="{7B091AE2-CA25-4F57-B3D2-F861B93B5948}"/>
    <cellStyle name="제목 1 2 14 6" xfId="15106" xr:uid="{284E2093-0A5A-4B62-9023-7136483E77E2}"/>
    <cellStyle name="제목 1 2 14 6 2" xfId="15107" xr:uid="{197DE589-BA79-4081-BD3C-2F03FDBB9E4B}"/>
    <cellStyle name="제목 1 2 14 7" xfId="15108" xr:uid="{02343BF6-003C-4170-9C1F-B3FF4666215C}"/>
    <cellStyle name="제목 1 2 14 7 2" xfId="15109" xr:uid="{8F5423EF-50AE-47F3-B01D-51645618501D}"/>
    <cellStyle name="제목 1 2 14 8" xfId="15110" xr:uid="{8DB457D1-E650-422A-ADF0-8E5A9F305DFF}"/>
    <cellStyle name="제목 1 2 14 8 2" xfId="15111" xr:uid="{1ADB66CD-B599-430B-8E10-2F151B52D8B0}"/>
    <cellStyle name="제목 1 2 14 9" xfId="15112" xr:uid="{F2AF91BC-F4E5-4B70-A388-4D3E08FCF339}"/>
    <cellStyle name="제목 1 2 15" xfId="15113" xr:uid="{5A5FEE03-B92C-413D-BFA1-525DCAEC5BCB}"/>
    <cellStyle name="제목 1 2 15 2" xfId="15114" xr:uid="{4E5E7CC0-2246-40AF-AB5D-402C4585A6B8}"/>
    <cellStyle name="제목 1 2 16" xfId="15115" xr:uid="{74AEADAD-336B-445D-A38F-F738AE283C8E}"/>
    <cellStyle name="제목 1 2 16 2" xfId="15116" xr:uid="{E5DA7138-1DE7-4C8D-BB82-2F166B681ADF}"/>
    <cellStyle name="제목 1 2 17" xfId="15117" xr:uid="{D1E62B53-063C-4C9A-BA67-BD954BA2BC26}"/>
    <cellStyle name="제목 1 2 17 2" xfId="15118" xr:uid="{78B69296-EFAA-481F-814A-0390CB75953D}"/>
    <cellStyle name="제목 1 2 18" xfId="15119" xr:uid="{218D53D8-7D8A-405E-A695-2EDA1280843A}"/>
    <cellStyle name="제목 1 2 18 2" xfId="15120" xr:uid="{06E29E43-19AF-4A30-8065-38262ED4BEE1}"/>
    <cellStyle name="제목 1 2 19" xfId="15121" xr:uid="{592B9C6C-18CB-4153-90EE-EB8AB175A6F8}"/>
    <cellStyle name="제목 1 2 19 2" xfId="15122" xr:uid="{D120C0D7-69A7-46BC-B0AB-6F921BDD187D}"/>
    <cellStyle name="제목 1 2 2" xfId="15123" xr:uid="{B07C97B5-E8AB-4DCD-A697-A0804E691B45}"/>
    <cellStyle name="제목 1 2 2 2" xfId="15124" xr:uid="{27BC99D8-E8BB-473D-85C9-0F4C80C9D937}"/>
    <cellStyle name="제목 1 2 2 2 2" xfId="15125" xr:uid="{2A5D2FC9-1217-4A41-83DD-758338855521}"/>
    <cellStyle name="제목 1 2 2 3" xfId="15126" xr:uid="{43A0976F-600E-4B7A-8A6B-18E6D524508E}"/>
    <cellStyle name="제목 1 2 2 3 2" xfId="15127" xr:uid="{34ED9CB1-3A71-45BD-820B-3D4935BB8FDD}"/>
    <cellStyle name="제목 1 2 2 4" xfId="15128" xr:uid="{DDF54C58-B99F-400A-857B-66BE5B28EF8D}"/>
    <cellStyle name="제목 1 2 2 4 2" xfId="15129" xr:uid="{EDF00D57-BD7D-48C5-B7EF-CA23F3CE4633}"/>
    <cellStyle name="제목 1 2 2 5" xfId="15130" xr:uid="{F0CB66EE-B3AF-444E-8ECA-7B8C4B628845}"/>
    <cellStyle name="제목 1 2 2 5 2" xfId="15131" xr:uid="{2615EFE5-C983-4F2C-97FF-5906C4FA43CA}"/>
    <cellStyle name="제목 1 2 2 6" xfId="15132" xr:uid="{2AAC2DB7-9158-4928-A1B6-4B4BD5B84259}"/>
    <cellStyle name="제목 1 2 2 6 2" xfId="15133" xr:uid="{ECB846F0-3412-4A96-814C-7B80A4A055A5}"/>
    <cellStyle name="제목 1 2 2 7" xfId="15134" xr:uid="{F3A4ABBC-2FA9-4D75-98E8-3FA40D403EBE}"/>
    <cellStyle name="제목 1 2 2 7 2" xfId="15135" xr:uid="{9CCBB98E-99BD-4269-A28E-C5C9087183EF}"/>
    <cellStyle name="제목 1 2 2 8" xfId="15136" xr:uid="{DCF59A41-8BCB-43DE-B6AE-D3CA7E04DA7E}"/>
    <cellStyle name="제목 1 2 2 8 2" xfId="15137" xr:uid="{16D36789-E967-41A2-9223-53CD72B81918}"/>
    <cellStyle name="제목 1 2 2 9" xfId="15138" xr:uid="{FF81DA7A-DF73-4D57-B278-488F78D79CAE}"/>
    <cellStyle name="제목 1 2 20" xfId="15139" xr:uid="{63DBCADA-01CF-4373-93DC-43CE1C55573A}"/>
    <cellStyle name="제목 1 2 20 2" xfId="15140" xr:uid="{39DC1FE4-795F-419F-83CF-73076C9800C8}"/>
    <cellStyle name="제목 1 2 3" xfId="15141" xr:uid="{DBC0B668-EDA2-45C7-9AAD-FDFCD7C26147}"/>
    <cellStyle name="제목 1 2 3 2" xfId="15142" xr:uid="{984D0BFC-A1AE-4785-968E-EE2D9EC4E39D}"/>
    <cellStyle name="제목 1 2 3 2 2" xfId="15143" xr:uid="{66B04F47-E15E-4E40-81FB-47FC5E669EDC}"/>
    <cellStyle name="제목 1 2 3 3" xfId="15144" xr:uid="{1C9B2331-93B0-4968-AEF5-38EC0CFC621F}"/>
    <cellStyle name="제목 1 2 3 3 2" xfId="15145" xr:uid="{AA2A99EE-C035-4DA4-AC2D-9CA175AB81A0}"/>
    <cellStyle name="제목 1 2 3 4" xfId="15146" xr:uid="{A0A44737-837D-40E2-91CE-D69B56F18272}"/>
    <cellStyle name="제목 1 2 3 4 2" xfId="15147" xr:uid="{D6AB88BF-401C-4EA8-8CCA-744DA3B05811}"/>
    <cellStyle name="제목 1 2 3 5" xfId="15148" xr:uid="{061BF93E-3367-4E54-845F-575309128288}"/>
    <cellStyle name="제목 1 2 3 5 2" xfId="15149" xr:uid="{28F9B985-8E17-4E05-842E-2054AA8DFF40}"/>
    <cellStyle name="제목 1 2 3 6" xfId="15150" xr:uid="{0DEE94EE-BD62-4BF3-B7A9-8F20AF1E16DE}"/>
    <cellStyle name="제목 1 2 3 6 2" xfId="15151" xr:uid="{9A8BE587-F2FA-4EA4-B477-FBC9641C3F47}"/>
    <cellStyle name="제목 1 2 3 7" xfId="15152" xr:uid="{1BCF2F6A-2455-44AB-8ABA-BAD88A15ED46}"/>
    <cellStyle name="제목 1 2 3 7 2" xfId="15153" xr:uid="{474E7E8F-3736-4825-AA11-649F21DF6F48}"/>
    <cellStyle name="제목 1 2 3 8" xfId="15154" xr:uid="{BD2704C0-1A32-43C8-B475-D156A70803AE}"/>
    <cellStyle name="제목 1 2 3 8 2" xfId="15155" xr:uid="{96A79424-4BFC-4439-B835-8B83F0766D03}"/>
    <cellStyle name="제목 1 2 3 9" xfId="15156" xr:uid="{7B99ECE2-DA84-4BAF-9F00-AF9520E4BBFA}"/>
    <cellStyle name="제목 1 2 4" xfId="15157" xr:uid="{3EA9D955-EB10-42AD-8C64-B2ED20A3736C}"/>
    <cellStyle name="제목 1 2 4 2" xfId="15158" xr:uid="{3D5409BE-DE4C-4B98-A8D2-16D26CFA063E}"/>
    <cellStyle name="제목 1 2 4 2 2" xfId="15159" xr:uid="{215EE162-D047-4013-879A-76E4F2468952}"/>
    <cellStyle name="제목 1 2 4 3" xfId="15160" xr:uid="{8BE098F6-98F3-4E5B-A713-5E2AE930A51B}"/>
    <cellStyle name="제목 1 2 4 3 2" xfId="15161" xr:uid="{9BC8750F-C30F-49D2-A244-69256AAA2F6E}"/>
    <cellStyle name="제목 1 2 4 4" xfId="15162" xr:uid="{471AA426-7FFE-48C1-974D-F02C0E2ABD78}"/>
    <cellStyle name="제목 1 2 4 4 2" xfId="15163" xr:uid="{EC66543E-2559-4C6C-890D-38BE3C1F5537}"/>
    <cellStyle name="제목 1 2 4 5" xfId="15164" xr:uid="{6D4CC3AC-A99D-4584-9621-AD339FA835C5}"/>
    <cellStyle name="제목 1 2 4 5 2" xfId="15165" xr:uid="{9E792030-9666-4187-A51E-461B3F052081}"/>
    <cellStyle name="제목 1 2 4 6" xfId="15166" xr:uid="{039FA3DF-F23B-45C5-84B3-2B947CA07A61}"/>
    <cellStyle name="제목 1 2 4 6 2" xfId="15167" xr:uid="{FBF17463-8E80-42EC-BBDA-A1A34078FFC8}"/>
    <cellStyle name="제목 1 2 4 7" xfId="15168" xr:uid="{580B322A-23D0-4D6B-B94F-0E2C8C669A02}"/>
    <cellStyle name="제목 1 2 4 7 2" xfId="15169" xr:uid="{7C65461A-417E-415E-B151-F7C6ABB34BFD}"/>
    <cellStyle name="제목 1 2 4 8" xfId="15170" xr:uid="{6569FF52-F64D-4325-8DB8-16FFFB3E4916}"/>
    <cellStyle name="제목 1 2 4 8 2" xfId="15171" xr:uid="{A4A469CD-56F9-4D35-AFE0-8305F2B71019}"/>
    <cellStyle name="제목 1 2 4 9" xfId="15172" xr:uid="{DC052BDE-158A-487A-819E-23E7A077D0AF}"/>
    <cellStyle name="제목 1 2 5" xfId="15173" xr:uid="{B5B0F2D8-D846-4228-A648-FF5DA2CD901F}"/>
    <cellStyle name="제목 1 2 5 2" xfId="15174" xr:uid="{B6E920EB-6090-4B25-91CC-69B2F8AAAFE5}"/>
    <cellStyle name="제목 1 2 5 2 2" xfId="15175" xr:uid="{AE5A4691-77B7-4062-A1AB-EC8A1B464135}"/>
    <cellStyle name="제목 1 2 5 3" xfId="15176" xr:uid="{097964FD-3F47-48C8-8562-67B8A5F6C082}"/>
    <cellStyle name="제목 1 2 5 3 2" xfId="15177" xr:uid="{87975882-4C78-47A3-8A8B-A8294A0468B9}"/>
    <cellStyle name="제목 1 2 5 4" xfId="15178" xr:uid="{D288AF05-7F0D-4B28-AD8D-6EE527BA65F0}"/>
    <cellStyle name="제목 1 2 5 4 2" xfId="15179" xr:uid="{67CC84CC-3A6C-45E6-BC34-438C3D7AAE84}"/>
    <cellStyle name="제목 1 2 5 5" xfId="15180" xr:uid="{BA20C896-24AF-42AF-814C-05E76CB0CC79}"/>
    <cellStyle name="제목 1 2 5 5 2" xfId="15181" xr:uid="{42360C3D-9A9B-42E9-8349-778129E4ADA9}"/>
    <cellStyle name="제목 1 2 5 6" xfId="15182" xr:uid="{4552FD25-56BE-4070-B1AA-89EFC2A3B0F0}"/>
    <cellStyle name="제목 1 2 5 6 2" xfId="15183" xr:uid="{E9B2BF5B-31D9-4711-AC20-308E1CF3C860}"/>
    <cellStyle name="제목 1 2 5 7" xfId="15184" xr:uid="{DDEDD6E6-3A3E-4255-BA35-EB4FD64E0D7F}"/>
    <cellStyle name="제목 1 2 5 7 2" xfId="15185" xr:uid="{39FC7CDA-7004-4EA0-BBE8-182ACF637947}"/>
    <cellStyle name="제목 1 2 5 8" xfId="15186" xr:uid="{DBD1A3F4-CEF1-4089-B3D2-B9EDD1FB0516}"/>
    <cellStyle name="제목 1 2 5 8 2" xfId="15187" xr:uid="{772B15FE-1CFA-4E15-9ACC-9B3539654C7D}"/>
    <cellStyle name="제목 1 2 5 9" xfId="15188" xr:uid="{18E8C378-E7F2-44E8-8198-643845009C92}"/>
    <cellStyle name="제목 1 2 6" xfId="15189" xr:uid="{88E17153-1E91-4CB5-A010-D2E8D6E76729}"/>
    <cellStyle name="제목 1 2 6 2" xfId="15190" xr:uid="{296DDE48-E5BE-482D-939C-EE4BDD269552}"/>
    <cellStyle name="제목 1 2 6 2 2" xfId="15191" xr:uid="{DDB87A9A-874B-4450-9B61-B3B72B2A3FC4}"/>
    <cellStyle name="제목 1 2 6 3" xfId="15192" xr:uid="{2903E764-1A9A-4623-B568-F8917A91B1A1}"/>
    <cellStyle name="제목 1 2 6 3 2" xfId="15193" xr:uid="{D2AD7CCD-2071-43A9-A0DA-1E14986F91A3}"/>
    <cellStyle name="제목 1 2 6 4" xfId="15194" xr:uid="{2FD1F5A3-A94A-430A-9EA2-BEC244BA39B6}"/>
    <cellStyle name="제목 1 2 6 4 2" xfId="15195" xr:uid="{C46D3B5A-F016-4050-AF81-0459BA7FA820}"/>
    <cellStyle name="제목 1 2 6 5" xfId="15196" xr:uid="{BAF2DE32-0371-4C7D-A5D3-3E9D983E516F}"/>
    <cellStyle name="제목 1 2 6 5 2" xfId="15197" xr:uid="{0CF3A2D3-4A06-4E8D-B823-3AA522D9F526}"/>
    <cellStyle name="제목 1 2 6 6" xfId="15198" xr:uid="{DDA83A28-1881-4D9A-BA96-AEE790324304}"/>
    <cellStyle name="제목 1 2 6 6 2" xfId="15199" xr:uid="{FDEDA97C-F423-4DCA-AA28-EA6DC55BE491}"/>
    <cellStyle name="제목 1 2 6 7" xfId="15200" xr:uid="{CB1C80B2-2A31-4D8F-BD87-F0E16755BBC2}"/>
    <cellStyle name="제목 1 2 6 7 2" xfId="15201" xr:uid="{FA40EFB3-D0EF-4473-9F73-2C38174DA470}"/>
    <cellStyle name="제목 1 2 6 8" xfId="15202" xr:uid="{9F5CA4A3-11AA-4E15-B0A5-08A8E96D15F4}"/>
    <cellStyle name="제목 1 2 6 8 2" xfId="15203" xr:uid="{95E66C6C-02FC-409D-9E81-EED0509B4A24}"/>
    <cellStyle name="제목 1 2 6 9" xfId="15204" xr:uid="{4BF242DD-BC6A-4A17-A0F9-EB411B06B4F4}"/>
    <cellStyle name="제목 1 2 7" xfId="15205" xr:uid="{1C377D23-06CD-4861-9E46-986DD5A43217}"/>
    <cellStyle name="제목 1 2 7 2" xfId="15206" xr:uid="{B39808D8-E81D-4537-92BE-C3979AEE342E}"/>
    <cellStyle name="제목 1 2 7 2 2" xfId="15207" xr:uid="{C25DC57A-ED2E-40B8-90B2-26BD1ED504E8}"/>
    <cellStyle name="제목 1 2 7 3" xfId="15208" xr:uid="{4F99DC35-E646-4EC0-B01F-3F4D9CA42738}"/>
    <cellStyle name="제목 1 2 7 3 2" xfId="15209" xr:uid="{A16A0D90-D0B5-463A-859E-B798427ECE8B}"/>
    <cellStyle name="제목 1 2 7 4" xfId="15210" xr:uid="{C8149855-453A-4691-A3F3-4321B2BCE6B6}"/>
    <cellStyle name="제목 1 2 7 4 2" xfId="15211" xr:uid="{2D475A15-87A1-4DB4-A93A-F18760A67FB9}"/>
    <cellStyle name="제목 1 2 7 5" xfId="15212" xr:uid="{D0EFB063-12B9-409F-ADA7-DABF4BD7BF3F}"/>
    <cellStyle name="제목 1 2 7 5 2" xfId="15213" xr:uid="{226F02DB-8D1C-4BD5-AC3E-812E9CD4F525}"/>
    <cellStyle name="제목 1 2 7 6" xfId="15214" xr:uid="{55EC8F8E-F1D9-4E87-A69A-7C1D25F8EB6B}"/>
    <cellStyle name="제목 1 2 7 6 2" xfId="15215" xr:uid="{8146BFDA-E706-4CF9-8CFF-4F90D6BE4A36}"/>
    <cellStyle name="제목 1 2 7 7" xfId="15216" xr:uid="{5ACC560C-05AA-4BD1-98D5-7C419EDEAEE0}"/>
    <cellStyle name="제목 1 2 7 7 2" xfId="15217" xr:uid="{37090FC4-9552-4D35-9E41-1D849524AE42}"/>
    <cellStyle name="제목 1 2 7 8" xfId="15218" xr:uid="{D2DCA910-822B-45FB-AEFA-C517979E20E4}"/>
    <cellStyle name="제목 1 2 7 8 2" xfId="15219" xr:uid="{1A77458C-3BFB-4532-ADAA-4AF04FB4C939}"/>
    <cellStyle name="제목 1 2 7 9" xfId="15220" xr:uid="{9AEACCAA-36F1-4A14-903F-DD78CB6EFF71}"/>
    <cellStyle name="제목 1 2 8" xfId="15221" xr:uid="{1510DBFC-D6DC-411C-B82F-366AA0A1A3C1}"/>
    <cellStyle name="제목 1 2 8 2" xfId="15222" xr:uid="{024BF406-90C9-4DC4-B398-8A241454599E}"/>
    <cellStyle name="제목 1 2 8 2 2" xfId="15223" xr:uid="{2D5BBE72-D803-447F-AAB2-4974C93A4769}"/>
    <cellStyle name="제목 1 2 8 3" xfId="15224" xr:uid="{F2B4B72B-A9AB-4881-A01F-9386DF351940}"/>
    <cellStyle name="제목 1 2 8 3 2" xfId="15225" xr:uid="{F93A1E25-BAD8-47F0-B8A0-047B1CCA37C2}"/>
    <cellStyle name="제목 1 2 8 4" xfId="15226" xr:uid="{AC012F46-E8B2-4C20-8072-CE35D09C347B}"/>
    <cellStyle name="제목 1 2 8 4 2" xfId="15227" xr:uid="{FB847A55-1189-4DA8-A1AF-E894A2469A0E}"/>
    <cellStyle name="제목 1 2 8 5" xfId="15228" xr:uid="{9FD23A54-2685-46A3-8C06-8AB51AD228A3}"/>
    <cellStyle name="제목 1 2 8 5 2" xfId="15229" xr:uid="{E7B2F525-3A01-4209-AC70-064BCCB95BA9}"/>
    <cellStyle name="제목 1 2 8 6" xfId="15230" xr:uid="{0D7714DD-080D-458F-907F-91C5BCC9879C}"/>
    <cellStyle name="제목 1 2 8 6 2" xfId="15231" xr:uid="{BE955FB9-E97F-4CB3-A8ED-E17C5246855B}"/>
    <cellStyle name="제목 1 2 8 7" xfId="15232" xr:uid="{E4A991A2-EBAC-4AF0-BF98-1FDA9E6BC54C}"/>
    <cellStyle name="제목 1 2 8 7 2" xfId="15233" xr:uid="{83ED3534-E2DE-463C-99D0-785C8FA90827}"/>
    <cellStyle name="제목 1 2 8 8" xfId="15234" xr:uid="{3B58DE1E-8BE1-455E-AB61-BAD44890C112}"/>
    <cellStyle name="제목 1 2 8 8 2" xfId="15235" xr:uid="{7F40B45D-9961-4F63-8A2E-7C9B22B44EEE}"/>
    <cellStyle name="제목 1 2 8 9" xfId="15236" xr:uid="{2B0B78F4-84ED-4295-830E-2143205E37FD}"/>
    <cellStyle name="제목 1 2 9" xfId="15237" xr:uid="{BD191CFA-7B31-422C-85ED-4C73846F15EC}"/>
    <cellStyle name="제목 1 2 9 2" xfId="15238" xr:uid="{467583BA-F4CB-4ECC-96F1-150D3947B0EA}"/>
    <cellStyle name="제목 1 2 9 2 2" xfId="15239" xr:uid="{8E4C4C9C-542F-42E6-88E3-EE4021ED13CA}"/>
    <cellStyle name="제목 1 2 9 3" xfId="15240" xr:uid="{172BAFFF-FC27-4F43-A45B-DA2725887738}"/>
    <cellStyle name="제목 1 2 9 3 2" xfId="15241" xr:uid="{FF5FC210-DD6F-4A97-BAE1-23C008CAD282}"/>
    <cellStyle name="제목 1 2 9 4" xfId="15242" xr:uid="{8AD4224F-6B8C-46A0-829A-12A4B5C25A1A}"/>
    <cellStyle name="제목 1 2 9 4 2" xfId="15243" xr:uid="{B305021A-6FFA-47F8-B513-C8C44F00ABCE}"/>
    <cellStyle name="제목 1 2 9 5" xfId="15244" xr:uid="{600641EA-FDD8-40FB-86F7-0607E516E2F9}"/>
    <cellStyle name="제목 1 2 9 5 2" xfId="15245" xr:uid="{5157B3A0-1114-48D8-A14B-FB5631638C24}"/>
    <cellStyle name="제목 1 2 9 6" xfId="15246" xr:uid="{6796AF69-E225-4294-87F3-985D61FA2296}"/>
    <cellStyle name="제목 1 2 9 6 2" xfId="15247" xr:uid="{EB256A2D-B0FA-4A3F-87B5-E420249C991A}"/>
    <cellStyle name="제목 1 2 9 7" xfId="15248" xr:uid="{919C3785-39F5-4698-9AEB-08CD13A8697B}"/>
    <cellStyle name="제목 1 2 9 7 2" xfId="15249" xr:uid="{1D1F50C6-DA3A-497C-95A0-A7495BCEB332}"/>
    <cellStyle name="제목 1 2 9 8" xfId="15250" xr:uid="{5355EDC3-4DFC-49AB-8D49-2C38E5BAEF7F}"/>
    <cellStyle name="제목 1 2 9 8 2" xfId="15251" xr:uid="{135E08A1-743C-4931-86F3-479C9084BF67}"/>
    <cellStyle name="제목 1 2 9 9" xfId="15252" xr:uid="{961B002B-3155-4589-A269-92E9BBF30F50}"/>
    <cellStyle name="제목 1 20" xfId="15253" xr:uid="{09D2FAF0-0FD5-4ECC-AC3F-BE8E6762F2B7}"/>
    <cellStyle name="제목 1 20 2" xfId="15254" xr:uid="{F7BE93E9-BEC1-4216-B6E0-BD3525C84F47}"/>
    <cellStyle name="제목 1 21" xfId="15255" xr:uid="{FDE2755A-42FD-446B-B6D6-417C6EDAE008}"/>
    <cellStyle name="제목 1 21 2" xfId="15256" xr:uid="{52F603F3-B0BF-4CB0-88C7-3D7FD442215A}"/>
    <cellStyle name="제목 1 22" xfId="15257" xr:uid="{2F914263-AA18-40F6-A470-F0E3BCEA0740}"/>
    <cellStyle name="제목 1 22 2" xfId="15258" xr:uid="{285AE013-FBB1-4A3F-AAE6-78D4E7997A33}"/>
    <cellStyle name="제목 1 23" xfId="15259" xr:uid="{5CC588DD-EDF0-4488-888C-BA996830371C}"/>
    <cellStyle name="제목 1 23 2" xfId="15260" xr:uid="{B9F9F032-C785-4BF1-B7AD-F5E05C9D3543}"/>
    <cellStyle name="제목 1 24" xfId="15261" xr:uid="{B83A5D73-BE2E-4DF0-A8BE-4AA303474CAD}"/>
    <cellStyle name="제목 1 24 2" xfId="15262" xr:uid="{58FC1642-AD41-4BA4-BC3D-BCD77A06CE31}"/>
    <cellStyle name="제목 1 25" xfId="15263" xr:uid="{600479A1-2549-4D8E-AB5A-0AE397E76BA2}"/>
    <cellStyle name="제목 1 25 2" xfId="15264" xr:uid="{8AE68586-0EBD-4135-97AB-142A978D2334}"/>
    <cellStyle name="제목 1 26" xfId="15265" xr:uid="{8C362FEE-9FE1-4171-8600-5B26ED3ADE38}"/>
    <cellStyle name="제목 1 26 2" xfId="15266" xr:uid="{EF69FB86-B662-48E7-8F00-D6354081DD76}"/>
    <cellStyle name="제목 1 27" xfId="15267" xr:uid="{CC6CDED4-581A-4FAE-82A2-8551F825F58E}"/>
    <cellStyle name="제목 1 27 2" xfId="15268" xr:uid="{D379516A-5E62-4C17-A55D-2403C79023FB}"/>
    <cellStyle name="제목 1 28" xfId="15269" xr:uid="{391B2D4A-4708-46E1-8EB7-E03C4A8FD529}"/>
    <cellStyle name="제목 1 28 2" xfId="15270" xr:uid="{FA38B49E-8F39-4117-A5B7-548A1250EA7F}"/>
    <cellStyle name="제목 1 29" xfId="15271" xr:uid="{9109FF64-A094-4F7F-84C6-F78BB6DD1689}"/>
    <cellStyle name="제목 1 29 2" xfId="15272" xr:uid="{1104EAEA-1042-4B39-8F8E-3FE5482E3457}"/>
    <cellStyle name="제목 1 3" xfId="15273" xr:uid="{B5BD1B74-F79E-497E-BDFD-B3666ADFB534}"/>
    <cellStyle name="제목 1 3 10" xfId="15274" xr:uid="{BF14AA73-91EC-424E-AF96-81A04BD41CA4}"/>
    <cellStyle name="제목 1 3 10 2" xfId="15275" xr:uid="{CE2A7966-AD09-41B5-A122-E383F4E2FCE4}"/>
    <cellStyle name="제목 1 3 10 2 2" xfId="15276" xr:uid="{6E18AC52-62EE-41B3-AE95-9C9EF228FCE5}"/>
    <cellStyle name="제목 1 3 10 3" xfId="15277" xr:uid="{7C89AE40-24E2-4A64-B114-B2740524F347}"/>
    <cellStyle name="제목 1 3 10 3 2" xfId="15278" xr:uid="{35894D5C-EC65-4F4E-9F1E-CDED00121CDA}"/>
    <cellStyle name="제목 1 3 10 4" xfId="15279" xr:uid="{8A7B5366-62C1-44AA-A87E-FC2797DF2CED}"/>
    <cellStyle name="제목 1 3 10 4 2" xfId="15280" xr:uid="{141CE7EC-7116-4499-997E-F9AC1F01639D}"/>
    <cellStyle name="제목 1 3 10 5" xfId="15281" xr:uid="{969CA259-699B-4479-8960-EB39F316EDA1}"/>
    <cellStyle name="제목 1 3 10 5 2" xfId="15282" xr:uid="{EB4987D3-3E57-4C59-920A-6EB94BA6AC9E}"/>
    <cellStyle name="제목 1 3 10 6" xfId="15283" xr:uid="{5972EC06-43A0-4805-A5F1-964A55B5F925}"/>
    <cellStyle name="제목 1 3 10 6 2" xfId="15284" xr:uid="{773181FD-4AD9-483D-8A59-9848AC07A674}"/>
    <cellStyle name="제목 1 3 10 7" xfId="15285" xr:uid="{7A816800-0A2F-41DE-B8D3-2D0E9D52B56E}"/>
    <cellStyle name="제목 1 3 10 7 2" xfId="15286" xr:uid="{AD44A195-E9F7-4E47-B49D-66E182545A9E}"/>
    <cellStyle name="제목 1 3 10 8" xfId="15287" xr:uid="{3259E0FE-F7F3-4666-ABD7-FC908CB5A3E6}"/>
    <cellStyle name="제목 1 3 10 8 2" xfId="15288" xr:uid="{E71017C9-BEFD-4A22-BD35-35BB368CFCD7}"/>
    <cellStyle name="제목 1 3 10 9" xfId="15289" xr:uid="{5098B950-1912-4BF6-A515-7A259C243ECA}"/>
    <cellStyle name="제목 1 3 11" xfId="15290" xr:uid="{3A3CCADF-309A-41BB-8336-FF99FACF6D91}"/>
    <cellStyle name="제목 1 3 11 2" xfId="15291" xr:uid="{FD26EC07-B253-4F0B-84A6-DCBB7DA1B8E0}"/>
    <cellStyle name="제목 1 3 11 2 2" xfId="15292" xr:uid="{39FCF9E6-6A57-405E-A2FC-630A4999FC51}"/>
    <cellStyle name="제목 1 3 11 3" xfId="15293" xr:uid="{ACFA598E-FD35-40CC-B9E0-813E098CB631}"/>
    <cellStyle name="제목 1 3 11 3 2" xfId="15294" xr:uid="{43DFCB98-8195-403A-8F9E-7AE6DA7A31D4}"/>
    <cellStyle name="제목 1 3 11 4" xfId="15295" xr:uid="{FDEE7279-2A67-4D9D-B44E-503269CD14E6}"/>
    <cellStyle name="제목 1 3 11 4 2" xfId="15296" xr:uid="{A7E5D65A-5291-45A1-B0B7-0A9E43384C45}"/>
    <cellStyle name="제목 1 3 11 5" xfId="15297" xr:uid="{8A3281C4-8BAE-4FCE-AF53-80F57BB2D1ED}"/>
    <cellStyle name="제목 1 3 11 5 2" xfId="15298" xr:uid="{A9F4127C-356D-4B4D-9843-700A74849112}"/>
    <cellStyle name="제목 1 3 11 6" xfId="15299" xr:uid="{E9817128-3A3D-4B9E-A1C8-99788FC50B28}"/>
    <cellStyle name="제목 1 3 11 6 2" xfId="15300" xr:uid="{C74F49A8-80B7-43BF-B30E-4D5890A97AA4}"/>
    <cellStyle name="제목 1 3 11 7" xfId="15301" xr:uid="{B3AF0E07-00BF-4B25-9516-9BBF36E610E2}"/>
    <cellStyle name="제목 1 3 11 7 2" xfId="15302" xr:uid="{C3DA71DD-0E90-4390-A748-6A29FF677A7B}"/>
    <cellStyle name="제목 1 3 11 8" xfId="15303" xr:uid="{DB7E6742-DCFF-4310-9134-B33B92C9F8BA}"/>
    <cellStyle name="제목 1 3 11 8 2" xfId="15304" xr:uid="{8F7296D5-6A5A-4795-897E-A4ED5197A664}"/>
    <cellStyle name="제목 1 3 11 9" xfId="15305" xr:uid="{D1C4DC87-3AC6-4942-8F16-0166EC885851}"/>
    <cellStyle name="제목 1 3 12" xfId="15306" xr:uid="{474323F7-32C5-4502-B981-D301D91700E3}"/>
    <cellStyle name="제목 1 3 12 2" xfId="15307" xr:uid="{45511888-29C7-48A1-9CD7-FFAD6A7F58DC}"/>
    <cellStyle name="제목 1 3 12 2 2" xfId="15308" xr:uid="{2C1F0CBC-AA3C-4C2B-AE22-37651671EBE8}"/>
    <cellStyle name="제목 1 3 12 3" xfId="15309" xr:uid="{0A7085F2-6771-4241-A856-54E1A64B56CF}"/>
    <cellStyle name="제목 1 3 12 3 2" xfId="15310" xr:uid="{B8D2E257-40A2-4DF0-87D6-B7B7A48FE6DC}"/>
    <cellStyle name="제목 1 3 12 4" xfId="15311" xr:uid="{53194D3F-DCB6-4AEF-8EFA-8BB27E0FC676}"/>
    <cellStyle name="제목 1 3 12 4 2" xfId="15312" xr:uid="{AEBD95F3-17F2-4B48-B937-103EF1D1550D}"/>
    <cellStyle name="제목 1 3 12 5" xfId="15313" xr:uid="{DEED45A9-20C6-4695-B804-3606A7C1654A}"/>
    <cellStyle name="제목 1 3 12 5 2" xfId="15314" xr:uid="{1B766236-7ED1-4B09-8366-94E80A590DA1}"/>
    <cellStyle name="제목 1 3 12 6" xfId="15315" xr:uid="{B1526AA4-495E-46FB-8C40-D0D0FDC1BCF4}"/>
    <cellStyle name="제목 1 3 12 6 2" xfId="15316" xr:uid="{AF7565BF-999A-4173-9B25-0FEAA7D06A4D}"/>
    <cellStyle name="제목 1 3 12 7" xfId="15317" xr:uid="{6820F530-2351-4307-9B17-37E101AFCD4E}"/>
    <cellStyle name="제목 1 3 12 7 2" xfId="15318" xr:uid="{832E3876-1DEB-4159-A0C8-A516E340DC99}"/>
    <cellStyle name="제목 1 3 12 8" xfId="15319" xr:uid="{3F10DB0B-DC94-4491-BA45-BCD4223CCAAF}"/>
    <cellStyle name="제목 1 3 12 8 2" xfId="15320" xr:uid="{514CCF7C-0D9E-44E0-BF97-DFE88CD975A7}"/>
    <cellStyle name="제목 1 3 12 9" xfId="15321" xr:uid="{43A7E324-840E-4845-AC0E-6C4E223495D0}"/>
    <cellStyle name="제목 1 3 13" xfId="15322" xr:uid="{FDDD492D-55E2-4AF8-917F-CA3275F75EAB}"/>
    <cellStyle name="제목 1 3 13 2" xfId="15323" xr:uid="{D6A33E9B-E4F5-4CDD-A16C-B8D46CA63D67}"/>
    <cellStyle name="제목 1 3 13 2 2" xfId="15324" xr:uid="{AA46B5BF-C134-4D62-9E7C-A6A99B4D7DB6}"/>
    <cellStyle name="제목 1 3 13 3" xfId="15325" xr:uid="{A237284F-FA6E-49EB-A3CA-28852FDB86A6}"/>
    <cellStyle name="제목 1 3 13 3 2" xfId="15326" xr:uid="{311759A0-161E-42E9-9E06-E722ACEA6984}"/>
    <cellStyle name="제목 1 3 13 4" xfId="15327" xr:uid="{9C073757-C534-4D8A-A07C-E161BAD9ABA5}"/>
    <cellStyle name="제목 1 3 13 4 2" xfId="15328" xr:uid="{D20C67F9-423C-4D96-B5E6-74290D8C38C9}"/>
    <cellStyle name="제목 1 3 13 5" xfId="15329" xr:uid="{59B56E3F-860D-4382-9DA0-D9F47659A07D}"/>
    <cellStyle name="제목 1 3 13 5 2" xfId="15330" xr:uid="{5F6770CA-D82A-472F-BDDF-0052AAA84F78}"/>
    <cellStyle name="제목 1 3 13 6" xfId="15331" xr:uid="{44F7DE5A-0B7C-4B65-82E4-D93A8E642A2E}"/>
    <cellStyle name="제목 1 3 13 6 2" xfId="15332" xr:uid="{5EE4D642-879E-4839-BE70-FAAA7E2E7519}"/>
    <cellStyle name="제목 1 3 13 7" xfId="15333" xr:uid="{4F3EEFD2-9CE0-4050-9761-B3B3D7C51E21}"/>
    <cellStyle name="제목 1 3 13 7 2" xfId="15334" xr:uid="{3B1E81F8-C9CB-473D-9ABD-318EE3DFE3E6}"/>
    <cellStyle name="제목 1 3 13 8" xfId="15335" xr:uid="{255A25CE-FE8E-49BD-9035-37B482C0EFBA}"/>
    <cellStyle name="제목 1 3 13 8 2" xfId="15336" xr:uid="{CBCDF70A-7445-495E-99D1-D0F2FA0B69F1}"/>
    <cellStyle name="제목 1 3 13 9" xfId="15337" xr:uid="{D2ADA639-BAA6-42FD-B77E-F20646BFB4D0}"/>
    <cellStyle name="제목 1 3 14" xfId="15338" xr:uid="{E705B394-7942-4780-BF21-AE0B7AB49FDF}"/>
    <cellStyle name="제목 1 3 14 2" xfId="15339" xr:uid="{AD5B098C-21C8-41C7-8A4D-9A1069FE9AB8}"/>
    <cellStyle name="제목 1 3 14 2 2" xfId="15340" xr:uid="{6D8FFB25-A3C0-425C-813A-DD6326FCC4D5}"/>
    <cellStyle name="제목 1 3 14 3" xfId="15341" xr:uid="{B38BD812-41EA-47F1-A3E0-2FB01D1BCA80}"/>
    <cellStyle name="제목 1 3 14 3 2" xfId="15342" xr:uid="{874ECE6A-4DF3-4A47-B8CD-12D2F6D9AA16}"/>
    <cellStyle name="제목 1 3 14 4" xfId="15343" xr:uid="{57F21BC5-3E41-4DDE-A6CD-49CEB09CC082}"/>
    <cellStyle name="제목 1 3 14 4 2" xfId="15344" xr:uid="{537E564E-F5B3-4515-BF1D-994BBA28ED8A}"/>
    <cellStyle name="제목 1 3 14 5" xfId="15345" xr:uid="{23903862-CDC3-41F5-918A-58BBDADB4076}"/>
    <cellStyle name="제목 1 3 14 5 2" xfId="15346" xr:uid="{1AF06AF6-364E-4BD6-A535-419E74070DEB}"/>
    <cellStyle name="제목 1 3 14 6" xfId="15347" xr:uid="{F1EBD91D-BDEA-4A35-8BE4-4D8CE0ABC74E}"/>
    <cellStyle name="제목 1 3 14 6 2" xfId="15348" xr:uid="{5F571B81-63ED-415F-A948-A3E59E0666D1}"/>
    <cellStyle name="제목 1 3 14 7" xfId="15349" xr:uid="{5710A61B-F3C6-42A0-A086-53DE88045B5E}"/>
    <cellStyle name="제목 1 3 14 7 2" xfId="15350" xr:uid="{F746C883-8387-4165-A9F2-8A118E51367F}"/>
    <cellStyle name="제목 1 3 14 8" xfId="15351" xr:uid="{31D15D34-A803-4F7F-83FB-9F7B6CDBFEB3}"/>
    <cellStyle name="제목 1 3 14 8 2" xfId="15352" xr:uid="{DAD702BF-470D-49EB-9AD0-6380E681DD57}"/>
    <cellStyle name="제목 1 3 14 9" xfId="15353" xr:uid="{67853CF9-5C4E-4BC4-AADC-E7C1699B10EE}"/>
    <cellStyle name="제목 1 3 15" xfId="15354" xr:uid="{67F50080-85B0-4312-B5C7-795E24AECEEF}"/>
    <cellStyle name="제목 1 3 15 2" xfId="15355" xr:uid="{76F8AB49-B8AA-48CE-B782-1B541204200B}"/>
    <cellStyle name="제목 1 3 16" xfId="15356" xr:uid="{4A84B2D6-6D5E-4CE4-AEAE-02AA5E7834DB}"/>
    <cellStyle name="제목 1 3 16 2" xfId="15357" xr:uid="{0F4D0E85-7ACD-43FB-BF1B-67946B901B55}"/>
    <cellStyle name="제목 1 3 17" xfId="15358" xr:uid="{11CDDF21-4B3A-40B6-BE78-C1BEC6234C9C}"/>
    <cellStyle name="제목 1 3 17 2" xfId="15359" xr:uid="{037923C3-7F49-420D-BAED-9DB764BFA4F2}"/>
    <cellStyle name="제목 1 3 18" xfId="15360" xr:uid="{9749D84F-D5C2-4DD5-91AB-E828756D88F8}"/>
    <cellStyle name="제목 1 3 18 2" xfId="15361" xr:uid="{D6F8AD53-D331-4C2C-8984-358564FC728A}"/>
    <cellStyle name="제목 1 3 19" xfId="15362" xr:uid="{3732282B-F68D-4099-A4AB-1C8563E72C20}"/>
    <cellStyle name="제목 1 3 19 2" xfId="15363" xr:uid="{E0DDE423-8B64-4F3E-B5EA-353ABC268F51}"/>
    <cellStyle name="제목 1 3 2" xfId="15364" xr:uid="{D66EBE62-01BE-48A4-B2E6-0E228DE10816}"/>
    <cellStyle name="제목 1 3 2 2" xfId="15365" xr:uid="{9C302431-67A8-4508-BBF5-AF69F592DF41}"/>
    <cellStyle name="제목 1 3 2 2 2" xfId="15366" xr:uid="{11433E73-2469-4749-A7D8-E8C07752E955}"/>
    <cellStyle name="제목 1 3 2 3" xfId="15367" xr:uid="{BCED4FC0-EABF-4887-A3AF-28EE89EBFE1C}"/>
    <cellStyle name="제목 1 3 2 3 2" xfId="15368" xr:uid="{4F818C28-DA1F-4C25-894D-B9CC38AFB60E}"/>
    <cellStyle name="제목 1 3 2 4" xfId="15369" xr:uid="{7A77BE54-8570-47BE-BBEC-67BCDB2CB211}"/>
    <cellStyle name="제목 1 3 2 4 2" xfId="15370" xr:uid="{E95B07F1-26E4-4744-9FF5-1E89042E8037}"/>
    <cellStyle name="제목 1 3 2 5" xfId="15371" xr:uid="{24A2FA37-86D6-4ABA-B3A2-088632DAA216}"/>
    <cellStyle name="제목 1 3 2 5 2" xfId="15372" xr:uid="{5FC2183A-04A9-46D5-BD6B-3D2164BAD43A}"/>
    <cellStyle name="제목 1 3 2 6" xfId="15373" xr:uid="{1271C053-597E-4167-8547-B7A1C2705455}"/>
    <cellStyle name="제목 1 3 2 6 2" xfId="15374" xr:uid="{2C772D1C-8C80-48D9-96C5-1E8B29F1A4F5}"/>
    <cellStyle name="제목 1 3 2 7" xfId="15375" xr:uid="{BCCE3503-1B15-4260-8712-4E91A4F04E09}"/>
    <cellStyle name="제목 1 3 2 7 2" xfId="15376" xr:uid="{B53D64E9-188F-4081-A5B2-090C1907BC4D}"/>
    <cellStyle name="제목 1 3 2 8" xfId="15377" xr:uid="{C6B9FB3F-4833-4926-ABB2-3E4D75073D76}"/>
    <cellStyle name="제목 1 3 2 8 2" xfId="15378" xr:uid="{CA676AB6-F17E-4825-915D-338F31D19668}"/>
    <cellStyle name="제목 1 3 2 9" xfId="15379" xr:uid="{65A4A5F6-866C-4030-B8EA-26B1C0616F49}"/>
    <cellStyle name="제목 1 3 20" xfId="15380" xr:uid="{2361BFAC-7911-4198-832A-8CD7613D7A75}"/>
    <cellStyle name="제목 1 3 20 2" xfId="15381" xr:uid="{EA56A6CE-8568-477D-B8CD-785D65270114}"/>
    <cellStyle name="제목 1 3 3" xfId="15382" xr:uid="{3A9A6BCB-51CC-474A-913E-CA34B042C3BB}"/>
    <cellStyle name="제목 1 3 3 2" xfId="15383" xr:uid="{693BF7DF-E192-4C34-9601-D969C8D69627}"/>
    <cellStyle name="제목 1 3 3 2 2" xfId="15384" xr:uid="{D5D28795-12DE-4823-8FEE-E31BDDD29CB3}"/>
    <cellStyle name="제목 1 3 3 3" xfId="15385" xr:uid="{C616032C-87F3-4C7C-AAF1-A5C7C6292E04}"/>
    <cellStyle name="제목 1 3 3 3 2" xfId="15386" xr:uid="{1CDF0149-09AD-4E07-A6FF-820076511AFE}"/>
    <cellStyle name="제목 1 3 3 4" xfId="15387" xr:uid="{F22CDEEB-AB87-4D97-BB11-6552F0A59839}"/>
    <cellStyle name="제목 1 3 3 4 2" xfId="15388" xr:uid="{EB7B23D8-FF0A-4ED8-A836-0379866952AA}"/>
    <cellStyle name="제목 1 3 3 5" xfId="15389" xr:uid="{5F0D9F41-D48E-4AA4-9AC1-B0CADC43395E}"/>
    <cellStyle name="제목 1 3 3 5 2" xfId="15390" xr:uid="{ED4621D1-8697-41EA-B179-2165E8D3B9A2}"/>
    <cellStyle name="제목 1 3 3 6" xfId="15391" xr:uid="{5DEEC19C-5ED8-484A-9D1F-F3C6DF8325F5}"/>
    <cellStyle name="제목 1 3 3 6 2" xfId="15392" xr:uid="{40884D12-4194-4977-9D57-AA6F7F1A2F38}"/>
    <cellStyle name="제목 1 3 3 7" xfId="15393" xr:uid="{21EC0F30-9F72-438A-8943-245A9A322ED8}"/>
    <cellStyle name="제목 1 3 3 7 2" xfId="15394" xr:uid="{5099CE3F-6FCC-4589-97E6-BA3F1BEDC3F9}"/>
    <cellStyle name="제목 1 3 3 8" xfId="15395" xr:uid="{A184C2CF-7EB3-49E7-A732-5F3CD8BBAAA6}"/>
    <cellStyle name="제목 1 3 3 8 2" xfId="15396" xr:uid="{8AB32BD9-B465-45E9-931C-442789C4AF76}"/>
    <cellStyle name="제목 1 3 3 9" xfId="15397" xr:uid="{BB9046AF-D1F6-495C-B5AE-F4A218FE890B}"/>
    <cellStyle name="제목 1 3 4" xfId="15398" xr:uid="{0550CF38-E9EB-4C48-A5D5-4D34881F84A1}"/>
    <cellStyle name="제목 1 3 4 2" xfId="15399" xr:uid="{38AD9A33-7EEF-4C73-BDFD-B949709BF73D}"/>
    <cellStyle name="제목 1 3 4 2 2" xfId="15400" xr:uid="{147FB680-2A4B-4605-84AB-1AAF03113661}"/>
    <cellStyle name="제목 1 3 4 3" xfId="15401" xr:uid="{5DE0DFCE-8867-4C89-8310-67A8B39B68FE}"/>
    <cellStyle name="제목 1 3 4 3 2" xfId="15402" xr:uid="{150D51B2-982A-4579-B1D7-D1C483CADD82}"/>
    <cellStyle name="제목 1 3 4 4" xfId="15403" xr:uid="{CECD817C-3F96-40DA-AB13-6AC1B3DA1409}"/>
    <cellStyle name="제목 1 3 4 4 2" xfId="15404" xr:uid="{679BE2A9-1DCB-48B2-A410-A24A79C9F68B}"/>
    <cellStyle name="제목 1 3 4 5" xfId="15405" xr:uid="{4F802431-EF61-4B88-9037-B0DDEAA87235}"/>
    <cellStyle name="제목 1 3 4 5 2" xfId="15406" xr:uid="{ECFE09B8-C7A8-466D-A7B3-5AE198506EE9}"/>
    <cellStyle name="제목 1 3 4 6" xfId="15407" xr:uid="{E38406AA-0865-43C2-9ABB-0C3508FBF520}"/>
    <cellStyle name="제목 1 3 4 6 2" xfId="15408" xr:uid="{060DF86C-66DA-4018-B1B1-B6E21EF10989}"/>
    <cellStyle name="제목 1 3 4 7" xfId="15409" xr:uid="{22B61208-DFEA-48AA-A3AC-17812245D3F4}"/>
    <cellStyle name="제목 1 3 4 7 2" xfId="15410" xr:uid="{CC3BB7B9-2679-4708-B998-E23BA2BD4120}"/>
    <cellStyle name="제목 1 3 4 8" xfId="15411" xr:uid="{C891CCC4-0CC9-4F28-878A-549F7A2D56CE}"/>
    <cellStyle name="제목 1 3 4 8 2" xfId="15412" xr:uid="{26C82F22-ABAC-4966-85D6-3250C179BC48}"/>
    <cellStyle name="제목 1 3 4 9" xfId="15413" xr:uid="{5BBA767B-7E13-4828-8AA9-D2C0C10606A0}"/>
    <cellStyle name="제목 1 3 5" xfId="15414" xr:uid="{2DA19238-80F8-46B0-A428-79A5B903A40A}"/>
    <cellStyle name="제목 1 3 5 2" xfId="15415" xr:uid="{3227191A-544E-4943-AA88-08B3008CBA74}"/>
    <cellStyle name="제목 1 3 5 2 2" xfId="15416" xr:uid="{7A356E0A-06BF-4E97-92AC-00EC3C87D7C6}"/>
    <cellStyle name="제목 1 3 5 3" xfId="15417" xr:uid="{3EE3E62F-D802-49CC-87D3-21CFF06317DB}"/>
    <cellStyle name="제목 1 3 5 3 2" xfId="15418" xr:uid="{9F68E03C-1D8E-44F0-B657-F03834942EFB}"/>
    <cellStyle name="제목 1 3 5 4" xfId="15419" xr:uid="{906C806B-0C2B-42BC-93EE-BDC223E5E962}"/>
    <cellStyle name="제목 1 3 5 4 2" xfId="15420" xr:uid="{3779590C-A6B2-46E9-A833-03133F424DB9}"/>
    <cellStyle name="제목 1 3 5 5" xfId="15421" xr:uid="{C7A779E4-EF9E-4426-BA9B-8F272C72A55B}"/>
    <cellStyle name="제목 1 3 5 5 2" xfId="15422" xr:uid="{A94B50FC-9F78-40F6-9F88-BABDCD767380}"/>
    <cellStyle name="제목 1 3 5 6" xfId="15423" xr:uid="{156CA3CD-35EF-420C-AA66-1C3F71F18BD4}"/>
    <cellStyle name="제목 1 3 5 6 2" xfId="15424" xr:uid="{589CA33C-6BC2-498B-A04D-8B06707A2AB4}"/>
    <cellStyle name="제목 1 3 5 7" xfId="15425" xr:uid="{3FA26B0A-9DF0-4239-B4C6-45C306505936}"/>
    <cellStyle name="제목 1 3 5 7 2" xfId="15426" xr:uid="{3008144B-87E0-4541-82DC-D8CE187430A8}"/>
    <cellStyle name="제목 1 3 5 8" xfId="15427" xr:uid="{986035EF-3ECA-4108-B391-E5558863A36E}"/>
    <cellStyle name="제목 1 3 5 8 2" xfId="15428" xr:uid="{CA747D88-A5D5-46DF-A45B-7928DE562DFE}"/>
    <cellStyle name="제목 1 3 5 9" xfId="15429" xr:uid="{5AE6A5C2-3BB0-4D53-B5D6-ABE177F12172}"/>
    <cellStyle name="제목 1 3 6" xfId="15430" xr:uid="{94C5B35E-6F82-4A2F-909F-0473FCBD13E8}"/>
    <cellStyle name="제목 1 3 6 2" xfId="15431" xr:uid="{505218AF-41A9-4949-9914-7C6ABADB4C35}"/>
    <cellStyle name="제목 1 3 6 2 2" xfId="15432" xr:uid="{D1439678-6E27-44F5-8D16-CC4F6F6DEEDC}"/>
    <cellStyle name="제목 1 3 6 3" xfId="15433" xr:uid="{17CF0615-960C-4398-B8BF-157EC41FE9EE}"/>
    <cellStyle name="제목 1 3 6 3 2" xfId="15434" xr:uid="{C9C3D3A2-1095-4169-BD0A-1DD694256282}"/>
    <cellStyle name="제목 1 3 6 4" xfId="15435" xr:uid="{8132A4DA-ECF8-4911-AE5E-6E36C67C98DB}"/>
    <cellStyle name="제목 1 3 6 4 2" xfId="15436" xr:uid="{0714F251-64EE-4DD2-AD21-CA67F7B7FDDD}"/>
    <cellStyle name="제목 1 3 6 5" xfId="15437" xr:uid="{7914FE4C-3BA5-417D-8A0A-2B6BEF300FAE}"/>
    <cellStyle name="제목 1 3 6 5 2" xfId="15438" xr:uid="{0649CE27-4672-4FC5-8599-DB9345121EA4}"/>
    <cellStyle name="제목 1 3 6 6" xfId="15439" xr:uid="{5BBDA007-763C-4D3A-B835-898CDEC82A01}"/>
    <cellStyle name="제목 1 3 6 6 2" xfId="15440" xr:uid="{D410DF4D-F6E4-4FF6-887C-3E258F8F45D8}"/>
    <cellStyle name="제목 1 3 6 7" xfId="15441" xr:uid="{983BEABF-559A-41A5-BACE-36F67BFB6488}"/>
    <cellStyle name="제목 1 3 6 7 2" xfId="15442" xr:uid="{74923737-F6D0-4702-90DB-F21E10FC59C4}"/>
    <cellStyle name="제목 1 3 6 8" xfId="15443" xr:uid="{F74DF653-3E7B-4B51-9D2E-719910B02AB2}"/>
    <cellStyle name="제목 1 3 6 8 2" xfId="15444" xr:uid="{D68668AC-4A78-42B5-A2DE-5F60ACB0926A}"/>
    <cellStyle name="제목 1 3 6 9" xfId="15445" xr:uid="{A441876A-8F7A-4C13-B92C-D723B2C18A70}"/>
    <cellStyle name="제목 1 3 7" xfId="15446" xr:uid="{75F7EEED-3FD2-440F-BC0A-64344431BF73}"/>
    <cellStyle name="제목 1 3 7 2" xfId="15447" xr:uid="{B287DA7C-EBC2-400E-B36C-103EFD91397A}"/>
    <cellStyle name="제목 1 3 7 2 2" xfId="15448" xr:uid="{3D35C8DE-F35A-4C18-8281-F90EE5EE4A64}"/>
    <cellStyle name="제목 1 3 7 3" xfId="15449" xr:uid="{A6F32FEB-9547-4295-83D0-B4905611BBD5}"/>
    <cellStyle name="제목 1 3 7 3 2" xfId="15450" xr:uid="{F07C6F28-991B-42E4-AE82-A342F540488A}"/>
    <cellStyle name="제목 1 3 7 4" xfId="15451" xr:uid="{30C9C224-6585-4FED-9203-CEBDFED25978}"/>
    <cellStyle name="제목 1 3 7 4 2" xfId="15452" xr:uid="{6BCDBA1C-5FB6-4591-BCE7-A9AFAB8D700E}"/>
    <cellStyle name="제목 1 3 7 5" xfId="15453" xr:uid="{3998AA54-AA51-46BE-81CB-2FC39657AC89}"/>
    <cellStyle name="제목 1 3 7 5 2" xfId="15454" xr:uid="{A3D52862-7217-4DF7-9712-695E706E7CCB}"/>
    <cellStyle name="제목 1 3 7 6" xfId="15455" xr:uid="{AACE71A0-CBBA-43E0-AA51-F1E0E755B327}"/>
    <cellStyle name="제목 1 3 7 6 2" xfId="15456" xr:uid="{94A769A1-A46B-47FC-B9F6-1736E8AC1AFB}"/>
    <cellStyle name="제목 1 3 7 7" xfId="15457" xr:uid="{ACDD8CC9-D57D-4BC2-9694-F2EDED21C233}"/>
    <cellStyle name="제목 1 3 7 7 2" xfId="15458" xr:uid="{9D4A2740-0BF0-4E9A-8663-4F117D8AC619}"/>
    <cellStyle name="제목 1 3 7 8" xfId="15459" xr:uid="{D6B6D4FC-12CD-41AE-A5F8-A0549AC3A434}"/>
    <cellStyle name="제목 1 3 7 8 2" xfId="15460" xr:uid="{115770A5-A8F4-4116-BC6A-2147DBBC9BC1}"/>
    <cellStyle name="제목 1 3 7 9" xfId="15461" xr:uid="{73B83723-E044-4DD9-8D8B-FC32A7D3FCA1}"/>
    <cellStyle name="제목 1 3 8" xfId="15462" xr:uid="{93D56053-09F6-4EDA-9E46-62F5F8468042}"/>
    <cellStyle name="제목 1 3 8 2" xfId="15463" xr:uid="{A815FA53-BFEC-44A6-ADE8-272BF39D2AD8}"/>
    <cellStyle name="제목 1 3 8 2 2" xfId="15464" xr:uid="{8F59765D-5861-46AE-BA0F-FFAF632389C8}"/>
    <cellStyle name="제목 1 3 8 3" xfId="15465" xr:uid="{E66163A5-E2AE-429A-9266-FFE5EA59360F}"/>
    <cellStyle name="제목 1 3 8 3 2" xfId="15466" xr:uid="{BA841B26-C246-4398-89BC-A6B174D629E5}"/>
    <cellStyle name="제목 1 3 8 4" xfId="15467" xr:uid="{F55BC738-19F1-44A6-B9FB-38732C69F4FF}"/>
    <cellStyle name="제목 1 3 8 4 2" xfId="15468" xr:uid="{764B6D42-256C-4F22-A348-F79DC96F9688}"/>
    <cellStyle name="제목 1 3 8 5" xfId="15469" xr:uid="{C314B394-383C-4E4C-B114-6E7212488B5E}"/>
    <cellStyle name="제목 1 3 8 5 2" xfId="15470" xr:uid="{D254AF08-F9E3-44AF-BEEF-27CC8D18EBB6}"/>
    <cellStyle name="제목 1 3 8 6" xfId="15471" xr:uid="{4AC7BD75-1B02-4D8E-99F6-DE06E04822CB}"/>
    <cellStyle name="제목 1 3 8 6 2" xfId="15472" xr:uid="{F0997535-5078-4CE9-9DAA-6C2E027DB4CC}"/>
    <cellStyle name="제목 1 3 8 7" xfId="15473" xr:uid="{76FB8A46-D912-4603-BF5F-A9E1993B6AA3}"/>
    <cellStyle name="제목 1 3 8 7 2" xfId="15474" xr:uid="{6FAA710B-BA4A-4CB1-9143-6C26064889EA}"/>
    <cellStyle name="제목 1 3 8 8" xfId="15475" xr:uid="{97AF7412-4DB8-4E88-BD14-CD047B017C9D}"/>
    <cellStyle name="제목 1 3 8 8 2" xfId="15476" xr:uid="{37D346E6-4CD1-4419-AEC3-7C6CF326A8F5}"/>
    <cellStyle name="제목 1 3 8 9" xfId="15477" xr:uid="{58428E09-F21B-450F-8AD5-6091B0B70713}"/>
    <cellStyle name="제목 1 3 9" xfId="15478" xr:uid="{553A6D2C-9C1C-4EAB-A190-F7AD9EAFFD2C}"/>
    <cellStyle name="제목 1 3 9 2" xfId="15479" xr:uid="{47DC6855-CE56-42C0-B647-3BEBE2F5D990}"/>
    <cellStyle name="제목 1 3 9 2 2" xfId="15480" xr:uid="{C8649FDA-B08F-4F59-96DA-31644C3E3BE5}"/>
    <cellStyle name="제목 1 3 9 3" xfId="15481" xr:uid="{AEDB08D5-011B-4D2C-BD0C-0048E4149554}"/>
    <cellStyle name="제목 1 3 9 3 2" xfId="15482" xr:uid="{2B867C57-4C10-4CA8-8B7A-C53EC0128F7D}"/>
    <cellStyle name="제목 1 3 9 4" xfId="15483" xr:uid="{7EA7D98F-56C2-4C9D-83B3-EE9446024D80}"/>
    <cellStyle name="제목 1 3 9 4 2" xfId="15484" xr:uid="{E0A72652-4F76-4545-AA48-BBFF105AEC03}"/>
    <cellStyle name="제목 1 3 9 5" xfId="15485" xr:uid="{9C7DC274-F492-4F98-8C7D-D58DC604DAF8}"/>
    <cellStyle name="제목 1 3 9 5 2" xfId="15486" xr:uid="{E18F5864-855C-48C0-8AF8-05BD9C7D9E30}"/>
    <cellStyle name="제목 1 3 9 6" xfId="15487" xr:uid="{EE35D5C4-D012-4126-A819-2899567E7128}"/>
    <cellStyle name="제목 1 3 9 6 2" xfId="15488" xr:uid="{3C538721-BB16-415B-A6BF-D7B35043D678}"/>
    <cellStyle name="제목 1 3 9 7" xfId="15489" xr:uid="{1133A009-265D-4B59-81EB-5CA11141EBD1}"/>
    <cellStyle name="제목 1 3 9 7 2" xfId="15490" xr:uid="{DC3FB0B6-4187-480B-8AFE-80FFB99727B8}"/>
    <cellStyle name="제목 1 3 9 8" xfId="15491" xr:uid="{8E219DCB-D2F9-4BB0-A820-CF8B5CA89846}"/>
    <cellStyle name="제목 1 3 9 8 2" xfId="15492" xr:uid="{8D85F9DD-5C2E-4DA7-A96E-B99270693FA5}"/>
    <cellStyle name="제목 1 3 9 9" xfId="15493" xr:uid="{83068ECD-AE01-4FC9-A52E-467A29FAD930}"/>
    <cellStyle name="제목 1 30" xfId="15494" xr:uid="{DAE46C3B-6F26-49FE-9C9C-80CD485E5CAE}"/>
    <cellStyle name="제목 1 30 2" xfId="15495" xr:uid="{31F1CEF2-0C95-45D8-8370-4BB30B47B2EC}"/>
    <cellStyle name="제목 1 31" xfId="15496" xr:uid="{F4D8B80B-C7BD-4383-9DA6-7F3E1527A9EA}"/>
    <cellStyle name="제목 1 31 2" xfId="15497" xr:uid="{C9CE3180-A414-4ADD-825E-D30644F67B66}"/>
    <cellStyle name="제목 1 32" xfId="15498" xr:uid="{A7D43C02-4865-430C-B9CF-FB9FB488A4DE}"/>
    <cellStyle name="제목 1 32 2" xfId="15499" xr:uid="{39D80113-40E7-4684-9D2E-F41DC74F8F29}"/>
    <cellStyle name="제목 1 33" xfId="15500" xr:uid="{9F37D5D6-6127-4A8D-B184-6CAEF11E1268}"/>
    <cellStyle name="제목 1 33 2" xfId="15501" xr:uid="{340CEDC0-30B7-4CD3-916B-092065F2B820}"/>
    <cellStyle name="제목 1 34" xfId="15502" xr:uid="{B9881455-9118-4FAB-8721-32D61F61A6A2}"/>
    <cellStyle name="제목 1 34 2" xfId="15503" xr:uid="{0DE97A6C-B5DB-423D-8FFB-AAB1B34F764B}"/>
    <cellStyle name="제목 1 35" xfId="15504" xr:uid="{0BD06AA6-D0F1-4FFF-8DC1-024BA987955A}"/>
    <cellStyle name="제목 1 35 2" xfId="15505" xr:uid="{D3B60C67-8A4C-4F19-B817-EE302D2658C8}"/>
    <cellStyle name="제목 1 36" xfId="15506" xr:uid="{A407DCEC-BFBF-43D8-B927-4486F9941142}"/>
    <cellStyle name="제목 1 36 2" xfId="15507" xr:uid="{11CA49D2-F7E2-48AC-A36B-E1EE9FD904A3}"/>
    <cellStyle name="제목 1 37" xfId="15508" xr:uid="{07CE37DC-FF50-4FA3-90E2-BCA3A556053A}"/>
    <cellStyle name="제목 1 37 2" xfId="15509" xr:uid="{973C2539-311C-4818-BC9E-F0DDE98D91C0}"/>
    <cellStyle name="제목 1 38" xfId="15510" xr:uid="{0CE915B7-F25D-44A0-9F35-F6B910630C87}"/>
    <cellStyle name="제목 1 38 2" xfId="15511" xr:uid="{D7BFE9AC-D87E-412A-B0EB-BEEF4CC23229}"/>
    <cellStyle name="제목 1 39" xfId="15512" xr:uid="{40CE42F5-0D75-480D-8DF8-D2F095073E7D}"/>
    <cellStyle name="제목 1 39 2" xfId="15513" xr:uid="{1906A85F-C10D-4E2C-84AF-F0BACB51DD29}"/>
    <cellStyle name="제목 1 4" xfId="15514" xr:uid="{5697C1D2-1573-46E9-A668-EDAD40AD53AC}"/>
    <cellStyle name="제목 1 4 10" xfId="15515" xr:uid="{1427FC05-9FC3-4D5E-AB29-23E01B777A1E}"/>
    <cellStyle name="제목 1 4 10 2" xfId="15516" xr:uid="{84757B50-E3D8-4FEB-8476-7B6828C55420}"/>
    <cellStyle name="제목 1 4 10 2 2" xfId="15517" xr:uid="{411E3D0E-CE62-4EAF-8471-45CC9DFC1848}"/>
    <cellStyle name="제목 1 4 10 3" xfId="15518" xr:uid="{5D2E4668-9790-4CC3-B19E-1A920848EA9D}"/>
    <cellStyle name="제목 1 4 10 3 2" xfId="15519" xr:uid="{92B46799-07C3-4301-9A3B-01689610F877}"/>
    <cellStyle name="제목 1 4 10 4" xfId="15520" xr:uid="{379CD7EB-79A1-4329-95DA-6CE4BEA903F5}"/>
    <cellStyle name="제목 1 4 10 4 2" xfId="15521" xr:uid="{9A9E1AA3-9EF4-4F03-8E51-07D61D222CD7}"/>
    <cellStyle name="제목 1 4 10 5" xfId="15522" xr:uid="{D6B2D2C4-0C82-495D-82F3-E8565CE88825}"/>
    <cellStyle name="제목 1 4 10 5 2" xfId="15523" xr:uid="{26E97E93-AE34-4387-AE08-2877D783785D}"/>
    <cellStyle name="제목 1 4 10 6" xfId="15524" xr:uid="{0E916D6D-AF0A-445F-AF02-9E9DE266D4AE}"/>
    <cellStyle name="제목 1 4 10 6 2" xfId="15525" xr:uid="{E505262A-1593-44C5-B96B-075E0780BCD0}"/>
    <cellStyle name="제목 1 4 10 7" xfId="15526" xr:uid="{C0AAF534-C2FC-41CE-AC32-408E57F1303E}"/>
    <cellStyle name="제목 1 4 10 7 2" xfId="15527" xr:uid="{4EC80E20-2615-48A7-AF2B-90C4C2DBFE51}"/>
    <cellStyle name="제목 1 4 10 8" xfId="15528" xr:uid="{2D67DE76-2365-4F48-9903-31D93F492FC5}"/>
    <cellStyle name="제목 1 4 10 8 2" xfId="15529" xr:uid="{7F84B490-5153-4221-A2A1-37B87CB045D7}"/>
    <cellStyle name="제목 1 4 10 9" xfId="15530" xr:uid="{6563CCC8-A28D-4445-B3D4-F8D99B9007F0}"/>
    <cellStyle name="제목 1 4 11" xfId="15531" xr:uid="{9E64E53D-C580-4059-9992-59A5CBCAD13C}"/>
    <cellStyle name="제목 1 4 11 2" xfId="15532" xr:uid="{1B58A8AF-8BD9-4960-988F-BCD221324B25}"/>
    <cellStyle name="제목 1 4 11 2 2" xfId="15533" xr:uid="{F8A0000B-E5A7-45FB-94E4-890BC85A2C1B}"/>
    <cellStyle name="제목 1 4 11 3" xfId="15534" xr:uid="{732645AB-C849-4BC8-8DD4-57AA4F2DD87C}"/>
    <cellStyle name="제목 1 4 11 3 2" xfId="15535" xr:uid="{084B537E-2D59-4BAD-9F0C-64D4BF1FC0C2}"/>
    <cellStyle name="제목 1 4 11 4" xfId="15536" xr:uid="{2E2A508E-2ACC-4860-AF71-983B42D8FF20}"/>
    <cellStyle name="제목 1 4 11 4 2" xfId="15537" xr:uid="{13580F0D-BC2C-46B6-A1B1-1E57AAE8EE58}"/>
    <cellStyle name="제목 1 4 11 5" xfId="15538" xr:uid="{219E837A-97D5-4AED-B20F-0C8F68DAF821}"/>
    <cellStyle name="제목 1 4 11 5 2" xfId="15539" xr:uid="{F905E6EC-9A27-441B-B815-E13D2929E85D}"/>
    <cellStyle name="제목 1 4 11 6" xfId="15540" xr:uid="{AA5EE4E4-3DCB-4E02-823F-E94E47B4E612}"/>
    <cellStyle name="제목 1 4 11 6 2" xfId="15541" xr:uid="{065F3591-0896-4AE9-AF92-DB97A67EF9F6}"/>
    <cellStyle name="제목 1 4 11 7" xfId="15542" xr:uid="{FD0C70A7-F609-42FD-882F-5326A9A25942}"/>
    <cellStyle name="제목 1 4 11 7 2" xfId="15543" xr:uid="{4831AC9C-E6AF-42BA-901F-7C3D15C59518}"/>
    <cellStyle name="제목 1 4 11 8" xfId="15544" xr:uid="{AFBD802F-58CC-4C06-8DB2-99D93EB72B98}"/>
    <cellStyle name="제목 1 4 11 8 2" xfId="15545" xr:uid="{ACD4EA1A-7408-4B0A-B9F2-3DC749324946}"/>
    <cellStyle name="제목 1 4 11 9" xfId="15546" xr:uid="{9853509F-933E-45C2-9AE0-1DF460C377FF}"/>
    <cellStyle name="제목 1 4 12" xfId="15547" xr:uid="{504F35C5-530A-4C58-A518-70AAC90B9604}"/>
    <cellStyle name="제목 1 4 12 2" xfId="15548" xr:uid="{B713A654-DF2F-437D-A56A-7832DD5D347F}"/>
    <cellStyle name="제목 1 4 12 2 2" xfId="15549" xr:uid="{18406DEE-720D-468E-8247-73BE6F5F7CC2}"/>
    <cellStyle name="제목 1 4 12 3" xfId="15550" xr:uid="{FB5B62B8-3F60-4C33-A1BD-AE2DF08758A8}"/>
    <cellStyle name="제목 1 4 12 3 2" xfId="15551" xr:uid="{3D0DD18C-C2BF-4369-B557-A20C9D4DD72A}"/>
    <cellStyle name="제목 1 4 12 4" xfId="15552" xr:uid="{63013C57-7837-4CF0-AFDE-42B7B756724A}"/>
    <cellStyle name="제목 1 4 12 4 2" xfId="15553" xr:uid="{BF7B710E-E49A-428A-A517-56349A220B70}"/>
    <cellStyle name="제목 1 4 12 5" xfId="15554" xr:uid="{C03C79AB-1526-489D-ABFC-7C158F9EDAA9}"/>
    <cellStyle name="제목 1 4 12 5 2" xfId="15555" xr:uid="{ED4C08E7-86E0-41C4-82EE-A515533BA734}"/>
    <cellStyle name="제목 1 4 12 6" xfId="15556" xr:uid="{079F3799-3764-4CA1-B83B-99B5FEBAAAFA}"/>
    <cellStyle name="제목 1 4 12 6 2" xfId="15557" xr:uid="{1CE48B6D-B363-474C-8F38-5F12DFB4C873}"/>
    <cellStyle name="제목 1 4 12 7" xfId="15558" xr:uid="{AB8C8C6B-2D96-446C-ADC6-A4F3B06CB5DA}"/>
    <cellStyle name="제목 1 4 12 7 2" xfId="15559" xr:uid="{CB326808-DCDF-45CA-8BD8-D9FF1BC5B714}"/>
    <cellStyle name="제목 1 4 12 8" xfId="15560" xr:uid="{30467CA5-13FE-4BCE-B012-A229B15E5C6A}"/>
    <cellStyle name="제목 1 4 12 8 2" xfId="15561" xr:uid="{957FB803-5CCB-45D3-AB32-6758291E8C71}"/>
    <cellStyle name="제목 1 4 12 9" xfId="15562" xr:uid="{9D8D9BCA-15E1-4A22-AD32-1A75476CAE70}"/>
    <cellStyle name="제목 1 4 13" xfId="15563" xr:uid="{5D548402-5AF1-495C-A668-809ECFDCF956}"/>
    <cellStyle name="제목 1 4 13 2" xfId="15564" xr:uid="{9158D485-C491-495F-943F-ED755DECECBF}"/>
    <cellStyle name="제목 1 4 13 2 2" xfId="15565" xr:uid="{12E83613-C66B-408B-897B-5F83BD5DD68D}"/>
    <cellStyle name="제목 1 4 13 3" xfId="15566" xr:uid="{C6714FE2-B9F1-478D-BD75-E2BDD760FBF4}"/>
    <cellStyle name="제목 1 4 13 3 2" xfId="15567" xr:uid="{821385E9-7EEE-4BF6-BCDC-55D5CA4EE4B7}"/>
    <cellStyle name="제목 1 4 13 4" xfId="15568" xr:uid="{ABFBF9A7-0EA5-4899-A16F-A500158578AE}"/>
    <cellStyle name="제목 1 4 13 4 2" xfId="15569" xr:uid="{08731B51-9FFF-4BC2-996E-7001F5A37AE3}"/>
    <cellStyle name="제목 1 4 13 5" xfId="15570" xr:uid="{1EAE6F78-E1CB-4FB5-A651-FDA4F726EE29}"/>
    <cellStyle name="제목 1 4 13 5 2" xfId="15571" xr:uid="{B2932051-1A65-4B21-8745-552DF537DD7C}"/>
    <cellStyle name="제목 1 4 13 6" xfId="15572" xr:uid="{EDAE1D41-5D20-4B1C-830D-30038A94DE0A}"/>
    <cellStyle name="제목 1 4 13 6 2" xfId="15573" xr:uid="{481FF24D-A453-4B82-9179-10E37C84F972}"/>
    <cellStyle name="제목 1 4 13 7" xfId="15574" xr:uid="{6152E3EF-09B9-4627-A512-6E5263DA1CB9}"/>
    <cellStyle name="제목 1 4 13 7 2" xfId="15575" xr:uid="{29F33F24-157D-4CC5-BCEF-00AF57238953}"/>
    <cellStyle name="제목 1 4 13 8" xfId="15576" xr:uid="{63EBD897-A2C4-40A5-8826-2D784C9902B3}"/>
    <cellStyle name="제목 1 4 13 8 2" xfId="15577" xr:uid="{C26176CC-1039-424A-8E42-D03383410335}"/>
    <cellStyle name="제목 1 4 13 9" xfId="15578" xr:uid="{6BE0EEBA-7F76-4B94-9CCD-379B14A351D4}"/>
    <cellStyle name="제목 1 4 14" xfId="15579" xr:uid="{FE7CD01A-157C-4C3C-8632-8D8D3BC76BEF}"/>
    <cellStyle name="제목 1 4 14 2" xfId="15580" xr:uid="{81A30D62-42B7-4179-8958-8977B509D2B7}"/>
    <cellStyle name="제목 1 4 14 2 2" xfId="15581" xr:uid="{7B054CF4-229D-4A31-A629-3E3AC6A7AC0E}"/>
    <cellStyle name="제목 1 4 14 3" xfId="15582" xr:uid="{FA0E8D5A-9938-49E8-B23B-6310BED2A39C}"/>
    <cellStyle name="제목 1 4 14 3 2" xfId="15583" xr:uid="{7414870D-98D8-4FDA-806D-1F7050A07E38}"/>
    <cellStyle name="제목 1 4 14 4" xfId="15584" xr:uid="{119B91D6-4AB2-413A-8B5A-9A5FA57D73F5}"/>
    <cellStyle name="제목 1 4 14 4 2" xfId="15585" xr:uid="{398994D2-1622-40CB-81EE-1D69AC96A4C3}"/>
    <cellStyle name="제목 1 4 14 5" xfId="15586" xr:uid="{75565AAF-340A-4F61-9591-94EA202F9856}"/>
    <cellStyle name="제목 1 4 14 5 2" xfId="15587" xr:uid="{5BC14429-A0DB-45E2-9A9E-D1119FD14AA6}"/>
    <cellStyle name="제목 1 4 14 6" xfId="15588" xr:uid="{AA7CA78B-28A8-4046-B2C7-6DBA962FCF1B}"/>
    <cellStyle name="제목 1 4 14 6 2" xfId="15589" xr:uid="{8617B3D3-6E88-459F-B7EA-F7C27652A1AF}"/>
    <cellStyle name="제목 1 4 14 7" xfId="15590" xr:uid="{4C3453B1-0CC7-4ADC-A270-09C65CFC6C76}"/>
    <cellStyle name="제목 1 4 14 7 2" xfId="15591" xr:uid="{3EE4D725-C6DB-4452-8E13-EFDACFFC716C}"/>
    <cellStyle name="제목 1 4 14 8" xfId="15592" xr:uid="{DACA6A3A-4D6F-45E4-8A77-73F404F6D6D3}"/>
    <cellStyle name="제목 1 4 14 8 2" xfId="15593" xr:uid="{31FAB76A-18D6-4908-9771-FE28E0A5E109}"/>
    <cellStyle name="제목 1 4 14 9" xfId="15594" xr:uid="{3215F971-040F-4703-BE09-C98CE2ED63F3}"/>
    <cellStyle name="제목 1 4 15" xfId="15595" xr:uid="{39C5AFF8-4A69-45FC-95F0-7378F800F7B0}"/>
    <cellStyle name="제목 1 4 15 2" xfId="15596" xr:uid="{2F062094-676A-4B5E-A26D-6D4F0FC01ACE}"/>
    <cellStyle name="제목 1 4 16" xfId="15597" xr:uid="{AF934E84-CAC0-4D42-8909-9FBF91D7C9FA}"/>
    <cellStyle name="제목 1 4 16 2" xfId="15598" xr:uid="{FA07C803-6884-4358-9D69-7C6237D4DA18}"/>
    <cellStyle name="제목 1 4 17" xfId="15599" xr:uid="{4F132854-44EA-4432-B567-792CB929BD03}"/>
    <cellStyle name="제목 1 4 17 2" xfId="15600" xr:uid="{3CBCED1E-9678-4A48-B202-870668540B82}"/>
    <cellStyle name="제목 1 4 18" xfId="15601" xr:uid="{534A7670-B25F-4700-A63D-193908153394}"/>
    <cellStyle name="제목 1 4 18 2" xfId="15602" xr:uid="{61B623B2-5EDB-4CD4-8815-555F7C030B27}"/>
    <cellStyle name="제목 1 4 19" xfId="15603" xr:uid="{D56D907E-1B0A-4C54-B1CE-D140A6782304}"/>
    <cellStyle name="제목 1 4 19 2" xfId="15604" xr:uid="{67F207AD-A899-4381-B7D7-D794F995ACE7}"/>
    <cellStyle name="제목 1 4 2" xfId="15605" xr:uid="{37ED0B8F-FC36-4FD8-8E7F-C28C691E2696}"/>
    <cellStyle name="제목 1 4 2 2" xfId="15606" xr:uid="{7E8A14D6-ED77-425F-9C68-F5985E5EC21E}"/>
    <cellStyle name="제목 1 4 2 2 2" xfId="15607" xr:uid="{4ACF03F0-488E-4CE7-B1FC-1A8064833E98}"/>
    <cellStyle name="제목 1 4 2 3" xfId="15608" xr:uid="{4841B274-74FF-4A99-8045-7ACAFF084EBE}"/>
    <cellStyle name="제목 1 4 2 3 2" xfId="15609" xr:uid="{4F2B424B-868F-4E39-8463-298BD1D9147A}"/>
    <cellStyle name="제목 1 4 2 4" xfId="15610" xr:uid="{7CF64E28-A27C-4665-A86F-0B18C5B29814}"/>
    <cellStyle name="제목 1 4 2 4 2" xfId="15611" xr:uid="{058857F1-C01D-4ECE-BCD4-A733308090B4}"/>
    <cellStyle name="제목 1 4 2 5" xfId="15612" xr:uid="{DB5428A5-1A41-4281-B10C-6CFEF90DC527}"/>
    <cellStyle name="제목 1 4 2 5 2" xfId="15613" xr:uid="{263AD63D-89FD-4C09-A32E-5A30E6EE1777}"/>
    <cellStyle name="제목 1 4 2 6" xfId="15614" xr:uid="{10D18DC6-943A-400B-B367-B3BBA3620639}"/>
    <cellStyle name="제목 1 4 2 6 2" xfId="15615" xr:uid="{619252AD-1297-4682-8CF3-05514C38FD19}"/>
    <cellStyle name="제목 1 4 2 7" xfId="15616" xr:uid="{4E3062FA-64DD-4168-B8B3-98492089A9EB}"/>
    <cellStyle name="제목 1 4 2 7 2" xfId="15617" xr:uid="{2A11E786-4734-40E5-9B8C-2F33DB050CA6}"/>
    <cellStyle name="제목 1 4 2 8" xfId="15618" xr:uid="{AAE067C0-5A13-48B9-B4ED-C3CEC6E2CF98}"/>
    <cellStyle name="제목 1 4 2 8 2" xfId="15619" xr:uid="{24ADFD22-E00E-4CB5-A9BE-7635529EE1AF}"/>
    <cellStyle name="제목 1 4 2 9" xfId="15620" xr:uid="{1D01D84D-1395-47C8-8DF1-96DE2A2CCFDF}"/>
    <cellStyle name="제목 1 4 20" xfId="15621" xr:uid="{487B3662-F2B1-4986-8538-3CF7E7C7284D}"/>
    <cellStyle name="제목 1 4 20 2" xfId="15622" xr:uid="{42F9EB56-031C-49F4-8188-889013508C3A}"/>
    <cellStyle name="제목 1 4 3" xfId="15623" xr:uid="{A1BDC106-0555-42F9-959D-32D794DDED92}"/>
    <cellStyle name="제목 1 4 3 2" xfId="15624" xr:uid="{9F57AFEA-C7BE-4311-A4CF-5ABD082EEB75}"/>
    <cellStyle name="제목 1 4 3 2 2" xfId="15625" xr:uid="{CEF49FDF-F723-4DEA-94AB-609DB07C1654}"/>
    <cellStyle name="제목 1 4 3 3" xfId="15626" xr:uid="{16C53E89-BAD7-4890-BE95-90311895E839}"/>
    <cellStyle name="제목 1 4 3 3 2" xfId="15627" xr:uid="{BC0C8EDB-23CF-415F-AF86-4B18C01F0B1E}"/>
    <cellStyle name="제목 1 4 3 4" xfId="15628" xr:uid="{B799BC31-6619-499A-BC07-1E2BF7FF46D4}"/>
    <cellStyle name="제목 1 4 3 4 2" xfId="15629" xr:uid="{1404726D-086A-4B1C-85D9-1E62BAA56037}"/>
    <cellStyle name="제목 1 4 3 5" xfId="15630" xr:uid="{A5700A08-CF84-44F6-B2B4-D8FDDC937075}"/>
    <cellStyle name="제목 1 4 3 5 2" xfId="15631" xr:uid="{5539B979-B1A3-4F18-8D92-D171F37ADFAC}"/>
    <cellStyle name="제목 1 4 3 6" xfId="15632" xr:uid="{36A94DCA-6112-4AE7-86CF-511DD696F670}"/>
    <cellStyle name="제목 1 4 3 6 2" xfId="15633" xr:uid="{5F1564D8-6457-4E98-808E-643B91564325}"/>
    <cellStyle name="제목 1 4 3 7" xfId="15634" xr:uid="{7EA14930-A504-4622-92C7-1135366E2EB5}"/>
    <cellStyle name="제목 1 4 3 7 2" xfId="15635" xr:uid="{65D9E67C-839A-4C53-9A29-1CE5113EF780}"/>
    <cellStyle name="제목 1 4 3 8" xfId="15636" xr:uid="{704D4F11-152E-442B-82E3-8E330445E9C6}"/>
    <cellStyle name="제목 1 4 3 8 2" xfId="15637" xr:uid="{82D1ABD4-8100-4D6A-8D3F-72C3761BC629}"/>
    <cellStyle name="제목 1 4 3 9" xfId="15638" xr:uid="{AB910870-D7DE-44AF-862F-003B6B9502EE}"/>
    <cellStyle name="제목 1 4 4" xfId="15639" xr:uid="{FD54F1FB-FC25-4DDF-BF61-03CAC8408DEB}"/>
    <cellStyle name="제목 1 4 4 2" xfId="15640" xr:uid="{0CF4D8A0-86B4-4D8E-A4ED-9DBF20A40423}"/>
    <cellStyle name="제목 1 4 4 2 2" xfId="15641" xr:uid="{10737720-CE89-4962-B7DC-523A86493E20}"/>
    <cellStyle name="제목 1 4 4 3" xfId="15642" xr:uid="{E0E6975F-F145-4B17-9F8E-2635246E4E88}"/>
    <cellStyle name="제목 1 4 4 3 2" xfId="15643" xr:uid="{CCDFCBBE-1306-48BA-97C6-2A1C6EF763E1}"/>
    <cellStyle name="제목 1 4 4 4" xfId="15644" xr:uid="{D9EC38A2-0F8B-4B01-8B02-2C2115BFC010}"/>
    <cellStyle name="제목 1 4 4 4 2" xfId="15645" xr:uid="{4B9828E9-746C-4CA6-BA5B-B2E681E7A581}"/>
    <cellStyle name="제목 1 4 4 5" xfId="15646" xr:uid="{FFE9D29D-3E85-4770-9BE1-1D5C6FC8EC36}"/>
    <cellStyle name="제목 1 4 4 5 2" xfId="15647" xr:uid="{BD7726C5-A8DA-4AC1-B360-4647DB4F7800}"/>
    <cellStyle name="제목 1 4 4 6" xfId="15648" xr:uid="{BB1EC289-34B4-469A-AE32-81F0D057E9DF}"/>
    <cellStyle name="제목 1 4 4 6 2" xfId="15649" xr:uid="{A91032E8-3EBF-4779-863B-10D845FA6E46}"/>
    <cellStyle name="제목 1 4 4 7" xfId="15650" xr:uid="{9CA68E15-2A79-411F-8304-F8AB526C2B60}"/>
    <cellStyle name="제목 1 4 4 7 2" xfId="15651" xr:uid="{13F04688-0B71-4E73-8475-755580BC3516}"/>
    <cellStyle name="제목 1 4 4 8" xfId="15652" xr:uid="{90B6E819-0A62-41D2-BA4C-7A99A27C9116}"/>
    <cellStyle name="제목 1 4 4 8 2" xfId="15653" xr:uid="{D504317D-49FE-420F-A870-8FCEA073FE42}"/>
    <cellStyle name="제목 1 4 4 9" xfId="15654" xr:uid="{088DC51C-4615-4E36-B869-E97875A39B57}"/>
    <cellStyle name="제목 1 4 5" xfId="15655" xr:uid="{09F13B99-45C6-4B80-9655-FDC45191DE67}"/>
    <cellStyle name="제목 1 4 5 2" xfId="15656" xr:uid="{6A4B820C-C9A0-42AC-9E69-B1F03255BB67}"/>
    <cellStyle name="제목 1 4 5 2 2" xfId="15657" xr:uid="{A373E159-78D5-4F24-9B6C-C6B7BDA92E41}"/>
    <cellStyle name="제목 1 4 5 3" xfId="15658" xr:uid="{01007AE1-81CC-4933-9638-B95A7E8F88AF}"/>
    <cellStyle name="제목 1 4 5 3 2" xfId="15659" xr:uid="{8D7B515A-3E3A-4A8C-9B61-D2E74060ECAB}"/>
    <cellStyle name="제목 1 4 5 4" xfId="15660" xr:uid="{0B899397-FBBB-41EB-8B44-11F5C57A1FC5}"/>
    <cellStyle name="제목 1 4 5 4 2" xfId="15661" xr:uid="{90009103-C8C1-49C8-96BB-B6764B08D02C}"/>
    <cellStyle name="제목 1 4 5 5" xfId="15662" xr:uid="{FF27FE34-C7D2-40F9-8E2F-C2B2522EA7BE}"/>
    <cellStyle name="제목 1 4 5 5 2" xfId="15663" xr:uid="{B5A67E98-E27C-4D70-9C0D-8FA694025F1E}"/>
    <cellStyle name="제목 1 4 5 6" xfId="15664" xr:uid="{F7431CE6-FA38-4CEB-966F-5B3560524378}"/>
    <cellStyle name="제목 1 4 5 6 2" xfId="15665" xr:uid="{7FDB95BC-F9E6-4413-817D-8F2D20CA9F0E}"/>
    <cellStyle name="제목 1 4 5 7" xfId="15666" xr:uid="{5EDAEF1B-E32F-40AF-8A21-FC0B93EFD2E9}"/>
    <cellStyle name="제목 1 4 5 7 2" xfId="15667" xr:uid="{67830272-B58D-4A4A-8D58-930314A9705A}"/>
    <cellStyle name="제목 1 4 5 8" xfId="15668" xr:uid="{9869F662-A662-4BF3-AE9A-B48281E8EEC9}"/>
    <cellStyle name="제목 1 4 5 8 2" xfId="15669" xr:uid="{3DA4884B-8D22-422D-B27A-3F9D651D4CB0}"/>
    <cellStyle name="제목 1 4 5 9" xfId="15670" xr:uid="{B8D6A2BE-B51A-4B5E-9D38-FC0180ACE4D8}"/>
    <cellStyle name="제목 1 4 6" xfId="15671" xr:uid="{14A544CF-077B-4132-9DE2-93F46E3E8041}"/>
    <cellStyle name="제목 1 4 6 2" xfId="15672" xr:uid="{6B28DAAD-0E7B-4888-B784-3BBAA1C569B8}"/>
    <cellStyle name="제목 1 4 6 2 2" xfId="15673" xr:uid="{86B28B73-D42D-41B9-8DD8-A11E73E479B2}"/>
    <cellStyle name="제목 1 4 6 3" xfId="15674" xr:uid="{033C24E7-AE3A-419A-8F9C-4FC0B70883A4}"/>
    <cellStyle name="제목 1 4 6 3 2" xfId="15675" xr:uid="{F11E4133-3F60-4CC7-A58C-659F5505F2EF}"/>
    <cellStyle name="제목 1 4 6 4" xfId="15676" xr:uid="{C45D405B-BB11-49EE-932B-CC13C0E443B8}"/>
    <cellStyle name="제목 1 4 6 4 2" xfId="15677" xr:uid="{4BB1C03E-8969-4C4A-A0DE-471336F71715}"/>
    <cellStyle name="제목 1 4 6 5" xfId="15678" xr:uid="{D73D031F-95AF-4F88-A75C-6A2010C430A7}"/>
    <cellStyle name="제목 1 4 6 5 2" xfId="15679" xr:uid="{A30DFF47-04A9-4E0C-8783-15ECF8401353}"/>
    <cellStyle name="제목 1 4 6 6" xfId="15680" xr:uid="{7A915CD4-AF15-4D4A-BE4C-5B2B926A5831}"/>
    <cellStyle name="제목 1 4 6 6 2" xfId="15681" xr:uid="{B405FB05-55CA-4618-B334-E6520A07E109}"/>
    <cellStyle name="제목 1 4 6 7" xfId="15682" xr:uid="{44A56106-E352-4919-9014-44700D90EFB1}"/>
    <cellStyle name="제목 1 4 6 7 2" xfId="15683" xr:uid="{7014F865-9505-4775-B41F-74C9E655446E}"/>
    <cellStyle name="제목 1 4 6 8" xfId="15684" xr:uid="{73C713AC-CA43-4BB1-9CC3-50EE5AB8EA8C}"/>
    <cellStyle name="제목 1 4 6 8 2" xfId="15685" xr:uid="{1E6203C0-AA1F-4CE0-A0A2-6A34537E0AFE}"/>
    <cellStyle name="제목 1 4 6 9" xfId="15686" xr:uid="{B27AFFCC-381D-4D3D-A212-6B617DE78AD8}"/>
    <cellStyle name="제목 1 4 7" xfId="15687" xr:uid="{C83BA957-762A-4FFD-A9DF-2B053607B26D}"/>
    <cellStyle name="제목 1 4 7 2" xfId="15688" xr:uid="{AA19B741-9037-46FF-AD2F-518D60642BAA}"/>
    <cellStyle name="제목 1 4 7 2 2" xfId="15689" xr:uid="{AC2D5F90-46C8-4FCF-B95A-E18FD0DC6C95}"/>
    <cellStyle name="제목 1 4 7 3" xfId="15690" xr:uid="{AEBF143E-3382-44D2-88C1-64C31D84F6B0}"/>
    <cellStyle name="제목 1 4 7 3 2" xfId="15691" xr:uid="{75CA83C2-4656-4258-BA47-ACD642862A04}"/>
    <cellStyle name="제목 1 4 7 4" xfId="15692" xr:uid="{802508A8-F014-4B4A-BF3E-3561CB1CA27D}"/>
    <cellStyle name="제목 1 4 7 4 2" xfId="15693" xr:uid="{4E614937-DC08-4D4C-AC8B-ED88056CD3E7}"/>
    <cellStyle name="제목 1 4 7 5" xfId="15694" xr:uid="{06BB750E-3AD1-4E41-A622-39F8D6C34C54}"/>
    <cellStyle name="제목 1 4 7 5 2" xfId="15695" xr:uid="{664DE384-B9E0-4422-80E2-AFB66FB1DDA7}"/>
    <cellStyle name="제목 1 4 7 6" xfId="15696" xr:uid="{3679CE9F-9FB1-457E-A8D1-7C173B2747F3}"/>
    <cellStyle name="제목 1 4 7 6 2" xfId="15697" xr:uid="{EBFCF3B3-BE54-43E7-A715-FDAB1A7BE262}"/>
    <cellStyle name="제목 1 4 7 7" xfId="15698" xr:uid="{83C24108-957C-429B-A91A-9BA457F474FB}"/>
    <cellStyle name="제목 1 4 7 7 2" xfId="15699" xr:uid="{2D45A12C-7181-4DC5-AAEB-4B3C173B17AC}"/>
    <cellStyle name="제목 1 4 7 8" xfId="15700" xr:uid="{6FDA57BE-3061-444F-8DFA-3AA90BC334D4}"/>
    <cellStyle name="제목 1 4 7 8 2" xfId="15701" xr:uid="{887F05A4-5E80-4661-99D9-1B834EDE9C49}"/>
    <cellStyle name="제목 1 4 7 9" xfId="15702" xr:uid="{FEDA930E-6A6E-42D8-8834-1E37ACC75E1D}"/>
    <cellStyle name="제목 1 4 8" xfId="15703" xr:uid="{47CB0054-E606-4A69-B3C7-BCF76BC55FF5}"/>
    <cellStyle name="제목 1 4 8 2" xfId="15704" xr:uid="{F3F5FC09-1A88-4DED-9728-EDA726AEA425}"/>
    <cellStyle name="제목 1 4 8 2 2" xfId="15705" xr:uid="{EC83D753-7B6B-4A2E-9218-992836E907BE}"/>
    <cellStyle name="제목 1 4 8 3" xfId="15706" xr:uid="{FD118F2F-ECEE-4D5A-AF80-B0A7EAAA2001}"/>
    <cellStyle name="제목 1 4 8 3 2" xfId="15707" xr:uid="{94FC8FE5-381E-4362-91CA-898BA3A0CE13}"/>
    <cellStyle name="제목 1 4 8 4" xfId="15708" xr:uid="{5C3E2536-F10D-44F2-8149-C4D3D963A13E}"/>
    <cellStyle name="제목 1 4 8 4 2" xfId="15709" xr:uid="{8F5E3E78-E046-4A6E-891F-AD2A34DD7C9A}"/>
    <cellStyle name="제목 1 4 8 5" xfId="15710" xr:uid="{3E56598B-2524-4A13-8D27-0980B1FBC101}"/>
    <cellStyle name="제목 1 4 8 5 2" xfId="15711" xr:uid="{984FAB3E-1C9B-4C72-BE71-7CC0A1BC726B}"/>
    <cellStyle name="제목 1 4 8 6" xfId="15712" xr:uid="{A385EF35-2717-4852-ACD4-7E4B07FF64F8}"/>
    <cellStyle name="제목 1 4 8 6 2" xfId="15713" xr:uid="{0C565FFD-4B1C-4C0F-811E-0162B1AD22C3}"/>
    <cellStyle name="제목 1 4 8 7" xfId="15714" xr:uid="{E9DBE8D1-25D9-418E-A466-FC97A62094A5}"/>
    <cellStyle name="제목 1 4 8 7 2" xfId="15715" xr:uid="{14ED58A5-2ED6-4101-9528-FD9832DD78F7}"/>
    <cellStyle name="제목 1 4 8 8" xfId="15716" xr:uid="{C09C4611-B2EF-4CE6-B002-7B50B4DE462B}"/>
    <cellStyle name="제목 1 4 8 8 2" xfId="15717" xr:uid="{0128886D-1424-4CF2-87DD-9C3554EA51C3}"/>
    <cellStyle name="제목 1 4 8 9" xfId="15718" xr:uid="{41C25011-604A-426E-A66D-A9464F9A9026}"/>
    <cellStyle name="제목 1 4 9" xfId="15719" xr:uid="{17DE6F04-5A5A-49BA-9329-77B8CEDF158E}"/>
    <cellStyle name="제목 1 4 9 2" xfId="15720" xr:uid="{9BF01994-9FD1-4004-8CA3-B86A6281BB19}"/>
    <cellStyle name="제목 1 4 9 2 2" xfId="15721" xr:uid="{74EB0221-BB7E-4F12-869B-5C44B5C311D0}"/>
    <cellStyle name="제목 1 4 9 3" xfId="15722" xr:uid="{B869F95B-AD5B-4DF2-94CE-68D0CBF31F6E}"/>
    <cellStyle name="제목 1 4 9 3 2" xfId="15723" xr:uid="{E24423C4-AB56-404B-8CA6-F440933ECE6D}"/>
    <cellStyle name="제목 1 4 9 4" xfId="15724" xr:uid="{6C9DC086-2341-4E49-BF4A-19B774CE3A36}"/>
    <cellStyle name="제목 1 4 9 4 2" xfId="15725" xr:uid="{FD5DFA91-8959-4037-A8B3-9DBF6033E95C}"/>
    <cellStyle name="제목 1 4 9 5" xfId="15726" xr:uid="{B0B83162-7DFF-4AD1-818A-C2F6B62EEBE4}"/>
    <cellStyle name="제목 1 4 9 5 2" xfId="15727" xr:uid="{0C8463A8-4060-4634-90B7-D07219AE2F9B}"/>
    <cellStyle name="제목 1 4 9 6" xfId="15728" xr:uid="{1E62D545-B522-4AE1-AB65-7ECC0711BEBC}"/>
    <cellStyle name="제목 1 4 9 6 2" xfId="15729" xr:uid="{B1787C84-0C79-4DC2-89E4-E32B5D845F67}"/>
    <cellStyle name="제목 1 4 9 7" xfId="15730" xr:uid="{48BF1A70-D702-415D-878F-C02CF8C0F277}"/>
    <cellStyle name="제목 1 4 9 7 2" xfId="15731" xr:uid="{5F70E2B2-1F19-4643-9FF6-2322E22FA80F}"/>
    <cellStyle name="제목 1 4 9 8" xfId="15732" xr:uid="{DFCF0F55-6E19-4AED-A6BF-47219E62876B}"/>
    <cellStyle name="제목 1 4 9 8 2" xfId="15733" xr:uid="{F8A7883F-D778-4E84-B3E4-EB17E5F38C17}"/>
    <cellStyle name="제목 1 4 9 9" xfId="15734" xr:uid="{B3FC395B-228A-439A-905B-843454F14F07}"/>
    <cellStyle name="제목 1 40" xfId="15735" xr:uid="{2016430B-3B8F-42BC-B312-2D0C17B5081F}"/>
    <cellStyle name="제목 1 40 2" xfId="15736" xr:uid="{FFDA1830-C2C0-48F2-8A80-F0C5E6AEB8BB}"/>
    <cellStyle name="제목 1 41" xfId="15737" xr:uid="{91B84241-3A1F-44BB-AE06-16DDAE199844}"/>
    <cellStyle name="제목 1 41 2" xfId="15738" xr:uid="{F9CF7C8F-FE8D-4273-B001-5CC593E9483E}"/>
    <cellStyle name="제목 1 42" xfId="15739" xr:uid="{2A66D181-7CF6-4700-97AE-DD2F5FB98D7C}"/>
    <cellStyle name="제목 1 42 2" xfId="15740" xr:uid="{9DC2F317-D24E-4713-8400-2703A559B3ED}"/>
    <cellStyle name="제목 1 43" xfId="42328" xr:uid="{1BAF16DF-DB4C-4E8A-B77F-EDD37E921C08}"/>
    <cellStyle name="제목 1 5" xfId="15741" xr:uid="{872D961A-4F74-47E3-86FE-625243650FD4}"/>
    <cellStyle name="제목 1 5 10" xfId="15742" xr:uid="{08AA6639-3976-4363-BE67-958A46AC090A}"/>
    <cellStyle name="제목 1 5 10 2" xfId="15743" xr:uid="{FD5E82B6-8478-4E03-BFC8-35F9037439FA}"/>
    <cellStyle name="제목 1 5 10 2 2" xfId="15744" xr:uid="{146CE747-2C06-4118-9BCA-E888D82B4988}"/>
    <cellStyle name="제목 1 5 10 3" xfId="15745" xr:uid="{9831064D-D960-43F5-809D-F39E49612E9E}"/>
    <cellStyle name="제목 1 5 10 3 2" xfId="15746" xr:uid="{1DB4FCB1-A7F1-40BF-891C-0659286C249E}"/>
    <cellStyle name="제목 1 5 10 4" xfId="15747" xr:uid="{26FDA239-DE8E-486C-9FFA-147E659B181E}"/>
    <cellStyle name="제목 1 5 10 4 2" xfId="15748" xr:uid="{9339877A-3470-4D54-946A-1801D77B35E2}"/>
    <cellStyle name="제목 1 5 10 5" xfId="15749" xr:uid="{DB3FECDD-5ED2-45DD-86D3-4E0840F7EA83}"/>
    <cellStyle name="제목 1 5 10 5 2" xfId="15750" xr:uid="{A62E3970-D324-4E42-88D3-D07B2A94BF5C}"/>
    <cellStyle name="제목 1 5 10 6" xfId="15751" xr:uid="{87F0FDAF-8884-441C-94FE-74BAD4FAEE91}"/>
    <cellStyle name="제목 1 5 10 6 2" xfId="15752" xr:uid="{BF4CB72F-EC8E-4F9A-A0C5-40467E95CCC0}"/>
    <cellStyle name="제목 1 5 10 7" xfId="15753" xr:uid="{F00A2497-ABB4-44E2-94DC-3E67FFE9A2C7}"/>
    <cellStyle name="제목 1 5 10 7 2" xfId="15754" xr:uid="{8EA0D15F-8008-40CE-8938-C5194F8B2546}"/>
    <cellStyle name="제목 1 5 10 8" xfId="15755" xr:uid="{69A94D4E-72AC-4EEC-AD4B-3130C4CF3EE6}"/>
    <cellStyle name="제목 1 5 10 8 2" xfId="15756" xr:uid="{A9D636EC-3C96-4ADE-BD2B-E5B969093894}"/>
    <cellStyle name="제목 1 5 10 9" xfId="15757" xr:uid="{6E8AD736-FC5C-479E-AF1D-8B59BF539076}"/>
    <cellStyle name="제목 1 5 11" xfId="15758" xr:uid="{3F4D2D5D-5196-4409-91F3-AA7B7B43EC28}"/>
    <cellStyle name="제목 1 5 11 2" xfId="15759" xr:uid="{A1B7F7F5-44B3-4835-A853-F8FA9100390E}"/>
    <cellStyle name="제목 1 5 11 2 2" xfId="15760" xr:uid="{0F7D2D5C-F234-4FF4-8161-6DBFC3FFEC25}"/>
    <cellStyle name="제목 1 5 11 3" xfId="15761" xr:uid="{057F1097-ABAB-4C9A-9776-B5D3B1E4E72B}"/>
    <cellStyle name="제목 1 5 11 3 2" xfId="15762" xr:uid="{E61B454F-FAB4-4499-A6F0-283F2BDFDB46}"/>
    <cellStyle name="제목 1 5 11 4" xfId="15763" xr:uid="{66D194FD-E8F2-414B-A719-421E8CA1AA08}"/>
    <cellStyle name="제목 1 5 11 4 2" xfId="15764" xr:uid="{1B256836-9264-403A-A21A-11277B4C4168}"/>
    <cellStyle name="제목 1 5 11 5" xfId="15765" xr:uid="{89F45EFA-C025-4626-A61F-D19D9A686E3D}"/>
    <cellStyle name="제목 1 5 11 5 2" xfId="15766" xr:uid="{84076F43-8C9C-40BA-BAE7-3ED7BB39C079}"/>
    <cellStyle name="제목 1 5 11 6" xfId="15767" xr:uid="{FB9D201E-E74E-4249-9A1B-5DE86D1D80E5}"/>
    <cellStyle name="제목 1 5 11 6 2" xfId="15768" xr:uid="{3A1EBF1B-DCA3-49BA-89EA-B1219E519B37}"/>
    <cellStyle name="제목 1 5 11 7" xfId="15769" xr:uid="{DB72A1AC-0831-4A6B-A799-BDD618D96C71}"/>
    <cellStyle name="제목 1 5 11 7 2" xfId="15770" xr:uid="{4A360DF2-ECD6-4E1D-818B-DD1C4B346E1E}"/>
    <cellStyle name="제목 1 5 11 8" xfId="15771" xr:uid="{AAB9878B-2376-46D8-9141-2ADFE604A4AD}"/>
    <cellStyle name="제목 1 5 11 8 2" xfId="15772" xr:uid="{10BC5EFB-50A3-45A2-9CE4-724E333DD73B}"/>
    <cellStyle name="제목 1 5 11 9" xfId="15773" xr:uid="{C4E5B5DE-0344-4D64-AB3E-C64843313CD1}"/>
    <cellStyle name="제목 1 5 12" xfId="15774" xr:uid="{DFE29AEC-68C1-4F97-BBF2-9A7EE610386A}"/>
    <cellStyle name="제목 1 5 12 2" xfId="15775" xr:uid="{FEB2A4D7-C7FB-4839-9F4C-50CC4AAC4D78}"/>
    <cellStyle name="제목 1 5 12 2 2" xfId="15776" xr:uid="{4292FC02-A978-4ECE-A5E1-7F06187BCC83}"/>
    <cellStyle name="제목 1 5 12 3" xfId="15777" xr:uid="{825A2259-AF0D-4D6A-BDF9-53B428A9C5E2}"/>
    <cellStyle name="제목 1 5 12 3 2" xfId="15778" xr:uid="{7C0E150B-EB95-4059-B546-CBBA244ADD62}"/>
    <cellStyle name="제목 1 5 12 4" xfId="15779" xr:uid="{769F1653-C4C5-496C-A7CE-E8C030031DE5}"/>
    <cellStyle name="제목 1 5 12 4 2" xfId="15780" xr:uid="{74D01033-FDA2-4406-8B42-C64D83D05F5A}"/>
    <cellStyle name="제목 1 5 12 5" xfId="15781" xr:uid="{6C32010C-E6E2-4EC8-8CEC-A4D735BE400A}"/>
    <cellStyle name="제목 1 5 12 5 2" xfId="15782" xr:uid="{ACECB1F5-19E3-449F-9F57-4DDBA188E62D}"/>
    <cellStyle name="제목 1 5 12 6" xfId="15783" xr:uid="{9E4325C6-6685-4436-A785-C69095971B8C}"/>
    <cellStyle name="제목 1 5 12 6 2" xfId="15784" xr:uid="{61CC8F81-2413-4901-9D77-CD9F9B6170C2}"/>
    <cellStyle name="제목 1 5 12 7" xfId="15785" xr:uid="{0EFABF0C-82E5-43C5-A6AB-39AFCB78B85B}"/>
    <cellStyle name="제목 1 5 12 7 2" xfId="15786" xr:uid="{A956C24D-BBCF-41F8-920E-6E1B44776C32}"/>
    <cellStyle name="제목 1 5 12 8" xfId="15787" xr:uid="{4AFC568B-5744-4FEA-B324-204BF2EE0D9C}"/>
    <cellStyle name="제목 1 5 12 8 2" xfId="15788" xr:uid="{EBE92667-462D-4A1F-BE09-AE8C47620316}"/>
    <cellStyle name="제목 1 5 12 9" xfId="15789" xr:uid="{24D4FC9E-44FB-4211-841C-0B2C05677BFD}"/>
    <cellStyle name="제목 1 5 13" xfId="15790" xr:uid="{91D53396-5675-4417-811C-8B6E58376F00}"/>
    <cellStyle name="제목 1 5 13 2" xfId="15791" xr:uid="{677E5748-ECA2-4EF9-8F0D-52977E424EEE}"/>
    <cellStyle name="제목 1 5 13 2 2" xfId="15792" xr:uid="{D08DD60D-40A3-485E-8440-65A7B562F34C}"/>
    <cellStyle name="제목 1 5 13 3" xfId="15793" xr:uid="{E8F6AA49-5EE9-4710-8D5C-1E7ACFEEA9DF}"/>
    <cellStyle name="제목 1 5 13 3 2" xfId="15794" xr:uid="{CAD83AE7-6403-4B50-B4AC-C12BCB94ABC3}"/>
    <cellStyle name="제목 1 5 13 4" xfId="15795" xr:uid="{1673CCA1-2457-4410-878B-46EB24B73B58}"/>
    <cellStyle name="제목 1 5 13 4 2" xfId="15796" xr:uid="{999E18C9-73EA-4EEF-8D2C-AB22076CCBFB}"/>
    <cellStyle name="제목 1 5 13 5" xfId="15797" xr:uid="{20D1899C-A7C9-4D3B-AA38-830AD5456FA9}"/>
    <cellStyle name="제목 1 5 13 5 2" xfId="15798" xr:uid="{CD8467C6-BE78-4223-BCA6-A1DD23E71894}"/>
    <cellStyle name="제목 1 5 13 6" xfId="15799" xr:uid="{7F5716E5-B40B-42F2-872E-14F2F77F53FC}"/>
    <cellStyle name="제목 1 5 13 6 2" xfId="15800" xr:uid="{576B2FB8-FDB4-40FC-9702-16EEF53459C8}"/>
    <cellStyle name="제목 1 5 13 7" xfId="15801" xr:uid="{580A8B5F-38BE-47B5-8C34-05E3F8852E2E}"/>
    <cellStyle name="제목 1 5 13 7 2" xfId="15802" xr:uid="{9131E241-BFC4-41ED-9E78-2BFA8D7767EB}"/>
    <cellStyle name="제목 1 5 13 8" xfId="15803" xr:uid="{A2CAE223-7E24-41EA-9209-9039C20511FF}"/>
    <cellStyle name="제목 1 5 13 8 2" xfId="15804" xr:uid="{9E65C862-2473-4E33-B86F-8D164BCB3DE7}"/>
    <cellStyle name="제목 1 5 13 9" xfId="15805" xr:uid="{7485AFA8-4A3E-4B39-A1F3-A55BFDB84593}"/>
    <cellStyle name="제목 1 5 14" xfId="15806" xr:uid="{9CB54B3F-206C-49A9-B959-890B3EF732D3}"/>
    <cellStyle name="제목 1 5 14 2" xfId="15807" xr:uid="{A116BBE8-833C-4716-B612-9F17EA117AAA}"/>
    <cellStyle name="제목 1 5 14 2 2" xfId="15808" xr:uid="{DCBF675B-AAF1-479F-9E40-57DA90362AEB}"/>
    <cellStyle name="제목 1 5 14 3" xfId="15809" xr:uid="{2ECC98FD-8836-43D2-8A03-60CC69E9463E}"/>
    <cellStyle name="제목 1 5 14 3 2" xfId="15810" xr:uid="{5B08AF25-4F28-4DBA-84AB-C073BB504D03}"/>
    <cellStyle name="제목 1 5 14 4" xfId="15811" xr:uid="{6B527571-6A99-45F4-B3DA-4E583B770540}"/>
    <cellStyle name="제목 1 5 14 4 2" xfId="15812" xr:uid="{6F963708-9176-453A-93E2-B613E7FD3652}"/>
    <cellStyle name="제목 1 5 14 5" xfId="15813" xr:uid="{870BDD36-E3A8-4ABE-8E4D-C162A4517ACB}"/>
    <cellStyle name="제목 1 5 14 5 2" xfId="15814" xr:uid="{6F150710-2ED6-4BAF-B602-1C18C1D7BA9B}"/>
    <cellStyle name="제목 1 5 14 6" xfId="15815" xr:uid="{380A4EA0-28FE-40A4-BEA2-20BD0600F96C}"/>
    <cellStyle name="제목 1 5 14 6 2" xfId="15816" xr:uid="{82AE6F98-552F-4247-9411-49123E114DBE}"/>
    <cellStyle name="제목 1 5 14 7" xfId="15817" xr:uid="{4066BB39-399D-4E5A-A638-D22D04C221E0}"/>
    <cellStyle name="제목 1 5 14 7 2" xfId="15818" xr:uid="{7DE7E062-63B9-4A73-A83D-DD24ABE71627}"/>
    <cellStyle name="제목 1 5 14 8" xfId="15819" xr:uid="{8A51F9D1-0C75-4735-86C9-D289379EFFED}"/>
    <cellStyle name="제목 1 5 14 8 2" xfId="15820" xr:uid="{3C4D5009-3016-46F6-B660-3F916210D0F1}"/>
    <cellStyle name="제목 1 5 14 9" xfId="15821" xr:uid="{9998B4AD-F73A-4B5B-8D24-A83D99AE3FFC}"/>
    <cellStyle name="제목 1 5 15" xfId="15822" xr:uid="{35A018DA-AB89-4465-A833-38E348EBF75D}"/>
    <cellStyle name="제목 1 5 15 2" xfId="15823" xr:uid="{F9D01AE1-D246-4CBD-903D-B53F1B98600F}"/>
    <cellStyle name="제목 1 5 16" xfId="15824" xr:uid="{C72EA87D-198F-4A26-8C32-8DD4D50C88F8}"/>
    <cellStyle name="제목 1 5 16 2" xfId="15825" xr:uid="{965A9C3A-EDD8-4DC9-B703-A88283BAC6E9}"/>
    <cellStyle name="제목 1 5 17" xfId="15826" xr:uid="{AE13247F-6C8C-4C6F-B01F-68E905B4B83D}"/>
    <cellStyle name="제목 1 5 17 2" xfId="15827" xr:uid="{10B97B9A-0920-4854-A384-76D455186311}"/>
    <cellStyle name="제목 1 5 18" xfId="15828" xr:uid="{602A6ABB-07FB-4E41-B716-70CCCF56787D}"/>
    <cellStyle name="제목 1 5 18 2" xfId="15829" xr:uid="{460EEB5F-77BE-4A25-8541-6DBCA8FE1001}"/>
    <cellStyle name="제목 1 5 19" xfId="15830" xr:uid="{78838E79-E13C-40CA-A803-38BD368BCC38}"/>
    <cellStyle name="제목 1 5 19 2" xfId="15831" xr:uid="{C1D74BB5-91E8-4644-91B5-3EC276B537C8}"/>
    <cellStyle name="제목 1 5 2" xfId="15832" xr:uid="{5D15B621-588A-4DCB-B1BC-43CEC55A2A9D}"/>
    <cellStyle name="제목 1 5 2 2" xfId="15833" xr:uid="{4DB0C848-8436-47E8-A6E2-2A6FC8CC220E}"/>
    <cellStyle name="제목 1 5 2 2 2" xfId="15834" xr:uid="{857A98DF-7E12-4666-B13E-312A53C4C270}"/>
    <cellStyle name="제목 1 5 2 3" xfId="15835" xr:uid="{3FF2F851-84A9-43EA-B00E-FD5499BFD79D}"/>
    <cellStyle name="제목 1 5 2 3 2" xfId="15836" xr:uid="{5F55BBF6-6E04-4429-8FF1-52CDBA4A2F9C}"/>
    <cellStyle name="제목 1 5 2 4" xfId="15837" xr:uid="{17EAA2F5-C16D-4502-94F1-7D01A3E93403}"/>
    <cellStyle name="제목 1 5 2 4 2" xfId="15838" xr:uid="{FD67D649-C0B7-4B8E-AA26-C859A5E50FE8}"/>
    <cellStyle name="제목 1 5 2 5" xfId="15839" xr:uid="{EE6C2EF8-0FFF-4C5E-B6A8-B03F06319441}"/>
    <cellStyle name="제목 1 5 2 5 2" xfId="15840" xr:uid="{3E3416A9-8122-4BC1-A574-08DF62757AB3}"/>
    <cellStyle name="제목 1 5 2 6" xfId="15841" xr:uid="{5CCE1399-06EB-41DC-8DBD-662CF5B72492}"/>
    <cellStyle name="제목 1 5 2 6 2" xfId="15842" xr:uid="{2CF83518-D86F-49E9-8332-DD55B5633C01}"/>
    <cellStyle name="제목 1 5 2 7" xfId="15843" xr:uid="{270D7ED5-F57A-44A3-9243-28747097F923}"/>
    <cellStyle name="제목 1 5 2 7 2" xfId="15844" xr:uid="{CB35F2ED-D098-4E2B-A106-503AE254005A}"/>
    <cellStyle name="제목 1 5 2 8" xfId="15845" xr:uid="{D28BEAF7-9EE1-4869-9369-947DF2CE74E1}"/>
    <cellStyle name="제목 1 5 2 8 2" xfId="15846" xr:uid="{E5DA6C7F-1884-4AEA-B0D9-79590B14838E}"/>
    <cellStyle name="제목 1 5 2 9" xfId="15847" xr:uid="{404D7651-31E9-4875-BB1C-CF0988A53D91}"/>
    <cellStyle name="제목 1 5 20" xfId="15848" xr:uid="{F691CF66-21D1-498C-A056-28B164290366}"/>
    <cellStyle name="제목 1 5 20 2" xfId="15849" xr:uid="{C42DDB16-58EC-4E2C-A55B-F3DCD2BE6A29}"/>
    <cellStyle name="제목 1 5 3" xfId="15850" xr:uid="{1BF45EEE-0652-452C-A651-42921D4324D0}"/>
    <cellStyle name="제목 1 5 3 2" xfId="15851" xr:uid="{4A3FDE3D-832F-41D3-9BA7-FE46A0961D39}"/>
    <cellStyle name="제목 1 5 3 2 2" xfId="15852" xr:uid="{ABD28B14-8589-4CB2-BFAF-298980578903}"/>
    <cellStyle name="제목 1 5 3 3" xfId="15853" xr:uid="{CADFD75D-B908-47BF-9247-589AFBA63C68}"/>
    <cellStyle name="제목 1 5 3 3 2" xfId="15854" xr:uid="{866E0953-CC71-4EE8-B2AD-6B58CB84A40B}"/>
    <cellStyle name="제목 1 5 3 4" xfId="15855" xr:uid="{A68C2238-1FCF-4F7A-9C8B-6F36A5E8E102}"/>
    <cellStyle name="제목 1 5 3 4 2" xfId="15856" xr:uid="{76E1393A-EE7C-4969-A5FC-55FD4B395C4A}"/>
    <cellStyle name="제목 1 5 3 5" xfId="15857" xr:uid="{BE0F236D-DCF0-494A-B781-48D826318A42}"/>
    <cellStyle name="제목 1 5 3 5 2" xfId="15858" xr:uid="{5C876608-7489-480E-AF59-D9FA4C86C8B0}"/>
    <cellStyle name="제목 1 5 3 6" xfId="15859" xr:uid="{401EF8E4-D47F-4B26-80AF-AE5356E952E0}"/>
    <cellStyle name="제목 1 5 3 6 2" xfId="15860" xr:uid="{735033A5-8D6A-4C07-B9DB-A57B7201AEAB}"/>
    <cellStyle name="제목 1 5 3 7" xfId="15861" xr:uid="{5A175B10-300A-4E54-9E84-C2F70B96A1C1}"/>
    <cellStyle name="제목 1 5 3 7 2" xfId="15862" xr:uid="{458004A1-CC03-4E16-A0F7-EA874B7DEBEA}"/>
    <cellStyle name="제목 1 5 3 8" xfId="15863" xr:uid="{49FE9F49-A0B1-42BB-800D-345FB0DB1470}"/>
    <cellStyle name="제목 1 5 3 8 2" xfId="15864" xr:uid="{AC220B68-8A0B-4A13-A026-307F10D7EE24}"/>
    <cellStyle name="제목 1 5 3 9" xfId="15865" xr:uid="{1802CE17-8588-4D41-916B-E8857F06F360}"/>
    <cellStyle name="제목 1 5 4" xfId="15866" xr:uid="{CC1F718C-CF29-40C6-8008-137ED2E36210}"/>
    <cellStyle name="제목 1 5 4 2" xfId="15867" xr:uid="{3CD72C35-2EEC-4951-9440-64FEB8A14E9D}"/>
    <cellStyle name="제목 1 5 4 2 2" xfId="15868" xr:uid="{1D78D926-D0ED-4C4A-A846-32B88915A4AB}"/>
    <cellStyle name="제목 1 5 4 3" xfId="15869" xr:uid="{FE1549A2-5D63-464C-9F12-815DC993B16A}"/>
    <cellStyle name="제목 1 5 4 3 2" xfId="15870" xr:uid="{9245D262-6F4B-489C-9F61-C28BAD664E5A}"/>
    <cellStyle name="제목 1 5 4 4" xfId="15871" xr:uid="{ED663CFE-D241-4021-A208-A0B64D8B9052}"/>
    <cellStyle name="제목 1 5 4 4 2" xfId="15872" xr:uid="{DBF2D7F6-1FF4-4D40-9886-644C17DECB26}"/>
    <cellStyle name="제목 1 5 4 5" xfId="15873" xr:uid="{FCBFE8A6-3ADA-4F19-9079-430324A941C6}"/>
    <cellStyle name="제목 1 5 4 5 2" xfId="15874" xr:uid="{C332791A-3705-4E42-B215-226339DA88EF}"/>
    <cellStyle name="제목 1 5 4 6" xfId="15875" xr:uid="{83EC9BDD-C1F9-49D8-817C-1AE6FDDD94EA}"/>
    <cellStyle name="제목 1 5 4 6 2" xfId="15876" xr:uid="{E7944F72-EC45-4F8C-8109-90C952AAC5A9}"/>
    <cellStyle name="제목 1 5 4 7" xfId="15877" xr:uid="{1DB64BBC-01A9-4096-83E4-8BAC96963829}"/>
    <cellStyle name="제목 1 5 4 7 2" xfId="15878" xr:uid="{3156943E-ADE1-4800-AD12-7551072B575B}"/>
    <cellStyle name="제목 1 5 4 8" xfId="15879" xr:uid="{EEEA0920-CD4C-467F-8446-0FF0FA14B393}"/>
    <cellStyle name="제목 1 5 4 8 2" xfId="15880" xr:uid="{A7E6EDF0-9E5A-4917-8833-BFFC7DC07356}"/>
    <cellStyle name="제목 1 5 4 9" xfId="15881" xr:uid="{931D5B54-F4A2-4AD0-8866-F3065A3643AB}"/>
    <cellStyle name="제목 1 5 5" xfId="15882" xr:uid="{B004BEE3-B5D9-4029-AB1D-3EDADB8C4B4E}"/>
    <cellStyle name="제목 1 5 5 2" xfId="15883" xr:uid="{6A8E3B93-B10F-4CEC-8C78-8AE5BA927631}"/>
    <cellStyle name="제목 1 5 5 2 2" xfId="15884" xr:uid="{45132A54-5B8C-4DEA-9D29-FD257CC0D535}"/>
    <cellStyle name="제목 1 5 5 3" xfId="15885" xr:uid="{2C742E90-01F0-4FF4-80DB-04BAC175E4C6}"/>
    <cellStyle name="제목 1 5 5 3 2" xfId="15886" xr:uid="{CF8765FC-9853-4D62-9AAD-C204179635CC}"/>
    <cellStyle name="제목 1 5 5 4" xfId="15887" xr:uid="{C9BE145D-D315-4100-8E3D-D19838DA8AFB}"/>
    <cellStyle name="제목 1 5 5 4 2" xfId="15888" xr:uid="{9303DB17-CD33-4285-B0DF-A1FC9B8B67E2}"/>
    <cellStyle name="제목 1 5 5 5" xfId="15889" xr:uid="{00C30A3C-00F8-4A6B-A348-8A956C65F9E9}"/>
    <cellStyle name="제목 1 5 5 5 2" xfId="15890" xr:uid="{D0A4558B-D8DB-4220-A047-577033D35F80}"/>
    <cellStyle name="제목 1 5 5 6" xfId="15891" xr:uid="{7F4BBB27-6320-4FB4-8FBA-4A48C182414B}"/>
    <cellStyle name="제목 1 5 5 6 2" xfId="15892" xr:uid="{487419DD-A2B7-481D-989B-977F4B9F083E}"/>
    <cellStyle name="제목 1 5 5 7" xfId="15893" xr:uid="{72A4F267-FFD6-4716-81BE-BDEDE5FED14D}"/>
    <cellStyle name="제목 1 5 5 7 2" xfId="15894" xr:uid="{8D906FF0-691F-45A5-86D2-9502616EF384}"/>
    <cellStyle name="제목 1 5 5 8" xfId="15895" xr:uid="{7E9DE69C-D0D4-49A5-B06B-DD91807000A7}"/>
    <cellStyle name="제목 1 5 5 8 2" xfId="15896" xr:uid="{54A97729-AFD7-4C9E-B885-961A4730165E}"/>
    <cellStyle name="제목 1 5 5 9" xfId="15897" xr:uid="{9447682B-DAF3-480F-AEE7-A0FFC9E4A886}"/>
    <cellStyle name="제목 1 5 6" xfId="15898" xr:uid="{848E05D0-5CC1-477A-8596-21775D5C0D66}"/>
    <cellStyle name="제목 1 5 6 2" xfId="15899" xr:uid="{BC5B13B4-FB45-4874-9580-6B707118736B}"/>
    <cellStyle name="제목 1 5 6 2 2" xfId="15900" xr:uid="{A8DFA7D9-AB33-414B-ABFF-F0EF0A726C06}"/>
    <cellStyle name="제목 1 5 6 3" xfId="15901" xr:uid="{8BA93250-4F5C-459F-B9DC-B2446C6D2D76}"/>
    <cellStyle name="제목 1 5 6 3 2" xfId="15902" xr:uid="{046DE98F-66E7-4579-9150-DE6A21C09B96}"/>
    <cellStyle name="제목 1 5 6 4" xfId="15903" xr:uid="{5E5C9346-510C-4101-9473-F1C07FC6E98C}"/>
    <cellStyle name="제목 1 5 6 4 2" xfId="15904" xr:uid="{C9965E86-A246-43FA-8833-50F5E6012163}"/>
    <cellStyle name="제목 1 5 6 5" xfId="15905" xr:uid="{D9346146-6CE9-44B4-877F-CC0E20EFFCD5}"/>
    <cellStyle name="제목 1 5 6 5 2" xfId="15906" xr:uid="{A63B2544-7268-4719-BD21-4C285F7BC04D}"/>
    <cellStyle name="제목 1 5 6 6" xfId="15907" xr:uid="{AA250C51-0CA7-4BA2-9C82-F31DD9A3492F}"/>
    <cellStyle name="제목 1 5 6 6 2" xfId="15908" xr:uid="{37F36B46-6E8A-4314-8AF2-1180D109DEDB}"/>
    <cellStyle name="제목 1 5 6 7" xfId="15909" xr:uid="{C97F58C7-0BA9-430F-BCFA-ABACC1B4432F}"/>
    <cellStyle name="제목 1 5 6 7 2" xfId="15910" xr:uid="{4D716834-BBDF-4A2A-942E-39390C148F0F}"/>
    <cellStyle name="제목 1 5 6 8" xfId="15911" xr:uid="{DA912C07-0B0D-46F4-9A58-1CFA7A38A7F2}"/>
    <cellStyle name="제목 1 5 6 8 2" xfId="15912" xr:uid="{7A768A6B-15C7-43C9-8803-2056BD11D8DF}"/>
    <cellStyle name="제목 1 5 6 9" xfId="15913" xr:uid="{A398FD5E-F635-4BE5-9684-6617EFE4244C}"/>
    <cellStyle name="제목 1 5 7" xfId="15914" xr:uid="{AA579C3C-BB5D-40F9-BD6C-F5A39837C0BC}"/>
    <cellStyle name="제목 1 5 7 2" xfId="15915" xr:uid="{3887E3D9-510C-4CD2-AC56-3AA3BEB5AF4F}"/>
    <cellStyle name="제목 1 5 7 2 2" xfId="15916" xr:uid="{6BC00B45-4295-4373-94E1-B939738D7BAC}"/>
    <cellStyle name="제목 1 5 7 3" xfId="15917" xr:uid="{F0275213-126D-45F5-B426-33E06EE8BB26}"/>
    <cellStyle name="제목 1 5 7 3 2" xfId="15918" xr:uid="{7D2A189C-600A-4ADF-8F69-FB5B1B64A90D}"/>
    <cellStyle name="제목 1 5 7 4" xfId="15919" xr:uid="{61384487-0370-451B-899A-9106453C8B57}"/>
    <cellStyle name="제목 1 5 7 4 2" xfId="15920" xr:uid="{0B715EF3-0EAB-4B37-BDF8-63FB8DF49737}"/>
    <cellStyle name="제목 1 5 7 5" xfId="15921" xr:uid="{6F207A17-B56A-4700-A181-1BE77FA8CA53}"/>
    <cellStyle name="제목 1 5 7 5 2" xfId="15922" xr:uid="{1BB30370-7514-4E2A-B91D-F042C7B7256E}"/>
    <cellStyle name="제목 1 5 7 6" xfId="15923" xr:uid="{97B4F364-28E0-4DF1-AE98-28FB5347C7E3}"/>
    <cellStyle name="제목 1 5 7 6 2" xfId="15924" xr:uid="{3F4CE740-C6E1-42C9-A405-C1087CE5D2FD}"/>
    <cellStyle name="제목 1 5 7 7" xfId="15925" xr:uid="{76B86F1E-7C0A-4BA8-B816-BE70A4AF3089}"/>
    <cellStyle name="제목 1 5 7 7 2" xfId="15926" xr:uid="{AA7D7B1A-1F3C-4374-8084-9E875AE25777}"/>
    <cellStyle name="제목 1 5 7 8" xfId="15927" xr:uid="{E6451489-4A33-4C02-BD37-F296D67DBB51}"/>
    <cellStyle name="제목 1 5 7 8 2" xfId="15928" xr:uid="{2BFC54AA-0275-423B-95DC-08D7792B2AA3}"/>
    <cellStyle name="제목 1 5 7 9" xfId="15929" xr:uid="{79B3E548-38E5-40DA-8784-31BCA0968104}"/>
    <cellStyle name="제목 1 5 8" xfId="15930" xr:uid="{D67E2CD4-AA19-4351-A2D8-330356E3D4D6}"/>
    <cellStyle name="제목 1 5 8 2" xfId="15931" xr:uid="{EBD0810D-13C9-46CB-B3D9-98CA065559D8}"/>
    <cellStyle name="제목 1 5 8 2 2" xfId="15932" xr:uid="{0FBF68CB-4966-4A58-A088-0F7BE41268C4}"/>
    <cellStyle name="제목 1 5 8 3" xfId="15933" xr:uid="{6D958E7B-3AAB-435E-B213-45E610AF5A3C}"/>
    <cellStyle name="제목 1 5 8 3 2" xfId="15934" xr:uid="{89FDD6A4-74E7-40F1-8804-56DA74CD4117}"/>
    <cellStyle name="제목 1 5 8 4" xfId="15935" xr:uid="{BFD7086A-A361-44CA-A2B5-9CC184A5C385}"/>
    <cellStyle name="제목 1 5 8 4 2" xfId="15936" xr:uid="{9C9B1BD0-F2DE-476E-BF4C-79959591DDF8}"/>
    <cellStyle name="제목 1 5 8 5" xfId="15937" xr:uid="{64F3AD43-AF53-490F-B577-84D03BEFF65E}"/>
    <cellStyle name="제목 1 5 8 5 2" xfId="15938" xr:uid="{BAC186CF-53A1-442B-813A-007C3357D531}"/>
    <cellStyle name="제목 1 5 8 6" xfId="15939" xr:uid="{8A1CC324-6E89-486B-9D88-1BA2EF27F97F}"/>
    <cellStyle name="제목 1 5 8 6 2" xfId="15940" xr:uid="{9C83C263-8B56-4E48-B7A8-390855BFDC7B}"/>
    <cellStyle name="제목 1 5 8 7" xfId="15941" xr:uid="{9BD4002D-C552-45CA-A5CF-6DB15CDCD789}"/>
    <cellStyle name="제목 1 5 8 7 2" xfId="15942" xr:uid="{556217F3-03C5-4D6F-AF50-0F9AEF7371DB}"/>
    <cellStyle name="제목 1 5 8 8" xfId="15943" xr:uid="{E4F4704A-36C2-4FD8-9B92-A67E268C89B2}"/>
    <cellStyle name="제목 1 5 8 8 2" xfId="15944" xr:uid="{C7D1B771-A114-4BCE-AF54-5ED728146312}"/>
    <cellStyle name="제목 1 5 8 9" xfId="15945" xr:uid="{E6ADAFA6-BD80-4FA5-B3BD-F3EA6BC13850}"/>
    <cellStyle name="제목 1 5 9" xfId="15946" xr:uid="{A7E03806-D549-4658-8070-047A654D9892}"/>
    <cellStyle name="제목 1 5 9 2" xfId="15947" xr:uid="{585FF681-E171-49F8-90D3-C6125CFB5AC6}"/>
    <cellStyle name="제목 1 5 9 2 2" xfId="15948" xr:uid="{A581A907-ABC4-4D70-94A9-DA5787CD3DA5}"/>
    <cellStyle name="제목 1 5 9 3" xfId="15949" xr:uid="{BC01442E-9144-49CA-9604-5AFA87EA6646}"/>
    <cellStyle name="제목 1 5 9 3 2" xfId="15950" xr:uid="{8C51D280-8C36-42C5-842A-A81B6D02C257}"/>
    <cellStyle name="제목 1 5 9 4" xfId="15951" xr:uid="{C8FFAEB1-CD50-460E-A96E-48ED92BBD65F}"/>
    <cellStyle name="제목 1 5 9 4 2" xfId="15952" xr:uid="{26F24F07-8CCB-4723-B36C-99B67067FDEF}"/>
    <cellStyle name="제목 1 5 9 5" xfId="15953" xr:uid="{E511400C-5ECB-45D6-B491-BF949C9333E5}"/>
    <cellStyle name="제목 1 5 9 5 2" xfId="15954" xr:uid="{04FF882E-C569-4091-A859-5A77FF4B23CE}"/>
    <cellStyle name="제목 1 5 9 6" xfId="15955" xr:uid="{0D1B5F39-E0F5-4E34-AAEE-98F11437F8B6}"/>
    <cellStyle name="제목 1 5 9 6 2" xfId="15956" xr:uid="{FECCB38B-2824-4F4A-83C2-D0887BB6A7D2}"/>
    <cellStyle name="제목 1 5 9 7" xfId="15957" xr:uid="{540A9917-6FD2-472A-B544-0223E00E4C60}"/>
    <cellStyle name="제목 1 5 9 7 2" xfId="15958" xr:uid="{6135AD93-13BD-4E5A-98D1-361EE1158BF5}"/>
    <cellStyle name="제목 1 5 9 8" xfId="15959" xr:uid="{CD320A51-DE00-4595-A150-AA00290959DC}"/>
    <cellStyle name="제목 1 5 9 8 2" xfId="15960" xr:uid="{9969F85F-95E2-4E49-BF60-F85E4834E828}"/>
    <cellStyle name="제목 1 5 9 9" xfId="15961" xr:uid="{5D829E74-2FD1-411E-8814-DB63A7838E29}"/>
    <cellStyle name="제목 1 6" xfId="15962" xr:uid="{5E428E83-D9DF-4071-816F-72C5E06A9185}"/>
    <cellStyle name="제목 1 6 10" xfId="15963" xr:uid="{2A12154F-E19E-4FAB-B5CB-0A8797D36A0D}"/>
    <cellStyle name="제목 1 6 10 2" xfId="15964" xr:uid="{DE042E62-0944-497B-89FA-52C2E05066DE}"/>
    <cellStyle name="제목 1 6 10 2 2" xfId="15965" xr:uid="{54087395-31D7-41D8-8470-6E9DE53364E9}"/>
    <cellStyle name="제목 1 6 10 3" xfId="15966" xr:uid="{84C5BA26-3CE0-4A9B-A468-5A5C14480564}"/>
    <cellStyle name="제목 1 6 10 3 2" xfId="15967" xr:uid="{8E4737D8-AF38-4A7D-810A-67286E06AB5C}"/>
    <cellStyle name="제목 1 6 10 4" xfId="15968" xr:uid="{B5100FB2-96ED-40E8-B94A-B39E12086E33}"/>
    <cellStyle name="제목 1 6 10 4 2" xfId="15969" xr:uid="{AA7D3FD4-7036-47DC-A527-EADC21E7927B}"/>
    <cellStyle name="제목 1 6 10 5" xfId="15970" xr:uid="{29536F69-1315-426F-B0ED-B7B50BD6DB3D}"/>
    <cellStyle name="제목 1 6 10 5 2" xfId="15971" xr:uid="{80D38355-6C0F-4B4E-A34C-DCBEB234B2AC}"/>
    <cellStyle name="제목 1 6 10 6" xfId="15972" xr:uid="{0F85EF60-C1B6-4530-8916-08DC8D8F6025}"/>
    <cellStyle name="제목 1 6 10 6 2" xfId="15973" xr:uid="{D25264A4-53E6-49F1-8B6A-1DE5AD3BFB59}"/>
    <cellStyle name="제목 1 6 10 7" xfId="15974" xr:uid="{5C3DF1F9-3F60-4E92-B982-B415A49F3C70}"/>
    <cellStyle name="제목 1 6 10 7 2" xfId="15975" xr:uid="{7F85DB52-34A7-4849-9E41-D34AE86945CE}"/>
    <cellStyle name="제목 1 6 10 8" xfId="15976" xr:uid="{4A663BBD-6A40-417D-86B6-769F699EC70A}"/>
    <cellStyle name="제목 1 6 10 8 2" xfId="15977" xr:uid="{7285BABE-6F6E-47C7-9586-F42935D6C5A5}"/>
    <cellStyle name="제목 1 6 10 9" xfId="15978" xr:uid="{D7AE48B9-70F0-4A8C-92E2-6C7A974E147D}"/>
    <cellStyle name="제목 1 6 11" xfId="15979" xr:uid="{82698122-958C-4ED8-907E-CC4E866AF80C}"/>
    <cellStyle name="제목 1 6 11 2" xfId="15980" xr:uid="{01C5CF36-8BB4-470B-AFC1-901E41984045}"/>
    <cellStyle name="제목 1 6 11 2 2" xfId="15981" xr:uid="{7FAB1790-27B3-485F-A30B-A55432DA00C2}"/>
    <cellStyle name="제목 1 6 11 3" xfId="15982" xr:uid="{842F3E8A-48E6-400B-9FC2-0C06D79ACB4C}"/>
    <cellStyle name="제목 1 6 11 3 2" xfId="15983" xr:uid="{C3DB6FA2-4507-427B-856C-E306ED164BB2}"/>
    <cellStyle name="제목 1 6 11 4" xfId="15984" xr:uid="{2A80506A-DFA2-4F03-BA91-12D7CEE3EA4E}"/>
    <cellStyle name="제목 1 6 11 4 2" xfId="15985" xr:uid="{B519A289-CD1E-4AF5-9E2B-3E56CEED85B1}"/>
    <cellStyle name="제목 1 6 11 5" xfId="15986" xr:uid="{16B7A5A2-D3BF-4E7F-92EC-DE0DEC9C5D0D}"/>
    <cellStyle name="제목 1 6 11 5 2" xfId="15987" xr:uid="{B4B8525F-76EF-4540-94A5-F158E0625872}"/>
    <cellStyle name="제목 1 6 11 6" xfId="15988" xr:uid="{71AC08DA-9458-47F8-9609-EE43B10F4947}"/>
    <cellStyle name="제목 1 6 11 6 2" xfId="15989" xr:uid="{D10FA03A-E172-41AF-BBEF-F49B8AEA59E7}"/>
    <cellStyle name="제목 1 6 11 7" xfId="15990" xr:uid="{9D05D9AE-D9C1-4888-8D22-244C53F761FA}"/>
    <cellStyle name="제목 1 6 11 7 2" xfId="15991" xr:uid="{F60069F8-D76B-4726-88FB-AA207AF8431E}"/>
    <cellStyle name="제목 1 6 11 8" xfId="15992" xr:uid="{48C817FC-6431-41DB-94D7-245ABC80E0E5}"/>
    <cellStyle name="제목 1 6 11 8 2" xfId="15993" xr:uid="{B1954D10-C36C-4468-99B0-844426E57BD3}"/>
    <cellStyle name="제목 1 6 11 9" xfId="15994" xr:uid="{7BFD7A7C-E7BF-4812-A722-0AA96638F9B1}"/>
    <cellStyle name="제목 1 6 12" xfId="15995" xr:uid="{BC145056-9E03-466E-81FC-066733005C50}"/>
    <cellStyle name="제목 1 6 12 2" xfId="15996" xr:uid="{D5ABAEB7-AE13-4976-955F-55698191EDB4}"/>
    <cellStyle name="제목 1 6 12 2 2" xfId="15997" xr:uid="{549FC24A-8967-4617-BEC5-3694D80A7D01}"/>
    <cellStyle name="제목 1 6 12 3" xfId="15998" xr:uid="{5AA208C2-B876-42DB-B0ED-D69858E724EB}"/>
    <cellStyle name="제목 1 6 12 3 2" xfId="15999" xr:uid="{2F6A74C4-255D-4B79-A4CE-5482B2B656E9}"/>
    <cellStyle name="제목 1 6 12 4" xfId="16000" xr:uid="{6ACF54AF-C2FF-4434-A9DB-38627934BB55}"/>
    <cellStyle name="제목 1 6 12 4 2" xfId="16001" xr:uid="{B8E0D0CE-C6D1-4321-843C-932A819D2E6C}"/>
    <cellStyle name="제목 1 6 12 5" xfId="16002" xr:uid="{B846D3DB-AD8A-417F-8400-D22B05EAF3FC}"/>
    <cellStyle name="제목 1 6 12 5 2" xfId="16003" xr:uid="{27716E95-A38C-44B7-A53F-E508CE52933F}"/>
    <cellStyle name="제목 1 6 12 6" xfId="16004" xr:uid="{B230571A-06A4-4CD0-80F5-B1A57F007812}"/>
    <cellStyle name="제목 1 6 12 6 2" xfId="16005" xr:uid="{4E185197-5FC0-4A1E-9183-632CD4D27255}"/>
    <cellStyle name="제목 1 6 12 7" xfId="16006" xr:uid="{07F6D96E-38A6-405C-9545-3D5F784FAFFD}"/>
    <cellStyle name="제목 1 6 12 7 2" xfId="16007" xr:uid="{984DD61D-3981-4F09-B7C4-DA14924D1742}"/>
    <cellStyle name="제목 1 6 12 8" xfId="16008" xr:uid="{F3E98BA8-67BA-4355-9A6D-54F1D171D2B3}"/>
    <cellStyle name="제목 1 6 12 8 2" xfId="16009" xr:uid="{8C87441F-BCE9-40DB-8B38-0CFE451E3603}"/>
    <cellStyle name="제목 1 6 12 9" xfId="16010" xr:uid="{A5A98F16-8F08-4CB8-94C8-B97AC0C062E3}"/>
    <cellStyle name="제목 1 6 13" xfId="16011" xr:uid="{225DCB7A-7F06-4D55-91B7-A6ED416393F3}"/>
    <cellStyle name="제목 1 6 13 2" xfId="16012" xr:uid="{F6C51EE2-E4CF-4CDD-864C-324C786E5C5C}"/>
    <cellStyle name="제목 1 6 13 2 2" xfId="16013" xr:uid="{B59894E2-CEB8-4A3A-965B-2DFAA2DDAD2A}"/>
    <cellStyle name="제목 1 6 13 3" xfId="16014" xr:uid="{DD792190-5FD8-42D4-A674-1D0EF54C91BD}"/>
    <cellStyle name="제목 1 6 13 3 2" xfId="16015" xr:uid="{37F28C97-C644-42CE-8DB7-B5DB00077F56}"/>
    <cellStyle name="제목 1 6 13 4" xfId="16016" xr:uid="{5412B264-8866-403B-88B0-3BA1471A5529}"/>
    <cellStyle name="제목 1 6 13 4 2" xfId="16017" xr:uid="{6B8DB98C-6B86-4F99-B7BF-30F01EF297F0}"/>
    <cellStyle name="제목 1 6 13 5" xfId="16018" xr:uid="{4168C957-034B-4BD0-AEC6-51F6A6C2DE3C}"/>
    <cellStyle name="제목 1 6 13 5 2" xfId="16019" xr:uid="{1786A914-27B1-4C5D-BFD4-54E61ABE0617}"/>
    <cellStyle name="제목 1 6 13 6" xfId="16020" xr:uid="{6CF89D58-D0E5-49A1-9572-0DFF18F153A0}"/>
    <cellStyle name="제목 1 6 13 6 2" xfId="16021" xr:uid="{8138E9E5-4BC8-4A54-8660-C02593615EF8}"/>
    <cellStyle name="제목 1 6 13 7" xfId="16022" xr:uid="{446DCDDA-8513-4276-8E66-7D69E37B2D96}"/>
    <cellStyle name="제목 1 6 13 7 2" xfId="16023" xr:uid="{3100AEAA-F57A-4AB0-B97A-A9B1743324F6}"/>
    <cellStyle name="제목 1 6 13 8" xfId="16024" xr:uid="{E8A8EA28-03A1-4185-A6AF-43261160C682}"/>
    <cellStyle name="제목 1 6 13 8 2" xfId="16025" xr:uid="{814BF4B8-A4B7-41AF-87B3-BDD8058EC0F8}"/>
    <cellStyle name="제목 1 6 13 9" xfId="16026" xr:uid="{78C74D7C-7492-4A8F-BEFC-F0C112001E48}"/>
    <cellStyle name="제목 1 6 14" xfId="16027" xr:uid="{D2B55221-64A7-479F-BB20-D9CC06239D8D}"/>
    <cellStyle name="제목 1 6 14 2" xfId="16028" xr:uid="{B657D98C-CFCE-456E-B30E-EF3D56E9584C}"/>
    <cellStyle name="제목 1 6 14 2 2" xfId="16029" xr:uid="{64D623AC-660E-4308-816E-D0978E632B8B}"/>
    <cellStyle name="제목 1 6 14 3" xfId="16030" xr:uid="{7278CF2E-13A8-40A6-8562-64207485953D}"/>
    <cellStyle name="제목 1 6 14 3 2" xfId="16031" xr:uid="{FE6ABB64-1EC5-4C61-A587-91D0B7A5CDD2}"/>
    <cellStyle name="제목 1 6 14 4" xfId="16032" xr:uid="{D86A04B3-A539-462C-BB68-61F1D4BEAFB0}"/>
    <cellStyle name="제목 1 6 14 4 2" xfId="16033" xr:uid="{631A89C9-59ED-4D56-B27C-EDE5B37EB44C}"/>
    <cellStyle name="제목 1 6 14 5" xfId="16034" xr:uid="{8DA8508D-6FBB-4DB6-B0EC-6B193EE894CA}"/>
    <cellStyle name="제목 1 6 14 5 2" xfId="16035" xr:uid="{9294EDCB-FEA0-4F3F-9186-478DBACA82BA}"/>
    <cellStyle name="제목 1 6 14 6" xfId="16036" xr:uid="{6970B01B-49BE-4C75-9462-D0154B3691AC}"/>
    <cellStyle name="제목 1 6 14 6 2" xfId="16037" xr:uid="{D9FA1BD4-2D71-4205-9D4F-4CC2137A5A15}"/>
    <cellStyle name="제목 1 6 14 7" xfId="16038" xr:uid="{ECD0C749-C2F4-4159-8385-2601B0B3227B}"/>
    <cellStyle name="제목 1 6 14 7 2" xfId="16039" xr:uid="{5C634743-02DA-4983-9ACD-DAC220A3A34B}"/>
    <cellStyle name="제목 1 6 14 8" xfId="16040" xr:uid="{EF1E73D7-7F0E-4801-81C5-B3F8B9E49208}"/>
    <cellStyle name="제목 1 6 14 8 2" xfId="16041" xr:uid="{0E8CDDB2-8556-4A00-A753-AAB5A24D3E2C}"/>
    <cellStyle name="제목 1 6 14 9" xfId="16042" xr:uid="{2AB0C2E9-F07C-43A9-9065-D73C3FE874AB}"/>
    <cellStyle name="제목 1 6 15" xfId="16043" xr:uid="{03D80703-FAFE-4205-A4E9-83555B050BD2}"/>
    <cellStyle name="제목 1 6 15 2" xfId="16044" xr:uid="{F6CDEA86-1999-4D63-8FB8-9FC997017878}"/>
    <cellStyle name="제목 1 6 16" xfId="16045" xr:uid="{A568ABD5-80F8-4A7E-B893-F8973F32535E}"/>
    <cellStyle name="제목 1 6 16 2" xfId="16046" xr:uid="{3FA66C97-3CEA-4E85-8F9A-CEA802E957D2}"/>
    <cellStyle name="제목 1 6 17" xfId="16047" xr:uid="{DD5A0F1C-FDF8-4E2F-8DC9-F505483E1B6A}"/>
    <cellStyle name="제목 1 6 17 2" xfId="16048" xr:uid="{263743DF-05A6-43D1-A74C-05950A64DA7E}"/>
    <cellStyle name="제목 1 6 18" xfId="16049" xr:uid="{9BD9115B-53CD-44ED-B023-D30E156BF42F}"/>
    <cellStyle name="제목 1 6 18 2" xfId="16050" xr:uid="{AD9AFA9C-F26A-4C4F-96BE-0F57CE2CBBE8}"/>
    <cellStyle name="제목 1 6 19" xfId="16051" xr:uid="{840CD38E-DA16-44D3-9253-4599C8544707}"/>
    <cellStyle name="제목 1 6 19 2" xfId="16052" xr:uid="{8156E578-73F6-4B5C-9DD4-775010DACF43}"/>
    <cellStyle name="제목 1 6 2" xfId="16053" xr:uid="{5B2E3D07-F011-40AE-AB62-CBF94DDE2FC0}"/>
    <cellStyle name="제목 1 6 2 2" xfId="16054" xr:uid="{4ECCDF00-BA40-466C-A0BC-F7E60CA88EA5}"/>
    <cellStyle name="제목 1 6 2 2 2" xfId="16055" xr:uid="{E373DFC3-DCC3-4524-A736-8C615609E097}"/>
    <cellStyle name="제목 1 6 2 3" xfId="16056" xr:uid="{02496487-26DC-4C9C-A737-2992E2818361}"/>
    <cellStyle name="제목 1 6 2 3 2" xfId="16057" xr:uid="{4D707E6E-073F-4B5F-A6EA-AF5E6B1CB617}"/>
    <cellStyle name="제목 1 6 2 4" xfId="16058" xr:uid="{1682F5A1-D6D9-453C-808C-450EA66EE6FE}"/>
    <cellStyle name="제목 1 6 2 4 2" xfId="16059" xr:uid="{9A2430BB-1B84-47C0-99CC-A72B465A1612}"/>
    <cellStyle name="제목 1 6 2 5" xfId="16060" xr:uid="{40136728-90CC-477F-8FC2-401979021106}"/>
    <cellStyle name="제목 1 6 2 5 2" xfId="16061" xr:uid="{CB3A449B-42EA-4821-8D2B-05B8082F7BF1}"/>
    <cellStyle name="제목 1 6 2 6" xfId="16062" xr:uid="{E62E81EE-3E03-445F-8612-A96501E0D932}"/>
    <cellStyle name="제목 1 6 2 6 2" xfId="16063" xr:uid="{9263D871-B427-4977-93CE-0B3BAC45EDDB}"/>
    <cellStyle name="제목 1 6 2 7" xfId="16064" xr:uid="{38AD6E16-6EDA-4B8E-B633-9ED2D5952BDC}"/>
    <cellStyle name="제목 1 6 2 7 2" xfId="16065" xr:uid="{B2C551BE-AC0D-479E-9A3F-7BF5733FA1B0}"/>
    <cellStyle name="제목 1 6 2 8" xfId="16066" xr:uid="{6B0FF169-91B5-4801-9841-954E9967049A}"/>
    <cellStyle name="제목 1 6 2 8 2" xfId="16067" xr:uid="{9B1C03A0-4BCE-45A4-982B-C519D0256E34}"/>
    <cellStyle name="제목 1 6 2 9" xfId="16068" xr:uid="{072427D6-7FDA-4C2D-AD71-C910397BE49E}"/>
    <cellStyle name="제목 1 6 20" xfId="16069" xr:uid="{70A7EBFE-2159-4E00-9145-599A4F14D680}"/>
    <cellStyle name="제목 1 6 20 2" xfId="16070" xr:uid="{1A65A904-0FA9-4572-9C1A-BA83CAA9CC5B}"/>
    <cellStyle name="제목 1 6 3" xfId="16071" xr:uid="{CB61EC4B-8258-47CC-B3ED-10AD32669BDA}"/>
    <cellStyle name="제목 1 6 3 2" xfId="16072" xr:uid="{3C52DE6E-DA33-44F0-8402-6A86B4CCFC3C}"/>
    <cellStyle name="제목 1 6 3 2 2" xfId="16073" xr:uid="{AE87511A-940F-4988-8D36-2426F5A6EF35}"/>
    <cellStyle name="제목 1 6 3 3" xfId="16074" xr:uid="{32A38E41-013E-4186-8233-2529C4BB2486}"/>
    <cellStyle name="제목 1 6 3 3 2" xfId="16075" xr:uid="{8BCE6B0A-40D5-4E78-863F-D2908FCFB433}"/>
    <cellStyle name="제목 1 6 3 4" xfId="16076" xr:uid="{2F91DD54-52E9-47F2-912E-8F61C5F49CB0}"/>
    <cellStyle name="제목 1 6 3 4 2" xfId="16077" xr:uid="{DBCF6779-BE02-497F-962D-1A698AB9600A}"/>
    <cellStyle name="제목 1 6 3 5" xfId="16078" xr:uid="{371569BE-84A2-4FB7-986D-E5162EBB4FBE}"/>
    <cellStyle name="제목 1 6 3 5 2" xfId="16079" xr:uid="{6C8AB085-7C47-4EAD-84DC-843FC85898F8}"/>
    <cellStyle name="제목 1 6 3 6" xfId="16080" xr:uid="{97C3C6DE-C438-4E59-990C-C2C47D562CF1}"/>
    <cellStyle name="제목 1 6 3 6 2" xfId="16081" xr:uid="{964246C9-FC2F-4701-8559-1429A0737AC8}"/>
    <cellStyle name="제목 1 6 3 7" xfId="16082" xr:uid="{C1E8BBCF-5E4B-4257-98BA-AE2DB1259665}"/>
    <cellStyle name="제목 1 6 3 7 2" xfId="16083" xr:uid="{A327015D-1F1C-4E2C-9A98-874E839E7B8D}"/>
    <cellStyle name="제목 1 6 3 8" xfId="16084" xr:uid="{0A14F2CD-DA32-4051-9EF1-C93B317F64BE}"/>
    <cellStyle name="제목 1 6 3 8 2" xfId="16085" xr:uid="{D0CB8F77-98BD-450F-8C45-A6124613B394}"/>
    <cellStyle name="제목 1 6 3 9" xfId="16086" xr:uid="{C1576369-3922-42AA-8E4B-ECCCD7FDE191}"/>
    <cellStyle name="제목 1 6 4" xfId="16087" xr:uid="{B961A9A4-866D-4387-95DB-2E8BEFA095CA}"/>
    <cellStyle name="제목 1 6 4 2" xfId="16088" xr:uid="{F473F836-BE0B-47C9-A3E3-AF275CCB466B}"/>
    <cellStyle name="제목 1 6 4 2 2" xfId="16089" xr:uid="{16D1B52B-FD3E-4B87-8B7F-5F0BEC2061A3}"/>
    <cellStyle name="제목 1 6 4 3" xfId="16090" xr:uid="{FF25D9C1-423C-495B-9294-297DA2FF00ED}"/>
    <cellStyle name="제목 1 6 4 3 2" xfId="16091" xr:uid="{5F3EA418-579B-4D36-ABC9-CA9B45761EC5}"/>
    <cellStyle name="제목 1 6 4 4" xfId="16092" xr:uid="{5B40A36D-4754-4B1F-A341-2DE898C58AC8}"/>
    <cellStyle name="제목 1 6 4 4 2" xfId="16093" xr:uid="{18CE4D3C-7551-4380-BE04-B626A8638082}"/>
    <cellStyle name="제목 1 6 4 5" xfId="16094" xr:uid="{644316FE-85E4-413C-B15F-62BE4BE9C8F5}"/>
    <cellStyle name="제목 1 6 4 5 2" xfId="16095" xr:uid="{FD4E9B1C-F3CC-4AA0-9A3A-CF3B58DADBC4}"/>
    <cellStyle name="제목 1 6 4 6" xfId="16096" xr:uid="{09845368-F915-4A31-8D51-71879D5EDA4B}"/>
    <cellStyle name="제목 1 6 4 6 2" xfId="16097" xr:uid="{9A193AB0-5327-4D34-A4D5-87DF391BDE2F}"/>
    <cellStyle name="제목 1 6 4 7" xfId="16098" xr:uid="{28369A65-FC2F-4F4D-A1B1-AA35ADA52195}"/>
    <cellStyle name="제목 1 6 4 7 2" xfId="16099" xr:uid="{80185D8F-BDC1-4BDA-8577-2C01AD23F93D}"/>
    <cellStyle name="제목 1 6 4 8" xfId="16100" xr:uid="{C11FB1C8-B405-4510-A20C-127380F19533}"/>
    <cellStyle name="제목 1 6 4 8 2" xfId="16101" xr:uid="{15BC8D73-F6EF-42C9-8645-8D4066940D3A}"/>
    <cellStyle name="제목 1 6 4 9" xfId="16102" xr:uid="{1769D355-0C71-4095-8849-3511665B1B09}"/>
    <cellStyle name="제목 1 6 5" xfId="16103" xr:uid="{3D742F2B-C240-402F-B77A-3E2FFAF894C8}"/>
    <cellStyle name="제목 1 6 5 2" xfId="16104" xr:uid="{F92F72F0-7B1D-4F79-AB69-307AB9557477}"/>
    <cellStyle name="제목 1 6 5 2 2" xfId="16105" xr:uid="{8F0055FB-6401-419B-A8FB-611AC88D268D}"/>
    <cellStyle name="제목 1 6 5 3" xfId="16106" xr:uid="{F264BAA5-891F-4EB4-AE68-2DB2F5E75110}"/>
    <cellStyle name="제목 1 6 5 3 2" xfId="16107" xr:uid="{9E21D3F4-E830-453D-8098-9D635DCE5205}"/>
    <cellStyle name="제목 1 6 5 4" xfId="16108" xr:uid="{B666A500-CE7A-4020-A7A2-370C409F0925}"/>
    <cellStyle name="제목 1 6 5 4 2" xfId="16109" xr:uid="{EAE2E46C-6329-4EE8-9C09-ED39941BF756}"/>
    <cellStyle name="제목 1 6 5 5" xfId="16110" xr:uid="{B74254A4-EA1F-4DFB-A6EC-615A74AE4FCC}"/>
    <cellStyle name="제목 1 6 5 5 2" xfId="16111" xr:uid="{38D82798-D128-4314-A6AD-BB0115EBE42E}"/>
    <cellStyle name="제목 1 6 5 6" xfId="16112" xr:uid="{8028F420-4F9D-4BD6-B49C-8D555ED86791}"/>
    <cellStyle name="제목 1 6 5 6 2" xfId="16113" xr:uid="{C31FF19A-50F5-4114-8D0D-2344E08521E6}"/>
    <cellStyle name="제목 1 6 5 7" xfId="16114" xr:uid="{3889E4CE-5696-411A-B440-01D0DE3622E9}"/>
    <cellStyle name="제목 1 6 5 7 2" xfId="16115" xr:uid="{BDA2D518-6770-498E-8669-393C34DC3807}"/>
    <cellStyle name="제목 1 6 5 8" xfId="16116" xr:uid="{11BA6840-647C-4C1C-84EB-E83D28CE8D93}"/>
    <cellStyle name="제목 1 6 5 8 2" xfId="16117" xr:uid="{B5822563-1CF9-4C85-895F-008EE06C8B1C}"/>
    <cellStyle name="제목 1 6 5 9" xfId="16118" xr:uid="{5A77D3A6-6923-4DEE-989A-D2C2FDA7C64B}"/>
    <cellStyle name="제목 1 6 6" xfId="16119" xr:uid="{514A2318-27E7-4CED-96AD-ADCC5A2BAAA0}"/>
    <cellStyle name="제목 1 6 6 2" xfId="16120" xr:uid="{1F1427B7-1809-43FE-A50D-59CCF6D7A260}"/>
    <cellStyle name="제목 1 6 6 2 2" xfId="16121" xr:uid="{3763E2F8-FD43-4D9E-9BF5-64A3F4AB0163}"/>
    <cellStyle name="제목 1 6 6 3" xfId="16122" xr:uid="{7A8064DD-F2A2-409F-B9E4-6C79DB35F55A}"/>
    <cellStyle name="제목 1 6 6 3 2" xfId="16123" xr:uid="{5165C23E-378C-4EDF-8BE9-C4349F8B7392}"/>
    <cellStyle name="제목 1 6 6 4" xfId="16124" xr:uid="{24505CF1-583A-4572-87B6-075959A74CD0}"/>
    <cellStyle name="제목 1 6 6 4 2" xfId="16125" xr:uid="{EA80349C-8479-4E04-A89A-362982E93F36}"/>
    <cellStyle name="제목 1 6 6 5" xfId="16126" xr:uid="{8EACE603-5F1A-4959-80EC-EA53C10C7C68}"/>
    <cellStyle name="제목 1 6 6 5 2" xfId="16127" xr:uid="{9C2A4A11-643D-4070-9C7F-F58E4536108A}"/>
    <cellStyle name="제목 1 6 6 6" xfId="16128" xr:uid="{FC1C2CF6-7183-4B4D-9638-1DE40879F351}"/>
    <cellStyle name="제목 1 6 6 6 2" xfId="16129" xr:uid="{F6172647-688F-45BB-9A44-FBFC6175CAE9}"/>
    <cellStyle name="제목 1 6 6 7" xfId="16130" xr:uid="{15B42BFB-2064-43E1-AB2C-5A89D2BD5D4B}"/>
    <cellStyle name="제목 1 6 6 7 2" xfId="16131" xr:uid="{C8C13281-873F-43ED-80C6-DD874E412DA2}"/>
    <cellStyle name="제목 1 6 6 8" xfId="16132" xr:uid="{DABD5538-C58F-456E-9F3C-F8FB0446EEBF}"/>
    <cellStyle name="제목 1 6 6 8 2" xfId="16133" xr:uid="{1051FD5F-C4A0-45BE-9791-C18D0EC2319F}"/>
    <cellStyle name="제목 1 6 6 9" xfId="16134" xr:uid="{796D61F0-910A-4C28-996B-EB5FD920269D}"/>
    <cellStyle name="제목 1 6 7" xfId="16135" xr:uid="{580629D9-A6D9-4693-A251-0097FB7195E8}"/>
    <cellStyle name="제목 1 6 7 2" xfId="16136" xr:uid="{6E4AC7EB-4570-4754-BAC2-F6EF80019F40}"/>
    <cellStyle name="제목 1 6 7 2 2" xfId="16137" xr:uid="{F9207583-3188-4997-B6C1-7FD21BDFB8EB}"/>
    <cellStyle name="제목 1 6 7 3" xfId="16138" xr:uid="{04063D8A-4FE1-4CD4-B253-570CFCCFB5C1}"/>
    <cellStyle name="제목 1 6 7 3 2" xfId="16139" xr:uid="{AE815064-4C99-40EB-9084-C323F7C57222}"/>
    <cellStyle name="제목 1 6 7 4" xfId="16140" xr:uid="{526D2D26-4F10-46C5-BEE4-9C5FEB4768D6}"/>
    <cellStyle name="제목 1 6 7 4 2" xfId="16141" xr:uid="{41D55F19-D816-403B-8EE8-53F9EAD4AC5A}"/>
    <cellStyle name="제목 1 6 7 5" xfId="16142" xr:uid="{4E23D413-4195-451B-86D3-DF77C25BCD2C}"/>
    <cellStyle name="제목 1 6 7 5 2" xfId="16143" xr:uid="{7706C5C3-A011-4296-9338-F8C52AB8C4B7}"/>
    <cellStyle name="제목 1 6 7 6" xfId="16144" xr:uid="{DE68872F-2BBD-4D48-88C0-FD21D6B5B494}"/>
    <cellStyle name="제목 1 6 7 6 2" xfId="16145" xr:uid="{8DCE5BCF-9202-41A1-827E-40CA76275A79}"/>
    <cellStyle name="제목 1 6 7 7" xfId="16146" xr:uid="{1DA928F4-6562-43A0-9EC6-0E46C2D94758}"/>
    <cellStyle name="제목 1 6 7 7 2" xfId="16147" xr:uid="{84B3F37B-A8E9-4967-A953-A8D5B3A9288D}"/>
    <cellStyle name="제목 1 6 7 8" xfId="16148" xr:uid="{0FA90AC1-223D-46D2-A66D-0DDB6F6534B6}"/>
    <cellStyle name="제목 1 6 7 8 2" xfId="16149" xr:uid="{3EC6823B-1214-4FE6-AD5F-64A431BB2E5B}"/>
    <cellStyle name="제목 1 6 7 9" xfId="16150" xr:uid="{2C330FBE-7F3E-42B4-B159-25583DBA5934}"/>
    <cellStyle name="제목 1 6 8" xfId="16151" xr:uid="{D8BEB3D3-AD6A-45A5-8FA5-3FC41D2AF560}"/>
    <cellStyle name="제목 1 6 8 2" xfId="16152" xr:uid="{C6EF44E7-FED7-4B57-A86D-66212F5A3F95}"/>
    <cellStyle name="제목 1 6 8 2 2" xfId="16153" xr:uid="{B115C9F6-1A8B-4D06-AFC6-2806BBBE6587}"/>
    <cellStyle name="제목 1 6 8 3" xfId="16154" xr:uid="{ADC8F703-F3CA-4725-B54A-8A395E833C4B}"/>
    <cellStyle name="제목 1 6 8 3 2" xfId="16155" xr:uid="{E58248C5-87A6-4886-977B-AFF910661E42}"/>
    <cellStyle name="제목 1 6 8 4" xfId="16156" xr:uid="{89934F71-D0F5-49FC-9FE3-AF8E58CADE6C}"/>
    <cellStyle name="제목 1 6 8 4 2" xfId="16157" xr:uid="{6C7A280A-AC7A-44C1-BB9F-A8A71FB42186}"/>
    <cellStyle name="제목 1 6 8 5" xfId="16158" xr:uid="{6336C34E-5A00-4412-B8A4-AF5027F5062F}"/>
    <cellStyle name="제목 1 6 8 5 2" xfId="16159" xr:uid="{F453B030-15C4-4E68-AF4E-D2FF3995C514}"/>
    <cellStyle name="제목 1 6 8 6" xfId="16160" xr:uid="{EE4C60CF-CE95-49CB-B538-28914F03FE2E}"/>
    <cellStyle name="제목 1 6 8 6 2" xfId="16161" xr:uid="{0C31348E-A755-4E6D-A950-41C534CB4029}"/>
    <cellStyle name="제목 1 6 8 7" xfId="16162" xr:uid="{F2261A35-DBF5-4023-90EB-5523D2AF8341}"/>
    <cellStyle name="제목 1 6 8 7 2" xfId="16163" xr:uid="{E7C1E6C0-7DD9-404E-9EB8-3243C390254D}"/>
    <cellStyle name="제목 1 6 8 8" xfId="16164" xr:uid="{CAA28C01-17AF-48E6-9953-CC0ED260C4BA}"/>
    <cellStyle name="제목 1 6 8 8 2" xfId="16165" xr:uid="{3E86CA04-34BA-4265-8D53-0A0BFBBF052E}"/>
    <cellStyle name="제목 1 6 8 9" xfId="16166" xr:uid="{6CD8BEDF-4C73-4F83-A922-BA5898B01A6C}"/>
    <cellStyle name="제목 1 6 9" xfId="16167" xr:uid="{5D20D231-22F2-4B81-9125-AB5565CA574A}"/>
    <cellStyle name="제목 1 6 9 2" xfId="16168" xr:uid="{FAB8C7BD-6BE6-4565-BBC9-3E3CD224FC80}"/>
    <cellStyle name="제목 1 6 9 2 2" xfId="16169" xr:uid="{023B2232-A2E2-4334-8123-0DAB76D41880}"/>
    <cellStyle name="제목 1 6 9 3" xfId="16170" xr:uid="{54D1C111-E1E2-459C-93B0-CF0B5C3E3F6F}"/>
    <cellStyle name="제목 1 6 9 3 2" xfId="16171" xr:uid="{886EEE08-E658-4DB3-B6F8-21A4221E1298}"/>
    <cellStyle name="제목 1 6 9 4" xfId="16172" xr:uid="{C40EC3D1-8968-40FF-AE71-4C063363524A}"/>
    <cellStyle name="제목 1 6 9 4 2" xfId="16173" xr:uid="{CE6FC861-CBFA-48EF-9429-E3EF10F3D3C4}"/>
    <cellStyle name="제목 1 6 9 5" xfId="16174" xr:uid="{2C0A20DD-43BC-48FB-84C8-4EABD1DC6216}"/>
    <cellStyle name="제목 1 6 9 5 2" xfId="16175" xr:uid="{C658E2BE-3758-4C60-B707-CD4E626A259B}"/>
    <cellStyle name="제목 1 6 9 6" xfId="16176" xr:uid="{B5990588-E9FA-452E-907A-514A854F7425}"/>
    <cellStyle name="제목 1 6 9 6 2" xfId="16177" xr:uid="{EDB3E73D-FEA0-4536-9A37-7196CBA77F01}"/>
    <cellStyle name="제목 1 6 9 7" xfId="16178" xr:uid="{798C750A-1BB2-43C3-85EF-1ABABD276ACE}"/>
    <cellStyle name="제목 1 6 9 7 2" xfId="16179" xr:uid="{E8B2B08D-B4EE-4524-9470-1493D2C687A2}"/>
    <cellStyle name="제목 1 6 9 8" xfId="16180" xr:uid="{0FBB8E15-21F6-44BE-B760-A2702E327F50}"/>
    <cellStyle name="제목 1 6 9 8 2" xfId="16181" xr:uid="{70E7BB98-2B6C-4C75-8314-0E4441F52151}"/>
    <cellStyle name="제목 1 6 9 9" xfId="16182" xr:uid="{F72D8723-A0C8-45FB-A60E-3DFC5E3FCCD5}"/>
    <cellStyle name="제목 1 7" xfId="16183" xr:uid="{98BBC549-4ABF-4E9F-AFA3-7014E878B99E}"/>
    <cellStyle name="제목 1 7 10" xfId="16184" xr:uid="{26921FBE-D8A0-4AAD-8203-31C826CE9831}"/>
    <cellStyle name="제목 1 7 10 2" xfId="16185" xr:uid="{C7519BD9-BC78-45B9-92E4-A685730B82C7}"/>
    <cellStyle name="제목 1 7 10 2 2" xfId="16186" xr:uid="{270A85B2-4E7D-4DB4-9162-3CB0B68BE32F}"/>
    <cellStyle name="제목 1 7 10 3" xfId="16187" xr:uid="{D73777AF-8CB3-48E6-86C4-F5E842F32DEE}"/>
    <cellStyle name="제목 1 7 10 3 2" xfId="16188" xr:uid="{FAA5C694-FF2C-43F0-BA8A-8D08E707ADE2}"/>
    <cellStyle name="제목 1 7 10 4" xfId="16189" xr:uid="{CDD88A5D-7920-4A21-9F56-990640979915}"/>
    <cellStyle name="제목 1 7 10 4 2" xfId="16190" xr:uid="{6C4B792A-AC1F-45EE-9484-BFF95F29DC98}"/>
    <cellStyle name="제목 1 7 10 5" xfId="16191" xr:uid="{8797A164-9A42-4D3E-98D2-776DEAEAA260}"/>
    <cellStyle name="제목 1 7 10 5 2" xfId="16192" xr:uid="{BB1C85FD-A1AD-4893-916E-FE72541BDA70}"/>
    <cellStyle name="제목 1 7 10 6" xfId="16193" xr:uid="{32E8AC62-E117-4A65-81E4-F7DCF071D107}"/>
    <cellStyle name="제목 1 7 10 6 2" xfId="16194" xr:uid="{92AC6953-659D-4829-B891-CC4429C1F63B}"/>
    <cellStyle name="제목 1 7 10 7" xfId="16195" xr:uid="{251E0562-918C-4B44-AB62-4F0F78C96596}"/>
    <cellStyle name="제목 1 7 10 7 2" xfId="16196" xr:uid="{2B7A3E62-D885-4D99-A595-580482B97344}"/>
    <cellStyle name="제목 1 7 10 8" xfId="16197" xr:uid="{42B8A46A-E927-46CF-8DEE-7E75BD7E0943}"/>
    <cellStyle name="제목 1 7 10 8 2" xfId="16198" xr:uid="{5242C387-341C-4012-9768-CC0190134111}"/>
    <cellStyle name="제목 1 7 10 9" xfId="16199" xr:uid="{8ED460FC-7270-4AB8-A964-39EE1F0EF276}"/>
    <cellStyle name="제목 1 7 11" xfId="16200" xr:uid="{73C0289D-0051-4ECE-BD7D-4E9C84379397}"/>
    <cellStyle name="제목 1 7 11 2" xfId="16201" xr:uid="{A703BAE7-81F9-484B-9047-E10E45D51461}"/>
    <cellStyle name="제목 1 7 11 2 2" xfId="16202" xr:uid="{2B38BEBD-8519-48C9-A3FA-927F624C3D4E}"/>
    <cellStyle name="제목 1 7 11 3" xfId="16203" xr:uid="{862EE01B-B1B0-4ADE-8610-8EF98F303FFA}"/>
    <cellStyle name="제목 1 7 11 3 2" xfId="16204" xr:uid="{A820383E-1010-46A8-96D7-5C231FA18F8B}"/>
    <cellStyle name="제목 1 7 11 4" xfId="16205" xr:uid="{CE066E3C-0090-4BBB-A0F2-CC3D6ABD43E7}"/>
    <cellStyle name="제목 1 7 11 4 2" xfId="16206" xr:uid="{322B844A-EB20-4285-987F-3FA2ECC296DB}"/>
    <cellStyle name="제목 1 7 11 5" xfId="16207" xr:uid="{8166750A-5F64-499C-8E9F-8F575D12D71D}"/>
    <cellStyle name="제목 1 7 11 5 2" xfId="16208" xr:uid="{7AA2AD76-71D6-45C3-AF3C-FC2D919E7B55}"/>
    <cellStyle name="제목 1 7 11 6" xfId="16209" xr:uid="{8762968D-106B-472F-B897-B4E63507722B}"/>
    <cellStyle name="제목 1 7 11 6 2" xfId="16210" xr:uid="{3405AFD4-F879-468A-A54B-BBB752AD15AB}"/>
    <cellStyle name="제목 1 7 11 7" xfId="16211" xr:uid="{3ABAF18C-6540-4CEB-90CB-D5CA021892DC}"/>
    <cellStyle name="제목 1 7 11 7 2" xfId="16212" xr:uid="{D4EC29E4-EAEF-44A8-ABF2-61B08A943C67}"/>
    <cellStyle name="제목 1 7 11 8" xfId="16213" xr:uid="{CF5A32CD-06DA-41FC-9314-9F84955D43C8}"/>
    <cellStyle name="제목 1 7 11 8 2" xfId="16214" xr:uid="{F354997C-06D2-4410-B15C-61D6378073D3}"/>
    <cellStyle name="제목 1 7 11 9" xfId="16215" xr:uid="{CC1C3ECA-D9F2-46C3-B0DE-895B8756398C}"/>
    <cellStyle name="제목 1 7 12" xfId="16216" xr:uid="{432AE587-277A-403A-8617-3942BB37354A}"/>
    <cellStyle name="제목 1 7 12 2" xfId="16217" xr:uid="{C22AD9A3-AEB0-44E6-8EBA-91635CF021DD}"/>
    <cellStyle name="제목 1 7 12 2 2" xfId="16218" xr:uid="{EA5BCFE7-92A6-4FE0-AA29-4A3674014381}"/>
    <cellStyle name="제목 1 7 12 3" xfId="16219" xr:uid="{F6F2A7E9-A722-456D-B851-D446764923BA}"/>
    <cellStyle name="제목 1 7 12 3 2" xfId="16220" xr:uid="{8F7FD73A-BF7C-4865-A172-9D0F0886440B}"/>
    <cellStyle name="제목 1 7 12 4" xfId="16221" xr:uid="{9344A5BB-340B-41C4-BD0E-EFF84374C1F6}"/>
    <cellStyle name="제목 1 7 12 4 2" xfId="16222" xr:uid="{EB712C40-E08D-40AD-94A8-EA09E830C557}"/>
    <cellStyle name="제목 1 7 12 5" xfId="16223" xr:uid="{DD111881-C4C1-45AB-94AC-1DBC7CD1601D}"/>
    <cellStyle name="제목 1 7 12 5 2" xfId="16224" xr:uid="{CB053539-372C-4D41-91C5-D026E30716B0}"/>
    <cellStyle name="제목 1 7 12 6" xfId="16225" xr:uid="{CF7BF31C-4DB6-4016-9C5D-AB089320801F}"/>
    <cellStyle name="제목 1 7 12 6 2" xfId="16226" xr:uid="{C0820C39-1EC1-4210-BB3D-4384B013F408}"/>
    <cellStyle name="제목 1 7 12 7" xfId="16227" xr:uid="{1159DB9F-8E6C-4C2E-B708-2D11188CE045}"/>
    <cellStyle name="제목 1 7 12 7 2" xfId="16228" xr:uid="{34FB7954-1CA3-42F8-B7E5-939518F21862}"/>
    <cellStyle name="제목 1 7 12 8" xfId="16229" xr:uid="{3563FE4A-C302-4B20-8F18-BAC480A24C3B}"/>
    <cellStyle name="제목 1 7 12 8 2" xfId="16230" xr:uid="{33AF6AEE-33B4-4BE5-A08B-F2865B7C2D10}"/>
    <cellStyle name="제목 1 7 12 9" xfId="16231" xr:uid="{22118480-843C-4223-9676-709EDBF34381}"/>
    <cellStyle name="제목 1 7 13" xfId="16232" xr:uid="{892041C1-FEFE-47BA-807F-70803D708B08}"/>
    <cellStyle name="제목 1 7 13 2" xfId="16233" xr:uid="{6A31CE09-4C82-4FF2-9103-511DE0447A62}"/>
    <cellStyle name="제목 1 7 13 2 2" xfId="16234" xr:uid="{8029F7B7-86B8-49C1-9FDB-52AE7B2581AE}"/>
    <cellStyle name="제목 1 7 13 3" xfId="16235" xr:uid="{A7F794E1-BF22-40B1-A86B-49D8E9EB7168}"/>
    <cellStyle name="제목 1 7 13 3 2" xfId="16236" xr:uid="{8165FD55-E764-48C9-8F07-B3B04D250519}"/>
    <cellStyle name="제목 1 7 13 4" xfId="16237" xr:uid="{6CF1067D-BE8F-4C95-B097-46A3A61841A2}"/>
    <cellStyle name="제목 1 7 13 4 2" xfId="16238" xr:uid="{3EEEB008-8172-4227-B095-67EE3402C52E}"/>
    <cellStyle name="제목 1 7 13 5" xfId="16239" xr:uid="{1D4EB212-27AF-4B74-A83E-B30E3D088CA1}"/>
    <cellStyle name="제목 1 7 13 5 2" xfId="16240" xr:uid="{E1D00080-C66F-4935-B27E-2EC40CB0A6B2}"/>
    <cellStyle name="제목 1 7 13 6" xfId="16241" xr:uid="{24F47F6C-78E9-4D77-BB24-ABD6D02042A0}"/>
    <cellStyle name="제목 1 7 13 6 2" xfId="16242" xr:uid="{9338F9EA-EF0B-4753-9A81-367CD5FCC7CC}"/>
    <cellStyle name="제목 1 7 13 7" xfId="16243" xr:uid="{974486B9-92BB-4780-8F44-A0BAA12CDA82}"/>
    <cellStyle name="제목 1 7 13 7 2" xfId="16244" xr:uid="{483A6BBA-830D-4BF4-86FD-DC40E4D333AD}"/>
    <cellStyle name="제목 1 7 13 8" xfId="16245" xr:uid="{5B0FFB1D-35E4-431A-84BE-1E086F82B50F}"/>
    <cellStyle name="제목 1 7 13 8 2" xfId="16246" xr:uid="{DD91445C-DAEC-405F-8E73-F145572DB9F0}"/>
    <cellStyle name="제목 1 7 13 9" xfId="16247" xr:uid="{080482BB-CAE6-4977-A0C6-1D33A82A7D6C}"/>
    <cellStyle name="제목 1 7 14" xfId="16248" xr:uid="{798F2A08-F1F1-4FA2-AC60-5D2CE2A2B9C3}"/>
    <cellStyle name="제목 1 7 14 2" xfId="16249" xr:uid="{AA6720D0-1A2E-40BF-B388-624AD39CF9EA}"/>
    <cellStyle name="제목 1 7 14 2 2" xfId="16250" xr:uid="{61DDAA44-FE7D-419C-AC4F-495161FC087A}"/>
    <cellStyle name="제목 1 7 14 3" xfId="16251" xr:uid="{E0E915C9-8B4A-45F5-BCCD-5900CBF68DE5}"/>
    <cellStyle name="제목 1 7 14 3 2" xfId="16252" xr:uid="{6474832A-E574-4983-B9DD-6136F40272E0}"/>
    <cellStyle name="제목 1 7 14 4" xfId="16253" xr:uid="{ED503003-B489-4BAD-AD51-9F85F4665C33}"/>
    <cellStyle name="제목 1 7 14 4 2" xfId="16254" xr:uid="{E4C41597-5769-411B-9CAD-2867946D580A}"/>
    <cellStyle name="제목 1 7 14 5" xfId="16255" xr:uid="{A36EA26D-2B3E-43C8-B59B-380CE4E4D1F9}"/>
    <cellStyle name="제목 1 7 14 5 2" xfId="16256" xr:uid="{5DB34CE5-F458-4E03-92F2-B08E9E65F186}"/>
    <cellStyle name="제목 1 7 14 6" xfId="16257" xr:uid="{FD729F12-C309-42FE-8933-18A5B206BFF6}"/>
    <cellStyle name="제목 1 7 14 6 2" xfId="16258" xr:uid="{95FAE776-9963-4ACB-9EDE-887EE9C8E559}"/>
    <cellStyle name="제목 1 7 14 7" xfId="16259" xr:uid="{CBD20E88-CF78-4148-86FD-F3A87F1CD1A0}"/>
    <cellStyle name="제목 1 7 14 7 2" xfId="16260" xr:uid="{8298B64C-006A-4084-8EBA-14BD2DA2A6D1}"/>
    <cellStyle name="제목 1 7 14 8" xfId="16261" xr:uid="{18C4FE80-1019-4BF9-B56B-46EC0D92DAB9}"/>
    <cellStyle name="제목 1 7 14 8 2" xfId="16262" xr:uid="{0DF24291-75D2-4394-BFFE-5509FB71F902}"/>
    <cellStyle name="제목 1 7 14 9" xfId="16263" xr:uid="{43331258-FB6B-41B5-B04A-BD6170090113}"/>
    <cellStyle name="제목 1 7 15" xfId="16264" xr:uid="{9F486E48-2F92-4EB1-85F1-4E7E44567D9F}"/>
    <cellStyle name="제목 1 7 15 2" xfId="16265" xr:uid="{9186F10B-B7EF-4431-830E-103C65EE80ED}"/>
    <cellStyle name="제목 1 7 16" xfId="16266" xr:uid="{3CE89CE0-C9AF-4A7C-95D1-2CE34A7C9F8F}"/>
    <cellStyle name="제목 1 7 16 2" xfId="16267" xr:uid="{CEBC3F8D-4CDC-4132-8275-C1242DB3621F}"/>
    <cellStyle name="제목 1 7 17" xfId="16268" xr:uid="{50025BC3-3900-40DC-94AA-65D0B6A605A7}"/>
    <cellStyle name="제목 1 7 17 2" xfId="16269" xr:uid="{FBA35834-0049-4A99-B841-1EB7123FD028}"/>
    <cellStyle name="제목 1 7 18" xfId="16270" xr:uid="{A522E966-9EF7-4A41-9410-122898C2CC87}"/>
    <cellStyle name="제목 1 7 18 2" xfId="16271" xr:uid="{DA5361C2-3CC0-4702-8C53-5149C73CF79C}"/>
    <cellStyle name="제목 1 7 19" xfId="16272" xr:uid="{73927676-4C2C-46D8-AD39-98E91C306209}"/>
    <cellStyle name="제목 1 7 19 2" xfId="16273" xr:uid="{2D8C1EAB-D136-48C2-A7F0-614739F8BECC}"/>
    <cellStyle name="제목 1 7 2" xfId="16274" xr:uid="{51491E6E-2C68-4519-9F0E-0C9B07374F2F}"/>
    <cellStyle name="제목 1 7 2 2" xfId="16275" xr:uid="{31806859-FA9A-4903-8F81-F8D7422F6616}"/>
    <cellStyle name="제목 1 7 2 2 2" xfId="16276" xr:uid="{177D2957-24DD-4E2D-927A-539F78D905BF}"/>
    <cellStyle name="제목 1 7 2 3" xfId="16277" xr:uid="{C9B46D96-84B4-4E2E-8776-0F61D45379EE}"/>
    <cellStyle name="제목 1 7 2 3 2" xfId="16278" xr:uid="{E342CF8C-6FAF-4115-A9DC-1A8B981BFA33}"/>
    <cellStyle name="제목 1 7 2 4" xfId="16279" xr:uid="{5E8BECB4-86B9-4015-A3C3-3EDCD5C70B3D}"/>
    <cellStyle name="제목 1 7 2 4 2" xfId="16280" xr:uid="{0E357D1D-1E3E-4D80-B085-5899AA919A35}"/>
    <cellStyle name="제목 1 7 2 5" xfId="16281" xr:uid="{F81B3BDA-967F-400B-829A-57991F43624B}"/>
    <cellStyle name="제목 1 7 2 5 2" xfId="16282" xr:uid="{6E4AEDA2-1F90-4B3D-93C6-F89CC07A8761}"/>
    <cellStyle name="제목 1 7 2 6" xfId="16283" xr:uid="{4D457612-A31A-4CBF-B27E-A558E9162247}"/>
    <cellStyle name="제목 1 7 2 6 2" xfId="16284" xr:uid="{DBFE1C00-F578-4DC9-A750-67DD8A38C2E1}"/>
    <cellStyle name="제목 1 7 2 7" xfId="16285" xr:uid="{0A899C46-DD0F-486D-9B3E-C8702C03F97C}"/>
    <cellStyle name="제목 1 7 2 7 2" xfId="16286" xr:uid="{8747ED38-48F2-49FA-9CBC-3F90BDE7FDDB}"/>
    <cellStyle name="제목 1 7 2 8" xfId="16287" xr:uid="{A6F7DE66-A45F-46FE-8663-D1F8A6C6B2D9}"/>
    <cellStyle name="제목 1 7 2 8 2" xfId="16288" xr:uid="{60FC45A6-45C9-475B-9393-10201EDD7DF7}"/>
    <cellStyle name="제목 1 7 2 9" xfId="16289" xr:uid="{4DCDF246-3DED-4475-AC84-7CE087E2C72E}"/>
    <cellStyle name="제목 1 7 20" xfId="16290" xr:uid="{02800A54-481F-44D2-9AF2-0AA1580E1475}"/>
    <cellStyle name="제목 1 7 20 2" xfId="16291" xr:uid="{57F7CD65-D50B-4D80-9C1A-CE9E877634D6}"/>
    <cellStyle name="제목 1 7 3" xfId="16292" xr:uid="{6F58D1A1-7AA3-430E-B3D3-1019D7B65D90}"/>
    <cellStyle name="제목 1 7 3 2" xfId="16293" xr:uid="{67A91FA5-0B62-46B0-9FBD-54F2434DA183}"/>
    <cellStyle name="제목 1 7 3 2 2" xfId="16294" xr:uid="{B5F1FE83-C19D-4C5F-9B4F-3AEFC08A3A5F}"/>
    <cellStyle name="제목 1 7 3 3" xfId="16295" xr:uid="{E82BA823-673D-43A5-A5EA-764177E6724C}"/>
    <cellStyle name="제목 1 7 3 3 2" xfId="16296" xr:uid="{DE0EB10B-5CCE-4E8C-A6B3-978027BD90CE}"/>
    <cellStyle name="제목 1 7 3 4" xfId="16297" xr:uid="{3080416F-9C92-4D3E-9BEF-EBFB5AA7951C}"/>
    <cellStyle name="제목 1 7 3 4 2" xfId="16298" xr:uid="{B3FEBB96-EA89-4C75-9AB8-B1AD344EABD1}"/>
    <cellStyle name="제목 1 7 3 5" xfId="16299" xr:uid="{23ECC310-AD67-4DB2-A11E-45101E8E4031}"/>
    <cellStyle name="제목 1 7 3 5 2" xfId="16300" xr:uid="{E317A2E6-7523-4569-9DE5-A1E4F5740A05}"/>
    <cellStyle name="제목 1 7 3 6" xfId="16301" xr:uid="{FF59D257-C52B-47B4-8564-8A44303A33C8}"/>
    <cellStyle name="제목 1 7 3 6 2" xfId="16302" xr:uid="{10C051B7-AF4F-4202-920F-688DACBC98F5}"/>
    <cellStyle name="제목 1 7 3 7" xfId="16303" xr:uid="{5C475FF6-B588-44A3-B777-F541A5842AF3}"/>
    <cellStyle name="제목 1 7 3 7 2" xfId="16304" xr:uid="{E2C5C66B-133E-40AF-A2F4-D6DAD7695161}"/>
    <cellStyle name="제목 1 7 3 8" xfId="16305" xr:uid="{47C0221E-6E61-4F19-9FC6-09DED22F4E4C}"/>
    <cellStyle name="제목 1 7 3 8 2" xfId="16306" xr:uid="{61419C44-C7D1-46A0-A76C-656D01DA4B15}"/>
    <cellStyle name="제목 1 7 3 9" xfId="16307" xr:uid="{BA9275A4-DDA9-4AB8-9CFB-947E4790A4CF}"/>
    <cellStyle name="제목 1 7 4" xfId="16308" xr:uid="{A809C50E-6452-43D3-A6C2-2B54B9793FB1}"/>
    <cellStyle name="제목 1 7 4 2" xfId="16309" xr:uid="{5E32428E-9AB3-48D4-ADCA-5C4348A59B6C}"/>
    <cellStyle name="제목 1 7 4 2 2" xfId="16310" xr:uid="{69721224-28B7-467D-87BF-CE697821E9FD}"/>
    <cellStyle name="제목 1 7 4 3" xfId="16311" xr:uid="{95C5C310-0A6E-44F7-B5F1-1110E109D3E6}"/>
    <cellStyle name="제목 1 7 4 3 2" xfId="16312" xr:uid="{17334B73-4241-4CB6-9427-5CD0B23A2D96}"/>
    <cellStyle name="제목 1 7 4 4" xfId="16313" xr:uid="{2AB71CCA-4601-4397-B36F-B1FA023D4B63}"/>
    <cellStyle name="제목 1 7 4 4 2" xfId="16314" xr:uid="{014D9A13-BA02-4D25-B478-B7310B5DFC0C}"/>
    <cellStyle name="제목 1 7 4 5" xfId="16315" xr:uid="{1DC59FDC-9822-4825-8397-9CBBF3E71C7E}"/>
    <cellStyle name="제목 1 7 4 5 2" xfId="16316" xr:uid="{7C0FE55A-9EE2-4ED9-8134-ADE065D74D7A}"/>
    <cellStyle name="제목 1 7 4 6" xfId="16317" xr:uid="{792C014D-D212-4045-8F7F-040F06AE7045}"/>
    <cellStyle name="제목 1 7 4 6 2" xfId="16318" xr:uid="{765F74AA-A98E-425F-8B42-294F587AC397}"/>
    <cellStyle name="제목 1 7 4 7" xfId="16319" xr:uid="{C607C050-3868-4E2D-B601-C70C2DD3ED27}"/>
    <cellStyle name="제목 1 7 4 7 2" xfId="16320" xr:uid="{BF8B49EA-EE29-435F-BACA-90EF347D4447}"/>
    <cellStyle name="제목 1 7 4 8" xfId="16321" xr:uid="{9FAD9E3F-01E2-436E-93CE-D9C047E57E81}"/>
    <cellStyle name="제목 1 7 4 8 2" xfId="16322" xr:uid="{C8306CF8-834D-405F-949A-448406674F12}"/>
    <cellStyle name="제목 1 7 4 9" xfId="16323" xr:uid="{D1F61B59-4CAA-45E6-8034-CE7BD887BE07}"/>
    <cellStyle name="제목 1 7 5" xfId="16324" xr:uid="{66C12D63-402D-421E-A52D-83278C55A4CA}"/>
    <cellStyle name="제목 1 7 5 2" xfId="16325" xr:uid="{672600D7-0ACF-4DEE-8652-F3D1D3F57C89}"/>
    <cellStyle name="제목 1 7 5 2 2" xfId="16326" xr:uid="{55E3CA97-B7D5-4354-BC38-E728CE637FF8}"/>
    <cellStyle name="제목 1 7 5 3" xfId="16327" xr:uid="{7B366045-B3A3-44D9-B58D-1C2A3C6019E8}"/>
    <cellStyle name="제목 1 7 5 3 2" xfId="16328" xr:uid="{357720AB-387C-4358-8FA9-D09C7419C6AE}"/>
    <cellStyle name="제목 1 7 5 4" xfId="16329" xr:uid="{2D946CB1-F3C6-4643-A23B-A1D22DCA9CDD}"/>
    <cellStyle name="제목 1 7 5 4 2" xfId="16330" xr:uid="{90705DD2-5E62-428D-AD00-BAA5CCA1F530}"/>
    <cellStyle name="제목 1 7 5 5" xfId="16331" xr:uid="{4E820AB7-DDA0-45B6-A85A-C777690CEB2F}"/>
    <cellStyle name="제목 1 7 5 5 2" xfId="16332" xr:uid="{DD3FC214-4ADF-4F21-92FE-8AEEE9CD669D}"/>
    <cellStyle name="제목 1 7 5 6" xfId="16333" xr:uid="{D0848A8F-7BEB-4D66-ADD7-79F7691F52DB}"/>
    <cellStyle name="제목 1 7 5 6 2" xfId="16334" xr:uid="{914C2E9E-6903-4B3E-AF48-E498DFDC236D}"/>
    <cellStyle name="제목 1 7 5 7" xfId="16335" xr:uid="{A369E43F-ECD6-4C6C-A2D2-C99CF46A48A9}"/>
    <cellStyle name="제목 1 7 5 7 2" xfId="16336" xr:uid="{D733B2C0-AA2C-4536-B407-730C86E5A766}"/>
    <cellStyle name="제목 1 7 5 8" xfId="16337" xr:uid="{6185A2AD-39EF-4014-B1F3-79B2D02F49B1}"/>
    <cellStyle name="제목 1 7 5 8 2" xfId="16338" xr:uid="{048163CF-FA53-4C48-9FA2-4A38C4D4D3B2}"/>
    <cellStyle name="제목 1 7 5 9" xfId="16339" xr:uid="{BD31C932-095A-4A1C-8517-A6FA29E41629}"/>
    <cellStyle name="제목 1 7 6" xfId="16340" xr:uid="{467B5072-2C73-4CF6-8D4B-32D17194CEC7}"/>
    <cellStyle name="제목 1 7 6 2" xfId="16341" xr:uid="{05470D6D-4B87-4B93-BD19-A7CFBFAAEFB2}"/>
    <cellStyle name="제목 1 7 6 2 2" xfId="16342" xr:uid="{AC670F37-42CE-447A-A6C3-976DCC2F3329}"/>
    <cellStyle name="제목 1 7 6 3" xfId="16343" xr:uid="{76FA2574-416F-43F7-B689-702C087EF3CC}"/>
    <cellStyle name="제목 1 7 6 3 2" xfId="16344" xr:uid="{16D9E3C7-7FB3-43DB-9504-CC54C3C1B981}"/>
    <cellStyle name="제목 1 7 6 4" xfId="16345" xr:uid="{EFAB9EC5-BB98-4494-A3EC-850AABABAED3}"/>
    <cellStyle name="제목 1 7 6 4 2" xfId="16346" xr:uid="{F0B4854B-B306-4FF6-9464-64C5DA549E50}"/>
    <cellStyle name="제목 1 7 6 5" xfId="16347" xr:uid="{76A3F96D-46DE-4E4D-9716-152D5AA77839}"/>
    <cellStyle name="제목 1 7 6 5 2" xfId="16348" xr:uid="{76873EFC-FF05-454D-BBDF-9ABD815C5ED9}"/>
    <cellStyle name="제목 1 7 6 6" xfId="16349" xr:uid="{24B594D5-ACEF-4C2B-B9F3-9C04105591AF}"/>
    <cellStyle name="제목 1 7 6 6 2" xfId="16350" xr:uid="{5B747B2D-816E-49C5-94AB-B98693B221D8}"/>
    <cellStyle name="제목 1 7 6 7" xfId="16351" xr:uid="{1F36300F-F94C-4A9B-9DD9-BE5C0E41EF73}"/>
    <cellStyle name="제목 1 7 6 7 2" xfId="16352" xr:uid="{DB0EF045-347D-4450-AB5C-FFB22CB09D9B}"/>
    <cellStyle name="제목 1 7 6 8" xfId="16353" xr:uid="{D1B1B1D1-A729-44C5-8FA2-39B26ACF1CCF}"/>
    <cellStyle name="제목 1 7 6 8 2" xfId="16354" xr:uid="{EB47A048-0AC0-464B-B8A6-303D0F4F9C36}"/>
    <cellStyle name="제목 1 7 6 9" xfId="16355" xr:uid="{07651A76-4540-4892-9744-BBFDE0CED3E2}"/>
    <cellStyle name="제목 1 7 7" xfId="16356" xr:uid="{15E05B23-80FE-4BBA-9A0C-0BEE7EF1B97B}"/>
    <cellStyle name="제목 1 7 7 2" xfId="16357" xr:uid="{70A3DF90-C2B5-4F38-AD5C-95B365369B36}"/>
    <cellStyle name="제목 1 7 7 2 2" xfId="16358" xr:uid="{B95D24ED-009E-4A12-BED8-AAF7DC5CF785}"/>
    <cellStyle name="제목 1 7 7 3" xfId="16359" xr:uid="{6A8C9C3F-B6DF-4600-A304-AC90BC82A40A}"/>
    <cellStyle name="제목 1 7 7 3 2" xfId="16360" xr:uid="{AF4B3B06-9C3D-433D-B3E1-C52EF4749CBF}"/>
    <cellStyle name="제목 1 7 7 4" xfId="16361" xr:uid="{92EA78BC-400F-4635-876F-AEF6E2522E80}"/>
    <cellStyle name="제목 1 7 7 4 2" xfId="16362" xr:uid="{DEDCD305-0030-4BB2-8C96-2752B0A66BDE}"/>
    <cellStyle name="제목 1 7 7 5" xfId="16363" xr:uid="{30B3ABAA-6235-4D42-B926-E87492C11C4C}"/>
    <cellStyle name="제목 1 7 7 5 2" xfId="16364" xr:uid="{4A5BE2AB-0BC1-4F56-8C95-18ECD6852143}"/>
    <cellStyle name="제목 1 7 7 6" xfId="16365" xr:uid="{0E82F007-2F83-4D4F-94B2-A3618348C161}"/>
    <cellStyle name="제목 1 7 7 6 2" xfId="16366" xr:uid="{7FF1B5CF-C516-453B-85AA-4A7CE78707EF}"/>
    <cellStyle name="제목 1 7 7 7" xfId="16367" xr:uid="{D9BD7119-3A56-47C8-8288-AC4C521411F8}"/>
    <cellStyle name="제목 1 7 7 7 2" xfId="16368" xr:uid="{63994FE3-8FDF-4E3D-BE62-20570E730E5E}"/>
    <cellStyle name="제목 1 7 7 8" xfId="16369" xr:uid="{92DFBA05-3673-4C3F-B862-D4601E2BBC2F}"/>
    <cellStyle name="제목 1 7 7 8 2" xfId="16370" xr:uid="{21EA7E56-39E6-4DA5-AC56-B5358698867C}"/>
    <cellStyle name="제목 1 7 7 9" xfId="16371" xr:uid="{D9FE13CC-3DA7-4DDC-9D2C-1A21A8AC06DE}"/>
    <cellStyle name="제목 1 7 8" xfId="16372" xr:uid="{AEF29781-0937-4F05-82E3-9B6193AB9720}"/>
    <cellStyle name="제목 1 7 8 2" xfId="16373" xr:uid="{C35A53FA-F0EF-481D-A838-8B142A104C46}"/>
    <cellStyle name="제목 1 7 8 2 2" xfId="16374" xr:uid="{C447E806-67C4-443A-A61A-593C4970F88E}"/>
    <cellStyle name="제목 1 7 8 3" xfId="16375" xr:uid="{9C9AAE68-13E0-4CA8-9AC1-D4F201189D28}"/>
    <cellStyle name="제목 1 7 8 3 2" xfId="16376" xr:uid="{4391FD47-44CC-4560-A7DE-506736D2238F}"/>
    <cellStyle name="제목 1 7 8 4" xfId="16377" xr:uid="{8D9C2493-0988-4F2F-8F34-F191AF910F15}"/>
    <cellStyle name="제목 1 7 8 4 2" xfId="16378" xr:uid="{E2A499B4-EDC1-460E-8B90-132571A6FB7C}"/>
    <cellStyle name="제목 1 7 8 5" xfId="16379" xr:uid="{C3FECAF0-0A96-4887-98F5-C8D76301708A}"/>
    <cellStyle name="제목 1 7 8 5 2" xfId="16380" xr:uid="{76DB9F8C-40A9-417A-9C4D-4CF88C6CA4C7}"/>
    <cellStyle name="제목 1 7 8 6" xfId="16381" xr:uid="{B0CAC3B3-6331-484C-B5F8-750819A1F5FD}"/>
    <cellStyle name="제목 1 7 8 6 2" xfId="16382" xr:uid="{1D50266F-8CCD-45ED-8CCD-5102AA0486C8}"/>
    <cellStyle name="제목 1 7 8 7" xfId="16383" xr:uid="{1C785DD8-FB07-4B34-B36C-47FE2082C621}"/>
    <cellStyle name="제목 1 7 8 7 2" xfId="16384" xr:uid="{5BF4621F-7D30-4A39-842D-DC58BD257C62}"/>
    <cellStyle name="제목 1 7 8 8" xfId="16385" xr:uid="{60C4D7F8-BEDB-42B9-A567-29AE9031073A}"/>
    <cellStyle name="제목 1 7 8 8 2" xfId="16386" xr:uid="{7EE26E2A-EE86-4E02-A955-3B38CAC36961}"/>
    <cellStyle name="제목 1 7 8 9" xfId="16387" xr:uid="{FBA9D3C6-6DF3-474A-B083-DBA6AD05AAD1}"/>
    <cellStyle name="제목 1 7 9" xfId="16388" xr:uid="{37644A91-D540-46E1-BFA5-6E031271A590}"/>
    <cellStyle name="제목 1 7 9 2" xfId="16389" xr:uid="{2C4791E5-731C-4221-BEDF-D24BB16C6F16}"/>
    <cellStyle name="제목 1 7 9 2 2" xfId="16390" xr:uid="{094748CD-DD9F-4C6D-B4F0-B436E2844799}"/>
    <cellStyle name="제목 1 7 9 3" xfId="16391" xr:uid="{BF02DD14-1764-4378-9E90-B379C587025C}"/>
    <cellStyle name="제목 1 7 9 3 2" xfId="16392" xr:uid="{F7F68968-D08B-4004-92CD-60C4E488374F}"/>
    <cellStyle name="제목 1 7 9 4" xfId="16393" xr:uid="{27CFE81D-5293-4CB9-8CDD-72FD2323D497}"/>
    <cellStyle name="제목 1 7 9 4 2" xfId="16394" xr:uid="{F895CE21-7F94-4C3F-BC89-DA11DE57827A}"/>
    <cellStyle name="제목 1 7 9 5" xfId="16395" xr:uid="{28F3152B-62BB-45B6-B8A9-50803231D28D}"/>
    <cellStyle name="제목 1 7 9 5 2" xfId="16396" xr:uid="{1C662FC8-8BAB-4F0B-A144-78612A848BB4}"/>
    <cellStyle name="제목 1 7 9 6" xfId="16397" xr:uid="{9B705E7E-BCB3-421C-86E0-C00EB4B8E631}"/>
    <cellStyle name="제목 1 7 9 6 2" xfId="16398" xr:uid="{62746620-E975-4BF4-BAF8-F6C58C6C4587}"/>
    <cellStyle name="제목 1 7 9 7" xfId="16399" xr:uid="{AD024DBE-2817-4F28-870D-00BC2C918D34}"/>
    <cellStyle name="제목 1 7 9 7 2" xfId="16400" xr:uid="{76E774E2-9CF9-4661-B7B3-059C35CD0517}"/>
    <cellStyle name="제목 1 7 9 8" xfId="16401" xr:uid="{2B2B468E-A829-463F-A957-F08FF7236D22}"/>
    <cellStyle name="제목 1 7 9 8 2" xfId="16402" xr:uid="{9CA5A524-3CEB-4216-BA5C-9636C6A8F238}"/>
    <cellStyle name="제목 1 7 9 9" xfId="16403" xr:uid="{077B10FC-2B03-4818-90AD-1AB3CA770A6A}"/>
    <cellStyle name="제목 1 8" xfId="16404" xr:uid="{0F9E34E4-10B0-44A8-B646-F3C60BFA54AB}"/>
    <cellStyle name="제목 1 8 10" xfId="16405" xr:uid="{CD7B44D2-1234-4258-84F0-0C60554C44D9}"/>
    <cellStyle name="제목 1 8 10 2" xfId="16406" xr:uid="{3C0CA0B5-A686-4CC7-A9F7-1D22D400C535}"/>
    <cellStyle name="제목 1 8 10 2 2" xfId="16407" xr:uid="{29907EB1-7D1F-4295-A8FA-7DAE5070D61C}"/>
    <cellStyle name="제목 1 8 10 3" xfId="16408" xr:uid="{29236507-2DF4-447E-9E8F-CEE0E943A68B}"/>
    <cellStyle name="제목 1 8 10 3 2" xfId="16409" xr:uid="{5256017A-18C0-4A6D-A4F0-EFE6B93AE350}"/>
    <cellStyle name="제목 1 8 10 4" xfId="16410" xr:uid="{67AB5005-C660-4D18-9C30-1566B451704A}"/>
    <cellStyle name="제목 1 8 10 4 2" xfId="16411" xr:uid="{A5BDC791-6C80-4E50-A765-AD78AF13BEFB}"/>
    <cellStyle name="제목 1 8 10 5" xfId="16412" xr:uid="{8FCCBCC1-3E2A-4AAA-B7CF-C142B20F921E}"/>
    <cellStyle name="제목 1 8 10 5 2" xfId="16413" xr:uid="{671C6D0C-8A33-453E-B80D-30B9EA2BADFB}"/>
    <cellStyle name="제목 1 8 10 6" xfId="16414" xr:uid="{AA9F33AA-1FE4-4D0A-B104-4A80446E1A10}"/>
    <cellStyle name="제목 1 8 10 6 2" xfId="16415" xr:uid="{5A2ABB75-C3BB-4866-BE9C-0DA339ACFE0D}"/>
    <cellStyle name="제목 1 8 10 7" xfId="16416" xr:uid="{A347BF06-DC43-41F4-8656-CE25AFB9ACCD}"/>
    <cellStyle name="제목 1 8 10 7 2" xfId="16417" xr:uid="{48CCFF66-AEBF-4367-B3FE-C75C41196C00}"/>
    <cellStyle name="제목 1 8 10 8" xfId="16418" xr:uid="{04F1FDAA-4ECB-40B8-91EB-8C4398E208F5}"/>
    <cellStyle name="제목 1 8 10 8 2" xfId="16419" xr:uid="{BCAFDDDF-1A91-41EE-9CA8-965CF242E802}"/>
    <cellStyle name="제목 1 8 10 9" xfId="16420" xr:uid="{683F9ACF-52F1-4F63-8BCA-F9CFB280EEC7}"/>
    <cellStyle name="제목 1 8 11" xfId="16421" xr:uid="{0D07C103-A9D7-4CBC-B6A3-F258EB4D173D}"/>
    <cellStyle name="제목 1 8 11 2" xfId="16422" xr:uid="{02EC86B6-1A64-49E9-B725-715E36BB0058}"/>
    <cellStyle name="제목 1 8 11 2 2" xfId="16423" xr:uid="{C339C99E-228A-4E16-838E-83375189651F}"/>
    <cellStyle name="제목 1 8 11 3" xfId="16424" xr:uid="{7DCBE275-8C69-41A5-BC9A-CAD4FD7AB605}"/>
    <cellStyle name="제목 1 8 11 3 2" xfId="16425" xr:uid="{6757225D-2FA3-4F90-ACAB-F9031C51C650}"/>
    <cellStyle name="제목 1 8 11 4" xfId="16426" xr:uid="{DE0D481B-361E-457D-928D-A84F621FA27D}"/>
    <cellStyle name="제목 1 8 11 4 2" xfId="16427" xr:uid="{BB37CD71-62A7-4F9B-9FD8-490910C0C64A}"/>
    <cellStyle name="제목 1 8 11 5" xfId="16428" xr:uid="{CF36D076-074D-4E9D-A9DD-E940A798DA77}"/>
    <cellStyle name="제목 1 8 11 5 2" xfId="16429" xr:uid="{F2566394-9484-4916-AFF4-743F84B9E37E}"/>
    <cellStyle name="제목 1 8 11 6" xfId="16430" xr:uid="{D0F47B6D-9005-4E49-98AE-D31D69F62423}"/>
    <cellStyle name="제목 1 8 11 6 2" xfId="16431" xr:uid="{867248EF-16F7-4D36-8EC2-2BDC7A8C5B94}"/>
    <cellStyle name="제목 1 8 11 7" xfId="16432" xr:uid="{D26CD64C-53C4-4FC2-AC6E-11904B55EA26}"/>
    <cellStyle name="제목 1 8 11 7 2" xfId="16433" xr:uid="{1A6B2D75-D0F0-4CC7-8ED8-13C1D211EA5D}"/>
    <cellStyle name="제목 1 8 11 8" xfId="16434" xr:uid="{CBA6CC6A-CCA0-48CF-9A0F-4A7D345CA276}"/>
    <cellStyle name="제목 1 8 11 8 2" xfId="16435" xr:uid="{AC76E808-DFD7-4F31-AA68-7AE78BDA03C6}"/>
    <cellStyle name="제목 1 8 11 9" xfId="16436" xr:uid="{22C70FE5-5B04-4BB2-913B-5A9576B80FD9}"/>
    <cellStyle name="제목 1 8 12" xfId="16437" xr:uid="{A917B87D-6F02-40BE-94E8-C07F99183878}"/>
    <cellStyle name="제목 1 8 12 2" xfId="16438" xr:uid="{0B19F95F-F661-4397-84A3-D0C1A4FEB037}"/>
    <cellStyle name="제목 1 8 12 2 2" xfId="16439" xr:uid="{F0BB7E52-C287-49F2-9832-0859F33AC909}"/>
    <cellStyle name="제목 1 8 12 3" xfId="16440" xr:uid="{2FE2E4BB-6A94-483A-AB06-83EE567AD674}"/>
    <cellStyle name="제목 1 8 12 3 2" xfId="16441" xr:uid="{41C770FD-B9F7-4A50-AAF7-F5D9A5951A92}"/>
    <cellStyle name="제목 1 8 12 4" xfId="16442" xr:uid="{755155CC-B7C0-4FD9-92A8-C4F04AF5A0DC}"/>
    <cellStyle name="제목 1 8 12 4 2" xfId="16443" xr:uid="{9D2B7569-6217-468D-9B3D-2232FCF17C1B}"/>
    <cellStyle name="제목 1 8 12 5" xfId="16444" xr:uid="{28E180D3-C9DC-4C2E-921D-39D2A3AEE996}"/>
    <cellStyle name="제목 1 8 12 5 2" xfId="16445" xr:uid="{884644B8-B607-433E-AE65-43427CB6F087}"/>
    <cellStyle name="제목 1 8 12 6" xfId="16446" xr:uid="{D05216CD-521A-4B0E-A26A-431AAB85DB69}"/>
    <cellStyle name="제목 1 8 12 6 2" xfId="16447" xr:uid="{69F365CB-F786-4684-8433-2C36207F7BFE}"/>
    <cellStyle name="제목 1 8 12 7" xfId="16448" xr:uid="{095A75F4-C4CF-4744-8987-F7C5BD2C6668}"/>
    <cellStyle name="제목 1 8 12 7 2" xfId="16449" xr:uid="{1AF93CFE-1634-45E7-A6BF-F1D2835EA474}"/>
    <cellStyle name="제목 1 8 12 8" xfId="16450" xr:uid="{7C95D0EF-84AE-466B-A8D8-3FDC632AFAAF}"/>
    <cellStyle name="제목 1 8 12 8 2" xfId="16451" xr:uid="{FF569FDB-2061-464C-96A6-C306081034BD}"/>
    <cellStyle name="제목 1 8 12 9" xfId="16452" xr:uid="{AF56A180-4BE6-41E9-BEAA-5CCBD6D7586B}"/>
    <cellStyle name="제목 1 8 13" xfId="16453" xr:uid="{01069A69-2479-490B-8F23-7292483477A2}"/>
    <cellStyle name="제목 1 8 13 2" xfId="16454" xr:uid="{550261BF-3A7B-41EA-866E-135F390A26CE}"/>
    <cellStyle name="제목 1 8 13 2 2" xfId="16455" xr:uid="{BC3A5D9D-62A1-4A08-B7B1-24DD685D74C1}"/>
    <cellStyle name="제목 1 8 13 3" xfId="16456" xr:uid="{1BE0AC16-0D0D-4BC6-A76B-75F1C08302AE}"/>
    <cellStyle name="제목 1 8 13 3 2" xfId="16457" xr:uid="{3564469D-27B7-4ADB-AF41-12B59CEC158C}"/>
    <cellStyle name="제목 1 8 13 4" xfId="16458" xr:uid="{9A89B7A2-066A-4F1C-909D-C52B6F7F24D6}"/>
    <cellStyle name="제목 1 8 13 4 2" xfId="16459" xr:uid="{F3761DA1-C4E1-4129-94D7-1EFC7B297A86}"/>
    <cellStyle name="제목 1 8 13 5" xfId="16460" xr:uid="{B05721DF-6E91-4B36-BB3A-F7D75791D823}"/>
    <cellStyle name="제목 1 8 13 5 2" xfId="16461" xr:uid="{7EA0F988-85A0-49CC-A984-6C8E5449C4B4}"/>
    <cellStyle name="제목 1 8 13 6" xfId="16462" xr:uid="{23E3452E-B233-46A4-8324-EC6B51F3C3BA}"/>
    <cellStyle name="제목 1 8 13 6 2" xfId="16463" xr:uid="{4737DAD0-AB46-4CE4-95C0-CEBD29FA2A39}"/>
    <cellStyle name="제목 1 8 13 7" xfId="16464" xr:uid="{8470E878-2C15-4088-BB12-42300534F432}"/>
    <cellStyle name="제목 1 8 13 7 2" xfId="16465" xr:uid="{D13EA39C-9FE7-4A8B-9CC0-2F4D5AD59141}"/>
    <cellStyle name="제목 1 8 13 8" xfId="16466" xr:uid="{95462275-2168-439B-A573-8090021D4C23}"/>
    <cellStyle name="제목 1 8 13 8 2" xfId="16467" xr:uid="{74C74290-8FEF-49C2-95CF-63007C0196D7}"/>
    <cellStyle name="제목 1 8 13 9" xfId="16468" xr:uid="{26D94B33-FF12-4725-9282-F1893567901E}"/>
    <cellStyle name="제목 1 8 14" xfId="16469" xr:uid="{CB362E97-7FF1-44A7-829D-7F28B12C0A62}"/>
    <cellStyle name="제목 1 8 14 2" xfId="16470" xr:uid="{8AE789EA-321B-4839-A6A4-5DE8FB76ECF9}"/>
    <cellStyle name="제목 1 8 14 2 2" xfId="16471" xr:uid="{3A670163-285A-484C-B11F-6C8DA7D1B5B8}"/>
    <cellStyle name="제목 1 8 14 3" xfId="16472" xr:uid="{762BD11F-C4A8-4AA8-950B-BBA043AA5AA5}"/>
    <cellStyle name="제목 1 8 14 3 2" xfId="16473" xr:uid="{854110CE-F07C-479E-9F7B-2112139042CE}"/>
    <cellStyle name="제목 1 8 14 4" xfId="16474" xr:uid="{1B286E13-50C3-4863-8B6E-697B48370312}"/>
    <cellStyle name="제목 1 8 14 4 2" xfId="16475" xr:uid="{ADCA069B-AB87-4D1A-B386-78CAE84DDF9A}"/>
    <cellStyle name="제목 1 8 14 5" xfId="16476" xr:uid="{3256EED5-C7CB-4CF5-B15B-4BBEC94BAB59}"/>
    <cellStyle name="제목 1 8 14 5 2" xfId="16477" xr:uid="{102BA088-5177-44DE-90B1-4FA4789A185B}"/>
    <cellStyle name="제목 1 8 14 6" xfId="16478" xr:uid="{772A71F3-DEBA-4CEB-9CEF-DB2929F66934}"/>
    <cellStyle name="제목 1 8 14 6 2" xfId="16479" xr:uid="{1B6E98B9-FC9D-4F18-9A63-CB1496722F35}"/>
    <cellStyle name="제목 1 8 14 7" xfId="16480" xr:uid="{150262AE-2FE1-41AF-BE4F-317A7F075DCF}"/>
    <cellStyle name="제목 1 8 14 7 2" xfId="16481" xr:uid="{37109485-9F9A-4731-8E6B-55F12E460283}"/>
    <cellStyle name="제목 1 8 14 8" xfId="16482" xr:uid="{7EC2BCCB-9516-4400-B6EE-B2DE17AEBE7F}"/>
    <cellStyle name="제목 1 8 14 8 2" xfId="16483" xr:uid="{8D1F1B8A-8B8F-4FEB-80E5-072C725E33EE}"/>
    <cellStyle name="제목 1 8 14 9" xfId="16484" xr:uid="{4D68BA19-78D6-4D7A-91E8-5A0419F10005}"/>
    <cellStyle name="제목 1 8 15" xfId="16485" xr:uid="{F3C701CB-00FB-4A23-9531-0183F0794B4F}"/>
    <cellStyle name="제목 1 8 15 2" xfId="16486" xr:uid="{890A097D-B2B1-43EA-BF03-290F4C9A67C8}"/>
    <cellStyle name="제목 1 8 16" xfId="16487" xr:uid="{670AF284-F3DE-43CF-A689-DEC2E2966354}"/>
    <cellStyle name="제목 1 8 16 2" xfId="16488" xr:uid="{DA973998-B1D4-49F0-BDEC-A53608CE5BDE}"/>
    <cellStyle name="제목 1 8 17" xfId="16489" xr:uid="{EC7164E9-00BF-4A7A-8CF2-4C2BBF75135B}"/>
    <cellStyle name="제목 1 8 17 2" xfId="16490" xr:uid="{DC72255D-0265-4F5D-AE03-EA39ED3EFC01}"/>
    <cellStyle name="제목 1 8 18" xfId="16491" xr:uid="{C702A193-0B5D-4E6B-A0DA-CEA5B9ECD2B0}"/>
    <cellStyle name="제목 1 8 18 2" xfId="16492" xr:uid="{F396163D-2BDE-466F-9D3E-3E15FFB14099}"/>
    <cellStyle name="제목 1 8 19" xfId="16493" xr:uid="{87BF1F78-6F13-491B-B6AD-651E0FA0A6E6}"/>
    <cellStyle name="제목 1 8 19 2" xfId="16494" xr:uid="{A2FF898D-DF01-446C-BE5B-E0BE2BFEF71C}"/>
    <cellStyle name="제목 1 8 2" xfId="16495" xr:uid="{90EA4CD4-83E0-4ECA-BE8C-4F443D7C5953}"/>
    <cellStyle name="제목 1 8 2 2" xfId="16496" xr:uid="{47A396D2-B8A4-4F1A-B4B4-A1587257B474}"/>
    <cellStyle name="제목 1 8 2 2 2" xfId="16497" xr:uid="{7A77F46F-1759-4DB1-B7E7-8B63BC871FC1}"/>
    <cellStyle name="제목 1 8 2 3" xfId="16498" xr:uid="{09EF3601-6C69-4240-9D0A-B158308D55E2}"/>
    <cellStyle name="제목 1 8 2 3 2" xfId="16499" xr:uid="{60C3452C-4457-48A1-814D-EAF812249A7D}"/>
    <cellStyle name="제목 1 8 2 4" xfId="16500" xr:uid="{1E26CA83-E793-4FC1-BF84-462111D9F453}"/>
    <cellStyle name="제목 1 8 2 4 2" xfId="16501" xr:uid="{6263E99D-17C8-454A-90CC-9CEF1283240B}"/>
    <cellStyle name="제목 1 8 2 5" xfId="16502" xr:uid="{4764F18F-4011-47F6-9D64-95B5C51EB163}"/>
    <cellStyle name="제목 1 8 2 5 2" xfId="16503" xr:uid="{808ACD87-7690-4F23-822E-AD747CEE5A72}"/>
    <cellStyle name="제목 1 8 2 6" xfId="16504" xr:uid="{852922E9-B627-46A1-8933-0416AB371FF9}"/>
    <cellStyle name="제목 1 8 2 6 2" xfId="16505" xr:uid="{9A4C3C7F-9FE9-446B-8702-398DCEE73BF8}"/>
    <cellStyle name="제목 1 8 2 7" xfId="16506" xr:uid="{F9F9F4BE-F436-4890-A387-C2D62CEFF8D2}"/>
    <cellStyle name="제목 1 8 2 7 2" xfId="16507" xr:uid="{6C2783C9-F105-445B-B91B-BE18B0B99D23}"/>
    <cellStyle name="제목 1 8 2 8" xfId="16508" xr:uid="{6BB1C968-C6C0-427D-A3EE-058AECBE31BA}"/>
    <cellStyle name="제목 1 8 2 8 2" xfId="16509" xr:uid="{147E4155-6585-42B3-AFD0-949C338376D6}"/>
    <cellStyle name="제목 1 8 2 9" xfId="16510" xr:uid="{DE8ACFFA-61A6-4A0F-8B25-1F2C971F7145}"/>
    <cellStyle name="제목 1 8 20" xfId="16511" xr:uid="{13F2688B-791A-48CE-B4A3-6C687156E3C0}"/>
    <cellStyle name="제목 1 8 20 2" xfId="16512" xr:uid="{BC7648EA-D138-4CD4-8820-7072534F7932}"/>
    <cellStyle name="제목 1 8 3" xfId="16513" xr:uid="{25621BB3-ECF7-449B-83BD-8785A5949AFE}"/>
    <cellStyle name="제목 1 8 3 2" xfId="16514" xr:uid="{EC97054D-8D55-40CB-9A75-188CA29F4E06}"/>
    <cellStyle name="제목 1 8 3 2 2" xfId="16515" xr:uid="{23A74597-2CDC-4319-AED2-D3588DAF38A4}"/>
    <cellStyle name="제목 1 8 3 3" xfId="16516" xr:uid="{B0EA058E-20CD-4594-AE60-8FD1493C3AE5}"/>
    <cellStyle name="제목 1 8 3 3 2" xfId="16517" xr:uid="{2FAD43B7-12FB-4B5C-94B2-639C1EF54B5D}"/>
    <cellStyle name="제목 1 8 3 4" xfId="16518" xr:uid="{800BA9B6-924F-4319-9047-E76AF23D48C9}"/>
    <cellStyle name="제목 1 8 3 4 2" xfId="16519" xr:uid="{984E59F6-D9DD-4B6D-A4D2-F12004255332}"/>
    <cellStyle name="제목 1 8 3 5" xfId="16520" xr:uid="{310D78B8-1C4E-4357-92E7-A76FDA087EF2}"/>
    <cellStyle name="제목 1 8 3 5 2" xfId="16521" xr:uid="{641DFC04-B4F0-4B02-8E20-E29C91A4ABB9}"/>
    <cellStyle name="제목 1 8 3 6" xfId="16522" xr:uid="{E0EC289D-6692-4557-9F69-7079A8F0F109}"/>
    <cellStyle name="제목 1 8 3 6 2" xfId="16523" xr:uid="{FDA7DD0C-5184-4C1E-91A7-CE8D1731E102}"/>
    <cellStyle name="제목 1 8 3 7" xfId="16524" xr:uid="{E940B9E9-0962-46DC-A323-383648424FF0}"/>
    <cellStyle name="제목 1 8 3 7 2" xfId="16525" xr:uid="{516ABFAC-899A-4462-8511-14B22334FB46}"/>
    <cellStyle name="제목 1 8 3 8" xfId="16526" xr:uid="{F2FD80CB-FE14-4F19-913A-50B9C8F0CB17}"/>
    <cellStyle name="제목 1 8 3 8 2" xfId="16527" xr:uid="{DEE1E944-D236-4F99-8B21-E507FF2B915D}"/>
    <cellStyle name="제목 1 8 3 9" xfId="16528" xr:uid="{3A1AB482-D2AF-4554-9E66-E123B5EF8D31}"/>
    <cellStyle name="제목 1 8 4" xfId="16529" xr:uid="{5C1F4DF5-3A3E-4016-A8C2-0280DE8698AE}"/>
    <cellStyle name="제목 1 8 4 2" xfId="16530" xr:uid="{E04F437E-DBD5-4859-8192-1FBD9FD3EF0A}"/>
    <cellStyle name="제목 1 8 4 2 2" xfId="16531" xr:uid="{3373C2E2-EDE5-4370-803A-463AA8328177}"/>
    <cellStyle name="제목 1 8 4 3" xfId="16532" xr:uid="{773B1A8E-E3FD-4C88-816D-D2F6BBD20692}"/>
    <cellStyle name="제목 1 8 4 3 2" xfId="16533" xr:uid="{CB7ED113-269E-47EA-932B-76F5A17D7922}"/>
    <cellStyle name="제목 1 8 4 4" xfId="16534" xr:uid="{B92099FA-554E-44E0-94AC-92D4C4DF03E3}"/>
    <cellStyle name="제목 1 8 4 4 2" xfId="16535" xr:uid="{1E804038-C347-4108-9203-15F5ACF4181C}"/>
    <cellStyle name="제목 1 8 4 5" xfId="16536" xr:uid="{915DADF0-BCC1-4C53-A957-4981B2463248}"/>
    <cellStyle name="제목 1 8 4 5 2" xfId="16537" xr:uid="{4A6824B8-BA81-4CB5-90F9-C66A760D1DA3}"/>
    <cellStyle name="제목 1 8 4 6" xfId="16538" xr:uid="{C58BD039-37C0-4700-B72C-33D968E0BB5E}"/>
    <cellStyle name="제목 1 8 4 6 2" xfId="16539" xr:uid="{218A6038-2BAF-438A-A226-AA71BC211E75}"/>
    <cellStyle name="제목 1 8 4 7" xfId="16540" xr:uid="{CAFF3BB3-E6B8-407E-9194-CE13BDBA802C}"/>
    <cellStyle name="제목 1 8 4 7 2" xfId="16541" xr:uid="{ED1EAAB1-EAB1-4034-AF5B-C70239A80B11}"/>
    <cellStyle name="제목 1 8 4 8" xfId="16542" xr:uid="{26501BAA-6410-49BC-8AFB-5B4E177FDBEC}"/>
    <cellStyle name="제목 1 8 4 8 2" xfId="16543" xr:uid="{B47E579C-613B-4DED-94E5-C94222DA6FC7}"/>
    <cellStyle name="제목 1 8 4 9" xfId="16544" xr:uid="{B3DA576A-7C0F-4883-88C3-C44735167E8B}"/>
    <cellStyle name="제목 1 8 5" xfId="16545" xr:uid="{04A1980F-1EE9-4E90-BF15-B97B370E9D40}"/>
    <cellStyle name="제목 1 8 5 2" xfId="16546" xr:uid="{4DB0CF1E-A9B4-4FB2-B774-27084EE0E77A}"/>
    <cellStyle name="제목 1 8 5 2 2" xfId="16547" xr:uid="{8E76952C-6E56-4C23-B182-B5E23F758BED}"/>
    <cellStyle name="제목 1 8 5 3" xfId="16548" xr:uid="{14D430CD-7538-4CBF-A4C4-3B18FB3C04D3}"/>
    <cellStyle name="제목 1 8 5 3 2" xfId="16549" xr:uid="{007D316F-0E24-424A-9B17-CAC15644F4DE}"/>
    <cellStyle name="제목 1 8 5 4" xfId="16550" xr:uid="{E7606B8D-5CFC-4FC5-A9FB-D82A97148657}"/>
    <cellStyle name="제목 1 8 5 4 2" xfId="16551" xr:uid="{4DF7FD72-10A8-4690-90BD-40CAB53B877C}"/>
    <cellStyle name="제목 1 8 5 5" xfId="16552" xr:uid="{271B02BA-608E-49CF-9FB3-816AF6150309}"/>
    <cellStyle name="제목 1 8 5 5 2" xfId="16553" xr:uid="{40BA3D65-605F-4B82-95ED-2B5211DB79B6}"/>
    <cellStyle name="제목 1 8 5 6" xfId="16554" xr:uid="{ED2D05B6-216C-40F9-AF3B-65A168E184AE}"/>
    <cellStyle name="제목 1 8 5 6 2" xfId="16555" xr:uid="{53DA1FA3-FB46-4DF3-9B48-B220E1E17755}"/>
    <cellStyle name="제목 1 8 5 7" xfId="16556" xr:uid="{C52DC6B1-D1EA-420C-B455-00FFC5F1EAB8}"/>
    <cellStyle name="제목 1 8 5 7 2" xfId="16557" xr:uid="{5A0432A0-6186-4B1F-B54E-02A2290B1532}"/>
    <cellStyle name="제목 1 8 5 8" xfId="16558" xr:uid="{F899D06A-21D0-404F-9701-4DBF21BC4E4B}"/>
    <cellStyle name="제목 1 8 5 8 2" xfId="16559" xr:uid="{ABBB883E-C178-4B2D-9AE4-4F7D61C9D054}"/>
    <cellStyle name="제목 1 8 5 9" xfId="16560" xr:uid="{D05DB88F-E598-43C9-83B8-278E90FCDB7E}"/>
    <cellStyle name="제목 1 8 6" xfId="16561" xr:uid="{DC55CFE3-A52C-4CC9-AF91-67D13898B559}"/>
    <cellStyle name="제목 1 8 6 2" xfId="16562" xr:uid="{D1C99900-5871-4323-969E-4D18E2421481}"/>
    <cellStyle name="제목 1 8 6 2 2" xfId="16563" xr:uid="{3B8F5145-CA4F-4BFF-BD06-8B0A5928EFA1}"/>
    <cellStyle name="제목 1 8 6 3" xfId="16564" xr:uid="{BC07C50A-15ED-4D00-890B-4CB32336D45A}"/>
    <cellStyle name="제목 1 8 6 3 2" xfId="16565" xr:uid="{3EA617BC-04CF-48DE-91B1-6781E9757D8E}"/>
    <cellStyle name="제목 1 8 6 4" xfId="16566" xr:uid="{5DFD66AC-BB96-4A19-8E80-B572DFF3C69E}"/>
    <cellStyle name="제목 1 8 6 4 2" xfId="16567" xr:uid="{95E5BD23-D84D-45C5-BA3F-32F554F8657F}"/>
    <cellStyle name="제목 1 8 6 5" xfId="16568" xr:uid="{AD32B334-ABFA-48B4-8052-142785DC4C4B}"/>
    <cellStyle name="제목 1 8 6 5 2" xfId="16569" xr:uid="{58E3A7C1-C395-4FAC-9636-CEE051A41F53}"/>
    <cellStyle name="제목 1 8 6 6" xfId="16570" xr:uid="{FC400ACA-5482-4336-813E-0526D0208EFE}"/>
    <cellStyle name="제목 1 8 6 6 2" xfId="16571" xr:uid="{5565F40C-7E74-4943-8830-1AF0CE847955}"/>
    <cellStyle name="제목 1 8 6 7" xfId="16572" xr:uid="{46DA8AAF-B62B-42D1-B130-C1E7CA85F5D1}"/>
    <cellStyle name="제목 1 8 6 7 2" xfId="16573" xr:uid="{56E2127D-1D9C-4A32-A611-08D12F98306C}"/>
    <cellStyle name="제목 1 8 6 8" xfId="16574" xr:uid="{A8882545-BDFD-4D40-B722-31D19FD28111}"/>
    <cellStyle name="제목 1 8 6 8 2" xfId="16575" xr:uid="{9131727E-DE28-4407-A583-5041C6448119}"/>
    <cellStyle name="제목 1 8 6 9" xfId="16576" xr:uid="{DEE34E22-91A2-442C-9A13-A5E123904030}"/>
    <cellStyle name="제목 1 8 7" xfId="16577" xr:uid="{9E602218-2177-4739-B7C0-7AC02423903D}"/>
    <cellStyle name="제목 1 8 7 2" xfId="16578" xr:uid="{B4A58AA1-3629-4A69-A106-C1D740A8B51C}"/>
    <cellStyle name="제목 1 8 7 2 2" xfId="16579" xr:uid="{ACFB1431-C2DD-4A92-BCF5-CAAB95E2ACAD}"/>
    <cellStyle name="제목 1 8 7 3" xfId="16580" xr:uid="{D8496769-B849-4829-9AB2-71E33BB842E2}"/>
    <cellStyle name="제목 1 8 7 3 2" xfId="16581" xr:uid="{F6F6CFC0-FC09-4E28-9C8D-A42491ECFEAD}"/>
    <cellStyle name="제목 1 8 7 4" xfId="16582" xr:uid="{238A9D05-B7B2-4417-96E4-4D05719A2C64}"/>
    <cellStyle name="제목 1 8 7 4 2" xfId="16583" xr:uid="{46F0ABB8-3512-412B-8E1A-8BD271BD669F}"/>
    <cellStyle name="제목 1 8 7 5" xfId="16584" xr:uid="{D09B4213-53A4-4A6D-A881-2567C781B9FD}"/>
    <cellStyle name="제목 1 8 7 5 2" xfId="16585" xr:uid="{72A33E38-DB4C-4750-935B-730AFD082B86}"/>
    <cellStyle name="제목 1 8 7 6" xfId="16586" xr:uid="{810612C0-AF81-4F6B-9693-600C9BEC4B76}"/>
    <cellStyle name="제목 1 8 7 6 2" xfId="16587" xr:uid="{969278C3-9DB5-4D24-840A-7B9921F964A4}"/>
    <cellStyle name="제목 1 8 7 7" xfId="16588" xr:uid="{72D826F6-041E-4190-8441-5691F479538A}"/>
    <cellStyle name="제목 1 8 7 7 2" xfId="16589" xr:uid="{A80DFB74-B7C5-470D-8621-5D95D0BE9A57}"/>
    <cellStyle name="제목 1 8 7 8" xfId="16590" xr:uid="{0D08296D-0529-41D0-89FF-4BD9D4474915}"/>
    <cellStyle name="제목 1 8 7 8 2" xfId="16591" xr:uid="{4D5AA574-0B50-4B5C-9E90-593781C72CB9}"/>
    <cellStyle name="제목 1 8 7 9" xfId="16592" xr:uid="{07A72E62-18FD-4D12-A6F8-68196704EA89}"/>
    <cellStyle name="제목 1 8 8" xfId="16593" xr:uid="{F7785D22-6B41-4AE4-897D-F136EBAD44E1}"/>
    <cellStyle name="제목 1 8 8 2" xfId="16594" xr:uid="{C227138D-16BD-4E44-9EA3-A541C3387011}"/>
    <cellStyle name="제목 1 8 8 2 2" xfId="16595" xr:uid="{C3E47F70-2A4B-4E8B-8EF8-B3AAA85D1C65}"/>
    <cellStyle name="제목 1 8 8 3" xfId="16596" xr:uid="{86AC49E7-27AA-4BEC-9A3C-B1C09F038B2B}"/>
    <cellStyle name="제목 1 8 8 3 2" xfId="16597" xr:uid="{6EE6DAFF-7929-4176-863D-757DE77F6C44}"/>
    <cellStyle name="제목 1 8 8 4" xfId="16598" xr:uid="{FACE5632-F676-41CD-A1F3-96920A9FD8B7}"/>
    <cellStyle name="제목 1 8 8 4 2" xfId="16599" xr:uid="{64BFBA94-9405-4D55-A814-6F8E755F3903}"/>
    <cellStyle name="제목 1 8 8 5" xfId="16600" xr:uid="{EECEEEF3-C1DF-4AC7-9908-BEC4491D04CF}"/>
    <cellStyle name="제목 1 8 8 5 2" xfId="16601" xr:uid="{19F634D0-1CB4-424F-83B0-0116FDC1407E}"/>
    <cellStyle name="제목 1 8 8 6" xfId="16602" xr:uid="{D7177B72-D9F7-4AB9-A71F-627594010220}"/>
    <cellStyle name="제목 1 8 8 6 2" xfId="16603" xr:uid="{3DD128C6-8BEC-41D8-87C5-DD39A29DEBD3}"/>
    <cellStyle name="제목 1 8 8 7" xfId="16604" xr:uid="{F86BAA75-087E-475C-A68F-9F00CD1BEEFC}"/>
    <cellStyle name="제목 1 8 8 7 2" xfId="16605" xr:uid="{EE3F8C89-384A-4C8A-A7B1-E4CFF97593DB}"/>
    <cellStyle name="제목 1 8 8 8" xfId="16606" xr:uid="{A3D92E09-DB72-4150-99F5-C2481E8D76EB}"/>
    <cellStyle name="제목 1 8 8 8 2" xfId="16607" xr:uid="{10333B7D-AE41-4178-B24B-8BD782EADDAC}"/>
    <cellStyle name="제목 1 8 8 9" xfId="16608" xr:uid="{F4F3840F-3E50-4C71-95A3-B53A0D9D6848}"/>
    <cellStyle name="제목 1 8 9" xfId="16609" xr:uid="{95E6B13C-C9F8-4541-B1AE-02380EE4667D}"/>
    <cellStyle name="제목 1 8 9 2" xfId="16610" xr:uid="{286983BE-150D-41EC-BFA0-F794C11A94A0}"/>
    <cellStyle name="제목 1 8 9 2 2" xfId="16611" xr:uid="{971EE24A-7E7B-4F23-A24C-781CE39DACC8}"/>
    <cellStyle name="제목 1 8 9 3" xfId="16612" xr:uid="{69518FDF-13BE-4B61-90AE-8D5B9F3FFCBB}"/>
    <cellStyle name="제목 1 8 9 3 2" xfId="16613" xr:uid="{F93877BC-BF9F-49D2-92D0-13FF42D7BE27}"/>
    <cellStyle name="제목 1 8 9 4" xfId="16614" xr:uid="{27120ED3-C896-416D-A8E1-EB9BB79E017D}"/>
    <cellStyle name="제목 1 8 9 4 2" xfId="16615" xr:uid="{E0FBA660-6E0C-44AA-BF2A-534CA736C849}"/>
    <cellStyle name="제목 1 8 9 5" xfId="16616" xr:uid="{BC06F292-460C-4133-B1ED-F4316C2D4FF8}"/>
    <cellStyle name="제목 1 8 9 5 2" xfId="16617" xr:uid="{0BC5FF77-6505-4E0F-A728-541A1C8FFD26}"/>
    <cellStyle name="제목 1 8 9 6" xfId="16618" xr:uid="{A2B28C18-C163-47D0-85CD-770D9663136B}"/>
    <cellStyle name="제목 1 8 9 6 2" xfId="16619" xr:uid="{AEE27133-BA37-4FCA-BE7E-DDD12400DA0D}"/>
    <cellStyle name="제목 1 8 9 7" xfId="16620" xr:uid="{5BE05402-6812-4936-A9FE-EAA554C694A3}"/>
    <cellStyle name="제목 1 8 9 7 2" xfId="16621" xr:uid="{C9A7C036-2A51-48AE-9D4D-B4E049AE3127}"/>
    <cellStyle name="제목 1 8 9 8" xfId="16622" xr:uid="{9B851FCB-79E0-4E0D-94A0-AA652DFFE798}"/>
    <cellStyle name="제목 1 8 9 8 2" xfId="16623" xr:uid="{B89CDF0D-F5B9-4338-865E-C3C2504BB109}"/>
    <cellStyle name="제목 1 8 9 9" xfId="16624" xr:uid="{4D0283DF-2A4D-4BD3-BE2B-95BE97BD2C1B}"/>
    <cellStyle name="제목 1 9" xfId="16625" xr:uid="{60E20250-6C3E-4336-8772-ABC9E0814352}"/>
    <cellStyle name="제목 1 9 10" xfId="16626" xr:uid="{FDC06AFF-DD93-42B5-88F5-72A889717C00}"/>
    <cellStyle name="제목 1 9 10 2" xfId="16627" xr:uid="{2A87157B-2E23-49D9-8F62-C7B8C4B45445}"/>
    <cellStyle name="제목 1 9 10 2 2" xfId="16628" xr:uid="{84167157-BEDB-4E93-A29A-F03A01604A61}"/>
    <cellStyle name="제목 1 9 10 3" xfId="16629" xr:uid="{52913500-9D63-4E8A-BC08-DF769707590D}"/>
    <cellStyle name="제목 1 9 10 3 2" xfId="16630" xr:uid="{35167D67-51D3-4E65-B3FC-E1C909CF1780}"/>
    <cellStyle name="제목 1 9 10 4" xfId="16631" xr:uid="{E08B080A-9FF6-41B0-BB89-985574737375}"/>
    <cellStyle name="제목 1 9 10 4 2" xfId="16632" xr:uid="{D0C9E28F-A39A-445E-B8A6-C8288AE73ADD}"/>
    <cellStyle name="제목 1 9 10 5" xfId="16633" xr:uid="{F3D73F70-7FA9-45D3-9BC5-DEC198B01D22}"/>
    <cellStyle name="제목 1 9 10 5 2" xfId="16634" xr:uid="{E9993913-EEAF-4775-B8C5-C34D524DB1A1}"/>
    <cellStyle name="제목 1 9 10 6" xfId="16635" xr:uid="{124F8032-7120-4830-A08D-F0A6EFCDB0F8}"/>
    <cellStyle name="제목 1 9 10 6 2" xfId="16636" xr:uid="{189BE38C-0DBC-4465-8259-E3C22796B041}"/>
    <cellStyle name="제목 1 9 10 7" xfId="16637" xr:uid="{364B8B62-509C-47F9-AA35-7F08407B7324}"/>
    <cellStyle name="제목 1 9 10 7 2" xfId="16638" xr:uid="{F3680D46-F511-4BBA-A6F8-B6BE8108E4D9}"/>
    <cellStyle name="제목 1 9 10 8" xfId="16639" xr:uid="{FB0B1671-DF2D-4960-ABA2-39D0C9306244}"/>
    <cellStyle name="제목 1 9 10 8 2" xfId="16640" xr:uid="{A492AB1E-9FB0-4C58-BB11-26C0BC0CD77A}"/>
    <cellStyle name="제목 1 9 10 9" xfId="16641" xr:uid="{7D4865F1-3BC2-47B5-BF39-75FB49C51CC4}"/>
    <cellStyle name="제목 1 9 11" xfId="16642" xr:uid="{2CE320DB-E263-4868-9752-E42C39AEC7E8}"/>
    <cellStyle name="제목 1 9 11 2" xfId="16643" xr:uid="{0EB4DD6B-AF01-438D-9735-530270AE5EDC}"/>
    <cellStyle name="제목 1 9 11 2 2" xfId="16644" xr:uid="{29CD831A-3DF0-4E1A-B4B0-909DA7E58F6D}"/>
    <cellStyle name="제목 1 9 11 3" xfId="16645" xr:uid="{0DD0B2FF-B4B9-4A8C-AB50-81CD7C98198B}"/>
    <cellStyle name="제목 1 9 11 3 2" xfId="16646" xr:uid="{226392AD-2BC8-43E0-B232-1CF26DA6E98E}"/>
    <cellStyle name="제목 1 9 11 4" xfId="16647" xr:uid="{302D5A47-C9D1-4E9E-B897-AECADF87B6BF}"/>
    <cellStyle name="제목 1 9 11 4 2" xfId="16648" xr:uid="{AC95D407-94A6-4507-8840-F52EE1393702}"/>
    <cellStyle name="제목 1 9 11 5" xfId="16649" xr:uid="{0976B223-78E1-454D-9C57-B02CD58355E5}"/>
    <cellStyle name="제목 1 9 11 5 2" xfId="16650" xr:uid="{FDC21B4A-C45D-424E-B7AB-50F2811510AF}"/>
    <cellStyle name="제목 1 9 11 6" xfId="16651" xr:uid="{CB5B1DE6-976D-4608-B1C1-20F02660343B}"/>
    <cellStyle name="제목 1 9 11 6 2" xfId="16652" xr:uid="{097EE5F8-F345-496D-AA53-DA7BAEB31022}"/>
    <cellStyle name="제목 1 9 11 7" xfId="16653" xr:uid="{2A6C53D7-505E-4E9B-B8A7-48C8D41F2A9F}"/>
    <cellStyle name="제목 1 9 11 7 2" xfId="16654" xr:uid="{77A6AEC4-D846-49E0-8BCA-464373D3A816}"/>
    <cellStyle name="제목 1 9 11 8" xfId="16655" xr:uid="{F9C0D6EB-EDF0-404E-AD76-0A87C0DF10B4}"/>
    <cellStyle name="제목 1 9 11 8 2" xfId="16656" xr:uid="{819626E4-2408-4EE2-BFBA-252ED94CA967}"/>
    <cellStyle name="제목 1 9 11 9" xfId="16657" xr:uid="{599F53B9-DC4E-4BC6-9CCD-E79C680A571D}"/>
    <cellStyle name="제목 1 9 12" xfId="16658" xr:uid="{6B2C1C47-DFDB-42E8-B348-E79964891495}"/>
    <cellStyle name="제목 1 9 12 2" xfId="16659" xr:uid="{37F2CAD9-AAD5-4103-8697-D1D5B74C0179}"/>
    <cellStyle name="제목 1 9 12 2 2" xfId="16660" xr:uid="{85F6A0D9-3E81-405C-BC94-FE7FDDBB43E5}"/>
    <cellStyle name="제목 1 9 12 3" xfId="16661" xr:uid="{1D6A84B3-D9EA-4A3F-89B4-3EED139872E9}"/>
    <cellStyle name="제목 1 9 12 3 2" xfId="16662" xr:uid="{0CCDCE9B-946E-4979-9B89-98860ADA4BBB}"/>
    <cellStyle name="제목 1 9 12 4" xfId="16663" xr:uid="{F728E545-6A47-4332-9FDC-96055C670D9A}"/>
    <cellStyle name="제목 1 9 12 4 2" xfId="16664" xr:uid="{B8250328-FD19-4C4C-B7AC-F97E79A44684}"/>
    <cellStyle name="제목 1 9 12 5" xfId="16665" xr:uid="{50FC887B-A915-4CEA-BF87-8A11F26962E8}"/>
    <cellStyle name="제목 1 9 12 5 2" xfId="16666" xr:uid="{27CFCFEF-78D1-4B5C-A1E8-73A27F7AB994}"/>
    <cellStyle name="제목 1 9 12 6" xfId="16667" xr:uid="{F14B9D4C-90E2-48F3-9921-48883FC06DAF}"/>
    <cellStyle name="제목 1 9 12 6 2" xfId="16668" xr:uid="{CBC034EA-019C-4A73-A1F0-87C872699189}"/>
    <cellStyle name="제목 1 9 12 7" xfId="16669" xr:uid="{947E27C9-2F58-4A87-A1CF-33A8A510DC60}"/>
    <cellStyle name="제목 1 9 12 7 2" xfId="16670" xr:uid="{8D6E2473-F3E8-4B07-9F47-4B5F6067E04B}"/>
    <cellStyle name="제목 1 9 12 8" xfId="16671" xr:uid="{3A2D243E-9B0A-495D-B523-394C0A9049B6}"/>
    <cellStyle name="제목 1 9 12 8 2" xfId="16672" xr:uid="{C987F270-B2D5-4F8A-852D-E240C6CADA37}"/>
    <cellStyle name="제목 1 9 12 9" xfId="16673" xr:uid="{CCC534CA-1A9D-4037-B336-EB3CD65393AD}"/>
    <cellStyle name="제목 1 9 13" xfId="16674" xr:uid="{7E4341C3-19C8-4A56-8053-90AB2E57C175}"/>
    <cellStyle name="제목 1 9 13 2" xfId="16675" xr:uid="{9436916B-2D3B-4997-9C4A-64EF95730E65}"/>
    <cellStyle name="제목 1 9 13 2 2" xfId="16676" xr:uid="{B86513B3-CF15-4A15-A084-0E797E14D596}"/>
    <cellStyle name="제목 1 9 13 3" xfId="16677" xr:uid="{1D82415F-42A9-4E54-AD7E-967C279D439B}"/>
    <cellStyle name="제목 1 9 13 3 2" xfId="16678" xr:uid="{A85557A6-7567-4D69-BFD8-3D39B8F6AA47}"/>
    <cellStyle name="제목 1 9 13 4" xfId="16679" xr:uid="{42330307-71F1-410F-AA25-16176B932164}"/>
    <cellStyle name="제목 1 9 13 4 2" xfId="16680" xr:uid="{37EC1365-F97C-4259-BC59-D399DDEBA8F4}"/>
    <cellStyle name="제목 1 9 13 5" xfId="16681" xr:uid="{7468FBEB-A203-486A-A442-4B09068F1C8C}"/>
    <cellStyle name="제목 1 9 13 5 2" xfId="16682" xr:uid="{57F0C667-A18D-46E1-96AB-CA19AEF23215}"/>
    <cellStyle name="제목 1 9 13 6" xfId="16683" xr:uid="{F0F963EB-C4DB-4DBC-B079-12EA68EE9BBB}"/>
    <cellStyle name="제목 1 9 13 6 2" xfId="16684" xr:uid="{2C8E03D6-3E6C-4FD7-A0F9-BBAE03B098BE}"/>
    <cellStyle name="제목 1 9 13 7" xfId="16685" xr:uid="{F1C97C7D-3B9B-4E6D-84AA-0ADC85525F06}"/>
    <cellStyle name="제목 1 9 13 7 2" xfId="16686" xr:uid="{6CDC0810-F260-4DEB-A448-1D2230515001}"/>
    <cellStyle name="제목 1 9 13 8" xfId="16687" xr:uid="{3CC8563E-416A-4496-9841-8EB3312DE302}"/>
    <cellStyle name="제목 1 9 13 8 2" xfId="16688" xr:uid="{5FC4F658-FDE0-4DF4-89BF-1CFF48883201}"/>
    <cellStyle name="제목 1 9 13 9" xfId="16689" xr:uid="{8F9840DC-B8D0-416B-90A4-EBF0824E49E2}"/>
    <cellStyle name="제목 1 9 14" xfId="16690" xr:uid="{D2259984-23EE-4823-9C15-BC530DFDDF79}"/>
    <cellStyle name="제목 1 9 14 2" xfId="16691" xr:uid="{4E176CB7-B742-4869-A3FA-8ABFE9B32A93}"/>
    <cellStyle name="제목 1 9 14 2 2" xfId="16692" xr:uid="{D3C9B9B2-51ED-4E32-B1A5-C29F662398C3}"/>
    <cellStyle name="제목 1 9 14 3" xfId="16693" xr:uid="{C87C79C1-72F1-4785-B320-8EFBFBC24246}"/>
    <cellStyle name="제목 1 9 14 3 2" xfId="16694" xr:uid="{0DA1464B-38EA-46C9-9426-9BAF5A8608F1}"/>
    <cellStyle name="제목 1 9 14 4" xfId="16695" xr:uid="{A368F663-6290-4561-8FE1-6E431FF497B9}"/>
    <cellStyle name="제목 1 9 14 4 2" xfId="16696" xr:uid="{6CD7BBAE-611E-45C8-BAB0-F1357C026B01}"/>
    <cellStyle name="제목 1 9 14 5" xfId="16697" xr:uid="{A69CB84E-3EF9-4F65-A337-D3F3BC208ACD}"/>
    <cellStyle name="제목 1 9 14 5 2" xfId="16698" xr:uid="{2E1B4E9E-6AF3-4DB0-A1C6-C35F0CE540C9}"/>
    <cellStyle name="제목 1 9 14 6" xfId="16699" xr:uid="{52FED012-D5F6-4B9B-8242-9A62A3FAD336}"/>
    <cellStyle name="제목 1 9 14 6 2" xfId="16700" xr:uid="{DD727E32-F9C1-40DB-B2E4-85DC080B98DB}"/>
    <cellStyle name="제목 1 9 14 7" xfId="16701" xr:uid="{4CC6C5E0-6BF6-4241-AC39-FE04B48B9DFF}"/>
    <cellStyle name="제목 1 9 14 7 2" xfId="16702" xr:uid="{8B38CB5E-0DE2-4C16-91F0-CDB4A59FBA92}"/>
    <cellStyle name="제목 1 9 14 8" xfId="16703" xr:uid="{2375A6AA-0D09-4B7A-B0A1-CE741FA73960}"/>
    <cellStyle name="제목 1 9 14 8 2" xfId="16704" xr:uid="{FC1D5BA2-AC6C-4D61-AA7B-D85F7A390A36}"/>
    <cellStyle name="제목 1 9 14 9" xfId="16705" xr:uid="{14EAD339-14A6-4186-8FC4-015E78A6A93F}"/>
    <cellStyle name="제목 1 9 15" xfId="16706" xr:uid="{006A553F-4D82-4D48-9F21-A0ACF36C43F2}"/>
    <cellStyle name="제목 1 9 15 2" xfId="16707" xr:uid="{DA93A0EF-DA54-4E7E-81DB-167E47D60DCF}"/>
    <cellStyle name="제목 1 9 16" xfId="16708" xr:uid="{71F95920-54C6-4E11-BC42-660E974553F2}"/>
    <cellStyle name="제목 1 9 16 2" xfId="16709" xr:uid="{6510F4F5-14B6-4541-B4C7-A216DBD26E3E}"/>
    <cellStyle name="제목 1 9 17" xfId="16710" xr:uid="{D3F082B6-F9FE-4475-BD4A-E88A7FDFD784}"/>
    <cellStyle name="제목 1 9 17 2" xfId="16711" xr:uid="{3B6F4A69-0176-4A7F-9E53-14CF0A42F329}"/>
    <cellStyle name="제목 1 9 18" xfId="16712" xr:uid="{97A437FF-9D81-491C-A73F-42AF1D5DBCC9}"/>
    <cellStyle name="제목 1 9 18 2" xfId="16713" xr:uid="{287E304E-0108-4F87-8BEB-CB66E55BFF63}"/>
    <cellStyle name="제목 1 9 19" xfId="16714" xr:uid="{D6DFAE7A-7132-4C7D-96F4-9270D4BDAE5C}"/>
    <cellStyle name="제목 1 9 19 2" xfId="16715" xr:uid="{D75C8272-58EC-4904-9EAA-97EB6564BDAC}"/>
    <cellStyle name="제목 1 9 2" xfId="16716" xr:uid="{8C44E33D-28DB-453E-A244-46A8C2524D1E}"/>
    <cellStyle name="제목 1 9 2 2" xfId="16717" xr:uid="{A1E6B88A-EE33-442D-BBB1-DB4942867DE1}"/>
    <cellStyle name="제목 1 9 2 2 2" xfId="16718" xr:uid="{60FAD42A-60BE-4BEA-B2DE-C1CDFF6E63D4}"/>
    <cellStyle name="제목 1 9 2 3" xfId="16719" xr:uid="{702571DF-706D-4C2E-9873-4F52DB0AF83D}"/>
    <cellStyle name="제목 1 9 2 3 2" xfId="16720" xr:uid="{70013367-203A-421A-AC35-36DC00A2047E}"/>
    <cellStyle name="제목 1 9 2 4" xfId="16721" xr:uid="{A99167A2-6C83-4434-9436-B5574F7447B9}"/>
    <cellStyle name="제목 1 9 2 4 2" xfId="16722" xr:uid="{BEA2AB2F-3DD1-4A17-97B5-50E2BA7B368D}"/>
    <cellStyle name="제목 1 9 2 5" xfId="16723" xr:uid="{333278ED-279F-49C6-8F05-9EE8CDDC16DD}"/>
    <cellStyle name="제목 1 9 2 5 2" xfId="16724" xr:uid="{486B01EE-A345-4A15-9259-6E96F4758B0B}"/>
    <cellStyle name="제목 1 9 2 6" xfId="16725" xr:uid="{76BAA58B-F524-4843-BD31-2B1CF95434C1}"/>
    <cellStyle name="제목 1 9 2 6 2" xfId="16726" xr:uid="{B8335AF2-9670-4926-BE4B-1D0F950A9AE8}"/>
    <cellStyle name="제목 1 9 2 7" xfId="16727" xr:uid="{0F4B740E-A4BE-4486-BAAE-2CFBF14F5DD1}"/>
    <cellStyle name="제목 1 9 2 7 2" xfId="16728" xr:uid="{1C295A06-AC9E-45EA-9C62-4F5D973E5AF2}"/>
    <cellStyle name="제목 1 9 2 8" xfId="16729" xr:uid="{41279BD9-257F-4947-B694-4A98C9086A52}"/>
    <cellStyle name="제목 1 9 2 8 2" xfId="16730" xr:uid="{F15E81DE-BA9B-456A-B21F-A5A12C0BC18C}"/>
    <cellStyle name="제목 1 9 2 9" xfId="16731" xr:uid="{007CD9A6-9A33-4B21-A0FB-20C4AA1C27F8}"/>
    <cellStyle name="제목 1 9 20" xfId="16732" xr:uid="{19E4D20A-43F4-4539-8CA8-7DD1AB5B9C9B}"/>
    <cellStyle name="제목 1 9 20 2" xfId="16733" xr:uid="{6FB73826-3A63-4069-B5C2-0C27215AB9AF}"/>
    <cellStyle name="제목 1 9 3" xfId="16734" xr:uid="{C91102BF-2701-4B00-B71F-2648C1932514}"/>
    <cellStyle name="제목 1 9 3 2" xfId="16735" xr:uid="{C52E26D4-42A0-4758-95B9-F87EEC72618A}"/>
    <cellStyle name="제목 1 9 3 2 2" xfId="16736" xr:uid="{A0D9CFD1-37C1-423C-ABBE-6E613C889060}"/>
    <cellStyle name="제목 1 9 3 3" xfId="16737" xr:uid="{94884638-422B-487C-BE2D-CD0EEA6701DC}"/>
    <cellStyle name="제목 1 9 3 3 2" xfId="16738" xr:uid="{D789B9BE-0F64-4071-B716-D2631A54FBF8}"/>
    <cellStyle name="제목 1 9 3 4" xfId="16739" xr:uid="{1897E52D-4EF3-4D7F-BE3C-4246321E028C}"/>
    <cellStyle name="제목 1 9 3 4 2" xfId="16740" xr:uid="{8C773AF5-D7C0-4DBE-BA45-90507AE7B875}"/>
    <cellStyle name="제목 1 9 3 5" xfId="16741" xr:uid="{8962FBD5-92F5-404C-BF84-D4859809C448}"/>
    <cellStyle name="제목 1 9 3 5 2" xfId="16742" xr:uid="{54440BE3-7B74-42C8-AC44-7C737C07A15E}"/>
    <cellStyle name="제목 1 9 3 6" xfId="16743" xr:uid="{C90F3F92-93CC-487F-9C3A-68AB2E20BA7B}"/>
    <cellStyle name="제목 1 9 3 6 2" xfId="16744" xr:uid="{DB2B1406-DBB0-4FAE-BB9B-32A374CED877}"/>
    <cellStyle name="제목 1 9 3 7" xfId="16745" xr:uid="{F140EEBA-6D05-4210-B608-B57E8B7E250A}"/>
    <cellStyle name="제목 1 9 3 7 2" xfId="16746" xr:uid="{45547BEE-34FD-41D1-902A-E97917BD8FE2}"/>
    <cellStyle name="제목 1 9 3 8" xfId="16747" xr:uid="{C9A9D19A-0B22-4F2A-BBCB-2C370763B791}"/>
    <cellStyle name="제목 1 9 3 8 2" xfId="16748" xr:uid="{4228D259-4E4A-4AF7-9F0F-5DDD3DDBA2C8}"/>
    <cellStyle name="제목 1 9 3 9" xfId="16749" xr:uid="{0CAF06E7-C00C-4446-91FE-255BEF2439BF}"/>
    <cellStyle name="제목 1 9 4" xfId="16750" xr:uid="{700A2FAA-511C-4A2B-8C1D-4776A3031882}"/>
    <cellStyle name="제목 1 9 4 2" xfId="16751" xr:uid="{42B75E92-8DD7-4EC9-AE65-E391D739EB79}"/>
    <cellStyle name="제목 1 9 4 2 2" xfId="16752" xr:uid="{4034F63F-D805-4003-B02D-DD578123C18B}"/>
    <cellStyle name="제목 1 9 4 3" xfId="16753" xr:uid="{1248E994-95F0-4D5A-B734-9CA915CB102D}"/>
    <cellStyle name="제목 1 9 4 3 2" xfId="16754" xr:uid="{8D9513C8-82F4-4FA8-9555-61EA6776CD04}"/>
    <cellStyle name="제목 1 9 4 4" xfId="16755" xr:uid="{3F67D8CD-83CE-465C-822C-85191F6CE2C0}"/>
    <cellStyle name="제목 1 9 4 4 2" xfId="16756" xr:uid="{112B7027-21DC-4A96-B6F6-5C3464145352}"/>
    <cellStyle name="제목 1 9 4 5" xfId="16757" xr:uid="{4E108888-A8B7-411C-A4A2-E6937640A76B}"/>
    <cellStyle name="제목 1 9 4 5 2" xfId="16758" xr:uid="{A564FD7A-F092-475B-9249-961427D9D849}"/>
    <cellStyle name="제목 1 9 4 6" xfId="16759" xr:uid="{B425893B-C039-4B29-B50D-882A6C39804A}"/>
    <cellStyle name="제목 1 9 4 6 2" xfId="16760" xr:uid="{4320AF0C-3CC3-46E2-9D9B-81285B8045E0}"/>
    <cellStyle name="제목 1 9 4 7" xfId="16761" xr:uid="{E9F734DF-AFB8-4E8B-B603-E6FB05B5D471}"/>
    <cellStyle name="제목 1 9 4 7 2" xfId="16762" xr:uid="{2C22228C-EFFF-4699-95C8-0A8D8B4581AF}"/>
    <cellStyle name="제목 1 9 4 8" xfId="16763" xr:uid="{388594A5-A9FE-4B7A-9E3F-35748DB62303}"/>
    <cellStyle name="제목 1 9 4 8 2" xfId="16764" xr:uid="{652E6099-0676-45A4-BA60-B11B81517D37}"/>
    <cellStyle name="제목 1 9 4 9" xfId="16765" xr:uid="{B6E017B5-51D8-4AA3-8E33-CE3848E81053}"/>
    <cellStyle name="제목 1 9 5" xfId="16766" xr:uid="{25FC558E-20C3-4C21-B16A-378516FA7FBB}"/>
    <cellStyle name="제목 1 9 5 2" xfId="16767" xr:uid="{82F1247F-4C26-4DF0-8951-51935419B1A6}"/>
    <cellStyle name="제목 1 9 5 2 2" xfId="16768" xr:uid="{CCC0CE2D-85BB-42B9-A2AD-C28F121AD548}"/>
    <cellStyle name="제목 1 9 5 3" xfId="16769" xr:uid="{30221D2A-D1EC-489A-8ABC-62E3C007F9D8}"/>
    <cellStyle name="제목 1 9 5 3 2" xfId="16770" xr:uid="{090B25C3-FD0F-4992-A9FF-60C15F211DF2}"/>
    <cellStyle name="제목 1 9 5 4" xfId="16771" xr:uid="{554A243F-ED90-4CB6-AAD5-9006D9F3D77B}"/>
    <cellStyle name="제목 1 9 5 4 2" xfId="16772" xr:uid="{3C8E1BC8-4C66-48A9-816E-97EFA732B427}"/>
    <cellStyle name="제목 1 9 5 5" xfId="16773" xr:uid="{719C17CF-EFBE-4F43-9FC9-848965C942C1}"/>
    <cellStyle name="제목 1 9 5 5 2" xfId="16774" xr:uid="{006AE604-DAF1-425C-B138-E066A3CEBE56}"/>
    <cellStyle name="제목 1 9 5 6" xfId="16775" xr:uid="{3EB94A34-AEE0-42B0-9B3A-EF91142C9707}"/>
    <cellStyle name="제목 1 9 5 6 2" xfId="16776" xr:uid="{55333DE2-D56D-4B2F-A968-75898F362F8F}"/>
    <cellStyle name="제목 1 9 5 7" xfId="16777" xr:uid="{8835043B-C5A7-448B-82E9-D0CA0B85DD60}"/>
    <cellStyle name="제목 1 9 5 7 2" xfId="16778" xr:uid="{BA68772D-6868-46B8-A316-64B1528925FF}"/>
    <cellStyle name="제목 1 9 5 8" xfId="16779" xr:uid="{7D0EFD6A-50DE-43CB-A8A9-D718B3AEFAD8}"/>
    <cellStyle name="제목 1 9 5 8 2" xfId="16780" xr:uid="{881BA8DC-DA56-4C62-95C3-325558C04A5D}"/>
    <cellStyle name="제목 1 9 5 9" xfId="16781" xr:uid="{F3B6F124-0EDD-4A27-8948-B955303D36DA}"/>
    <cellStyle name="제목 1 9 6" xfId="16782" xr:uid="{2752286B-CDA4-47AA-B1B6-ED1590C00E82}"/>
    <cellStyle name="제목 1 9 6 2" xfId="16783" xr:uid="{C08E2656-033E-4AE4-AAC1-0003FB4E3D75}"/>
    <cellStyle name="제목 1 9 6 2 2" xfId="16784" xr:uid="{415D02FA-4BA7-4794-94BB-1FBD8676E6FA}"/>
    <cellStyle name="제목 1 9 6 3" xfId="16785" xr:uid="{81768A4C-4BDF-4226-BC7F-6D4B8FDE2807}"/>
    <cellStyle name="제목 1 9 6 3 2" xfId="16786" xr:uid="{B2735184-E7EE-40F4-B343-EB6098BD2D1C}"/>
    <cellStyle name="제목 1 9 6 4" xfId="16787" xr:uid="{C936908B-DD1B-4F48-B203-7C5B8C117293}"/>
    <cellStyle name="제목 1 9 6 4 2" xfId="16788" xr:uid="{083E7673-3F85-4AD2-BF00-861133015388}"/>
    <cellStyle name="제목 1 9 6 5" xfId="16789" xr:uid="{B7AC3A1E-2021-4850-92EF-EA41FE5F4DED}"/>
    <cellStyle name="제목 1 9 6 5 2" xfId="16790" xr:uid="{47B30602-B1AC-410C-8D6C-A98733122488}"/>
    <cellStyle name="제목 1 9 6 6" xfId="16791" xr:uid="{7E27C4BA-381D-4BA1-BCC2-5B899922C0E7}"/>
    <cellStyle name="제목 1 9 6 6 2" xfId="16792" xr:uid="{6B29F10B-78CF-48C0-B561-576D3B9F316D}"/>
    <cellStyle name="제목 1 9 6 7" xfId="16793" xr:uid="{1FAEB85C-76F1-439F-94D4-3E5DE62C470C}"/>
    <cellStyle name="제목 1 9 6 7 2" xfId="16794" xr:uid="{A510AF7E-ABA6-47E8-9836-45834BCC4D02}"/>
    <cellStyle name="제목 1 9 6 8" xfId="16795" xr:uid="{2A89311D-3056-45A5-B0DA-CFF38BAFD8F1}"/>
    <cellStyle name="제목 1 9 6 8 2" xfId="16796" xr:uid="{B50F74A0-98A3-4F7C-9AD1-7FA17861014C}"/>
    <cellStyle name="제목 1 9 6 9" xfId="16797" xr:uid="{1FC8C910-F173-4CA0-BC15-F7B57F827721}"/>
    <cellStyle name="제목 1 9 7" xfId="16798" xr:uid="{8F298027-348B-4021-8CF8-A8731A84FF58}"/>
    <cellStyle name="제목 1 9 7 2" xfId="16799" xr:uid="{7D6C964A-E26D-4021-B8DC-B1577CCB0F55}"/>
    <cellStyle name="제목 1 9 7 2 2" xfId="16800" xr:uid="{8CD256DE-886D-4C9E-93F0-A31B9A9991BF}"/>
    <cellStyle name="제목 1 9 7 3" xfId="16801" xr:uid="{D855C2F7-3169-47B8-B017-258D8B60EF76}"/>
    <cellStyle name="제목 1 9 7 3 2" xfId="16802" xr:uid="{89E8EE69-510F-42C6-9528-863D5CA7E8D5}"/>
    <cellStyle name="제목 1 9 7 4" xfId="16803" xr:uid="{E6C874ED-28D1-4B82-B6A1-6552860FE901}"/>
    <cellStyle name="제목 1 9 7 4 2" xfId="16804" xr:uid="{5181F383-9AFE-4CAC-8364-7E1EE7D558FC}"/>
    <cellStyle name="제목 1 9 7 5" xfId="16805" xr:uid="{074C57E0-1E52-4F35-8105-F10A79271020}"/>
    <cellStyle name="제목 1 9 7 5 2" xfId="16806" xr:uid="{58BB85F2-AF6B-4A09-9B68-4F94CEBDE85A}"/>
    <cellStyle name="제목 1 9 7 6" xfId="16807" xr:uid="{C531D601-A40D-456C-8361-03594F54A95E}"/>
    <cellStyle name="제목 1 9 7 6 2" xfId="16808" xr:uid="{CF472244-2E18-4AFF-BD81-25D992E6BDD3}"/>
    <cellStyle name="제목 1 9 7 7" xfId="16809" xr:uid="{4D93745F-1301-4DB3-A1DC-1C93DF1399BB}"/>
    <cellStyle name="제목 1 9 7 7 2" xfId="16810" xr:uid="{55CA6A22-CF7F-4B45-966A-304FA2CFDF97}"/>
    <cellStyle name="제목 1 9 7 8" xfId="16811" xr:uid="{78F7758E-7485-4AC1-9D7A-71A7B36BC7A0}"/>
    <cellStyle name="제목 1 9 7 8 2" xfId="16812" xr:uid="{D1A96337-5D0B-4BCA-9C9A-18AF063401CA}"/>
    <cellStyle name="제목 1 9 7 9" xfId="16813" xr:uid="{8EB88CAB-3B29-453D-BFD3-289378F7DB64}"/>
    <cellStyle name="제목 1 9 8" xfId="16814" xr:uid="{67DC2359-F6F6-4336-B30C-826A2C396B32}"/>
    <cellStyle name="제목 1 9 8 2" xfId="16815" xr:uid="{AE1558F9-E5D9-4924-8E54-8B04FC2A56D1}"/>
    <cellStyle name="제목 1 9 8 2 2" xfId="16816" xr:uid="{E750D3C4-0038-4BF2-AFE7-A33504CD3858}"/>
    <cellStyle name="제목 1 9 8 3" xfId="16817" xr:uid="{0E2128A1-2CC8-4BC0-B7D6-8C59E45038BC}"/>
    <cellStyle name="제목 1 9 8 3 2" xfId="16818" xr:uid="{DA2B8D96-8A37-4AA5-8421-CB8333E37E99}"/>
    <cellStyle name="제목 1 9 8 4" xfId="16819" xr:uid="{C547AE7A-D246-4CE0-936B-6C88C7816539}"/>
    <cellStyle name="제목 1 9 8 4 2" xfId="16820" xr:uid="{C1FA542F-A4CF-42AA-BE44-3C34029E70DD}"/>
    <cellStyle name="제목 1 9 8 5" xfId="16821" xr:uid="{6E486DE7-837E-4745-B70D-F520865181F8}"/>
    <cellStyle name="제목 1 9 8 5 2" xfId="16822" xr:uid="{84111EA4-6C99-4008-BEBA-E3024F85760B}"/>
    <cellStyle name="제목 1 9 8 6" xfId="16823" xr:uid="{4EDDDA76-3A5F-4EEF-BCC9-2F8C54BA18F6}"/>
    <cellStyle name="제목 1 9 8 6 2" xfId="16824" xr:uid="{D50F30F2-331F-42FF-86CB-B74628038C4A}"/>
    <cellStyle name="제목 1 9 8 7" xfId="16825" xr:uid="{C26B26BD-0956-4EE9-A71B-6D0547C30FA8}"/>
    <cellStyle name="제목 1 9 8 7 2" xfId="16826" xr:uid="{EB25416C-E5FD-4382-B931-960248450B68}"/>
    <cellStyle name="제목 1 9 8 8" xfId="16827" xr:uid="{99AF21BB-DE66-413C-869B-4B5882457ACD}"/>
    <cellStyle name="제목 1 9 8 8 2" xfId="16828" xr:uid="{FB46A853-BD63-423E-BF3B-CA58BB565AA5}"/>
    <cellStyle name="제목 1 9 8 9" xfId="16829" xr:uid="{CA1C881C-6C43-494B-96E5-05DBF1A6DC6F}"/>
    <cellStyle name="제목 1 9 9" xfId="16830" xr:uid="{4FBB07AC-3DB5-4DE3-8F10-85C8F5073EE7}"/>
    <cellStyle name="제목 1 9 9 2" xfId="16831" xr:uid="{F8F15130-F5DF-4F98-B16A-86EA62310A36}"/>
    <cellStyle name="제목 1 9 9 2 2" xfId="16832" xr:uid="{198C65AF-E5F8-4C8F-8382-EEFE2B5A790A}"/>
    <cellStyle name="제목 1 9 9 3" xfId="16833" xr:uid="{0216F4B5-5334-4506-96D9-83705AC7A903}"/>
    <cellStyle name="제목 1 9 9 3 2" xfId="16834" xr:uid="{66303388-534F-4243-BB68-0A7451BEB0C5}"/>
    <cellStyle name="제목 1 9 9 4" xfId="16835" xr:uid="{71C60B9B-7F9E-4C08-801B-04BF2FBB339E}"/>
    <cellStyle name="제목 1 9 9 4 2" xfId="16836" xr:uid="{0A5FE6D1-0185-43F0-83BB-5CA011115361}"/>
    <cellStyle name="제목 1 9 9 5" xfId="16837" xr:uid="{BEE51846-E867-4E0F-8F18-D7660ED40A18}"/>
    <cellStyle name="제목 1 9 9 5 2" xfId="16838" xr:uid="{AACBDEAF-1536-41AB-BD6F-76C30E3D5407}"/>
    <cellStyle name="제목 1 9 9 6" xfId="16839" xr:uid="{C5B51293-2476-4369-83A8-59EC3E71693B}"/>
    <cellStyle name="제목 1 9 9 6 2" xfId="16840" xr:uid="{3D95F7C1-82A9-4DB8-8AA9-1221DD2B26C6}"/>
    <cellStyle name="제목 1 9 9 7" xfId="16841" xr:uid="{EC22A2A0-3446-4B80-9E85-E0C7F7770D71}"/>
    <cellStyle name="제목 1 9 9 7 2" xfId="16842" xr:uid="{090F2CFE-D78A-49F9-A3DE-BBEABB56175E}"/>
    <cellStyle name="제목 1 9 9 8" xfId="16843" xr:uid="{A065BDC2-3919-464A-9BB1-92465BF25960}"/>
    <cellStyle name="제목 1 9 9 8 2" xfId="16844" xr:uid="{FBEFFF15-580A-4837-B86A-DD6CC4E689AE}"/>
    <cellStyle name="제목 1 9 9 9" xfId="16845" xr:uid="{49D701CC-042D-48E6-B662-FEDDA01AF295}"/>
    <cellStyle name="제목 10" xfId="16846" xr:uid="{4FB443F9-EF78-4282-8F71-7444778BB6C0}"/>
    <cellStyle name="제목 10 2" xfId="16847" xr:uid="{81411362-525C-4788-B9C0-BA7B6F7C852C}"/>
    <cellStyle name="제목 11" xfId="16848" xr:uid="{B8AB6054-E30D-43DA-B9AB-760C041435C1}"/>
    <cellStyle name="제목 12" xfId="16849" xr:uid="{A6780F24-4F09-4D50-AAAD-C6B7E0891393}"/>
    <cellStyle name="제목 13" xfId="16850" xr:uid="{A3536E85-2F6D-412E-A7CA-FEE464EB3126}"/>
    <cellStyle name="제목 14" xfId="16851" xr:uid="{B9509178-7272-4D6D-9F94-49D947F5A934}"/>
    <cellStyle name="제목 15" xfId="16852" xr:uid="{0B88562D-0070-46D7-9B2A-D9B7292A9A5C}"/>
    <cellStyle name="제목 16" xfId="16853" xr:uid="{3C235DAE-6D1C-4B8D-910A-A520F84F83A8}"/>
    <cellStyle name="제목 17" xfId="16854" xr:uid="{56F70099-04BB-4FA2-9463-24FE88574714}"/>
    <cellStyle name="제목 18" xfId="16855" xr:uid="{D808F17B-052B-4ADA-A7C6-E1AFC8263327}"/>
    <cellStyle name="제목 19" xfId="16856" xr:uid="{1B3EED64-1BCB-4288-BCE9-F4975DA883C8}"/>
    <cellStyle name="제목 2 10" xfId="16857" xr:uid="{2A006469-AF5A-4B30-838B-897054473BC9}"/>
    <cellStyle name="제목 2 10 10" xfId="16858" xr:uid="{FC0DC5D8-D7C5-4BCD-8D97-D760618D1B3D}"/>
    <cellStyle name="제목 2 10 10 2" xfId="16859" xr:uid="{3FC03732-F564-4498-9BA4-A2CC16ACE7AF}"/>
    <cellStyle name="제목 2 10 10 2 2" xfId="16860" xr:uid="{4A02A446-1471-4395-A886-329B4FA800C8}"/>
    <cellStyle name="제목 2 10 10 3" xfId="16861" xr:uid="{E0E978CF-E1C4-436D-8580-8957C19F8737}"/>
    <cellStyle name="제목 2 10 10 3 2" xfId="16862" xr:uid="{92A6594B-BC6A-466A-BE88-9CD584B0B112}"/>
    <cellStyle name="제목 2 10 10 4" xfId="16863" xr:uid="{F09BAFE9-2945-4379-A4B5-AC3C26F04B81}"/>
    <cellStyle name="제목 2 10 10 4 2" xfId="16864" xr:uid="{4B8995AB-BD71-4541-97AF-43391B992AE1}"/>
    <cellStyle name="제목 2 10 10 5" xfId="16865" xr:uid="{1BF59608-2730-4482-ABCF-F1ED1026EBC7}"/>
    <cellStyle name="제목 2 10 10 5 2" xfId="16866" xr:uid="{E874966C-2037-45BB-A567-A754CB94300C}"/>
    <cellStyle name="제목 2 10 10 6" xfId="16867" xr:uid="{2A9DCC67-8DDE-42AD-B0C6-E951512A86D3}"/>
    <cellStyle name="제목 2 10 10 6 2" xfId="16868" xr:uid="{6D7FA1F1-6F47-44BA-BDFC-7216D019DA65}"/>
    <cellStyle name="제목 2 10 10 7" xfId="16869" xr:uid="{07AD36B9-704D-4D9E-944D-32DB89CF1272}"/>
    <cellStyle name="제목 2 10 11" xfId="16870" xr:uid="{D70D7E83-2C71-4112-8236-E6CD9CCDA6B2}"/>
    <cellStyle name="제목 2 10 11 2" xfId="16871" xr:uid="{08FFA5FB-9F8F-4CF9-809B-895211DB1A3A}"/>
    <cellStyle name="제목 2 10 11 2 2" xfId="16872" xr:uid="{A02E266E-1210-4571-A17A-652B37C3E84E}"/>
    <cellStyle name="제목 2 10 11 3" xfId="16873" xr:uid="{FAB3351D-83D5-430E-90D6-61B85FC25207}"/>
    <cellStyle name="제목 2 10 11 3 2" xfId="16874" xr:uid="{DC296B60-1782-4B87-AE0D-1B555542021A}"/>
    <cellStyle name="제목 2 10 11 4" xfId="16875" xr:uid="{BE14D1CE-1B4B-48BC-BD71-30C7E58CC9F4}"/>
    <cellStyle name="제목 2 10 11 4 2" xfId="16876" xr:uid="{4EA29E04-231B-48AA-9560-BF28D7C8849D}"/>
    <cellStyle name="제목 2 10 11 5" xfId="16877" xr:uid="{CEEDAB1C-35EF-444B-BA61-F4CD65C8A6DC}"/>
    <cellStyle name="제목 2 10 11 5 2" xfId="16878" xr:uid="{81674DA2-AB10-46E6-972E-B25BFBD77456}"/>
    <cellStyle name="제목 2 10 11 6" xfId="16879" xr:uid="{EE07CF07-A3A5-4EB3-9880-F4031420D467}"/>
    <cellStyle name="제목 2 10 11 6 2" xfId="16880" xr:uid="{242BA0AA-9E81-4F9D-82F4-1F08EABA1DD6}"/>
    <cellStyle name="제목 2 10 11 7" xfId="16881" xr:uid="{FF37E362-54A3-42AE-9A3F-D799FD48ED3B}"/>
    <cellStyle name="제목 2 10 12" xfId="16882" xr:uid="{583C0ECF-C22C-4149-BE0C-83EBC553CE07}"/>
    <cellStyle name="제목 2 10 12 2" xfId="16883" xr:uid="{64C0A2D5-9AAE-4EC7-B0AD-6B31A726027D}"/>
    <cellStyle name="제목 2 10 12 2 2" xfId="16884" xr:uid="{25D03601-EF38-4F2E-80C4-085760170B7C}"/>
    <cellStyle name="제목 2 10 12 3" xfId="16885" xr:uid="{5245D72C-59E8-48EC-BE16-CCE3372F6D5D}"/>
    <cellStyle name="제목 2 10 12 3 2" xfId="16886" xr:uid="{F51A6EF8-13A2-47FC-9BC9-7A8A25D05FE2}"/>
    <cellStyle name="제목 2 10 12 4" xfId="16887" xr:uid="{C2195264-7693-4532-8194-291DE02D9E46}"/>
    <cellStyle name="제목 2 10 12 4 2" xfId="16888" xr:uid="{D3C1AEEB-49CF-47A4-AAB7-02B3095ABC44}"/>
    <cellStyle name="제목 2 10 12 5" xfId="16889" xr:uid="{7FCA135B-293A-4028-A0B9-C2C51B188CAB}"/>
    <cellStyle name="제목 2 10 12 5 2" xfId="16890" xr:uid="{5F6073FA-4887-441F-803D-A19ADB80EE14}"/>
    <cellStyle name="제목 2 10 12 6" xfId="16891" xr:uid="{8D5649CD-346F-4A33-904A-EA773E7A5EAF}"/>
    <cellStyle name="제목 2 10 12 6 2" xfId="16892" xr:uid="{A24C099A-885B-4CB2-85FA-C47981D32BEF}"/>
    <cellStyle name="제목 2 10 12 7" xfId="16893" xr:uid="{A7460614-3321-4E95-8A88-BC833C3780F2}"/>
    <cellStyle name="제목 2 10 13" xfId="16894" xr:uid="{EECD1934-8AC5-4BF6-8A7D-549406577DB2}"/>
    <cellStyle name="제목 2 10 13 2" xfId="16895" xr:uid="{7B4109BE-7A35-4C2F-A783-277D75A1C459}"/>
    <cellStyle name="제목 2 10 13 2 2" xfId="16896" xr:uid="{20BE00C7-AB7C-4F4E-9DB6-ED8206416293}"/>
    <cellStyle name="제목 2 10 13 3" xfId="16897" xr:uid="{790194CB-6640-4160-985B-0F5D7ADAB7E8}"/>
    <cellStyle name="제목 2 10 13 3 2" xfId="16898" xr:uid="{20F7C3D2-9749-449E-B5AE-79E379B55654}"/>
    <cellStyle name="제목 2 10 13 4" xfId="16899" xr:uid="{53205D86-DF0B-4042-8215-883AAE07B722}"/>
    <cellStyle name="제목 2 10 13 4 2" xfId="16900" xr:uid="{71024F39-E592-4BDA-9913-299272BE959C}"/>
    <cellStyle name="제목 2 10 13 5" xfId="16901" xr:uid="{E4888EF4-84D1-4EDD-9484-FB6777152F92}"/>
    <cellStyle name="제목 2 10 13 5 2" xfId="16902" xr:uid="{61613320-66CC-4BDE-9FD4-2BA161762B38}"/>
    <cellStyle name="제목 2 10 13 6" xfId="16903" xr:uid="{0AF15073-B2C3-4763-B264-9BBF89696BB7}"/>
    <cellStyle name="제목 2 10 13 6 2" xfId="16904" xr:uid="{1557B3CF-9EFB-44BB-8A25-2376D74C49C0}"/>
    <cellStyle name="제목 2 10 13 7" xfId="16905" xr:uid="{AD39F19C-7705-4ECA-93C5-CB3ADB00B736}"/>
    <cellStyle name="제목 2 10 14" xfId="16906" xr:uid="{6E15D996-B172-4843-A4DF-7915B03A0372}"/>
    <cellStyle name="제목 2 10 14 2" xfId="16907" xr:uid="{D9202EE7-44CC-44D0-A62F-2004536D9C37}"/>
    <cellStyle name="제목 2 10 14 2 2" xfId="16908" xr:uid="{C30B5D70-5D80-4B95-B105-D35308A558B3}"/>
    <cellStyle name="제목 2 10 14 3" xfId="16909" xr:uid="{F2C6DF00-54F1-456E-B84E-685DC0A7E4FB}"/>
    <cellStyle name="제목 2 10 14 3 2" xfId="16910" xr:uid="{B1AA40F8-355E-46D9-9F13-13E8531F8204}"/>
    <cellStyle name="제목 2 10 14 4" xfId="16911" xr:uid="{BB42675C-E9E1-4373-924B-05ACADB62A77}"/>
    <cellStyle name="제목 2 10 14 4 2" xfId="16912" xr:uid="{F24407C5-C825-4E5A-8690-449C2B51EF64}"/>
    <cellStyle name="제목 2 10 14 5" xfId="16913" xr:uid="{D65476FF-795E-489D-B8A6-45E1B83EBB54}"/>
    <cellStyle name="제목 2 10 14 5 2" xfId="16914" xr:uid="{3419521E-1BE3-492A-8BB1-38B731A79243}"/>
    <cellStyle name="제목 2 10 14 6" xfId="16915" xr:uid="{DADCB1E3-62E4-40E0-8931-4EA97C62C9EC}"/>
    <cellStyle name="제목 2 10 14 6 2" xfId="16916" xr:uid="{6F5DB955-9083-4EAF-BB24-9F7E0E27683C}"/>
    <cellStyle name="제목 2 10 14 7" xfId="16917" xr:uid="{49B65C47-12C6-4337-8A05-0876470D9D10}"/>
    <cellStyle name="제목 2 10 15" xfId="16918" xr:uid="{D04801FC-44A1-4CC2-BCBB-13CE2E50832A}"/>
    <cellStyle name="제목 2 10 15 2" xfId="16919" xr:uid="{551F7EB9-F680-45FE-81CB-CE0DE1BED34B}"/>
    <cellStyle name="제목 2 10 16" xfId="16920" xr:uid="{F458EE9A-8D92-4D6F-BD3F-60F81F222532}"/>
    <cellStyle name="제목 2 10 16 2" xfId="16921" xr:uid="{D2E8029B-C8F8-4F09-BC60-6CDBA467D983}"/>
    <cellStyle name="제목 2 10 17" xfId="16922" xr:uid="{AF848DDD-4906-4AAB-923F-C1814D6BA096}"/>
    <cellStyle name="제목 2 10 17 2" xfId="16923" xr:uid="{991FDAE6-FFC8-4AE1-AFBB-F1FE5DD4A0FE}"/>
    <cellStyle name="제목 2 10 18" xfId="16924" xr:uid="{3F01EEB3-B175-4A72-8C7A-3B5E6127B7CE}"/>
    <cellStyle name="제목 2 10 18 2" xfId="16925" xr:uid="{D9D4A878-4DCB-47E1-80E2-A745F7F48D01}"/>
    <cellStyle name="제목 2 10 2" xfId="16926" xr:uid="{C1743589-E210-4F7E-BF5C-259F3D55B9BF}"/>
    <cellStyle name="제목 2 10 2 2" xfId="16927" xr:uid="{CBE6F887-6FD3-465E-9579-31BFB31F6943}"/>
    <cellStyle name="제목 2 10 2 2 2" xfId="16928" xr:uid="{5A2F33B4-3811-4AED-A686-F8F7995AAAC9}"/>
    <cellStyle name="제목 2 10 2 3" xfId="16929" xr:uid="{1199DB1B-D7B6-40F9-9CD7-8E68F4B63C54}"/>
    <cellStyle name="제목 2 10 2 3 2" xfId="16930" xr:uid="{44356991-A5AE-450E-8C5A-C26E2F3628F0}"/>
    <cellStyle name="제목 2 10 2 4" xfId="16931" xr:uid="{FA6AC22F-1CA3-44A8-AAC6-B20A245F34B8}"/>
    <cellStyle name="제목 2 10 2 4 2" xfId="16932" xr:uid="{EBD56F3A-E1FA-4200-A8A8-55A72C281F55}"/>
    <cellStyle name="제목 2 10 2 5" xfId="16933" xr:uid="{E9A3B948-FC8B-4448-ABCE-8510CDDB1725}"/>
    <cellStyle name="제목 2 10 2 5 2" xfId="16934" xr:uid="{FA4FAB77-04C3-4CEF-8011-78DB5D2FB3B1}"/>
    <cellStyle name="제목 2 10 2 6" xfId="16935" xr:uid="{B0872684-B2A6-4752-AEE1-EE5A4CE46C06}"/>
    <cellStyle name="제목 2 10 2 6 2" xfId="16936" xr:uid="{BC9F5B12-57E7-4923-BA22-73993DCB12A0}"/>
    <cellStyle name="제목 2 10 2 7" xfId="16937" xr:uid="{B3326596-3F10-4C3E-8C1F-CEFF6F7F4E76}"/>
    <cellStyle name="제목 2 10 3" xfId="16938" xr:uid="{5704C230-280F-4516-81AA-C7B13BB8A3C0}"/>
    <cellStyle name="제목 2 10 3 2" xfId="16939" xr:uid="{D0F516A3-939B-4DE2-B249-BA634B4608D7}"/>
    <cellStyle name="제목 2 10 3 2 2" xfId="16940" xr:uid="{C4601BC6-6FE0-461C-9F24-E06473496AE7}"/>
    <cellStyle name="제목 2 10 3 3" xfId="16941" xr:uid="{51A653EE-855C-4420-AE0E-33ED00C1E607}"/>
    <cellStyle name="제목 2 10 3 3 2" xfId="16942" xr:uid="{E314CCF9-7E30-4494-9944-0F384B6D7C56}"/>
    <cellStyle name="제목 2 10 3 4" xfId="16943" xr:uid="{A7F06E21-3C49-41DF-95CD-095E89341A45}"/>
    <cellStyle name="제목 2 10 3 4 2" xfId="16944" xr:uid="{C9C010DE-13E0-4B13-AD2C-DB3D9F1814F8}"/>
    <cellStyle name="제목 2 10 3 5" xfId="16945" xr:uid="{B595F645-2601-4486-A6D6-DF0FE4B08CA2}"/>
    <cellStyle name="제목 2 10 3 5 2" xfId="16946" xr:uid="{420FDD32-EAC6-43C4-B9D6-DA740E5E7C0C}"/>
    <cellStyle name="제목 2 10 3 6" xfId="16947" xr:uid="{A482F0A2-E21E-40D1-B931-062897FB9767}"/>
    <cellStyle name="제목 2 10 3 6 2" xfId="16948" xr:uid="{360B4890-DCF5-415F-98CB-A14510DF5D8D}"/>
    <cellStyle name="제목 2 10 3 7" xfId="16949" xr:uid="{337BF001-3ABD-4890-99C5-076275BA654C}"/>
    <cellStyle name="제목 2 10 4" xfId="16950" xr:uid="{D6FB1052-D003-4475-A1DF-16DA54EAC222}"/>
    <cellStyle name="제목 2 10 4 2" xfId="16951" xr:uid="{CA42977B-4874-44E6-808A-F64C0EEAE9C8}"/>
    <cellStyle name="제목 2 10 4 2 2" xfId="16952" xr:uid="{B679CB5D-7EA8-4601-AD41-3C7C08675693}"/>
    <cellStyle name="제목 2 10 4 3" xfId="16953" xr:uid="{91A231B1-1050-40C1-A6E7-0E76B5DA0D71}"/>
    <cellStyle name="제목 2 10 4 3 2" xfId="16954" xr:uid="{561F5DD1-9EC8-4149-8AD0-C34E090BF9B3}"/>
    <cellStyle name="제목 2 10 4 4" xfId="16955" xr:uid="{1C6E81E3-A1E3-4A2C-B6A2-07102FCF8418}"/>
    <cellStyle name="제목 2 10 4 4 2" xfId="16956" xr:uid="{9173A8F2-7ACC-4E7A-B965-F07F79D14E2D}"/>
    <cellStyle name="제목 2 10 4 5" xfId="16957" xr:uid="{CB5D383C-C63C-4317-B26A-1D9CB60C7A20}"/>
    <cellStyle name="제목 2 10 4 5 2" xfId="16958" xr:uid="{A9B2AD06-5439-4D5B-BDCF-1217AE70573E}"/>
    <cellStyle name="제목 2 10 4 6" xfId="16959" xr:uid="{67E3008D-F730-40EC-9023-D13D7F879C38}"/>
    <cellStyle name="제목 2 10 4 6 2" xfId="16960" xr:uid="{C04E0EC1-2D03-4F9B-ADAC-163490A28E4B}"/>
    <cellStyle name="제목 2 10 4 7" xfId="16961" xr:uid="{95E84CBA-F6FC-45E4-B0A7-426F8A1CBDD9}"/>
    <cellStyle name="제목 2 10 5" xfId="16962" xr:uid="{6AF4B7B2-2FEC-4B24-93A8-537E99D3DAC5}"/>
    <cellStyle name="제목 2 10 5 2" xfId="16963" xr:uid="{763E9889-4224-417E-9AA4-A33B0253ECA4}"/>
    <cellStyle name="제목 2 10 5 2 2" xfId="16964" xr:uid="{B0102ACD-7E8F-4FDB-B38E-45518C9C2E9A}"/>
    <cellStyle name="제목 2 10 5 3" xfId="16965" xr:uid="{D8DD932D-D075-486D-87C2-39B31886D547}"/>
    <cellStyle name="제목 2 10 5 3 2" xfId="16966" xr:uid="{CEA427A3-0E6C-4DE9-BEF4-D1347845281C}"/>
    <cellStyle name="제목 2 10 5 4" xfId="16967" xr:uid="{90D7E34A-98F0-4818-AD66-E42CD8AB5CFC}"/>
    <cellStyle name="제목 2 10 5 4 2" xfId="16968" xr:uid="{56DFD250-A606-4619-9AC2-A0F9F7E0A62C}"/>
    <cellStyle name="제목 2 10 5 5" xfId="16969" xr:uid="{BE8A9EF1-6A5A-4C6E-8A2B-6BE5CCB07EB6}"/>
    <cellStyle name="제목 2 10 5 5 2" xfId="16970" xr:uid="{B8F9424A-3ABE-4BA0-A44F-3CFBA077AD2C}"/>
    <cellStyle name="제목 2 10 5 6" xfId="16971" xr:uid="{C6CCC897-3B01-4A79-8E10-D91FA3349803}"/>
    <cellStyle name="제목 2 10 5 6 2" xfId="16972" xr:uid="{720A3B75-50FF-4B68-9FB3-ADFE981CBDD7}"/>
    <cellStyle name="제목 2 10 5 7" xfId="16973" xr:uid="{A290F168-4A71-422A-A32C-2C1A5AB30F7E}"/>
    <cellStyle name="제목 2 10 6" xfId="16974" xr:uid="{8B07337D-4C1C-4C0C-A1B2-7F884AB0E719}"/>
    <cellStyle name="제목 2 10 6 2" xfId="16975" xr:uid="{E65A9517-C2E0-472D-A734-5B8D84CE1D7E}"/>
    <cellStyle name="제목 2 10 6 2 2" xfId="16976" xr:uid="{0FD30685-2FE2-4B09-B9A5-0C1752D806FD}"/>
    <cellStyle name="제목 2 10 6 3" xfId="16977" xr:uid="{98FCBF2B-4046-4D72-BFE6-48B0C139AE5D}"/>
    <cellStyle name="제목 2 10 6 3 2" xfId="16978" xr:uid="{503905FB-3AEF-48A5-BA5C-0BAF4897CED4}"/>
    <cellStyle name="제목 2 10 6 4" xfId="16979" xr:uid="{523F029F-878C-4E49-973B-993DC06E2B6F}"/>
    <cellStyle name="제목 2 10 6 4 2" xfId="16980" xr:uid="{FAD2641E-1F40-4E3D-8CE5-9C93AB9D67DE}"/>
    <cellStyle name="제목 2 10 6 5" xfId="16981" xr:uid="{0F0C02E5-E765-4B09-9518-94A00C40F756}"/>
    <cellStyle name="제목 2 10 6 5 2" xfId="16982" xr:uid="{A8235139-9B55-4310-BAD0-52214A1BD3D1}"/>
    <cellStyle name="제목 2 10 6 6" xfId="16983" xr:uid="{5B7B028C-B99D-4C64-9581-6FE2E82BED0C}"/>
    <cellStyle name="제목 2 10 6 6 2" xfId="16984" xr:uid="{34B55ADB-4C6B-499F-BEBD-9BADAAE7A67E}"/>
    <cellStyle name="제목 2 10 6 7" xfId="16985" xr:uid="{7C84A89C-C08D-46AE-9919-BA005FF09FB2}"/>
    <cellStyle name="제목 2 10 7" xfId="16986" xr:uid="{D2E6939C-A0A2-4737-8EA7-86342B88DF05}"/>
    <cellStyle name="제목 2 10 7 2" xfId="16987" xr:uid="{4DE355EE-238B-4166-BEC3-4948D301AFEF}"/>
    <cellStyle name="제목 2 10 7 2 2" xfId="16988" xr:uid="{D58B00AE-39EC-4488-A147-48E29C0E292B}"/>
    <cellStyle name="제목 2 10 7 3" xfId="16989" xr:uid="{E75BA3EF-7B97-44CA-B024-A53F575E2CE8}"/>
    <cellStyle name="제목 2 10 7 3 2" xfId="16990" xr:uid="{EAB1C437-9E68-44DC-92A6-311DCFE21645}"/>
    <cellStyle name="제목 2 10 7 4" xfId="16991" xr:uid="{9E5609DB-E587-4ADC-B50E-725AA8D6C2C2}"/>
    <cellStyle name="제목 2 10 7 4 2" xfId="16992" xr:uid="{C531A746-AE29-4EC8-B879-020AB44DCB64}"/>
    <cellStyle name="제목 2 10 7 5" xfId="16993" xr:uid="{03F34A2B-C6BB-4FB5-95E0-05A6D9AF2D60}"/>
    <cellStyle name="제목 2 10 7 5 2" xfId="16994" xr:uid="{0946F60D-6E05-4CB7-BF0A-FD95C0A6A095}"/>
    <cellStyle name="제목 2 10 7 6" xfId="16995" xr:uid="{B168F45D-EA50-4EB1-9D8B-B02786FBDF2E}"/>
    <cellStyle name="제목 2 10 7 6 2" xfId="16996" xr:uid="{7B832D3F-C539-416C-BF56-E1645ED2A4F5}"/>
    <cellStyle name="제목 2 10 7 7" xfId="16997" xr:uid="{56DC630B-CFE8-412A-9164-6BF82EB8EE1E}"/>
    <cellStyle name="제목 2 10 8" xfId="16998" xr:uid="{6B606B80-F857-42E7-BF8E-DA4C87416C56}"/>
    <cellStyle name="제목 2 10 8 2" xfId="16999" xr:uid="{3AED1716-FE18-45A3-B8BE-2C0DAF2EDD42}"/>
    <cellStyle name="제목 2 10 8 2 2" xfId="17000" xr:uid="{E27B9B8F-CB74-4F8A-BFC8-6B194129EC95}"/>
    <cellStyle name="제목 2 10 8 3" xfId="17001" xr:uid="{AE5BD85C-E7D3-4093-96B9-95A00B9831C0}"/>
    <cellStyle name="제목 2 10 8 3 2" xfId="17002" xr:uid="{7BA3D7A4-6577-462A-90AC-57FE04456C4A}"/>
    <cellStyle name="제목 2 10 8 4" xfId="17003" xr:uid="{937D47F9-2F75-4330-B42E-9D52FA70D392}"/>
    <cellStyle name="제목 2 10 8 4 2" xfId="17004" xr:uid="{5C2B9E4A-10CC-4FAD-B10F-D84F5B8D3D71}"/>
    <cellStyle name="제목 2 10 8 5" xfId="17005" xr:uid="{0756B67E-D7C9-4F06-A27D-B15042B6FD3B}"/>
    <cellStyle name="제목 2 10 8 5 2" xfId="17006" xr:uid="{F7D63DB6-784B-450F-8A0C-44390D3AAC13}"/>
    <cellStyle name="제목 2 10 8 6" xfId="17007" xr:uid="{B04991EB-B6CC-49E5-AE65-A3C27B02F208}"/>
    <cellStyle name="제목 2 10 8 6 2" xfId="17008" xr:uid="{FB39CA28-3ECD-4885-8848-460C334AF859}"/>
    <cellStyle name="제목 2 10 8 7" xfId="17009" xr:uid="{A4032386-C09A-4175-A2EE-38A0CFA33EBE}"/>
    <cellStyle name="제목 2 10 9" xfId="17010" xr:uid="{716D22D3-3191-4066-8744-624CFF04D4D2}"/>
    <cellStyle name="제목 2 10 9 2" xfId="17011" xr:uid="{B64390CE-F5B4-4CF7-81E6-E5BDF79926B7}"/>
    <cellStyle name="제목 2 10 9 2 2" xfId="17012" xr:uid="{00D1621A-FBB6-4F6D-9FEA-B5CA1CDAB0B7}"/>
    <cellStyle name="제목 2 10 9 3" xfId="17013" xr:uid="{DC9A95F2-1D1D-4F8B-BF89-BE95F6576CB8}"/>
    <cellStyle name="제목 2 10 9 3 2" xfId="17014" xr:uid="{FD50CA8B-3971-4F07-AF42-46E97BB58E78}"/>
    <cellStyle name="제목 2 10 9 4" xfId="17015" xr:uid="{080E7A65-169A-414D-91F7-98C3D0800F31}"/>
    <cellStyle name="제목 2 10 9 4 2" xfId="17016" xr:uid="{67BA3FCC-D360-4879-9D4D-6F8CA9916687}"/>
    <cellStyle name="제목 2 10 9 5" xfId="17017" xr:uid="{475BD563-598F-4190-AD5A-57A11DF54AEC}"/>
    <cellStyle name="제목 2 10 9 5 2" xfId="17018" xr:uid="{4A8DA8F6-0C71-49E8-915B-83DA45E29C2B}"/>
    <cellStyle name="제목 2 10 9 6" xfId="17019" xr:uid="{B53472EB-56DD-455D-9368-8E506D1B13C4}"/>
    <cellStyle name="제목 2 10 9 6 2" xfId="17020" xr:uid="{0E8186D4-1004-4AA3-B777-A795B9BD346C}"/>
    <cellStyle name="제목 2 10 9 7" xfId="17021" xr:uid="{E4C98560-1527-4B73-885E-585AE12DA64C}"/>
    <cellStyle name="제목 2 11" xfId="17022" xr:uid="{19EE3DEA-AEBF-4ABA-88DB-FA8B153D6F7F}"/>
    <cellStyle name="제목 2 11 10" xfId="17023" xr:uid="{F3F2552A-C488-4391-82A0-AFB1E7914280}"/>
    <cellStyle name="제목 2 11 10 2" xfId="17024" xr:uid="{FA9AB671-76A1-4AB7-A8A1-33802E13E51B}"/>
    <cellStyle name="제목 2 11 10 2 2" xfId="17025" xr:uid="{8D8ABF50-BBD7-4E15-95FF-A650BB2F8AFE}"/>
    <cellStyle name="제목 2 11 10 3" xfId="17026" xr:uid="{D872A5FA-A9E6-4D75-A078-820178DDC1EC}"/>
    <cellStyle name="제목 2 11 10 3 2" xfId="17027" xr:uid="{8B2CE5D0-34A2-478F-B37E-93B1A78DDC2D}"/>
    <cellStyle name="제목 2 11 10 4" xfId="17028" xr:uid="{35926C7C-0A89-416C-8A06-6773D965CEC9}"/>
    <cellStyle name="제목 2 11 10 4 2" xfId="17029" xr:uid="{84D23C69-3200-4EA3-926E-3A0B1C429293}"/>
    <cellStyle name="제목 2 11 10 5" xfId="17030" xr:uid="{189CEF82-CB40-478D-AFAB-F94AF9991B23}"/>
    <cellStyle name="제목 2 11 10 5 2" xfId="17031" xr:uid="{F12A1C26-C010-4CA5-BD46-D403D152126C}"/>
    <cellStyle name="제목 2 11 10 6" xfId="17032" xr:uid="{F9B3BDAE-6B94-49AA-83C7-F3ADA625E011}"/>
    <cellStyle name="제목 2 11 10 6 2" xfId="17033" xr:uid="{3CC0C9F7-C81B-4979-BD3B-DB4436D0FD14}"/>
    <cellStyle name="제목 2 11 10 7" xfId="17034" xr:uid="{A70B4996-0F2B-4333-BD77-5DF7EA4A0726}"/>
    <cellStyle name="제목 2 11 11" xfId="17035" xr:uid="{58E9F296-BB68-4F87-9BDD-6EEDFEC1D0F8}"/>
    <cellStyle name="제목 2 11 11 2" xfId="17036" xr:uid="{CD2197E6-15B7-4241-976C-1D4FA12319DF}"/>
    <cellStyle name="제목 2 11 11 2 2" xfId="17037" xr:uid="{1F68E258-B393-42EE-A9DC-D9654E0EFA5E}"/>
    <cellStyle name="제목 2 11 11 3" xfId="17038" xr:uid="{5A3A1858-BD66-45B9-838C-4CDDAC7CFAB9}"/>
    <cellStyle name="제목 2 11 11 3 2" xfId="17039" xr:uid="{68B1D1D8-4F24-4799-8C65-31E0A8CDBAF6}"/>
    <cellStyle name="제목 2 11 11 4" xfId="17040" xr:uid="{E42FC6BF-1477-4C9C-A372-232459C01AAE}"/>
    <cellStyle name="제목 2 11 11 4 2" xfId="17041" xr:uid="{5F5A53D5-7A41-4A99-BA86-01B435FE8E18}"/>
    <cellStyle name="제목 2 11 11 5" xfId="17042" xr:uid="{9773AC6D-43EE-4BD0-80E5-AA6E7A15F5D4}"/>
    <cellStyle name="제목 2 11 11 5 2" xfId="17043" xr:uid="{386D9446-CC63-4C4B-B1E4-FC90DEE47B01}"/>
    <cellStyle name="제목 2 11 11 6" xfId="17044" xr:uid="{BBD1AE58-15CC-4027-BDB1-748BBAB6577B}"/>
    <cellStyle name="제목 2 11 11 6 2" xfId="17045" xr:uid="{1072AE5F-D411-4845-BF30-83ADFCC6D1DB}"/>
    <cellStyle name="제목 2 11 11 7" xfId="17046" xr:uid="{89EAA5FC-E2F8-4F44-81B0-189292720834}"/>
    <cellStyle name="제목 2 11 12" xfId="17047" xr:uid="{3504EFEA-5603-4EF7-89C3-BDB3C01D41BB}"/>
    <cellStyle name="제목 2 11 12 2" xfId="17048" xr:uid="{F784DB94-71BF-4553-897E-D2DC85F9F1CA}"/>
    <cellStyle name="제목 2 11 12 2 2" xfId="17049" xr:uid="{30BCCC01-5207-4801-890C-1F36841A4EFA}"/>
    <cellStyle name="제목 2 11 12 3" xfId="17050" xr:uid="{66AC489D-2828-41D1-B3BC-2E331A5363D8}"/>
    <cellStyle name="제목 2 11 12 3 2" xfId="17051" xr:uid="{AE03B44A-2F0A-42DB-9B11-13FE40A4042E}"/>
    <cellStyle name="제목 2 11 12 4" xfId="17052" xr:uid="{5D74BEA7-73ED-49C0-9CC3-F774FED62C75}"/>
    <cellStyle name="제목 2 11 12 4 2" xfId="17053" xr:uid="{D46AF1B6-4347-4D1C-85AC-0955A5CA6D51}"/>
    <cellStyle name="제목 2 11 12 5" xfId="17054" xr:uid="{3C84F3CE-CF06-4D80-9E6E-4C79F8086090}"/>
    <cellStyle name="제목 2 11 12 5 2" xfId="17055" xr:uid="{5C30F025-367B-42BC-A4B6-000DBAA28A65}"/>
    <cellStyle name="제목 2 11 12 6" xfId="17056" xr:uid="{4E9ECB4E-BF6B-4D59-AA65-32722E11C487}"/>
    <cellStyle name="제목 2 11 12 6 2" xfId="17057" xr:uid="{E08B7621-D286-4E52-931F-F2544952A203}"/>
    <cellStyle name="제목 2 11 12 7" xfId="17058" xr:uid="{C85E48FF-F586-43CD-AFD1-EF238E34326D}"/>
    <cellStyle name="제목 2 11 13" xfId="17059" xr:uid="{16EB88CC-ED9D-413B-8B25-5130ED130BBB}"/>
    <cellStyle name="제목 2 11 13 2" xfId="17060" xr:uid="{17AEED5D-221C-4C99-87C8-B2EA5B5464A0}"/>
    <cellStyle name="제목 2 11 13 2 2" xfId="17061" xr:uid="{D9C3575C-7645-43C7-A021-859DD06FA5E0}"/>
    <cellStyle name="제목 2 11 13 3" xfId="17062" xr:uid="{98FDBAFC-0E7D-468E-A652-BDC5A33C7217}"/>
    <cellStyle name="제목 2 11 13 3 2" xfId="17063" xr:uid="{C17894F1-EF96-4710-8BC0-7ABC213B8448}"/>
    <cellStyle name="제목 2 11 13 4" xfId="17064" xr:uid="{1A9EE742-85CF-42A7-A9C7-3832C198FFDC}"/>
    <cellStyle name="제목 2 11 13 4 2" xfId="17065" xr:uid="{ABD8D026-D6BB-4C5A-B966-A07F2BE67704}"/>
    <cellStyle name="제목 2 11 13 5" xfId="17066" xr:uid="{A202BE37-860B-4920-A25A-30C8A5A13B2C}"/>
    <cellStyle name="제목 2 11 13 5 2" xfId="17067" xr:uid="{D61C76A5-3821-47BF-BF1F-1677B2ADB689}"/>
    <cellStyle name="제목 2 11 13 6" xfId="17068" xr:uid="{E9716118-4AB0-4CD6-8BE3-14703FF1837B}"/>
    <cellStyle name="제목 2 11 13 6 2" xfId="17069" xr:uid="{B02DBAF1-078F-4E8E-A9E5-E04D405ADDB6}"/>
    <cellStyle name="제목 2 11 13 7" xfId="17070" xr:uid="{6308C8B2-6CE7-4A43-834D-2F1C8C8DCA0D}"/>
    <cellStyle name="제목 2 11 14" xfId="17071" xr:uid="{52768455-2E7E-43B9-99C0-AF1BA827E90B}"/>
    <cellStyle name="제목 2 11 14 2" xfId="17072" xr:uid="{3F304040-727A-490C-BCE4-E195B325DBE2}"/>
    <cellStyle name="제목 2 11 14 2 2" xfId="17073" xr:uid="{E833AE8C-1292-46F8-AACB-677E414D099E}"/>
    <cellStyle name="제목 2 11 14 3" xfId="17074" xr:uid="{0BF01849-46DB-4BF6-997F-EB8261FA71B0}"/>
    <cellStyle name="제목 2 11 14 3 2" xfId="17075" xr:uid="{6AE95AB7-02D0-471F-99A3-4DF8B44FC19B}"/>
    <cellStyle name="제목 2 11 14 4" xfId="17076" xr:uid="{42A76A0C-67E3-4C67-ACB1-AE404C015DED}"/>
    <cellStyle name="제목 2 11 14 4 2" xfId="17077" xr:uid="{86AB4E44-AFFB-451A-B29C-6A1D75BD2E13}"/>
    <cellStyle name="제목 2 11 14 5" xfId="17078" xr:uid="{43D4F01E-E40B-4282-A873-DE4A3F008A9C}"/>
    <cellStyle name="제목 2 11 14 5 2" xfId="17079" xr:uid="{3FFAB3E8-2B46-4846-82A5-1EA514E0AD00}"/>
    <cellStyle name="제목 2 11 14 6" xfId="17080" xr:uid="{D98654E3-1B83-48BC-90AA-E9D6140CA3C1}"/>
    <cellStyle name="제목 2 11 14 6 2" xfId="17081" xr:uid="{B9491178-0884-4C00-866E-F662E3F14581}"/>
    <cellStyle name="제목 2 11 14 7" xfId="17082" xr:uid="{18E776C7-0AAA-4B8F-9F8C-0BA81818D87F}"/>
    <cellStyle name="제목 2 11 15" xfId="17083" xr:uid="{8F875EE8-56B7-419B-8B41-4E65AE0A0981}"/>
    <cellStyle name="제목 2 11 15 2" xfId="17084" xr:uid="{7A2FFF59-0582-486E-8E13-607DA84C845E}"/>
    <cellStyle name="제목 2 11 16" xfId="17085" xr:uid="{62EEF9CC-28A1-46AA-BD9C-CD93D2E97B31}"/>
    <cellStyle name="제목 2 11 16 2" xfId="17086" xr:uid="{428D310E-D3D4-4483-9A74-D4E3BBCC672A}"/>
    <cellStyle name="제목 2 11 17" xfId="17087" xr:uid="{A964322D-62A5-402C-9182-C07191AAD9F9}"/>
    <cellStyle name="제목 2 11 17 2" xfId="17088" xr:uid="{4CF03C95-6FEA-4E9C-BA4D-56BE376A3298}"/>
    <cellStyle name="제목 2 11 18" xfId="17089" xr:uid="{60DB39CC-5558-48EB-B550-BD337438F487}"/>
    <cellStyle name="제목 2 11 18 2" xfId="17090" xr:uid="{EE2B69B3-4CC3-4149-8976-B0C2A8057F40}"/>
    <cellStyle name="제목 2 11 2" xfId="17091" xr:uid="{4ECF6BD3-F163-430A-ABEE-7E7DCA47ACFF}"/>
    <cellStyle name="제목 2 11 2 2" xfId="17092" xr:uid="{38552185-CE79-430F-9BE2-58B571CFE095}"/>
    <cellStyle name="제목 2 11 2 2 2" xfId="17093" xr:uid="{AEB5F8C5-C897-4225-A5C7-97E7E8BA8CAF}"/>
    <cellStyle name="제목 2 11 2 3" xfId="17094" xr:uid="{7312F2FA-D040-4A40-A289-5D2DD676B74E}"/>
    <cellStyle name="제목 2 11 2 3 2" xfId="17095" xr:uid="{3858A9CB-A5EC-4A7D-993B-632657FE18AB}"/>
    <cellStyle name="제목 2 11 2 4" xfId="17096" xr:uid="{C98AA1A9-3B6F-4431-94DD-441565704EC9}"/>
    <cellStyle name="제목 2 11 2 4 2" xfId="17097" xr:uid="{161EB9EC-14FE-4730-93AD-126198AACDED}"/>
    <cellStyle name="제목 2 11 2 5" xfId="17098" xr:uid="{997DDBC9-6F29-47F8-8E91-515028E16F57}"/>
    <cellStyle name="제목 2 11 2 5 2" xfId="17099" xr:uid="{308C9FBD-49D8-4FA0-974C-CD08B693015D}"/>
    <cellStyle name="제목 2 11 2 6" xfId="17100" xr:uid="{8C4EB110-2D43-46C2-9365-B1BA88971441}"/>
    <cellStyle name="제목 2 11 2 6 2" xfId="17101" xr:uid="{6854C8FB-6BDB-4638-A294-925FFF5A1EFE}"/>
    <cellStyle name="제목 2 11 2 7" xfId="17102" xr:uid="{537C4E4C-D055-44D5-B25E-93C313169729}"/>
    <cellStyle name="제목 2 11 3" xfId="17103" xr:uid="{C8A36357-B357-4414-80B3-1E89532BE358}"/>
    <cellStyle name="제목 2 11 3 2" xfId="17104" xr:uid="{A620AED6-8B8E-4E67-B2C1-D02E4561D529}"/>
    <cellStyle name="제목 2 11 3 2 2" xfId="17105" xr:uid="{79CC27E6-E162-4C2A-B142-FFCB311F71DD}"/>
    <cellStyle name="제목 2 11 3 3" xfId="17106" xr:uid="{2E3EF06F-6111-4B7C-96BC-4101B70E6735}"/>
    <cellStyle name="제목 2 11 3 3 2" xfId="17107" xr:uid="{3C80089D-0177-4A16-929F-0C7DAD1D16FB}"/>
    <cellStyle name="제목 2 11 3 4" xfId="17108" xr:uid="{EE572BB2-589D-4F9C-9740-79790C824FA2}"/>
    <cellStyle name="제목 2 11 3 4 2" xfId="17109" xr:uid="{DB64EE28-7BD0-4B07-B5D6-6F8A5E36647F}"/>
    <cellStyle name="제목 2 11 3 5" xfId="17110" xr:uid="{8D593B2E-1ABD-4046-94D6-0F5D411C4922}"/>
    <cellStyle name="제목 2 11 3 5 2" xfId="17111" xr:uid="{E60DE8CD-ACD5-43D9-AC9F-84233BEEF1E4}"/>
    <cellStyle name="제목 2 11 3 6" xfId="17112" xr:uid="{F5668BBE-4654-4E9C-8226-70AC6D9A595C}"/>
    <cellStyle name="제목 2 11 3 6 2" xfId="17113" xr:uid="{E6FAF34A-424D-4143-9704-5A21B253BCEF}"/>
    <cellStyle name="제목 2 11 3 7" xfId="17114" xr:uid="{44281D4F-4BDF-40C7-ADA3-969BEDB6C813}"/>
    <cellStyle name="제목 2 11 4" xfId="17115" xr:uid="{8C16F0FE-10D7-4CA5-ADD2-13D32D5EBE02}"/>
    <cellStyle name="제목 2 11 4 2" xfId="17116" xr:uid="{4958D486-4711-46AE-8BD9-37667A02AC37}"/>
    <cellStyle name="제목 2 11 4 2 2" xfId="17117" xr:uid="{342ECDA2-368D-4032-8437-E7C0560CF67D}"/>
    <cellStyle name="제목 2 11 4 3" xfId="17118" xr:uid="{D2E676AC-0298-4739-8303-554362DA6189}"/>
    <cellStyle name="제목 2 11 4 3 2" xfId="17119" xr:uid="{4C39FE7B-BE9B-4105-88AD-50F995B408BC}"/>
    <cellStyle name="제목 2 11 4 4" xfId="17120" xr:uid="{46658687-2610-40A7-83AE-F35EACF274CC}"/>
    <cellStyle name="제목 2 11 4 4 2" xfId="17121" xr:uid="{9DEA0036-AD02-47FF-8B1B-E45202F5C003}"/>
    <cellStyle name="제목 2 11 4 5" xfId="17122" xr:uid="{2C301464-0F5A-4F5E-BC77-8C4FEE6D425D}"/>
    <cellStyle name="제목 2 11 4 5 2" xfId="17123" xr:uid="{FF6F3FBB-D87C-43F0-872E-C00C375904B8}"/>
    <cellStyle name="제목 2 11 4 6" xfId="17124" xr:uid="{4C5F1FD5-B0B9-499A-A258-CB8F82EC09CD}"/>
    <cellStyle name="제목 2 11 4 6 2" xfId="17125" xr:uid="{D01E53BB-9548-45C5-A303-2F5D889E1CDB}"/>
    <cellStyle name="제목 2 11 4 7" xfId="17126" xr:uid="{AB310CB9-2CAF-4C3C-B397-94E019BC1768}"/>
    <cellStyle name="제목 2 11 5" xfId="17127" xr:uid="{372220C2-070A-4433-8020-FC2D325569EB}"/>
    <cellStyle name="제목 2 11 5 2" xfId="17128" xr:uid="{706A4B99-3157-46D9-9D81-B38B731C7801}"/>
    <cellStyle name="제목 2 11 5 2 2" xfId="17129" xr:uid="{2F9C06D2-72A5-4A54-9989-3920B7E67F99}"/>
    <cellStyle name="제목 2 11 5 3" xfId="17130" xr:uid="{E111AE51-50F4-44E2-B2C0-1ABC49D4AD01}"/>
    <cellStyle name="제목 2 11 5 3 2" xfId="17131" xr:uid="{27985F0B-38E0-4BD7-AD3B-136BB2F78C50}"/>
    <cellStyle name="제목 2 11 5 4" xfId="17132" xr:uid="{EC2E80A6-DF1A-4F66-9CF7-4856DC88DE10}"/>
    <cellStyle name="제목 2 11 5 4 2" xfId="17133" xr:uid="{FC619DA6-88DC-41A3-8248-923BB5BD51A9}"/>
    <cellStyle name="제목 2 11 5 5" xfId="17134" xr:uid="{647926FB-5EB9-414C-94E4-67A8779F79DA}"/>
    <cellStyle name="제목 2 11 5 5 2" xfId="17135" xr:uid="{8935307F-76D2-43E8-AF17-A928D85D5EA8}"/>
    <cellStyle name="제목 2 11 5 6" xfId="17136" xr:uid="{F3A62A7D-6F06-4BE7-B766-7F45C54FE214}"/>
    <cellStyle name="제목 2 11 5 6 2" xfId="17137" xr:uid="{3170002D-E8EB-4E10-A492-AE8FF8C265B2}"/>
    <cellStyle name="제목 2 11 5 7" xfId="17138" xr:uid="{931CD68F-BFB8-4B64-92CF-17A312FDACD5}"/>
    <cellStyle name="제목 2 11 6" xfId="17139" xr:uid="{C93F5F43-3A4A-452A-91F6-E2561A28CC37}"/>
    <cellStyle name="제목 2 11 6 2" xfId="17140" xr:uid="{AC05F650-DCFB-4DA5-B846-FD9A10235CDF}"/>
    <cellStyle name="제목 2 11 6 2 2" xfId="17141" xr:uid="{EFBFA85D-CC6F-4402-B1C5-2E47C56300E3}"/>
    <cellStyle name="제목 2 11 6 3" xfId="17142" xr:uid="{7D2B90BD-3030-442B-93BC-AD6D3516E106}"/>
    <cellStyle name="제목 2 11 6 3 2" xfId="17143" xr:uid="{CC80F2D2-A44E-4E03-AE41-1605A6D49BDC}"/>
    <cellStyle name="제목 2 11 6 4" xfId="17144" xr:uid="{A61B7BDD-6B07-47ED-AA4A-90B4EEB8B750}"/>
    <cellStyle name="제목 2 11 6 4 2" xfId="17145" xr:uid="{8CF0D77A-1648-45D0-847E-77B91B878C10}"/>
    <cellStyle name="제목 2 11 6 5" xfId="17146" xr:uid="{D240728E-058E-43F8-B4E9-78311CC93EAC}"/>
    <cellStyle name="제목 2 11 6 5 2" xfId="17147" xr:uid="{F4E3EEA9-D07F-4E1E-8A7D-9E376EBC9E39}"/>
    <cellStyle name="제목 2 11 6 6" xfId="17148" xr:uid="{B2A22FF6-C4BA-4D22-82B9-D728454A7FAD}"/>
    <cellStyle name="제목 2 11 6 6 2" xfId="17149" xr:uid="{442510CB-6739-409F-A650-02BC474301C2}"/>
    <cellStyle name="제목 2 11 6 7" xfId="17150" xr:uid="{8C7E7CE7-21E9-4F73-ADF7-F6DFE2087242}"/>
    <cellStyle name="제목 2 11 7" xfId="17151" xr:uid="{B49622A6-CE31-456A-9522-6544227900EA}"/>
    <cellStyle name="제목 2 11 7 2" xfId="17152" xr:uid="{C7EAC0E3-FAC7-4A19-9B67-754605DE2A39}"/>
    <cellStyle name="제목 2 11 7 2 2" xfId="17153" xr:uid="{97FAEAC1-C38E-43DC-92E8-D15B9EA21A27}"/>
    <cellStyle name="제목 2 11 7 3" xfId="17154" xr:uid="{4D0DE327-EB2E-412B-B424-DBB08D4CA9EE}"/>
    <cellStyle name="제목 2 11 7 3 2" xfId="17155" xr:uid="{DE54EBE4-87AB-4E5C-ACBB-6F407ECA0997}"/>
    <cellStyle name="제목 2 11 7 4" xfId="17156" xr:uid="{DE50A847-ED55-4D10-9135-9D737B8D183E}"/>
    <cellStyle name="제목 2 11 7 4 2" xfId="17157" xr:uid="{47201B3D-B504-4E1D-B693-6ADC84219707}"/>
    <cellStyle name="제목 2 11 7 5" xfId="17158" xr:uid="{0DDD7509-1328-4AA3-B2CE-B0F70C61444C}"/>
    <cellStyle name="제목 2 11 7 5 2" xfId="17159" xr:uid="{CE835435-489A-4FD4-9E28-120E76D03B1C}"/>
    <cellStyle name="제목 2 11 7 6" xfId="17160" xr:uid="{044D7852-8F0D-4D79-B309-627FD3901F19}"/>
    <cellStyle name="제목 2 11 7 6 2" xfId="17161" xr:uid="{D63629EF-0F40-44E1-92B6-5553F720643B}"/>
    <cellStyle name="제목 2 11 7 7" xfId="17162" xr:uid="{E4430088-B9E0-4410-AD10-A1518105A9F2}"/>
    <cellStyle name="제목 2 11 8" xfId="17163" xr:uid="{7B2BB3E1-AF31-4DB2-8DCE-9D39BA8B400D}"/>
    <cellStyle name="제목 2 11 8 2" xfId="17164" xr:uid="{90CEDB19-2B44-44C0-88C0-2E887389AA14}"/>
    <cellStyle name="제목 2 11 8 2 2" xfId="17165" xr:uid="{CB81CF7C-FE5D-4C52-9F4D-0FB0242DECDB}"/>
    <cellStyle name="제목 2 11 8 3" xfId="17166" xr:uid="{44DCDCD7-0C9A-4992-AF30-3D30458F9EDD}"/>
    <cellStyle name="제목 2 11 8 3 2" xfId="17167" xr:uid="{C61E1771-7E6B-4C7D-B36A-2278F1EA73EC}"/>
    <cellStyle name="제목 2 11 8 4" xfId="17168" xr:uid="{25C9EABE-B8C0-4C70-981D-410DC060523A}"/>
    <cellStyle name="제목 2 11 8 4 2" xfId="17169" xr:uid="{F42DFF19-353B-4030-8D25-66DB84F2BD96}"/>
    <cellStyle name="제목 2 11 8 5" xfId="17170" xr:uid="{895434B3-83EB-48B1-A57F-A53EF95B3A92}"/>
    <cellStyle name="제목 2 11 8 5 2" xfId="17171" xr:uid="{1290E059-DA9E-479D-B0F9-7304E7F4147D}"/>
    <cellStyle name="제목 2 11 8 6" xfId="17172" xr:uid="{7D640AD7-0063-431C-A912-88970260A38F}"/>
    <cellStyle name="제목 2 11 8 6 2" xfId="17173" xr:uid="{1C6ECB3C-0801-496D-9BBB-65019DC81C14}"/>
    <cellStyle name="제목 2 11 8 7" xfId="17174" xr:uid="{F4F8CADF-868E-4C07-A312-58BE1681AE88}"/>
    <cellStyle name="제목 2 11 9" xfId="17175" xr:uid="{67EB27C3-DC8E-4405-97D5-3AC9C9C0080B}"/>
    <cellStyle name="제목 2 11 9 2" xfId="17176" xr:uid="{FD66D887-21B8-4310-B7E7-4D937C92D68E}"/>
    <cellStyle name="제목 2 11 9 2 2" xfId="17177" xr:uid="{6B3DB036-D7F6-4920-B205-1AF958828AFF}"/>
    <cellStyle name="제목 2 11 9 3" xfId="17178" xr:uid="{F4833AC6-67C4-4533-84AB-244585103A1D}"/>
    <cellStyle name="제목 2 11 9 3 2" xfId="17179" xr:uid="{E4A9EAAF-1168-4257-B5D3-2E057F44D629}"/>
    <cellStyle name="제목 2 11 9 4" xfId="17180" xr:uid="{06A3B559-B6E7-4C51-A6B7-18289A172024}"/>
    <cellStyle name="제목 2 11 9 4 2" xfId="17181" xr:uid="{2D5CC1B4-4448-4463-A902-D37C89B3C119}"/>
    <cellStyle name="제목 2 11 9 5" xfId="17182" xr:uid="{7A64C31D-B8FD-4D28-BE83-94523D73479D}"/>
    <cellStyle name="제목 2 11 9 5 2" xfId="17183" xr:uid="{0C6FAF00-1393-4901-9050-EE530857E633}"/>
    <cellStyle name="제목 2 11 9 6" xfId="17184" xr:uid="{7782FF97-4412-4D00-A83F-D0E0D95A7772}"/>
    <cellStyle name="제목 2 11 9 6 2" xfId="17185" xr:uid="{5B808ACC-8AC2-4AF1-8C5B-5B174BC33ECD}"/>
    <cellStyle name="제목 2 11 9 7" xfId="17186" xr:uid="{15BA94B9-B026-4163-A957-52F5CC9D0DE2}"/>
    <cellStyle name="제목 2 12" xfId="17187" xr:uid="{4C8BDDBE-D154-408D-9C2B-BDBFEE8C3FCA}"/>
    <cellStyle name="제목 2 12 2" xfId="17188" xr:uid="{8C2E9013-07E1-4791-B596-AE1C32F15BC4}"/>
    <cellStyle name="제목 2 13" xfId="17189" xr:uid="{115FF316-B9E7-40A0-BF7F-4BC21F77B8FF}"/>
    <cellStyle name="제목 2 13 2" xfId="17190" xr:uid="{5A99B018-4B64-4F04-9DB8-FD79CBCA20FA}"/>
    <cellStyle name="제목 2 14" xfId="17191" xr:uid="{3C20FD36-B5CF-4402-B29F-BB0D332F0F54}"/>
    <cellStyle name="제목 2 14 2" xfId="17192" xr:uid="{3C9CF2F3-0762-440A-BFB3-6A4F06D7F186}"/>
    <cellStyle name="제목 2 15" xfId="17193" xr:uid="{DA5589E8-97FC-4553-AD88-DB80C4F075A6}"/>
    <cellStyle name="제목 2 15 2" xfId="17194" xr:uid="{15CF3903-7DEA-4C28-9DE8-13B7D73BAFC4}"/>
    <cellStyle name="제목 2 16" xfId="17195" xr:uid="{660C9322-CDB5-41FC-B7CD-EB4D3A16FA02}"/>
    <cellStyle name="제목 2 16 2" xfId="17196" xr:uid="{EF90C65B-DE04-4540-B256-FE0ABC5B3C41}"/>
    <cellStyle name="제목 2 17" xfId="17197" xr:uid="{B5E1164F-99CE-4CDB-B67C-D81CEA4B4AA2}"/>
    <cellStyle name="제목 2 17 2" xfId="17198" xr:uid="{7A3E3E61-784A-4632-9778-915ECC36F81A}"/>
    <cellStyle name="제목 2 18" xfId="17199" xr:uid="{14A842CE-3962-4776-B4B7-EE02C84A364F}"/>
    <cellStyle name="제목 2 18 2" xfId="17200" xr:uid="{5D2A5158-F216-4912-B232-35C0F7C23BE6}"/>
    <cellStyle name="제목 2 19" xfId="17201" xr:uid="{497F07F4-2CD1-49E9-9BC4-56629124AE8C}"/>
    <cellStyle name="제목 2 19 2" xfId="17202" xr:uid="{806ABD0F-1B78-4A1E-9089-075D5C8C6F8B}"/>
    <cellStyle name="제목 2 2" xfId="17203" xr:uid="{55C6432D-4995-4415-9B36-E39247A1E4BE}"/>
    <cellStyle name="제목 2 2 10" xfId="17204" xr:uid="{46D39A2A-25D6-425D-8EE1-A44533FAFF47}"/>
    <cellStyle name="제목 2 2 10 2" xfId="17205" xr:uid="{31D1F9BA-FD3B-4481-8186-F7BBDE743F4F}"/>
    <cellStyle name="제목 2 2 10 2 2" xfId="17206" xr:uid="{DFAD916E-1B75-49BB-B067-2BE481BC0763}"/>
    <cellStyle name="제목 2 2 10 3" xfId="17207" xr:uid="{9B959EF6-26D9-47A5-9611-4E3ABD9C5CDC}"/>
    <cellStyle name="제목 2 2 10 3 2" xfId="17208" xr:uid="{5DF95D4C-FD71-49C6-BD0A-1A12017D1272}"/>
    <cellStyle name="제목 2 2 10 4" xfId="17209" xr:uid="{D56212BB-205F-4799-9A87-59426D7B8069}"/>
    <cellStyle name="제목 2 2 10 4 2" xfId="17210" xr:uid="{4027CBC4-0565-4264-93DE-B8E70D3AAD73}"/>
    <cellStyle name="제목 2 2 10 5" xfId="17211" xr:uid="{1993CE41-B4C8-4D54-8364-2C3B9089374B}"/>
    <cellStyle name="제목 2 2 10 5 2" xfId="17212" xr:uid="{3827D567-BDCB-446E-99D4-6D8AF2D75306}"/>
    <cellStyle name="제목 2 2 10 6" xfId="17213" xr:uid="{CAD5612E-88C9-420E-96A5-27D375F42FD1}"/>
    <cellStyle name="제목 2 2 10 6 2" xfId="17214" xr:uid="{5FED8377-2150-4DCE-A4F5-8B8CEE2BA9E2}"/>
    <cellStyle name="제목 2 2 10 7" xfId="17215" xr:uid="{3F297803-11C2-4C13-A888-DDF3FA8CF502}"/>
    <cellStyle name="제목 2 2 11" xfId="17216" xr:uid="{883ACCB7-2C49-409E-9128-2C7E6657F85A}"/>
    <cellStyle name="제목 2 2 11 2" xfId="17217" xr:uid="{D878F3CA-50FE-42C7-90F1-65DA794D778C}"/>
    <cellStyle name="제목 2 2 11 2 2" xfId="17218" xr:uid="{19428EB8-FBCC-472D-95F4-63ABF2FA8782}"/>
    <cellStyle name="제목 2 2 11 3" xfId="17219" xr:uid="{719023F4-E724-45C8-B7B4-7F28A8FB5753}"/>
    <cellStyle name="제목 2 2 11 3 2" xfId="17220" xr:uid="{EC4B4315-5C67-439A-92A0-8E109C5AE973}"/>
    <cellStyle name="제목 2 2 11 4" xfId="17221" xr:uid="{C2614C37-49EB-461C-9699-058ED71B198D}"/>
    <cellStyle name="제목 2 2 11 4 2" xfId="17222" xr:uid="{DBD532A5-90A0-4C00-AD61-2ECC482F0166}"/>
    <cellStyle name="제목 2 2 11 5" xfId="17223" xr:uid="{63D9C80D-47C5-4A20-96FF-D52C733830F5}"/>
    <cellStyle name="제목 2 2 11 5 2" xfId="17224" xr:uid="{B01E2903-8B85-4B50-9F3F-12C85C2EAEB4}"/>
    <cellStyle name="제목 2 2 11 6" xfId="17225" xr:uid="{9AA71146-E7CA-486B-A060-15B4ECA6A64D}"/>
    <cellStyle name="제목 2 2 11 6 2" xfId="17226" xr:uid="{666B7C12-FCCD-4B4E-9E3D-D251C8878AF9}"/>
    <cellStyle name="제목 2 2 11 7" xfId="17227" xr:uid="{A3A3C1F2-BFFE-49BD-8210-ED17FCB330E0}"/>
    <cellStyle name="제목 2 2 12" xfId="17228" xr:uid="{DFDE327B-70B8-4011-A0CF-35BF6A762969}"/>
    <cellStyle name="제목 2 2 12 2" xfId="17229" xr:uid="{6B305D09-039F-465C-8DE9-253CA726227F}"/>
    <cellStyle name="제목 2 2 12 2 2" xfId="17230" xr:uid="{3E5E6580-1C83-4DEF-AF58-F529DBDC3D8F}"/>
    <cellStyle name="제목 2 2 12 3" xfId="17231" xr:uid="{397EB0A4-53AB-42C1-9382-79181EA64D17}"/>
    <cellStyle name="제목 2 2 12 3 2" xfId="17232" xr:uid="{279C9391-8FC7-4ED7-BBC4-06112C9F30B1}"/>
    <cellStyle name="제목 2 2 12 4" xfId="17233" xr:uid="{114A53FE-5540-447A-9F26-F648A58F1859}"/>
    <cellStyle name="제목 2 2 12 4 2" xfId="17234" xr:uid="{EC690659-08DA-4D2E-9C81-3A43436DBE71}"/>
    <cellStyle name="제목 2 2 12 5" xfId="17235" xr:uid="{DCD62491-5F67-4882-B6E4-844C7CC373D7}"/>
    <cellStyle name="제목 2 2 12 5 2" xfId="17236" xr:uid="{3438B1E3-D840-43AE-9BDD-5A2051124F64}"/>
    <cellStyle name="제목 2 2 12 6" xfId="17237" xr:uid="{AD8E3F42-CC41-4D2B-BACC-7EA6A36968BC}"/>
    <cellStyle name="제목 2 2 12 6 2" xfId="17238" xr:uid="{7EF078F3-E527-4D42-B20A-5B621298DC91}"/>
    <cellStyle name="제목 2 2 12 7" xfId="17239" xr:uid="{04F2F4F4-83A5-4689-AF5A-5B9B5F45C1F2}"/>
    <cellStyle name="제목 2 2 13" xfId="17240" xr:uid="{A23D5A20-A41C-4416-86B2-95E3786D28A4}"/>
    <cellStyle name="제목 2 2 13 2" xfId="17241" xr:uid="{5083BD26-C9EB-44C9-93E8-AA196F5CB858}"/>
    <cellStyle name="제목 2 2 13 2 2" xfId="17242" xr:uid="{470E6C5A-F708-47D3-9E49-F9B4B810891B}"/>
    <cellStyle name="제목 2 2 13 3" xfId="17243" xr:uid="{961D208B-4ACE-4D82-8A60-88DD0C333482}"/>
    <cellStyle name="제목 2 2 13 3 2" xfId="17244" xr:uid="{BB3C5513-D82F-4131-8384-786ABBBE432A}"/>
    <cellStyle name="제목 2 2 13 4" xfId="17245" xr:uid="{2FFE3278-53EF-42CA-9F55-F871DC46A4BA}"/>
    <cellStyle name="제목 2 2 13 4 2" xfId="17246" xr:uid="{AB256099-5B55-41BC-B332-D0FD5B52F2EC}"/>
    <cellStyle name="제목 2 2 13 5" xfId="17247" xr:uid="{E982A28B-87AD-44FE-8B7C-20DB560B00CB}"/>
    <cellStyle name="제목 2 2 13 5 2" xfId="17248" xr:uid="{67E012EA-9C99-4D0A-81C1-33C12EADE63F}"/>
    <cellStyle name="제목 2 2 13 6" xfId="17249" xr:uid="{E4924A73-9F64-4E5D-B944-74DA3228B3B3}"/>
    <cellStyle name="제목 2 2 13 6 2" xfId="17250" xr:uid="{B6095F18-6389-440D-B4E8-2ABD8CCE0BC3}"/>
    <cellStyle name="제목 2 2 13 7" xfId="17251" xr:uid="{7B929E82-84C9-4849-BBFB-334AEEA37018}"/>
    <cellStyle name="제목 2 2 14" xfId="17252" xr:uid="{B9AB9C1D-2174-4981-BBF3-6F08AF9CD230}"/>
    <cellStyle name="제목 2 2 14 2" xfId="17253" xr:uid="{CBBE083F-6865-4891-88BB-46167ED6C9FF}"/>
    <cellStyle name="제목 2 2 14 2 2" xfId="17254" xr:uid="{0A109BB7-C68A-44D9-91BC-F641891B129F}"/>
    <cellStyle name="제목 2 2 14 3" xfId="17255" xr:uid="{10D698E5-2606-42FC-89E2-2B162E23DD95}"/>
    <cellStyle name="제목 2 2 14 3 2" xfId="17256" xr:uid="{D39EFBF2-77D9-45B8-A4BB-73372A888108}"/>
    <cellStyle name="제목 2 2 14 4" xfId="17257" xr:uid="{275A04F8-E4CA-4A6F-A763-957EEC53763C}"/>
    <cellStyle name="제목 2 2 14 4 2" xfId="17258" xr:uid="{9A876401-4DF1-4768-9D1D-4BD0AAFDF6E2}"/>
    <cellStyle name="제목 2 2 14 5" xfId="17259" xr:uid="{46EB7E0B-B05E-44F5-9025-DCE4F08AE17C}"/>
    <cellStyle name="제목 2 2 14 5 2" xfId="17260" xr:uid="{D8E6FA37-D6A6-4116-8105-414666C5C86E}"/>
    <cellStyle name="제목 2 2 14 6" xfId="17261" xr:uid="{E4FA7863-0807-4B54-B688-F0156D48133F}"/>
    <cellStyle name="제목 2 2 14 6 2" xfId="17262" xr:uid="{86455FB5-8AD4-41B2-BA80-42BB97ADD1C9}"/>
    <cellStyle name="제목 2 2 14 7" xfId="17263" xr:uid="{4F1D0BE0-423E-4171-8B30-4C4C7B2226DD}"/>
    <cellStyle name="제목 2 2 15" xfId="17264" xr:uid="{7E3E00B7-74CA-4AAF-9C3F-EB4A2A93A5FC}"/>
    <cellStyle name="제목 2 2 15 2" xfId="17265" xr:uid="{00941314-F060-4519-BCDE-D2C95A02B9D8}"/>
    <cellStyle name="제목 2 2 16" xfId="17266" xr:uid="{A6B6B53C-8B6E-42FE-A939-15E0CFD1EC69}"/>
    <cellStyle name="제목 2 2 16 2" xfId="17267" xr:uid="{80BD3A85-96D5-4E5C-B332-45C5A4A77BC7}"/>
    <cellStyle name="제목 2 2 17" xfId="17268" xr:uid="{FC19C28C-5B1E-46A0-A869-5480B026F062}"/>
    <cellStyle name="제목 2 2 17 2" xfId="17269" xr:uid="{FCBDD62C-8640-4949-8F5A-D3570959E60F}"/>
    <cellStyle name="제목 2 2 18" xfId="17270" xr:uid="{F6CA5900-E86F-405D-B954-2035B326E44B}"/>
    <cellStyle name="제목 2 2 18 2" xfId="17271" xr:uid="{B0143713-EE40-47FC-B2A3-F111104DF375}"/>
    <cellStyle name="제목 2 2 2" xfId="17272" xr:uid="{DC20AAAC-0CBC-4035-8567-8E10D19DD0F4}"/>
    <cellStyle name="제목 2 2 2 2" xfId="17273" xr:uid="{CE0A8385-42DE-4D2B-85AA-FD544286DA38}"/>
    <cellStyle name="제목 2 2 2 2 2" xfId="17274" xr:uid="{3907209A-AE10-4A24-AA6B-FCA0E3F32E80}"/>
    <cellStyle name="제목 2 2 2 3" xfId="17275" xr:uid="{B7D69811-2878-4DF7-BE96-913FEB377A9B}"/>
    <cellStyle name="제목 2 2 2 3 2" xfId="17276" xr:uid="{FFDAE0AE-DC54-4DD4-867E-CAE48F7D7BD0}"/>
    <cellStyle name="제목 2 2 2 4" xfId="17277" xr:uid="{9A23CE8C-3696-4038-A501-D64086E14441}"/>
    <cellStyle name="제목 2 2 2 4 2" xfId="17278" xr:uid="{4831122D-FB54-41F8-A8AA-D7545D3914FE}"/>
    <cellStyle name="제목 2 2 2 5" xfId="17279" xr:uid="{A13FB287-3375-4FE6-AAC0-22D71DBDD035}"/>
    <cellStyle name="제목 2 2 2 5 2" xfId="17280" xr:uid="{EBE3039B-3447-4CCE-A39E-E87416414EAF}"/>
    <cellStyle name="제목 2 2 2 6" xfId="17281" xr:uid="{C6E20800-739C-499A-B0C8-D39AB34B2379}"/>
    <cellStyle name="제목 2 2 2 6 2" xfId="17282" xr:uid="{810C22F8-E1A0-47C9-830C-0CB4CAB1488F}"/>
    <cellStyle name="제목 2 2 2 7" xfId="17283" xr:uid="{1DFBA2C6-C659-499E-81CC-A0A875A170E3}"/>
    <cellStyle name="제목 2 2 3" xfId="17284" xr:uid="{4811EEF1-30CC-4FF3-B37D-58A1361920FE}"/>
    <cellStyle name="제목 2 2 3 2" xfId="17285" xr:uid="{40E1C014-3297-4C34-BB2F-166C8D7C7DDA}"/>
    <cellStyle name="제목 2 2 3 2 2" xfId="17286" xr:uid="{38AF7F17-89B5-473F-8CBA-E3C9B36F4E2E}"/>
    <cellStyle name="제목 2 2 3 3" xfId="17287" xr:uid="{D93648DC-3CAA-467F-AA0B-9FE70805AF4F}"/>
    <cellStyle name="제목 2 2 3 3 2" xfId="17288" xr:uid="{90BF758C-CE63-4B0D-8DB2-B8F2DA254DC3}"/>
    <cellStyle name="제목 2 2 3 4" xfId="17289" xr:uid="{EA088324-6158-4AB8-A240-1572BE360059}"/>
    <cellStyle name="제목 2 2 3 4 2" xfId="17290" xr:uid="{120B169A-052D-4DB2-B9CD-EA5A88027111}"/>
    <cellStyle name="제목 2 2 3 5" xfId="17291" xr:uid="{C575C581-57D8-4C46-9DB7-1908BD631E12}"/>
    <cellStyle name="제목 2 2 3 5 2" xfId="17292" xr:uid="{4D091AF7-D694-44A8-A228-E6D18C047788}"/>
    <cellStyle name="제목 2 2 3 6" xfId="17293" xr:uid="{E5201170-02D1-439C-B1EC-3326B74C2CE2}"/>
    <cellStyle name="제목 2 2 3 6 2" xfId="17294" xr:uid="{32300A7B-8C9B-411A-B8DA-B70E9FFC1CBE}"/>
    <cellStyle name="제목 2 2 3 7" xfId="17295" xr:uid="{9DB381A5-6212-4066-BDD9-86EF207FA5B9}"/>
    <cellStyle name="제목 2 2 4" xfId="17296" xr:uid="{5498E88A-82FB-4114-A802-D9A0F9F65A76}"/>
    <cellStyle name="제목 2 2 4 2" xfId="17297" xr:uid="{41D0207E-954D-4823-936D-F1C98CE4FFB2}"/>
    <cellStyle name="제목 2 2 4 2 2" xfId="17298" xr:uid="{04FB2814-9D58-48B3-AB44-AB403026201B}"/>
    <cellStyle name="제목 2 2 4 3" xfId="17299" xr:uid="{45365D4E-82D6-4325-943B-E96786897FBA}"/>
    <cellStyle name="제목 2 2 4 3 2" xfId="17300" xr:uid="{C2A2C89F-9AAD-4C34-8055-975A1DA06FDD}"/>
    <cellStyle name="제목 2 2 4 4" xfId="17301" xr:uid="{1B9EDFEF-9DFC-4DD8-9CB6-EA5357C054B7}"/>
    <cellStyle name="제목 2 2 4 4 2" xfId="17302" xr:uid="{FCD5C6F2-1FEA-4F0C-B4D1-092431AE8642}"/>
    <cellStyle name="제목 2 2 4 5" xfId="17303" xr:uid="{6388BD8D-CC5A-40B2-A863-898290D6E238}"/>
    <cellStyle name="제목 2 2 4 5 2" xfId="17304" xr:uid="{03291594-4758-4A8B-864C-76847EC174FC}"/>
    <cellStyle name="제목 2 2 4 6" xfId="17305" xr:uid="{AC0570C5-8691-44F3-8BB3-8EADD449B561}"/>
    <cellStyle name="제목 2 2 4 6 2" xfId="17306" xr:uid="{A9F532B7-FCC9-44CA-9DB7-6F40A29ED1B4}"/>
    <cellStyle name="제목 2 2 4 7" xfId="17307" xr:uid="{FD0BA3C0-362B-4F7E-8EA8-78E73F9E1EDA}"/>
    <cellStyle name="제목 2 2 5" xfId="17308" xr:uid="{74081C18-6831-4064-ABF5-F8552DC3BFE1}"/>
    <cellStyle name="제목 2 2 5 2" xfId="17309" xr:uid="{C069655F-ACDB-4CC4-BDE2-69E8C2D5C110}"/>
    <cellStyle name="제목 2 2 5 2 2" xfId="17310" xr:uid="{F74F26C5-BF17-48FB-951E-FF2C6269D052}"/>
    <cellStyle name="제목 2 2 5 3" xfId="17311" xr:uid="{3137D661-833B-4B6F-9654-0AF2FBC26243}"/>
    <cellStyle name="제목 2 2 5 3 2" xfId="17312" xr:uid="{06548BE5-929C-40C2-8B09-6053A2E75C9A}"/>
    <cellStyle name="제목 2 2 5 4" xfId="17313" xr:uid="{B74B70E5-FDB7-4B20-9EB3-215286132AAD}"/>
    <cellStyle name="제목 2 2 5 4 2" xfId="17314" xr:uid="{2190218B-376D-4531-ADC5-B55C21CE6C53}"/>
    <cellStyle name="제목 2 2 5 5" xfId="17315" xr:uid="{58F46ECF-7277-4492-95F5-C80D6F648CA7}"/>
    <cellStyle name="제목 2 2 5 5 2" xfId="17316" xr:uid="{B7488C1B-CE78-4398-98FD-55570F301474}"/>
    <cellStyle name="제목 2 2 5 6" xfId="17317" xr:uid="{C8368CE5-15E8-497E-99CC-DE7C64FD27F0}"/>
    <cellStyle name="제목 2 2 5 6 2" xfId="17318" xr:uid="{512E28DA-84CE-42ED-B166-3E94573B3AC0}"/>
    <cellStyle name="제목 2 2 5 7" xfId="17319" xr:uid="{6C2E3FB1-5DAA-4575-99DA-C4708D3AF712}"/>
    <cellStyle name="제목 2 2 6" xfId="17320" xr:uid="{14D879CD-9CA4-4A37-8658-D844F14A008C}"/>
    <cellStyle name="제목 2 2 6 2" xfId="17321" xr:uid="{320103F8-CA11-41F5-9444-70F1F52CD859}"/>
    <cellStyle name="제목 2 2 6 2 2" xfId="17322" xr:uid="{D662DECD-115B-4A4A-A1C3-B5C6115FCBA5}"/>
    <cellStyle name="제목 2 2 6 3" xfId="17323" xr:uid="{266EA7C4-8CCE-4F83-9414-8CD75598F55C}"/>
    <cellStyle name="제목 2 2 6 3 2" xfId="17324" xr:uid="{6581177D-DB74-4466-8504-684079F0EE0D}"/>
    <cellStyle name="제목 2 2 6 4" xfId="17325" xr:uid="{D4B7AA7E-FEB8-445A-9202-BAD96CEEC476}"/>
    <cellStyle name="제목 2 2 6 4 2" xfId="17326" xr:uid="{6F845112-A9B6-4CB5-AB01-5B70972DAB7E}"/>
    <cellStyle name="제목 2 2 6 5" xfId="17327" xr:uid="{43B30B26-1356-4641-9064-3C3527A02E75}"/>
    <cellStyle name="제목 2 2 6 5 2" xfId="17328" xr:uid="{3D171921-76BF-42B7-8F05-ADE25BD74F22}"/>
    <cellStyle name="제목 2 2 6 6" xfId="17329" xr:uid="{D855B94D-77FA-4876-BFF4-E38652CA5C50}"/>
    <cellStyle name="제목 2 2 6 6 2" xfId="17330" xr:uid="{C4FFBCA1-6255-4205-B4F5-50CA1FE284F7}"/>
    <cellStyle name="제목 2 2 6 7" xfId="17331" xr:uid="{FEC5E2D9-BAAB-49C6-A1C9-7928369B85D0}"/>
    <cellStyle name="제목 2 2 7" xfId="17332" xr:uid="{54713B8C-F2FE-4EEE-9547-8328CF5F4FF9}"/>
    <cellStyle name="제목 2 2 7 2" xfId="17333" xr:uid="{4B43A546-3A8A-4C95-A81E-1E1C4AA1B427}"/>
    <cellStyle name="제목 2 2 7 2 2" xfId="17334" xr:uid="{33BF2FCE-ABCA-41EE-A19F-2828065E4EDF}"/>
    <cellStyle name="제목 2 2 7 3" xfId="17335" xr:uid="{B0A2A627-E42F-4488-B42F-46016AE80280}"/>
    <cellStyle name="제목 2 2 7 3 2" xfId="17336" xr:uid="{F0ACC73F-A024-4F29-B84E-A4CFBAE1207E}"/>
    <cellStyle name="제목 2 2 7 4" xfId="17337" xr:uid="{AA15BFB9-8918-4037-9926-4480B2ECE6E6}"/>
    <cellStyle name="제목 2 2 7 4 2" xfId="17338" xr:uid="{B4B14775-EC2C-423F-9CF3-A87B89CBC54B}"/>
    <cellStyle name="제목 2 2 7 5" xfId="17339" xr:uid="{6A6ECE5B-E8A1-4956-A749-3A70691B1283}"/>
    <cellStyle name="제목 2 2 7 5 2" xfId="17340" xr:uid="{EADFF1FD-145E-4141-9705-5B4120967DDD}"/>
    <cellStyle name="제목 2 2 7 6" xfId="17341" xr:uid="{B959FCE6-1F20-49AD-9E9E-50E825FF284E}"/>
    <cellStyle name="제목 2 2 7 6 2" xfId="17342" xr:uid="{2D1CF639-8160-4571-BFC9-A83209A6B668}"/>
    <cellStyle name="제목 2 2 7 7" xfId="17343" xr:uid="{C0C707D9-8AF2-48CB-9078-5B7F94224DAA}"/>
    <cellStyle name="제목 2 2 8" xfId="17344" xr:uid="{211D5EB7-2EBA-4237-8760-672BA6BC5A92}"/>
    <cellStyle name="제목 2 2 8 2" xfId="17345" xr:uid="{618ED944-CBC9-493D-ABEC-51DC38122DB0}"/>
    <cellStyle name="제목 2 2 8 2 2" xfId="17346" xr:uid="{612B0010-0104-4D28-9E8F-DED9EEA06260}"/>
    <cellStyle name="제목 2 2 8 3" xfId="17347" xr:uid="{FCB072C5-C0EF-441C-9E28-85FA0AD4E4C8}"/>
    <cellStyle name="제목 2 2 8 3 2" xfId="17348" xr:uid="{D93B2AA2-9659-4EE2-A60A-7264A2BEE0F9}"/>
    <cellStyle name="제목 2 2 8 4" xfId="17349" xr:uid="{5CE65609-92D7-48B1-BA9A-845F99DCF22F}"/>
    <cellStyle name="제목 2 2 8 4 2" xfId="17350" xr:uid="{B7DAC5B1-8A0F-4BBB-BF31-83DE7BF1980F}"/>
    <cellStyle name="제목 2 2 8 5" xfId="17351" xr:uid="{E0220FB3-CF32-40BA-8362-ECC1345C7EB5}"/>
    <cellStyle name="제목 2 2 8 5 2" xfId="17352" xr:uid="{B7C1A4A3-1DF8-4425-A0AB-D14EE92AF536}"/>
    <cellStyle name="제목 2 2 8 6" xfId="17353" xr:uid="{DB92F4C1-96C8-4CB9-A868-D48FFB4F4468}"/>
    <cellStyle name="제목 2 2 8 6 2" xfId="17354" xr:uid="{CB792DFA-4A3E-4153-87F2-5A1CFE5D0FE0}"/>
    <cellStyle name="제목 2 2 8 7" xfId="17355" xr:uid="{1BEAF537-B601-49A4-A1B0-48FB5C1DC77E}"/>
    <cellStyle name="제목 2 2 9" xfId="17356" xr:uid="{457A54B6-DDF1-47B7-9502-59D5AADA5073}"/>
    <cellStyle name="제목 2 2 9 2" xfId="17357" xr:uid="{FB0C5CF1-E015-4694-BFB0-D99A186AF769}"/>
    <cellStyle name="제목 2 2 9 2 2" xfId="17358" xr:uid="{BF63D6F7-124D-4E15-9D85-635910CF5E3E}"/>
    <cellStyle name="제목 2 2 9 3" xfId="17359" xr:uid="{BB3DDFF3-BFDC-4B2D-A392-B99991D4D32C}"/>
    <cellStyle name="제목 2 2 9 3 2" xfId="17360" xr:uid="{2A4B25AC-6942-4D73-82D5-F0EA4623C711}"/>
    <cellStyle name="제목 2 2 9 4" xfId="17361" xr:uid="{B6703E75-D620-48B5-B0AD-2E89A81DC387}"/>
    <cellStyle name="제목 2 2 9 4 2" xfId="17362" xr:uid="{979F8954-078C-4DF3-962F-BC9EC174768C}"/>
    <cellStyle name="제목 2 2 9 5" xfId="17363" xr:uid="{9ECFDE9C-E393-4571-B7C0-5151A6E88C0E}"/>
    <cellStyle name="제목 2 2 9 5 2" xfId="17364" xr:uid="{E612A6D6-BBC0-4F6B-B5A0-6AAD1A083E6E}"/>
    <cellStyle name="제목 2 2 9 6" xfId="17365" xr:uid="{FD314E53-DAD2-48BB-AE0D-68C486225E05}"/>
    <cellStyle name="제목 2 2 9 6 2" xfId="17366" xr:uid="{AD83B7F2-EE26-4C37-8CB1-80B1E5DB205E}"/>
    <cellStyle name="제목 2 2 9 7" xfId="17367" xr:uid="{0EC8C159-FD59-4837-9251-D333DA20BBA9}"/>
    <cellStyle name="제목 2 20" xfId="17368" xr:uid="{B092A049-86E7-4DB3-A852-CF484035FF92}"/>
    <cellStyle name="제목 2 20 2" xfId="17369" xr:uid="{726FA970-32FB-47A2-9EEA-CFA81E2EB650}"/>
    <cellStyle name="제목 2 21" xfId="17370" xr:uid="{FBFB1BBD-F645-4C76-9C6A-A0CDD977B745}"/>
    <cellStyle name="제목 2 21 2" xfId="17371" xr:uid="{59FEAE5D-D843-4F6B-904B-54111A8FCE92}"/>
    <cellStyle name="제목 2 22" xfId="17372" xr:uid="{AC3E247B-502F-437A-8FE7-9690EB3F16E8}"/>
    <cellStyle name="제목 2 22 2" xfId="17373" xr:uid="{720086F0-5C19-4545-BD30-F84AB06FF59B}"/>
    <cellStyle name="제목 2 23" xfId="17374" xr:uid="{444894B5-1E91-4750-AC90-61B7DBE30118}"/>
    <cellStyle name="제목 2 23 2" xfId="17375" xr:uid="{F78BE0B7-31B3-4055-AD63-493432B760FB}"/>
    <cellStyle name="제목 2 24" xfId="17376" xr:uid="{90019250-7E85-40DD-88D1-069C992846AD}"/>
    <cellStyle name="제목 2 24 2" xfId="17377" xr:uid="{3127F215-1737-4311-AF5E-F83558FE3E91}"/>
    <cellStyle name="제목 2 25" xfId="17378" xr:uid="{AF760061-4D73-435C-9F02-738C544F0CB8}"/>
    <cellStyle name="제목 2 25 2" xfId="17379" xr:uid="{E8AEC2F5-0367-4014-8D76-D5898DF9B5BB}"/>
    <cellStyle name="제목 2 26" xfId="17380" xr:uid="{FE06BDCE-8B82-4D09-B232-FEDF131B4FA8}"/>
    <cellStyle name="제목 2 26 2" xfId="17381" xr:uid="{91551013-0E3C-418B-8BB4-72D1CD71420A}"/>
    <cellStyle name="제목 2 27" xfId="17382" xr:uid="{BDD86E37-F0AD-4026-A104-90018B4E3F26}"/>
    <cellStyle name="제목 2 27 2" xfId="17383" xr:uid="{12429026-4C7A-4EF6-A836-A766D4DEC566}"/>
    <cellStyle name="제목 2 28" xfId="17384" xr:uid="{8D2E9044-EF26-4720-9B9B-85EBE7E07236}"/>
    <cellStyle name="제목 2 28 2" xfId="17385" xr:uid="{F14A1683-D49C-4CB1-9E1D-9E6750CFBB58}"/>
    <cellStyle name="제목 2 29" xfId="17386" xr:uid="{3FE1DFB3-6DE3-4A4F-84F0-CE930C2A853F}"/>
    <cellStyle name="제목 2 29 2" xfId="17387" xr:uid="{C937674D-A13F-47A0-BED0-0587CFD9D84E}"/>
    <cellStyle name="제목 2 3" xfId="17388" xr:uid="{233B52F6-2D73-4E01-A071-00BD7B341EDF}"/>
    <cellStyle name="제목 2 3 10" xfId="17389" xr:uid="{30DD485F-5296-4B4B-995A-EEF9FBF38A5C}"/>
    <cellStyle name="제목 2 3 10 2" xfId="17390" xr:uid="{0D1FF293-A2B1-4128-947A-675BDC9E13FB}"/>
    <cellStyle name="제목 2 3 10 2 2" xfId="17391" xr:uid="{CB88A046-56C0-4B5B-AE0A-9F3F9893ECCC}"/>
    <cellStyle name="제목 2 3 10 3" xfId="17392" xr:uid="{9FD08767-5E68-497C-9174-F623CDA174EA}"/>
    <cellStyle name="제목 2 3 10 3 2" xfId="17393" xr:uid="{B07BCAEF-4C67-42C2-98F8-C229212CB524}"/>
    <cellStyle name="제목 2 3 10 4" xfId="17394" xr:uid="{5EEAFD32-A244-4EDA-8EB7-E4151F880794}"/>
    <cellStyle name="제목 2 3 10 4 2" xfId="17395" xr:uid="{00A1A1F4-2E73-44C3-A54D-C7C27E9EA82F}"/>
    <cellStyle name="제목 2 3 10 5" xfId="17396" xr:uid="{3A422770-72CC-4B33-8F53-2777EE73B582}"/>
    <cellStyle name="제목 2 3 10 5 2" xfId="17397" xr:uid="{FB46845D-EA23-4012-A2E9-6DABB7452819}"/>
    <cellStyle name="제목 2 3 10 6" xfId="17398" xr:uid="{F1126AB2-BE77-4E2C-9324-ED3584DAE02E}"/>
    <cellStyle name="제목 2 3 10 6 2" xfId="17399" xr:uid="{B4C8F337-FD1F-4AEC-8C7D-59F3C2DA5A66}"/>
    <cellStyle name="제목 2 3 10 7" xfId="17400" xr:uid="{D784D504-CC49-4FA1-86D6-B333E5B1487F}"/>
    <cellStyle name="제목 2 3 11" xfId="17401" xr:uid="{3E19E8FA-B029-4CDB-A0BA-59456273C946}"/>
    <cellStyle name="제목 2 3 11 2" xfId="17402" xr:uid="{163AFC14-C9DE-42E5-A587-FBFCA74DAFF9}"/>
    <cellStyle name="제목 2 3 11 2 2" xfId="17403" xr:uid="{280989D4-7E53-4F80-A338-89CD49CDA29A}"/>
    <cellStyle name="제목 2 3 11 3" xfId="17404" xr:uid="{5A90901A-A8BD-4110-BDC0-7B3779E1B9CC}"/>
    <cellStyle name="제목 2 3 11 3 2" xfId="17405" xr:uid="{53CBDFCB-AA3F-4384-A116-AC3766A4B522}"/>
    <cellStyle name="제목 2 3 11 4" xfId="17406" xr:uid="{B7979988-93D5-4D6C-A1B4-83D7BB12F47C}"/>
    <cellStyle name="제목 2 3 11 4 2" xfId="17407" xr:uid="{F296F383-B555-449F-9EDE-494FFB5144EA}"/>
    <cellStyle name="제목 2 3 11 5" xfId="17408" xr:uid="{E08688CC-636A-4D9E-9B3A-EB18C6FC05B2}"/>
    <cellStyle name="제목 2 3 11 5 2" xfId="17409" xr:uid="{54F0CE07-A06D-4CED-A210-759114CD2539}"/>
    <cellStyle name="제목 2 3 11 6" xfId="17410" xr:uid="{26BFC65C-F4F2-4166-88C5-8269731645B8}"/>
    <cellStyle name="제목 2 3 11 6 2" xfId="17411" xr:uid="{9DA1E838-C736-409D-9EE4-6F50798B8747}"/>
    <cellStyle name="제목 2 3 11 7" xfId="17412" xr:uid="{F435245F-9F84-42AA-8204-7EC8B0F695D3}"/>
    <cellStyle name="제목 2 3 12" xfId="17413" xr:uid="{70B23C6C-2B91-441A-916D-B777103FED86}"/>
    <cellStyle name="제목 2 3 12 2" xfId="17414" xr:uid="{ED5363B7-B975-44C1-9FFE-B067087E7B2F}"/>
    <cellStyle name="제목 2 3 12 2 2" xfId="17415" xr:uid="{3D394987-E4E1-46AF-8F6C-B3A430AEAFB4}"/>
    <cellStyle name="제목 2 3 12 3" xfId="17416" xr:uid="{8E39E1AC-BC7E-4554-BBBD-EFC560F40392}"/>
    <cellStyle name="제목 2 3 12 3 2" xfId="17417" xr:uid="{A9A9776F-B794-4F72-9986-AF0F80A13857}"/>
    <cellStyle name="제목 2 3 12 4" xfId="17418" xr:uid="{7D7FA8E9-D4B3-4661-B7F0-08DD02B131DF}"/>
    <cellStyle name="제목 2 3 12 4 2" xfId="17419" xr:uid="{67C6028A-469B-430C-BD5A-0831D74CEE1F}"/>
    <cellStyle name="제목 2 3 12 5" xfId="17420" xr:uid="{35A1140C-B06A-48B0-B043-A8338745546E}"/>
    <cellStyle name="제목 2 3 12 5 2" xfId="17421" xr:uid="{C62A2BFC-D62A-4178-907F-7ED11ECE8678}"/>
    <cellStyle name="제목 2 3 12 6" xfId="17422" xr:uid="{9346D59B-D283-4F27-9370-A7AADAAC3D0D}"/>
    <cellStyle name="제목 2 3 12 6 2" xfId="17423" xr:uid="{D3AE5C56-77CF-4224-B3CA-47A717C50517}"/>
    <cellStyle name="제목 2 3 12 7" xfId="17424" xr:uid="{A9C47737-9090-4794-A546-53C6031C25C9}"/>
    <cellStyle name="제목 2 3 13" xfId="17425" xr:uid="{EA07C8D0-1933-4DBC-B530-6AE74F08D135}"/>
    <cellStyle name="제목 2 3 13 2" xfId="17426" xr:uid="{586DDB91-57FF-40F2-86F6-2669F262CB7A}"/>
    <cellStyle name="제목 2 3 13 2 2" xfId="17427" xr:uid="{54530301-E6FB-45DE-97BE-B9416842D00A}"/>
    <cellStyle name="제목 2 3 13 3" xfId="17428" xr:uid="{B7B5F15E-B465-4E1D-AB89-B462100B5404}"/>
    <cellStyle name="제목 2 3 13 3 2" xfId="17429" xr:uid="{D18C0FB6-4692-4780-A629-D2E7F3BC53A0}"/>
    <cellStyle name="제목 2 3 13 4" xfId="17430" xr:uid="{6277C767-1B86-4A4D-B0D2-639961EF5E6C}"/>
    <cellStyle name="제목 2 3 13 4 2" xfId="17431" xr:uid="{7E377374-DC7A-4676-BA9D-45C4AB2806D6}"/>
    <cellStyle name="제목 2 3 13 5" xfId="17432" xr:uid="{37A356F7-2039-4AB1-B673-E0ABEEC70FE6}"/>
    <cellStyle name="제목 2 3 13 5 2" xfId="17433" xr:uid="{AAFC23EA-E37C-4287-8CD1-088DFE615E67}"/>
    <cellStyle name="제목 2 3 13 6" xfId="17434" xr:uid="{DE0B0911-64A3-43BF-A974-4E757615A85A}"/>
    <cellStyle name="제목 2 3 13 6 2" xfId="17435" xr:uid="{8CE4044D-2CB1-4903-BF86-8D773AAB28F8}"/>
    <cellStyle name="제목 2 3 13 7" xfId="17436" xr:uid="{1F8AB1CD-2453-415C-A718-A90397760F2D}"/>
    <cellStyle name="제목 2 3 14" xfId="17437" xr:uid="{8E8FA50E-C114-4DB9-98AB-3CE5AB764F9D}"/>
    <cellStyle name="제목 2 3 14 2" xfId="17438" xr:uid="{30D1D059-85EA-4632-BEA8-1C2C3D29E3EA}"/>
    <cellStyle name="제목 2 3 14 2 2" xfId="17439" xr:uid="{CC01483F-5277-4A76-B4FF-9DE241D53977}"/>
    <cellStyle name="제목 2 3 14 3" xfId="17440" xr:uid="{A9374C5E-773F-4617-ACC6-95A42688EE29}"/>
    <cellStyle name="제목 2 3 14 3 2" xfId="17441" xr:uid="{CE723F41-CBFD-48AF-923A-7A37F53D4438}"/>
    <cellStyle name="제목 2 3 14 4" xfId="17442" xr:uid="{CCC87D5D-746D-4E89-95C6-33D6EF5C7A67}"/>
    <cellStyle name="제목 2 3 14 4 2" xfId="17443" xr:uid="{A26BEAB0-CCFA-4F95-8C57-E8202A12B44A}"/>
    <cellStyle name="제목 2 3 14 5" xfId="17444" xr:uid="{803F354D-131D-482B-A30A-5F74367CE653}"/>
    <cellStyle name="제목 2 3 14 5 2" xfId="17445" xr:uid="{9F6A3278-1FA8-4B35-9C91-C34C1B19260D}"/>
    <cellStyle name="제목 2 3 14 6" xfId="17446" xr:uid="{D78A13D4-48D9-4C6B-9935-78198817EE82}"/>
    <cellStyle name="제목 2 3 14 6 2" xfId="17447" xr:uid="{9AB8F077-6987-4414-B7CA-0BCB96552352}"/>
    <cellStyle name="제목 2 3 14 7" xfId="17448" xr:uid="{BE135C4A-8F3F-48C2-B7EF-F5772F66AA54}"/>
    <cellStyle name="제목 2 3 15" xfId="17449" xr:uid="{81453EB4-8916-4506-AC81-A25FFBFE5A70}"/>
    <cellStyle name="제목 2 3 15 2" xfId="17450" xr:uid="{BB0A3C7C-F8BF-4095-8395-97B192651F73}"/>
    <cellStyle name="제목 2 3 16" xfId="17451" xr:uid="{E290C7D7-2B43-4B48-A20E-7CC9B99B94D0}"/>
    <cellStyle name="제목 2 3 16 2" xfId="17452" xr:uid="{234E5745-FA6C-48F3-ACF8-B46990037063}"/>
    <cellStyle name="제목 2 3 17" xfId="17453" xr:uid="{608DA3E3-23DF-4B58-8DA8-BD1C1FF8E154}"/>
    <cellStyle name="제목 2 3 17 2" xfId="17454" xr:uid="{D16C2E8A-377C-4F27-87F5-80B685D6C27E}"/>
    <cellStyle name="제목 2 3 18" xfId="17455" xr:uid="{EA40DA44-637D-4F49-A57F-AEC13CFFAC35}"/>
    <cellStyle name="제목 2 3 18 2" xfId="17456" xr:uid="{6A0DB416-84D7-439E-A1B6-05E287BF2D88}"/>
    <cellStyle name="제목 2 3 2" xfId="17457" xr:uid="{FEB7914E-4691-4E9E-985F-1E5E100C7010}"/>
    <cellStyle name="제목 2 3 2 2" xfId="17458" xr:uid="{A5C71A9E-CEB1-4409-B958-0EA6B2FB54E9}"/>
    <cellStyle name="제목 2 3 2 2 2" xfId="17459" xr:uid="{1D4873A0-4085-407E-9E36-70A31C9CFEF4}"/>
    <cellStyle name="제목 2 3 2 3" xfId="17460" xr:uid="{FC3002EB-9A29-4C1A-82F1-6772FFAF64B0}"/>
    <cellStyle name="제목 2 3 2 3 2" xfId="17461" xr:uid="{8C2718A1-2B6D-494F-8DA5-8C6E1164A60D}"/>
    <cellStyle name="제목 2 3 2 4" xfId="17462" xr:uid="{D6AD9B58-85A3-4DA8-A889-5E0D6242ECCF}"/>
    <cellStyle name="제목 2 3 2 4 2" xfId="17463" xr:uid="{C448101D-D641-4B09-BFE7-0FC828631E2D}"/>
    <cellStyle name="제목 2 3 2 5" xfId="17464" xr:uid="{115A84E2-DE4E-43AE-B147-8E68C6AABF09}"/>
    <cellStyle name="제목 2 3 2 5 2" xfId="17465" xr:uid="{42DF8349-68D2-439C-A9C5-9EE6BF1872BF}"/>
    <cellStyle name="제목 2 3 2 6" xfId="17466" xr:uid="{D569D9E5-4BA7-4F8D-B5FB-EBF36B8526F5}"/>
    <cellStyle name="제목 2 3 2 6 2" xfId="17467" xr:uid="{3BDD9A6C-76BB-4F43-BD89-4D126D6DDBD3}"/>
    <cellStyle name="제목 2 3 2 7" xfId="17468" xr:uid="{B99F5D35-B66A-4369-BA08-264B9B83E52F}"/>
    <cellStyle name="제목 2 3 3" xfId="17469" xr:uid="{89C71D21-1FB9-4CDA-BA5E-8DBC20F0C4F7}"/>
    <cellStyle name="제목 2 3 3 2" xfId="17470" xr:uid="{5CECD683-3AB5-477E-87CE-6147ADA18973}"/>
    <cellStyle name="제목 2 3 3 2 2" xfId="17471" xr:uid="{49B664ED-2AEF-4369-8954-450670B55C9B}"/>
    <cellStyle name="제목 2 3 3 3" xfId="17472" xr:uid="{9536AEED-8DA3-46FA-8B40-52D84D9D8A75}"/>
    <cellStyle name="제목 2 3 3 3 2" xfId="17473" xr:uid="{0E5DA111-11DF-4CEE-B8A8-4CBE7863C593}"/>
    <cellStyle name="제목 2 3 3 4" xfId="17474" xr:uid="{AFC07010-C3D0-4518-B586-3AD765F0DE10}"/>
    <cellStyle name="제목 2 3 3 4 2" xfId="17475" xr:uid="{50362CC7-56A8-44C0-A3AB-1CD99F8282FE}"/>
    <cellStyle name="제목 2 3 3 5" xfId="17476" xr:uid="{EF001E14-7554-43BD-8743-8C182BA5734B}"/>
    <cellStyle name="제목 2 3 3 5 2" xfId="17477" xr:uid="{A1BB75FD-3CCF-40FF-B289-0A7ACF0611F2}"/>
    <cellStyle name="제목 2 3 3 6" xfId="17478" xr:uid="{89D7CC21-D57E-4C2E-8718-5110BB2A1189}"/>
    <cellStyle name="제목 2 3 3 6 2" xfId="17479" xr:uid="{265BE7F5-6535-417F-B78A-E8AE33C996AB}"/>
    <cellStyle name="제목 2 3 3 7" xfId="17480" xr:uid="{201EAA11-5EE7-4915-AAF0-C9B756CDB0C8}"/>
    <cellStyle name="제목 2 3 4" xfId="17481" xr:uid="{26967ED1-73BE-45DB-ADC7-9B17CC1C0D2E}"/>
    <cellStyle name="제목 2 3 4 2" xfId="17482" xr:uid="{832D5BE2-8FEE-4196-9F5B-AEC718949356}"/>
    <cellStyle name="제목 2 3 4 2 2" xfId="17483" xr:uid="{487934D7-5C50-4F52-A6B7-F50741B66C12}"/>
    <cellStyle name="제목 2 3 4 3" xfId="17484" xr:uid="{A9D429F2-1690-469B-894A-BBFF9D433C3F}"/>
    <cellStyle name="제목 2 3 4 3 2" xfId="17485" xr:uid="{3887C7A4-FAF6-4F44-8528-1AC83C28D54F}"/>
    <cellStyle name="제목 2 3 4 4" xfId="17486" xr:uid="{669DFB88-F11F-4495-9E06-17A18B8F9AD6}"/>
    <cellStyle name="제목 2 3 4 4 2" xfId="17487" xr:uid="{743F613C-6EB1-48F4-A42D-75BD31E1CE47}"/>
    <cellStyle name="제목 2 3 4 5" xfId="17488" xr:uid="{B2066FA2-59E6-49E9-996A-76EC42353136}"/>
    <cellStyle name="제목 2 3 4 5 2" xfId="17489" xr:uid="{C962F31E-B7EC-4695-8207-4736EAE796D6}"/>
    <cellStyle name="제목 2 3 4 6" xfId="17490" xr:uid="{E3C8964F-556D-42DF-8E0A-5BFD4C7E79BF}"/>
    <cellStyle name="제목 2 3 4 6 2" xfId="17491" xr:uid="{1FAC2F03-9161-4CD8-B652-38A9BC2069A0}"/>
    <cellStyle name="제목 2 3 4 7" xfId="17492" xr:uid="{41AE0F1B-8C1A-4D72-94E7-FAC7093C54D5}"/>
    <cellStyle name="제목 2 3 5" xfId="17493" xr:uid="{772420C5-DD22-4A60-B85F-7708B227F0B7}"/>
    <cellStyle name="제목 2 3 5 2" xfId="17494" xr:uid="{F5140E01-C147-4B79-8AC7-F22665B2AE9F}"/>
    <cellStyle name="제목 2 3 5 2 2" xfId="17495" xr:uid="{DBC81F0F-0A78-4257-9470-C794DA840B3A}"/>
    <cellStyle name="제목 2 3 5 3" xfId="17496" xr:uid="{DB605261-83A0-463D-809A-DD142984F235}"/>
    <cellStyle name="제목 2 3 5 3 2" xfId="17497" xr:uid="{17BD8AFA-9383-40CD-AE84-6EEAFAFF9B95}"/>
    <cellStyle name="제목 2 3 5 4" xfId="17498" xr:uid="{F4BBB26E-F16C-478B-AE2B-B081714237B7}"/>
    <cellStyle name="제목 2 3 5 4 2" xfId="17499" xr:uid="{8474041C-2385-4D0D-95A1-F5885BF34ABF}"/>
    <cellStyle name="제목 2 3 5 5" xfId="17500" xr:uid="{12D03120-2E00-478B-A937-4298A4A1619C}"/>
    <cellStyle name="제목 2 3 5 5 2" xfId="17501" xr:uid="{A8A8B5A8-360C-48E8-9473-68ABAE72AFC5}"/>
    <cellStyle name="제목 2 3 5 6" xfId="17502" xr:uid="{BF74A28B-41B1-4619-908B-F1E354FF8C86}"/>
    <cellStyle name="제목 2 3 5 6 2" xfId="17503" xr:uid="{CA392F46-9E42-4A15-805C-AD5B906889DA}"/>
    <cellStyle name="제목 2 3 5 7" xfId="17504" xr:uid="{3637BFDD-C181-450B-BE62-A03BA63EBA11}"/>
    <cellStyle name="제목 2 3 6" xfId="17505" xr:uid="{7FFF3505-409A-41C3-9A9A-469478BC11A8}"/>
    <cellStyle name="제목 2 3 6 2" xfId="17506" xr:uid="{5AC6A2EA-EB18-4EA8-B5FF-DB2627D3DE04}"/>
    <cellStyle name="제목 2 3 6 2 2" xfId="17507" xr:uid="{38C7EE00-E652-4FCD-AB09-BAA45516C569}"/>
    <cellStyle name="제목 2 3 6 3" xfId="17508" xr:uid="{9CD45964-75FC-4828-AF09-6DFAA3360725}"/>
    <cellStyle name="제목 2 3 6 3 2" xfId="17509" xr:uid="{8ECF7F81-5254-4D53-B2E0-909B40941B5C}"/>
    <cellStyle name="제목 2 3 6 4" xfId="17510" xr:uid="{8D1C9DB0-79BB-42F6-BBB2-C8194A0F09A2}"/>
    <cellStyle name="제목 2 3 6 4 2" xfId="17511" xr:uid="{B86E4A18-B7D5-49BB-BD67-FBF4972E03CE}"/>
    <cellStyle name="제목 2 3 6 5" xfId="17512" xr:uid="{EEFE7F9B-8ACC-469D-A662-56D4AF3604B5}"/>
    <cellStyle name="제목 2 3 6 5 2" xfId="17513" xr:uid="{7FB69581-B2BA-47C2-A770-09EF164BC1DD}"/>
    <cellStyle name="제목 2 3 6 6" xfId="17514" xr:uid="{42771863-A9FF-43C1-B9A6-3DCDDBD903CF}"/>
    <cellStyle name="제목 2 3 6 6 2" xfId="17515" xr:uid="{52FCB6F7-4D4C-4E0B-8689-F0F7A5AB0022}"/>
    <cellStyle name="제목 2 3 6 7" xfId="17516" xr:uid="{1238BE6B-CE1B-4242-9E5F-53BD677273DB}"/>
    <cellStyle name="제목 2 3 7" xfId="17517" xr:uid="{54C09CEA-D22D-4812-8526-13D2D3246431}"/>
    <cellStyle name="제목 2 3 7 2" xfId="17518" xr:uid="{75988C30-EA54-4368-BDAD-FCC288216AD2}"/>
    <cellStyle name="제목 2 3 7 2 2" xfId="17519" xr:uid="{52A6BECA-BFD4-4609-B794-DBDE1796AED1}"/>
    <cellStyle name="제목 2 3 7 3" xfId="17520" xr:uid="{1EF5B62A-8E55-42F4-8976-A6CCF06E8FD8}"/>
    <cellStyle name="제목 2 3 7 3 2" xfId="17521" xr:uid="{8BD0D4C9-D322-4F54-8C8C-A646D0CF628D}"/>
    <cellStyle name="제목 2 3 7 4" xfId="17522" xr:uid="{B59604DA-2204-4C16-A5C2-C5314F3C75C2}"/>
    <cellStyle name="제목 2 3 7 4 2" xfId="17523" xr:uid="{7CBF58C4-F5AE-4AD6-8214-EB1556177327}"/>
    <cellStyle name="제목 2 3 7 5" xfId="17524" xr:uid="{65E3E040-AD1C-4AD4-8843-ED21A703DD15}"/>
    <cellStyle name="제목 2 3 7 5 2" xfId="17525" xr:uid="{68E4FBF1-8CD5-40AE-B74D-D95A2007DA9B}"/>
    <cellStyle name="제목 2 3 7 6" xfId="17526" xr:uid="{D882B4B8-1732-45D4-883E-EE3AAC7D513F}"/>
    <cellStyle name="제목 2 3 7 6 2" xfId="17527" xr:uid="{EB25A28F-8805-4182-881C-04AA509EBF01}"/>
    <cellStyle name="제목 2 3 7 7" xfId="17528" xr:uid="{5150647A-DE11-4A11-9D6F-C35BDAFFB01C}"/>
    <cellStyle name="제목 2 3 8" xfId="17529" xr:uid="{9B7FE4F8-1B31-4C9A-98E9-6459ED50DD83}"/>
    <cellStyle name="제목 2 3 8 2" xfId="17530" xr:uid="{0D1B8F8A-AD18-4FB2-B646-CE22EB1EDEBE}"/>
    <cellStyle name="제목 2 3 8 2 2" xfId="17531" xr:uid="{66B7A818-CA52-4D74-A63A-E454C67DE018}"/>
    <cellStyle name="제목 2 3 8 3" xfId="17532" xr:uid="{D5521106-E317-4464-85F4-CA33EE5CBE1A}"/>
    <cellStyle name="제목 2 3 8 3 2" xfId="17533" xr:uid="{5F21E51B-F3F6-4BA0-A5A8-33E118A311AD}"/>
    <cellStyle name="제목 2 3 8 4" xfId="17534" xr:uid="{BEB52576-BEC8-4F89-B464-59278E570C14}"/>
    <cellStyle name="제목 2 3 8 4 2" xfId="17535" xr:uid="{781029FE-05EB-418D-9298-0D883EB4EBA5}"/>
    <cellStyle name="제목 2 3 8 5" xfId="17536" xr:uid="{B9FA26C8-F2B0-4C5D-BDD6-87B61C2AC728}"/>
    <cellStyle name="제목 2 3 8 5 2" xfId="17537" xr:uid="{289773FE-D50C-41DE-AE7B-EE7885DA3A8B}"/>
    <cellStyle name="제목 2 3 8 6" xfId="17538" xr:uid="{78DFBA33-049D-4FD4-8651-F79C2766902E}"/>
    <cellStyle name="제목 2 3 8 6 2" xfId="17539" xr:uid="{5CDAE175-D100-46B1-99B3-E70675C07B61}"/>
    <cellStyle name="제목 2 3 8 7" xfId="17540" xr:uid="{E3E8F6F3-C6EE-44E0-BD66-52555984C52F}"/>
    <cellStyle name="제목 2 3 9" xfId="17541" xr:uid="{110CD4AF-E6F2-4BF0-AB09-8E5ACD8A9687}"/>
    <cellStyle name="제목 2 3 9 2" xfId="17542" xr:uid="{33A16F1E-1E33-477A-8BFD-0704E9E525B0}"/>
    <cellStyle name="제목 2 3 9 2 2" xfId="17543" xr:uid="{0C835A86-622A-4F20-BED7-4E46E48D19BD}"/>
    <cellStyle name="제목 2 3 9 3" xfId="17544" xr:uid="{6B4F98B0-68B4-406A-A339-7D20A42F2C28}"/>
    <cellStyle name="제목 2 3 9 3 2" xfId="17545" xr:uid="{6154324F-F926-4567-B499-BEFBA7DB058C}"/>
    <cellStyle name="제목 2 3 9 4" xfId="17546" xr:uid="{5AE91593-9C91-4FB7-9D2B-1C09265AB7D4}"/>
    <cellStyle name="제목 2 3 9 4 2" xfId="17547" xr:uid="{4FF44550-D570-4897-90C6-6A4F16DFF616}"/>
    <cellStyle name="제목 2 3 9 5" xfId="17548" xr:uid="{D8E7362C-5010-48B2-9270-AF01D803AE01}"/>
    <cellStyle name="제목 2 3 9 5 2" xfId="17549" xr:uid="{DB750063-6E8A-47B5-B11E-34AED002C316}"/>
    <cellStyle name="제목 2 3 9 6" xfId="17550" xr:uid="{FFBF7043-E524-4AEF-9D89-62746E7F4AEF}"/>
    <cellStyle name="제목 2 3 9 6 2" xfId="17551" xr:uid="{78E54CBC-6774-4DA4-912E-06EC80A56264}"/>
    <cellStyle name="제목 2 3 9 7" xfId="17552" xr:uid="{CA97F2E5-7F42-4AB9-B005-34FB0E5DA8D7}"/>
    <cellStyle name="제목 2 30" xfId="17553" xr:uid="{DECDC502-155E-4A96-B638-ECF46AEA0BF1}"/>
    <cellStyle name="제목 2 30 2" xfId="17554" xr:uid="{9C48929D-1E87-4CD3-85E5-2B212CE55C3E}"/>
    <cellStyle name="제목 2 31" xfId="17555" xr:uid="{3E647D4A-4EBA-4C29-80E2-7A78EC3A7D6A}"/>
    <cellStyle name="제목 2 31 2" xfId="17556" xr:uid="{336FBC67-532D-490D-9ED1-E3833323057A}"/>
    <cellStyle name="제목 2 32" xfId="17557" xr:uid="{86C51C5F-CB04-4983-A40A-5E659F04E148}"/>
    <cellStyle name="제목 2 32 2" xfId="17558" xr:uid="{1400C276-FB08-4390-8173-7903BF93D629}"/>
    <cellStyle name="제목 2 33" xfId="17559" xr:uid="{131A152F-D078-43A5-B9FB-4499052FF172}"/>
    <cellStyle name="제목 2 33 2" xfId="17560" xr:uid="{86A6A11B-C54F-4ED2-96BD-0B258E33FDE5}"/>
    <cellStyle name="제목 2 34" xfId="17561" xr:uid="{4DAC45D3-0C66-450F-A354-25BB8C63DBCF}"/>
    <cellStyle name="제목 2 34 2" xfId="17562" xr:uid="{66C27E4D-A44C-4DED-BC37-1606F343A0A6}"/>
    <cellStyle name="제목 2 35" xfId="17563" xr:uid="{B2532575-4F9A-4F39-AC15-EA53125358EA}"/>
    <cellStyle name="제목 2 35 2" xfId="17564" xr:uid="{8CC1B7ED-8237-4BFE-9725-560A42B4BA33}"/>
    <cellStyle name="제목 2 36" xfId="17565" xr:uid="{3547BBD3-2C5C-4EF6-B905-4C13E272FB8B}"/>
    <cellStyle name="제목 2 36 2" xfId="17566" xr:uid="{4D0FCCC1-57D7-47F6-AFFB-549A1D4A097F}"/>
    <cellStyle name="제목 2 37" xfId="17567" xr:uid="{A2E82DA3-91E4-442C-AF5A-507EED21333B}"/>
    <cellStyle name="제목 2 37 2" xfId="17568" xr:uid="{45E38880-4235-46A2-8811-1D1675A284AD}"/>
    <cellStyle name="제목 2 38" xfId="17569" xr:uid="{2B122BFB-BD7F-48A4-BAC6-34B9B3F35D64}"/>
    <cellStyle name="제목 2 38 2" xfId="17570" xr:uid="{D5C502A0-DFCC-4F22-8C79-CBD2FA8CF49D}"/>
    <cellStyle name="제목 2 39" xfId="17571" xr:uid="{95C8C6E8-9DFA-4C4D-B3BD-EC0E045E1DE6}"/>
    <cellStyle name="제목 2 39 2" xfId="17572" xr:uid="{91DAFCAB-58F9-4935-8C10-93D50049646C}"/>
    <cellStyle name="제목 2 4" xfId="17573" xr:uid="{D661D19A-09A9-46CC-9A2D-E984996521CF}"/>
    <cellStyle name="제목 2 4 10" xfId="17574" xr:uid="{AD9853AF-5A6E-49D1-9E6A-7223B8683448}"/>
    <cellStyle name="제목 2 4 10 2" xfId="17575" xr:uid="{BA2160AC-230A-4AA8-ABE2-E2A34151C8DB}"/>
    <cellStyle name="제목 2 4 10 2 2" xfId="17576" xr:uid="{15AFE25B-50C8-48DA-B559-912D7B80E19E}"/>
    <cellStyle name="제목 2 4 10 3" xfId="17577" xr:uid="{EF2432D6-450D-45CA-B4A7-3AA3FD0E042D}"/>
    <cellStyle name="제목 2 4 10 3 2" xfId="17578" xr:uid="{1EBD29EA-52AA-4DFD-AB68-DED9182D25DE}"/>
    <cellStyle name="제목 2 4 10 4" xfId="17579" xr:uid="{41827FFD-E9DE-40EF-95F5-8DEDBF2540B5}"/>
    <cellStyle name="제목 2 4 10 4 2" xfId="17580" xr:uid="{5DAD9DA7-6DF7-4AD5-8F3C-5E08DEF8B9A8}"/>
    <cellStyle name="제목 2 4 10 5" xfId="17581" xr:uid="{1B9CB678-17D7-4858-9AC9-8AE6800DAC03}"/>
    <cellStyle name="제목 2 4 10 5 2" xfId="17582" xr:uid="{550117D1-80AC-41DE-A08E-C589C63E400A}"/>
    <cellStyle name="제목 2 4 10 6" xfId="17583" xr:uid="{71035DAB-DBE3-4D22-A504-ECF91B1EA94D}"/>
    <cellStyle name="제목 2 4 10 6 2" xfId="17584" xr:uid="{D417821D-CD43-42B8-B85E-8C9666B7B88B}"/>
    <cellStyle name="제목 2 4 10 7" xfId="17585" xr:uid="{8386E069-6142-4BDF-8A0D-145ADF3FA39D}"/>
    <cellStyle name="제목 2 4 11" xfId="17586" xr:uid="{B17E5138-C5D6-45D8-A88E-58344DCCECAA}"/>
    <cellStyle name="제목 2 4 11 2" xfId="17587" xr:uid="{36A2BA9C-696D-4E50-B206-F7BCEA1CBDBD}"/>
    <cellStyle name="제목 2 4 11 2 2" xfId="17588" xr:uid="{08DD8D8A-5BA9-4387-96A8-38C182E42DF8}"/>
    <cellStyle name="제목 2 4 11 3" xfId="17589" xr:uid="{184DE38E-DEA2-44C3-9FD9-50C4524EE092}"/>
    <cellStyle name="제목 2 4 11 3 2" xfId="17590" xr:uid="{636B5CC4-7024-408A-BE60-AAD9CE5A014E}"/>
    <cellStyle name="제목 2 4 11 4" xfId="17591" xr:uid="{65F71B5F-EAC5-46C5-93CD-89F533D3F67F}"/>
    <cellStyle name="제목 2 4 11 4 2" xfId="17592" xr:uid="{F971CB6E-0D0E-4082-9EA8-DF70882072BF}"/>
    <cellStyle name="제목 2 4 11 5" xfId="17593" xr:uid="{4D98E518-AB92-471B-8FBC-E56E2F8D0961}"/>
    <cellStyle name="제목 2 4 11 5 2" xfId="17594" xr:uid="{97A4A59F-1A7E-4A85-99D7-D0CB6C23FC0D}"/>
    <cellStyle name="제목 2 4 11 6" xfId="17595" xr:uid="{98E54AEA-5872-499E-B9EB-C15FF41960A0}"/>
    <cellStyle name="제목 2 4 11 6 2" xfId="17596" xr:uid="{6D1D3EC3-69A0-4F92-B85B-01B90B3C7EDA}"/>
    <cellStyle name="제목 2 4 11 7" xfId="17597" xr:uid="{23B24219-9D6F-4D7A-8D6C-E837BEDFCD32}"/>
    <cellStyle name="제목 2 4 12" xfId="17598" xr:uid="{97387D47-00F0-43CC-B151-F61A09DFDCB7}"/>
    <cellStyle name="제목 2 4 12 2" xfId="17599" xr:uid="{C5735DE5-0AC6-42D5-B382-76B4223BDE16}"/>
    <cellStyle name="제목 2 4 12 2 2" xfId="17600" xr:uid="{6ED8413D-D12C-47D3-A7F2-46C3460B7644}"/>
    <cellStyle name="제목 2 4 12 3" xfId="17601" xr:uid="{BF4B2538-D856-47A9-B9D9-988CFA72859E}"/>
    <cellStyle name="제목 2 4 12 3 2" xfId="17602" xr:uid="{14C54825-B7E5-4F64-B40F-D52F1EFC427C}"/>
    <cellStyle name="제목 2 4 12 4" xfId="17603" xr:uid="{947A6022-CA28-4C41-825D-6AA098BFDACF}"/>
    <cellStyle name="제목 2 4 12 4 2" xfId="17604" xr:uid="{32A1EC37-BCA3-47FF-848B-5C4DB8CC9BDB}"/>
    <cellStyle name="제목 2 4 12 5" xfId="17605" xr:uid="{8C35D34C-5EE2-4593-A645-412C92DCDA9F}"/>
    <cellStyle name="제목 2 4 12 5 2" xfId="17606" xr:uid="{A71BB894-8975-4FAC-84A1-E2DF00DA401A}"/>
    <cellStyle name="제목 2 4 12 6" xfId="17607" xr:uid="{DC22EB8A-95A9-4183-9ABA-B3D27F28E1AF}"/>
    <cellStyle name="제목 2 4 12 6 2" xfId="17608" xr:uid="{0F4BD1BF-7060-4361-93BC-462C0CD4F96B}"/>
    <cellStyle name="제목 2 4 12 7" xfId="17609" xr:uid="{93A2D780-81CB-4DFD-9CE7-C3FA52907AF7}"/>
    <cellStyle name="제목 2 4 13" xfId="17610" xr:uid="{C99BBFE0-28A6-4502-B420-135E58339344}"/>
    <cellStyle name="제목 2 4 13 2" xfId="17611" xr:uid="{C0D58031-4E23-494A-9CE2-7186EA63CDEA}"/>
    <cellStyle name="제목 2 4 13 2 2" xfId="17612" xr:uid="{AA342233-E057-4053-8CE4-19D737F33D72}"/>
    <cellStyle name="제목 2 4 13 3" xfId="17613" xr:uid="{2801DD00-A8AD-4D7F-98BC-33CA8728F1FA}"/>
    <cellStyle name="제목 2 4 13 3 2" xfId="17614" xr:uid="{7F46A5F8-676F-4CB7-987A-148C19AF1F7D}"/>
    <cellStyle name="제목 2 4 13 4" xfId="17615" xr:uid="{BF6D57DC-49C3-4E08-89CD-84FCE2C950BE}"/>
    <cellStyle name="제목 2 4 13 4 2" xfId="17616" xr:uid="{7A34F05D-0AD3-48F6-808A-D0D0CFBB22EA}"/>
    <cellStyle name="제목 2 4 13 5" xfId="17617" xr:uid="{0A568866-662D-49AF-979A-22CF571480B5}"/>
    <cellStyle name="제목 2 4 13 5 2" xfId="17618" xr:uid="{68760AC2-7267-478A-9845-3FDB29F8D81A}"/>
    <cellStyle name="제목 2 4 13 6" xfId="17619" xr:uid="{03F78880-3A12-4CEC-BD85-4380397AE202}"/>
    <cellStyle name="제목 2 4 13 6 2" xfId="17620" xr:uid="{99254FF9-7053-4C98-8207-1B335C0ECCF3}"/>
    <cellStyle name="제목 2 4 13 7" xfId="17621" xr:uid="{B00D6B10-F95E-434B-B3F0-D405E326D9B8}"/>
    <cellStyle name="제목 2 4 14" xfId="17622" xr:uid="{3BDFB163-3A1D-4A5D-82FF-FB3D710686F4}"/>
    <cellStyle name="제목 2 4 14 2" xfId="17623" xr:uid="{928936B1-E9C1-4D87-86C4-5FF9CF164DEA}"/>
    <cellStyle name="제목 2 4 14 2 2" xfId="17624" xr:uid="{42F3F705-3F0F-4535-9EC7-818A8656CB09}"/>
    <cellStyle name="제목 2 4 14 3" xfId="17625" xr:uid="{03DBD1F6-CB34-48A2-A87B-678039A2DF00}"/>
    <cellStyle name="제목 2 4 14 3 2" xfId="17626" xr:uid="{9757B9D5-3567-4787-B817-E022C9574D1C}"/>
    <cellStyle name="제목 2 4 14 4" xfId="17627" xr:uid="{ACE478B4-DE0E-4AD6-B852-B6934E7DCA77}"/>
    <cellStyle name="제목 2 4 14 4 2" xfId="17628" xr:uid="{3C3C7071-ACF7-4EDE-9F71-57716D4DD293}"/>
    <cellStyle name="제목 2 4 14 5" xfId="17629" xr:uid="{5AE2AFA8-1E14-4E39-9A0B-A2C1DB5FCBF8}"/>
    <cellStyle name="제목 2 4 14 5 2" xfId="17630" xr:uid="{0E2BDF05-34F3-45A9-9BD9-2DBD54E1E3CA}"/>
    <cellStyle name="제목 2 4 14 6" xfId="17631" xr:uid="{4B3D3212-68B4-4A18-B070-17E443D5ADC5}"/>
    <cellStyle name="제목 2 4 14 6 2" xfId="17632" xr:uid="{2A007792-6409-4936-B206-BE8ADD79DE3E}"/>
    <cellStyle name="제목 2 4 14 7" xfId="17633" xr:uid="{869C5C36-ECFD-4BBB-88A1-445AF845A5D6}"/>
    <cellStyle name="제목 2 4 15" xfId="17634" xr:uid="{E93311D5-E28A-4D9E-B27D-8C58235C5225}"/>
    <cellStyle name="제목 2 4 15 2" xfId="17635" xr:uid="{1DD94A43-5C64-4DE5-9FDC-D8F38DC767F9}"/>
    <cellStyle name="제목 2 4 16" xfId="17636" xr:uid="{13F13884-4E53-432A-8846-B6388CBD484C}"/>
    <cellStyle name="제목 2 4 16 2" xfId="17637" xr:uid="{953607D7-DEC1-4543-84DC-E32B46610430}"/>
    <cellStyle name="제목 2 4 17" xfId="17638" xr:uid="{97D6E78C-713F-4893-8E4F-B94918DB5AB7}"/>
    <cellStyle name="제목 2 4 17 2" xfId="17639" xr:uid="{E464062E-9CE8-4D51-93BE-5CD4A2E50FCC}"/>
    <cellStyle name="제목 2 4 18" xfId="17640" xr:uid="{C3CB74DE-50C4-4440-8DBF-110955FE6A2B}"/>
    <cellStyle name="제목 2 4 18 2" xfId="17641" xr:uid="{60EC3674-2ABA-4F9E-AB7F-8CD70711B30D}"/>
    <cellStyle name="제목 2 4 2" xfId="17642" xr:uid="{BC693157-A9C6-4407-9EFA-F7F2B69E3217}"/>
    <cellStyle name="제목 2 4 2 2" xfId="17643" xr:uid="{C920F0B3-119D-44D2-9EDF-54D25F392587}"/>
    <cellStyle name="제목 2 4 2 2 2" xfId="17644" xr:uid="{FDE97234-A420-4E98-90CE-1C8E78D08868}"/>
    <cellStyle name="제목 2 4 2 3" xfId="17645" xr:uid="{CA51AD25-2358-466B-A54D-CE57162DF726}"/>
    <cellStyle name="제목 2 4 2 3 2" xfId="17646" xr:uid="{F09527DA-9760-4D29-BBF9-E0C8F3CFFC60}"/>
    <cellStyle name="제목 2 4 2 4" xfId="17647" xr:uid="{96CD299F-9E0C-4F19-AEBD-23A640B38930}"/>
    <cellStyle name="제목 2 4 2 4 2" xfId="17648" xr:uid="{5E751A0F-3C73-4C56-A762-EF3EC96C8DF9}"/>
    <cellStyle name="제목 2 4 2 5" xfId="17649" xr:uid="{F9AAC6E6-C5A0-45A0-BA8F-EC3CF8F11969}"/>
    <cellStyle name="제목 2 4 2 5 2" xfId="17650" xr:uid="{0615436D-81B6-4521-A0BF-516A421F755D}"/>
    <cellStyle name="제목 2 4 2 6" xfId="17651" xr:uid="{3D6B8889-1D18-4C5E-B441-8E1C42DB183B}"/>
    <cellStyle name="제목 2 4 2 6 2" xfId="17652" xr:uid="{02A6C4B3-C51C-4EFB-BBFA-AB037EDA31B7}"/>
    <cellStyle name="제목 2 4 2 7" xfId="17653" xr:uid="{4BC1EEFF-687D-4225-AC63-33168A0C65C5}"/>
    <cellStyle name="제목 2 4 3" xfId="17654" xr:uid="{FA8D4DC8-0560-40B9-B9B5-0924804B128F}"/>
    <cellStyle name="제목 2 4 3 2" xfId="17655" xr:uid="{46D0A170-9D22-4205-A440-17D43BBECD18}"/>
    <cellStyle name="제목 2 4 3 2 2" xfId="17656" xr:uid="{68DC5988-C94F-4E36-BF3C-191F4C82C182}"/>
    <cellStyle name="제목 2 4 3 3" xfId="17657" xr:uid="{F4448A09-D35D-4FBA-A6FC-CD9F74B37964}"/>
    <cellStyle name="제목 2 4 3 3 2" xfId="17658" xr:uid="{4AB3CACB-2FB4-471B-A5E9-9574AF34DA6A}"/>
    <cellStyle name="제목 2 4 3 4" xfId="17659" xr:uid="{2C852FED-76CB-46E1-A6D4-99E7FBAC166A}"/>
    <cellStyle name="제목 2 4 3 4 2" xfId="17660" xr:uid="{A5BCB878-DD8C-49DB-8682-D3620C7B712A}"/>
    <cellStyle name="제목 2 4 3 5" xfId="17661" xr:uid="{9583A3B7-68B7-41FF-A79E-C676D6302212}"/>
    <cellStyle name="제목 2 4 3 5 2" xfId="17662" xr:uid="{416D2B07-EF36-4523-98BE-EF8104779940}"/>
    <cellStyle name="제목 2 4 3 6" xfId="17663" xr:uid="{22F779A9-7FDF-4BA6-8368-663F3A31199A}"/>
    <cellStyle name="제목 2 4 3 6 2" xfId="17664" xr:uid="{BB77052A-2A03-46FD-B2B2-5B536083AFB0}"/>
    <cellStyle name="제목 2 4 3 7" xfId="17665" xr:uid="{ADB46A8A-0438-46B6-AE8B-4EEFA6719EBF}"/>
    <cellStyle name="제목 2 4 4" xfId="17666" xr:uid="{CDA765C1-E46B-44E1-B29A-B24D0DFC32BA}"/>
    <cellStyle name="제목 2 4 4 2" xfId="17667" xr:uid="{7CE37378-79CC-4CC4-8394-1FE339CC0992}"/>
    <cellStyle name="제목 2 4 4 2 2" xfId="17668" xr:uid="{D0A0B493-C256-4E99-A93C-405223A1A872}"/>
    <cellStyle name="제목 2 4 4 3" xfId="17669" xr:uid="{BA587C10-D95B-40D5-969A-6FAC067D90AD}"/>
    <cellStyle name="제목 2 4 4 3 2" xfId="17670" xr:uid="{1B3A76D5-F5EE-43DF-9E98-F191CF90B5DD}"/>
    <cellStyle name="제목 2 4 4 4" xfId="17671" xr:uid="{42B7FEE6-76B8-4412-8EEE-0DA2AD3D7927}"/>
    <cellStyle name="제목 2 4 4 4 2" xfId="17672" xr:uid="{756B0026-4B3D-434C-8859-CCD94040066B}"/>
    <cellStyle name="제목 2 4 4 5" xfId="17673" xr:uid="{F9576768-FC6B-4C2F-9E7C-54F54E311B43}"/>
    <cellStyle name="제목 2 4 4 5 2" xfId="17674" xr:uid="{14A09CF3-615A-4AB9-B222-148FBFCD885B}"/>
    <cellStyle name="제목 2 4 4 6" xfId="17675" xr:uid="{531207F8-80D6-4023-B2D1-881AC8348EA2}"/>
    <cellStyle name="제목 2 4 4 6 2" xfId="17676" xr:uid="{5DA7557D-79C1-43CE-85CA-FE8B10804E4C}"/>
    <cellStyle name="제목 2 4 4 7" xfId="17677" xr:uid="{DFFA9F3F-4FCB-461E-88E5-831BD0C8AF68}"/>
    <cellStyle name="제목 2 4 5" xfId="17678" xr:uid="{8D0988BE-46D9-43BE-BA62-9BB8E25B0EBE}"/>
    <cellStyle name="제목 2 4 5 2" xfId="17679" xr:uid="{324DF5F9-640A-41DA-B5AC-BE3D37F70E83}"/>
    <cellStyle name="제목 2 4 5 2 2" xfId="17680" xr:uid="{52166956-A138-403E-96BA-637BC601F5D9}"/>
    <cellStyle name="제목 2 4 5 3" xfId="17681" xr:uid="{00E9F735-7EEA-438E-8A82-846F5EF5F82A}"/>
    <cellStyle name="제목 2 4 5 3 2" xfId="17682" xr:uid="{A1BFBAF9-8B43-4895-A343-7FEACA0F0C25}"/>
    <cellStyle name="제목 2 4 5 4" xfId="17683" xr:uid="{950252CF-7DEE-483F-97A3-29DD2F532CCA}"/>
    <cellStyle name="제목 2 4 5 4 2" xfId="17684" xr:uid="{EF565BFA-B0E3-43E7-9C94-7DDF6FA3CE15}"/>
    <cellStyle name="제목 2 4 5 5" xfId="17685" xr:uid="{DEE835A0-305E-4F28-B01C-4B59115CFAA8}"/>
    <cellStyle name="제목 2 4 5 5 2" xfId="17686" xr:uid="{40C9FEBA-C01C-4A43-ACC9-5C639382C316}"/>
    <cellStyle name="제목 2 4 5 6" xfId="17687" xr:uid="{A9DDF23D-04E9-45BA-80EA-0D6873912762}"/>
    <cellStyle name="제목 2 4 5 6 2" xfId="17688" xr:uid="{A6414C2A-546A-4568-8027-CEA60CA508FA}"/>
    <cellStyle name="제목 2 4 5 7" xfId="17689" xr:uid="{D2AC3554-3AEE-40D8-B3B7-D5211105803E}"/>
    <cellStyle name="제목 2 4 6" xfId="17690" xr:uid="{AF0A7232-0E80-4772-B723-5DCC2B83C035}"/>
    <cellStyle name="제목 2 4 6 2" xfId="17691" xr:uid="{A519DA5B-F236-499A-8896-30A0F6CB50BA}"/>
    <cellStyle name="제목 2 4 6 2 2" xfId="17692" xr:uid="{4069C914-1116-4327-89C4-5A87D69C02FF}"/>
    <cellStyle name="제목 2 4 6 3" xfId="17693" xr:uid="{389A013A-EA4F-46B5-93F9-739424F368D4}"/>
    <cellStyle name="제목 2 4 6 3 2" xfId="17694" xr:uid="{7F1D25A0-E29E-4555-B9D1-EA6AEFA9174D}"/>
    <cellStyle name="제목 2 4 6 4" xfId="17695" xr:uid="{041B4654-A14E-4A4E-A9B8-86AB8E5C0FEF}"/>
    <cellStyle name="제목 2 4 6 4 2" xfId="17696" xr:uid="{CED70FF2-C5D3-4761-955F-CE7AB513B230}"/>
    <cellStyle name="제목 2 4 6 5" xfId="17697" xr:uid="{720AC359-BC18-4522-815E-C562345CA733}"/>
    <cellStyle name="제목 2 4 6 5 2" xfId="17698" xr:uid="{B2F02538-F883-4D31-8143-7A63C4EB48A8}"/>
    <cellStyle name="제목 2 4 6 6" xfId="17699" xr:uid="{1F82DCA0-EFA4-42A4-9722-FB9B655E287E}"/>
    <cellStyle name="제목 2 4 6 6 2" xfId="17700" xr:uid="{90661BDE-D2F4-457F-A382-AB333D96FA69}"/>
    <cellStyle name="제목 2 4 6 7" xfId="17701" xr:uid="{AC1CD917-6324-490C-8EFF-83FB9264CD14}"/>
    <cellStyle name="제목 2 4 7" xfId="17702" xr:uid="{A6381F90-737F-40C3-8443-C5D8E0EA7AF3}"/>
    <cellStyle name="제목 2 4 7 2" xfId="17703" xr:uid="{562BAFFB-8C82-47E8-A0CA-FF327139C08D}"/>
    <cellStyle name="제목 2 4 7 2 2" xfId="17704" xr:uid="{5AC605A4-ADDB-4B0D-9D59-9EF4588A5AEC}"/>
    <cellStyle name="제목 2 4 7 3" xfId="17705" xr:uid="{7102ABF5-075E-44DB-9B47-50A69FE2B3B4}"/>
    <cellStyle name="제목 2 4 7 3 2" xfId="17706" xr:uid="{A6E47608-0FE8-47AE-B47D-1F3D40285D3C}"/>
    <cellStyle name="제목 2 4 7 4" xfId="17707" xr:uid="{33A7A022-AA59-480C-9366-90481A2C2148}"/>
    <cellStyle name="제목 2 4 7 4 2" xfId="17708" xr:uid="{719FDFBD-257A-47A4-A064-9E6648FCE877}"/>
    <cellStyle name="제목 2 4 7 5" xfId="17709" xr:uid="{5616A33A-CBCC-4576-90DD-F0483B900CA1}"/>
    <cellStyle name="제목 2 4 7 5 2" xfId="17710" xr:uid="{1F7428A0-B6EA-400F-8EBD-0F20AF8287DF}"/>
    <cellStyle name="제목 2 4 7 6" xfId="17711" xr:uid="{812E51CA-822D-47F6-B737-2DCA20DF63E1}"/>
    <cellStyle name="제목 2 4 7 6 2" xfId="17712" xr:uid="{343528EB-8BFF-4D40-85F8-E4D7CCD0DCFB}"/>
    <cellStyle name="제목 2 4 7 7" xfId="17713" xr:uid="{0D5852CA-56B6-4D77-9169-A4B4BD7A760A}"/>
    <cellStyle name="제목 2 4 8" xfId="17714" xr:uid="{F2E3904D-5F78-4DEF-96F3-926BB7519D8E}"/>
    <cellStyle name="제목 2 4 8 2" xfId="17715" xr:uid="{98B9F7A6-0BE5-442C-B273-0D6B9298AAD5}"/>
    <cellStyle name="제목 2 4 8 2 2" xfId="17716" xr:uid="{A13595E3-B2FB-4973-93EB-E318FA3501A4}"/>
    <cellStyle name="제목 2 4 8 3" xfId="17717" xr:uid="{7FD9E315-E56A-4222-9C51-25099CA6DC22}"/>
    <cellStyle name="제목 2 4 8 3 2" xfId="17718" xr:uid="{AF9F58B1-A8EF-40D2-80F7-151A19DFF21C}"/>
    <cellStyle name="제목 2 4 8 4" xfId="17719" xr:uid="{9B6630AD-4742-47D8-95CE-33D26EBC3D59}"/>
    <cellStyle name="제목 2 4 8 4 2" xfId="17720" xr:uid="{8BAB3B01-E1A1-413F-A6DC-08EE55F2E655}"/>
    <cellStyle name="제목 2 4 8 5" xfId="17721" xr:uid="{7D67ED31-8D47-4D56-8DAC-8CC3E103A156}"/>
    <cellStyle name="제목 2 4 8 5 2" xfId="17722" xr:uid="{DC5AE82D-AB91-40F7-80A4-51A87856DF38}"/>
    <cellStyle name="제목 2 4 8 6" xfId="17723" xr:uid="{69C6DDA7-2D8D-44AD-BF4C-96279D3713FB}"/>
    <cellStyle name="제목 2 4 8 6 2" xfId="17724" xr:uid="{1C6797B3-4E5E-4918-8676-E5469347955D}"/>
    <cellStyle name="제목 2 4 8 7" xfId="17725" xr:uid="{B7F00639-37D1-44DF-AD10-4813110B8C76}"/>
    <cellStyle name="제목 2 4 9" xfId="17726" xr:uid="{D65B8B9C-C622-4DCF-991F-712B1DAB4CF2}"/>
    <cellStyle name="제목 2 4 9 2" xfId="17727" xr:uid="{F0EFDC0C-413D-4C5E-99C4-CB69E7E8DE65}"/>
    <cellStyle name="제목 2 4 9 2 2" xfId="17728" xr:uid="{06D3B8CE-C721-4239-904A-77C0D79759C2}"/>
    <cellStyle name="제목 2 4 9 3" xfId="17729" xr:uid="{4D0EC352-ADE9-4414-A73A-A7A25792868E}"/>
    <cellStyle name="제목 2 4 9 3 2" xfId="17730" xr:uid="{A15548D4-D442-4AD9-A8C3-0A4A4C2CE58B}"/>
    <cellStyle name="제목 2 4 9 4" xfId="17731" xr:uid="{8ACDD919-2792-41DE-BB3A-0AD84AA67B99}"/>
    <cellStyle name="제목 2 4 9 4 2" xfId="17732" xr:uid="{E171B66F-EFC3-4548-A59E-2A6CCABB8A7C}"/>
    <cellStyle name="제목 2 4 9 5" xfId="17733" xr:uid="{34C13A75-610E-4665-B8BF-31C49CB12E2E}"/>
    <cellStyle name="제목 2 4 9 5 2" xfId="17734" xr:uid="{10581496-3993-4904-B716-6FEF3BF6B818}"/>
    <cellStyle name="제목 2 4 9 6" xfId="17735" xr:uid="{B3E4B9B9-4A14-4E80-8D81-0CB42B08B688}"/>
    <cellStyle name="제목 2 4 9 6 2" xfId="17736" xr:uid="{867B446C-825C-4DFE-870F-B679D9E4EBFE}"/>
    <cellStyle name="제목 2 4 9 7" xfId="17737" xr:uid="{BA43626C-C327-4EDC-B648-8F52349EE5E4}"/>
    <cellStyle name="제목 2 40" xfId="17738" xr:uid="{3917728A-5CD7-4805-9ED3-0ACAC3F37AF4}"/>
    <cellStyle name="제목 2 40 2" xfId="17739" xr:uid="{572B580A-8115-400B-BB88-FDD21611036C}"/>
    <cellStyle name="제목 2 41" xfId="17740" xr:uid="{431274CC-3C25-4A9C-840C-9F68A6E783A5}"/>
    <cellStyle name="제목 2 41 2" xfId="17741" xr:uid="{826C0C34-86A9-4D37-A0C9-BF6823873B11}"/>
    <cellStyle name="제목 2 42" xfId="17742" xr:uid="{4B4DF9DC-25B1-462A-987B-B2A01DD6BCBC}"/>
    <cellStyle name="제목 2 42 2" xfId="17743" xr:uid="{B0C2AB65-6969-4836-8020-5A7E5FF492BA}"/>
    <cellStyle name="제목 2 43" xfId="42329" xr:uid="{08CF9751-E23A-403F-9FFC-02F3CB7E0337}"/>
    <cellStyle name="제목 2 5" xfId="17744" xr:uid="{17FD0C8D-1E22-4B49-AAEA-8B91484E6F1F}"/>
    <cellStyle name="제목 2 5 10" xfId="17745" xr:uid="{6B7EEECD-4AE4-4B51-AD92-779A983C42DE}"/>
    <cellStyle name="제목 2 5 10 2" xfId="17746" xr:uid="{42BDE2C3-B96F-4FBE-BCAB-A396834BCCB3}"/>
    <cellStyle name="제목 2 5 10 2 2" xfId="17747" xr:uid="{30D3502E-6B25-40C6-B645-21172985E372}"/>
    <cellStyle name="제목 2 5 10 3" xfId="17748" xr:uid="{7D34F8D2-59AE-460D-BA8D-6F60C1473771}"/>
    <cellStyle name="제목 2 5 10 3 2" xfId="17749" xr:uid="{9854D9C8-392B-4547-9444-4FD2C5F6411B}"/>
    <cellStyle name="제목 2 5 10 4" xfId="17750" xr:uid="{A8C30727-04BB-412C-A5F2-5F5CB7FF0708}"/>
    <cellStyle name="제목 2 5 10 4 2" xfId="17751" xr:uid="{196217E8-DBBB-4344-BBA3-EEADF1090753}"/>
    <cellStyle name="제목 2 5 10 5" xfId="17752" xr:uid="{2C59F61C-8B17-4B2C-B49E-5C14F0A74B97}"/>
    <cellStyle name="제목 2 5 10 5 2" xfId="17753" xr:uid="{C04FBF73-A21B-4215-85C4-6E5151E9C1EC}"/>
    <cellStyle name="제목 2 5 10 6" xfId="17754" xr:uid="{C87D3231-A90B-45C2-BD46-9F6C2DE3C711}"/>
    <cellStyle name="제목 2 5 10 6 2" xfId="17755" xr:uid="{D8D076CD-A7EA-4463-8F54-0A47A0A1CE99}"/>
    <cellStyle name="제목 2 5 10 7" xfId="17756" xr:uid="{4CA21FEB-A6E4-4885-B1F4-616B516B1AD4}"/>
    <cellStyle name="제목 2 5 11" xfId="17757" xr:uid="{31EBD2FD-E53A-4DE3-B760-E17197052D6E}"/>
    <cellStyle name="제목 2 5 11 2" xfId="17758" xr:uid="{0E8461A0-6894-451A-ADB1-E503367B1AB3}"/>
    <cellStyle name="제목 2 5 11 2 2" xfId="17759" xr:uid="{16263BF2-3695-4D63-AC6F-13297B4F1CAD}"/>
    <cellStyle name="제목 2 5 11 3" xfId="17760" xr:uid="{5CA7CBC6-69D4-4C04-8FC6-7B84388EC5DF}"/>
    <cellStyle name="제목 2 5 11 3 2" xfId="17761" xr:uid="{3EB540ED-98A0-49C3-9AA5-2ACB12740DE6}"/>
    <cellStyle name="제목 2 5 11 4" xfId="17762" xr:uid="{009419E0-55A5-4A16-867D-4EBCF9271BB2}"/>
    <cellStyle name="제목 2 5 11 4 2" xfId="17763" xr:uid="{3DBD6C3B-391B-46DA-A5B8-9A34C38878D2}"/>
    <cellStyle name="제목 2 5 11 5" xfId="17764" xr:uid="{F3786F4F-535C-4EDC-985E-0D8D1288999C}"/>
    <cellStyle name="제목 2 5 11 5 2" xfId="17765" xr:uid="{3B7D8D2C-404A-4B39-95E0-3440C74E5BA5}"/>
    <cellStyle name="제목 2 5 11 6" xfId="17766" xr:uid="{7E18D85C-E4D2-46EC-A8F6-E407D428108E}"/>
    <cellStyle name="제목 2 5 11 6 2" xfId="17767" xr:uid="{7FBEFD2B-B91E-4B83-9B28-F312E6FC3D80}"/>
    <cellStyle name="제목 2 5 11 7" xfId="17768" xr:uid="{9961B9DB-D93E-4EA9-8B46-D1A143F3F9A4}"/>
    <cellStyle name="제목 2 5 12" xfId="17769" xr:uid="{A23AC7AC-9D84-4F40-A892-F9DBB9A6C546}"/>
    <cellStyle name="제목 2 5 12 2" xfId="17770" xr:uid="{764D6996-7D03-48E4-A4C5-ED81DFE1D537}"/>
    <cellStyle name="제목 2 5 12 2 2" xfId="17771" xr:uid="{EDF946A2-0CE3-4F10-88D3-ED696C715B48}"/>
    <cellStyle name="제목 2 5 12 3" xfId="17772" xr:uid="{F1AFD963-D446-421C-B12D-279B91565B63}"/>
    <cellStyle name="제목 2 5 12 3 2" xfId="17773" xr:uid="{17634361-98EE-4678-93A1-7A038CC0CF4C}"/>
    <cellStyle name="제목 2 5 12 4" xfId="17774" xr:uid="{A6567296-107F-474D-B123-ED9BB1736D8A}"/>
    <cellStyle name="제목 2 5 12 4 2" xfId="17775" xr:uid="{1588A2E6-BBAA-4BEA-BC72-F0882263D23A}"/>
    <cellStyle name="제목 2 5 12 5" xfId="17776" xr:uid="{6BA3D5A0-DEE8-4A6E-814B-A9166F0C5751}"/>
    <cellStyle name="제목 2 5 12 5 2" xfId="17777" xr:uid="{5C25B961-D32B-477A-A4C0-5BC3D1D7AD11}"/>
    <cellStyle name="제목 2 5 12 6" xfId="17778" xr:uid="{9E59DBDB-BF19-4288-A9EC-38B9A2F02182}"/>
    <cellStyle name="제목 2 5 12 6 2" xfId="17779" xr:uid="{6BC7E2A1-5F41-4C2D-B873-0119B8B78AAE}"/>
    <cellStyle name="제목 2 5 12 7" xfId="17780" xr:uid="{8F3B0AB6-1C84-44CC-BE3E-EBD92FFCD21D}"/>
    <cellStyle name="제목 2 5 13" xfId="17781" xr:uid="{3251A075-416B-4C8E-85B2-41B67B6E1917}"/>
    <cellStyle name="제목 2 5 13 2" xfId="17782" xr:uid="{5EF67786-0318-423D-A8E8-AD9E47FE1158}"/>
    <cellStyle name="제목 2 5 13 2 2" xfId="17783" xr:uid="{C5B837CC-7A5B-4A0F-899F-8FEC92F103E9}"/>
    <cellStyle name="제목 2 5 13 3" xfId="17784" xr:uid="{C11BEE81-D3C6-454F-80D9-35FA30C3BD81}"/>
    <cellStyle name="제목 2 5 13 3 2" xfId="17785" xr:uid="{D8BF06B0-5846-4E2E-992C-97B57E33EF79}"/>
    <cellStyle name="제목 2 5 13 4" xfId="17786" xr:uid="{174A4789-EC70-4571-8C04-B623F300A5B5}"/>
    <cellStyle name="제목 2 5 13 4 2" xfId="17787" xr:uid="{B85D9DAB-FE77-4EE9-A983-88C8F551B87D}"/>
    <cellStyle name="제목 2 5 13 5" xfId="17788" xr:uid="{90C90D65-6CB3-4B1C-AA2F-B81B82CDEEE2}"/>
    <cellStyle name="제목 2 5 13 5 2" xfId="17789" xr:uid="{26631794-DF65-46CF-9C28-2C89ED16B40D}"/>
    <cellStyle name="제목 2 5 13 6" xfId="17790" xr:uid="{0F5EEBE7-C60F-4136-AB9B-EC5D04D62EF5}"/>
    <cellStyle name="제목 2 5 13 6 2" xfId="17791" xr:uid="{67A55E7C-53C7-4502-A160-036200775FA2}"/>
    <cellStyle name="제목 2 5 13 7" xfId="17792" xr:uid="{FB08BAB2-61CD-43DB-B9C3-25424EFFEB3D}"/>
    <cellStyle name="제목 2 5 14" xfId="17793" xr:uid="{82568473-E3E1-4036-A64E-3043DFD0F074}"/>
    <cellStyle name="제목 2 5 14 2" xfId="17794" xr:uid="{41CD7A24-4B17-4151-B1AF-BD1F9A077D38}"/>
    <cellStyle name="제목 2 5 14 2 2" xfId="17795" xr:uid="{A3FBA1C5-521A-43EB-89A7-019953D22221}"/>
    <cellStyle name="제목 2 5 14 3" xfId="17796" xr:uid="{449EF3DC-893E-418F-86BE-D5F4FABB2ECC}"/>
    <cellStyle name="제목 2 5 14 3 2" xfId="17797" xr:uid="{F5369EC8-EDF7-464D-91D9-19C264A35164}"/>
    <cellStyle name="제목 2 5 14 4" xfId="17798" xr:uid="{F24E6CA8-7846-4258-A4ED-317CBD07B947}"/>
    <cellStyle name="제목 2 5 14 4 2" xfId="17799" xr:uid="{C71A47AB-49B0-44A5-8AD7-827AFE60AFB7}"/>
    <cellStyle name="제목 2 5 14 5" xfId="17800" xr:uid="{E398A840-FB48-4CB6-A140-6C38CAC67567}"/>
    <cellStyle name="제목 2 5 14 5 2" xfId="17801" xr:uid="{E36E167B-DC8E-4655-9DA2-7B81011F61EC}"/>
    <cellStyle name="제목 2 5 14 6" xfId="17802" xr:uid="{96CDA570-E5F2-402A-A336-AEB1FA2EC022}"/>
    <cellStyle name="제목 2 5 14 6 2" xfId="17803" xr:uid="{614E215F-1D2F-4019-9F6B-764D1F13DE36}"/>
    <cellStyle name="제목 2 5 14 7" xfId="17804" xr:uid="{2ECF473E-8904-40AC-A442-A217328B5948}"/>
    <cellStyle name="제목 2 5 15" xfId="17805" xr:uid="{675FC85F-2121-4452-B1E6-DB815C95C1E7}"/>
    <cellStyle name="제목 2 5 15 2" xfId="17806" xr:uid="{E7CC0E9B-27FF-4A6C-BACB-BAA241E4998E}"/>
    <cellStyle name="제목 2 5 16" xfId="17807" xr:uid="{A2A928A2-BC05-4DDE-9ECB-62C7E1817A20}"/>
    <cellStyle name="제목 2 5 16 2" xfId="17808" xr:uid="{2169CE4A-DF92-4DC7-81F0-5E4BF13B8985}"/>
    <cellStyle name="제목 2 5 17" xfId="17809" xr:uid="{64DB06AE-CEED-4E29-89EB-8EC1CB943E2D}"/>
    <cellStyle name="제목 2 5 17 2" xfId="17810" xr:uid="{E6FAFC89-574E-4E47-BE03-04BB6842EA15}"/>
    <cellStyle name="제목 2 5 18" xfId="17811" xr:uid="{87041B95-0942-4AC5-B701-1FC04BC0925C}"/>
    <cellStyle name="제목 2 5 18 2" xfId="17812" xr:uid="{59BF7D65-11D2-4CEB-977B-5B2078B8274D}"/>
    <cellStyle name="제목 2 5 2" xfId="17813" xr:uid="{08C92B7A-050F-444B-817D-57AE384E1A59}"/>
    <cellStyle name="제목 2 5 2 2" xfId="17814" xr:uid="{D2294188-E054-41CB-9F52-D15D14D9D85A}"/>
    <cellStyle name="제목 2 5 2 2 2" xfId="17815" xr:uid="{1E834D4C-5FEB-4724-884C-CAE55E1A1BB7}"/>
    <cellStyle name="제목 2 5 2 3" xfId="17816" xr:uid="{6FD3F347-4602-46AE-8F6A-B9AE686293D4}"/>
    <cellStyle name="제목 2 5 2 3 2" xfId="17817" xr:uid="{35807218-594B-441A-82DD-EF4F58947430}"/>
    <cellStyle name="제목 2 5 2 4" xfId="17818" xr:uid="{2A3C3E21-486E-46B8-BFA1-D67E78D6E035}"/>
    <cellStyle name="제목 2 5 2 4 2" xfId="17819" xr:uid="{71138888-1C0E-4BE9-BC6F-A5025DC865F1}"/>
    <cellStyle name="제목 2 5 2 5" xfId="17820" xr:uid="{BAD1C66E-35C3-4E7E-8417-E22D6E380ACC}"/>
    <cellStyle name="제목 2 5 2 5 2" xfId="17821" xr:uid="{F9B787B0-C589-4C7C-A49D-BA3FC27CEA5D}"/>
    <cellStyle name="제목 2 5 2 6" xfId="17822" xr:uid="{8B0A13AA-5501-4D25-8EBB-85285F0041AD}"/>
    <cellStyle name="제목 2 5 2 6 2" xfId="17823" xr:uid="{695C4008-2D0E-4BBC-AFFF-32EEF36ABF81}"/>
    <cellStyle name="제목 2 5 2 7" xfId="17824" xr:uid="{5701A0EB-9F72-445A-8313-5204EBFAC5F2}"/>
    <cellStyle name="제목 2 5 3" xfId="17825" xr:uid="{289686B1-09C8-4F41-A398-F82A5FF88410}"/>
    <cellStyle name="제목 2 5 3 2" xfId="17826" xr:uid="{85A82793-EE10-4E50-AB9B-CDF1FA880BF1}"/>
    <cellStyle name="제목 2 5 3 2 2" xfId="17827" xr:uid="{DB43A69F-B0ED-45E5-8B8D-0C2D75237664}"/>
    <cellStyle name="제목 2 5 3 3" xfId="17828" xr:uid="{8F239C59-0FFA-4493-B30E-66E121C2AF43}"/>
    <cellStyle name="제목 2 5 3 3 2" xfId="17829" xr:uid="{A143A5B1-9925-4595-A0AA-97CD6C8FEB35}"/>
    <cellStyle name="제목 2 5 3 4" xfId="17830" xr:uid="{2781C554-77AB-49D0-8827-D90272364DD1}"/>
    <cellStyle name="제목 2 5 3 4 2" xfId="17831" xr:uid="{3262769F-5EBB-42C9-920F-0BC7698B15CE}"/>
    <cellStyle name="제목 2 5 3 5" xfId="17832" xr:uid="{A6795C72-1B0E-4874-B910-B3C6DC15BE6E}"/>
    <cellStyle name="제목 2 5 3 5 2" xfId="17833" xr:uid="{F1CA1FC0-CCE5-4C28-874D-6EBC89C54ADA}"/>
    <cellStyle name="제목 2 5 3 6" xfId="17834" xr:uid="{132CA994-15E1-400F-8C49-5705F89A4982}"/>
    <cellStyle name="제목 2 5 3 6 2" xfId="17835" xr:uid="{E610E1F5-5EDA-4EF0-B3F7-4B87C82E1BD9}"/>
    <cellStyle name="제목 2 5 3 7" xfId="17836" xr:uid="{C65A3AD5-4BBA-487E-879D-319DAE4BBA67}"/>
    <cellStyle name="제목 2 5 4" xfId="17837" xr:uid="{913CFE4D-C208-4382-8BFE-224FA9B3448D}"/>
    <cellStyle name="제목 2 5 4 2" xfId="17838" xr:uid="{82A63B49-AE6E-4AD3-8EB3-4A094BB2C5D8}"/>
    <cellStyle name="제목 2 5 4 2 2" xfId="17839" xr:uid="{1D4B2218-BE62-4161-9BF5-B9C8AC4C4E43}"/>
    <cellStyle name="제목 2 5 4 3" xfId="17840" xr:uid="{EB5B1559-9698-417A-9845-E399989E7762}"/>
    <cellStyle name="제목 2 5 4 3 2" xfId="17841" xr:uid="{2C5A7A5B-66E5-4975-BD2C-1443EDC2CA09}"/>
    <cellStyle name="제목 2 5 4 4" xfId="17842" xr:uid="{151630F0-10FC-46DB-B3B9-D2EC1081B056}"/>
    <cellStyle name="제목 2 5 4 4 2" xfId="17843" xr:uid="{562D5B87-DC0D-4155-A2FB-02E5CB440044}"/>
    <cellStyle name="제목 2 5 4 5" xfId="17844" xr:uid="{5C50FAEF-493E-4417-9861-451E397B64D3}"/>
    <cellStyle name="제목 2 5 4 5 2" xfId="17845" xr:uid="{9E85165D-D7F0-4E93-862F-7DB48FD095BC}"/>
    <cellStyle name="제목 2 5 4 6" xfId="17846" xr:uid="{26C99091-D688-41B4-9DA6-22EF337F11C9}"/>
    <cellStyle name="제목 2 5 4 6 2" xfId="17847" xr:uid="{0AAEE2BC-A7BB-41FE-86FD-DF1A81B7CD44}"/>
    <cellStyle name="제목 2 5 4 7" xfId="17848" xr:uid="{B189338A-1C9C-465D-B7F5-C5CF071DB4E8}"/>
    <cellStyle name="제목 2 5 5" xfId="17849" xr:uid="{32617047-35C3-4F1F-92A6-4CD91EFA5414}"/>
    <cellStyle name="제목 2 5 5 2" xfId="17850" xr:uid="{113E8F8A-08D0-4E5D-BD93-B2D4659AE3C9}"/>
    <cellStyle name="제목 2 5 5 2 2" xfId="17851" xr:uid="{D15E9AC7-B13E-4B40-BBFE-798F1888BF60}"/>
    <cellStyle name="제목 2 5 5 3" xfId="17852" xr:uid="{56D86307-D3F9-4B84-972B-C9EE93EBBF40}"/>
    <cellStyle name="제목 2 5 5 3 2" xfId="17853" xr:uid="{BE27FA05-094F-40BF-A248-7C2D4C28B71B}"/>
    <cellStyle name="제목 2 5 5 4" xfId="17854" xr:uid="{57D773E3-A542-416E-81D3-7E3BCC45A0E7}"/>
    <cellStyle name="제목 2 5 5 4 2" xfId="17855" xr:uid="{F9EF6E31-E655-4BE0-AF8D-A55ACD0C2D4F}"/>
    <cellStyle name="제목 2 5 5 5" xfId="17856" xr:uid="{31CFFAB0-5BC2-4808-A63B-EF1099A08956}"/>
    <cellStyle name="제목 2 5 5 5 2" xfId="17857" xr:uid="{FE6A3D3E-DE37-4B0A-8C4D-9AE4868693C4}"/>
    <cellStyle name="제목 2 5 5 6" xfId="17858" xr:uid="{34A0295D-AF21-4DED-BE95-DD74E1BE424B}"/>
    <cellStyle name="제목 2 5 5 6 2" xfId="17859" xr:uid="{DA7B41D1-28F8-4CF5-BF20-4AA690E94F00}"/>
    <cellStyle name="제목 2 5 5 7" xfId="17860" xr:uid="{76C2FADF-9139-4EC0-8645-3348D5708112}"/>
    <cellStyle name="제목 2 5 6" xfId="17861" xr:uid="{BC11908D-98EA-4625-A4CF-E1FBD0A2DC7D}"/>
    <cellStyle name="제목 2 5 6 2" xfId="17862" xr:uid="{518DAA18-5B8A-48C7-B011-04DE8FBC7872}"/>
    <cellStyle name="제목 2 5 6 2 2" xfId="17863" xr:uid="{24045122-6295-477F-A697-C8C2283622DF}"/>
    <cellStyle name="제목 2 5 6 3" xfId="17864" xr:uid="{E260CA8F-1911-4FA0-ABE4-9DBF7192C6BE}"/>
    <cellStyle name="제목 2 5 6 3 2" xfId="17865" xr:uid="{51F30BBD-1318-4FDE-8A20-7D6EDEED6F64}"/>
    <cellStyle name="제목 2 5 6 4" xfId="17866" xr:uid="{B8382AC0-B233-495E-ABE3-2FFB96E276EE}"/>
    <cellStyle name="제목 2 5 6 4 2" xfId="17867" xr:uid="{0618F611-2667-4F8F-8957-A0C2FE0276F9}"/>
    <cellStyle name="제목 2 5 6 5" xfId="17868" xr:uid="{26D7E44E-829F-4008-9A29-C6ED0DAE105B}"/>
    <cellStyle name="제목 2 5 6 5 2" xfId="17869" xr:uid="{ACED21E9-AD3F-4F12-B1F1-5D1A4BB542FE}"/>
    <cellStyle name="제목 2 5 6 6" xfId="17870" xr:uid="{945CE445-98E0-4940-A213-0756462FB17A}"/>
    <cellStyle name="제목 2 5 6 6 2" xfId="17871" xr:uid="{F9880131-2EEC-4EEB-A490-0CBF5F4F21FE}"/>
    <cellStyle name="제목 2 5 6 7" xfId="17872" xr:uid="{2512D9C6-AD06-4495-9231-A2969661572C}"/>
    <cellStyle name="제목 2 5 7" xfId="17873" xr:uid="{42DAB840-A420-48D8-9CD3-21CB82CACB07}"/>
    <cellStyle name="제목 2 5 7 2" xfId="17874" xr:uid="{D8864895-B2E8-49E9-BBAF-265BCB08B0D0}"/>
    <cellStyle name="제목 2 5 7 2 2" xfId="17875" xr:uid="{7AADCF13-B124-46D2-8EFC-32C628184FFE}"/>
    <cellStyle name="제목 2 5 7 3" xfId="17876" xr:uid="{CE9A544A-7FF0-43B9-93BC-C2A5C640C579}"/>
    <cellStyle name="제목 2 5 7 3 2" xfId="17877" xr:uid="{A954BF22-6FC9-41DE-BD42-94AFA529A784}"/>
    <cellStyle name="제목 2 5 7 4" xfId="17878" xr:uid="{C28AD6AE-73C8-4416-8A42-5258D4E305F7}"/>
    <cellStyle name="제목 2 5 7 4 2" xfId="17879" xr:uid="{C9A8D268-DF3F-422E-A11D-1F6045D740F6}"/>
    <cellStyle name="제목 2 5 7 5" xfId="17880" xr:uid="{41E84965-67D5-4245-8CE6-B87FDC0D0ABA}"/>
    <cellStyle name="제목 2 5 7 5 2" xfId="17881" xr:uid="{FDED63FB-FF2A-42DC-8E71-8A845A71984C}"/>
    <cellStyle name="제목 2 5 7 6" xfId="17882" xr:uid="{619E82E7-E23D-40BD-B1F4-92EBC97B5283}"/>
    <cellStyle name="제목 2 5 7 6 2" xfId="17883" xr:uid="{A9A1F5EA-F80D-4E14-9DB9-3A6D9128ED38}"/>
    <cellStyle name="제목 2 5 7 7" xfId="17884" xr:uid="{4272038F-5F23-46F5-A500-ABEF6980D64B}"/>
    <cellStyle name="제목 2 5 8" xfId="17885" xr:uid="{AFFC05CE-64D1-44B0-BDD8-604CCD09F11A}"/>
    <cellStyle name="제목 2 5 8 2" xfId="17886" xr:uid="{C7EFB370-F4D4-4D77-B036-AC054210B6AB}"/>
    <cellStyle name="제목 2 5 8 2 2" xfId="17887" xr:uid="{87B0C9ED-BC4A-4A22-B749-6F56A93506BC}"/>
    <cellStyle name="제목 2 5 8 3" xfId="17888" xr:uid="{8864D521-FF06-4C8E-A9E7-E24ADF381A71}"/>
    <cellStyle name="제목 2 5 8 3 2" xfId="17889" xr:uid="{6B5F8159-8753-443C-A934-976D609F2711}"/>
    <cellStyle name="제목 2 5 8 4" xfId="17890" xr:uid="{C20DE84B-6C66-422C-B2BB-7275D3DF92CE}"/>
    <cellStyle name="제목 2 5 8 4 2" xfId="17891" xr:uid="{5801828B-AE03-4CE2-AD8C-C23BBDC42101}"/>
    <cellStyle name="제목 2 5 8 5" xfId="17892" xr:uid="{61D8452E-B68F-4004-BD76-8E04871F6DE1}"/>
    <cellStyle name="제목 2 5 8 5 2" xfId="17893" xr:uid="{C135B525-B4F8-44AF-9C12-CD3373DD0D1A}"/>
    <cellStyle name="제목 2 5 8 6" xfId="17894" xr:uid="{49626FE2-E67A-4532-853D-20ABF00EE646}"/>
    <cellStyle name="제목 2 5 8 6 2" xfId="17895" xr:uid="{8B5C7514-70D4-400C-9143-A977F4857361}"/>
    <cellStyle name="제목 2 5 8 7" xfId="17896" xr:uid="{6D69BD35-44A6-4542-B9BB-E436232DC5E2}"/>
    <cellStyle name="제목 2 5 9" xfId="17897" xr:uid="{B6C95FC5-21A6-4DA4-B0F9-C484E73F24A7}"/>
    <cellStyle name="제목 2 5 9 2" xfId="17898" xr:uid="{A9ADB2D1-CC03-46E9-B4B3-1F6B9A6088AB}"/>
    <cellStyle name="제목 2 5 9 2 2" xfId="17899" xr:uid="{41AF0269-0149-4927-9BD9-E3401FAB288A}"/>
    <cellStyle name="제목 2 5 9 3" xfId="17900" xr:uid="{4E46949C-D4B5-42BE-BBF9-9AB95597C61A}"/>
    <cellStyle name="제목 2 5 9 3 2" xfId="17901" xr:uid="{4F6F110B-A28E-4A6D-A8C0-C7AFC5EFE57D}"/>
    <cellStyle name="제목 2 5 9 4" xfId="17902" xr:uid="{4E6ADCAD-1DA1-491E-B817-29334D39574D}"/>
    <cellStyle name="제목 2 5 9 4 2" xfId="17903" xr:uid="{3C6E4FB8-D7EE-4082-A731-F1C1DCB91AD3}"/>
    <cellStyle name="제목 2 5 9 5" xfId="17904" xr:uid="{D44DFB98-0470-45E3-9DF3-B95B322F8CB9}"/>
    <cellStyle name="제목 2 5 9 5 2" xfId="17905" xr:uid="{34A347DD-7CC0-45BB-9927-2161CC176D3A}"/>
    <cellStyle name="제목 2 5 9 6" xfId="17906" xr:uid="{03432E4D-C437-4379-BB45-63F69351A272}"/>
    <cellStyle name="제목 2 5 9 6 2" xfId="17907" xr:uid="{441E24C6-0E2B-48B9-9721-A5CDA0D4E92D}"/>
    <cellStyle name="제목 2 5 9 7" xfId="17908" xr:uid="{30494230-6CEB-44C6-B40C-03EC576C5955}"/>
    <cellStyle name="제목 2 6" xfId="17909" xr:uid="{EEDF7946-0252-417A-A4D5-65417CBD3B68}"/>
    <cellStyle name="제목 2 6 10" xfId="17910" xr:uid="{4E60E3DB-BCEC-437A-8159-21007C96CB8D}"/>
    <cellStyle name="제목 2 6 10 2" xfId="17911" xr:uid="{73B4586E-DA17-4082-8588-091201CCDE28}"/>
    <cellStyle name="제목 2 6 10 2 2" xfId="17912" xr:uid="{5D3069D2-2FE7-4E45-B0F1-9BBE0C878E9F}"/>
    <cellStyle name="제목 2 6 10 3" xfId="17913" xr:uid="{9C8B3ABD-C20E-40B1-8BAA-BD467B847DBA}"/>
    <cellStyle name="제목 2 6 10 3 2" xfId="17914" xr:uid="{DF63905B-5317-4841-B951-065356CFD9D5}"/>
    <cellStyle name="제목 2 6 10 4" xfId="17915" xr:uid="{AE33AC23-61E1-4076-96EA-B6F72B9871E8}"/>
    <cellStyle name="제목 2 6 10 4 2" xfId="17916" xr:uid="{F2D10EFB-1C64-49C2-A584-3E2C98443D89}"/>
    <cellStyle name="제목 2 6 10 5" xfId="17917" xr:uid="{0E485C9C-21E3-4057-ADE2-995840A78DD2}"/>
    <cellStyle name="제목 2 6 10 5 2" xfId="17918" xr:uid="{4B735CB3-E352-421C-B378-4AFB46A8B5A6}"/>
    <cellStyle name="제목 2 6 10 6" xfId="17919" xr:uid="{46FA10E4-D40D-4B05-9BA6-A6B8888BFDE2}"/>
    <cellStyle name="제목 2 6 10 6 2" xfId="17920" xr:uid="{FE40CA7B-8F19-462D-B0D7-5F5EB5AE7942}"/>
    <cellStyle name="제목 2 6 10 7" xfId="17921" xr:uid="{FCD19B85-1C3E-4B9E-889E-C4995BD4C1AD}"/>
    <cellStyle name="제목 2 6 11" xfId="17922" xr:uid="{16E8DDC7-87DF-413D-954F-8877E5565356}"/>
    <cellStyle name="제목 2 6 11 2" xfId="17923" xr:uid="{B76D1490-D225-4416-96C2-C74608FD11AB}"/>
    <cellStyle name="제목 2 6 11 2 2" xfId="17924" xr:uid="{E37A1DF9-47CD-4941-A3C6-9B957B42CFAE}"/>
    <cellStyle name="제목 2 6 11 3" xfId="17925" xr:uid="{9CA69576-43D1-43F6-824D-F1F4AA198AB5}"/>
    <cellStyle name="제목 2 6 11 3 2" xfId="17926" xr:uid="{97555FCD-DC9B-43CC-9582-F99C656B4C55}"/>
    <cellStyle name="제목 2 6 11 4" xfId="17927" xr:uid="{0E633848-1B1F-4860-8811-C82512D923EC}"/>
    <cellStyle name="제목 2 6 11 4 2" xfId="17928" xr:uid="{0908A2A9-1CD6-4768-9F1C-38EBCAD87713}"/>
    <cellStyle name="제목 2 6 11 5" xfId="17929" xr:uid="{E78CAFE5-D61A-428A-97C3-A6CE5A49F5A7}"/>
    <cellStyle name="제목 2 6 11 5 2" xfId="17930" xr:uid="{C7C251FC-DA98-45E4-86BD-57E7C5CAF802}"/>
    <cellStyle name="제목 2 6 11 6" xfId="17931" xr:uid="{036075FF-2648-4031-AB35-8650D3C9D6A1}"/>
    <cellStyle name="제목 2 6 11 6 2" xfId="17932" xr:uid="{B2619D5F-D816-4F31-B2C9-62AFAEFAB14F}"/>
    <cellStyle name="제목 2 6 11 7" xfId="17933" xr:uid="{361F30FB-FD7E-4575-8341-3BBA4144CC24}"/>
    <cellStyle name="제목 2 6 12" xfId="17934" xr:uid="{3F66583D-A095-4DFC-A466-26D63F3AA814}"/>
    <cellStyle name="제목 2 6 12 2" xfId="17935" xr:uid="{D0D4EA57-77D5-4622-B6E6-EAAFC3F5C2FD}"/>
    <cellStyle name="제목 2 6 12 2 2" xfId="17936" xr:uid="{9B6EA357-9662-469F-A32A-875616A34A82}"/>
    <cellStyle name="제목 2 6 12 3" xfId="17937" xr:uid="{D7729607-00B5-494E-9C40-F5286350E137}"/>
    <cellStyle name="제목 2 6 12 3 2" xfId="17938" xr:uid="{EA25CBFC-1F2F-4C5C-9D11-60546EA4548A}"/>
    <cellStyle name="제목 2 6 12 4" xfId="17939" xr:uid="{75AFC2AC-03FE-461E-8F2D-6474F6D724C4}"/>
    <cellStyle name="제목 2 6 12 4 2" xfId="17940" xr:uid="{49D65F4F-08F6-458D-A6E4-FAF4F9730E4E}"/>
    <cellStyle name="제목 2 6 12 5" xfId="17941" xr:uid="{712AC434-E714-4C15-A4F2-35C16A1DACE1}"/>
    <cellStyle name="제목 2 6 12 5 2" xfId="17942" xr:uid="{BCE13685-0189-4136-9666-D7DC959BB339}"/>
    <cellStyle name="제목 2 6 12 6" xfId="17943" xr:uid="{E4E07F00-1BE8-4256-BBAD-B8408CDD4A54}"/>
    <cellStyle name="제목 2 6 12 6 2" xfId="17944" xr:uid="{9803AE27-2FD3-4C6B-9049-F9EA300BE12A}"/>
    <cellStyle name="제목 2 6 12 7" xfId="17945" xr:uid="{931F62B9-33E3-4719-8E19-E73976439DF4}"/>
    <cellStyle name="제목 2 6 13" xfId="17946" xr:uid="{BDE5304F-5E10-4E34-91E5-1E0F20199767}"/>
    <cellStyle name="제목 2 6 13 2" xfId="17947" xr:uid="{1C11AD76-49BB-45BC-823C-694DF12D06E5}"/>
    <cellStyle name="제목 2 6 13 2 2" xfId="17948" xr:uid="{46606B2E-FCD9-4C42-9327-76B336648E3B}"/>
    <cellStyle name="제목 2 6 13 3" xfId="17949" xr:uid="{6E3AB94E-3E5C-4FE3-810B-A5361DB8172B}"/>
    <cellStyle name="제목 2 6 13 3 2" xfId="17950" xr:uid="{04D3CD2B-1F7B-48FF-B143-4096AF5EDE1B}"/>
    <cellStyle name="제목 2 6 13 4" xfId="17951" xr:uid="{6517EA95-F73A-4E65-BD28-105763ACFBFB}"/>
    <cellStyle name="제목 2 6 13 4 2" xfId="17952" xr:uid="{3F1A3E7D-2471-412F-B696-2C90113C5664}"/>
    <cellStyle name="제목 2 6 13 5" xfId="17953" xr:uid="{8E0337DB-094C-4508-AFA0-A4CBBCB8FB54}"/>
    <cellStyle name="제목 2 6 13 5 2" xfId="17954" xr:uid="{1B0D25E8-1F11-487C-9EE6-489D7EAA6A08}"/>
    <cellStyle name="제목 2 6 13 6" xfId="17955" xr:uid="{198880D3-A2AB-4624-9A97-83345D275FEF}"/>
    <cellStyle name="제목 2 6 13 6 2" xfId="17956" xr:uid="{C07FE57A-03B3-4FE9-A8E4-404998A1572B}"/>
    <cellStyle name="제목 2 6 13 7" xfId="17957" xr:uid="{26C2F9ED-026C-4909-A0E7-D9FFC0434D47}"/>
    <cellStyle name="제목 2 6 14" xfId="17958" xr:uid="{BBABA443-E849-4D58-A891-46597AB6445D}"/>
    <cellStyle name="제목 2 6 14 2" xfId="17959" xr:uid="{1AA84DA5-7232-4FB7-96B3-4ECA9422E4C5}"/>
    <cellStyle name="제목 2 6 14 2 2" xfId="17960" xr:uid="{1E043092-CB42-48AF-BD6B-470987456A2E}"/>
    <cellStyle name="제목 2 6 14 3" xfId="17961" xr:uid="{2CCF4669-BD95-49FE-8CE5-68154D34B33A}"/>
    <cellStyle name="제목 2 6 14 3 2" xfId="17962" xr:uid="{5316A141-7A77-465D-BA59-B56FA64FF227}"/>
    <cellStyle name="제목 2 6 14 4" xfId="17963" xr:uid="{B417E029-A5EE-4FD6-AE80-FD16D90BDE41}"/>
    <cellStyle name="제목 2 6 14 4 2" xfId="17964" xr:uid="{0E220376-9327-462D-9C19-FEAC82555627}"/>
    <cellStyle name="제목 2 6 14 5" xfId="17965" xr:uid="{BB58486A-96AF-45EC-AFDE-9ABC04700F74}"/>
    <cellStyle name="제목 2 6 14 5 2" xfId="17966" xr:uid="{34E738E6-F867-4DCF-88C7-61BCB3DF6D89}"/>
    <cellStyle name="제목 2 6 14 6" xfId="17967" xr:uid="{257EB512-CB72-40FC-879E-2D9CD916DD80}"/>
    <cellStyle name="제목 2 6 14 6 2" xfId="17968" xr:uid="{6BA32359-2139-4C47-B69A-4DF6DD5C15BA}"/>
    <cellStyle name="제목 2 6 14 7" xfId="17969" xr:uid="{F1218899-C619-4EA6-83B0-1E25CC438E0A}"/>
    <cellStyle name="제목 2 6 15" xfId="17970" xr:uid="{B1EB3395-9946-4E23-A648-88FB5C082F47}"/>
    <cellStyle name="제목 2 6 15 2" xfId="17971" xr:uid="{B1D814FC-CAEA-43F0-943C-79C8828299BA}"/>
    <cellStyle name="제목 2 6 16" xfId="17972" xr:uid="{EB9AAE23-8E1C-4F75-A3AD-F698B35074A4}"/>
    <cellStyle name="제목 2 6 16 2" xfId="17973" xr:uid="{FE0D3BD4-A6AC-4DA0-8EF1-C1805D5D244F}"/>
    <cellStyle name="제목 2 6 17" xfId="17974" xr:uid="{DEF34CEA-C27F-4772-B3DB-08E7FDE78346}"/>
    <cellStyle name="제목 2 6 17 2" xfId="17975" xr:uid="{1B81F8DF-AB80-470B-B6B2-5F311413E4FF}"/>
    <cellStyle name="제목 2 6 18" xfId="17976" xr:uid="{6D293AB9-9039-430B-B874-B0B3B394B1D4}"/>
    <cellStyle name="제목 2 6 18 2" xfId="17977" xr:uid="{AFD9FBEA-7C0F-4D77-8078-18ACC4B7F951}"/>
    <cellStyle name="제목 2 6 2" xfId="17978" xr:uid="{FF7812D8-D224-49A6-9A90-E092BA019810}"/>
    <cellStyle name="제목 2 6 2 2" xfId="17979" xr:uid="{24036F21-5F51-4511-B4CB-47877A6CBC7C}"/>
    <cellStyle name="제목 2 6 2 2 2" xfId="17980" xr:uid="{5638222E-3378-4E6D-A0D6-1236D8E93551}"/>
    <cellStyle name="제목 2 6 2 3" xfId="17981" xr:uid="{2D056A21-A504-4C66-8CD1-F53EBEA10FF8}"/>
    <cellStyle name="제목 2 6 2 3 2" xfId="17982" xr:uid="{EF869B21-71E3-4747-B667-E12056EB507F}"/>
    <cellStyle name="제목 2 6 2 4" xfId="17983" xr:uid="{3B914982-F0B9-4D2D-8D4C-BDF7A4A8E65F}"/>
    <cellStyle name="제목 2 6 2 4 2" xfId="17984" xr:uid="{B7203E7B-313C-4021-AFDE-06989915CBB2}"/>
    <cellStyle name="제목 2 6 2 5" xfId="17985" xr:uid="{05F702D2-7755-4ACE-A345-384A33413983}"/>
    <cellStyle name="제목 2 6 2 5 2" xfId="17986" xr:uid="{5F836965-F8B2-4095-A79F-DB3C87FAD181}"/>
    <cellStyle name="제목 2 6 2 6" xfId="17987" xr:uid="{CC9FD831-FA77-45FC-91C2-970C734CF1D8}"/>
    <cellStyle name="제목 2 6 2 6 2" xfId="17988" xr:uid="{4DF05124-5056-47CB-BC1C-B66684012C14}"/>
    <cellStyle name="제목 2 6 2 7" xfId="17989" xr:uid="{65F0F7FE-BC80-4D56-9AC7-1CD2B586FF30}"/>
    <cellStyle name="제목 2 6 3" xfId="17990" xr:uid="{CD4997C4-148E-42B7-817C-09EAB63A2D3B}"/>
    <cellStyle name="제목 2 6 3 2" xfId="17991" xr:uid="{7D7BBAFE-B75A-42C7-BAE6-917445E2DC42}"/>
    <cellStyle name="제목 2 6 3 2 2" xfId="17992" xr:uid="{3FDB426A-C7ED-4F8E-9FFD-707EB6C98374}"/>
    <cellStyle name="제목 2 6 3 3" xfId="17993" xr:uid="{B7846832-0D69-40D1-B1B2-2C55BBDC98CF}"/>
    <cellStyle name="제목 2 6 3 3 2" xfId="17994" xr:uid="{B6400A61-3278-42F3-B520-EC6FAFED484B}"/>
    <cellStyle name="제목 2 6 3 4" xfId="17995" xr:uid="{B5981551-2E38-41B8-A657-0EF6643FE817}"/>
    <cellStyle name="제목 2 6 3 4 2" xfId="17996" xr:uid="{E30A8E29-3240-43F1-B31D-CA6AC03025E7}"/>
    <cellStyle name="제목 2 6 3 5" xfId="17997" xr:uid="{61C94FFA-501B-4A53-9FB1-8A6EA46D7944}"/>
    <cellStyle name="제목 2 6 3 5 2" xfId="17998" xr:uid="{29D0D248-E2E2-417D-BF65-CFA2E3CCCAF5}"/>
    <cellStyle name="제목 2 6 3 6" xfId="17999" xr:uid="{D4DE9BF4-978A-4F3E-A401-2F67413711F8}"/>
    <cellStyle name="제목 2 6 3 6 2" xfId="18000" xr:uid="{17694C52-B835-4404-B745-0EC6021D333E}"/>
    <cellStyle name="제목 2 6 3 7" xfId="18001" xr:uid="{FF559F05-1D88-46F6-81B4-171D65CDC2A2}"/>
    <cellStyle name="제목 2 6 4" xfId="18002" xr:uid="{C82BA898-C094-491D-AD21-D56AFCEE35E0}"/>
    <cellStyle name="제목 2 6 4 2" xfId="18003" xr:uid="{E0B75704-ED16-4966-81C5-3062E83B0A93}"/>
    <cellStyle name="제목 2 6 4 2 2" xfId="18004" xr:uid="{BDDFFAB9-3D98-4A98-ABC4-0EFB45FF868F}"/>
    <cellStyle name="제목 2 6 4 3" xfId="18005" xr:uid="{25338AE8-496E-4A87-AA74-8D04266C02A7}"/>
    <cellStyle name="제목 2 6 4 3 2" xfId="18006" xr:uid="{80EB7779-76D2-4AEB-A508-2387FD850274}"/>
    <cellStyle name="제목 2 6 4 4" xfId="18007" xr:uid="{679049DF-BFB3-4CC7-8A0C-AEA02F645B46}"/>
    <cellStyle name="제목 2 6 4 4 2" xfId="18008" xr:uid="{000F1D99-49F7-44B5-B103-73EF9367A98B}"/>
    <cellStyle name="제목 2 6 4 5" xfId="18009" xr:uid="{1C91AC49-D8DE-4404-843B-BF00F60F79D1}"/>
    <cellStyle name="제목 2 6 4 5 2" xfId="18010" xr:uid="{F1F5382A-D5D7-46E7-9885-110F6F71C012}"/>
    <cellStyle name="제목 2 6 4 6" xfId="18011" xr:uid="{2BB5C507-E2EC-422A-975B-021E38ABDB6B}"/>
    <cellStyle name="제목 2 6 4 6 2" xfId="18012" xr:uid="{97830944-9CFA-4FCE-98A9-63354675D59D}"/>
    <cellStyle name="제목 2 6 4 7" xfId="18013" xr:uid="{40226369-18DA-413A-8621-04B0EC6C1191}"/>
    <cellStyle name="제목 2 6 5" xfId="18014" xr:uid="{A0D00E25-73FB-45CB-BCDC-1999FDB20B5A}"/>
    <cellStyle name="제목 2 6 5 2" xfId="18015" xr:uid="{1B6EE331-4C40-4BF8-9073-D7A3D984F9B7}"/>
    <cellStyle name="제목 2 6 5 2 2" xfId="18016" xr:uid="{D67FC559-7C81-45D2-8E4D-4FDC44F158E6}"/>
    <cellStyle name="제목 2 6 5 3" xfId="18017" xr:uid="{72C2FEC4-C067-4C85-9C3E-7CA51AF619F6}"/>
    <cellStyle name="제목 2 6 5 3 2" xfId="18018" xr:uid="{C174DA49-2E58-4D5A-9B23-21E799638D91}"/>
    <cellStyle name="제목 2 6 5 4" xfId="18019" xr:uid="{04912286-9FA2-4AB2-AC07-EFC4EAC9F1FD}"/>
    <cellStyle name="제목 2 6 5 4 2" xfId="18020" xr:uid="{57D5A349-7A9F-4E4A-9664-BF6EABF990B5}"/>
    <cellStyle name="제목 2 6 5 5" xfId="18021" xr:uid="{4181A44B-97A5-4ADF-BFFF-131271BFB7B1}"/>
    <cellStyle name="제목 2 6 5 5 2" xfId="18022" xr:uid="{E46D5578-23B6-452B-A925-3FC93E01340C}"/>
    <cellStyle name="제목 2 6 5 6" xfId="18023" xr:uid="{7F477E9C-E6AE-4519-A4BE-15128CB23E58}"/>
    <cellStyle name="제목 2 6 5 6 2" xfId="18024" xr:uid="{778628FA-D90C-4F5B-9142-5BCCE8B570AA}"/>
    <cellStyle name="제목 2 6 5 7" xfId="18025" xr:uid="{49714230-CAFE-4B53-B6A0-4634FCF8DFBA}"/>
    <cellStyle name="제목 2 6 6" xfId="18026" xr:uid="{CBDB64A2-FC05-4E09-A9EB-E826BC673D12}"/>
    <cellStyle name="제목 2 6 6 2" xfId="18027" xr:uid="{887D303C-D719-4299-88CE-84622A495A58}"/>
    <cellStyle name="제목 2 6 6 2 2" xfId="18028" xr:uid="{2BA9E60D-FFD6-447F-AEDE-6402978E14F7}"/>
    <cellStyle name="제목 2 6 6 3" xfId="18029" xr:uid="{8CA96493-45D6-4BA1-8420-A40C31BF3DB5}"/>
    <cellStyle name="제목 2 6 6 3 2" xfId="18030" xr:uid="{F06369F9-C0F4-4FB5-9EC6-B22BF1C42A27}"/>
    <cellStyle name="제목 2 6 6 4" xfId="18031" xr:uid="{BC045245-1F5D-483D-BA52-56757E7CC3B5}"/>
    <cellStyle name="제목 2 6 6 4 2" xfId="18032" xr:uid="{F857A7D4-B093-4719-856A-CBEF675C0932}"/>
    <cellStyle name="제목 2 6 6 5" xfId="18033" xr:uid="{6BD900AF-3B5A-4D5A-8269-E13E4AB10EE9}"/>
    <cellStyle name="제목 2 6 6 5 2" xfId="18034" xr:uid="{3CFE38AA-6F90-4334-9895-8C4470CBFF9F}"/>
    <cellStyle name="제목 2 6 6 6" xfId="18035" xr:uid="{8321C22A-A87A-4101-8572-D25F6CA1C242}"/>
    <cellStyle name="제목 2 6 6 6 2" xfId="18036" xr:uid="{CB1E26EB-56B3-48B7-B7F6-3106880FBCE8}"/>
    <cellStyle name="제목 2 6 6 7" xfId="18037" xr:uid="{16A1371E-0BE5-4553-A19E-1C41F97F5A31}"/>
    <cellStyle name="제목 2 6 7" xfId="18038" xr:uid="{DCD859F6-8B6E-4892-B6FB-D20291FC5E41}"/>
    <cellStyle name="제목 2 6 7 2" xfId="18039" xr:uid="{7BDF6683-E792-474A-9702-FB798DDDCFB5}"/>
    <cellStyle name="제목 2 6 7 2 2" xfId="18040" xr:uid="{489F844A-43BA-42A7-AE58-82C284A8DBDA}"/>
    <cellStyle name="제목 2 6 7 3" xfId="18041" xr:uid="{57CD7CC0-9335-440A-A5AA-34620C043650}"/>
    <cellStyle name="제목 2 6 7 3 2" xfId="18042" xr:uid="{39183638-2883-461B-901F-AE29013BCD32}"/>
    <cellStyle name="제목 2 6 7 4" xfId="18043" xr:uid="{EC84E6D9-BBB3-49B8-B85B-A0E89EC36646}"/>
    <cellStyle name="제목 2 6 7 4 2" xfId="18044" xr:uid="{AFBFEAE8-CA54-4190-83CF-9D2097238E40}"/>
    <cellStyle name="제목 2 6 7 5" xfId="18045" xr:uid="{FF48C9E7-E714-4A56-933C-07F7B26C95FC}"/>
    <cellStyle name="제목 2 6 7 5 2" xfId="18046" xr:uid="{87992C91-C40B-4EBC-846A-8A1653B44C5C}"/>
    <cellStyle name="제목 2 6 7 6" xfId="18047" xr:uid="{6A020286-F7DC-4030-9C38-60C5744E6615}"/>
    <cellStyle name="제목 2 6 7 6 2" xfId="18048" xr:uid="{B97FF69A-2879-4F21-A2D3-8B4D30D810A1}"/>
    <cellStyle name="제목 2 6 7 7" xfId="18049" xr:uid="{7AC5A778-8A28-4882-8723-FF719F9C7DBA}"/>
    <cellStyle name="제목 2 6 8" xfId="18050" xr:uid="{EB5C1705-F3A1-46CC-8B21-81973A5CDD57}"/>
    <cellStyle name="제목 2 6 8 2" xfId="18051" xr:uid="{ABA7D01B-A833-4B8B-A2F0-6FA3E153845D}"/>
    <cellStyle name="제목 2 6 8 2 2" xfId="18052" xr:uid="{F3C01E64-7C40-4DB7-8B29-3E92FFF97F83}"/>
    <cellStyle name="제목 2 6 8 3" xfId="18053" xr:uid="{34581662-0BDD-445A-84D1-B3030FC39598}"/>
    <cellStyle name="제목 2 6 8 3 2" xfId="18054" xr:uid="{8C1F00F4-4387-48CF-B140-FCE253014671}"/>
    <cellStyle name="제목 2 6 8 4" xfId="18055" xr:uid="{DF65C8AB-8DFF-475C-A634-D726D1E40B03}"/>
    <cellStyle name="제목 2 6 8 4 2" xfId="18056" xr:uid="{9FCCB38C-CB68-4230-8AA4-93CD05CDD652}"/>
    <cellStyle name="제목 2 6 8 5" xfId="18057" xr:uid="{23441586-BF2A-459A-8B2C-47AA87784582}"/>
    <cellStyle name="제목 2 6 8 5 2" xfId="18058" xr:uid="{5A0BFD07-FA4B-4FE9-B1E2-38A1F5ABBE5D}"/>
    <cellStyle name="제목 2 6 8 6" xfId="18059" xr:uid="{DD7D4E01-8E13-4127-A334-6BB659F1657B}"/>
    <cellStyle name="제목 2 6 8 6 2" xfId="18060" xr:uid="{2257D519-DC30-4DCB-9215-5FE67A1683F0}"/>
    <cellStyle name="제목 2 6 8 7" xfId="18061" xr:uid="{87478F93-C8EA-423B-B805-63E0EB323786}"/>
    <cellStyle name="제목 2 6 9" xfId="18062" xr:uid="{901322EA-62C0-487A-BDC3-2044837ABF84}"/>
    <cellStyle name="제목 2 6 9 2" xfId="18063" xr:uid="{9047EFB8-B7CA-49D1-992B-39E51CD61D83}"/>
    <cellStyle name="제목 2 6 9 2 2" xfId="18064" xr:uid="{995BB7CF-9681-4EAF-AE27-35E8D1E8A7A2}"/>
    <cellStyle name="제목 2 6 9 3" xfId="18065" xr:uid="{345D9835-7C99-4D89-91D9-62AE2406D247}"/>
    <cellStyle name="제목 2 6 9 3 2" xfId="18066" xr:uid="{9D07F33C-F030-4928-A646-987AB59CD1BD}"/>
    <cellStyle name="제목 2 6 9 4" xfId="18067" xr:uid="{5E91BB36-471D-4107-B30E-77C2A07AE1D9}"/>
    <cellStyle name="제목 2 6 9 4 2" xfId="18068" xr:uid="{061F468C-11F5-48A4-8B79-8924768B10EC}"/>
    <cellStyle name="제목 2 6 9 5" xfId="18069" xr:uid="{E218878D-1F13-4078-A747-577885DA805A}"/>
    <cellStyle name="제목 2 6 9 5 2" xfId="18070" xr:uid="{6631D20B-84C0-405C-9377-C11C96FF2EEA}"/>
    <cellStyle name="제목 2 6 9 6" xfId="18071" xr:uid="{AFD8CB50-569D-47A3-A321-5CB79BD694BA}"/>
    <cellStyle name="제목 2 6 9 6 2" xfId="18072" xr:uid="{3537AEA8-836B-408A-BFAF-0FA63E2FD4B0}"/>
    <cellStyle name="제목 2 6 9 7" xfId="18073" xr:uid="{CE3AF6E7-A690-4613-B2E3-493209310375}"/>
    <cellStyle name="제목 2 7" xfId="18074" xr:uid="{027D0C7F-746C-470C-9EF0-53B9C6CAEF10}"/>
    <cellStyle name="제목 2 7 10" xfId="18075" xr:uid="{E4C859D3-0955-46DB-8CEA-099E8C6D5F96}"/>
    <cellStyle name="제목 2 7 10 2" xfId="18076" xr:uid="{68574723-B00F-4E54-8737-854C9DA39B13}"/>
    <cellStyle name="제목 2 7 10 2 2" xfId="18077" xr:uid="{2589AA0E-F1A2-44BD-B9C3-C109D414162D}"/>
    <cellStyle name="제목 2 7 10 3" xfId="18078" xr:uid="{17974785-D245-4ED2-A13F-6759942A349A}"/>
    <cellStyle name="제목 2 7 10 3 2" xfId="18079" xr:uid="{156ECCEE-D13B-44BD-8FD8-ED81389D502E}"/>
    <cellStyle name="제목 2 7 10 4" xfId="18080" xr:uid="{DD028219-503B-4BAA-A980-F3032CE9FEF9}"/>
    <cellStyle name="제목 2 7 10 4 2" xfId="18081" xr:uid="{DE97676A-2870-43E9-8021-27DC3B53554C}"/>
    <cellStyle name="제목 2 7 10 5" xfId="18082" xr:uid="{F7DADAD8-D0B3-4989-9A1F-1E3889E98F5B}"/>
    <cellStyle name="제목 2 7 10 5 2" xfId="18083" xr:uid="{AD5F1E5F-DE05-40F1-ACC9-D93CAE122141}"/>
    <cellStyle name="제목 2 7 10 6" xfId="18084" xr:uid="{C0DCA7F9-DD2D-4DF5-8E58-5A67BD000147}"/>
    <cellStyle name="제목 2 7 10 6 2" xfId="18085" xr:uid="{F0BC4D2B-284F-44D2-9398-5FC14BF29899}"/>
    <cellStyle name="제목 2 7 10 7" xfId="18086" xr:uid="{0D5506BC-678E-48DB-90BC-8511562955EE}"/>
    <cellStyle name="제목 2 7 11" xfId="18087" xr:uid="{C6BBDF27-D36B-42B6-BF0F-1AB276AC7298}"/>
    <cellStyle name="제목 2 7 11 2" xfId="18088" xr:uid="{982D6FA9-D980-4214-A7D0-EAC6DF8C56CB}"/>
    <cellStyle name="제목 2 7 11 2 2" xfId="18089" xr:uid="{38861733-2B5B-4327-9519-D65B57690D90}"/>
    <cellStyle name="제목 2 7 11 3" xfId="18090" xr:uid="{A3B9C7A9-3963-49F6-ABE2-409151E2B1E0}"/>
    <cellStyle name="제목 2 7 11 3 2" xfId="18091" xr:uid="{60BCB2B9-D60D-4541-A7F9-52C3C06694D2}"/>
    <cellStyle name="제목 2 7 11 4" xfId="18092" xr:uid="{F665BA42-AA0E-4391-BB76-D83B66F7F40C}"/>
    <cellStyle name="제목 2 7 11 4 2" xfId="18093" xr:uid="{33588327-37AC-4129-80B5-C1D57C4AD311}"/>
    <cellStyle name="제목 2 7 11 5" xfId="18094" xr:uid="{DD1592F5-894A-4CC0-BB48-883D65FF49F0}"/>
    <cellStyle name="제목 2 7 11 5 2" xfId="18095" xr:uid="{240191E3-4A87-4BE5-8ADA-FBA14B2860E2}"/>
    <cellStyle name="제목 2 7 11 6" xfId="18096" xr:uid="{757859E3-C4FC-4CB4-BD24-E02917D2D0A6}"/>
    <cellStyle name="제목 2 7 11 6 2" xfId="18097" xr:uid="{093FF595-140A-47A6-AC3D-77843976184D}"/>
    <cellStyle name="제목 2 7 11 7" xfId="18098" xr:uid="{5A1C123D-6250-4BCE-8766-941A9AD8C04B}"/>
    <cellStyle name="제목 2 7 12" xfId="18099" xr:uid="{BA246F2E-066D-486B-8C67-C2CDBC45B694}"/>
    <cellStyle name="제목 2 7 12 2" xfId="18100" xr:uid="{F8885045-C083-4105-84DC-C07B30DEEFCE}"/>
    <cellStyle name="제목 2 7 12 2 2" xfId="18101" xr:uid="{C1C4BEC0-3323-42F7-8059-1AD5D8A95BE6}"/>
    <cellStyle name="제목 2 7 12 3" xfId="18102" xr:uid="{0DC41143-ADF7-4DD5-84BF-E1A140CF32B1}"/>
    <cellStyle name="제목 2 7 12 3 2" xfId="18103" xr:uid="{1A915D50-D358-440A-9DD9-B3705FBBF01B}"/>
    <cellStyle name="제목 2 7 12 4" xfId="18104" xr:uid="{9B73F979-77FF-4FFD-88DF-70F8E85E2C09}"/>
    <cellStyle name="제목 2 7 12 4 2" xfId="18105" xr:uid="{0E7CE588-55D5-4090-8039-2C9FF5DFBD16}"/>
    <cellStyle name="제목 2 7 12 5" xfId="18106" xr:uid="{16204D20-649A-4CF4-B030-2F24EB2140D5}"/>
    <cellStyle name="제목 2 7 12 5 2" xfId="18107" xr:uid="{48F83211-470C-4777-BDC2-20A878ACC1DC}"/>
    <cellStyle name="제목 2 7 12 6" xfId="18108" xr:uid="{F892CCD2-B4B2-4526-BD35-9961E369BA93}"/>
    <cellStyle name="제목 2 7 12 6 2" xfId="18109" xr:uid="{0A6EDA0A-DE41-40ED-9EB2-5347AC251547}"/>
    <cellStyle name="제목 2 7 12 7" xfId="18110" xr:uid="{B7C8835D-9974-4490-91B6-4C7147946B10}"/>
    <cellStyle name="제목 2 7 13" xfId="18111" xr:uid="{47B52670-C042-4670-9C2F-0D991627D2E9}"/>
    <cellStyle name="제목 2 7 13 2" xfId="18112" xr:uid="{A80FAB55-36A0-4526-877D-14B973D1F2AF}"/>
    <cellStyle name="제목 2 7 13 2 2" xfId="18113" xr:uid="{DA0E818A-16D4-453E-9214-3EA2F044826D}"/>
    <cellStyle name="제목 2 7 13 3" xfId="18114" xr:uid="{2BF9EF7B-3D37-4618-B665-CF107E9734B6}"/>
    <cellStyle name="제목 2 7 13 3 2" xfId="18115" xr:uid="{85FB68D5-7939-43DE-BAC9-496D70895BE2}"/>
    <cellStyle name="제목 2 7 13 4" xfId="18116" xr:uid="{E6625054-FB12-4132-B41D-78F86C0918CA}"/>
    <cellStyle name="제목 2 7 13 4 2" xfId="18117" xr:uid="{091C2572-7CB9-4539-9F5E-C5DB790E89FE}"/>
    <cellStyle name="제목 2 7 13 5" xfId="18118" xr:uid="{A2461588-46F8-47F1-8E09-6DD219A866BF}"/>
    <cellStyle name="제목 2 7 13 5 2" xfId="18119" xr:uid="{F1B77BF7-9FF4-4F07-A266-68038A213FDD}"/>
    <cellStyle name="제목 2 7 13 6" xfId="18120" xr:uid="{76FDF03D-DBB1-4D56-83CB-AFE21BC865D2}"/>
    <cellStyle name="제목 2 7 13 6 2" xfId="18121" xr:uid="{B1175BFB-5183-40ED-AA8E-C4D955BE53CA}"/>
    <cellStyle name="제목 2 7 13 7" xfId="18122" xr:uid="{D074ECF6-3763-4E25-842B-FDF51E857F84}"/>
    <cellStyle name="제목 2 7 14" xfId="18123" xr:uid="{CCDFA5DC-5B98-423D-8C2C-C2E1BAABE490}"/>
    <cellStyle name="제목 2 7 14 2" xfId="18124" xr:uid="{3CCEA388-D2E5-4825-97DD-318CA002AFF3}"/>
    <cellStyle name="제목 2 7 14 2 2" xfId="18125" xr:uid="{8A336B20-F709-4F7E-8B5C-45C118A42732}"/>
    <cellStyle name="제목 2 7 14 3" xfId="18126" xr:uid="{A10BE7FE-7172-4C5B-9C0C-5CA1E7D40CE8}"/>
    <cellStyle name="제목 2 7 14 3 2" xfId="18127" xr:uid="{E9D62EE3-2622-41A5-A84E-CAD620FBA686}"/>
    <cellStyle name="제목 2 7 14 4" xfId="18128" xr:uid="{8D87D0FA-CC58-455A-9115-EE0ECECD6D3B}"/>
    <cellStyle name="제목 2 7 14 4 2" xfId="18129" xr:uid="{41FFE32F-F861-472A-9BA3-CEA7F99470C1}"/>
    <cellStyle name="제목 2 7 14 5" xfId="18130" xr:uid="{87993703-D8E9-4FE8-AC89-EFC95F38B082}"/>
    <cellStyle name="제목 2 7 14 5 2" xfId="18131" xr:uid="{5712E4D3-A948-4C84-92FD-F433FDE5130B}"/>
    <cellStyle name="제목 2 7 14 6" xfId="18132" xr:uid="{18AF9F7F-EBF5-4EBE-B79E-11B33582CD6E}"/>
    <cellStyle name="제목 2 7 14 6 2" xfId="18133" xr:uid="{9BFF4B99-0469-4C7F-8593-4D2D21957297}"/>
    <cellStyle name="제목 2 7 14 7" xfId="18134" xr:uid="{EC2AF4D8-9D6C-4FDA-9B1E-CBE961833DA1}"/>
    <cellStyle name="제목 2 7 15" xfId="18135" xr:uid="{A17B5582-29DF-41ED-9222-B8C7F7CB70FE}"/>
    <cellStyle name="제목 2 7 15 2" xfId="18136" xr:uid="{8670F845-7AA5-49F2-AF99-5F7E47313ABB}"/>
    <cellStyle name="제목 2 7 16" xfId="18137" xr:uid="{81DAE3D2-E143-49BF-86AF-4B01AFA854F3}"/>
    <cellStyle name="제목 2 7 16 2" xfId="18138" xr:uid="{2109D39E-9D7E-4F37-9756-4B9427E8BA36}"/>
    <cellStyle name="제목 2 7 17" xfId="18139" xr:uid="{C82F17CF-9974-4085-8736-7089AF960C36}"/>
    <cellStyle name="제목 2 7 17 2" xfId="18140" xr:uid="{6450EA2B-6EB7-4056-8CCB-57C2E65CE3B6}"/>
    <cellStyle name="제목 2 7 18" xfId="18141" xr:uid="{D15ECDCF-B56B-45EA-9707-679643DA61FD}"/>
    <cellStyle name="제목 2 7 18 2" xfId="18142" xr:uid="{CE4DF6FA-37D8-4A72-8EEE-F884ABDCBD4B}"/>
    <cellStyle name="제목 2 7 2" xfId="18143" xr:uid="{A94A067D-F646-46F4-BCAC-768CB712F58C}"/>
    <cellStyle name="제목 2 7 2 2" xfId="18144" xr:uid="{45BC07F5-9AE0-49DE-BEA5-39DAE23ED88E}"/>
    <cellStyle name="제목 2 7 2 2 2" xfId="18145" xr:uid="{80B4F945-5B6B-4FFF-A3AC-BA520509823D}"/>
    <cellStyle name="제목 2 7 2 3" xfId="18146" xr:uid="{2896FAD4-6903-4AFE-9E3B-6A58BD692B1C}"/>
    <cellStyle name="제목 2 7 2 3 2" xfId="18147" xr:uid="{B6D0D138-BF5B-4E7B-9B65-525A90D8B62A}"/>
    <cellStyle name="제목 2 7 2 4" xfId="18148" xr:uid="{A2D07066-DCC7-4F3C-8511-8FD4BCA4521C}"/>
    <cellStyle name="제목 2 7 2 4 2" xfId="18149" xr:uid="{2EA202CE-8E60-4945-82D6-DC93E33D6BDE}"/>
    <cellStyle name="제목 2 7 2 5" xfId="18150" xr:uid="{4C0F7D6A-7329-4C7C-A20D-EB5E9FA500BA}"/>
    <cellStyle name="제목 2 7 2 5 2" xfId="18151" xr:uid="{73374BFD-21F4-4C7D-A669-716B7766D213}"/>
    <cellStyle name="제목 2 7 2 6" xfId="18152" xr:uid="{7982A7AC-4445-4AC6-8BDC-E8BF7AE8F28B}"/>
    <cellStyle name="제목 2 7 2 6 2" xfId="18153" xr:uid="{65B500EE-6D67-4BE8-A889-77F7CF2C0BCF}"/>
    <cellStyle name="제목 2 7 2 7" xfId="18154" xr:uid="{3766B8A4-AF72-44A2-B6CF-F325B0EFF240}"/>
    <cellStyle name="제목 2 7 3" xfId="18155" xr:uid="{552EB549-047F-4FBA-99FE-619C5F03AF1D}"/>
    <cellStyle name="제목 2 7 3 2" xfId="18156" xr:uid="{9507D317-FC60-4D20-9E81-78BBD6B1A6B6}"/>
    <cellStyle name="제목 2 7 3 2 2" xfId="18157" xr:uid="{B14D34B1-635F-46AB-A9F0-1E031B7AE7DD}"/>
    <cellStyle name="제목 2 7 3 3" xfId="18158" xr:uid="{71ABBC07-7AA4-48C1-A68F-A0FCC9C580E0}"/>
    <cellStyle name="제목 2 7 3 3 2" xfId="18159" xr:uid="{20645553-41D1-4866-BE13-56148C388BE6}"/>
    <cellStyle name="제목 2 7 3 4" xfId="18160" xr:uid="{484A518C-89C9-4F64-A143-861F8B0067AC}"/>
    <cellStyle name="제목 2 7 3 4 2" xfId="18161" xr:uid="{4BD668F4-C0F7-48EF-9600-6AD4323FC50C}"/>
    <cellStyle name="제목 2 7 3 5" xfId="18162" xr:uid="{2B904727-3F9F-4904-9E53-7645F1BDF9F5}"/>
    <cellStyle name="제목 2 7 3 5 2" xfId="18163" xr:uid="{0AC287A2-D889-4EB9-AB2A-709CEF2DD17C}"/>
    <cellStyle name="제목 2 7 3 6" xfId="18164" xr:uid="{0296467A-2D82-498B-9ECC-58FE8C6D5256}"/>
    <cellStyle name="제목 2 7 3 6 2" xfId="18165" xr:uid="{7FAC412E-118A-43CA-B6BA-3973A397ACDC}"/>
    <cellStyle name="제목 2 7 3 7" xfId="18166" xr:uid="{75D6DD62-9AD6-4C38-9BE8-229BEF0F2A4E}"/>
    <cellStyle name="제목 2 7 4" xfId="18167" xr:uid="{93522344-082A-47C0-917B-BF1060C2DE89}"/>
    <cellStyle name="제목 2 7 4 2" xfId="18168" xr:uid="{F2760223-23E6-49B2-8239-D4F14504061B}"/>
    <cellStyle name="제목 2 7 4 2 2" xfId="18169" xr:uid="{3B1AEA8A-61DA-48E0-883F-F2674F8B7DC1}"/>
    <cellStyle name="제목 2 7 4 3" xfId="18170" xr:uid="{AD4955FA-1BF3-4093-9ABB-79C914FA4C35}"/>
    <cellStyle name="제목 2 7 4 3 2" xfId="18171" xr:uid="{15C50A12-1D66-48C0-9760-61866237E537}"/>
    <cellStyle name="제목 2 7 4 4" xfId="18172" xr:uid="{74183E45-5648-41D4-9090-7DEBEBAABBA2}"/>
    <cellStyle name="제목 2 7 4 4 2" xfId="18173" xr:uid="{FDFFAB92-19D5-49EB-8EA5-EE6CA36FC6A8}"/>
    <cellStyle name="제목 2 7 4 5" xfId="18174" xr:uid="{AD9FEEB2-7AC6-4DBB-AD02-7D1F3480CB5E}"/>
    <cellStyle name="제목 2 7 4 5 2" xfId="18175" xr:uid="{4439C863-4357-46E1-8926-8C96F82D777A}"/>
    <cellStyle name="제목 2 7 4 6" xfId="18176" xr:uid="{2E66A286-3AFB-4814-B96D-3F767BF63382}"/>
    <cellStyle name="제목 2 7 4 6 2" xfId="18177" xr:uid="{C727E1D4-5BB8-4E3F-BCDA-DB2BD85E705A}"/>
    <cellStyle name="제목 2 7 4 7" xfId="18178" xr:uid="{9381A586-BA2C-4C10-AF61-E9F7D7205689}"/>
    <cellStyle name="제목 2 7 5" xfId="18179" xr:uid="{41AA9318-1A8C-4F75-BBDD-AA716C966046}"/>
    <cellStyle name="제목 2 7 5 2" xfId="18180" xr:uid="{57DF1F73-AD58-41F3-BCD2-AEF19E0897B5}"/>
    <cellStyle name="제목 2 7 5 2 2" xfId="18181" xr:uid="{7FC1E801-0CAB-4364-9815-3AF5705B0D13}"/>
    <cellStyle name="제목 2 7 5 3" xfId="18182" xr:uid="{F46055F2-E137-4EB2-B1E1-5F948E1F3830}"/>
    <cellStyle name="제목 2 7 5 3 2" xfId="18183" xr:uid="{E16B402B-19EE-427B-8428-78CBF6C7A31C}"/>
    <cellStyle name="제목 2 7 5 4" xfId="18184" xr:uid="{F5FEBA2D-40DD-433E-BA35-001B9DAF47D1}"/>
    <cellStyle name="제목 2 7 5 4 2" xfId="18185" xr:uid="{99AD99AF-B1B5-48BE-AD4F-14183DEDFC02}"/>
    <cellStyle name="제목 2 7 5 5" xfId="18186" xr:uid="{59D4CC15-095F-4D0B-AD03-537965AE83FA}"/>
    <cellStyle name="제목 2 7 5 5 2" xfId="18187" xr:uid="{FF35CDC4-E39D-4E4C-AD10-46B036B0EF3B}"/>
    <cellStyle name="제목 2 7 5 6" xfId="18188" xr:uid="{D7F29143-43EE-4772-82A3-DA1BFB1809EF}"/>
    <cellStyle name="제목 2 7 5 6 2" xfId="18189" xr:uid="{86B1C838-70C0-4408-8723-925E5725B095}"/>
    <cellStyle name="제목 2 7 5 7" xfId="18190" xr:uid="{84E8348A-572C-4114-A104-9933AB2BE2BE}"/>
    <cellStyle name="제목 2 7 6" xfId="18191" xr:uid="{5938DF1F-E0F0-4AE3-BD0C-436C233EB5C3}"/>
    <cellStyle name="제목 2 7 6 2" xfId="18192" xr:uid="{72293FF2-177D-4CCF-AA74-78FD9228F719}"/>
    <cellStyle name="제목 2 7 6 2 2" xfId="18193" xr:uid="{589F5A84-12C9-46E2-911C-9EC6F3452C59}"/>
    <cellStyle name="제목 2 7 6 3" xfId="18194" xr:uid="{C86BD93F-B3A2-43B8-8A4A-166ABDD9C1D6}"/>
    <cellStyle name="제목 2 7 6 3 2" xfId="18195" xr:uid="{B6B3A91B-3A45-468E-BD80-42A20108B799}"/>
    <cellStyle name="제목 2 7 6 4" xfId="18196" xr:uid="{DC4BA936-DBEA-4703-B6BF-E4079F704C67}"/>
    <cellStyle name="제목 2 7 6 4 2" xfId="18197" xr:uid="{0ADCC274-9D5B-431E-A601-E582911E869A}"/>
    <cellStyle name="제목 2 7 6 5" xfId="18198" xr:uid="{C1214F98-9D9F-4417-BBF0-9F9A81621656}"/>
    <cellStyle name="제목 2 7 6 5 2" xfId="18199" xr:uid="{5286BB1B-F063-43B8-9EEB-D37D426CD442}"/>
    <cellStyle name="제목 2 7 6 6" xfId="18200" xr:uid="{DFAB5E35-2C8A-448C-B9D2-910A5C11F27F}"/>
    <cellStyle name="제목 2 7 6 6 2" xfId="18201" xr:uid="{94F1EA3B-0CDF-4764-A063-A0F3F874A7AD}"/>
    <cellStyle name="제목 2 7 6 7" xfId="18202" xr:uid="{E2B63EE7-23AC-4CBC-9416-5467D8584907}"/>
    <cellStyle name="제목 2 7 7" xfId="18203" xr:uid="{E44DFBF2-9112-4575-A836-AB63987F5CAA}"/>
    <cellStyle name="제목 2 7 7 2" xfId="18204" xr:uid="{139C63FD-5EF9-4077-A8F3-DFB6454D7E08}"/>
    <cellStyle name="제목 2 7 7 2 2" xfId="18205" xr:uid="{7D661AE1-92B1-4935-A74F-44BBAE50D3C3}"/>
    <cellStyle name="제목 2 7 7 3" xfId="18206" xr:uid="{F02A001B-FF05-4CBA-B11F-7520730A5E84}"/>
    <cellStyle name="제목 2 7 7 3 2" xfId="18207" xr:uid="{FFD61888-EC0A-4213-BCAE-0BEEA91A8D31}"/>
    <cellStyle name="제목 2 7 7 4" xfId="18208" xr:uid="{FB8ED125-5C2F-49F1-86D3-570F1FC94D13}"/>
    <cellStyle name="제목 2 7 7 4 2" xfId="18209" xr:uid="{B4893D66-EB35-4658-AD53-F44C23C0D16E}"/>
    <cellStyle name="제목 2 7 7 5" xfId="18210" xr:uid="{DB288150-4630-40A4-9524-2ABD82B62065}"/>
    <cellStyle name="제목 2 7 7 5 2" xfId="18211" xr:uid="{918B028E-2F7C-4409-97AB-F7329E11DECB}"/>
    <cellStyle name="제목 2 7 7 6" xfId="18212" xr:uid="{81B33EA3-685B-4A47-8268-3B63D03D77F9}"/>
    <cellStyle name="제목 2 7 7 6 2" xfId="18213" xr:uid="{2AA0C70C-70D1-4A60-8377-847E992B9070}"/>
    <cellStyle name="제목 2 7 7 7" xfId="18214" xr:uid="{DDF52BD4-E7C1-4788-B60C-DE7D0332C6C6}"/>
    <cellStyle name="제목 2 7 8" xfId="18215" xr:uid="{AAECB40F-C568-4991-8212-D29BC09B6754}"/>
    <cellStyle name="제목 2 7 8 2" xfId="18216" xr:uid="{D6B6CFD6-25BB-4234-8A7C-1A5DA876F4CD}"/>
    <cellStyle name="제목 2 7 8 2 2" xfId="18217" xr:uid="{64060490-7202-4375-A37B-29D82EBC82BE}"/>
    <cellStyle name="제목 2 7 8 3" xfId="18218" xr:uid="{D92698EE-2F41-415F-8945-670A41B2FCD0}"/>
    <cellStyle name="제목 2 7 8 3 2" xfId="18219" xr:uid="{6BF6EAED-1F9E-47A9-9385-A865D7C6FF4D}"/>
    <cellStyle name="제목 2 7 8 4" xfId="18220" xr:uid="{C20BA480-E991-4B7E-91B8-7A9839D24DC2}"/>
    <cellStyle name="제목 2 7 8 4 2" xfId="18221" xr:uid="{6AA7B6AF-AF35-46BD-A954-13441963411B}"/>
    <cellStyle name="제목 2 7 8 5" xfId="18222" xr:uid="{4787AA0B-AADF-4979-B98A-A22E8C9609BB}"/>
    <cellStyle name="제목 2 7 8 5 2" xfId="18223" xr:uid="{47FCDA5B-7888-401B-A56A-0750121FB4D9}"/>
    <cellStyle name="제목 2 7 8 6" xfId="18224" xr:uid="{144BE66C-0E10-49AE-A1C5-237D13CBB886}"/>
    <cellStyle name="제목 2 7 8 6 2" xfId="18225" xr:uid="{0C73F603-62DE-4E59-8AB7-4D0710B75896}"/>
    <cellStyle name="제목 2 7 8 7" xfId="18226" xr:uid="{BF14AE0F-B937-4EDC-A6EF-EBCA3C6A2F7F}"/>
    <cellStyle name="제목 2 7 9" xfId="18227" xr:uid="{8418CDB4-690E-4DD1-8298-EF27699BC207}"/>
    <cellStyle name="제목 2 7 9 2" xfId="18228" xr:uid="{B353A609-1CB5-4C63-B9FE-AFA68853CE9A}"/>
    <cellStyle name="제목 2 7 9 2 2" xfId="18229" xr:uid="{72C432B5-57D3-4F95-81FA-3407AB60B4B5}"/>
    <cellStyle name="제목 2 7 9 3" xfId="18230" xr:uid="{D3AE7D07-DA73-487E-9075-74061272397A}"/>
    <cellStyle name="제목 2 7 9 3 2" xfId="18231" xr:uid="{2F37CBB2-DC70-4E95-A236-6ECBE572A4D5}"/>
    <cellStyle name="제목 2 7 9 4" xfId="18232" xr:uid="{44B8F6A1-046C-426D-9830-56E6EAA6DECC}"/>
    <cellStyle name="제목 2 7 9 4 2" xfId="18233" xr:uid="{ED3854DE-9CC6-4BD9-B52E-AD812A9C17A5}"/>
    <cellStyle name="제목 2 7 9 5" xfId="18234" xr:uid="{5CB2E1C1-AB3D-403A-9989-92FEB98519A3}"/>
    <cellStyle name="제목 2 7 9 5 2" xfId="18235" xr:uid="{4BC510C7-1E6A-4B4F-AA73-B702CFD30023}"/>
    <cellStyle name="제목 2 7 9 6" xfId="18236" xr:uid="{77681E37-2184-4ACC-838A-502954ED7245}"/>
    <cellStyle name="제목 2 7 9 6 2" xfId="18237" xr:uid="{ED2EC30B-A581-4CA5-A3EA-0E03C92FB8EF}"/>
    <cellStyle name="제목 2 7 9 7" xfId="18238" xr:uid="{1072C6AD-7012-4BB1-97A5-205FCE27A676}"/>
    <cellStyle name="제목 2 8" xfId="18239" xr:uid="{9DD6613B-448A-47FD-A811-50D12506FAD5}"/>
    <cellStyle name="제목 2 8 10" xfId="18240" xr:uid="{7AC834AB-DBAF-451B-BB53-317D726B95AF}"/>
    <cellStyle name="제목 2 8 10 2" xfId="18241" xr:uid="{ECB57379-4AF0-4AA9-99A3-B1F365EB8DF6}"/>
    <cellStyle name="제목 2 8 10 2 2" xfId="18242" xr:uid="{BB21D91A-920C-4DBC-A17D-9AAFF52D2E63}"/>
    <cellStyle name="제목 2 8 10 3" xfId="18243" xr:uid="{AEBACC97-8BDA-47DA-B51E-74018F533E3A}"/>
    <cellStyle name="제목 2 8 10 3 2" xfId="18244" xr:uid="{677B1308-EF53-43FE-B7CA-ED020D9FD587}"/>
    <cellStyle name="제목 2 8 10 4" xfId="18245" xr:uid="{EC93D3CF-0A67-479D-B17F-6DB84223E53E}"/>
    <cellStyle name="제목 2 8 10 4 2" xfId="18246" xr:uid="{F259F2F9-2EDC-4F23-B833-0E32B2B8BC12}"/>
    <cellStyle name="제목 2 8 10 5" xfId="18247" xr:uid="{640B089E-FC1B-4BD3-8A15-51C2D99FB444}"/>
    <cellStyle name="제목 2 8 10 5 2" xfId="18248" xr:uid="{FFF1513C-5509-4C66-A009-C46249D000D4}"/>
    <cellStyle name="제목 2 8 10 6" xfId="18249" xr:uid="{036E01AA-5B2A-4781-8F99-CFB48CA0A2C1}"/>
    <cellStyle name="제목 2 8 10 6 2" xfId="18250" xr:uid="{46A7B65B-EEE7-4AED-9ACC-36F3A61A1C85}"/>
    <cellStyle name="제목 2 8 10 7" xfId="18251" xr:uid="{632798FA-F7C7-453E-856B-94D1CB762472}"/>
    <cellStyle name="제목 2 8 11" xfId="18252" xr:uid="{67A08B11-B232-4605-AF9D-3CC00EFE811A}"/>
    <cellStyle name="제목 2 8 11 2" xfId="18253" xr:uid="{A22BCFA2-4CCA-4159-9E15-9AED9AC1A384}"/>
    <cellStyle name="제목 2 8 11 2 2" xfId="18254" xr:uid="{CC671F03-332A-4252-A845-D070EFC80EEC}"/>
    <cellStyle name="제목 2 8 11 3" xfId="18255" xr:uid="{AFDCD409-1260-49E3-9687-5DB4364C43A3}"/>
    <cellStyle name="제목 2 8 11 3 2" xfId="18256" xr:uid="{37E8C5B5-3A79-41B2-89E8-0C7C75BC8585}"/>
    <cellStyle name="제목 2 8 11 4" xfId="18257" xr:uid="{5656E993-27C9-48F6-A6D6-AE36A5BE232E}"/>
    <cellStyle name="제목 2 8 11 4 2" xfId="18258" xr:uid="{CEF714AF-FCDF-4C76-A88C-9A9EE401238E}"/>
    <cellStyle name="제목 2 8 11 5" xfId="18259" xr:uid="{000F251B-169C-4B84-8873-4ECFC8847C20}"/>
    <cellStyle name="제목 2 8 11 5 2" xfId="18260" xr:uid="{7BD92427-439C-40D6-BAE7-AF46027F3F23}"/>
    <cellStyle name="제목 2 8 11 6" xfId="18261" xr:uid="{FBB2AEAA-1B1F-4AF4-B94B-EEA7E1EB7D3C}"/>
    <cellStyle name="제목 2 8 11 6 2" xfId="18262" xr:uid="{5131180A-5BEA-4C16-A86C-CFEAD8EBFF01}"/>
    <cellStyle name="제목 2 8 11 7" xfId="18263" xr:uid="{12F9B9B7-CD87-41F9-A9D9-ED654EF680E7}"/>
    <cellStyle name="제목 2 8 12" xfId="18264" xr:uid="{328DC560-60FD-4F93-9B4A-F425EB6C4D2D}"/>
    <cellStyle name="제목 2 8 12 2" xfId="18265" xr:uid="{F08ABDBC-2F5C-4980-9A80-BA104817DE53}"/>
    <cellStyle name="제목 2 8 12 2 2" xfId="18266" xr:uid="{FEC2E28B-C509-45F9-9FFD-4448AB6B4C2D}"/>
    <cellStyle name="제목 2 8 12 3" xfId="18267" xr:uid="{1967BEFE-5617-4425-9E8A-B2E49450DDB0}"/>
    <cellStyle name="제목 2 8 12 3 2" xfId="18268" xr:uid="{C02F9E77-1F52-4F0B-B8F4-5739EBA39B6C}"/>
    <cellStyle name="제목 2 8 12 4" xfId="18269" xr:uid="{BD04603B-7E04-491B-A0CB-4B5145102ACD}"/>
    <cellStyle name="제목 2 8 12 4 2" xfId="18270" xr:uid="{18CA325C-7D7B-48AD-834E-80A78252F5FD}"/>
    <cellStyle name="제목 2 8 12 5" xfId="18271" xr:uid="{0F0CE884-0241-48BE-B4AA-89206FF5A65C}"/>
    <cellStyle name="제목 2 8 12 5 2" xfId="18272" xr:uid="{797D3237-C447-4BB3-8A57-5CCA8FED5842}"/>
    <cellStyle name="제목 2 8 12 6" xfId="18273" xr:uid="{453108DF-DF41-4CB8-8586-1B14A99F5185}"/>
    <cellStyle name="제목 2 8 12 6 2" xfId="18274" xr:uid="{FB0C24C9-432B-43F4-87AE-D3CB2DF8D041}"/>
    <cellStyle name="제목 2 8 12 7" xfId="18275" xr:uid="{681D105B-7EBA-4B51-86F0-CE63DB86FA37}"/>
    <cellStyle name="제목 2 8 13" xfId="18276" xr:uid="{52540445-FA7D-423D-BBC7-82D22406EA1E}"/>
    <cellStyle name="제목 2 8 13 2" xfId="18277" xr:uid="{C5A5DAC3-6883-41BC-BAFF-9D494686370E}"/>
    <cellStyle name="제목 2 8 13 2 2" xfId="18278" xr:uid="{BBC4BF1B-5DB3-4753-B071-B03F72D62A81}"/>
    <cellStyle name="제목 2 8 13 3" xfId="18279" xr:uid="{2D1C4707-CD55-4AB5-BF26-7CC157917865}"/>
    <cellStyle name="제목 2 8 13 3 2" xfId="18280" xr:uid="{A9978575-3CA6-4F53-A6D3-768364F2D9CF}"/>
    <cellStyle name="제목 2 8 13 4" xfId="18281" xr:uid="{88639286-741E-4542-B3D5-24D353716853}"/>
    <cellStyle name="제목 2 8 13 4 2" xfId="18282" xr:uid="{1D2DA241-DC22-4DA0-8306-EC02BE7AC7B7}"/>
    <cellStyle name="제목 2 8 13 5" xfId="18283" xr:uid="{02B8AABB-9DF9-4635-8524-882DC162B363}"/>
    <cellStyle name="제목 2 8 13 5 2" xfId="18284" xr:uid="{4D0BA102-EA51-40EB-BB6C-3ABAEF6363E0}"/>
    <cellStyle name="제목 2 8 13 6" xfId="18285" xr:uid="{6CC72A3C-7F96-4987-9BDC-6FB603C1CF94}"/>
    <cellStyle name="제목 2 8 13 6 2" xfId="18286" xr:uid="{83F28463-5381-4F87-A9A0-B40F413EA0B8}"/>
    <cellStyle name="제목 2 8 13 7" xfId="18287" xr:uid="{C9FDB64E-31C1-4FD0-9F20-0C9D4B3A7C8E}"/>
    <cellStyle name="제목 2 8 14" xfId="18288" xr:uid="{9A3EAF71-A841-45EA-9CA8-AFF65FFEAE1C}"/>
    <cellStyle name="제목 2 8 14 2" xfId="18289" xr:uid="{B054E61E-94A9-4104-9FC9-5FCEB06883CE}"/>
    <cellStyle name="제목 2 8 14 2 2" xfId="18290" xr:uid="{58682F3E-A355-41A1-B8EA-747507C8748C}"/>
    <cellStyle name="제목 2 8 14 3" xfId="18291" xr:uid="{CDA355FB-8712-405C-B9AF-111391AED6E1}"/>
    <cellStyle name="제목 2 8 14 3 2" xfId="18292" xr:uid="{84F66B36-249E-49BB-8680-005C98981BFF}"/>
    <cellStyle name="제목 2 8 14 4" xfId="18293" xr:uid="{D71BFFC4-C797-4187-AA7D-8C12EC010EBB}"/>
    <cellStyle name="제목 2 8 14 4 2" xfId="18294" xr:uid="{AFE68B9F-A2C5-4519-BEC6-C328C02AC289}"/>
    <cellStyle name="제목 2 8 14 5" xfId="18295" xr:uid="{61DA7D7C-B738-4303-8B8E-20F453988B6F}"/>
    <cellStyle name="제목 2 8 14 5 2" xfId="18296" xr:uid="{53AB9837-0D22-43EC-A22A-EEA5BEDD73E6}"/>
    <cellStyle name="제목 2 8 14 6" xfId="18297" xr:uid="{A0A4B251-2172-4C02-A626-3C0B3FDC61B0}"/>
    <cellStyle name="제목 2 8 14 6 2" xfId="18298" xr:uid="{80842ECC-1DE9-4B01-9519-0604E53BBB67}"/>
    <cellStyle name="제목 2 8 14 7" xfId="18299" xr:uid="{35CC9EE8-C0FF-4AFA-A1B2-DA75C38B5F48}"/>
    <cellStyle name="제목 2 8 15" xfId="18300" xr:uid="{95B524C0-0ABC-4973-86C0-988A893342C9}"/>
    <cellStyle name="제목 2 8 15 2" xfId="18301" xr:uid="{68B5E429-300E-4D43-8FB2-A09113187ABF}"/>
    <cellStyle name="제목 2 8 16" xfId="18302" xr:uid="{D8611000-8DCC-4BC6-830C-C28D4F71DBFF}"/>
    <cellStyle name="제목 2 8 16 2" xfId="18303" xr:uid="{E9C41B4E-440C-46D4-BDAC-FC245F3C17EB}"/>
    <cellStyle name="제목 2 8 17" xfId="18304" xr:uid="{88557E46-D32F-4965-9084-D5238B973584}"/>
    <cellStyle name="제목 2 8 17 2" xfId="18305" xr:uid="{46FD6DDC-984D-4FB6-A986-F1C7F2C0B40F}"/>
    <cellStyle name="제목 2 8 18" xfId="18306" xr:uid="{FD6B6AEA-59BF-4FDD-87C8-FA544C45DE53}"/>
    <cellStyle name="제목 2 8 18 2" xfId="18307" xr:uid="{FAABCD8C-547A-49A8-B699-7EA7C264333C}"/>
    <cellStyle name="제목 2 8 2" xfId="18308" xr:uid="{84DCDE07-9710-4171-AB2A-724DF9251BCF}"/>
    <cellStyle name="제목 2 8 2 2" xfId="18309" xr:uid="{F52BC7DB-ED89-4B5E-8ECB-1465B60CFB77}"/>
    <cellStyle name="제목 2 8 2 2 2" xfId="18310" xr:uid="{35412FB2-3B9A-40FF-AC13-C28693921D9D}"/>
    <cellStyle name="제목 2 8 2 3" xfId="18311" xr:uid="{46B8EC9A-0E40-4B2D-9C63-F6D163C45E83}"/>
    <cellStyle name="제목 2 8 2 3 2" xfId="18312" xr:uid="{F33F667D-B6E5-4300-9FD8-C92CDDAE6CCB}"/>
    <cellStyle name="제목 2 8 2 4" xfId="18313" xr:uid="{9DB6557C-B924-4CFB-BB6B-0B2632114B10}"/>
    <cellStyle name="제목 2 8 2 4 2" xfId="18314" xr:uid="{F7CCC162-09AF-4ED8-A254-EAB64FB116D3}"/>
    <cellStyle name="제목 2 8 2 5" xfId="18315" xr:uid="{5640B57E-A06C-455A-864D-D1894587E46F}"/>
    <cellStyle name="제목 2 8 2 5 2" xfId="18316" xr:uid="{64C31189-DEB9-475F-BB64-BD573E71D3CD}"/>
    <cellStyle name="제목 2 8 2 6" xfId="18317" xr:uid="{3A88F83D-7259-44A0-AD04-0D2999F4E45D}"/>
    <cellStyle name="제목 2 8 2 6 2" xfId="18318" xr:uid="{3636B483-4670-4078-B4F5-EA6D17C9A62C}"/>
    <cellStyle name="제목 2 8 2 7" xfId="18319" xr:uid="{1527C4E6-5748-462E-93EB-1313DA3313AD}"/>
    <cellStyle name="제목 2 8 3" xfId="18320" xr:uid="{BBBE90E2-A294-4FD2-9773-277016E284F7}"/>
    <cellStyle name="제목 2 8 3 2" xfId="18321" xr:uid="{9289B580-5864-4B55-9ED3-05384D7EB9C4}"/>
    <cellStyle name="제목 2 8 3 2 2" xfId="18322" xr:uid="{AB42DBE7-3835-424D-8017-BFE9A8E58F5F}"/>
    <cellStyle name="제목 2 8 3 3" xfId="18323" xr:uid="{8BD8652B-CE28-4A3C-86CA-106A7582CC6B}"/>
    <cellStyle name="제목 2 8 3 3 2" xfId="18324" xr:uid="{18099303-A479-4360-B844-F55FC787431C}"/>
    <cellStyle name="제목 2 8 3 4" xfId="18325" xr:uid="{9CAECDC3-9E4C-46D1-B1C2-C995347E7E06}"/>
    <cellStyle name="제목 2 8 3 4 2" xfId="18326" xr:uid="{91A3C135-01EA-4F3D-8700-3CA82512DE86}"/>
    <cellStyle name="제목 2 8 3 5" xfId="18327" xr:uid="{394E0B45-255F-4620-92A6-E6CCC8AA0983}"/>
    <cellStyle name="제목 2 8 3 5 2" xfId="18328" xr:uid="{A6750961-1D35-4D52-A127-C9EFCFD37E90}"/>
    <cellStyle name="제목 2 8 3 6" xfId="18329" xr:uid="{7744ACC8-C20B-4D12-AB36-CF1608DCDF59}"/>
    <cellStyle name="제목 2 8 3 6 2" xfId="18330" xr:uid="{B610C593-2698-4172-A94B-5DA47675F028}"/>
    <cellStyle name="제목 2 8 3 7" xfId="18331" xr:uid="{EC453909-3172-4208-A27C-844FBB4DF43C}"/>
    <cellStyle name="제목 2 8 4" xfId="18332" xr:uid="{A5B021A6-B11D-418C-B0C5-025A47FB7661}"/>
    <cellStyle name="제목 2 8 4 2" xfId="18333" xr:uid="{7ACB814B-C2C1-4CE5-A341-CB0B2CCB545B}"/>
    <cellStyle name="제목 2 8 4 2 2" xfId="18334" xr:uid="{9D082BDE-33EA-4846-8997-A1D1B51A6FCC}"/>
    <cellStyle name="제목 2 8 4 3" xfId="18335" xr:uid="{5992A2A0-DB9D-4AB8-BB16-AD70A750B462}"/>
    <cellStyle name="제목 2 8 4 3 2" xfId="18336" xr:uid="{BA2463F1-9E1E-4FC9-965F-7E80D8AD77CC}"/>
    <cellStyle name="제목 2 8 4 4" xfId="18337" xr:uid="{8902E36A-8CAB-47D0-8FBA-EB058F4F7F63}"/>
    <cellStyle name="제목 2 8 4 4 2" xfId="18338" xr:uid="{09B5DD35-015D-4A3E-A9C0-328B7F66C366}"/>
    <cellStyle name="제목 2 8 4 5" xfId="18339" xr:uid="{30438157-A31E-4D1D-94CB-2F1D2E228D58}"/>
    <cellStyle name="제목 2 8 4 5 2" xfId="18340" xr:uid="{4185EBBD-6656-4EAD-BBBF-909CC2EF2F96}"/>
    <cellStyle name="제목 2 8 4 6" xfId="18341" xr:uid="{5E50FC99-00D5-47D1-95BB-B237E0852827}"/>
    <cellStyle name="제목 2 8 4 6 2" xfId="18342" xr:uid="{FD963324-E8E4-4084-80F2-35B675F95ABB}"/>
    <cellStyle name="제목 2 8 4 7" xfId="18343" xr:uid="{A37C1A05-7FD0-4BFE-A760-63AA99C58F48}"/>
    <cellStyle name="제목 2 8 5" xfId="18344" xr:uid="{7D74E274-2F86-496E-B30C-9D883544FC91}"/>
    <cellStyle name="제목 2 8 5 2" xfId="18345" xr:uid="{2B4059FA-5193-41AC-BA87-3FB4CBF0CCFB}"/>
    <cellStyle name="제목 2 8 5 2 2" xfId="18346" xr:uid="{DFCC3619-6DD8-4B7D-919B-70C88C2F1AF7}"/>
    <cellStyle name="제목 2 8 5 3" xfId="18347" xr:uid="{96C3B640-C512-4D2E-8314-F5BC29127AE6}"/>
    <cellStyle name="제목 2 8 5 3 2" xfId="18348" xr:uid="{E83FFA5E-1B63-4BC7-8EA0-172311AD5C78}"/>
    <cellStyle name="제목 2 8 5 4" xfId="18349" xr:uid="{D3A77AD2-E103-4750-9CAB-AB8346F8FCAB}"/>
    <cellStyle name="제목 2 8 5 4 2" xfId="18350" xr:uid="{6D08BF60-A2C5-475A-9A6F-E5B39739E58A}"/>
    <cellStyle name="제목 2 8 5 5" xfId="18351" xr:uid="{F3986BBB-27E7-4BED-99E2-52E2CDD82633}"/>
    <cellStyle name="제목 2 8 5 5 2" xfId="18352" xr:uid="{DA6D862F-CF39-47DE-B6DC-E4D209C7653E}"/>
    <cellStyle name="제목 2 8 5 6" xfId="18353" xr:uid="{B883B566-558B-4F25-9210-646911F901FF}"/>
    <cellStyle name="제목 2 8 5 6 2" xfId="18354" xr:uid="{1D9F068F-9ACE-4DC1-B92B-FD0C581C904E}"/>
    <cellStyle name="제목 2 8 5 7" xfId="18355" xr:uid="{70CC1995-804F-434F-AD6C-106DDA29ABA2}"/>
    <cellStyle name="제목 2 8 6" xfId="18356" xr:uid="{9F4D9D01-51E3-44BE-B269-DB907EBA7136}"/>
    <cellStyle name="제목 2 8 6 2" xfId="18357" xr:uid="{7139E6E2-73AD-4FBE-AADA-D929D0F649FA}"/>
    <cellStyle name="제목 2 8 6 2 2" xfId="18358" xr:uid="{130304C9-0A38-4BB2-BEC1-FC9F01325B92}"/>
    <cellStyle name="제목 2 8 6 3" xfId="18359" xr:uid="{EBFD3033-5EE9-420E-8A63-7CCD9CF84EBD}"/>
    <cellStyle name="제목 2 8 6 3 2" xfId="18360" xr:uid="{A463B4A4-7A29-41C8-B889-E1AD43AC6CB0}"/>
    <cellStyle name="제목 2 8 6 4" xfId="18361" xr:uid="{0C3B662C-67D3-419E-96E4-1D162A003BDE}"/>
    <cellStyle name="제목 2 8 6 4 2" xfId="18362" xr:uid="{30C6021F-23FD-4632-A851-4416CB1104D3}"/>
    <cellStyle name="제목 2 8 6 5" xfId="18363" xr:uid="{4F9F40BE-103F-4C34-9A40-085B1513F21C}"/>
    <cellStyle name="제목 2 8 6 5 2" xfId="18364" xr:uid="{14F32175-38FB-48C9-93F7-FE9A7F3F0EB7}"/>
    <cellStyle name="제목 2 8 6 6" xfId="18365" xr:uid="{1D7ACA98-F94C-4E50-937F-E26BFBEE6E5E}"/>
    <cellStyle name="제목 2 8 6 6 2" xfId="18366" xr:uid="{9A921CDF-9AAB-4BFC-8B33-1D21464084DE}"/>
    <cellStyle name="제목 2 8 6 7" xfId="18367" xr:uid="{793F8058-5C8E-443E-A44C-1BCD99B347DD}"/>
    <cellStyle name="제목 2 8 7" xfId="18368" xr:uid="{5DF2D0D7-ACF1-4912-BA9D-798B2914FC2C}"/>
    <cellStyle name="제목 2 8 7 2" xfId="18369" xr:uid="{13A94367-B68B-44C6-B534-7D1879CA70A0}"/>
    <cellStyle name="제목 2 8 7 2 2" xfId="18370" xr:uid="{C2A8C512-153A-4F9B-9306-B754BE64A703}"/>
    <cellStyle name="제목 2 8 7 3" xfId="18371" xr:uid="{0F3E0276-6E70-405A-972E-CB6938F78B55}"/>
    <cellStyle name="제목 2 8 7 3 2" xfId="18372" xr:uid="{9A3261DE-F3A6-48C0-B173-1BC85110399F}"/>
    <cellStyle name="제목 2 8 7 4" xfId="18373" xr:uid="{2585A5E4-8B4A-4AEC-A971-AC1D7647EE8F}"/>
    <cellStyle name="제목 2 8 7 4 2" xfId="18374" xr:uid="{ABE7C3C5-BE4F-4EB2-ACEC-2EFC83A6750A}"/>
    <cellStyle name="제목 2 8 7 5" xfId="18375" xr:uid="{E39BE116-B1FB-4945-A355-20C436BCF93A}"/>
    <cellStyle name="제목 2 8 7 5 2" xfId="18376" xr:uid="{2CC5E36F-91FC-4EF3-83DA-16B8D0C175BF}"/>
    <cellStyle name="제목 2 8 7 6" xfId="18377" xr:uid="{95FE8613-52E1-4BDA-99B7-EB3D82491DC7}"/>
    <cellStyle name="제목 2 8 7 6 2" xfId="18378" xr:uid="{98AC47C5-B6A2-4E08-8391-757E058296C9}"/>
    <cellStyle name="제목 2 8 7 7" xfId="18379" xr:uid="{3551390B-05F2-4ED6-8362-7AF123C75448}"/>
    <cellStyle name="제목 2 8 8" xfId="18380" xr:uid="{A81022F8-2403-40A3-8AFA-CBABE0A44D1F}"/>
    <cellStyle name="제목 2 8 8 2" xfId="18381" xr:uid="{E7BD1D38-59B1-4B46-A00B-3282FAE47990}"/>
    <cellStyle name="제목 2 8 8 2 2" xfId="18382" xr:uid="{6E81A09F-4525-494A-A892-C67FD35FF18F}"/>
    <cellStyle name="제목 2 8 8 3" xfId="18383" xr:uid="{7200D6A5-6483-4A48-AD99-7290D43953CF}"/>
    <cellStyle name="제목 2 8 8 3 2" xfId="18384" xr:uid="{5CBDA59F-1BB6-4A09-8777-0783F69F0BE5}"/>
    <cellStyle name="제목 2 8 8 4" xfId="18385" xr:uid="{00BA3D68-3EAC-4760-B070-4A7178E01B60}"/>
    <cellStyle name="제목 2 8 8 4 2" xfId="18386" xr:uid="{498D52B7-DC05-4C4C-93B6-2196BF48A526}"/>
    <cellStyle name="제목 2 8 8 5" xfId="18387" xr:uid="{111B3830-1A48-4475-B819-F998BE54CEAF}"/>
    <cellStyle name="제목 2 8 8 5 2" xfId="18388" xr:uid="{9420BDEA-D30D-499F-8C07-54CE19EDE2E6}"/>
    <cellStyle name="제목 2 8 8 6" xfId="18389" xr:uid="{436A9706-34A4-4DB3-BE3E-26D86CBFD2D0}"/>
    <cellStyle name="제목 2 8 8 6 2" xfId="18390" xr:uid="{2F3A2E17-5750-42D1-9A9E-FF5E735E5742}"/>
    <cellStyle name="제목 2 8 8 7" xfId="18391" xr:uid="{AB29EB14-0883-4BFF-9250-8E8D09B2773E}"/>
    <cellStyle name="제목 2 8 9" xfId="18392" xr:uid="{828A4236-615B-49B2-BE79-411FDE87C107}"/>
    <cellStyle name="제목 2 8 9 2" xfId="18393" xr:uid="{6E35094C-F371-4C1C-A494-DD5E45822D9A}"/>
    <cellStyle name="제목 2 8 9 2 2" xfId="18394" xr:uid="{377E4113-68C8-4D6D-A019-70A4D49E51B7}"/>
    <cellStyle name="제목 2 8 9 3" xfId="18395" xr:uid="{D352B576-90B4-4F42-A257-333ABC8BF14A}"/>
    <cellStyle name="제목 2 8 9 3 2" xfId="18396" xr:uid="{80828583-BA69-4F1E-AC55-8B8CF91F8ED6}"/>
    <cellStyle name="제목 2 8 9 4" xfId="18397" xr:uid="{B67690C5-15DB-4E42-82FA-2DF9C7EEDDFC}"/>
    <cellStyle name="제목 2 8 9 4 2" xfId="18398" xr:uid="{766CAD61-CE8D-41E6-A300-5656642A1741}"/>
    <cellStyle name="제목 2 8 9 5" xfId="18399" xr:uid="{A63C9554-4A86-4E30-8ABC-6D7E2DE87428}"/>
    <cellStyle name="제목 2 8 9 5 2" xfId="18400" xr:uid="{8D035312-CF28-453C-B2E7-5CFBF4F3FD24}"/>
    <cellStyle name="제목 2 8 9 6" xfId="18401" xr:uid="{F7303B49-1EDC-430D-906B-1A8BDD9E2D1E}"/>
    <cellStyle name="제목 2 8 9 6 2" xfId="18402" xr:uid="{5DB8C051-95CA-4722-8E53-BB7B0B995EFC}"/>
    <cellStyle name="제목 2 8 9 7" xfId="18403" xr:uid="{F21D89DB-766A-425B-BC95-25E0BA2DF9B6}"/>
    <cellStyle name="제목 2 9" xfId="18404" xr:uid="{78C179DD-51AC-46E5-BF50-3BDF9EEC91E1}"/>
    <cellStyle name="제목 2 9 10" xfId="18405" xr:uid="{A3057A66-5976-4357-AFF5-C396F149FE0F}"/>
    <cellStyle name="제목 2 9 10 2" xfId="18406" xr:uid="{84800EC4-1A96-4667-8941-8CB15F43EBEE}"/>
    <cellStyle name="제목 2 9 10 2 2" xfId="18407" xr:uid="{9DAE83CF-8B86-4B0B-AF80-D9B978DF401B}"/>
    <cellStyle name="제목 2 9 10 3" xfId="18408" xr:uid="{1DC25B4D-567A-4C71-84BF-00D99CEFD34C}"/>
    <cellStyle name="제목 2 9 10 3 2" xfId="18409" xr:uid="{1CE3CEED-8564-44BF-8B94-F76A7F46E1AA}"/>
    <cellStyle name="제목 2 9 10 4" xfId="18410" xr:uid="{FBB4FB04-AFF1-4D47-AEDA-F3EA3B81E7DF}"/>
    <cellStyle name="제목 2 9 10 4 2" xfId="18411" xr:uid="{D2A21EF5-3AC1-4A73-803E-0C98B64A3585}"/>
    <cellStyle name="제목 2 9 10 5" xfId="18412" xr:uid="{7FB94C41-7E0B-43DA-A8C9-B5E7AD633463}"/>
    <cellStyle name="제목 2 9 10 5 2" xfId="18413" xr:uid="{A2040DA4-282E-4FA1-849F-1B2E5A775BE6}"/>
    <cellStyle name="제목 2 9 10 6" xfId="18414" xr:uid="{DCC0896E-55F5-4D1F-B41E-75119E1166A6}"/>
    <cellStyle name="제목 2 9 10 6 2" xfId="18415" xr:uid="{73B6CA8F-E28A-4DBD-93C0-2B9CA5E61049}"/>
    <cellStyle name="제목 2 9 10 7" xfId="18416" xr:uid="{418B6F3A-E9FB-4AD9-AAD8-085B8900CCC3}"/>
    <cellStyle name="제목 2 9 11" xfId="18417" xr:uid="{D1A51BC1-E2A9-46B8-B841-0A381DE9FEA1}"/>
    <cellStyle name="제목 2 9 11 2" xfId="18418" xr:uid="{87E64F61-93D4-4868-AB4B-CC7E3B3E5018}"/>
    <cellStyle name="제목 2 9 11 2 2" xfId="18419" xr:uid="{9DAA2513-A90D-493E-BFC5-2ED1870AFA57}"/>
    <cellStyle name="제목 2 9 11 3" xfId="18420" xr:uid="{B38A76D9-D2DD-4D70-8DB2-A479C2A1D272}"/>
    <cellStyle name="제목 2 9 11 3 2" xfId="18421" xr:uid="{E6EB26E7-278E-46B9-ABF2-36B21D489E09}"/>
    <cellStyle name="제목 2 9 11 4" xfId="18422" xr:uid="{FF7A34FE-12A3-429B-89C3-C02CC8216B44}"/>
    <cellStyle name="제목 2 9 11 4 2" xfId="18423" xr:uid="{720A259A-C375-486C-A4FE-96D047202B9B}"/>
    <cellStyle name="제목 2 9 11 5" xfId="18424" xr:uid="{1E09EFAD-E19A-4EB7-95F4-3CB00FC7EA50}"/>
    <cellStyle name="제목 2 9 11 5 2" xfId="18425" xr:uid="{DFBE4A50-D3D1-43E5-AD6C-CB7C9548F276}"/>
    <cellStyle name="제목 2 9 11 6" xfId="18426" xr:uid="{F28E09AA-5F7F-4C82-BC91-ED7D3B08186E}"/>
    <cellStyle name="제목 2 9 11 6 2" xfId="18427" xr:uid="{916B1942-EC3F-49A1-844E-A4F1F9E8D42A}"/>
    <cellStyle name="제목 2 9 11 7" xfId="18428" xr:uid="{CA5B02B9-7C05-4C8C-8271-48ECC3271CBB}"/>
    <cellStyle name="제목 2 9 12" xfId="18429" xr:uid="{B034515B-C81F-4B56-9659-700611C1E7F5}"/>
    <cellStyle name="제목 2 9 12 2" xfId="18430" xr:uid="{1B2E3625-B0FD-4B52-96E0-D73C41C8D899}"/>
    <cellStyle name="제목 2 9 12 2 2" xfId="18431" xr:uid="{ED9C3F7E-D14A-4E87-AE70-8DF95DF14372}"/>
    <cellStyle name="제목 2 9 12 3" xfId="18432" xr:uid="{C20CF1C2-7223-47D0-B220-CF6C21B65024}"/>
    <cellStyle name="제목 2 9 12 3 2" xfId="18433" xr:uid="{6EC7D3AB-0015-489B-8AD1-9B463BCA95B0}"/>
    <cellStyle name="제목 2 9 12 4" xfId="18434" xr:uid="{36A90838-027C-4E6F-A137-FBFA4FD354C8}"/>
    <cellStyle name="제목 2 9 12 4 2" xfId="18435" xr:uid="{E64A18E5-68E6-400C-868D-6D17BA3ACF57}"/>
    <cellStyle name="제목 2 9 12 5" xfId="18436" xr:uid="{516D2925-18F0-46BF-AD5F-F8A78FD9CE72}"/>
    <cellStyle name="제목 2 9 12 5 2" xfId="18437" xr:uid="{9F5238FD-379D-4264-B846-B56E577E5864}"/>
    <cellStyle name="제목 2 9 12 6" xfId="18438" xr:uid="{A1DE10EB-66A8-4C35-A2FC-AEEE3FDBDA58}"/>
    <cellStyle name="제목 2 9 12 6 2" xfId="18439" xr:uid="{93C0C5A7-AB50-408F-976D-2C960F2F5BBF}"/>
    <cellStyle name="제목 2 9 12 7" xfId="18440" xr:uid="{DBD68D84-236E-4F3B-8B13-60D82DD4B7A3}"/>
    <cellStyle name="제목 2 9 13" xfId="18441" xr:uid="{DDDE803E-7F01-42D8-AC88-71E99096A412}"/>
    <cellStyle name="제목 2 9 13 2" xfId="18442" xr:uid="{B32684AE-FDD6-4036-A732-91FB7D94FB37}"/>
    <cellStyle name="제목 2 9 13 2 2" xfId="18443" xr:uid="{16F4517B-6B07-496A-8441-52F033865AFB}"/>
    <cellStyle name="제목 2 9 13 3" xfId="18444" xr:uid="{F049B59B-A425-4320-BA4F-18ACCEFB323E}"/>
    <cellStyle name="제목 2 9 13 3 2" xfId="18445" xr:uid="{AB9435DE-FFA1-4E0F-B247-933C08CDD9FE}"/>
    <cellStyle name="제목 2 9 13 4" xfId="18446" xr:uid="{74A61E48-2153-4EC3-888E-BE3306D28B72}"/>
    <cellStyle name="제목 2 9 13 4 2" xfId="18447" xr:uid="{7417920D-44DC-4A4A-A77C-4FF2141B1C6C}"/>
    <cellStyle name="제목 2 9 13 5" xfId="18448" xr:uid="{80F7CF4E-8756-4108-97E6-A0CFEEB7B718}"/>
    <cellStyle name="제목 2 9 13 5 2" xfId="18449" xr:uid="{6F744622-F5CC-484C-BE7A-929A72ACBA0C}"/>
    <cellStyle name="제목 2 9 13 6" xfId="18450" xr:uid="{881B61AA-3752-449F-92B2-8B9E8ED03E51}"/>
    <cellStyle name="제목 2 9 13 6 2" xfId="18451" xr:uid="{A5CEC4D2-22B1-456F-834E-9DB9771054F9}"/>
    <cellStyle name="제목 2 9 13 7" xfId="18452" xr:uid="{8D34BC3B-46C0-4B88-8114-308708897F89}"/>
    <cellStyle name="제목 2 9 14" xfId="18453" xr:uid="{54846E91-7E8E-4708-B0FB-5687EFB5D58F}"/>
    <cellStyle name="제목 2 9 14 2" xfId="18454" xr:uid="{ADB30145-C7F2-4E2D-A464-74261EFD0CF5}"/>
    <cellStyle name="제목 2 9 14 2 2" xfId="18455" xr:uid="{C235E640-760F-4F82-90BB-75E3DEA4A3CA}"/>
    <cellStyle name="제목 2 9 14 3" xfId="18456" xr:uid="{78CFBD26-F806-4B9A-BA5D-05F058C4AD6E}"/>
    <cellStyle name="제목 2 9 14 3 2" xfId="18457" xr:uid="{520D4DF7-A47A-4200-B935-E67EB6C05EAB}"/>
    <cellStyle name="제목 2 9 14 4" xfId="18458" xr:uid="{FDF2DCC6-C247-4A86-8E64-F95D91B4D818}"/>
    <cellStyle name="제목 2 9 14 4 2" xfId="18459" xr:uid="{71031CB5-EB86-4A52-9380-A408F8AF1A4D}"/>
    <cellStyle name="제목 2 9 14 5" xfId="18460" xr:uid="{7D04A573-5B1C-4025-A30C-CA6D84D0E2D4}"/>
    <cellStyle name="제목 2 9 14 5 2" xfId="18461" xr:uid="{7B1936DF-416F-4E04-9909-249C7B7E2499}"/>
    <cellStyle name="제목 2 9 14 6" xfId="18462" xr:uid="{FBEC723B-8CCC-4FA3-B4A9-1EDB2B579805}"/>
    <cellStyle name="제목 2 9 14 6 2" xfId="18463" xr:uid="{95D546C1-040E-4FB8-8290-6C3779CF2C13}"/>
    <cellStyle name="제목 2 9 14 7" xfId="18464" xr:uid="{5667D3F4-D4BC-4BB2-B34D-31D7CBD1C37B}"/>
    <cellStyle name="제목 2 9 15" xfId="18465" xr:uid="{6BAD23B7-B08F-48D6-8EA7-9ADBDBFA3977}"/>
    <cellStyle name="제목 2 9 15 2" xfId="18466" xr:uid="{E9421BEA-36DD-43F8-855A-4973D05DD7F3}"/>
    <cellStyle name="제목 2 9 16" xfId="18467" xr:uid="{389F189F-0438-4D65-844A-82C87937AA5B}"/>
    <cellStyle name="제목 2 9 16 2" xfId="18468" xr:uid="{429A9024-9659-4FA6-A6DC-4F6E3FF0013E}"/>
    <cellStyle name="제목 2 9 17" xfId="18469" xr:uid="{7AC4413F-C31E-4817-816D-6F61A9E6517C}"/>
    <cellStyle name="제목 2 9 17 2" xfId="18470" xr:uid="{4963045A-8BEA-4A72-944C-9AD3991F8489}"/>
    <cellStyle name="제목 2 9 18" xfId="18471" xr:uid="{3021002C-60E7-455D-BCC8-55D3606BCCE5}"/>
    <cellStyle name="제목 2 9 18 2" xfId="18472" xr:uid="{D8038485-82E1-4733-B0CC-B959A28DBC65}"/>
    <cellStyle name="제목 2 9 2" xfId="18473" xr:uid="{86AA141D-8971-4467-8BBB-233570254822}"/>
    <cellStyle name="제목 2 9 2 2" xfId="18474" xr:uid="{DD96B964-EED3-4788-A50D-4D56ED2B6807}"/>
    <cellStyle name="제목 2 9 2 2 2" xfId="18475" xr:uid="{CCCB7BDF-C93A-4F55-9B4C-75F92B13C808}"/>
    <cellStyle name="제목 2 9 2 3" xfId="18476" xr:uid="{5683CEAA-AFA6-4AD0-90E0-C020487E825C}"/>
    <cellStyle name="제목 2 9 2 3 2" xfId="18477" xr:uid="{CEECAFE8-898B-4662-A2C7-E3A86B5B7940}"/>
    <cellStyle name="제목 2 9 2 4" xfId="18478" xr:uid="{1B120A8B-EA48-4559-98A7-4C89BF93E0C3}"/>
    <cellStyle name="제목 2 9 2 4 2" xfId="18479" xr:uid="{D2E34A88-BF2C-47B4-A849-299C5D952D7E}"/>
    <cellStyle name="제목 2 9 2 5" xfId="18480" xr:uid="{41426836-6444-4D53-814F-9A24FE5482EA}"/>
    <cellStyle name="제목 2 9 2 5 2" xfId="18481" xr:uid="{6CC2FC38-22F4-4B6A-B70B-3B9EDB496D8A}"/>
    <cellStyle name="제목 2 9 2 6" xfId="18482" xr:uid="{3DF0FA0C-37F5-4E20-AB7E-0AF90F897543}"/>
    <cellStyle name="제목 2 9 2 6 2" xfId="18483" xr:uid="{8275BE1E-AF40-4383-B99E-2B5AB9B1E1A0}"/>
    <cellStyle name="제목 2 9 2 7" xfId="18484" xr:uid="{D364366D-E215-41ED-9D1B-208F18EAAA03}"/>
    <cellStyle name="제목 2 9 3" xfId="18485" xr:uid="{721DA041-BBD2-434C-B3F3-E6EC054116C8}"/>
    <cellStyle name="제목 2 9 3 2" xfId="18486" xr:uid="{B999F989-0552-4E81-ACDD-7BC429D936D7}"/>
    <cellStyle name="제목 2 9 3 2 2" xfId="18487" xr:uid="{98D96C8B-DE6D-4052-AD77-BCFDABB38352}"/>
    <cellStyle name="제목 2 9 3 3" xfId="18488" xr:uid="{836A35C1-3F0D-418E-A012-47746DD49CE8}"/>
    <cellStyle name="제목 2 9 3 3 2" xfId="18489" xr:uid="{96015962-B677-454D-82C3-8490298CAE3A}"/>
    <cellStyle name="제목 2 9 3 4" xfId="18490" xr:uid="{0F9A2726-1F5C-4B43-A404-D385D1BDFD27}"/>
    <cellStyle name="제목 2 9 3 4 2" xfId="18491" xr:uid="{775DDF71-3CE1-4940-ADA5-4809823F0B24}"/>
    <cellStyle name="제목 2 9 3 5" xfId="18492" xr:uid="{7A03A54F-C3BB-4A59-8919-E0C46419AD05}"/>
    <cellStyle name="제목 2 9 3 5 2" xfId="18493" xr:uid="{CAA47350-1F7C-42C0-9864-C7F29E6DA390}"/>
    <cellStyle name="제목 2 9 3 6" xfId="18494" xr:uid="{D88A6CC1-34E8-497A-B554-63B687DE2095}"/>
    <cellStyle name="제목 2 9 3 6 2" xfId="18495" xr:uid="{708C2923-A666-48EB-A748-87E84B9043F9}"/>
    <cellStyle name="제목 2 9 3 7" xfId="18496" xr:uid="{8C9B960B-6B9D-4B58-B194-CC07401D7325}"/>
    <cellStyle name="제목 2 9 4" xfId="18497" xr:uid="{490C5EC0-D372-4C13-B02B-5EABD06DBB73}"/>
    <cellStyle name="제목 2 9 4 2" xfId="18498" xr:uid="{D56057AF-B9F8-48D7-AADE-E5CA2F2ED6D6}"/>
    <cellStyle name="제목 2 9 4 2 2" xfId="18499" xr:uid="{8E3FEA2D-9072-46AA-B917-9B888ECEAD7C}"/>
    <cellStyle name="제목 2 9 4 3" xfId="18500" xr:uid="{6FCACE7C-61C7-4D58-B486-E90B14895A71}"/>
    <cellStyle name="제목 2 9 4 3 2" xfId="18501" xr:uid="{7D86078F-90C2-400C-87AC-A002EF59F8F0}"/>
    <cellStyle name="제목 2 9 4 4" xfId="18502" xr:uid="{4B0A2AE2-AC04-42D8-ACA0-52D3CD5D79E6}"/>
    <cellStyle name="제목 2 9 4 4 2" xfId="18503" xr:uid="{7B567B59-E20C-4D11-BC28-E4F10820356D}"/>
    <cellStyle name="제목 2 9 4 5" xfId="18504" xr:uid="{2A2A2AD3-92AD-4A92-873D-4558AB91EFEC}"/>
    <cellStyle name="제목 2 9 4 5 2" xfId="18505" xr:uid="{7907FD61-6BE3-4293-BE14-2754F273DB74}"/>
    <cellStyle name="제목 2 9 4 6" xfId="18506" xr:uid="{FBD0E6CA-9E82-4AD8-B665-E12E938F3D7B}"/>
    <cellStyle name="제목 2 9 4 6 2" xfId="18507" xr:uid="{60B1B785-3316-4D96-9302-5F20DD2EC4C1}"/>
    <cellStyle name="제목 2 9 4 7" xfId="18508" xr:uid="{AA926BA7-FA8D-479D-AC8C-84FF85BFB700}"/>
    <cellStyle name="제목 2 9 5" xfId="18509" xr:uid="{E1DE0F40-5D2B-44A0-BB72-645E8AA63439}"/>
    <cellStyle name="제목 2 9 5 2" xfId="18510" xr:uid="{B84C1F7D-D789-4D01-93E3-0E3D79628AF9}"/>
    <cellStyle name="제목 2 9 5 2 2" xfId="18511" xr:uid="{5F0F9917-99B9-43CB-8B64-D3699404E3B1}"/>
    <cellStyle name="제목 2 9 5 3" xfId="18512" xr:uid="{DC2FF56D-1B61-47DC-A192-F91BDD24FDB0}"/>
    <cellStyle name="제목 2 9 5 3 2" xfId="18513" xr:uid="{F0B88038-B839-4EFA-BEF8-1A9ECDF46A66}"/>
    <cellStyle name="제목 2 9 5 4" xfId="18514" xr:uid="{62FF1339-3867-425B-BD76-2F82010E3387}"/>
    <cellStyle name="제목 2 9 5 4 2" xfId="18515" xr:uid="{9DC6904E-1FCF-472E-BA59-88AD52692709}"/>
    <cellStyle name="제목 2 9 5 5" xfId="18516" xr:uid="{8DFDCD85-EEE5-4BED-9CE8-3B3771361D34}"/>
    <cellStyle name="제목 2 9 5 5 2" xfId="18517" xr:uid="{66B6FAA1-6F3B-448B-A111-98EA69026698}"/>
    <cellStyle name="제목 2 9 5 6" xfId="18518" xr:uid="{E1BF847B-3B17-41E1-B372-DC1AF348A23A}"/>
    <cellStyle name="제목 2 9 5 6 2" xfId="18519" xr:uid="{7F48BEAC-7D8F-4F6E-9EDB-0E5296EB4A71}"/>
    <cellStyle name="제목 2 9 5 7" xfId="18520" xr:uid="{116D65CA-14A8-4E70-9A3C-557717E752D6}"/>
    <cellStyle name="제목 2 9 6" xfId="18521" xr:uid="{97DAF4F6-DEA5-4789-A723-716A18CD51D5}"/>
    <cellStyle name="제목 2 9 6 2" xfId="18522" xr:uid="{C35E9881-2DB5-489E-836B-8340DDF5B79E}"/>
    <cellStyle name="제목 2 9 6 2 2" xfId="18523" xr:uid="{CDD3C794-F5B0-477E-998B-3C687211214A}"/>
    <cellStyle name="제목 2 9 6 3" xfId="18524" xr:uid="{793CCA1F-68B8-49F1-AD22-4931D859F92E}"/>
    <cellStyle name="제목 2 9 6 3 2" xfId="18525" xr:uid="{6B7D08E1-138F-4684-B84C-4E7766CAF9F1}"/>
    <cellStyle name="제목 2 9 6 4" xfId="18526" xr:uid="{7F19ACDA-4F32-4DDF-9C7C-EF37D5E1A3E5}"/>
    <cellStyle name="제목 2 9 6 4 2" xfId="18527" xr:uid="{038AA251-14A1-4C1A-AF6C-893188E2A1DB}"/>
    <cellStyle name="제목 2 9 6 5" xfId="18528" xr:uid="{BD7EDC16-548F-4280-9462-FB9C863AFB74}"/>
    <cellStyle name="제목 2 9 6 5 2" xfId="18529" xr:uid="{B88DD34D-D024-41AF-9E97-1BC448A572D9}"/>
    <cellStyle name="제목 2 9 6 6" xfId="18530" xr:uid="{E2BEBF89-94A2-4435-A88F-25FCEB3E0761}"/>
    <cellStyle name="제목 2 9 6 6 2" xfId="18531" xr:uid="{EB9B64B5-ACB7-4FBE-84E6-C3AE12EFD120}"/>
    <cellStyle name="제목 2 9 6 7" xfId="18532" xr:uid="{3A058F35-C129-4B3A-BEAA-33262B94375F}"/>
    <cellStyle name="제목 2 9 7" xfId="18533" xr:uid="{8D60B143-FB4D-4C29-BF8C-B3E04EE8C86A}"/>
    <cellStyle name="제목 2 9 7 2" xfId="18534" xr:uid="{EA9C273C-33BC-4BF6-B00C-0F1AF154112E}"/>
    <cellStyle name="제목 2 9 7 2 2" xfId="18535" xr:uid="{06DDFFAE-1636-4D0D-A824-6EEF7B1E7D74}"/>
    <cellStyle name="제목 2 9 7 3" xfId="18536" xr:uid="{53A3CF38-5C41-4088-A414-6133A128DD5C}"/>
    <cellStyle name="제목 2 9 7 3 2" xfId="18537" xr:uid="{BC917272-DE97-44AF-87FC-67BB8CB02250}"/>
    <cellStyle name="제목 2 9 7 4" xfId="18538" xr:uid="{B32C870C-69F3-4FE1-A379-C7E574CDFF79}"/>
    <cellStyle name="제목 2 9 7 4 2" xfId="18539" xr:uid="{298DE867-3855-401D-9049-3D757629DBD2}"/>
    <cellStyle name="제목 2 9 7 5" xfId="18540" xr:uid="{278394E0-4CC7-4588-8A80-739482078B05}"/>
    <cellStyle name="제목 2 9 7 5 2" xfId="18541" xr:uid="{C1D6B5DB-A473-467A-B349-B72780F554B4}"/>
    <cellStyle name="제목 2 9 7 6" xfId="18542" xr:uid="{12B58CE3-84F2-4040-B6A6-C262E492AA44}"/>
    <cellStyle name="제목 2 9 7 6 2" xfId="18543" xr:uid="{C7A63E6E-3C76-4BA4-A9E5-34DDE94EE0A5}"/>
    <cellStyle name="제목 2 9 7 7" xfId="18544" xr:uid="{EE466249-2FA0-48A0-A57D-E8BC2E6683D1}"/>
    <cellStyle name="제목 2 9 8" xfId="18545" xr:uid="{BD0CBC5D-F118-4D06-8C7B-07C2E6A70715}"/>
    <cellStyle name="제목 2 9 8 2" xfId="18546" xr:uid="{35DA3335-5476-45CE-9E15-4C6D78E00A43}"/>
    <cellStyle name="제목 2 9 8 2 2" xfId="18547" xr:uid="{A38EFED0-AD1E-4E15-A087-A9BDE27DC14E}"/>
    <cellStyle name="제목 2 9 8 3" xfId="18548" xr:uid="{372456A6-167F-465C-BF51-96BBF91D41A4}"/>
    <cellStyle name="제목 2 9 8 3 2" xfId="18549" xr:uid="{4DBC078E-48C1-4B05-AFEC-7A6E68979382}"/>
    <cellStyle name="제목 2 9 8 4" xfId="18550" xr:uid="{0342E876-90C7-46CB-9F65-73FC0B9BB7F3}"/>
    <cellStyle name="제목 2 9 8 4 2" xfId="18551" xr:uid="{2D844C2A-4A6D-4BCB-968E-9CA98B572627}"/>
    <cellStyle name="제목 2 9 8 5" xfId="18552" xr:uid="{4FDD7CD3-0595-4824-8A5F-B1C4AEE14A18}"/>
    <cellStyle name="제목 2 9 8 5 2" xfId="18553" xr:uid="{B1EAF7EC-8F00-4F30-9DBF-A9DB15166336}"/>
    <cellStyle name="제목 2 9 8 6" xfId="18554" xr:uid="{4783D1D5-5BA7-452A-9A3F-5C1EF93B2301}"/>
    <cellStyle name="제목 2 9 8 6 2" xfId="18555" xr:uid="{D395CF90-EC21-427E-B744-F1D6BCB35708}"/>
    <cellStyle name="제목 2 9 8 7" xfId="18556" xr:uid="{56EC7F56-DEAD-4395-BF37-2D746776CFE8}"/>
    <cellStyle name="제목 2 9 9" xfId="18557" xr:uid="{19F1377C-FD0D-4354-805D-26D9D94D65EF}"/>
    <cellStyle name="제목 2 9 9 2" xfId="18558" xr:uid="{B24DC23C-D513-4A3E-9079-517376E4237C}"/>
    <cellStyle name="제목 2 9 9 2 2" xfId="18559" xr:uid="{2B9A713D-F9B3-497B-9475-FBE4E68050BC}"/>
    <cellStyle name="제목 2 9 9 3" xfId="18560" xr:uid="{098BA8D2-9A40-43F5-A458-C548F081F292}"/>
    <cellStyle name="제목 2 9 9 3 2" xfId="18561" xr:uid="{7A01D9FA-4729-4D37-9E4D-440E05DA8756}"/>
    <cellStyle name="제목 2 9 9 4" xfId="18562" xr:uid="{93C25F00-D5AA-4165-98E1-8E94A1A4BA5F}"/>
    <cellStyle name="제목 2 9 9 4 2" xfId="18563" xr:uid="{BD944C16-703F-432F-9192-107414820B84}"/>
    <cellStyle name="제목 2 9 9 5" xfId="18564" xr:uid="{75F69B39-512E-4326-8C32-6E3129AC51CC}"/>
    <cellStyle name="제목 2 9 9 5 2" xfId="18565" xr:uid="{32B9F889-1C4E-40E6-AB56-D6E55916383C}"/>
    <cellStyle name="제목 2 9 9 6" xfId="18566" xr:uid="{450154F6-0CF7-429A-9EB6-998C266DA1AA}"/>
    <cellStyle name="제목 2 9 9 6 2" xfId="18567" xr:uid="{099B37C6-0CC9-4E5D-9239-838CB207C4C3}"/>
    <cellStyle name="제목 2 9 9 7" xfId="18568" xr:uid="{826D3C22-DF9F-4FE5-A401-A318F16772E4}"/>
    <cellStyle name="제목 20" xfId="18569" xr:uid="{F98821AD-4861-4CC6-9087-E306D6ED46B1}"/>
    <cellStyle name="제목 21" xfId="18570" xr:uid="{02EEAAC4-2914-4F74-ACDA-CCE25091BB93}"/>
    <cellStyle name="제목 22" xfId="18571" xr:uid="{8B7BFC75-3B94-446F-96E9-FC84F3971CDE}"/>
    <cellStyle name="제목 23" xfId="18572" xr:uid="{69FA633C-B3A8-4920-B24D-9AF263A32137}"/>
    <cellStyle name="제목 24" xfId="18573" xr:uid="{A31A88A7-5DA4-49AA-BC70-B0D11D440CE8}"/>
    <cellStyle name="제목 25" xfId="18574" xr:uid="{7EC58A65-C7D2-4059-B245-D487EB0B7672}"/>
    <cellStyle name="제목 26" xfId="18575" xr:uid="{B7FD5D84-F464-4DD7-9B8E-69DBF6A752A5}"/>
    <cellStyle name="제목 27" xfId="18576" xr:uid="{A5C35B61-A758-4427-9D90-3C914CFA69C9}"/>
    <cellStyle name="제목 28" xfId="18577" xr:uid="{0B545564-65DE-4358-9CA6-C6C8EE741887}"/>
    <cellStyle name="제목 29" xfId="18578" xr:uid="{E56F74BC-D8B8-4619-99CC-BF636F87E228}"/>
    <cellStyle name="제목 3 10" xfId="18579" xr:uid="{93BF4923-EF2B-4BF1-B786-8093C8F60667}"/>
    <cellStyle name="제목 3 11" xfId="18580" xr:uid="{73F118FF-89DA-40C1-A93E-D38C40488238}"/>
    <cellStyle name="제목 3 12" xfId="18581" xr:uid="{2A744E83-0102-4392-9D14-B3CA1089F5A3}"/>
    <cellStyle name="제목 3 13" xfId="18582" xr:uid="{AEDFEA8C-A032-4D8B-AAA4-DF4022668B84}"/>
    <cellStyle name="제목 3 14" xfId="18583" xr:uid="{B0AFACCC-BC75-40AF-AA9D-D707BFB25367}"/>
    <cellStyle name="제목 3 15" xfId="18584" xr:uid="{121ABE5E-59BD-4C96-B462-7495455F8AC1}"/>
    <cellStyle name="제목 3 16" xfId="18585" xr:uid="{3AAF31DC-E925-47FC-80C6-48D8DCDD3F2F}"/>
    <cellStyle name="제목 3 17" xfId="18586" xr:uid="{6AE5F6CF-AB24-47D7-94E8-EC094079B225}"/>
    <cellStyle name="제목 3 18" xfId="18587" xr:uid="{345671D9-C543-4542-87B3-CF917484D278}"/>
    <cellStyle name="제목 3 19" xfId="18588" xr:uid="{0558E1D3-D8A8-4DF4-8A70-41EA1E6B3829}"/>
    <cellStyle name="제목 3 2" xfId="18589" xr:uid="{29059098-42AA-4A4D-BB09-975B455577BC}"/>
    <cellStyle name="제목 3 2 2" xfId="18590" xr:uid="{ACCBDCFF-12CA-452D-8D61-EAE7BD54FDFE}"/>
    <cellStyle name="제목 3 2 3" xfId="18591" xr:uid="{F2D57FDA-61C7-4442-81D1-36B5F9D07F5C}"/>
    <cellStyle name="제목 3 20" xfId="18592" xr:uid="{07489AA5-C74E-43E4-9EDB-CC93864B579B}"/>
    <cellStyle name="제목 3 21" xfId="18593" xr:uid="{13CD5053-A726-47E9-9515-297A8343E932}"/>
    <cellStyle name="제목 3 22" xfId="18594" xr:uid="{D0C85756-DFA9-47AB-87E3-835DBEA88FC1}"/>
    <cellStyle name="제목 3 23" xfId="18595" xr:uid="{175FE1AC-FE16-4EA3-A1F8-BEA338F00766}"/>
    <cellStyle name="제목 3 24" xfId="18596" xr:uid="{2D9AA484-E994-4D00-8ADC-51E4626A31DA}"/>
    <cellStyle name="제목 3 25" xfId="18597" xr:uid="{DBCC81EB-7C5F-44C2-B771-D88A23165C94}"/>
    <cellStyle name="제목 3 26" xfId="18598" xr:uid="{3D074F18-554D-4DAB-9D16-CA70AB2ABB44}"/>
    <cellStyle name="제목 3 27" xfId="18599" xr:uid="{EC865D48-0BCD-4E06-8F87-6BE52BAEB644}"/>
    <cellStyle name="제목 3 28" xfId="18600" xr:uid="{2D245A08-6026-4285-A2F2-5BE814EB2A2B}"/>
    <cellStyle name="제목 3 29" xfId="18601" xr:uid="{8D6E25BA-C6A4-4D2F-B791-775AB4487368}"/>
    <cellStyle name="제목 3 3" xfId="18602" xr:uid="{C76E19C2-2841-4C01-9851-9C527AB97564}"/>
    <cellStyle name="제목 3 30" xfId="18603" xr:uid="{21D7C2B1-E26D-4A20-ABFD-BB1910EBBDFF}"/>
    <cellStyle name="제목 3 31" xfId="18604" xr:uid="{C46B656A-24CA-44E5-B02F-A7399600FACB}"/>
    <cellStyle name="제목 3 32" xfId="18605" xr:uid="{F2FA2BAD-BC46-4E03-B053-0B543F13BAF6}"/>
    <cellStyle name="제목 3 33" xfId="18606" xr:uid="{4215E31F-6765-46CF-B0E8-7E2D064F401A}"/>
    <cellStyle name="제목 3 34" xfId="18607" xr:uid="{030F3003-B029-4B37-9EA5-4427BE4A7B36}"/>
    <cellStyle name="제목 3 35" xfId="18608" xr:uid="{A97241A0-14EF-4B2B-80E8-BD562A02DCDE}"/>
    <cellStyle name="제목 3 36" xfId="18609" xr:uid="{5E469C5D-4C0F-4210-99DD-A18535C07F70}"/>
    <cellStyle name="제목 3 37" xfId="18610" xr:uid="{89FF45CA-7858-498F-99BE-012B2F0C1A56}"/>
    <cellStyle name="제목 3 38" xfId="18611" xr:uid="{257F9CCE-4B3F-46B1-97ED-73E7E241882A}"/>
    <cellStyle name="제목 3 39" xfId="18612" xr:uid="{3F0712A5-C5D6-4A43-91A0-3F3BEFF7976C}"/>
    <cellStyle name="제목 3 4" xfId="18613" xr:uid="{AE6112F5-DC85-4B22-BEAC-9907862BA86A}"/>
    <cellStyle name="제목 3 40" xfId="18614" xr:uid="{C237AD28-4B0A-4B8B-959F-AF1F620B0CAA}"/>
    <cellStyle name="제목 3 41" xfId="18615" xr:uid="{61BE6983-4C0D-4E1B-BD5E-BE76B68ED0F5}"/>
    <cellStyle name="제목 3 42" xfId="18616" xr:uid="{85BBFD7C-A4EE-4851-9433-A7EEB19E9577}"/>
    <cellStyle name="제목 3 43" xfId="42330" xr:uid="{59482875-8918-40A0-B13B-055658D135A7}"/>
    <cellStyle name="제목 3 5" xfId="18617" xr:uid="{CC1DD081-E34B-49C3-9094-C110F6C990E2}"/>
    <cellStyle name="제목 3 6" xfId="18618" xr:uid="{9FB56D48-A25C-4CA4-89DE-72311EB26C35}"/>
    <cellStyle name="제목 3 7" xfId="18619" xr:uid="{A486D287-2B4B-49B3-B19C-22FAE23933FA}"/>
    <cellStyle name="제목 3 8" xfId="18620" xr:uid="{5F5678F1-257A-44CE-B692-9AF6A0BF4139}"/>
    <cellStyle name="제목 3 9" xfId="18621" xr:uid="{EBE8A896-86A7-44FD-BF14-196D8263E02D}"/>
    <cellStyle name="제목 30" xfId="18622" xr:uid="{445E853D-E7EF-4DA9-A846-7474CBA8624C}"/>
    <cellStyle name="제목 31" xfId="18623" xr:uid="{58CACF6C-6603-4CAD-B648-8468ABF4BA35}"/>
    <cellStyle name="제목 32" xfId="18624" xr:uid="{B9A10DE9-FDAF-4740-BDC2-810028AEC4DE}"/>
    <cellStyle name="제목 33" xfId="18625" xr:uid="{8D492C15-4CCF-4EEB-8E7F-25AC1CAA8CC5}"/>
    <cellStyle name="제목 34" xfId="18626" xr:uid="{C9B56D5B-7E0F-4D7C-B34E-6D2C775D2527}"/>
    <cellStyle name="제목 35" xfId="18627" xr:uid="{6C545516-FBBA-479E-94D7-987F5B98D4AE}"/>
    <cellStyle name="제목 36" xfId="18628" xr:uid="{8EB68594-A51B-4E1A-A43C-0A5D99D94725}"/>
    <cellStyle name="제목 37" xfId="18629" xr:uid="{90F4992B-A3D1-4D6E-BF09-22EC39410D24}"/>
    <cellStyle name="제목 38" xfId="18630" xr:uid="{FE8B9678-D279-4EB7-910D-20CFD17E201B}"/>
    <cellStyle name="제목 39" xfId="18631" xr:uid="{25A935D9-78BE-4598-A677-5E6971484F41}"/>
    <cellStyle name="제목 4 10" xfId="18632" xr:uid="{CBB117FF-2C86-45D4-B244-6DD6ECA9A13F}"/>
    <cellStyle name="제목 4 11" xfId="18633" xr:uid="{FB5E5AF6-F93E-4CFC-83DA-174BA0F555CB}"/>
    <cellStyle name="제목 4 12" xfId="18634" xr:uid="{8CD45F78-87C5-46F0-80D6-98E0CF8DE714}"/>
    <cellStyle name="제목 4 13" xfId="18635" xr:uid="{0A97F6CD-2797-46E3-AABD-C691A5DCE1FB}"/>
    <cellStyle name="제목 4 14" xfId="18636" xr:uid="{92DB3484-65EB-4F7D-8FF6-8413C2A462E9}"/>
    <cellStyle name="제목 4 15" xfId="18637" xr:uid="{18D4598E-D01B-4951-B90C-C3806D01AFD5}"/>
    <cellStyle name="제목 4 16" xfId="18638" xr:uid="{34519F5C-48C5-4656-A598-4F1D484C7CA7}"/>
    <cellStyle name="제목 4 17" xfId="18639" xr:uid="{438C4ECB-10D6-4B99-869A-D29F553BFD6E}"/>
    <cellStyle name="제목 4 18" xfId="18640" xr:uid="{B9C5CD15-458F-4042-B344-C87C59C664EF}"/>
    <cellStyle name="제목 4 19" xfId="18641" xr:uid="{F9E7DEC1-98C2-4093-933C-7B44C4CA2A1F}"/>
    <cellStyle name="제목 4 2" xfId="18642" xr:uid="{B5446058-F8AF-40E9-AAED-62D2D29A781A}"/>
    <cellStyle name="제목 4 2 2" xfId="18643" xr:uid="{FBA6643D-A80F-41D2-91EA-6B60E6E45129}"/>
    <cellStyle name="제목 4 2 3" xfId="18644" xr:uid="{B425BE1C-B117-4093-954D-904A8A9B1A81}"/>
    <cellStyle name="제목 4 20" xfId="18645" xr:uid="{B2FF54C5-64C1-4F22-A7BC-496134BC9E54}"/>
    <cellStyle name="제목 4 21" xfId="18646" xr:uid="{7ED16F9E-352E-4789-9F4A-26675F8A9C8E}"/>
    <cellStyle name="제목 4 22" xfId="18647" xr:uid="{4C019099-2C3F-4507-A928-1684F542F64E}"/>
    <cellStyle name="제목 4 23" xfId="18648" xr:uid="{C5D2D2B6-6122-40EF-A3DE-FBD3BBE14153}"/>
    <cellStyle name="제목 4 24" xfId="18649" xr:uid="{8B9AA4F0-B59D-45DF-B06E-E697E3D9F3F9}"/>
    <cellStyle name="제목 4 25" xfId="18650" xr:uid="{3CD37045-0E94-4F6E-B75E-536F2F7D1C8E}"/>
    <cellStyle name="제목 4 26" xfId="18651" xr:uid="{EB4B1027-F4E0-46C8-AEB7-BE68619ABA7E}"/>
    <cellStyle name="제목 4 27" xfId="18652" xr:uid="{8E744AE6-5F9A-48FA-9ED2-BB009C8CBE0C}"/>
    <cellStyle name="제목 4 28" xfId="18653" xr:uid="{20C2EDB0-CBFE-47B7-92B2-3917518A5901}"/>
    <cellStyle name="제목 4 29" xfId="18654" xr:uid="{BC72B7D6-BE89-4F71-B599-24B2E7B968A6}"/>
    <cellStyle name="제목 4 3" xfId="18655" xr:uid="{234A0C71-345C-4878-B5DD-592E3C4BC19D}"/>
    <cellStyle name="제목 4 30" xfId="18656" xr:uid="{D499E383-CCDC-4801-B997-BA5C52E7782F}"/>
    <cellStyle name="제목 4 31" xfId="18657" xr:uid="{802A3DA3-22D7-462B-9211-3BD3F5AA54CE}"/>
    <cellStyle name="제목 4 32" xfId="18658" xr:uid="{A4D8C84C-C404-4DC1-8996-8073981D9C96}"/>
    <cellStyle name="제목 4 33" xfId="18659" xr:uid="{02355D33-FB2C-49F6-9F5B-B59F25733677}"/>
    <cellStyle name="제목 4 34" xfId="18660" xr:uid="{46AAE154-B5FD-42F8-B6E3-0DD40B1968B2}"/>
    <cellStyle name="제목 4 35" xfId="18661" xr:uid="{034BF9C6-06FF-47CE-A3F1-C89C8F288198}"/>
    <cellStyle name="제목 4 36" xfId="18662" xr:uid="{A66C1F09-E572-424F-91FB-EF2BFDFF1343}"/>
    <cellStyle name="제목 4 37" xfId="18663" xr:uid="{D2717155-1A49-43BB-AD09-C787537B34F4}"/>
    <cellStyle name="제목 4 38" xfId="18664" xr:uid="{814E5AB1-1BAE-469F-B7F5-CE99B745E936}"/>
    <cellStyle name="제목 4 39" xfId="18665" xr:uid="{B74F729E-C464-4EC9-9554-9D66C64D388E}"/>
    <cellStyle name="제목 4 4" xfId="18666" xr:uid="{8DF2A6FC-FAA8-433B-83F7-736F9EE124E3}"/>
    <cellStyle name="제목 4 40" xfId="18667" xr:uid="{D22607A1-5450-4F69-BA8F-08B64281E18E}"/>
    <cellStyle name="제목 4 41" xfId="18668" xr:uid="{FE7E111D-0FAC-4549-AF31-9923758B032E}"/>
    <cellStyle name="제목 4 42" xfId="18669" xr:uid="{67A5ED74-1224-4090-A7CE-30EDA9AF986B}"/>
    <cellStyle name="제목 4 43" xfId="42331" xr:uid="{F6F97C85-96F2-4809-ABB4-F21D75D4981E}"/>
    <cellStyle name="제목 4 5" xfId="18670" xr:uid="{F25BCB31-6CB2-4E8F-B263-6ACDFA8F523E}"/>
    <cellStyle name="제목 4 6" xfId="18671" xr:uid="{456C04A4-B071-4233-A949-AA470B85F3D1}"/>
    <cellStyle name="제목 4 7" xfId="18672" xr:uid="{CF3DF241-4614-4BE0-AFA2-CFC67C3B58A0}"/>
    <cellStyle name="제목 4 8" xfId="18673" xr:uid="{6B6AD192-B2D4-4B2E-94C2-89EE51572BCE}"/>
    <cellStyle name="제목 4 9" xfId="18674" xr:uid="{C2961932-0474-4306-B99D-C3B023F46A16}"/>
    <cellStyle name="제목 40" xfId="18675" xr:uid="{22EC014F-5F62-4A61-80AC-F3F14EB74498}"/>
    <cellStyle name="제목 41" xfId="18676" xr:uid="{1D2A9E4B-EE43-4EAB-8EBA-18CB253E7336}"/>
    <cellStyle name="제목 42" xfId="18677" xr:uid="{18A5DE67-EA11-4B22-AA5C-ABB8568DE138}"/>
    <cellStyle name="제목 43" xfId="18678" xr:uid="{45791053-183B-4C49-9BA5-C9DC3453937C}"/>
    <cellStyle name="제목 44" xfId="18679" xr:uid="{19D1391F-C0DB-4320-96BF-D5E5D0FD193E}"/>
    <cellStyle name="제목 45" xfId="18680" xr:uid="{74888B64-ED59-4EA5-8356-F80AA7BEC1F2}"/>
    <cellStyle name="제목 46" xfId="18681" xr:uid="{A1940676-A83D-4928-A769-8D4C274873F7}"/>
    <cellStyle name="제목 47" xfId="18682" xr:uid="{87611B33-470F-4CCE-A6D7-A4654402586E}"/>
    <cellStyle name="제목 48" xfId="18683" xr:uid="{68758037-1BEA-4F50-B1BA-558F9D4DE0BE}"/>
    <cellStyle name="제목 49" xfId="18684" xr:uid="{A6B6DFF0-6A47-491E-B243-AA8DF0BCB786}"/>
    <cellStyle name="제목 5" xfId="18685" xr:uid="{FFA897AD-682C-49F0-AB26-DC38F106563C}"/>
    <cellStyle name="제목 5 10" xfId="18686" xr:uid="{F7973E91-77AB-468A-B677-011F14018A82}"/>
    <cellStyle name="제목 5 11" xfId="18687" xr:uid="{D51D2CA6-806D-409E-907A-B49722A0199A}"/>
    <cellStyle name="제목 5 12" xfId="18688" xr:uid="{FCAC2618-AD7A-461E-B311-B5E32A28632C}"/>
    <cellStyle name="제목 5 13" xfId="18689" xr:uid="{17DE58E1-ECB1-4CCA-96FC-D09DF2FC253E}"/>
    <cellStyle name="제목 5 14" xfId="18690" xr:uid="{9428D89B-1414-4B3D-81E6-34ED90392071}"/>
    <cellStyle name="제목 5 15" xfId="18691" xr:uid="{5C94F7BC-C38F-4D47-B69F-C1C969D31417}"/>
    <cellStyle name="제목 5 16" xfId="18692" xr:uid="{D5254183-4BDA-46AF-95EC-85569597E751}"/>
    <cellStyle name="제목 5 17" xfId="18693" xr:uid="{980719FD-8FD5-421A-86C7-9F8EA6C32D01}"/>
    <cellStyle name="제목 5 18" xfId="18694" xr:uid="{0A1EFB2D-BDC2-4C22-9C2D-611FAC81EE20}"/>
    <cellStyle name="제목 5 19" xfId="18695" xr:uid="{EB75E306-92F3-46CC-B089-C54EEE438B7C}"/>
    <cellStyle name="제목 5 2" xfId="18696" xr:uid="{789DAA08-94DB-4A9D-B130-C1048D594B79}"/>
    <cellStyle name="제목 5 2 10" xfId="18697" xr:uid="{EEAA353A-339B-4A13-93C0-0C793366FDE5}"/>
    <cellStyle name="제목 5 2 11" xfId="18698" xr:uid="{FAE10320-A56F-4857-953E-A00C6E7BFA44}"/>
    <cellStyle name="제목 5 2 12" xfId="18699" xr:uid="{8E32318B-7045-4070-8645-A6EFC1108949}"/>
    <cellStyle name="제목 5 2 13" xfId="18700" xr:uid="{28012A21-530E-4E96-8432-B9967E2C890B}"/>
    <cellStyle name="제목 5 2 14" xfId="18701" xr:uid="{8D76D90A-19CB-4F04-AAF6-07E21093C955}"/>
    <cellStyle name="제목 5 2 15" xfId="18702" xr:uid="{44EAC62A-4893-4BB3-8192-4E263C751C50}"/>
    <cellStyle name="제목 5 2 16" xfId="18703" xr:uid="{E9253F5B-40B9-4A51-92DD-B051A9EABB5D}"/>
    <cellStyle name="제목 5 2 17" xfId="18704" xr:uid="{EE07B4FB-EA37-40B6-A725-9631AD75B228}"/>
    <cellStyle name="제목 5 2 18" xfId="18705" xr:uid="{CE5D35A0-FE73-487F-8483-582ABD64460B}"/>
    <cellStyle name="제목 5 2 19" xfId="18706" xr:uid="{14D09472-3AAB-4EFF-9197-38674A7E539F}"/>
    <cellStyle name="제목 5 2 2" xfId="18707" xr:uid="{D1AF22DA-1601-4C4E-BD38-60A7F2BEE0FA}"/>
    <cellStyle name="제목 5 2 2 10" xfId="18708" xr:uid="{5A66F1CC-3212-4F2F-ACB8-FFFA2F79929E}"/>
    <cellStyle name="제목 5 2 2 11" xfId="18709" xr:uid="{3CBF0124-75B8-4730-A3B0-37319F3D7C0B}"/>
    <cellStyle name="제목 5 2 2 12" xfId="18710" xr:uid="{4BBD99F0-5FF0-4BCC-9845-8CEFAA687A2A}"/>
    <cellStyle name="제목 5 2 2 13" xfId="18711" xr:uid="{AB92776C-219A-4872-8DDA-7B85F4E62B3A}"/>
    <cellStyle name="제목 5 2 2 14" xfId="18712" xr:uid="{D849E50C-94BD-4AA6-ACED-DEDE8F09FEB8}"/>
    <cellStyle name="제목 5 2 2 15" xfId="18713" xr:uid="{0ED5DC3E-6F96-4CFE-BDF7-C8ED0CA9BD7F}"/>
    <cellStyle name="제목 5 2 2 16" xfId="18714" xr:uid="{48FFBBB8-57B4-4E32-9D52-15DF4E0A8158}"/>
    <cellStyle name="제목 5 2 2 17" xfId="18715" xr:uid="{2AF8B077-C992-4741-8359-EBF55B6DC63E}"/>
    <cellStyle name="제목 5 2 2 18" xfId="18716" xr:uid="{36F8B4FD-C435-4FFC-BC0A-96E366E4AFA6}"/>
    <cellStyle name="제목 5 2 2 19" xfId="18717" xr:uid="{228C7107-F850-49BA-B2C4-6739EF75E061}"/>
    <cellStyle name="제목 5 2 2 2" xfId="18718" xr:uid="{64AFAFB3-3AB7-41F9-A637-3292CCD01687}"/>
    <cellStyle name="제목 5 2 2 2 10" xfId="18719" xr:uid="{4255B44F-3B43-4D70-A449-FAE06E6E6C5F}"/>
    <cellStyle name="제목 5 2 2 2 11" xfId="18720" xr:uid="{7FF0D052-A5C3-438D-809F-6D63BBC249E6}"/>
    <cellStyle name="제목 5 2 2 2 12" xfId="18721" xr:uid="{25F1ACA2-F75D-42E1-9B41-EE822F0E7F59}"/>
    <cellStyle name="제목 5 2 2 2 13" xfId="18722" xr:uid="{936DDD76-84BF-4BDA-B9F5-028BE6E1D9E5}"/>
    <cellStyle name="제목 5 2 2 2 14" xfId="18723" xr:uid="{9D103297-5DB8-4471-A7CB-5E7531C64F60}"/>
    <cellStyle name="제목 5 2 2 2 15" xfId="18724" xr:uid="{22248187-CFFC-40FC-BDDB-9913A211BC4A}"/>
    <cellStyle name="제목 5 2 2 2 16" xfId="18725" xr:uid="{C014B1E9-DD16-436B-A379-316E6CCED8B7}"/>
    <cellStyle name="제목 5 2 2 2 17" xfId="18726" xr:uid="{AD8A700D-34A9-4FF8-B068-8DFAE1C566D1}"/>
    <cellStyle name="제목 5 2 2 2 18" xfId="18727" xr:uid="{E915D316-1139-4FAE-85DE-C3EC80357D78}"/>
    <cellStyle name="제목 5 2 2 2 19" xfId="18728" xr:uid="{533FD561-9A7D-4BF8-AD96-D2706E29FCAA}"/>
    <cellStyle name="제목 5 2 2 2 2" xfId="18729" xr:uid="{A4422AD8-97D3-4246-B372-83158D6FECB6}"/>
    <cellStyle name="제목 5 2 2 2 20" xfId="18730" xr:uid="{27E9859F-E2FF-4716-83E8-B9038277A8A9}"/>
    <cellStyle name="제목 5 2 2 2 21" xfId="18731" xr:uid="{B49A3A67-EC7D-4EFC-8F3A-7D39B8B29174}"/>
    <cellStyle name="제목 5 2 2 2 22" xfId="18732" xr:uid="{CC2FC719-6850-4A6E-98CA-47E45FA135FB}"/>
    <cellStyle name="제목 5 2 2 2 23" xfId="18733" xr:uid="{F0B8159C-2001-49EE-9EE7-02DF92D526D8}"/>
    <cellStyle name="제목 5 2 2 2 24" xfId="18734" xr:uid="{9B3A1892-FF60-4ACA-91AD-9D81B76CFAC9}"/>
    <cellStyle name="제목 5 2 2 2 25" xfId="18735" xr:uid="{45A0F238-AAFE-4C6B-97F0-13EF1F30F5FE}"/>
    <cellStyle name="제목 5 2 2 2 26" xfId="18736" xr:uid="{D0F2D1BA-D5A3-4102-A325-008EE1EF46CF}"/>
    <cellStyle name="제목 5 2 2 2 27" xfId="18737" xr:uid="{7F220332-D2DE-4B67-A43D-53FBB03DFDA7}"/>
    <cellStyle name="제목 5 2 2 2 28" xfId="18738" xr:uid="{3E33C917-A72B-4420-BA8E-03E3048908C6}"/>
    <cellStyle name="제목 5 2 2 2 29" xfId="18739" xr:uid="{393101B3-FACA-4EF8-8A77-FAF6D0963EF8}"/>
    <cellStyle name="제목 5 2 2 2 3" xfId="18740" xr:uid="{4855F65A-0A52-4FEE-80F2-A06BA43B7340}"/>
    <cellStyle name="제목 5 2 2 2 30" xfId="18741" xr:uid="{1EEBDB80-C727-432C-ABFE-F859ADCFF65F}"/>
    <cellStyle name="제목 5 2 2 2 31" xfId="18742" xr:uid="{02046841-5A3C-430F-B6E7-06DF113782FD}"/>
    <cellStyle name="제목 5 2 2 2 32" xfId="18743" xr:uid="{9B784A79-AB22-45DE-843B-D4890776EF1A}"/>
    <cellStyle name="제목 5 2 2 2 33" xfId="18744" xr:uid="{4DBE907F-0B1F-41EF-B1E6-B11C430EB033}"/>
    <cellStyle name="제목 5 2 2 2 34" xfId="18745" xr:uid="{6FA974AE-3853-4F92-B05B-A6CB8FCDF68A}"/>
    <cellStyle name="제목 5 2 2 2 35" xfId="18746" xr:uid="{DA3EE28F-F233-42A7-B023-8C3A3E0539D4}"/>
    <cellStyle name="제목 5 2 2 2 36" xfId="18747" xr:uid="{4DB0961B-B6E3-4DD5-8257-7EFF2118FBBB}"/>
    <cellStyle name="제목 5 2 2 2 37" xfId="18748" xr:uid="{AA6842A7-E48F-49C2-9117-686F155AF26D}"/>
    <cellStyle name="제목 5 2 2 2 38" xfId="18749" xr:uid="{6D459F2D-E010-473A-A9F7-5E2F4474BCD1}"/>
    <cellStyle name="제목 5 2 2 2 39" xfId="18750" xr:uid="{326FA875-E3A2-4D1B-A699-E4737F3210AA}"/>
    <cellStyle name="제목 5 2 2 2 4" xfId="18751" xr:uid="{0E614176-7ADA-47C0-A582-D30EA556C312}"/>
    <cellStyle name="제목 5 2 2 2 5" xfId="18752" xr:uid="{9ED85EEF-39FA-4B53-98E0-2CFE3B6C375B}"/>
    <cellStyle name="제목 5 2 2 2 6" xfId="18753" xr:uid="{42BA837F-3E8A-4FEF-B023-D4E0629C795B}"/>
    <cellStyle name="제목 5 2 2 2 7" xfId="18754" xr:uid="{51ECE484-CD36-4A5F-9AB9-01779902BD73}"/>
    <cellStyle name="제목 5 2 2 2 8" xfId="18755" xr:uid="{45DC17AD-5176-41C3-BC75-92158DF0BB49}"/>
    <cellStyle name="제목 5 2 2 2 9" xfId="18756" xr:uid="{039A087E-300E-4577-99EE-55EDEBB97F36}"/>
    <cellStyle name="제목 5 2 2 20" xfId="18757" xr:uid="{130A442F-0AFF-422D-9E51-88A98FDCE8DF}"/>
    <cellStyle name="제목 5 2 2 21" xfId="18758" xr:uid="{5BF62234-661C-47B1-B92E-40B2AD163F53}"/>
    <cellStyle name="제목 5 2 2 22" xfId="18759" xr:uid="{85C26643-AB72-4DE4-9DE6-2B1F5A271647}"/>
    <cellStyle name="제목 5 2 2 23" xfId="18760" xr:uid="{6DAAFCEB-9079-4F52-BF6B-5F7D7EF95A8A}"/>
    <cellStyle name="제목 5 2 2 24" xfId="18761" xr:uid="{1DA8D134-4608-409D-93D3-A5C20B4BC93E}"/>
    <cellStyle name="제목 5 2 2 25" xfId="18762" xr:uid="{0A223201-5E17-4429-A0DE-7D70D132058B}"/>
    <cellStyle name="제목 5 2 2 26" xfId="18763" xr:uid="{7AF0B7B5-1C70-4D0C-A284-FEE7646EFAAC}"/>
    <cellStyle name="제목 5 2 2 27" xfId="18764" xr:uid="{C995DE96-E1D7-467E-A8DE-2935B0A34BAB}"/>
    <cellStyle name="제목 5 2 2 28" xfId="18765" xr:uid="{FB141AE5-97B9-41D6-A1F7-D11C1FFF93F5}"/>
    <cellStyle name="제목 5 2 2 29" xfId="18766" xr:uid="{404F6279-DD85-4C5F-B6A1-DFB16259EFA0}"/>
    <cellStyle name="제목 5 2 2 3" xfId="18767" xr:uid="{CC8D1D74-F7DD-4209-A8A1-3849D1709057}"/>
    <cellStyle name="제목 5 2 2 30" xfId="18768" xr:uid="{53496B9C-6857-4F69-9F20-07290A5FDB92}"/>
    <cellStyle name="제목 5 2 2 31" xfId="18769" xr:uid="{49B982CF-C5CA-4B94-9A34-04661D8939AA}"/>
    <cellStyle name="제목 5 2 2 32" xfId="18770" xr:uid="{C72A340B-6ACD-443C-9EC5-17833A8CB630}"/>
    <cellStyle name="제목 5 2 2 33" xfId="18771" xr:uid="{926911BD-1B31-46B7-8A2C-47659B85909C}"/>
    <cellStyle name="제목 5 2 2 34" xfId="18772" xr:uid="{F919739E-808F-4811-B819-8DEAF6E387CA}"/>
    <cellStyle name="제목 5 2 2 35" xfId="18773" xr:uid="{41B9B3E3-5301-4AFC-B1AF-175D738D5459}"/>
    <cellStyle name="제목 5 2 2 36" xfId="18774" xr:uid="{9B650411-48CC-42A6-8A42-D9911557BE87}"/>
    <cellStyle name="제목 5 2 2 37" xfId="18775" xr:uid="{982C33BB-A6D0-4ED0-9890-1D9C33F1AB18}"/>
    <cellStyle name="제목 5 2 2 38" xfId="18776" xr:uid="{1B9621F1-206E-4108-8F5E-B34D9E7938D8}"/>
    <cellStyle name="제목 5 2 2 39" xfId="18777" xr:uid="{0347053E-BF1B-40E5-A987-B36B8BDB98AB}"/>
    <cellStyle name="제목 5 2 2 4" xfId="18778" xr:uid="{8BB3CF2C-514E-4A0C-8594-FCA6C37A1772}"/>
    <cellStyle name="제목 5 2 2 5" xfId="18779" xr:uid="{E1F92EB2-6229-45A9-B5BF-FBE9F75FA67E}"/>
    <cellStyle name="제목 5 2 2 6" xfId="18780" xr:uid="{D90074C5-CCB5-4C64-9639-746B1307D9F3}"/>
    <cellStyle name="제목 5 2 2 7" xfId="18781" xr:uid="{B9063F3D-3578-4D78-A45B-B168DF3B441A}"/>
    <cellStyle name="제목 5 2 2 8" xfId="18782" xr:uid="{F31EF74B-991E-4961-B70C-BCD5E5B83A88}"/>
    <cellStyle name="제목 5 2 2 9" xfId="18783" xr:uid="{67EDCAC1-7AA6-4CE5-B3FD-55A83A0E6C65}"/>
    <cellStyle name="제목 5 2 20" xfId="18784" xr:uid="{B3B79263-B768-4A16-80BF-4686EABFD8A2}"/>
    <cellStyle name="제목 5 2 21" xfId="18785" xr:uid="{9FD3244C-6627-401D-9263-CA2D6D7633F8}"/>
    <cellStyle name="제목 5 2 22" xfId="18786" xr:uid="{35DC9032-72DF-4C98-A2E3-C843F4A1B026}"/>
    <cellStyle name="제목 5 2 23" xfId="18787" xr:uid="{9CDC7CCD-E173-4997-8D10-9C8B5202FAC1}"/>
    <cellStyle name="제목 5 2 24" xfId="18788" xr:uid="{CD4DAFBF-9FBE-4175-87F4-111289433A7B}"/>
    <cellStyle name="제목 5 2 25" xfId="18789" xr:uid="{BD8ADD02-AFF5-4455-8F85-C43E3898748E}"/>
    <cellStyle name="제목 5 2 26" xfId="18790" xr:uid="{A90BDE5B-00AD-47E4-BE7E-AD617946E22B}"/>
    <cellStyle name="제목 5 2 27" xfId="18791" xr:uid="{0180C4AC-0863-4482-B3D3-5CA8B915AAFC}"/>
    <cellStyle name="제목 5 2 28" xfId="18792" xr:uid="{DA5E93DD-1FD4-4F62-95ED-523A618BF464}"/>
    <cellStyle name="제목 5 2 29" xfId="18793" xr:uid="{923D7BD4-929D-4D64-86DF-339A0C2FA9E1}"/>
    <cellStyle name="제목 5 2 3" xfId="18794" xr:uid="{ED614569-1D4B-40DC-81EA-952D1A104AB7}"/>
    <cellStyle name="제목 5 2 30" xfId="18795" xr:uid="{C97E0222-DA26-4B19-8458-B1869DF4DB4A}"/>
    <cellStyle name="제목 5 2 31" xfId="18796" xr:uid="{8D6AA9D6-F3A4-4E7C-BD3E-1DAB0ACC507C}"/>
    <cellStyle name="제목 5 2 32" xfId="18797" xr:uid="{BB05E759-AF5F-4080-8C35-944CAD495DAD}"/>
    <cellStyle name="제목 5 2 33" xfId="18798" xr:uid="{5A3D27A9-A19F-4195-A1CC-18A0E3ACE020}"/>
    <cellStyle name="제목 5 2 34" xfId="18799" xr:uid="{076AC184-E4BC-4820-9BC1-79A80C0E94E0}"/>
    <cellStyle name="제목 5 2 35" xfId="18800" xr:uid="{90DF4DFE-44FA-4F11-82AF-0486BC149436}"/>
    <cellStyle name="제목 5 2 36" xfId="18801" xr:uid="{44A7E09E-18FC-44AB-A2BD-C65E63055EC0}"/>
    <cellStyle name="제목 5 2 37" xfId="18802" xr:uid="{E026729F-2583-499B-BE2A-94FD8BABE573}"/>
    <cellStyle name="제목 5 2 38" xfId="18803" xr:uid="{7972547E-491E-4A4C-9973-BFCECE0E41A5}"/>
    <cellStyle name="제목 5 2 39" xfId="18804" xr:uid="{63A1220A-0755-43BA-8963-E51BB8154CE8}"/>
    <cellStyle name="제목 5 2 4" xfId="18805" xr:uid="{D0EA7091-89B8-4488-9F45-68259A370B2C}"/>
    <cellStyle name="제목 5 2 40" xfId="18806" xr:uid="{13171211-08AA-4CEB-A9DB-F6C3778207BF}"/>
    <cellStyle name="제목 5 2 41" xfId="18807" xr:uid="{6CDB1DB2-FA98-4B6B-B103-1D4C528D0E21}"/>
    <cellStyle name="제목 5 2 42" xfId="18808" xr:uid="{126F0310-8928-44FB-B83C-1F3C1A3A2AEE}"/>
    <cellStyle name="제목 5 2 43" xfId="18809" xr:uid="{7BD6D95C-FCA7-4764-880F-389A7D85361D}"/>
    <cellStyle name="제목 5 2 44" xfId="18810" xr:uid="{D96BF538-11C6-4A1D-BCE5-3BF9F4C8A7E4}"/>
    <cellStyle name="제목 5 2 45" xfId="18811" xr:uid="{C884F32C-9885-4FEC-AFDC-4D8605C9A77A}"/>
    <cellStyle name="제목 5 2 46" xfId="18812" xr:uid="{EE7FFEB0-DCC3-4B1D-92BC-BCB0A8FAA768}"/>
    <cellStyle name="제목 5 2 47" xfId="18813" xr:uid="{0251C57D-1AC8-4241-8709-09912057454A}"/>
    <cellStyle name="제목 5 2 48" xfId="18814" xr:uid="{F299EA9C-C3B8-4F37-B6E8-7B3FCFE7BD3C}"/>
    <cellStyle name="제목 5 2 49" xfId="18815" xr:uid="{EFEE259E-84B4-4090-9688-9B974DA8E445}"/>
    <cellStyle name="제목 5 2 5" xfId="18816" xr:uid="{9757EDC9-F54B-41C3-A615-C1D5D9A06833}"/>
    <cellStyle name="제목 5 2 50" xfId="18817" xr:uid="{7A7F5063-EAA0-4994-A50E-A0A6727D5BED}"/>
    <cellStyle name="제목 5 2 51" xfId="18818" xr:uid="{5E1668B8-1469-4A0F-8077-8AF6B268E02C}"/>
    <cellStyle name="제목 5 2 52" xfId="18819" xr:uid="{DFD56DA2-AEFF-443C-BFD0-BD7ECA66E8C7}"/>
    <cellStyle name="제목 5 2 53" xfId="18820" xr:uid="{4A00357E-531D-445C-BDA4-7779F1BC8C8B}"/>
    <cellStyle name="제목 5 2 54" xfId="18821" xr:uid="{C3B3E67D-2AE4-41E3-BC3D-5A50224AF2EA}"/>
    <cellStyle name="제목 5 2 55" xfId="18822" xr:uid="{01E401CB-F5EB-466F-999E-0D9B5AB54A59}"/>
    <cellStyle name="제목 5 2 56" xfId="18823" xr:uid="{4CC065D6-1A8E-4C43-BECC-F2E345541CA7}"/>
    <cellStyle name="제목 5 2 57" xfId="18824" xr:uid="{426C1C95-C33A-410B-AD01-2ACD57B568ED}"/>
    <cellStyle name="제목 5 2 58" xfId="18825" xr:uid="{4F09780F-13D1-4967-90B0-5A7B3C36D74F}"/>
    <cellStyle name="제목 5 2 59" xfId="18826" xr:uid="{1AEBCF5C-8368-4CFF-A173-2227E5C39CC3}"/>
    <cellStyle name="제목 5 2 6" xfId="18827" xr:uid="{6AAAA2C2-E7A1-4E96-B03E-FC5058610297}"/>
    <cellStyle name="제목 5 2 60" xfId="18828" xr:uid="{B3144FB6-FFAB-4631-9BE7-CE9B059DE6F9}"/>
    <cellStyle name="제목 5 2 61" xfId="18829" xr:uid="{819D484E-336F-4F45-A7C7-0DD4CF9BF3AA}"/>
    <cellStyle name="제목 5 2 62" xfId="18830" xr:uid="{43D7027E-4598-484E-BF63-05B8FE632C6D}"/>
    <cellStyle name="제목 5 2 63" xfId="18831" xr:uid="{DDF96B1B-B26E-4938-8567-609987573E10}"/>
    <cellStyle name="제목 5 2 64" xfId="18832" xr:uid="{4C720690-50DF-45B6-A8D4-E491D40C2070}"/>
    <cellStyle name="제목 5 2 65" xfId="18833" xr:uid="{FC00DA1C-5B8C-4512-A9EC-688BC069EB79}"/>
    <cellStyle name="제목 5 2 66" xfId="18834" xr:uid="{981DD027-1678-4F6E-A78C-26F0EDAF490E}"/>
    <cellStyle name="제목 5 2 67" xfId="18835" xr:uid="{05F7867F-9EE5-4C0F-8EF3-3A3EA5B32322}"/>
    <cellStyle name="제목 5 2 68" xfId="18836" xr:uid="{3676F77F-7208-4954-9518-BC675279ADAA}"/>
    <cellStyle name="제목 5 2 69" xfId="18837" xr:uid="{E588EEC5-C851-4B15-9A6F-622CB725B596}"/>
    <cellStyle name="제목 5 2 7" xfId="18838" xr:uid="{D9DE766D-3D43-4727-A712-09ABB757A702}"/>
    <cellStyle name="제목 5 2 70" xfId="18839" xr:uid="{C185B998-0C45-4A8F-8474-FB940358B4F6}"/>
    <cellStyle name="제목 5 2 71" xfId="18840" xr:uid="{D52F357D-A27E-4A1D-A48D-F84B3BB3470B}"/>
    <cellStyle name="제목 5 2 72" xfId="18841" xr:uid="{6E311D11-03A2-4EBE-A3D6-9DA4FD92C92B}"/>
    <cellStyle name="제목 5 2 73" xfId="18842" xr:uid="{829619BD-403D-4B7E-B020-5CFAE42832DC}"/>
    <cellStyle name="제목 5 2 74" xfId="18843" xr:uid="{E1F289FC-A63E-4519-B624-32258B1BA03C}"/>
    <cellStyle name="제목 5 2 75" xfId="18844" xr:uid="{611A1E37-7000-4783-B9B9-586203243D87}"/>
    <cellStyle name="제목 5 2 8" xfId="18845" xr:uid="{6B3E9B3D-D2AC-4CF8-BEB9-7FC204C0EC89}"/>
    <cellStyle name="제목 5 2 9" xfId="18846" xr:uid="{F29E07F6-7B92-4782-8EB5-1B92C9E00CF5}"/>
    <cellStyle name="제목 5 20" xfId="18847" xr:uid="{693E1178-3C47-46A0-B766-9DC9F236A0C7}"/>
    <cellStyle name="제목 5 21" xfId="18848" xr:uid="{FC815C35-86DD-4636-9A92-43373D65664D}"/>
    <cellStyle name="제목 5 22" xfId="18849" xr:uid="{E111F770-65E7-4488-B2F2-1A68A633CB8E}"/>
    <cellStyle name="제목 5 23" xfId="18850" xr:uid="{4D44398C-FC23-4F6C-8C73-EE403C87B30A}"/>
    <cellStyle name="제목 5 24" xfId="18851" xr:uid="{7A420286-DCEE-453B-B258-C1B1B0540173}"/>
    <cellStyle name="제목 5 25" xfId="18852" xr:uid="{22DBB168-D296-4E74-8427-6C2C44893B76}"/>
    <cellStyle name="제목 5 26" xfId="18853" xr:uid="{DCFDAFC1-C219-49A3-9346-B192D6E56AF6}"/>
    <cellStyle name="제목 5 27" xfId="18854" xr:uid="{120CCF42-7178-4E92-AE63-1CE852BCE3A8}"/>
    <cellStyle name="제목 5 28" xfId="18855" xr:uid="{44F950F4-EA1C-4C43-AD96-4DA05AA644B6}"/>
    <cellStyle name="제목 5 29" xfId="18856" xr:uid="{EEB0F360-9FCC-45DA-90F4-88C0FDED780B}"/>
    <cellStyle name="제목 5 3" xfId="18857" xr:uid="{E81ED1A2-4239-4CA4-923E-7A02EF65A4BA}"/>
    <cellStyle name="제목 5 30" xfId="18858" xr:uid="{6AE3E607-E1B1-4B97-8382-A19A782FA7B7}"/>
    <cellStyle name="제목 5 31" xfId="18859" xr:uid="{D0706397-4C29-4108-803B-ECF50F33FF6F}"/>
    <cellStyle name="제목 5 32" xfId="18860" xr:uid="{3CC8D0B4-7B45-4312-B21F-FDC8795BE74A}"/>
    <cellStyle name="제목 5 33" xfId="18861" xr:uid="{84B51EBC-1F4C-4FEC-9DCC-7B949B8D9F0E}"/>
    <cellStyle name="제목 5 34" xfId="18862" xr:uid="{ED52DA4E-71DD-493A-9B4C-4E2F6526DE34}"/>
    <cellStyle name="제목 5 35" xfId="18863" xr:uid="{807CBF8B-DD5E-438F-9A34-0F9D724DA535}"/>
    <cellStyle name="제목 5 36" xfId="18864" xr:uid="{47B92F93-8452-48D7-B2ED-F7D1D0EC2B4D}"/>
    <cellStyle name="제목 5 37" xfId="18865" xr:uid="{46ABF787-8034-40A2-A59B-E545EF6378F1}"/>
    <cellStyle name="제목 5 38" xfId="18866" xr:uid="{8C246F1D-0633-4DB0-8645-ECE441E07CD7}"/>
    <cellStyle name="제목 5 39" xfId="18867" xr:uid="{1D5613E1-18D4-415F-B9F8-35E4F76F1E09}"/>
    <cellStyle name="제목 5 4" xfId="18868" xr:uid="{561954E0-F68A-4237-A2FD-3D4790C52B51}"/>
    <cellStyle name="제목 5 40" xfId="18869" xr:uid="{2734E27D-D7B8-467A-8D10-5F5F22302FFA}"/>
    <cellStyle name="제목 5 41" xfId="18870" xr:uid="{611923C5-CAC0-4B97-A081-5B98F0B38B92}"/>
    <cellStyle name="제목 5 42" xfId="18871" xr:uid="{9604109A-05C3-43F2-8AC5-ED56299BE84A}"/>
    <cellStyle name="제목 5 43" xfId="18872" xr:uid="{07C21D4B-6F1E-47DC-8283-839162835965}"/>
    <cellStyle name="제목 5 44" xfId="18873" xr:uid="{EDD1C458-DA39-4A89-AB06-ABFCA7198E70}"/>
    <cellStyle name="제목 5 45" xfId="18874" xr:uid="{E5D365E1-4A5D-49DD-930D-C03253089072}"/>
    <cellStyle name="제목 5 46" xfId="18875" xr:uid="{B58FC631-C148-4214-B04E-F997B5FDFF7D}"/>
    <cellStyle name="제목 5 47" xfId="18876" xr:uid="{DCB905F8-A007-4E5A-963D-875C9EAD53D5}"/>
    <cellStyle name="제목 5 48" xfId="18877" xr:uid="{6B823360-7890-4CCE-B1F6-950E741CD8B9}"/>
    <cellStyle name="제목 5 49" xfId="18878" xr:uid="{02859EEE-6D7B-4034-9181-98C6CECC6B87}"/>
    <cellStyle name="제목 5 5" xfId="18879" xr:uid="{8B0ECA20-915E-413F-8BD7-59328402520C}"/>
    <cellStyle name="제목 5 50" xfId="18880" xr:uid="{5AADA492-979A-44E6-8785-77DDB2E324B4}"/>
    <cellStyle name="제목 5 51" xfId="18881" xr:uid="{85D2871C-9630-4EC8-9A3F-CD1881C376D8}"/>
    <cellStyle name="제목 5 52" xfId="18882" xr:uid="{42E9F9A4-95F6-4DD0-9A10-6229C1CA80E4}"/>
    <cellStyle name="제목 5 53" xfId="18883" xr:uid="{EAA0A6C7-3F0D-49C0-BE54-D496145276E1}"/>
    <cellStyle name="제목 5 54" xfId="18884" xr:uid="{10B5E417-A8D6-4BA9-8157-DA94C08C5171}"/>
    <cellStyle name="제목 5 55" xfId="18885" xr:uid="{6B62394E-A07A-4332-A901-91BEA7F251FE}"/>
    <cellStyle name="제목 5 56" xfId="18886" xr:uid="{4CBE6CE6-469D-4FD5-9AC2-FF4CC749329B}"/>
    <cellStyle name="제목 5 57" xfId="18887" xr:uid="{9D10008B-CD06-42BB-B2E9-C9F1B5644DCF}"/>
    <cellStyle name="제목 5 58" xfId="18888" xr:uid="{95264D5F-D42C-411C-81E5-2CAF8DCE30AC}"/>
    <cellStyle name="제목 5 59" xfId="18889" xr:uid="{669C62BD-35AC-4A61-9936-FB9B6036930E}"/>
    <cellStyle name="제목 5 6" xfId="18890" xr:uid="{E1009E8F-D51F-4761-9C4A-2A5B75AE06EB}"/>
    <cellStyle name="제목 5 60" xfId="18891" xr:uid="{7A4C6E1D-6539-415D-9650-6EF045714CE4}"/>
    <cellStyle name="제목 5 61" xfId="18892" xr:uid="{4611C6A8-143F-452F-8F28-3726D27E27FC}"/>
    <cellStyle name="제목 5 62" xfId="18893" xr:uid="{F115E6F7-020B-44F8-A801-F30083200BF5}"/>
    <cellStyle name="제목 5 63" xfId="18894" xr:uid="{4C52CB38-DFDF-412A-8AE3-1D76C33570E1}"/>
    <cellStyle name="제목 5 64" xfId="18895" xr:uid="{917FA14D-207F-4503-A666-0ACBF1E423E5}"/>
    <cellStyle name="제목 5 65" xfId="18896" xr:uid="{C8EBD886-8B4A-44B0-A9F5-065039082A37}"/>
    <cellStyle name="제목 5 66" xfId="18897" xr:uid="{5F328F26-B6D1-4D60-9DB8-056D95F57B6C}"/>
    <cellStyle name="제목 5 67" xfId="18898" xr:uid="{4FFDC94F-B0DF-4EE1-8524-0E3A583ECBB5}"/>
    <cellStyle name="제목 5 68" xfId="18899" xr:uid="{5E28678C-773E-43FF-B989-AA9D25CE4CEF}"/>
    <cellStyle name="제목 5 69" xfId="18900" xr:uid="{F2AE9686-02D0-4E44-9271-9DC12E6F905E}"/>
    <cellStyle name="제목 5 7" xfId="18901" xr:uid="{C0A454C7-C611-406F-8074-587854DF6548}"/>
    <cellStyle name="제목 5 70" xfId="18902" xr:uid="{9171C423-A341-4C11-9504-0C648F3EF89A}"/>
    <cellStyle name="제목 5 71" xfId="18903" xr:uid="{4A11341A-6CE4-441D-ACE2-79F5CA38B666}"/>
    <cellStyle name="제목 5 72" xfId="18904" xr:uid="{F7E15F87-057B-4A10-B1FE-D9ECBA582B8F}"/>
    <cellStyle name="제목 5 73" xfId="18905" xr:uid="{50C7B1C8-CE52-472A-95AF-9DAE0DC2E298}"/>
    <cellStyle name="제목 5 74" xfId="18906" xr:uid="{EEF938CE-182D-4316-A049-BF88E1853C2B}"/>
    <cellStyle name="제목 5 75" xfId="18907" xr:uid="{5C0864AC-45B7-42D6-91CF-5DB590D26317}"/>
    <cellStyle name="제목 5 76" xfId="18908" xr:uid="{8BDBCA17-91A7-451C-92F3-8026B780CE75}"/>
    <cellStyle name="제목 5 8" xfId="18909" xr:uid="{D9875C6F-AD3E-410C-B9A6-CA77CA288EA0}"/>
    <cellStyle name="제목 5 9" xfId="18910" xr:uid="{31F119EC-07E7-4AD9-B2FD-8D28CF910D29}"/>
    <cellStyle name="제목 50" xfId="18911" xr:uid="{0B3BC9C8-2656-488E-A720-1AF32A6723B6}"/>
    <cellStyle name="제목 51" xfId="18912" xr:uid="{20CC2CF0-D62F-4C7C-B4C6-D5157467F3E7}"/>
    <cellStyle name="제목 52" xfId="18913" xr:uid="{8EF8FD10-7AAB-4646-9449-723951DFF7EB}"/>
    <cellStyle name="제목 53" xfId="18914" xr:uid="{ABD8F9E5-A92B-492C-90AD-6E197B1D8082}"/>
    <cellStyle name="제목 54" xfId="18915" xr:uid="{AA80D70B-016B-47F4-A75A-810EAFF23221}"/>
    <cellStyle name="제목 55" xfId="18916" xr:uid="{2D446C77-11D6-440A-A866-E5503FBD15A2}"/>
    <cellStyle name="제목 56" xfId="18917" xr:uid="{EFA7E433-005C-47AA-943E-559ED67CCDD3}"/>
    <cellStyle name="제목 57" xfId="18918" xr:uid="{D352BB47-3C02-4D20-8819-FC4D3780D5DF}"/>
    <cellStyle name="제목 58" xfId="18919" xr:uid="{C7288727-9160-4335-BD9F-86301945061D}"/>
    <cellStyle name="제목 59" xfId="18920" xr:uid="{32843B09-9A36-47BD-99F0-F9F8B87017FF}"/>
    <cellStyle name="제목 6" xfId="18921" xr:uid="{50042489-C724-4561-95C2-0A2E61B82FF4}"/>
    <cellStyle name="제목 60" xfId="18922" xr:uid="{FFED4083-91AF-49B3-A372-7C8342CE98C2}"/>
    <cellStyle name="제목 61" xfId="18923" xr:uid="{0239EA92-B842-46C7-8B37-FD43C2C8A692}"/>
    <cellStyle name="제목 62" xfId="18924" xr:uid="{8B07D933-B271-46B0-A924-DAB126356611}"/>
    <cellStyle name="제목 63" xfId="18925" xr:uid="{A5FC38BD-B7C1-4565-AE49-5C6B51F0959D}"/>
    <cellStyle name="제목 64" xfId="18926" xr:uid="{426CBF90-DD5F-4426-B812-BE992E7D812E}"/>
    <cellStyle name="제목 65" xfId="18927" xr:uid="{F103F9F0-2059-428C-95E5-60A80D5270DD}"/>
    <cellStyle name="제목 66" xfId="18928" xr:uid="{2D2BBDC6-B40B-4518-8FFB-51C205360813}"/>
    <cellStyle name="제목 67" xfId="18929" xr:uid="{B40F4812-CAE9-4B02-982B-627F2A2BEAD2}"/>
    <cellStyle name="제목 68" xfId="28193" xr:uid="{44F563E4-DE91-4433-A69C-1ADD76EE5F24}"/>
    <cellStyle name="제목 69" xfId="42327" xr:uid="{5B615638-0274-4F5D-B6CB-C845C30F6E2F}"/>
    <cellStyle name="제목 7" xfId="18930" xr:uid="{6A92A04B-395A-4D1D-B187-E8871B67EED6}"/>
    <cellStyle name="제목 8" xfId="18931" xr:uid="{1FE93EAE-6315-4C77-BB35-BA187918C971}"/>
    <cellStyle name="제목 9" xfId="18932" xr:uid="{BC37387E-2C37-4F55-AA82-4DC49B2EC645}"/>
    <cellStyle name="제목 9 2" xfId="18933" xr:uid="{17B5CFEC-769B-4E63-9D07-CACD29112015}"/>
    <cellStyle name="제목[1 줄]" xfId="18934" xr:uid="{6070516E-9788-4C21-9251-E8FD9F7C0DC9}"/>
    <cellStyle name="제목[2줄 아래]" xfId="18935" xr:uid="{EB673D7D-F24A-4092-A291-6224BC52829F}"/>
    <cellStyle name="제목[2줄 위]" xfId="18936" xr:uid="{8EDED1B4-4305-4903-AFDE-ACCADD872C35}"/>
    <cellStyle name="제목1" xfId="18937" xr:uid="{809BEF16-A974-4CF8-9F8B-FED43A433AD8}"/>
    <cellStyle name="제목右上" xfId="18938" xr:uid="{6ACF3677-804C-4325-BB2B-6EBF85119FDC}"/>
    <cellStyle name="제목左上" xfId="18939" xr:uid="{ADC08E25-3D97-482C-A404-9D90D6793BDD}"/>
    <cellStyle name="제조번호" xfId="18940" xr:uid="{00270B8B-05D6-493A-B8DF-1A1B8F291B48}"/>
    <cellStyle name="좋은양식" xfId="18941" xr:uid="{2145A849-0C85-4C20-B080-6956AFA2B86D}"/>
    <cellStyle name="좋음 10" xfId="18942" xr:uid="{0BEE4352-73F7-4DF6-9C86-59947EBA48FC}"/>
    <cellStyle name="좋음 11" xfId="18943" xr:uid="{A963AC22-E1EA-4ACC-81CC-6C2A0C88A2A8}"/>
    <cellStyle name="좋음 12" xfId="18944" xr:uid="{A8C5C419-48D3-4F8B-84F3-DEACF3E04E1E}"/>
    <cellStyle name="좋음 13" xfId="18945" xr:uid="{77A02BF4-A1D2-4FF0-A716-7D26DF4BD680}"/>
    <cellStyle name="좋음 14" xfId="18946" xr:uid="{2C61E592-659C-4D85-A54B-FA40D97C2EFA}"/>
    <cellStyle name="좋음 15" xfId="18947" xr:uid="{11ADA0DE-1490-436D-97F9-16A20C939880}"/>
    <cellStyle name="좋음 16" xfId="18948" xr:uid="{0B4D15D0-2308-46B8-8622-2DAFE4B47D03}"/>
    <cellStyle name="좋음 17" xfId="18949" xr:uid="{1F885BAD-0933-4462-89E0-B93D4B8E95E0}"/>
    <cellStyle name="좋음 18" xfId="18950" xr:uid="{D859C5D7-AFFA-4E45-AE18-82C0442DE158}"/>
    <cellStyle name="좋음 19" xfId="18951" xr:uid="{499D6262-DF20-44BD-9903-2B8E5E00DD19}"/>
    <cellStyle name="좋음 2" xfId="18952" xr:uid="{EEB398F8-E6B2-48AE-801B-F60CE53026DA}"/>
    <cellStyle name="좋음 2 2" xfId="18953" xr:uid="{D376508C-D827-42C2-A853-CCB3E61CA018}"/>
    <cellStyle name="좋음 2 3" xfId="18954" xr:uid="{FC816A82-91F7-4BF6-90E0-A04BB7472FBB}"/>
    <cellStyle name="좋음 20" xfId="18955" xr:uid="{1EF99A92-4A80-4A0A-AA84-D690EE681401}"/>
    <cellStyle name="좋음 21" xfId="18956" xr:uid="{7871A1F6-0950-48A2-AB6C-6B37B82803E3}"/>
    <cellStyle name="좋음 22" xfId="18957" xr:uid="{364C8384-4E19-4040-866A-E36BCFAE34EE}"/>
    <cellStyle name="좋음 23" xfId="18958" xr:uid="{B38821DF-4F04-4F51-9BDD-023D3E25C38C}"/>
    <cellStyle name="좋음 24" xfId="18959" xr:uid="{5753A75D-ED23-487C-9B8A-B232797BC341}"/>
    <cellStyle name="좋음 25" xfId="18960" xr:uid="{DF6841F4-A551-4352-B49C-386340E1FFD1}"/>
    <cellStyle name="좋음 26" xfId="18961" xr:uid="{9C85D949-6649-4B5C-B585-69D81FC9AE5B}"/>
    <cellStyle name="좋음 27" xfId="18962" xr:uid="{AE6696F0-CAC7-4F11-B6CA-F65EF6EE955E}"/>
    <cellStyle name="좋음 28" xfId="18963" xr:uid="{DFAFB136-43FC-4B34-A030-7B594697FB0F}"/>
    <cellStyle name="좋음 29" xfId="18964" xr:uid="{B5990209-6EA0-41D1-B16C-880FB5BCE9C2}"/>
    <cellStyle name="좋음 3" xfId="18965" xr:uid="{B701DAFA-6656-4DEF-86CF-CE2B51D731A9}"/>
    <cellStyle name="좋음 30" xfId="18966" xr:uid="{2A163E8B-390E-4055-9BE7-B1D79A2FC34E}"/>
    <cellStyle name="좋음 31" xfId="18967" xr:uid="{A6E61E46-0296-4F1C-B1D0-1DFBC2029042}"/>
    <cellStyle name="좋음 32" xfId="18968" xr:uid="{185822F0-D1E2-4A57-8F11-7832EB6F870C}"/>
    <cellStyle name="좋음 33" xfId="18969" xr:uid="{AC281DFD-2616-470E-8BE3-37E6511757F5}"/>
    <cellStyle name="좋음 34" xfId="18970" xr:uid="{56B6E474-460F-46B2-B6DC-3825F8E60D36}"/>
    <cellStyle name="좋음 35" xfId="18971" xr:uid="{415E1147-D0B0-4C76-A2C3-18BBB688F0D8}"/>
    <cellStyle name="좋음 36" xfId="18972" xr:uid="{B4DB9191-13CF-4263-A9EC-5A7770C1EBB6}"/>
    <cellStyle name="좋음 37" xfId="18973" xr:uid="{55B0FCD4-1EF8-457C-AFB1-92DFD8DD199C}"/>
    <cellStyle name="좋음 38" xfId="18974" xr:uid="{AC75E294-981C-4262-9F0C-9CB879EB5AE1}"/>
    <cellStyle name="좋음 39" xfId="18975" xr:uid="{527B82D3-5968-4529-BE00-2593CB420563}"/>
    <cellStyle name="좋음 4" xfId="18976" xr:uid="{8FF39C03-0472-49E3-A372-18C3B0DA643A}"/>
    <cellStyle name="좋음 40" xfId="18977" xr:uid="{9B74631C-8D1A-494F-B30C-73A54EA8FCA4}"/>
    <cellStyle name="좋음 41" xfId="18978" xr:uid="{377536D6-758B-4B30-BBA3-8593ACC7E7A4}"/>
    <cellStyle name="좋음 42" xfId="18979" xr:uid="{CA948C86-6AEC-4173-A08F-1E30877B8149}"/>
    <cellStyle name="좋음 43" xfId="42332" xr:uid="{6A2B12CC-A9DF-450F-AF7F-2A36CAF9A07B}"/>
    <cellStyle name="좋음 5" xfId="18980" xr:uid="{AED8AF46-374D-4C51-9CD1-EB97AB00A63C}"/>
    <cellStyle name="좋음 6" xfId="18981" xr:uid="{8FD775EA-34EF-4179-AB1E-2B17034A3105}"/>
    <cellStyle name="좋음 7" xfId="18982" xr:uid="{C49F6C7F-D791-4162-8818-B9B3C19FA354}"/>
    <cellStyle name="좋음 8" xfId="18983" xr:uid="{6D5B6AD3-D490-45BC-B199-CA310945BB60}"/>
    <cellStyle name="좋음 9" xfId="18984" xr:uid="{75722B7C-1425-4E6A-A13C-3B4EE657AF0D}"/>
    <cellStyle name="주석" xfId="18985" xr:uid="{25BABB4E-F4D8-4B37-ABB5-629B04802ADD}"/>
    <cellStyle name="注释" xfId="31491" xr:uid="{8B0468EC-101B-4EA3-A841-DE56C706BB74}"/>
    <cellStyle name="증감" xfId="18986" xr:uid="{4E0E48CB-D1AF-4995-9586-4D195A63CFB8}"/>
    <cellStyle name="지정되지 않음" xfId="18987" xr:uid="{24FFA80E-D013-4BA9-A411-6D699FA4EF38}"/>
    <cellStyle name="差" xfId="31492" xr:uid="{312FC5AE-A222-47BE-8ED0-5AA9E6261B89}"/>
    <cellStyle name="钎霖_ 97斥 版康盒籍(救)" xfId="18988" xr:uid="{E5EF4BC0-C592-4BB7-A84F-335C8E846745}"/>
    <cellStyle name="千位分隔[0]_현황" xfId="18989" xr:uid="{ADC5456F-D77C-4D6C-B7DB-5DF1575FC2D4}"/>
    <cellStyle name="千位分隔_2002" xfId="18990" xr:uid="{362C547F-6115-4B63-B73F-C11B5DBCB28F}"/>
    <cellStyle name="출력 10" xfId="18991" xr:uid="{DE941103-370E-45F1-9B67-D522CA13EEFD}"/>
    <cellStyle name="출력 10 10" xfId="18992" xr:uid="{0C221BC6-1F04-468D-9139-4913CEE7BB08}"/>
    <cellStyle name="출력 10 10 2" xfId="18993" xr:uid="{D2946D31-CA57-4FD4-B58A-B82DCC07C4F2}"/>
    <cellStyle name="출력 10 10 2 2" xfId="18994" xr:uid="{0F085386-05AC-452B-8243-C24CEAC0DD85}"/>
    <cellStyle name="출력 10 10 2 2 2" xfId="40602" xr:uid="{529B28AE-8AE8-46E7-93B5-7E9998C3A14E}"/>
    <cellStyle name="출력 10 10 2 3" xfId="18995" xr:uid="{C2DD2C5F-AD4E-44AE-9C2F-0CD0E240F386}"/>
    <cellStyle name="출력 10 10 2 3 2" xfId="40603" xr:uid="{53B3BB54-687E-4C6E-AFEB-8230219C5B0A}"/>
    <cellStyle name="출력 10 10 2 4" xfId="40604" xr:uid="{BD1F659D-D43C-4EFD-9B1B-B15D0D9EB209}"/>
    <cellStyle name="출력 10 10 3" xfId="18996" xr:uid="{48ADB6D3-FC69-4C06-B439-C6AC44778FFC}"/>
    <cellStyle name="출력 10 10 3 2" xfId="18997" xr:uid="{37247974-1DC2-43A2-A02C-0B8C71AD5C10}"/>
    <cellStyle name="출력 10 10 3 2 2" xfId="40605" xr:uid="{D928FC42-2614-4046-947C-F21B2A60F72B}"/>
    <cellStyle name="출력 10 10 3 3" xfId="18998" xr:uid="{AB986E95-ACA9-4003-B23F-319B63663E4F}"/>
    <cellStyle name="출력 10 10 3 3 2" xfId="40606" xr:uid="{A5995DE3-7E32-4FBF-AB84-D2C6746C3484}"/>
    <cellStyle name="출력 10 10 3 4" xfId="40607" xr:uid="{5D9F422C-FE3E-4F97-85FA-539EE219869C}"/>
    <cellStyle name="출력 10 10 4" xfId="18999" xr:uid="{710E9962-9172-4D70-80B4-7FA125A86C5B}"/>
    <cellStyle name="출력 10 10 4 2" xfId="40608" xr:uid="{30153E0E-EE15-4FF9-BAE5-37403E723AEB}"/>
    <cellStyle name="출력 10 10 5" xfId="19000" xr:uid="{20215F35-FD5F-4997-819D-6E301DA694C0}"/>
    <cellStyle name="출력 10 10 5 2" xfId="40609" xr:uid="{E06FEF25-58E3-4127-8A09-D244AF04405C}"/>
    <cellStyle name="출력 10 10 6" xfId="40610" xr:uid="{37424EA1-D45F-410D-BA21-A09A93001DCE}"/>
    <cellStyle name="출력 10 11" xfId="19001" xr:uid="{FCE10C1F-44C2-4CC5-8C07-85D772731FA6}"/>
    <cellStyle name="출력 10 11 2" xfId="19002" xr:uid="{B56F0E12-D2B7-47E2-B687-BF950D008BF5}"/>
    <cellStyle name="출력 10 11 2 2" xfId="19003" xr:uid="{76E47442-4445-4BC3-B4D4-B034F1A4C9DD}"/>
    <cellStyle name="출력 10 11 2 2 2" xfId="40611" xr:uid="{CC20001E-EB4D-42D0-9B39-0D7E2CBC24A8}"/>
    <cellStyle name="출력 10 11 2 3" xfId="19004" xr:uid="{13BC0F5D-7370-425C-941A-92CD8BC85FB6}"/>
    <cellStyle name="출력 10 11 2 3 2" xfId="40612" xr:uid="{37B64FBD-26FF-460E-A870-FEF74D6501C3}"/>
    <cellStyle name="출력 10 11 2 4" xfId="40613" xr:uid="{BF77D043-3CE0-4447-8E7A-7BC864F6C455}"/>
    <cellStyle name="출력 10 11 3" xfId="19005" xr:uid="{EC86702A-B961-4F89-BC64-6DC3CBF01485}"/>
    <cellStyle name="출력 10 11 3 2" xfId="19006" xr:uid="{12073F3C-194D-4FDC-B326-402E5F099D72}"/>
    <cellStyle name="출력 10 11 3 2 2" xfId="40614" xr:uid="{6EDB75FC-BB6D-4EA4-9378-B15EE1E7A7A0}"/>
    <cellStyle name="출력 10 11 3 3" xfId="19007" xr:uid="{CB2FA218-BDF5-41AD-A8A4-7FDC9DE963EF}"/>
    <cellStyle name="출력 10 11 3 3 2" xfId="40615" xr:uid="{AFF57013-AEA3-4AC9-AA19-43380D4E197E}"/>
    <cellStyle name="출력 10 11 3 4" xfId="40616" xr:uid="{21C91689-1FD0-4AB5-A2F6-3FEEDD95D90C}"/>
    <cellStyle name="출력 10 11 4" xfId="19008" xr:uid="{4FC7EF61-0B44-4CC2-9189-0AA2740F3880}"/>
    <cellStyle name="출력 10 11 4 2" xfId="40617" xr:uid="{8618E4E1-23A7-406D-A3C4-A2E080762DFB}"/>
    <cellStyle name="출력 10 11 5" xfId="19009" xr:uid="{910912A3-44BC-422A-B510-60E7442CA0BC}"/>
    <cellStyle name="출력 10 11 5 2" xfId="40618" xr:uid="{544093EB-8076-40DC-A189-445C5EC97C7B}"/>
    <cellStyle name="출력 10 11 6" xfId="40619" xr:uid="{1C44C24A-7DBC-4DDE-B234-5F91E75E3064}"/>
    <cellStyle name="출력 10 12" xfId="19010" xr:uid="{28D2A6E1-7B29-4943-B8CA-62793D5E8414}"/>
    <cellStyle name="출력 10 12 2" xfId="19011" xr:uid="{CF07A0B4-5714-4047-B231-5204CE327C40}"/>
    <cellStyle name="출력 10 12 2 2" xfId="19012" xr:uid="{E7A5C07C-CFA5-4FDE-82EE-044DFADE2522}"/>
    <cellStyle name="출력 10 12 2 2 2" xfId="40620" xr:uid="{D96AA76E-B8F5-410E-A358-5037789D32A9}"/>
    <cellStyle name="출력 10 12 2 3" xfId="19013" xr:uid="{8566E929-E0DF-4489-A3B3-D62C3E7D4E76}"/>
    <cellStyle name="출력 10 12 2 3 2" xfId="40621" xr:uid="{F4578A09-4E32-4919-9820-1BA300B21F27}"/>
    <cellStyle name="출력 10 12 2 4" xfId="40622" xr:uid="{12C2D193-7012-4719-BC02-ECAE57C83126}"/>
    <cellStyle name="출력 10 12 3" xfId="19014" xr:uid="{9BC93BFF-F1F5-44D1-8C9A-F96D26619C59}"/>
    <cellStyle name="출력 10 12 3 2" xfId="19015" xr:uid="{38C48AC5-A444-4EE8-AAE8-D0D4B1CFD3D9}"/>
    <cellStyle name="출력 10 12 3 2 2" xfId="40623" xr:uid="{612F9614-C4FB-46F3-A074-F9CD8CAEE15B}"/>
    <cellStyle name="출력 10 12 3 3" xfId="19016" xr:uid="{AD70AA24-D177-411E-A902-F5414E402A2F}"/>
    <cellStyle name="출력 10 12 3 3 2" xfId="40624" xr:uid="{1474D791-61FB-4F37-AA18-C60E3ED1D9C3}"/>
    <cellStyle name="출력 10 12 3 4" xfId="40625" xr:uid="{9EF7D8EB-D357-4311-B6F1-533AA41E81D3}"/>
    <cellStyle name="출력 10 12 4" xfId="19017" xr:uid="{DE968E5A-251E-491C-BB29-91BA33F646C0}"/>
    <cellStyle name="출력 10 12 4 2" xfId="40626" xr:uid="{CD1D0449-EF3C-40DE-BD0E-654027C2314C}"/>
    <cellStyle name="출력 10 12 5" xfId="19018" xr:uid="{13AD88B7-68D3-4397-A2A9-C91E54A8E4FD}"/>
    <cellStyle name="출력 10 12 5 2" xfId="40627" xr:uid="{2CAA1140-4392-4381-BEA6-402FD5CEF70E}"/>
    <cellStyle name="출력 10 12 6" xfId="40628" xr:uid="{181CE6E4-B41E-430B-8BEC-FC6CAA187E3D}"/>
    <cellStyle name="출력 10 13" xfId="19019" xr:uid="{EEF1E867-D2E4-489F-92A3-7BAE18063118}"/>
    <cellStyle name="출력 10 13 2" xfId="19020" xr:uid="{9CD2AFEC-FAA3-452D-BBA5-FDF7A11C1059}"/>
    <cellStyle name="출력 10 13 2 2" xfId="19021" xr:uid="{5FBCE36C-F186-4F79-8E65-0A146617EE40}"/>
    <cellStyle name="출력 10 13 2 2 2" xfId="40629" xr:uid="{07FAF235-06A3-4CB2-A52F-EF6BCFE8C4A2}"/>
    <cellStyle name="출력 10 13 2 3" xfId="19022" xr:uid="{4EAB7B2F-9AF9-4C1C-A302-D9D3FF7A458D}"/>
    <cellStyle name="출력 10 13 2 3 2" xfId="40630" xr:uid="{D05A0445-9B61-4F99-B0DB-518414329BCB}"/>
    <cellStyle name="출력 10 13 2 4" xfId="40631" xr:uid="{4EF702FB-1F5D-46A3-AAC9-65A8146487DA}"/>
    <cellStyle name="출력 10 13 3" xfId="19023" xr:uid="{84B89EFC-A0AF-4D21-8A86-DFB90116F560}"/>
    <cellStyle name="출력 10 13 3 2" xfId="19024" xr:uid="{9BC16772-76C6-4967-B44B-121FFAE11351}"/>
    <cellStyle name="출력 10 13 3 2 2" xfId="40632" xr:uid="{29A735E3-8741-4EE0-90A1-583F2355E3E3}"/>
    <cellStyle name="출력 10 13 3 3" xfId="19025" xr:uid="{649C88A2-907A-41E7-A776-0CC76481A4C9}"/>
    <cellStyle name="출력 10 13 3 3 2" xfId="40633" xr:uid="{5795EDBD-CCC9-4E9E-89FB-031830F7851B}"/>
    <cellStyle name="출력 10 13 3 4" xfId="40634" xr:uid="{B2BC523D-0958-4720-8C5E-3CBFD7DF6A69}"/>
    <cellStyle name="출력 10 13 4" xfId="19026" xr:uid="{6E1B64E2-F098-447F-B9F9-B332BF34F0D7}"/>
    <cellStyle name="출력 10 13 4 2" xfId="40635" xr:uid="{6C891AD0-81C0-4847-ADDB-741334C13C2F}"/>
    <cellStyle name="출력 10 13 5" xfId="19027" xr:uid="{CC570757-7812-4D43-94DB-930D6412994C}"/>
    <cellStyle name="출력 10 13 5 2" xfId="40636" xr:uid="{3699A33C-0D75-484D-8987-D6F02CF2141C}"/>
    <cellStyle name="출력 10 13 6" xfId="40637" xr:uid="{85060665-F6F5-4FB3-B27A-9B80A76B8193}"/>
    <cellStyle name="출력 10 14" xfId="19028" xr:uid="{5FB7224E-996C-4228-AFE8-175E6186507E}"/>
    <cellStyle name="출력 10 14 2" xfId="19029" xr:uid="{25A58B24-4EC2-42E9-BBCA-C050A8003D9B}"/>
    <cellStyle name="출력 10 14 2 2" xfId="19030" xr:uid="{453786EB-F928-484F-880A-7DC1CABE76A2}"/>
    <cellStyle name="출력 10 14 2 2 2" xfId="40638" xr:uid="{E87957D0-552F-4E35-B79D-27F4BFEF9585}"/>
    <cellStyle name="출력 10 14 2 3" xfId="19031" xr:uid="{AA8519D6-53BF-4D6D-BEEE-93253D580168}"/>
    <cellStyle name="출력 10 14 2 3 2" xfId="40639" xr:uid="{2E504F9F-CF3F-4DCF-966B-B86CD3DA3BD1}"/>
    <cellStyle name="출력 10 14 2 4" xfId="40640" xr:uid="{C9328121-CE2F-4211-B402-91B636C5A844}"/>
    <cellStyle name="출력 10 14 3" xfId="19032" xr:uid="{B6187186-2158-45FF-AD14-B24BD97A7005}"/>
    <cellStyle name="출력 10 14 3 2" xfId="19033" xr:uid="{89A3B2C3-CF5A-45CB-B7E8-2F7220D24BF9}"/>
    <cellStyle name="출력 10 14 3 2 2" xfId="40641" xr:uid="{0E4FC697-CB91-422A-87E0-9766B23624CF}"/>
    <cellStyle name="출력 10 14 3 3" xfId="19034" xr:uid="{768D9B7E-4E60-4E52-98C6-4F2F1477A8C0}"/>
    <cellStyle name="출력 10 14 3 3 2" xfId="40642" xr:uid="{B2794CA0-6E93-42C6-8BDF-3B4C90F04EC9}"/>
    <cellStyle name="출력 10 14 3 4" xfId="40643" xr:uid="{AF9A691E-7DBD-4DDC-B478-031995829D99}"/>
    <cellStyle name="출력 10 14 4" xfId="19035" xr:uid="{CEF756B4-DB67-4F67-8DF2-04AD3498ECFB}"/>
    <cellStyle name="출력 10 14 4 2" xfId="40644" xr:uid="{861B4C8B-23AB-4323-9B01-4A78EA5DF130}"/>
    <cellStyle name="출력 10 14 5" xfId="19036" xr:uid="{61232C04-12A6-4924-AD8E-58D140F90ED6}"/>
    <cellStyle name="출력 10 14 5 2" xfId="40645" xr:uid="{9C609241-C7F4-440B-8301-8D562480F7E8}"/>
    <cellStyle name="출력 10 14 6" xfId="40646" xr:uid="{54D463B8-4BB7-4744-B577-1814F3E99945}"/>
    <cellStyle name="출력 10 15" xfId="19037" xr:uid="{6F395D2E-0B74-410B-A8D0-A936440341C6}"/>
    <cellStyle name="출력 10 15 2" xfId="19038" xr:uid="{D561D32E-436B-4481-840F-930EB7C081FB}"/>
    <cellStyle name="출력 10 15 2 2" xfId="19039" xr:uid="{CDCB00DC-127E-4DE6-92ED-9D44E4A97C96}"/>
    <cellStyle name="출력 10 15 2 2 2" xfId="40647" xr:uid="{5EBE14FE-3AEE-437B-8B9C-5F1D890FAABD}"/>
    <cellStyle name="출력 10 15 2 3" xfId="19040" xr:uid="{8A3473AD-0D92-467D-B24A-76A1E6999061}"/>
    <cellStyle name="출력 10 15 2 3 2" xfId="40648" xr:uid="{2098DCF0-A483-4C84-8676-69922D2D58CF}"/>
    <cellStyle name="출력 10 15 2 4" xfId="40649" xr:uid="{4C4D47E9-F619-4145-8029-716DEBBBC063}"/>
    <cellStyle name="출력 10 15 3" xfId="19041" xr:uid="{E59E4A44-8322-4D54-8A3A-0F39A973838D}"/>
    <cellStyle name="출력 10 15 3 2" xfId="19042" xr:uid="{438566E9-1870-4B45-843A-C5E3611C0461}"/>
    <cellStyle name="출력 10 15 3 2 2" xfId="40650" xr:uid="{E2AC44BD-F5D1-48A7-98BD-726187AE07D3}"/>
    <cellStyle name="출력 10 15 3 3" xfId="19043" xr:uid="{D0B3E64F-7A1E-4C22-B6B7-F085A31FB414}"/>
    <cellStyle name="출력 10 15 3 3 2" xfId="40651" xr:uid="{04F21B52-A5AA-43BD-A69A-4548953D6500}"/>
    <cellStyle name="출력 10 15 3 4" xfId="40652" xr:uid="{BC6FD59A-C848-4D0E-8165-938C5E2501A9}"/>
    <cellStyle name="출력 10 15 4" xfId="19044" xr:uid="{D802407F-4890-4723-B971-3DBCE96EC846}"/>
    <cellStyle name="출력 10 15 4 2" xfId="40653" xr:uid="{FD005222-F8BA-4868-9F68-CD8515CC5411}"/>
    <cellStyle name="출력 10 15 5" xfId="19045" xr:uid="{486B3337-907C-4B4B-8724-4F062630783B}"/>
    <cellStyle name="출력 10 15 5 2" xfId="40654" xr:uid="{C67DCB1D-7466-4492-A5AB-FEC4AD54ECA4}"/>
    <cellStyle name="출력 10 15 6" xfId="40655" xr:uid="{49AC3E43-EBFA-4E1F-8D3D-0285ADFDAABC}"/>
    <cellStyle name="출력 10 16" xfId="19046" xr:uid="{F7D703E7-B985-4A52-B258-5019DDB021B4}"/>
    <cellStyle name="출력 10 16 2" xfId="19047" xr:uid="{C0DF66DA-30BF-4703-BB30-06D1E8568452}"/>
    <cellStyle name="출력 10 16 2 2" xfId="40656" xr:uid="{9F2FE7E8-33C0-40A9-BD7B-B622C40FBE64}"/>
    <cellStyle name="출력 10 16 3" xfId="19048" xr:uid="{0B7618D2-D0E2-46B5-A2DC-F98BA06B8970}"/>
    <cellStyle name="출력 10 16 3 2" xfId="40657" xr:uid="{F2A4F071-C1F2-4392-9CE2-D0F2E4A370D6}"/>
    <cellStyle name="출력 10 16 4" xfId="40658" xr:uid="{AA2CAF4F-D5D1-4973-B470-0A6AD1E7D862}"/>
    <cellStyle name="출력 10 17" xfId="28194" xr:uid="{263EBE99-1F2C-4F27-9B91-DE5CC7EB122F}"/>
    <cellStyle name="출력 10 17 2" xfId="40659" xr:uid="{376741A2-CDC9-4E2B-A55C-59E8903E22F7}"/>
    <cellStyle name="출력 10 18" xfId="40660" xr:uid="{CFE636FD-161F-4A47-B072-0FFFF1BFCA33}"/>
    <cellStyle name="출력 10 2" xfId="19049" xr:uid="{F8A25D49-3834-4BD7-AC5F-E30062BBDF80}"/>
    <cellStyle name="출력 10 2 2" xfId="19050" xr:uid="{40715BF5-A928-4A53-9508-00D52C953466}"/>
    <cellStyle name="출력 10 2 2 2" xfId="19051" xr:uid="{8274F79B-6774-419A-9786-5DDF8D59D471}"/>
    <cellStyle name="출력 10 2 2 2 2" xfId="40661" xr:uid="{8645824A-18A9-40C8-AE69-365D212884CD}"/>
    <cellStyle name="출력 10 2 2 3" xfId="19052" xr:uid="{3619960A-F47F-460A-90C0-BD4199E42072}"/>
    <cellStyle name="출력 10 2 2 3 2" xfId="40662" xr:uid="{891FF3AD-2DA1-45EF-874C-9080EEBF2242}"/>
    <cellStyle name="출력 10 2 2 4" xfId="40663" xr:uid="{1D0AD684-7CB6-40BB-979A-3C1C429D9A6E}"/>
    <cellStyle name="출력 10 2 3" xfId="19053" xr:uid="{9C500033-D7ED-46C3-9B33-B1EB0FD7DCD6}"/>
    <cellStyle name="출력 10 2 3 2" xfId="19054" xr:uid="{94C2B41F-7527-4DEF-A850-1C39E9779052}"/>
    <cellStyle name="출력 10 2 3 2 2" xfId="40664" xr:uid="{D8A6E2DD-194F-4D0D-B583-D0B2BAEB1CA1}"/>
    <cellStyle name="출력 10 2 3 3" xfId="19055" xr:uid="{F833EB0E-EE5D-4EEC-BA09-A389A8E37EF3}"/>
    <cellStyle name="출력 10 2 3 3 2" xfId="40665" xr:uid="{D2C9A9F5-7F32-4EC7-A860-91FFC64B5D91}"/>
    <cellStyle name="출력 10 2 3 4" xfId="40666" xr:uid="{13AB6765-305F-438D-88BC-DCCF3FDA96A6}"/>
    <cellStyle name="출력 10 2 4" xfId="19056" xr:uid="{C4CFF1B7-0FB3-406F-8E47-F352EA76764A}"/>
    <cellStyle name="출력 10 2 4 2" xfId="40667" xr:uid="{FC8D765B-4434-4240-ABEC-AB41DE319229}"/>
    <cellStyle name="출력 10 2 5" xfId="19057" xr:uid="{037C7303-DF6E-4F88-91B3-0D0BADF60478}"/>
    <cellStyle name="출력 10 2 5 2" xfId="40668" xr:uid="{1482307F-0742-4069-996D-D771BB12E638}"/>
    <cellStyle name="출력 10 2 6" xfId="28195" xr:uid="{C8CABFF0-A514-4C78-9C55-2FE31359877F}"/>
    <cellStyle name="출력 10 2 6 2" xfId="40669" xr:uid="{0B47A765-3C2F-400E-A560-B6E7B0EDD298}"/>
    <cellStyle name="출력 10 2 7" xfId="40670" xr:uid="{FD68AB55-CBEE-4C31-B8AF-49BAEE0C22DB}"/>
    <cellStyle name="출력 10 3" xfId="19058" xr:uid="{E4052134-7B39-4025-A773-8ECEC6F496DF}"/>
    <cellStyle name="출력 10 3 2" xfId="19059" xr:uid="{0416D903-4871-4EC5-AD47-C8233D03B1BC}"/>
    <cellStyle name="출력 10 3 2 2" xfId="19060" xr:uid="{DF246218-5529-4098-8853-A846CDB47508}"/>
    <cellStyle name="출력 10 3 2 2 2" xfId="40671" xr:uid="{9BD2D7A0-FF4B-45D0-A4E6-AE2E0EA62627}"/>
    <cellStyle name="출력 10 3 2 3" xfId="19061" xr:uid="{C40751E6-A2FA-4C53-BEFD-DB2C53B0DC27}"/>
    <cellStyle name="출력 10 3 2 3 2" xfId="40672" xr:uid="{1C767CFD-25BE-488A-AFDA-FE9A2227F162}"/>
    <cellStyle name="출력 10 3 2 4" xfId="40673" xr:uid="{EEE7CC28-9333-499F-8B18-62E1CAB19AE0}"/>
    <cellStyle name="출력 10 3 3" xfId="19062" xr:uid="{60B49D27-AD0E-4AC5-A048-7B939139CD0D}"/>
    <cellStyle name="출력 10 3 3 2" xfId="19063" xr:uid="{91E5B43C-3A32-4854-A182-02CDCB55038C}"/>
    <cellStyle name="출력 10 3 3 2 2" xfId="40674" xr:uid="{8CB93C98-14E4-4B94-90A6-B84D3A35D51E}"/>
    <cellStyle name="출력 10 3 3 3" xfId="19064" xr:uid="{5A6D4A60-365E-49E6-BEE1-83836EC39394}"/>
    <cellStyle name="출력 10 3 3 3 2" xfId="40675" xr:uid="{063E7B46-3A5C-466D-B6FC-BC02FCB3D9D9}"/>
    <cellStyle name="출력 10 3 3 4" xfId="40676" xr:uid="{DAEFB548-88F7-4E9E-A60A-ADC4F84FF1B8}"/>
    <cellStyle name="출력 10 3 4" xfId="19065" xr:uid="{28F631BC-C679-4DCE-AC7B-ADAF346592E6}"/>
    <cellStyle name="출력 10 3 4 2" xfId="40677" xr:uid="{354E3E99-61F6-406A-BBB0-102BD87FD618}"/>
    <cellStyle name="출력 10 3 5" xfId="19066" xr:uid="{65306592-E961-497B-8ABE-BA197EC85C9C}"/>
    <cellStyle name="출력 10 3 5 2" xfId="40678" xr:uid="{369DA25C-2FFA-4302-8D47-5618EE68E5B0}"/>
    <cellStyle name="출력 10 3 6" xfId="40679" xr:uid="{DA3AA9A6-0659-4F5A-9C60-779F32D05807}"/>
    <cellStyle name="출력 10 4" xfId="19067" xr:uid="{C75AD19D-D5DD-4E45-9EB7-F498851AE13B}"/>
    <cellStyle name="출력 10 4 2" xfId="19068" xr:uid="{9F6DCF77-6B80-42F5-AE73-D0A1B5B84093}"/>
    <cellStyle name="출력 10 4 2 2" xfId="19069" xr:uid="{F0BF5391-3256-4B27-B7DF-529234C49811}"/>
    <cellStyle name="출력 10 4 2 2 2" xfId="40680" xr:uid="{300C1CAB-6E37-4FBA-AD9F-464FDF9D5904}"/>
    <cellStyle name="출력 10 4 2 3" xfId="19070" xr:uid="{B60116F7-E2F8-4E6D-8906-298900474765}"/>
    <cellStyle name="출력 10 4 2 3 2" xfId="40681" xr:uid="{20C92451-6E7F-44C3-B2CB-B536542A76A6}"/>
    <cellStyle name="출력 10 4 2 4" xfId="40682" xr:uid="{1A32F9F1-C9B4-4EE5-A090-41A405424C5A}"/>
    <cellStyle name="출력 10 4 3" xfId="19071" xr:uid="{57F86BAF-96BE-42FA-8892-532760D4F8BC}"/>
    <cellStyle name="출력 10 4 3 2" xfId="19072" xr:uid="{A45B2FCC-C160-4B83-BAED-736361571356}"/>
    <cellStyle name="출력 10 4 3 2 2" xfId="40683" xr:uid="{6F5D9C54-EF29-41F5-B4FD-0D71397BBE27}"/>
    <cellStyle name="출력 10 4 3 3" xfId="19073" xr:uid="{39EE8FE3-C165-4323-BFE2-F77652F8DDE2}"/>
    <cellStyle name="출력 10 4 3 3 2" xfId="40684" xr:uid="{2E002A21-4607-44C0-8B67-39C3A96B04CD}"/>
    <cellStyle name="출력 10 4 3 4" xfId="40685" xr:uid="{D48A3F86-FE2B-4778-8A7B-F434D62499E2}"/>
    <cellStyle name="출력 10 4 4" xfId="19074" xr:uid="{A5F75E67-ACC1-40BB-B88F-38EB906A5BBA}"/>
    <cellStyle name="출력 10 4 4 2" xfId="40686" xr:uid="{4FC44B33-3E84-4AE0-96E8-15B1C78761B5}"/>
    <cellStyle name="출력 10 4 5" xfId="19075" xr:uid="{34CF8C0C-FFE7-4226-B977-A478E896352F}"/>
    <cellStyle name="출력 10 4 5 2" xfId="40687" xr:uid="{BEA998EF-374A-43F8-A714-53083F630B24}"/>
    <cellStyle name="출력 10 4 6" xfId="40688" xr:uid="{265598BD-554C-4723-BF6D-AE940D3B87BD}"/>
    <cellStyle name="출력 10 5" xfId="19076" xr:uid="{98D40463-F964-40FA-8418-9A957DDB26AA}"/>
    <cellStyle name="출력 10 5 2" xfId="19077" xr:uid="{61A9A8F4-8750-40DC-82B8-90AA53ECE0C7}"/>
    <cellStyle name="출력 10 5 2 2" xfId="19078" xr:uid="{B639C239-A496-4B35-8CDF-EE40A68B6839}"/>
    <cellStyle name="출력 10 5 2 2 2" xfId="40689" xr:uid="{95E839DD-C292-4BA4-8A15-826A8520E05E}"/>
    <cellStyle name="출력 10 5 2 3" xfId="19079" xr:uid="{33B60789-DBC3-4BC5-8AA2-75B072B07AED}"/>
    <cellStyle name="출력 10 5 2 3 2" xfId="40690" xr:uid="{3DCB42E8-17C7-44CF-A0D5-3B4266E0F771}"/>
    <cellStyle name="출력 10 5 2 4" xfId="40691" xr:uid="{BDCD574B-FF63-4982-B017-4212FE1221AC}"/>
    <cellStyle name="출력 10 5 3" xfId="19080" xr:uid="{A1F97BA9-661B-40A7-9249-F85C6C5F172E}"/>
    <cellStyle name="출력 10 5 3 2" xfId="19081" xr:uid="{337A0496-D2E0-43B3-919C-8748239F5A16}"/>
    <cellStyle name="출력 10 5 3 2 2" xfId="40692" xr:uid="{FAC013AA-C3B5-409E-A774-575CE14BC812}"/>
    <cellStyle name="출력 10 5 3 3" xfId="19082" xr:uid="{6BC33E47-2B81-42C6-9D82-5D73B7168268}"/>
    <cellStyle name="출력 10 5 3 3 2" xfId="40693" xr:uid="{46B2CAA1-E4F3-4089-96A2-D3FF12CEE4F3}"/>
    <cellStyle name="출력 10 5 3 4" xfId="40694" xr:uid="{0CC58E70-B4EA-4AF3-8BC5-A1FE339D4A26}"/>
    <cellStyle name="출력 10 5 4" xfId="19083" xr:uid="{8AA750CA-CB4C-4ABD-864E-F40F1E601BAB}"/>
    <cellStyle name="출력 10 5 4 2" xfId="40695" xr:uid="{2663CF07-A456-4A62-8593-8B9FBEE6FAEF}"/>
    <cellStyle name="출력 10 5 5" xfId="19084" xr:uid="{41D818AB-6D0B-409B-9A64-19BE4FFD179F}"/>
    <cellStyle name="출력 10 5 5 2" xfId="40696" xr:uid="{BBB49338-19DA-4A0F-B127-45251F2D9BDF}"/>
    <cellStyle name="출력 10 5 6" xfId="40697" xr:uid="{58D2273D-9D2B-403D-81AA-8ECC7FBC44F0}"/>
    <cellStyle name="출력 10 6" xfId="19085" xr:uid="{A00A8704-EBB8-4DCB-965C-09956239F1F9}"/>
    <cellStyle name="출력 10 6 2" xfId="19086" xr:uid="{7D121CF3-E016-4979-81A9-FA375E155800}"/>
    <cellStyle name="출력 10 6 2 2" xfId="19087" xr:uid="{3EB074F7-34AB-48BF-BDD7-1DB970A8C32C}"/>
    <cellStyle name="출력 10 6 2 2 2" xfId="40698" xr:uid="{4270A902-6E4F-4755-AED8-219F7739F96F}"/>
    <cellStyle name="출력 10 6 2 3" xfId="19088" xr:uid="{B63405FD-246E-4882-B76B-E95A3643C52F}"/>
    <cellStyle name="출력 10 6 2 3 2" xfId="40699" xr:uid="{A3269FB7-D3D2-481A-8A9D-F1A29A4620E9}"/>
    <cellStyle name="출력 10 6 2 4" xfId="40700" xr:uid="{7AF1E5D5-6288-4710-A1C6-0DF43CB2CE69}"/>
    <cellStyle name="출력 10 6 3" xfId="19089" xr:uid="{D29C606A-6616-4206-87AA-CE520D5F0C46}"/>
    <cellStyle name="출력 10 6 3 2" xfId="19090" xr:uid="{E4D71E7D-3CBF-465E-B6B7-ABD254B41374}"/>
    <cellStyle name="출력 10 6 3 2 2" xfId="40701" xr:uid="{55A1BE16-FE03-47D3-9B1F-167640698479}"/>
    <cellStyle name="출력 10 6 3 3" xfId="19091" xr:uid="{5D4AF3C8-B805-4B88-9FF3-095FB26E5990}"/>
    <cellStyle name="출력 10 6 3 3 2" xfId="40702" xr:uid="{02FD3444-70AB-4D84-B738-8FD8D98C2AC9}"/>
    <cellStyle name="출력 10 6 3 4" xfId="40703" xr:uid="{9A5AA842-B699-403B-9DFD-B6B652014A76}"/>
    <cellStyle name="출력 10 6 4" xfId="19092" xr:uid="{C7AD9B7D-BC71-4188-BF67-D6F9E01D0FC2}"/>
    <cellStyle name="출력 10 6 4 2" xfId="40704" xr:uid="{D3FA7905-1609-4707-8173-B19BC0F9E112}"/>
    <cellStyle name="출력 10 6 5" xfId="19093" xr:uid="{F374772C-A4B0-4672-BFE9-FE0374E68A99}"/>
    <cellStyle name="출력 10 6 5 2" xfId="40705" xr:uid="{A21C3485-3711-49B3-924C-68EF72A69C3D}"/>
    <cellStyle name="출력 10 6 6" xfId="40706" xr:uid="{1712511A-D6F8-487F-9A1C-C019751996C9}"/>
    <cellStyle name="출력 10 7" xfId="19094" xr:uid="{A13A9DA8-389B-494A-ACD4-1224DBC69FD2}"/>
    <cellStyle name="출력 10 7 2" xfId="19095" xr:uid="{2670E293-0501-474F-8C0D-4B457D0B96B4}"/>
    <cellStyle name="출력 10 7 2 2" xfId="19096" xr:uid="{1740F3D8-734C-45BA-9415-6FED3B8C614A}"/>
    <cellStyle name="출력 10 7 2 2 2" xfId="40707" xr:uid="{F976E697-8CF8-42BB-84C1-2EB7FADA465C}"/>
    <cellStyle name="출력 10 7 2 3" xfId="19097" xr:uid="{937B0DF8-B52C-4DCD-9BA2-FC60B5CAFAB8}"/>
    <cellStyle name="출력 10 7 2 3 2" xfId="40708" xr:uid="{531B7C1D-059D-4450-9337-CAA49E2EF57F}"/>
    <cellStyle name="출력 10 7 2 4" xfId="40709" xr:uid="{FE6AAFF5-DD71-47B3-9A1A-F42413578917}"/>
    <cellStyle name="출력 10 7 3" xfId="19098" xr:uid="{E0295F73-6FDA-4F57-B747-3191F31F29E7}"/>
    <cellStyle name="출력 10 7 3 2" xfId="19099" xr:uid="{12DD43A4-07A9-4E54-AFA1-6D9C0EF0BF26}"/>
    <cellStyle name="출력 10 7 3 2 2" xfId="40710" xr:uid="{6BDE972A-A35F-40C2-A2B5-DCB652A4A358}"/>
    <cellStyle name="출력 10 7 3 3" xfId="19100" xr:uid="{989DDA22-2172-4FDA-BB35-085BDE7DAC83}"/>
    <cellStyle name="출력 10 7 3 3 2" xfId="40711" xr:uid="{A0B00F08-AF69-42FB-9587-D777F93FBA7C}"/>
    <cellStyle name="출력 10 7 3 4" xfId="40712" xr:uid="{17FB5724-08C4-43C4-84BD-27DBFBADA47D}"/>
    <cellStyle name="출력 10 7 4" xfId="19101" xr:uid="{C159E044-3E93-4916-8292-B60B20D03D69}"/>
    <cellStyle name="출력 10 7 4 2" xfId="40713" xr:uid="{D821FD0A-AE32-4EE4-8276-99195D596AE9}"/>
    <cellStyle name="출력 10 7 5" xfId="19102" xr:uid="{5ECE6F27-B9FD-491C-A661-E6B82179D29F}"/>
    <cellStyle name="출력 10 7 5 2" xfId="40714" xr:uid="{1B484D28-B292-4C33-940E-41CDF11DB968}"/>
    <cellStyle name="출력 10 7 6" xfId="40715" xr:uid="{89384225-4E30-4931-8FAC-ADD3B2AE5A0B}"/>
    <cellStyle name="출력 10 8" xfId="19103" xr:uid="{3B60DC62-359F-402F-BE35-DB198E11D61F}"/>
    <cellStyle name="출력 10 8 2" xfId="19104" xr:uid="{D248B17D-1729-4FFC-AC39-2DFC21B0B3E6}"/>
    <cellStyle name="출력 10 8 2 2" xfId="19105" xr:uid="{8376C6B3-C801-4D91-BB74-A51144EC837D}"/>
    <cellStyle name="출력 10 8 2 2 2" xfId="40716" xr:uid="{F52D8855-617C-4EC4-8940-948A304E8B37}"/>
    <cellStyle name="출력 10 8 2 3" xfId="19106" xr:uid="{9E5AA94F-B996-4E23-98D2-D1710AD6B56B}"/>
    <cellStyle name="출력 10 8 2 3 2" xfId="40717" xr:uid="{C8EB0552-0E57-498E-959B-096DDB2C156F}"/>
    <cellStyle name="출력 10 8 2 4" xfId="40718" xr:uid="{F47BA0DA-CA6B-448C-8E07-0C239A317F6B}"/>
    <cellStyle name="출력 10 8 3" xfId="19107" xr:uid="{E20B10DF-61D7-4B56-9D9F-7E5C557D3C25}"/>
    <cellStyle name="출력 10 8 3 2" xfId="19108" xr:uid="{0347BCEA-FAA5-48B2-8229-A8C1BF860CB9}"/>
    <cellStyle name="출력 10 8 3 2 2" xfId="40719" xr:uid="{84A16468-3342-4F4E-9C91-E057D4EC5278}"/>
    <cellStyle name="출력 10 8 3 3" xfId="19109" xr:uid="{A6DB5203-3397-4D26-B4F8-646B1D28A679}"/>
    <cellStyle name="출력 10 8 3 3 2" xfId="40720" xr:uid="{7524BEC8-23F4-4F50-85DA-01FA225866A8}"/>
    <cellStyle name="출력 10 8 3 4" xfId="40721" xr:uid="{6E017CF4-A810-4154-965F-638550408DCD}"/>
    <cellStyle name="출력 10 8 4" xfId="19110" xr:uid="{1397258A-3B71-47BE-BFEB-203037110546}"/>
    <cellStyle name="출력 10 8 4 2" xfId="40722" xr:uid="{0E7FB493-870A-407F-ADCC-00BB5C1C0749}"/>
    <cellStyle name="출력 10 8 5" xfId="19111" xr:uid="{D47D926B-E734-442D-BEC2-076FE885BA0D}"/>
    <cellStyle name="출력 10 8 5 2" xfId="40723" xr:uid="{51B09797-88EF-4621-87A4-796521B7A54C}"/>
    <cellStyle name="출력 10 8 6" xfId="40724" xr:uid="{0D1A5C59-339C-42EF-B8B6-3E19FB903D99}"/>
    <cellStyle name="출력 10 9" xfId="19112" xr:uid="{2F58931E-571F-45F0-9AE2-064F99B363E5}"/>
    <cellStyle name="출력 10 9 2" xfId="19113" xr:uid="{2F709AC5-6913-4571-9BA3-B7A2FBFB6F5D}"/>
    <cellStyle name="출력 10 9 2 2" xfId="19114" xr:uid="{F3355311-CEF5-4F34-89DF-B5EB42D109B4}"/>
    <cellStyle name="출력 10 9 2 2 2" xfId="40725" xr:uid="{3F6FB11A-105C-4A00-A925-798B2164EC70}"/>
    <cellStyle name="출력 10 9 2 3" xfId="19115" xr:uid="{6F3EB671-50BE-47FE-BE86-6F6727E43FC6}"/>
    <cellStyle name="출력 10 9 2 3 2" xfId="40726" xr:uid="{CDF7B0AF-ABBA-4900-AB45-E326432D56D8}"/>
    <cellStyle name="출력 10 9 2 4" xfId="40727" xr:uid="{D2DADBE7-AA11-4D4E-81EE-982025953F35}"/>
    <cellStyle name="출력 10 9 3" xfId="19116" xr:uid="{23FCD494-E776-4519-A596-53220443374B}"/>
    <cellStyle name="출력 10 9 3 2" xfId="19117" xr:uid="{82D3E545-8F54-468C-8EE0-FEE32DFD9D65}"/>
    <cellStyle name="출력 10 9 3 2 2" xfId="40728" xr:uid="{FB34C4AF-2A2D-41D9-B90A-77098C6CFA99}"/>
    <cellStyle name="출력 10 9 3 3" xfId="19118" xr:uid="{B4B43732-51C1-4824-A12F-8950802EB396}"/>
    <cellStyle name="출력 10 9 3 3 2" xfId="40729" xr:uid="{E715150A-0AFD-4F7F-926B-C0B5515A3354}"/>
    <cellStyle name="출력 10 9 3 4" xfId="40730" xr:uid="{CA9EF226-0556-4B58-999F-4CBF8024B7D1}"/>
    <cellStyle name="출력 10 9 4" xfId="19119" xr:uid="{B533373B-C3A4-411B-887C-6968F3E475CD}"/>
    <cellStyle name="출력 10 9 4 2" xfId="40731" xr:uid="{B0ACC343-F725-41F9-9326-12240478BA73}"/>
    <cellStyle name="출력 10 9 5" xfId="19120" xr:uid="{BAD14A4F-6CC3-492E-9088-CB094A88748E}"/>
    <cellStyle name="출력 10 9 5 2" xfId="40732" xr:uid="{90B7BCEA-36C1-4F48-BBA8-AEAA7ECA2BF9}"/>
    <cellStyle name="출력 10 9 6" xfId="40733" xr:uid="{20AA5C5A-3E3A-41D4-91CC-AE773D2F72E1}"/>
    <cellStyle name="출력 11" xfId="19121" xr:uid="{F20C3D01-01F2-4EA9-8DD8-3E7345E80D2C}"/>
    <cellStyle name="출력 11 10" xfId="19122" xr:uid="{FAF1E3DC-29D9-4C19-9A0C-CF308B5DABD1}"/>
    <cellStyle name="출력 11 10 2" xfId="19123" xr:uid="{4AC34ACF-8437-439E-A535-2EF8F42BD2AF}"/>
    <cellStyle name="출력 11 10 2 2" xfId="19124" xr:uid="{DF737766-F405-4B68-9808-89BD2B450714}"/>
    <cellStyle name="출력 11 10 2 2 2" xfId="40734" xr:uid="{CD064040-A01F-4634-90DD-CF692FA82472}"/>
    <cellStyle name="출력 11 10 2 3" xfId="19125" xr:uid="{F202CEAC-ADAB-4E5D-A471-D1491DEA2A3C}"/>
    <cellStyle name="출력 11 10 2 3 2" xfId="40735" xr:uid="{87E7C87F-8D0C-4053-952C-64BF360CF5F4}"/>
    <cellStyle name="출력 11 10 2 4" xfId="40736" xr:uid="{C2BDCEA4-AB01-428A-8C5B-1F34264D340C}"/>
    <cellStyle name="출력 11 10 3" xfId="19126" xr:uid="{1A1568FF-2B02-4204-8293-44B3C80EC301}"/>
    <cellStyle name="출력 11 10 3 2" xfId="19127" xr:uid="{5B5D3F5E-C079-4D61-94DC-1EEA9E3636D7}"/>
    <cellStyle name="출력 11 10 3 2 2" xfId="40737" xr:uid="{F261DB5A-4DBB-489A-8019-860677CDDF36}"/>
    <cellStyle name="출력 11 10 3 3" xfId="19128" xr:uid="{3686B32E-4977-4ED3-865A-6627D493FC1E}"/>
    <cellStyle name="출력 11 10 3 3 2" xfId="40738" xr:uid="{EC7B16D1-35B9-4802-B97E-A1738257F72D}"/>
    <cellStyle name="출력 11 10 3 4" xfId="40739" xr:uid="{02E4E279-3D64-4EA1-B3A0-78EC988FDD70}"/>
    <cellStyle name="출력 11 10 4" xfId="19129" xr:uid="{2374692A-957B-4FD7-8222-2B3719E0FF54}"/>
    <cellStyle name="출력 11 10 4 2" xfId="40740" xr:uid="{53A9CCBC-443A-45D2-B53B-07C593BCFC66}"/>
    <cellStyle name="출력 11 10 5" xfId="19130" xr:uid="{0F74B24E-F54D-4B11-9A07-8540F7FBBE3A}"/>
    <cellStyle name="출력 11 10 5 2" xfId="40741" xr:uid="{502B7086-BE41-4DFF-A4E0-92D84241DC9E}"/>
    <cellStyle name="출력 11 10 6" xfId="40742" xr:uid="{EEBB2B1F-3680-4FA4-9995-59B016B23AF9}"/>
    <cellStyle name="출력 11 11" xfId="19131" xr:uid="{A722FE3C-EA18-4B89-B3C7-4ACCF23FCCC0}"/>
    <cellStyle name="출력 11 11 2" xfId="19132" xr:uid="{7810DF9D-5420-4F5F-9DB1-426EF63C84A5}"/>
    <cellStyle name="출력 11 11 2 2" xfId="19133" xr:uid="{0430C6D1-330C-431A-B3DE-AAAB59520162}"/>
    <cellStyle name="출력 11 11 2 2 2" xfId="40743" xr:uid="{50999986-10AB-4CEE-B0C6-FF28BFFB6C16}"/>
    <cellStyle name="출력 11 11 2 3" xfId="19134" xr:uid="{7044BE03-1DDD-4E97-B8E8-F390450269E0}"/>
    <cellStyle name="출력 11 11 2 3 2" xfId="40744" xr:uid="{E3CE6FEC-0D7D-45F7-9EE2-262041627F95}"/>
    <cellStyle name="출력 11 11 2 4" xfId="40745" xr:uid="{9E820C03-EF5E-4076-8EB3-294001B5DB10}"/>
    <cellStyle name="출력 11 11 3" xfId="19135" xr:uid="{B81CB2C0-60A7-4910-B28E-CE1A0A99B237}"/>
    <cellStyle name="출력 11 11 3 2" xfId="19136" xr:uid="{8AD06DA0-1CE3-4813-BFD0-EFB3AB006229}"/>
    <cellStyle name="출력 11 11 3 2 2" xfId="40746" xr:uid="{3B3452B3-ACF7-4AC4-9EA2-A96BCD23239F}"/>
    <cellStyle name="출력 11 11 3 3" xfId="19137" xr:uid="{5590FD34-A8D6-4A23-BD2F-9CAAF05E3D67}"/>
    <cellStyle name="출력 11 11 3 3 2" xfId="40747" xr:uid="{7D1CA285-77A1-4FA3-87ED-F1DB2DE550B7}"/>
    <cellStyle name="출력 11 11 3 4" xfId="40748" xr:uid="{79636DC5-EB09-42CA-86A0-B6397BD16935}"/>
    <cellStyle name="출력 11 11 4" xfId="19138" xr:uid="{DF3DAF36-3D27-475B-95BC-951F549860EA}"/>
    <cellStyle name="출력 11 11 4 2" xfId="40749" xr:uid="{AA86F018-2007-4328-B5C0-7B809ECC005A}"/>
    <cellStyle name="출력 11 11 5" xfId="19139" xr:uid="{A708E3E2-4894-42C4-8D34-1A65C9C1D3F8}"/>
    <cellStyle name="출력 11 11 5 2" xfId="40750" xr:uid="{D81529EB-D229-4307-80FB-1E9604B2B1A5}"/>
    <cellStyle name="출력 11 11 6" xfId="40751" xr:uid="{28A2764E-4EE3-40FA-958E-D1074B020AA6}"/>
    <cellStyle name="출력 11 12" xfId="19140" xr:uid="{04CECD98-0976-4229-BC45-11D52A21B5A2}"/>
    <cellStyle name="출력 11 12 2" xfId="19141" xr:uid="{B54B6D2A-33EE-4C38-A24D-05E685B71020}"/>
    <cellStyle name="출력 11 12 2 2" xfId="19142" xr:uid="{A9D766AF-F558-476E-89EA-2DEA1E86011E}"/>
    <cellStyle name="출력 11 12 2 2 2" xfId="40752" xr:uid="{FFBDBA26-F606-482B-9893-CF514003A139}"/>
    <cellStyle name="출력 11 12 2 3" xfId="19143" xr:uid="{F6DA4697-57F7-496B-A745-C41BD50D307A}"/>
    <cellStyle name="출력 11 12 2 3 2" xfId="40753" xr:uid="{3345A495-BE2D-47BC-8F46-8020EC8FA7D2}"/>
    <cellStyle name="출력 11 12 2 4" xfId="40754" xr:uid="{3F7567F7-E7F0-4092-9965-FEFEF3909FCF}"/>
    <cellStyle name="출력 11 12 3" xfId="19144" xr:uid="{FDBB8132-146B-41C1-86E9-849F65B95039}"/>
    <cellStyle name="출력 11 12 3 2" xfId="19145" xr:uid="{26234FC9-A57E-4BE1-A664-6316795060FE}"/>
    <cellStyle name="출력 11 12 3 2 2" xfId="40755" xr:uid="{3AAD6B83-E87C-488F-90BD-54D6D2E85536}"/>
    <cellStyle name="출력 11 12 3 3" xfId="19146" xr:uid="{262276DF-6A47-44AE-93AA-22944C3F6108}"/>
    <cellStyle name="출력 11 12 3 3 2" xfId="40756" xr:uid="{D02835FA-4422-4FDD-83A4-DC4A94409269}"/>
    <cellStyle name="출력 11 12 3 4" xfId="40757" xr:uid="{291BD360-242B-4866-88FE-29A5B62F8687}"/>
    <cellStyle name="출력 11 12 4" xfId="19147" xr:uid="{D6BBABED-F29A-47DE-A67B-6C21D256E3F2}"/>
    <cellStyle name="출력 11 12 4 2" xfId="40758" xr:uid="{C4ACDC4E-0094-40F3-B532-CD7F441EF968}"/>
    <cellStyle name="출력 11 12 5" xfId="19148" xr:uid="{39CC3291-BE28-4520-BD53-13FCB0447CB1}"/>
    <cellStyle name="출력 11 12 5 2" xfId="40759" xr:uid="{21BCE9C2-170B-4651-8AAA-B791E4C26A4E}"/>
    <cellStyle name="출력 11 12 6" xfId="40760" xr:uid="{E268836F-C5F9-474E-B4A0-76D928534E17}"/>
    <cellStyle name="출력 11 13" xfId="19149" xr:uid="{95C30281-BB94-4381-9535-A3E82A1E2BF2}"/>
    <cellStyle name="출력 11 13 2" xfId="19150" xr:uid="{96E290A6-F29F-4B59-ADC1-FD7E40AB7C3B}"/>
    <cellStyle name="출력 11 13 2 2" xfId="19151" xr:uid="{5AD6274E-CEDA-48BE-B6EC-24DDE06DD6B2}"/>
    <cellStyle name="출력 11 13 2 2 2" xfId="40761" xr:uid="{E7DF0D5E-34E6-4EB0-A041-7B6CB090BB1D}"/>
    <cellStyle name="출력 11 13 2 3" xfId="19152" xr:uid="{F3BED689-3492-4BFD-A769-20C7B4E88494}"/>
    <cellStyle name="출력 11 13 2 3 2" xfId="40762" xr:uid="{E21471A1-6C06-4DFA-B190-8EEADB639554}"/>
    <cellStyle name="출력 11 13 2 4" xfId="40763" xr:uid="{EB6B9F2A-69EF-4149-B350-BA929914858D}"/>
    <cellStyle name="출력 11 13 3" xfId="19153" xr:uid="{FBDC5AFF-B8D1-40DF-A56E-C9B54F7032E9}"/>
    <cellStyle name="출력 11 13 3 2" xfId="19154" xr:uid="{11D08408-B180-42EE-8618-9703C72518A5}"/>
    <cellStyle name="출력 11 13 3 2 2" xfId="40764" xr:uid="{690B64A1-7A1A-4B59-8DCA-F31F5F058CBF}"/>
    <cellStyle name="출력 11 13 3 3" xfId="19155" xr:uid="{F0670760-E975-4C29-A2D1-D21B1C4C9B3E}"/>
    <cellStyle name="출력 11 13 3 3 2" xfId="40765" xr:uid="{33E220B5-762B-4F21-8735-6B355513FE0A}"/>
    <cellStyle name="출력 11 13 3 4" xfId="40766" xr:uid="{38578402-ECD1-473F-BCFD-F9306A770266}"/>
    <cellStyle name="출력 11 13 4" xfId="19156" xr:uid="{6EC6D0BE-A702-42D8-B107-B117C4053262}"/>
    <cellStyle name="출력 11 13 4 2" xfId="40767" xr:uid="{970FA9E1-8E90-48DA-A2E2-528D8E94C2DC}"/>
    <cellStyle name="출력 11 13 5" xfId="19157" xr:uid="{9F0D85DB-0AB3-4758-A554-067DF6901E74}"/>
    <cellStyle name="출력 11 13 5 2" xfId="40768" xr:uid="{FBCEF960-ABB1-469D-A20B-B7225FF80DF0}"/>
    <cellStyle name="출력 11 13 6" xfId="40769" xr:uid="{04075EBB-753C-4501-9C95-0C2E30E115DF}"/>
    <cellStyle name="출력 11 14" xfId="19158" xr:uid="{90A3D0AA-86ED-40BD-AEB1-BAADC7EADF16}"/>
    <cellStyle name="출력 11 14 2" xfId="19159" xr:uid="{6E6092E3-63EA-4FBF-885A-777D6353B3DC}"/>
    <cellStyle name="출력 11 14 2 2" xfId="19160" xr:uid="{9F1C8062-CB3C-4FB6-BA81-B5147BD7E8CC}"/>
    <cellStyle name="출력 11 14 2 2 2" xfId="40770" xr:uid="{38EEB0CF-67EE-4C3C-A263-FBF6408BD7AA}"/>
    <cellStyle name="출력 11 14 2 3" xfId="19161" xr:uid="{FB3852DA-E22B-480B-8706-A3DACA2BBD45}"/>
    <cellStyle name="출력 11 14 2 3 2" xfId="40771" xr:uid="{88D8B83A-5BF3-43D0-86BA-2EE9F9D157B1}"/>
    <cellStyle name="출력 11 14 2 4" xfId="40772" xr:uid="{574749A1-695F-4914-A64A-E69D1361ACFC}"/>
    <cellStyle name="출력 11 14 3" xfId="19162" xr:uid="{173DF8F9-FC7B-4441-9449-2FA1DF2DDFC6}"/>
    <cellStyle name="출력 11 14 3 2" xfId="19163" xr:uid="{8A6CFBAA-96E1-4678-A98B-C62E37F87175}"/>
    <cellStyle name="출력 11 14 3 2 2" xfId="40773" xr:uid="{D18E0CD0-7F5C-4EDB-9279-B17F3B4E54EF}"/>
    <cellStyle name="출력 11 14 3 3" xfId="19164" xr:uid="{BCE508DA-07CA-4F2F-8F40-73BF6471ADFA}"/>
    <cellStyle name="출력 11 14 3 3 2" xfId="40774" xr:uid="{7B84BC11-5EBD-46DF-B0C1-535E9DF20655}"/>
    <cellStyle name="출력 11 14 3 4" xfId="40775" xr:uid="{9E632EC5-E4DA-468B-8978-A4412D830D30}"/>
    <cellStyle name="출력 11 14 4" xfId="19165" xr:uid="{E4EFA6E7-D8C0-4ED1-BE7B-61E767B77C25}"/>
    <cellStyle name="출력 11 14 4 2" xfId="40776" xr:uid="{6E3A609A-884F-4CA5-8EE7-E86A87FE27F3}"/>
    <cellStyle name="출력 11 14 5" xfId="19166" xr:uid="{704B7DD6-9B99-4EDE-B658-A37D7EE46749}"/>
    <cellStyle name="출력 11 14 5 2" xfId="40777" xr:uid="{9117751D-04AD-41E0-9D56-50438330CC74}"/>
    <cellStyle name="출력 11 14 6" xfId="40778" xr:uid="{D8A4FA06-25CC-49E8-AB9F-BD5974898CAB}"/>
    <cellStyle name="출력 11 15" xfId="19167" xr:uid="{0877A09E-CB3F-43D8-8894-FDD50256BBF5}"/>
    <cellStyle name="출력 11 15 2" xfId="19168" xr:uid="{A81F14F1-EF2E-4C33-A7A0-CCF0026E1101}"/>
    <cellStyle name="출력 11 15 2 2" xfId="19169" xr:uid="{2D8AFBD0-A485-4261-B966-4748CEE4C634}"/>
    <cellStyle name="출력 11 15 2 2 2" xfId="40779" xr:uid="{DB3D6746-0D53-424C-9785-30061115B2E9}"/>
    <cellStyle name="출력 11 15 2 3" xfId="19170" xr:uid="{0EC181D6-FF0A-499B-87D1-7D0BB0192EC5}"/>
    <cellStyle name="출력 11 15 2 3 2" xfId="40780" xr:uid="{C6004173-5FFF-463D-A88E-0FB7E4CC5D4B}"/>
    <cellStyle name="출력 11 15 2 4" xfId="40781" xr:uid="{DBD46EBF-DEE5-454A-8D5A-DC23CBC4ECFD}"/>
    <cellStyle name="출력 11 15 3" xfId="19171" xr:uid="{C71E3FE8-2C46-42CA-B160-B983FA5D9CDC}"/>
    <cellStyle name="출력 11 15 3 2" xfId="19172" xr:uid="{1906B3FA-BBFB-4184-AC45-409ECA151A57}"/>
    <cellStyle name="출력 11 15 3 2 2" xfId="40782" xr:uid="{69C35621-5469-4636-A1DF-B50CF773059A}"/>
    <cellStyle name="출력 11 15 3 3" xfId="19173" xr:uid="{FED96BF3-D72A-4DC1-9F82-5CAEAE8775C2}"/>
    <cellStyle name="출력 11 15 3 3 2" xfId="40783" xr:uid="{B4E31FFE-7A0B-4AF4-A571-216EE251F7CA}"/>
    <cellStyle name="출력 11 15 3 4" xfId="40784" xr:uid="{4E3CE54A-B06E-43C5-ABB2-6FDAF27972E2}"/>
    <cellStyle name="출력 11 15 4" xfId="19174" xr:uid="{EE8A24FF-DE22-45E0-AFCE-6DB321DFC836}"/>
    <cellStyle name="출력 11 15 4 2" xfId="40785" xr:uid="{1AEC2E4A-D5EA-46CE-AFCA-45EE4F0D6860}"/>
    <cellStyle name="출력 11 15 5" xfId="19175" xr:uid="{88C0CC91-82F4-4653-845D-D570AE3BE2C0}"/>
    <cellStyle name="출력 11 15 5 2" xfId="40786" xr:uid="{0094B434-7B2C-417E-B53B-9C4039D89D55}"/>
    <cellStyle name="출력 11 15 6" xfId="40787" xr:uid="{80E511BB-E063-43E9-848F-600F4A1DDFC3}"/>
    <cellStyle name="출력 11 16" xfId="19176" xr:uid="{D98DAE44-6961-4580-940D-D2A111506BE4}"/>
    <cellStyle name="출력 11 16 2" xfId="19177" xr:uid="{DC8B51FA-0642-4EE0-8682-D9537E71746E}"/>
    <cellStyle name="출력 11 16 2 2" xfId="40788" xr:uid="{68BD145B-1E01-4F11-ADB6-2E23E77A5A18}"/>
    <cellStyle name="출력 11 16 3" xfId="19178" xr:uid="{C1B769CD-8CE8-438A-8902-6FCEC2ACB4E8}"/>
    <cellStyle name="출력 11 16 3 2" xfId="40789" xr:uid="{78F438ED-B987-4325-BA62-C87F0DE3C0B0}"/>
    <cellStyle name="출력 11 16 4" xfId="40790" xr:uid="{6BD90043-F663-4E2F-A34E-06BB7C6C2414}"/>
    <cellStyle name="출력 11 17" xfId="28196" xr:uid="{E142282C-7DAA-462F-944F-D421CC4F2320}"/>
    <cellStyle name="출력 11 17 2" xfId="40791" xr:uid="{7AF2D961-9CC1-40A0-BC73-96C3A6B5118F}"/>
    <cellStyle name="출력 11 18" xfId="40792" xr:uid="{A1371BDF-54CC-4B61-8232-352DF7FB4CFB}"/>
    <cellStyle name="출력 11 2" xfId="19179" xr:uid="{CEBCB466-68F1-4A6A-A282-DB6279138E40}"/>
    <cellStyle name="출력 11 2 2" xfId="19180" xr:uid="{5DFCE7D1-E5D2-46E3-8F4B-A9D6C18365D1}"/>
    <cellStyle name="출력 11 2 2 2" xfId="19181" xr:uid="{B65B0521-E89C-4132-96EE-1D5148E4328E}"/>
    <cellStyle name="출력 11 2 2 2 2" xfId="40793" xr:uid="{B9CF88F7-B3ED-4E9F-BD12-E9A8D058D7FA}"/>
    <cellStyle name="출력 11 2 2 3" xfId="19182" xr:uid="{565B48AD-C70D-4297-838E-9986A6C3A752}"/>
    <cellStyle name="출력 11 2 2 3 2" xfId="40794" xr:uid="{87B5E491-4902-4195-92C0-A00FE392F120}"/>
    <cellStyle name="출력 11 2 2 4" xfId="40795" xr:uid="{AF798302-0498-4070-9BFC-B0A05A3B2A31}"/>
    <cellStyle name="출력 11 2 3" xfId="19183" xr:uid="{3B771BC4-6344-411C-8FB4-ED23032ED7FE}"/>
    <cellStyle name="출력 11 2 3 2" xfId="19184" xr:uid="{887C7603-0D70-4801-9E98-194ADFE0455F}"/>
    <cellStyle name="출력 11 2 3 2 2" xfId="40796" xr:uid="{AED994AE-687F-4379-AC62-FF5B5C9BE3D5}"/>
    <cellStyle name="출력 11 2 3 3" xfId="19185" xr:uid="{1F3029FD-CA35-48AD-BD9A-749E1F187BC7}"/>
    <cellStyle name="출력 11 2 3 3 2" xfId="40797" xr:uid="{C4CC3D26-1454-4948-B96E-B14D14679532}"/>
    <cellStyle name="출력 11 2 3 4" xfId="40798" xr:uid="{14C977B2-01FA-440A-ABCC-606A2A5444F8}"/>
    <cellStyle name="출력 11 2 4" xfId="19186" xr:uid="{C8A0B36E-A2C6-4D8E-B241-12867681091A}"/>
    <cellStyle name="출력 11 2 4 2" xfId="40799" xr:uid="{C7CB27D7-9B9E-4DC7-818F-E12B0946E5E7}"/>
    <cellStyle name="출력 11 2 5" xfId="19187" xr:uid="{2FA366F3-7C91-4116-9398-B0CB13B36738}"/>
    <cellStyle name="출력 11 2 5 2" xfId="40800" xr:uid="{F47298C4-5E60-417A-89AD-6D524949B4C1}"/>
    <cellStyle name="출력 11 2 6" xfId="28197" xr:uid="{2C814445-D1E5-491C-955F-B567CBFBFF17}"/>
    <cellStyle name="출력 11 2 6 2" xfId="40801" xr:uid="{2ECB0842-B83D-48FE-BBF7-53B27F57E81F}"/>
    <cellStyle name="출력 11 2 7" xfId="40802" xr:uid="{27F61451-C292-48D3-9332-A8D62A3D7A47}"/>
    <cellStyle name="출력 11 3" xfId="19188" xr:uid="{03D56F46-84C3-406C-BBC5-D85FFE2AF1A3}"/>
    <cellStyle name="출력 11 3 2" xfId="19189" xr:uid="{17ACB1F6-2547-4158-8318-675CE3D1B33D}"/>
    <cellStyle name="출력 11 3 2 2" xfId="19190" xr:uid="{7A74E64D-9864-4CEC-8ED9-C311A9CA7FA4}"/>
    <cellStyle name="출력 11 3 2 2 2" xfId="40803" xr:uid="{7233CDCD-6FC4-49E9-84C0-4C388ADD2608}"/>
    <cellStyle name="출력 11 3 2 3" xfId="19191" xr:uid="{4401AB5D-F4EC-4E52-A0D7-68B081F4B01E}"/>
    <cellStyle name="출력 11 3 2 3 2" xfId="40804" xr:uid="{453922A3-CEE6-478D-83E7-DD122D3DA72A}"/>
    <cellStyle name="출력 11 3 2 4" xfId="40805" xr:uid="{DB41546B-E949-4B67-9CD0-FDD883C41D02}"/>
    <cellStyle name="출력 11 3 3" xfId="19192" xr:uid="{056B0E4F-F640-4097-830D-90505B640619}"/>
    <cellStyle name="출력 11 3 3 2" xfId="19193" xr:uid="{CDF297DE-7504-4898-A3AA-0479D9D6A559}"/>
    <cellStyle name="출력 11 3 3 2 2" xfId="40806" xr:uid="{3D6874EF-FAFF-485C-967C-018AB5641FBD}"/>
    <cellStyle name="출력 11 3 3 3" xfId="19194" xr:uid="{0DB3306B-91F4-4E37-BE61-ED0311B6BAEC}"/>
    <cellStyle name="출력 11 3 3 3 2" xfId="40807" xr:uid="{90A4F803-8FBA-4CC7-8920-7898F9F7274D}"/>
    <cellStyle name="출력 11 3 3 4" xfId="40808" xr:uid="{804B10D2-BD6E-4351-8D0B-04BAD378D098}"/>
    <cellStyle name="출력 11 3 4" xfId="19195" xr:uid="{C5D02150-FECE-46A5-9DE9-EA93B10662B5}"/>
    <cellStyle name="출력 11 3 4 2" xfId="40809" xr:uid="{558CAA81-262A-44E0-96A7-1A61D5AB8EF1}"/>
    <cellStyle name="출력 11 3 5" xfId="19196" xr:uid="{7D76E025-41BC-41E3-963C-C230C90350BE}"/>
    <cellStyle name="출력 11 3 5 2" xfId="40810" xr:uid="{54C37209-EDF1-447B-B9F9-F84479AEBBE6}"/>
    <cellStyle name="출력 11 3 6" xfId="40811" xr:uid="{49E86267-B3A0-402B-AB50-7DE929442FC4}"/>
    <cellStyle name="출력 11 4" xfId="19197" xr:uid="{B4EA6FA9-49C9-4245-B80E-D7A0B62E8BF9}"/>
    <cellStyle name="출력 11 4 2" xfId="19198" xr:uid="{674082C4-8E92-4A2F-AB86-5E590E0B8D70}"/>
    <cellStyle name="출력 11 4 2 2" xfId="19199" xr:uid="{9051C796-1D81-433E-B460-2654513FDACD}"/>
    <cellStyle name="출력 11 4 2 2 2" xfId="40812" xr:uid="{EFB7BEA8-2511-44F8-B806-ED9152E73C9B}"/>
    <cellStyle name="출력 11 4 2 3" xfId="19200" xr:uid="{B8F7F999-B16D-42D3-9173-1E0E61B4EC67}"/>
    <cellStyle name="출력 11 4 2 3 2" xfId="40813" xr:uid="{893DB5D3-7B23-4421-818B-084A1980736B}"/>
    <cellStyle name="출력 11 4 2 4" xfId="40814" xr:uid="{F95793D5-A4DC-4CE4-A11E-C89D73BDF7AD}"/>
    <cellStyle name="출력 11 4 3" xfId="19201" xr:uid="{FD322BF3-5926-43BB-B57B-902F69AA5D46}"/>
    <cellStyle name="출력 11 4 3 2" xfId="19202" xr:uid="{72EE5D0A-A9F5-42DB-AA07-26CAF168585D}"/>
    <cellStyle name="출력 11 4 3 2 2" xfId="40815" xr:uid="{AE4982FB-68A9-4260-8552-FA474C3914E7}"/>
    <cellStyle name="출력 11 4 3 3" xfId="19203" xr:uid="{EAA5EB5C-DA91-42E1-B3C6-8AA539B6C029}"/>
    <cellStyle name="출력 11 4 3 3 2" xfId="40816" xr:uid="{2B47AF6E-0392-4E5C-835B-8520E4859200}"/>
    <cellStyle name="출력 11 4 3 4" xfId="40817" xr:uid="{A47D7196-503C-41E6-AF40-FEF5D8519F36}"/>
    <cellStyle name="출력 11 4 4" xfId="19204" xr:uid="{94C6CABA-0D34-400F-9A18-A028283229D7}"/>
    <cellStyle name="출력 11 4 4 2" xfId="40818" xr:uid="{5357743A-7C6D-4B6C-992E-E59A9FB0BB0E}"/>
    <cellStyle name="출력 11 4 5" xfId="19205" xr:uid="{FC95311A-1C1E-461A-9F6B-D36C6163FB24}"/>
    <cellStyle name="출력 11 4 5 2" xfId="40819" xr:uid="{CF4271AD-2069-408D-8C76-2DA321DDAD6A}"/>
    <cellStyle name="출력 11 4 6" xfId="40820" xr:uid="{DD01B903-F309-468B-89D0-B0CBD0EEEA25}"/>
    <cellStyle name="출력 11 5" xfId="19206" xr:uid="{41584774-43C8-4B83-AD41-0537781B596F}"/>
    <cellStyle name="출력 11 5 2" xfId="19207" xr:uid="{72DB1D99-A828-4226-978F-D377735412FA}"/>
    <cellStyle name="출력 11 5 2 2" xfId="19208" xr:uid="{AF326834-338D-4D01-8303-5C1BE2A2206E}"/>
    <cellStyle name="출력 11 5 2 2 2" xfId="40821" xr:uid="{DD8A9E69-D303-4E24-8ECF-2A9A2172B037}"/>
    <cellStyle name="출력 11 5 2 3" xfId="19209" xr:uid="{E2894200-78E0-47C8-B409-151E0190368D}"/>
    <cellStyle name="출력 11 5 2 3 2" xfId="40822" xr:uid="{77E97886-2D20-452E-9598-BECA1EFDA2AF}"/>
    <cellStyle name="출력 11 5 2 4" xfId="40823" xr:uid="{B2EC5BD5-A4DD-4B82-AD6E-9760977CA05C}"/>
    <cellStyle name="출력 11 5 3" xfId="19210" xr:uid="{58C9CE04-5A15-466A-9A0A-D8D71597E687}"/>
    <cellStyle name="출력 11 5 3 2" xfId="19211" xr:uid="{B3E810BE-13BA-4A72-8CA3-E037F95A2201}"/>
    <cellStyle name="출력 11 5 3 2 2" xfId="40824" xr:uid="{FB3C9938-1C04-49DB-BD35-FB137E947F7A}"/>
    <cellStyle name="출력 11 5 3 3" xfId="19212" xr:uid="{69084261-7563-4067-A568-08494C58EA31}"/>
    <cellStyle name="출력 11 5 3 3 2" xfId="40825" xr:uid="{EF9E7D22-17BA-48E6-981C-17DA4297BD94}"/>
    <cellStyle name="출력 11 5 3 4" xfId="40826" xr:uid="{9E79943A-C0F1-446E-ADEF-F576097D9088}"/>
    <cellStyle name="출력 11 5 4" xfId="19213" xr:uid="{6F310274-1423-41AF-824B-7098E07037A0}"/>
    <cellStyle name="출력 11 5 4 2" xfId="40827" xr:uid="{7C6478D3-AA4C-4458-A285-AF4FEEC3DD6D}"/>
    <cellStyle name="출력 11 5 5" xfId="19214" xr:uid="{2441C3E0-8D7E-4385-B641-0D37184950B0}"/>
    <cellStyle name="출력 11 5 5 2" xfId="40828" xr:uid="{4B8F82BA-7518-478D-886D-46509894333B}"/>
    <cellStyle name="출력 11 5 6" xfId="40829" xr:uid="{B7729FB9-A024-47C0-99E9-14F1BA49C9F1}"/>
    <cellStyle name="출력 11 6" xfId="19215" xr:uid="{4DD4538D-20E0-48A1-9EE6-F918558F280B}"/>
    <cellStyle name="출력 11 6 2" xfId="19216" xr:uid="{508F9678-836C-4C88-8ECA-2178A07A8EBE}"/>
    <cellStyle name="출력 11 6 2 2" xfId="19217" xr:uid="{855B4798-27C6-40B7-BDD0-6AFC8BCFCFAB}"/>
    <cellStyle name="출력 11 6 2 2 2" xfId="40830" xr:uid="{09C91001-54EF-4784-AF50-094C119C3C67}"/>
    <cellStyle name="출력 11 6 2 3" xfId="19218" xr:uid="{C1E8A5DB-98DE-493D-B947-D7ABD0702185}"/>
    <cellStyle name="출력 11 6 2 3 2" xfId="40831" xr:uid="{FE8E0779-207A-4574-A7A2-821C43D4E6FC}"/>
    <cellStyle name="출력 11 6 2 4" xfId="40832" xr:uid="{498D4547-F123-44F4-9263-D5131F217A62}"/>
    <cellStyle name="출력 11 6 3" xfId="19219" xr:uid="{482D2D0E-F110-43E8-8F8C-F09976CED045}"/>
    <cellStyle name="출력 11 6 3 2" xfId="19220" xr:uid="{AD7C9030-FCEF-4FB4-BC59-06E43AF6E025}"/>
    <cellStyle name="출력 11 6 3 2 2" xfId="40833" xr:uid="{A11B16DF-0533-43F9-B721-C7CFE1080948}"/>
    <cellStyle name="출력 11 6 3 3" xfId="19221" xr:uid="{BA2699CA-DDF7-4F8F-B9C4-6378D78E6F89}"/>
    <cellStyle name="출력 11 6 3 3 2" xfId="40834" xr:uid="{8621AA4B-4F28-4F98-AC8A-C7E2F08C728C}"/>
    <cellStyle name="출력 11 6 3 4" xfId="40835" xr:uid="{FED21042-DCF2-4626-B178-06BA2074291D}"/>
    <cellStyle name="출력 11 6 4" xfId="19222" xr:uid="{EB39502A-C47B-417F-A995-D189EF9C37FE}"/>
    <cellStyle name="출력 11 6 4 2" xfId="40836" xr:uid="{01CD1D9F-9839-407E-B129-237BFE7BBDCE}"/>
    <cellStyle name="출력 11 6 5" xfId="19223" xr:uid="{F6C6E636-38AA-48BF-AD1F-3A41D11262BD}"/>
    <cellStyle name="출력 11 6 5 2" xfId="40837" xr:uid="{A0724ACE-DABF-464A-8A90-7A5C9303BBBF}"/>
    <cellStyle name="출력 11 6 6" xfId="40838" xr:uid="{E49B2683-9417-4EE3-854D-D228D6FD37C5}"/>
    <cellStyle name="출력 11 7" xfId="19224" xr:uid="{72017044-4542-4F26-BF42-6BA161EA10AC}"/>
    <cellStyle name="출력 11 7 2" xfId="19225" xr:uid="{C28CB6A4-C0DB-4535-96CC-E29A24EDB992}"/>
    <cellStyle name="출력 11 7 2 2" xfId="19226" xr:uid="{5FA36FD6-BEE5-4E6B-B1BC-29D36BEA2766}"/>
    <cellStyle name="출력 11 7 2 2 2" xfId="40839" xr:uid="{CC7659E4-47E2-4413-A34C-977BB8C3D054}"/>
    <cellStyle name="출력 11 7 2 3" xfId="19227" xr:uid="{6EA5ACDD-27E9-4A22-AF84-A5EB98FC9D6C}"/>
    <cellStyle name="출력 11 7 2 3 2" xfId="40840" xr:uid="{885D6A74-4B65-482E-9676-D0D819BA788D}"/>
    <cellStyle name="출력 11 7 2 4" xfId="40841" xr:uid="{E37CF4D4-8FCC-4B34-A419-7280E2454E2F}"/>
    <cellStyle name="출력 11 7 3" xfId="19228" xr:uid="{8FDA700A-2BBB-42FD-A8E1-A1612DF9ADF9}"/>
    <cellStyle name="출력 11 7 3 2" xfId="19229" xr:uid="{0A6F324C-5A1A-4053-98BD-C977106678CD}"/>
    <cellStyle name="출력 11 7 3 2 2" xfId="40842" xr:uid="{116BEBFC-0E4B-4E0E-B600-5FD5204A7421}"/>
    <cellStyle name="출력 11 7 3 3" xfId="19230" xr:uid="{CBA9C60C-8CC2-4C52-BA91-D0AFF2714382}"/>
    <cellStyle name="출력 11 7 3 3 2" xfId="40843" xr:uid="{5A90F060-35E4-4327-B92B-ACCE980B4FCC}"/>
    <cellStyle name="출력 11 7 3 4" xfId="40844" xr:uid="{03D519A2-6C79-415A-BBE3-3ED0E7F182B9}"/>
    <cellStyle name="출력 11 7 4" xfId="19231" xr:uid="{DBB6AB4E-DD4C-45EB-9E25-AF783EE2E9C8}"/>
    <cellStyle name="출력 11 7 4 2" xfId="40845" xr:uid="{0603B4B0-42A0-448C-A174-5C48E14CA525}"/>
    <cellStyle name="출력 11 7 5" xfId="19232" xr:uid="{8C309026-1539-47DE-B3B1-749F3F708894}"/>
    <cellStyle name="출력 11 7 5 2" xfId="40846" xr:uid="{A266F886-68CB-47ED-BF11-3363EC916D09}"/>
    <cellStyle name="출력 11 7 6" xfId="40847" xr:uid="{46BEFE08-EC0A-43C7-9320-3D142B004077}"/>
    <cellStyle name="출력 11 8" xfId="19233" xr:uid="{65ECA42B-E0DB-48C7-ABCA-E84F058D2055}"/>
    <cellStyle name="출력 11 8 2" xfId="19234" xr:uid="{463CCFBD-C7FF-41C7-815C-295249CD8D4D}"/>
    <cellStyle name="출력 11 8 2 2" xfId="19235" xr:uid="{1805DA35-5108-4E52-A92A-693886FA5C6B}"/>
    <cellStyle name="출력 11 8 2 2 2" xfId="40848" xr:uid="{3AC2906C-8424-412D-B21B-C65374604D8E}"/>
    <cellStyle name="출력 11 8 2 3" xfId="19236" xr:uid="{0E353CBB-4537-4132-A8C7-F2C306057D17}"/>
    <cellStyle name="출력 11 8 2 3 2" xfId="40849" xr:uid="{CE912A60-7CFC-4F46-87DB-693ECE5FD15A}"/>
    <cellStyle name="출력 11 8 2 4" xfId="40850" xr:uid="{BC73B563-9BAC-4DFF-BCCC-181308179542}"/>
    <cellStyle name="출력 11 8 3" xfId="19237" xr:uid="{955EB743-0D22-4AD5-976E-5BAD3E888254}"/>
    <cellStyle name="출력 11 8 3 2" xfId="19238" xr:uid="{B6BD6F24-535E-41DC-806D-233A19B9DD7B}"/>
    <cellStyle name="출력 11 8 3 2 2" xfId="40851" xr:uid="{8F9131A2-F21B-4320-B641-E36FB8A12724}"/>
    <cellStyle name="출력 11 8 3 3" xfId="19239" xr:uid="{93BC6D0D-4020-4B6F-8BBD-D3F1089C5111}"/>
    <cellStyle name="출력 11 8 3 3 2" xfId="40852" xr:uid="{CA3AE059-47A3-4AC9-9EEF-15049DEDC8A2}"/>
    <cellStyle name="출력 11 8 3 4" xfId="40853" xr:uid="{3EF16F70-75A2-4F43-BE8E-8187D2C30392}"/>
    <cellStyle name="출력 11 8 4" xfId="19240" xr:uid="{924C659F-7385-4FE7-86BC-3E91A9B14203}"/>
    <cellStyle name="출력 11 8 4 2" xfId="40854" xr:uid="{9518EA18-40D8-4625-BFD2-CDCA9D050A05}"/>
    <cellStyle name="출력 11 8 5" xfId="19241" xr:uid="{67398A0B-481B-46E9-BB77-8D42DBFEA85C}"/>
    <cellStyle name="출력 11 8 5 2" xfId="40855" xr:uid="{F0C7EF10-A779-4716-885C-AE4077424E9E}"/>
    <cellStyle name="출력 11 8 6" xfId="40856" xr:uid="{559AFC8F-C6CE-462E-BD33-C5388A1E74ED}"/>
    <cellStyle name="출력 11 9" xfId="19242" xr:uid="{D019DE4B-0393-4D68-AD05-6268897136FA}"/>
    <cellStyle name="출력 11 9 2" xfId="19243" xr:uid="{B9D4CA97-9D9B-4D39-869B-2D27875AF9CD}"/>
    <cellStyle name="출력 11 9 2 2" xfId="19244" xr:uid="{4B1B6246-7C0C-42C6-9669-57B9FA75674D}"/>
    <cellStyle name="출력 11 9 2 2 2" xfId="40857" xr:uid="{877201D3-8719-45B1-A52B-7BF18FEBA119}"/>
    <cellStyle name="출력 11 9 2 3" xfId="19245" xr:uid="{0A25EFDC-E8EE-4D08-A5AC-31668E4F0B0F}"/>
    <cellStyle name="출력 11 9 2 3 2" xfId="40858" xr:uid="{7F5BAC5D-DDA4-4C7B-8AB5-3E426C2BA28F}"/>
    <cellStyle name="출력 11 9 2 4" xfId="40859" xr:uid="{B646C02C-A144-426D-ACE9-0534316BDAEA}"/>
    <cellStyle name="출력 11 9 3" xfId="19246" xr:uid="{7FCDB720-0CF8-4266-B372-5C3084B5245A}"/>
    <cellStyle name="출력 11 9 3 2" xfId="19247" xr:uid="{3D7CAA8B-CD2E-422B-8669-1123EEC31B1C}"/>
    <cellStyle name="출력 11 9 3 2 2" xfId="40860" xr:uid="{A38A9BB8-2052-4226-8499-1AB52A05A88C}"/>
    <cellStyle name="출력 11 9 3 3" xfId="19248" xr:uid="{CB8D5B16-9C91-4778-953E-F407C0B59177}"/>
    <cellStyle name="출력 11 9 3 3 2" xfId="40861" xr:uid="{4160AF39-7102-42D6-B849-946A47E286C4}"/>
    <cellStyle name="출력 11 9 3 4" xfId="40862" xr:uid="{6F144F76-15A8-43AB-8956-0314E54C24DB}"/>
    <cellStyle name="출력 11 9 4" xfId="19249" xr:uid="{D44C6561-3024-4B6A-B0A3-9ABA6CD616EC}"/>
    <cellStyle name="출력 11 9 4 2" xfId="40863" xr:uid="{A472F676-0602-489C-9CF0-EB6185B26C01}"/>
    <cellStyle name="출력 11 9 5" xfId="19250" xr:uid="{C3E70483-E9D9-4728-8464-2377DB2C6A7B}"/>
    <cellStyle name="출력 11 9 5 2" xfId="40864" xr:uid="{64875597-280D-4272-B1DF-DE0D814186BF}"/>
    <cellStyle name="출력 11 9 6" xfId="40865" xr:uid="{8F321E1B-92D2-4B3F-A7F2-20E3D2A9801A}"/>
    <cellStyle name="출력 12" xfId="19251" xr:uid="{F815C4B0-07A3-4335-89C7-B01931F94486}"/>
    <cellStyle name="출력 12 2" xfId="19252" xr:uid="{C2F405EB-AD84-4B06-A20F-B09FC195D034}"/>
    <cellStyle name="출력 12 2 2" xfId="19253" xr:uid="{FC910BDB-30D7-49F3-A0A1-4EB8CB165740}"/>
    <cellStyle name="출력 12 2 2 2" xfId="40866" xr:uid="{4B3B37F4-6040-4952-A1AC-096BCD97CE36}"/>
    <cellStyle name="출력 12 2 3" xfId="19254" xr:uid="{03DA8F8F-4B72-4654-BD3E-9858CBC0100A}"/>
    <cellStyle name="출력 12 2 3 2" xfId="40867" xr:uid="{792AD55C-646E-4D9F-93ED-A4C6B9868B7B}"/>
    <cellStyle name="출력 12 2 4" xfId="40868" xr:uid="{300241EE-56E1-45E0-BB10-1F70BD62688B}"/>
    <cellStyle name="출력 12 3" xfId="19255" xr:uid="{EE571460-6664-40A2-8290-DF7E3C7F5D35}"/>
    <cellStyle name="출력 12 3 2" xfId="19256" xr:uid="{D316E5C6-A5CF-4829-AB5C-DAA08DA0D2C1}"/>
    <cellStyle name="출력 12 3 2 2" xfId="40869" xr:uid="{A30E0EBD-A51D-4067-8ABA-978041BE72AC}"/>
    <cellStyle name="출력 12 3 3" xfId="19257" xr:uid="{35DC9049-D25F-4F78-ADC9-1E8D61E87225}"/>
    <cellStyle name="출력 12 3 3 2" xfId="40870" xr:uid="{D46F1C72-3E74-4877-AB23-C9B35BB5F079}"/>
    <cellStyle name="출력 12 3 4" xfId="40871" xr:uid="{DBCE7791-E5C9-4EB4-8247-125492C83288}"/>
    <cellStyle name="출력 12 4" xfId="19258" xr:uid="{7307EC21-514B-4CDA-9DB7-0378B7AC1BE4}"/>
    <cellStyle name="출력 12 4 2" xfId="19259" xr:uid="{A7C3DC66-7845-44F7-AAE9-F8917BD5AB37}"/>
    <cellStyle name="출력 12 4 2 2" xfId="40872" xr:uid="{A5E6918E-E44C-448F-ACF9-E22389C0E4B7}"/>
    <cellStyle name="출력 12 4 3" xfId="19260" xr:uid="{E33C750B-4DAB-4E90-8E67-B82684583A59}"/>
    <cellStyle name="출력 12 4 3 2" xfId="40873" xr:uid="{5AF95830-C8A3-44F8-8043-88139E970FB6}"/>
    <cellStyle name="출력 12 4 4" xfId="40874" xr:uid="{7EF46EE3-E472-49C3-B30F-CA7878322DB6}"/>
    <cellStyle name="출력 12 5" xfId="19261" xr:uid="{1FDE52D6-0B93-45BB-899D-038B2B305539}"/>
    <cellStyle name="출력 12 5 2" xfId="40875" xr:uid="{ED51CD00-F4A9-4A67-BA28-78B114E110EB}"/>
    <cellStyle name="출력 12 6" xfId="19262" xr:uid="{8F9C397F-0CE4-460F-9287-DF11AFD929BC}"/>
    <cellStyle name="출력 12 6 2" xfId="40876" xr:uid="{DFE0AA8C-20DD-42EA-BE0A-6D7907B53EBE}"/>
    <cellStyle name="출력 12 7" xfId="40877" xr:uid="{19FADCDE-7144-4D03-9D69-C9D1C77AD3EC}"/>
    <cellStyle name="출력 13" xfId="19263" xr:uid="{8FF6E416-DFE0-4668-A095-A55875474F25}"/>
    <cellStyle name="출력 13 2" xfId="19264" xr:uid="{EF4CCD45-8C6C-4495-AA90-1E41C7520B4F}"/>
    <cellStyle name="출력 13 2 2" xfId="19265" xr:uid="{DEBBE992-83BC-4770-8639-ABF1D61039EC}"/>
    <cellStyle name="출력 13 2 2 2" xfId="40878" xr:uid="{A4A9E87B-2EA5-4807-A165-19011A59C637}"/>
    <cellStyle name="출력 13 2 3" xfId="19266" xr:uid="{70E2A388-3AAA-46AA-9801-69EEAA4D0EB0}"/>
    <cellStyle name="출력 13 2 3 2" xfId="40879" xr:uid="{3F435895-5257-4BB6-A0CD-A176D3624A7E}"/>
    <cellStyle name="출력 13 2 4" xfId="40880" xr:uid="{DE8529FB-EE0C-4B59-ACED-F363F3FA01BA}"/>
    <cellStyle name="출력 13 3" xfId="19267" xr:uid="{BC3F2DB2-2F16-4556-B076-5FABE439B7B9}"/>
    <cellStyle name="출력 13 3 2" xfId="19268" xr:uid="{3A680797-4901-4E3D-93AF-9ADA5AD3F5BC}"/>
    <cellStyle name="출력 13 3 2 2" xfId="40881" xr:uid="{D506F4FB-221B-4FB0-AB61-181898AFE3EE}"/>
    <cellStyle name="출력 13 3 3" xfId="19269" xr:uid="{ADD4788B-D10A-40BB-8382-F3CFFD8F5481}"/>
    <cellStyle name="출력 13 3 3 2" xfId="40882" xr:uid="{F3028492-2C7F-48E1-822D-D066F73B01FF}"/>
    <cellStyle name="출력 13 3 4" xfId="40883" xr:uid="{62ED8FAF-6F6D-4D7E-B5B6-B1F7AB81B025}"/>
    <cellStyle name="출력 13 4" xfId="19270" xr:uid="{EFF6552B-2F0B-4368-90CC-51D77AFC25DA}"/>
    <cellStyle name="출력 13 4 2" xfId="19271" xr:uid="{61F94EE2-A2C5-4E13-9590-EF8C69064B62}"/>
    <cellStyle name="출력 13 4 2 2" xfId="40884" xr:uid="{E23F2AC0-D395-4658-AE06-9EAA701049EB}"/>
    <cellStyle name="출력 13 4 3" xfId="19272" xr:uid="{EA603D94-BB59-4E30-AD6D-C9CF1E616F7C}"/>
    <cellStyle name="출력 13 4 3 2" xfId="40885" xr:uid="{6F5F0F93-4B57-473E-B5B5-E203155235A8}"/>
    <cellStyle name="출력 13 4 4" xfId="40886" xr:uid="{0CAD6A1D-A4CB-4EEE-811A-6CF8A2391120}"/>
    <cellStyle name="출력 13 5" xfId="19273" xr:uid="{B9C5A041-FDBF-44C1-8184-6E79A60F8049}"/>
    <cellStyle name="출력 13 5 2" xfId="40887" xr:uid="{B701F528-0925-45DD-AECC-6E08486EAF4F}"/>
    <cellStyle name="출력 13 6" xfId="19274" xr:uid="{B4594FD4-15C8-411E-ABF0-0A3B6171BB34}"/>
    <cellStyle name="출력 13 6 2" xfId="40888" xr:uid="{1BA0174C-8749-4C2B-BE54-CDC2C1C6E576}"/>
    <cellStyle name="출력 13 7" xfId="40889" xr:uid="{18ABA1BF-CBBE-4CAA-B142-9B9259BCDCA9}"/>
    <cellStyle name="출력 14" xfId="19275" xr:uid="{F1BD6042-0C71-4E1D-819A-2CAF0572B202}"/>
    <cellStyle name="출력 14 2" xfId="19276" xr:uid="{7824A78D-6BFA-4103-ADBB-52555C8218BA}"/>
    <cellStyle name="출력 14 2 2" xfId="19277" xr:uid="{EBF0744E-4880-46D1-A263-5BABD218CF30}"/>
    <cellStyle name="출력 14 2 2 2" xfId="40890" xr:uid="{01791CD3-2649-4810-9AF8-FA7E7221E405}"/>
    <cellStyle name="출력 14 2 3" xfId="19278" xr:uid="{809548E3-286B-47C4-8FCD-E7FD0A63C8A6}"/>
    <cellStyle name="출력 14 2 3 2" xfId="40891" xr:uid="{CDACE471-C533-4137-8C40-EF55A98B227D}"/>
    <cellStyle name="출력 14 2 4" xfId="40892" xr:uid="{80810C01-DE47-4EF1-9F6B-5CC87FC6A0A1}"/>
    <cellStyle name="출력 14 3" xfId="19279" xr:uid="{06922313-96CC-490C-B10F-D522CB7C3D04}"/>
    <cellStyle name="출력 14 3 2" xfId="19280" xr:uid="{DD67A192-9FB9-4B01-8180-0434F744F520}"/>
    <cellStyle name="출력 14 3 2 2" xfId="40893" xr:uid="{D0ACAF57-3691-41DC-9B74-2E9E121FB506}"/>
    <cellStyle name="출력 14 3 3" xfId="19281" xr:uid="{F49967D3-AEBE-42C7-9993-6C4818187268}"/>
    <cellStyle name="출력 14 3 3 2" xfId="40894" xr:uid="{C1B45F07-05B2-4ADB-AF37-A5A9500B8BD3}"/>
    <cellStyle name="출력 14 3 4" xfId="40895" xr:uid="{F17722F9-DD63-40A4-AAFE-498913501EE8}"/>
    <cellStyle name="출력 14 4" xfId="19282" xr:uid="{CB2A1892-11AA-4B8E-B98B-D777B27A077E}"/>
    <cellStyle name="출력 14 4 2" xfId="19283" xr:uid="{0311BDBD-16EC-4F4B-B541-8CFFB1AB2063}"/>
    <cellStyle name="출력 14 4 2 2" xfId="40896" xr:uid="{F3D32011-B607-433A-B7CB-45451E180E62}"/>
    <cellStyle name="출력 14 4 3" xfId="19284" xr:uid="{62E1378B-9E25-4330-96A0-720D69C93174}"/>
    <cellStyle name="출력 14 4 3 2" xfId="40897" xr:uid="{99DFA8FF-A646-4AFF-B71B-DFDEF132999C}"/>
    <cellStyle name="출력 14 4 4" xfId="40898" xr:uid="{852FE158-01D0-4FD1-AAF9-AD0B0779C14C}"/>
    <cellStyle name="출력 14 5" xfId="19285" xr:uid="{7BFB34FD-E8AB-47B3-9C13-C3A5E789932B}"/>
    <cellStyle name="출력 14 5 2" xfId="40899" xr:uid="{9F6B3CB9-369F-467D-AF3A-2AA6CA4CBD7D}"/>
    <cellStyle name="출력 14 6" xfId="19286" xr:uid="{DBA6F061-6D12-43EF-B4EE-F818F62D8513}"/>
    <cellStyle name="출력 14 6 2" xfId="40900" xr:uid="{228C69DE-C550-4A58-B552-523097D4A975}"/>
    <cellStyle name="출력 14 7" xfId="40901" xr:uid="{E0C4E010-2CA3-463D-A6EE-837F7A0DF284}"/>
    <cellStyle name="출력 15" xfId="19287" xr:uid="{B8B03E6C-BC8E-4F5F-AF29-0FA1F6C86613}"/>
    <cellStyle name="출력 15 2" xfId="19288" xr:uid="{8B8843B3-6C35-4431-99DC-DD2BF403539E}"/>
    <cellStyle name="출력 15 2 2" xfId="19289" xr:uid="{1E97E3BB-6190-489F-BD20-ECAC458B6406}"/>
    <cellStyle name="출력 15 2 2 2" xfId="40902" xr:uid="{93E7E5E7-611F-4063-933B-7B7A6B09825B}"/>
    <cellStyle name="출력 15 2 3" xfId="19290" xr:uid="{5A443A1F-5219-4A11-8253-293EFD5EB9A7}"/>
    <cellStyle name="출력 15 2 3 2" xfId="40903" xr:uid="{9BE3E3B6-F991-40D3-9C45-47E7FE135588}"/>
    <cellStyle name="출력 15 2 4" xfId="40904" xr:uid="{BE343A03-2018-4E68-BA74-61706AF061F4}"/>
    <cellStyle name="출력 15 3" xfId="19291" xr:uid="{EAAD3424-2696-483D-BC1D-418A8FD86B60}"/>
    <cellStyle name="출력 15 3 2" xfId="19292" xr:uid="{00A10CEC-BFAD-419D-87C3-56D12D8DBBBA}"/>
    <cellStyle name="출력 15 3 2 2" xfId="40905" xr:uid="{8B72893C-6FD3-457D-BFEF-0A3D436B912B}"/>
    <cellStyle name="출력 15 3 3" xfId="19293" xr:uid="{2D2CC5CA-3B33-454F-A593-078781F8F1F1}"/>
    <cellStyle name="출력 15 3 3 2" xfId="40906" xr:uid="{72020171-C336-4C5C-AC98-C2D04DCD8C0B}"/>
    <cellStyle name="출력 15 3 4" xfId="40907" xr:uid="{3C46B0A4-B7BD-4591-ABC7-AD6B4D953380}"/>
    <cellStyle name="출력 15 4" xfId="19294" xr:uid="{90B03988-2985-49C7-8B95-B7B7939F5DF1}"/>
    <cellStyle name="출력 15 4 2" xfId="19295" xr:uid="{EA743D25-0708-4FDA-B9FB-A5B89FC5A1BD}"/>
    <cellStyle name="출력 15 4 2 2" xfId="40908" xr:uid="{BEA8623E-FB53-46BF-B112-6B83BFF1DF9C}"/>
    <cellStyle name="출력 15 4 3" xfId="19296" xr:uid="{8E4B7B2A-C2E9-41A2-97C0-0DF7EBEF9C6B}"/>
    <cellStyle name="출력 15 4 3 2" xfId="40909" xr:uid="{04D72CCA-D58C-4C9C-A09D-618A442B6A61}"/>
    <cellStyle name="출력 15 4 4" xfId="40910" xr:uid="{0FBD1C53-A4F1-4F77-83C6-B7A5F809C92D}"/>
    <cellStyle name="출력 15 5" xfId="19297" xr:uid="{94B2DA37-A262-4EE1-905B-1DC577774983}"/>
    <cellStyle name="출력 15 5 2" xfId="40911" xr:uid="{9998416F-9911-447B-B872-C72F33B252EE}"/>
    <cellStyle name="출력 15 6" xfId="19298" xr:uid="{A36A4B1C-2B32-448B-8EBE-B64FB7509B73}"/>
    <cellStyle name="출력 15 6 2" xfId="40912" xr:uid="{C834E959-6E1A-4D53-8C11-C9575AC3C344}"/>
    <cellStyle name="출력 15 7" xfId="40913" xr:uid="{C6869937-952E-4C1C-96FC-F85C81CF39A2}"/>
    <cellStyle name="출력 16" xfId="19299" xr:uid="{137301AC-09CA-4C05-80BA-47FA9D1AD085}"/>
    <cellStyle name="출력 16 2" xfId="19300" xr:uid="{6A8C11A4-F066-45AF-8862-6806154FC77C}"/>
    <cellStyle name="출력 16 2 2" xfId="19301" xr:uid="{7CF9CDB8-5BEC-4C7B-97F5-C0D850834AD4}"/>
    <cellStyle name="출력 16 2 2 2" xfId="40914" xr:uid="{46F21AA2-9D26-4BA0-9BE1-9B02C909180B}"/>
    <cellStyle name="출력 16 2 3" xfId="19302" xr:uid="{1AFB12CE-4679-4DD3-BB37-8924F43ED6F4}"/>
    <cellStyle name="출력 16 2 3 2" xfId="40915" xr:uid="{B1E033E8-6DD7-4220-B83A-168F5240FF4B}"/>
    <cellStyle name="출력 16 2 4" xfId="40916" xr:uid="{FB2BBCBC-D630-4AB8-B331-E39C946EAE55}"/>
    <cellStyle name="출력 16 3" xfId="19303" xr:uid="{4CDF7067-F502-4E0D-8160-C37A13E3D6F3}"/>
    <cellStyle name="출력 16 3 2" xfId="19304" xr:uid="{0C4C0F05-1EA1-44DA-8CAB-BB02F9332F88}"/>
    <cellStyle name="출력 16 3 2 2" xfId="40917" xr:uid="{08FDF954-E65E-4915-8D37-C68D781A6764}"/>
    <cellStyle name="출력 16 3 3" xfId="19305" xr:uid="{CF563852-5252-496A-91A8-49BA9BB4A07F}"/>
    <cellStyle name="출력 16 3 3 2" xfId="40918" xr:uid="{B6195895-0793-4991-87D6-0B2E00A3AD2B}"/>
    <cellStyle name="출력 16 3 4" xfId="40919" xr:uid="{0BCB269C-599D-4771-9B73-C7BB15765527}"/>
    <cellStyle name="출력 16 4" xfId="19306" xr:uid="{AE2E3520-74F3-4F84-95F8-EC902A9309BC}"/>
    <cellStyle name="출력 16 4 2" xfId="19307" xr:uid="{4EACB4D6-7DC4-46EC-813E-92C30EC92CEF}"/>
    <cellStyle name="출력 16 4 2 2" xfId="40920" xr:uid="{815FB3FC-C933-4C9D-B3F1-C2CBE96B41F3}"/>
    <cellStyle name="출력 16 4 3" xfId="19308" xr:uid="{7E74AD33-264C-47CA-80DA-AEDA1E6922A8}"/>
    <cellStyle name="출력 16 4 3 2" xfId="40921" xr:uid="{B5611EC9-A619-4C1A-9377-ADC46B2FB1E9}"/>
    <cellStyle name="출력 16 4 4" xfId="40922" xr:uid="{E1473F8F-B032-4DCD-A730-2E685E16F46E}"/>
    <cellStyle name="출력 16 5" xfId="19309" xr:uid="{D9D6D861-A5B5-4359-86ED-F00EF010D47F}"/>
    <cellStyle name="출력 16 5 2" xfId="40923" xr:uid="{0D23262F-6DCD-465B-97F0-32467A584824}"/>
    <cellStyle name="출력 16 6" xfId="19310" xr:uid="{E7AEC2A6-1475-4428-98E8-6DAF7634B215}"/>
    <cellStyle name="출력 16 6 2" xfId="40924" xr:uid="{A8B9743A-3A2B-4252-B4D4-CC52831ECF3C}"/>
    <cellStyle name="출력 16 7" xfId="40925" xr:uid="{EC573EBC-9AF2-4446-89EB-5C95A2EB141C}"/>
    <cellStyle name="출력 17" xfId="19311" xr:uid="{58B19917-80F5-4E58-8AD3-8358A79F18BC}"/>
    <cellStyle name="출력 17 2" xfId="19312" xr:uid="{7B056E2E-B40A-4266-B68F-C86384C12C64}"/>
    <cellStyle name="출력 17 2 2" xfId="19313" xr:uid="{E2F93AF8-1754-4AEF-830A-EAC0A67B7366}"/>
    <cellStyle name="출력 17 2 2 2" xfId="40926" xr:uid="{060019C8-CBE5-48E8-B8A3-AECED3FB0AFD}"/>
    <cellStyle name="출력 17 2 3" xfId="19314" xr:uid="{61EAEBE3-15C5-4DFB-AB03-E316759D0A37}"/>
    <cellStyle name="출력 17 2 3 2" xfId="40927" xr:uid="{AA7871AD-2CF5-4022-917C-19A6D93F90FE}"/>
    <cellStyle name="출력 17 2 4" xfId="40928" xr:uid="{B72CFC3B-4FA2-4B04-B2C4-18A92FF96374}"/>
    <cellStyle name="출력 17 3" xfId="19315" xr:uid="{D9FEF96F-062A-45A8-AD72-3A4C0D74D7C7}"/>
    <cellStyle name="출력 17 3 2" xfId="19316" xr:uid="{5E9501DB-0C51-4E7F-A69A-BC24561282EE}"/>
    <cellStyle name="출력 17 3 2 2" xfId="40929" xr:uid="{BC64C73F-7D1C-45F7-B386-AAEF84E3B5FD}"/>
    <cellStyle name="출력 17 3 3" xfId="19317" xr:uid="{1AD54CEE-FD0D-46B6-8043-9B9C169EC264}"/>
    <cellStyle name="출력 17 3 3 2" xfId="40930" xr:uid="{8FF74C09-09F7-4551-941F-F2AE5DB1AFB7}"/>
    <cellStyle name="출력 17 3 4" xfId="40931" xr:uid="{11A27A4D-4DC3-4F28-8B59-0A99437EFD96}"/>
    <cellStyle name="출력 17 4" xfId="19318" xr:uid="{32AE1D4E-BE96-490B-BBBA-E41A0A2A89F0}"/>
    <cellStyle name="출력 17 4 2" xfId="19319" xr:uid="{37B285AD-41CA-4244-992C-47D5139B16B7}"/>
    <cellStyle name="출력 17 4 2 2" xfId="40932" xr:uid="{8500BD02-22AA-4F56-ADB2-183F29AC4289}"/>
    <cellStyle name="출력 17 4 3" xfId="19320" xr:uid="{B7C955B1-E26A-4560-B8F4-90744B01F269}"/>
    <cellStyle name="출력 17 4 3 2" xfId="40933" xr:uid="{3C75E0C1-2159-4300-AFE0-025C0414EE7F}"/>
    <cellStyle name="출력 17 4 4" xfId="40934" xr:uid="{E921CC0D-DE21-4EAB-A71E-F0E9CDA3CF7F}"/>
    <cellStyle name="출력 17 5" xfId="19321" xr:uid="{C9490B2A-968F-424D-B2B9-FA8636810A21}"/>
    <cellStyle name="출력 17 5 2" xfId="40935" xr:uid="{4B0E5462-3AC4-4A5E-B9CE-54DF65E930E2}"/>
    <cellStyle name="출력 17 6" xfId="19322" xr:uid="{6BE025DE-ED06-4BE5-81EB-E1763E620067}"/>
    <cellStyle name="출력 17 6 2" xfId="40936" xr:uid="{09EA094C-22C0-49DD-A213-EC6BD3015A7A}"/>
    <cellStyle name="출력 17 7" xfId="40937" xr:uid="{336C05CF-0C36-4284-9D62-1D442BAF544A}"/>
    <cellStyle name="출력 18" xfId="19323" xr:uid="{656BF337-B917-405B-AA7A-87A81C976706}"/>
    <cellStyle name="출력 18 2" xfId="19324" xr:uid="{72F5BD0E-9EA3-45C7-B0A3-5EA0686F60B0}"/>
    <cellStyle name="출력 18 2 2" xfId="19325" xr:uid="{66407857-BD22-4F55-B211-B6F3F43E0E20}"/>
    <cellStyle name="출력 18 2 2 2" xfId="40938" xr:uid="{DE28FD4E-492E-4B42-804E-2410FF50BC42}"/>
    <cellStyle name="출력 18 2 3" xfId="19326" xr:uid="{13862E69-D804-43CD-9C16-3F5CA4C7B963}"/>
    <cellStyle name="출력 18 2 3 2" xfId="40939" xr:uid="{3DA8B9D7-E416-4BEB-AE8D-40D6401CE719}"/>
    <cellStyle name="출력 18 2 4" xfId="40940" xr:uid="{E5CBF15E-3F87-40E0-97C1-1FA889FC04E8}"/>
    <cellStyle name="출력 18 3" xfId="19327" xr:uid="{209E0F5E-B9EA-43D8-A229-964FD41B604B}"/>
    <cellStyle name="출력 18 3 2" xfId="19328" xr:uid="{E1E7B6C3-EBD4-4071-813E-5AC40BCB5898}"/>
    <cellStyle name="출력 18 3 2 2" xfId="40941" xr:uid="{2946CD8D-AC9E-47B5-BDCD-FFA1B3270B24}"/>
    <cellStyle name="출력 18 3 3" xfId="19329" xr:uid="{707AEACC-0856-48AC-A989-0D89B1D9F772}"/>
    <cellStyle name="출력 18 3 3 2" xfId="40942" xr:uid="{38B7EEED-0972-470F-A730-7945C5B9037F}"/>
    <cellStyle name="출력 18 3 4" xfId="40943" xr:uid="{17CA2AE5-F9E2-47FD-BBAA-55662A07D44C}"/>
    <cellStyle name="출력 18 4" xfId="19330" xr:uid="{56A0A25E-9913-46EF-BA7E-B4263A365D32}"/>
    <cellStyle name="출력 18 4 2" xfId="19331" xr:uid="{D212D8AC-3176-416D-BCFD-F94963E5A107}"/>
    <cellStyle name="출력 18 4 2 2" xfId="40944" xr:uid="{5C03D3A4-D099-415C-AE65-C982A1B9E498}"/>
    <cellStyle name="출력 18 4 3" xfId="19332" xr:uid="{0B7B5CEA-3CB5-46E6-AD4A-5A680CE4B327}"/>
    <cellStyle name="출력 18 4 3 2" xfId="40945" xr:uid="{CF130EAB-A6D3-4DEC-912C-02BB74B4473B}"/>
    <cellStyle name="출력 18 4 4" xfId="40946" xr:uid="{795F392E-FB4A-4E5F-9EFB-C094F1DAFA7F}"/>
    <cellStyle name="출력 18 5" xfId="19333" xr:uid="{B1D7BF11-4ABD-4C23-A8DE-AE0D29691038}"/>
    <cellStyle name="출력 18 5 2" xfId="40947" xr:uid="{71FDB66D-51ED-481C-BFAE-556A6F73ED09}"/>
    <cellStyle name="출력 18 6" xfId="19334" xr:uid="{6AAC0554-2F0F-423C-B671-A683922D7AF2}"/>
    <cellStyle name="출력 18 6 2" xfId="40948" xr:uid="{73712742-EBC8-4DB7-B937-C807CC28D2E5}"/>
    <cellStyle name="출력 18 7" xfId="40949" xr:uid="{B7B35BB3-8E39-4C1A-BF86-7E113A611C1A}"/>
    <cellStyle name="출력 19" xfId="19335" xr:uid="{F1267420-B1AB-426C-92B3-A971B6366000}"/>
    <cellStyle name="출력 19 2" xfId="19336" xr:uid="{2D0E7165-A8C7-44AA-829D-322850CFE0BE}"/>
    <cellStyle name="출력 19 2 2" xfId="19337" xr:uid="{406B11E1-BC6C-40C3-980A-18B993C6F0A6}"/>
    <cellStyle name="출력 19 2 2 2" xfId="40950" xr:uid="{8BAC9BD4-6D94-4016-BF91-A84CE29AB5DB}"/>
    <cellStyle name="출력 19 2 3" xfId="19338" xr:uid="{1D091EE4-541C-458D-B13A-FF79A910C207}"/>
    <cellStyle name="출력 19 2 3 2" xfId="40951" xr:uid="{DB589A60-7D2F-4CF7-AD3F-BC06CF1565E0}"/>
    <cellStyle name="출력 19 2 4" xfId="40952" xr:uid="{6AA86926-AC0E-4245-9554-D35B3BE4C13E}"/>
    <cellStyle name="출력 19 3" xfId="19339" xr:uid="{2D08AFBE-B11E-41D9-B72A-1AD3D01DA4C3}"/>
    <cellStyle name="출력 19 3 2" xfId="19340" xr:uid="{2B515A64-5952-410D-8956-9198E09C199D}"/>
    <cellStyle name="출력 19 3 2 2" xfId="40953" xr:uid="{20018E70-5A82-4B13-A033-797B43CC14BE}"/>
    <cellStyle name="출력 19 3 3" xfId="19341" xr:uid="{5C8C92E1-10DC-4C0E-BCEB-63DE0C369038}"/>
    <cellStyle name="출력 19 3 3 2" xfId="40954" xr:uid="{6733CE82-1279-4329-84DA-0D1F96C3369B}"/>
    <cellStyle name="출력 19 3 4" xfId="40955" xr:uid="{39DB88FE-5EA9-476A-9A87-56E94EE8EC84}"/>
    <cellStyle name="출력 19 4" xfId="19342" xr:uid="{3F7EA806-7A96-4636-B509-A7BB14933535}"/>
    <cellStyle name="출력 19 4 2" xfId="19343" xr:uid="{179C8D42-97CB-4197-B597-48BEF81D970D}"/>
    <cellStyle name="출력 19 4 2 2" xfId="40956" xr:uid="{9ADC7023-37A1-4875-8EB4-860DC28CC963}"/>
    <cellStyle name="출력 19 4 3" xfId="19344" xr:uid="{297D9C66-81E9-496A-B048-D03578B24A36}"/>
    <cellStyle name="출력 19 4 3 2" xfId="40957" xr:uid="{61BE41E8-5858-4DF1-88DD-04C25BB1AD55}"/>
    <cellStyle name="출력 19 4 4" xfId="40958" xr:uid="{C4E31301-26A3-43F8-83FC-9B97E4C77C2D}"/>
    <cellStyle name="출력 19 5" xfId="19345" xr:uid="{8CA206F3-EF8E-4088-A1EE-80C4A6B5AB8B}"/>
    <cellStyle name="출력 19 5 2" xfId="40959" xr:uid="{E75545DC-CB17-450B-8B3D-BBB2EE37D6EF}"/>
    <cellStyle name="출력 19 6" xfId="19346" xr:uid="{BD96C474-926D-42B7-8D74-F0B3111AAA20}"/>
    <cellStyle name="출력 19 6 2" xfId="40960" xr:uid="{D752CEDB-0E16-4A08-89C5-526DDACAE71E}"/>
    <cellStyle name="출력 19 7" xfId="40961" xr:uid="{25DD6053-22BA-43D3-8C06-6707FB03954D}"/>
    <cellStyle name="출력 2" xfId="19347" xr:uid="{8A88ACC4-D048-411B-8C4C-1468B628BCC1}"/>
    <cellStyle name="출력 2 10" xfId="19348" xr:uid="{816B6C56-2127-4633-9E7B-4B7BF991092F}"/>
    <cellStyle name="출력 2 10 2" xfId="19349" xr:uid="{7266D1E4-E1A2-4FFF-8A27-B277F3FB1B8E}"/>
    <cellStyle name="출력 2 10 2 2" xfId="19350" xr:uid="{75D8C62D-11EB-4FE8-934F-1691358E5B6D}"/>
    <cellStyle name="출력 2 10 2 2 2" xfId="40962" xr:uid="{53E02680-9E38-4694-A7E2-F05ABC11CEA4}"/>
    <cellStyle name="출력 2 10 2 3" xfId="19351" xr:uid="{620DC296-3EB0-4A66-A9CF-3140793ACBDD}"/>
    <cellStyle name="출력 2 10 2 3 2" xfId="40963" xr:uid="{031F5F94-7984-4C9C-A1AE-F8851396D3A0}"/>
    <cellStyle name="출력 2 10 2 4" xfId="40964" xr:uid="{73A38D27-1917-429E-BF5F-24066325305C}"/>
    <cellStyle name="출력 2 10 3" xfId="19352" xr:uid="{61059013-C2A4-4309-96AE-CFB0E04730B5}"/>
    <cellStyle name="출력 2 10 3 2" xfId="19353" xr:uid="{F322173E-9EA1-45A1-9ABC-33925067B7C0}"/>
    <cellStyle name="출력 2 10 3 2 2" xfId="40965" xr:uid="{3D042299-A04F-4D13-8FBA-82B9DD9BA18C}"/>
    <cellStyle name="출력 2 10 3 3" xfId="19354" xr:uid="{FF522D2E-0629-488E-BF08-6475CEBE01DD}"/>
    <cellStyle name="출력 2 10 3 3 2" xfId="40966" xr:uid="{731FA208-4AD5-457F-9000-3C1092CC58B6}"/>
    <cellStyle name="출력 2 10 3 4" xfId="40967" xr:uid="{45BE3977-E1D3-4406-8FF7-5FB5FEA95C36}"/>
    <cellStyle name="출력 2 10 4" xfId="19355" xr:uid="{7ECE49B4-4CAB-467B-85A8-142ABA698874}"/>
    <cellStyle name="출력 2 10 4 2" xfId="40968" xr:uid="{9008EBE6-9C56-4904-99F0-B9AC69C19141}"/>
    <cellStyle name="출력 2 10 5" xfId="19356" xr:uid="{99C3CE4D-C2D5-4036-BB17-108DDD658632}"/>
    <cellStyle name="출력 2 10 5 2" xfId="40969" xr:uid="{BCB14165-1AB1-4897-AA49-AB1B9E29A27E}"/>
    <cellStyle name="출력 2 10 6" xfId="40970" xr:uid="{6C6AE297-F731-4865-B37B-B63A1E3F7C1F}"/>
    <cellStyle name="출력 2 11" xfId="19357" xr:uid="{D7936F31-DDEE-4980-AC2D-3A64CD6F7DBA}"/>
    <cellStyle name="출력 2 11 2" xfId="19358" xr:uid="{91A0A5DC-0C73-4C34-BD7A-C7F36212F663}"/>
    <cellStyle name="출력 2 11 2 2" xfId="19359" xr:uid="{07197498-B4FB-4A80-A775-559C9A6EFED9}"/>
    <cellStyle name="출력 2 11 2 2 2" xfId="40971" xr:uid="{58D48A9B-9395-40D8-A735-D537CDA549CE}"/>
    <cellStyle name="출력 2 11 2 3" xfId="19360" xr:uid="{36AD56C7-A718-46E8-AA2C-8F5CFB9707D5}"/>
    <cellStyle name="출력 2 11 2 3 2" xfId="40972" xr:uid="{1126FB32-D7ED-4266-BFA1-0CAD77B69CDE}"/>
    <cellStyle name="출력 2 11 2 4" xfId="40973" xr:uid="{6E3D1CDD-A643-4565-9296-CD9230B7B160}"/>
    <cellStyle name="출력 2 11 3" xfId="19361" xr:uid="{D1473771-6DD2-47B8-96E4-5E8DC37E5B3C}"/>
    <cellStyle name="출력 2 11 3 2" xfId="19362" xr:uid="{A3394FA7-A4CF-4337-A494-518DCAB77F83}"/>
    <cellStyle name="출력 2 11 3 2 2" xfId="40974" xr:uid="{FBA56EF1-F277-4894-859A-DBE14C068D6E}"/>
    <cellStyle name="출력 2 11 3 3" xfId="19363" xr:uid="{646AADA9-1FB2-4C9B-919B-683A0F7451C7}"/>
    <cellStyle name="출력 2 11 3 3 2" xfId="40975" xr:uid="{A2838EB6-C6B9-4306-9907-B95EEA6DC77A}"/>
    <cellStyle name="출력 2 11 3 4" xfId="40976" xr:uid="{FED2DD20-04C7-4AD1-9965-3334A911E63F}"/>
    <cellStyle name="출력 2 11 4" xfId="19364" xr:uid="{60406311-1883-4732-83A0-B9C7A5622F2A}"/>
    <cellStyle name="출력 2 11 4 2" xfId="40977" xr:uid="{36DC6C06-78DB-4B8E-A436-CF8E97FC8664}"/>
    <cellStyle name="출력 2 11 5" xfId="19365" xr:uid="{6B655093-E404-46F1-9976-1E9E3064811D}"/>
    <cellStyle name="출력 2 11 5 2" xfId="40978" xr:uid="{F5255070-1925-4037-ADAD-B2CCBA0C1B38}"/>
    <cellStyle name="출력 2 11 6" xfId="40979" xr:uid="{B71C3F16-0FA2-4556-9DB6-CB86C8D60005}"/>
    <cellStyle name="출력 2 12" xfId="19366" xr:uid="{61C30E49-9EBD-4AB3-9D1D-901C40C2385C}"/>
    <cellStyle name="출력 2 12 2" xfId="19367" xr:uid="{C46B154D-E715-40B2-A0BC-BD1009BC8D6F}"/>
    <cellStyle name="출력 2 12 2 2" xfId="19368" xr:uid="{907C1812-71AC-460E-A7D3-6B35C204BDD2}"/>
    <cellStyle name="출력 2 12 2 2 2" xfId="40980" xr:uid="{E18C8636-A353-43A2-B056-F25BA57E6A62}"/>
    <cellStyle name="출력 2 12 2 3" xfId="19369" xr:uid="{8717060D-FA2F-4CD2-8C9F-CB74E9E7BFFD}"/>
    <cellStyle name="출력 2 12 2 3 2" xfId="40981" xr:uid="{D5BD98CC-13D6-44DF-896C-7D628C648E1C}"/>
    <cellStyle name="출력 2 12 2 4" xfId="40982" xr:uid="{F1577198-2DEC-46E5-BE28-D9B4D016A620}"/>
    <cellStyle name="출력 2 12 3" xfId="19370" xr:uid="{0EE5C558-EF45-4D3D-A88B-28C3225A1B22}"/>
    <cellStyle name="출력 2 12 3 2" xfId="19371" xr:uid="{08EA633B-F7B3-43E7-8D58-E8D52B140836}"/>
    <cellStyle name="출력 2 12 3 2 2" xfId="40983" xr:uid="{F8B66218-DC1A-4F7D-8DF8-841F922C22F8}"/>
    <cellStyle name="출력 2 12 3 3" xfId="19372" xr:uid="{A3016DB3-1703-420C-B41D-FC6C6D13990C}"/>
    <cellStyle name="출력 2 12 3 3 2" xfId="40984" xr:uid="{2D6E33EF-609F-4DE2-93BD-579DC629C343}"/>
    <cellStyle name="출력 2 12 3 4" xfId="40985" xr:uid="{1ED1176A-B88E-4108-B37E-26072304CF87}"/>
    <cellStyle name="출력 2 12 4" xfId="19373" xr:uid="{549A55C7-F2FB-4772-B331-2988B19276A2}"/>
    <cellStyle name="출력 2 12 4 2" xfId="40986" xr:uid="{31D64C3A-69A2-4C31-8863-F247D3B31EBA}"/>
    <cellStyle name="출력 2 12 5" xfId="19374" xr:uid="{A434DE77-4BFE-4177-8FBC-871182ADEF58}"/>
    <cellStyle name="출력 2 12 5 2" xfId="40987" xr:uid="{C0521EB5-684E-4A44-8D08-B8BF7CCFE985}"/>
    <cellStyle name="출력 2 12 6" xfId="40988" xr:uid="{3260C17F-7BA8-47F9-ABEB-BC8831E7FB27}"/>
    <cellStyle name="출력 2 13" xfId="19375" xr:uid="{512D02BF-6962-4FEA-A7A3-FD6A946E6B89}"/>
    <cellStyle name="출력 2 13 2" xfId="19376" xr:uid="{5CE09C95-CB48-4657-93F3-A256188394D5}"/>
    <cellStyle name="출력 2 13 2 2" xfId="19377" xr:uid="{2EE23DA7-32C4-4338-B2E3-ED82E2F855CF}"/>
    <cellStyle name="출력 2 13 2 2 2" xfId="40989" xr:uid="{E4E702D2-9C99-4A20-B68A-1315FBF2CDD0}"/>
    <cellStyle name="출력 2 13 2 3" xfId="19378" xr:uid="{7E06596A-E7B1-4811-B155-470DEA42235E}"/>
    <cellStyle name="출력 2 13 2 3 2" xfId="40990" xr:uid="{74F9776A-C6D4-46C4-A70E-24E7EAC6C0FC}"/>
    <cellStyle name="출력 2 13 2 4" xfId="40991" xr:uid="{8FA8B750-6931-427E-9444-73FAF665F551}"/>
    <cellStyle name="출력 2 13 3" xfId="19379" xr:uid="{E1FAF0B2-39E0-4814-B8BD-14C4B063BB66}"/>
    <cellStyle name="출력 2 13 3 2" xfId="19380" xr:uid="{C2C7D373-C382-453B-94B7-AD417ACA3135}"/>
    <cellStyle name="출력 2 13 3 2 2" xfId="40992" xr:uid="{4B949ABF-F6B5-4BDB-A341-5487E398C65C}"/>
    <cellStyle name="출력 2 13 3 3" xfId="19381" xr:uid="{5BB6F8B4-F253-4798-9953-99A45BABC5E2}"/>
    <cellStyle name="출력 2 13 3 3 2" xfId="40993" xr:uid="{21E6CF50-CCCD-4472-A9F6-7A3B9640C356}"/>
    <cellStyle name="출력 2 13 3 4" xfId="40994" xr:uid="{E9E998F4-6A82-473B-934C-F975ABFBFDA2}"/>
    <cellStyle name="출력 2 13 4" xfId="19382" xr:uid="{59840485-B9B8-470B-97A4-F91373144395}"/>
    <cellStyle name="출력 2 13 4 2" xfId="40995" xr:uid="{D10B0A62-C26E-4132-9D3B-6E3EFEA8D2F9}"/>
    <cellStyle name="출력 2 13 5" xfId="19383" xr:uid="{F1B30A98-A2B9-4108-82C7-811994D43073}"/>
    <cellStyle name="출력 2 13 5 2" xfId="40996" xr:uid="{B4FAF16A-7C1C-44D6-9ED9-1E772E065DA3}"/>
    <cellStyle name="출력 2 13 6" xfId="40997" xr:uid="{05B3DB14-FF0E-422E-99FE-71CEA3A3DE3D}"/>
    <cellStyle name="출력 2 14" xfId="19384" xr:uid="{365ECA6C-9034-4DFF-AB66-C89961DA3D40}"/>
    <cellStyle name="출력 2 14 2" xfId="19385" xr:uid="{20BFA47B-35B7-434F-B40E-5675FDBAFA23}"/>
    <cellStyle name="출력 2 14 2 2" xfId="19386" xr:uid="{0E5A7CCC-B486-4C8C-B848-BA54E90387F7}"/>
    <cellStyle name="출력 2 14 2 2 2" xfId="40998" xr:uid="{BA5F60BD-09BE-41BF-A131-D9A8DB547164}"/>
    <cellStyle name="출력 2 14 2 3" xfId="19387" xr:uid="{B5A3571E-319A-42E5-8E92-463F9C64884C}"/>
    <cellStyle name="출력 2 14 2 3 2" xfId="40999" xr:uid="{25A2420D-3028-41D7-9FF4-0ADC3F1B583C}"/>
    <cellStyle name="출력 2 14 2 4" xfId="41000" xr:uid="{45B67EBB-208B-4B5C-AC81-DFA78A8EFE24}"/>
    <cellStyle name="출력 2 14 3" xfId="19388" xr:uid="{A3F51C4A-431D-4683-B361-2EC04AE2E187}"/>
    <cellStyle name="출력 2 14 3 2" xfId="19389" xr:uid="{EC615C2A-DB12-4D37-8D95-DE20C7A72ADC}"/>
    <cellStyle name="출력 2 14 3 2 2" xfId="41001" xr:uid="{9E7FDB50-856B-49BA-B382-CA403B0159B6}"/>
    <cellStyle name="출력 2 14 3 3" xfId="19390" xr:uid="{D8262EF7-362A-439C-9AAE-9B24E780C137}"/>
    <cellStyle name="출력 2 14 3 3 2" xfId="41002" xr:uid="{93ED64DC-9FF6-4B04-8C2E-90446F66576D}"/>
    <cellStyle name="출력 2 14 3 4" xfId="41003" xr:uid="{62512603-E53B-4B05-A3DE-737C5E3C3F1B}"/>
    <cellStyle name="출력 2 14 4" xfId="19391" xr:uid="{8B047BE6-AF7C-4947-BA74-7E5D8F516C99}"/>
    <cellStyle name="출력 2 14 4 2" xfId="41004" xr:uid="{8023A1FD-4EF2-41EF-BB57-EE4041232FDC}"/>
    <cellStyle name="출력 2 14 5" xfId="19392" xr:uid="{F430BC17-FDC4-4276-9EA4-DB4E98677DA7}"/>
    <cellStyle name="출력 2 14 5 2" xfId="41005" xr:uid="{D9A429FA-6EA6-4808-8BA5-983A6DEDA9D9}"/>
    <cellStyle name="출력 2 14 6" xfId="41006" xr:uid="{7AA1015B-1E58-4F83-86E9-281320599DA6}"/>
    <cellStyle name="출력 2 15" xfId="19393" xr:uid="{6A625B26-97BF-4BE2-9EE9-FA68D507F49A}"/>
    <cellStyle name="출력 2 15 2" xfId="19394" xr:uid="{91A2E739-D6C7-4074-9CC5-A4E9FF606D6C}"/>
    <cellStyle name="출력 2 15 2 2" xfId="19395" xr:uid="{5B31133F-4E5F-4CA9-8833-E334407EC06B}"/>
    <cellStyle name="출력 2 15 2 2 2" xfId="41007" xr:uid="{7CD10CC5-7317-4B84-85AC-9A3F4F84DC7A}"/>
    <cellStyle name="출력 2 15 2 3" xfId="19396" xr:uid="{C6998738-6456-46ED-AE92-0E5FCCCD39A1}"/>
    <cellStyle name="출력 2 15 2 3 2" xfId="41008" xr:uid="{EADDBE1A-0105-4B63-88BB-37565968F745}"/>
    <cellStyle name="출력 2 15 2 4" xfId="41009" xr:uid="{21D0A30B-E3E3-4C79-B4EE-6B448436B2A3}"/>
    <cellStyle name="출력 2 15 3" xfId="19397" xr:uid="{52401BAC-E5A6-4637-B6A0-8B938B8117E5}"/>
    <cellStyle name="출력 2 15 3 2" xfId="19398" xr:uid="{059F6D97-1139-42F4-825C-9C8DDA232355}"/>
    <cellStyle name="출력 2 15 3 2 2" xfId="41010" xr:uid="{658CC3F1-A10C-4816-BA35-7B5D85A6259A}"/>
    <cellStyle name="출력 2 15 3 3" xfId="19399" xr:uid="{438273B7-B5B1-482B-ACA8-369A53FA2E5B}"/>
    <cellStyle name="출력 2 15 3 3 2" xfId="41011" xr:uid="{22815A95-C842-42C6-A372-5D49C7A55E59}"/>
    <cellStyle name="출력 2 15 3 4" xfId="41012" xr:uid="{EB0C7BC6-46F6-4DAA-94E5-8E2DE3BC6297}"/>
    <cellStyle name="출력 2 15 4" xfId="19400" xr:uid="{D0254FDD-80B6-465F-8B69-D98CB03BD3A9}"/>
    <cellStyle name="출력 2 15 4 2" xfId="41013" xr:uid="{FD0C38A7-F287-4638-ADC0-940741296881}"/>
    <cellStyle name="출력 2 15 5" xfId="19401" xr:uid="{70552B0E-E0E0-43D0-96A9-519B85DFEA32}"/>
    <cellStyle name="출력 2 15 5 2" xfId="41014" xr:uid="{02D117CF-521F-439A-813A-3B744F4A4C28}"/>
    <cellStyle name="출력 2 15 6" xfId="41015" xr:uid="{1EC97CAE-DED3-4DF5-BF2A-0DC585297425}"/>
    <cellStyle name="출력 2 16" xfId="19402" xr:uid="{D85F797C-F343-453D-AE36-7E43B1C6C5EB}"/>
    <cellStyle name="출력 2 16 2" xfId="19403" xr:uid="{D66E3D0A-878A-4E85-ABC2-7E13EE865418}"/>
    <cellStyle name="출력 2 16 2 2" xfId="41016" xr:uid="{F3EBB74B-F5D8-43ED-8224-94FB92817F85}"/>
    <cellStyle name="출력 2 16 3" xfId="19404" xr:uid="{E71FB41B-2C0A-403A-A125-8F3A38364608}"/>
    <cellStyle name="출력 2 16 3 2" xfId="41017" xr:uid="{673E63F6-B3A4-4065-8ABB-AEAFE4207BD5}"/>
    <cellStyle name="출력 2 16 4" xfId="41018" xr:uid="{72AFF716-1835-4FD5-91FC-025323C46560}"/>
    <cellStyle name="출력 2 17" xfId="28198" xr:uid="{433F6E40-A800-4839-9FE7-9CD72D5530FD}"/>
    <cellStyle name="출력 2 17 2" xfId="41019" xr:uid="{DDDB99C2-0875-4BFF-996F-FB3786883874}"/>
    <cellStyle name="출력 2 18" xfId="41020" xr:uid="{C0B3200A-297B-4822-B3F3-8FC0C31A7539}"/>
    <cellStyle name="출력 2 2" xfId="19405" xr:uid="{C21464E6-B0DB-4F6A-BE0F-CCD41FCE45D0}"/>
    <cellStyle name="출력 2 2 2" xfId="19406" xr:uid="{0B3772A4-805B-4343-9C3F-957A2E3C76ED}"/>
    <cellStyle name="출력 2 2 2 2" xfId="19407" xr:uid="{BAEEF6B3-160A-4306-8DFC-58E8E35D1441}"/>
    <cellStyle name="출력 2 2 2 2 2" xfId="41021" xr:uid="{78E53284-E223-4585-A2A3-A10F129AF752}"/>
    <cellStyle name="출력 2 2 2 3" xfId="19408" xr:uid="{E382D869-1B02-4152-A77C-D09EE5D8FB78}"/>
    <cellStyle name="출력 2 2 2 3 2" xfId="41022" xr:uid="{E6C48CBF-737D-437F-A016-55E8FE6B0696}"/>
    <cellStyle name="출력 2 2 2 4" xfId="41023" xr:uid="{1AC5BAFD-FD6A-43C1-B8C5-C59FA689DA10}"/>
    <cellStyle name="출력 2 2 3" xfId="19409" xr:uid="{A1424F5E-1A8E-4EDB-B43A-71BBF0F22A02}"/>
    <cellStyle name="출력 2 2 3 2" xfId="19410" xr:uid="{ACA7B9C5-A445-479B-A76B-FD3D2B7C08C3}"/>
    <cellStyle name="출력 2 2 3 2 2" xfId="41024" xr:uid="{2585B3B1-A045-455F-9544-8DBB99277B76}"/>
    <cellStyle name="출력 2 2 3 3" xfId="19411" xr:uid="{CA2FC0B4-DA64-4C83-8BFD-F942326C0D89}"/>
    <cellStyle name="출력 2 2 3 3 2" xfId="41025" xr:uid="{DE1478AD-72B7-4B66-A05F-2499412265BC}"/>
    <cellStyle name="출력 2 2 3 4" xfId="41026" xr:uid="{5904A1A4-01D1-460F-9B14-3EFE392A8BFF}"/>
    <cellStyle name="출력 2 2 4" xfId="19412" xr:uid="{1038FF80-1001-41F1-A908-D68233896640}"/>
    <cellStyle name="출력 2 2 4 2" xfId="19413" xr:uid="{F21E1A36-F3B9-46C6-9061-6587CC8DC35A}"/>
    <cellStyle name="출력 2 2 4 2 2" xfId="41027" xr:uid="{44120804-65FF-4028-B885-5E9F4FD42530}"/>
    <cellStyle name="출력 2 2 4 3" xfId="19414" xr:uid="{0790E795-AE21-4A53-9969-0958907ED6F5}"/>
    <cellStyle name="출력 2 2 4 3 2" xfId="41028" xr:uid="{7403C205-2B55-44E9-9927-F2D553CFBA2C}"/>
    <cellStyle name="출력 2 2 4 4" xfId="41029" xr:uid="{CC34FED9-8190-4E6D-8849-E7A2A7340271}"/>
    <cellStyle name="출력 2 2 5" xfId="19415" xr:uid="{F519FACB-873F-40E4-B458-F152276546A6}"/>
    <cellStyle name="출력 2 2 5 2" xfId="19416" xr:uid="{0A2095DE-604E-4E29-9B76-0139C3B6C95D}"/>
    <cellStyle name="출력 2 2 5 2 2" xfId="41030" xr:uid="{569E6703-A838-4CB4-B2A5-C8BA0081B77C}"/>
    <cellStyle name="출력 2 2 5 3" xfId="19417" xr:uid="{7202246B-C7E2-48AE-8731-D772EDE1F77F}"/>
    <cellStyle name="출력 2 2 5 3 2" xfId="41031" xr:uid="{3D6C498A-ADC7-4E15-96DB-E1DEF287A372}"/>
    <cellStyle name="출력 2 2 5 4" xfId="41032" xr:uid="{DBD320AA-117F-484D-9EA6-4A03AC70C064}"/>
    <cellStyle name="출력 2 2 6" xfId="28199" xr:uid="{99DDD591-5D4C-454E-BBBE-A6D2C629345D}"/>
    <cellStyle name="출력 2 2 6 2" xfId="41033" xr:uid="{13165E45-C111-428C-BCAB-3D72074F2FF6}"/>
    <cellStyle name="출력 2 2 7" xfId="41034" xr:uid="{4EF5C354-7F3E-476E-A510-B32668FD3BBB}"/>
    <cellStyle name="출력 2 3" xfId="19418" xr:uid="{EFB9AE5A-2826-475D-9FFA-BE3DBE132F4D}"/>
    <cellStyle name="출력 2 3 2" xfId="19419" xr:uid="{900B03B9-6827-4074-8D88-5241E766BD32}"/>
    <cellStyle name="출력 2 3 2 2" xfId="19420" xr:uid="{6FF39A64-5217-45C8-A6A7-624675626ECE}"/>
    <cellStyle name="출력 2 3 2 2 2" xfId="41035" xr:uid="{CD92CEF1-8478-4787-AAB4-3E52740FD5B1}"/>
    <cellStyle name="출력 2 3 2 3" xfId="19421" xr:uid="{B4825164-4547-44EF-90E4-CB9F79CBEB90}"/>
    <cellStyle name="출력 2 3 2 3 2" xfId="41036" xr:uid="{A40B1957-B8AD-4A69-AED7-C9044EB4EC8C}"/>
    <cellStyle name="출력 2 3 2 4" xfId="41037" xr:uid="{F31367B6-5FBB-4CD0-8973-1F4D5037F35C}"/>
    <cellStyle name="출력 2 3 3" xfId="19422" xr:uid="{A7C5C3D6-ACF2-4431-884E-BE788F9AA1F6}"/>
    <cellStyle name="출력 2 3 3 2" xfId="19423" xr:uid="{DEBFE50D-AA10-40C8-88BF-79BB5D85E31E}"/>
    <cellStyle name="출력 2 3 3 2 2" xfId="41038" xr:uid="{A636AB52-4038-4783-A3BB-26118AFBB694}"/>
    <cellStyle name="출력 2 3 3 3" xfId="19424" xr:uid="{AC8E4BA5-9DC8-4711-94B0-CF8AB82B556C}"/>
    <cellStyle name="출력 2 3 3 3 2" xfId="41039" xr:uid="{1C75F435-4506-4ECD-9B39-FE0985465B18}"/>
    <cellStyle name="출력 2 3 3 4" xfId="41040" xr:uid="{5B299B34-3CEB-483B-846D-833BC8EC0243}"/>
    <cellStyle name="출력 2 3 4" xfId="19425" xr:uid="{6335725F-C51A-4506-8AEA-C8656DDDC4B3}"/>
    <cellStyle name="출력 2 3 4 2" xfId="41041" xr:uid="{58A295FF-0F4C-4EB7-B043-BEB51F15E670}"/>
    <cellStyle name="출력 2 3 5" xfId="19426" xr:uid="{7EB91C86-113C-4155-B7D0-470E24FF26BA}"/>
    <cellStyle name="출력 2 3 5 2" xfId="41042" xr:uid="{B60860CD-F615-477D-8B7F-2F082948DE3C}"/>
    <cellStyle name="출력 2 3 6" xfId="41043" xr:uid="{181F06D6-C04E-48DC-BC5B-2538E509C33F}"/>
    <cellStyle name="출력 2 4" xfId="19427" xr:uid="{2B76067F-CF1B-4531-9C85-555233E69915}"/>
    <cellStyle name="출력 2 4 2" xfId="19428" xr:uid="{11B028EE-7818-4B8C-8807-A7AF3DDCC2EE}"/>
    <cellStyle name="출력 2 4 2 2" xfId="19429" xr:uid="{7AF6B487-EE96-45E4-B492-3C2234D45F02}"/>
    <cellStyle name="출력 2 4 2 2 2" xfId="41044" xr:uid="{B16FB176-2E9B-4E7F-8B5F-9DAB7AF70895}"/>
    <cellStyle name="출력 2 4 2 3" xfId="19430" xr:uid="{72A8A7DA-959E-4127-BC7F-BB911534FA5A}"/>
    <cellStyle name="출력 2 4 2 3 2" xfId="41045" xr:uid="{7D070827-152E-4BAE-A364-96FCB3222286}"/>
    <cellStyle name="출력 2 4 2 4" xfId="41046" xr:uid="{82F2F709-736E-43A4-ABE6-FA36D308F522}"/>
    <cellStyle name="출력 2 4 3" xfId="19431" xr:uid="{CFFDE9BD-E750-47EF-8F77-2A7961BD54CE}"/>
    <cellStyle name="출력 2 4 3 2" xfId="19432" xr:uid="{8F202761-0097-44F7-9FD3-45D9D18E808D}"/>
    <cellStyle name="출력 2 4 3 2 2" xfId="41047" xr:uid="{71C1F7F2-ED32-45BE-B7CD-9DC19CD0C005}"/>
    <cellStyle name="출력 2 4 3 3" xfId="19433" xr:uid="{28A576D6-6A08-4E40-89F8-34503D076313}"/>
    <cellStyle name="출력 2 4 3 3 2" xfId="41048" xr:uid="{26B6E98C-4B8B-4F59-9115-C5F0C14B090D}"/>
    <cellStyle name="출력 2 4 3 4" xfId="41049" xr:uid="{EC95AEED-B4D4-415A-AAB9-8C3E5C1E335D}"/>
    <cellStyle name="출력 2 4 4" xfId="19434" xr:uid="{45EA2FA1-6C5B-4213-9553-FD0F31178751}"/>
    <cellStyle name="출력 2 4 4 2" xfId="41050" xr:uid="{C9885F20-BBDD-4AAE-A28F-D5823A65C5FC}"/>
    <cellStyle name="출력 2 4 5" xfId="19435" xr:uid="{F5E5195D-6908-49EA-9804-418194A96A7B}"/>
    <cellStyle name="출력 2 4 5 2" xfId="41051" xr:uid="{45FC7D5F-AD42-487F-A2BE-8CF3A6709579}"/>
    <cellStyle name="출력 2 4 6" xfId="41052" xr:uid="{24CA531A-D465-4F04-B9AD-CD7F00C4835B}"/>
    <cellStyle name="출력 2 5" xfId="19436" xr:uid="{D748A8AF-AB8C-4453-8453-4BBB1B924C42}"/>
    <cellStyle name="출력 2 5 2" xfId="19437" xr:uid="{E4D81FAF-AFE9-4FD4-BD33-0EAABFF52CEC}"/>
    <cellStyle name="출력 2 5 2 2" xfId="19438" xr:uid="{555DAF12-201E-4BCD-9D11-33602BC5C476}"/>
    <cellStyle name="출력 2 5 2 2 2" xfId="41053" xr:uid="{A5112D94-23F3-429C-985E-E3DDAC201ED2}"/>
    <cellStyle name="출력 2 5 2 3" xfId="19439" xr:uid="{9D3CE1C7-53B2-4D57-8247-4ECEF591E239}"/>
    <cellStyle name="출력 2 5 2 3 2" xfId="41054" xr:uid="{E0D25C08-F8F3-426B-B05D-DFBF3566223D}"/>
    <cellStyle name="출력 2 5 2 4" xfId="41055" xr:uid="{E75BC039-76FD-49F2-9EA9-D1AE81F00A20}"/>
    <cellStyle name="출력 2 5 3" xfId="19440" xr:uid="{25914491-A7AF-4494-A2AB-E77D1C2FA6F1}"/>
    <cellStyle name="출력 2 5 3 2" xfId="19441" xr:uid="{E00828B1-E72F-48A7-92C2-1F883636322F}"/>
    <cellStyle name="출력 2 5 3 2 2" xfId="41056" xr:uid="{059809DA-FE4B-4E67-8136-488333FF79D0}"/>
    <cellStyle name="출력 2 5 3 3" xfId="19442" xr:uid="{CC65E91B-7B13-423C-9CA4-2ABF90583778}"/>
    <cellStyle name="출력 2 5 3 3 2" xfId="41057" xr:uid="{B3D86304-3595-4FD7-BBAE-BDE2CDDD07D9}"/>
    <cellStyle name="출력 2 5 3 4" xfId="41058" xr:uid="{46A2EDCE-16BC-4A2F-BF65-3E1A3F5C3ACA}"/>
    <cellStyle name="출력 2 5 4" xfId="19443" xr:uid="{64B7EE50-38DA-4F56-AD36-90B6231CB900}"/>
    <cellStyle name="출력 2 5 4 2" xfId="41059" xr:uid="{74A0CE5B-4CE8-4F17-B6C5-F91ABF5507BC}"/>
    <cellStyle name="출력 2 5 5" xfId="19444" xr:uid="{F731540C-D6A5-44BE-B479-DF008FFC6A6A}"/>
    <cellStyle name="출력 2 5 5 2" xfId="41060" xr:uid="{6D8F3528-90E7-4441-96FE-4969D21422BA}"/>
    <cellStyle name="출력 2 5 6" xfId="41061" xr:uid="{69AA75E5-D707-4300-B463-3296361A201D}"/>
    <cellStyle name="출력 2 6" xfId="19445" xr:uid="{5ED15BD6-BF9C-472A-B35C-8FD849C1A09A}"/>
    <cellStyle name="출력 2 6 2" xfId="19446" xr:uid="{FD291251-05DC-41E7-8374-1308F9491545}"/>
    <cellStyle name="출력 2 6 2 2" xfId="19447" xr:uid="{680F3A09-341D-4EF4-8362-B9EF8804BC95}"/>
    <cellStyle name="출력 2 6 2 2 2" xfId="41062" xr:uid="{D365DE9C-C7DD-496D-86A6-045135E00928}"/>
    <cellStyle name="출력 2 6 2 3" xfId="19448" xr:uid="{DF35494D-F193-4D03-918E-254CC2927BDE}"/>
    <cellStyle name="출력 2 6 2 3 2" xfId="41063" xr:uid="{F8787DF5-9109-4ACF-8B21-480D5717D667}"/>
    <cellStyle name="출력 2 6 2 4" xfId="41064" xr:uid="{76677051-9786-4D7F-9447-174230DC17BF}"/>
    <cellStyle name="출력 2 6 3" xfId="19449" xr:uid="{F36CB5A1-B408-4D60-B0B4-F144473AF569}"/>
    <cellStyle name="출력 2 6 3 2" xfId="19450" xr:uid="{0DC4AA04-A839-4833-9F73-C904A9820E82}"/>
    <cellStyle name="출력 2 6 3 2 2" xfId="41065" xr:uid="{92154020-094F-481F-889D-4C806D418671}"/>
    <cellStyle name="출력 2 6 3 3" xfId="19451" xr:uid="{6F94DCDB-68FA-4DB7-97FC-C98763A00C4C}"/>
    <cellStyle name="출력 2 6 3 3 2" xfId="41066" xr:uid="{9A5740F0-6CC3-4E72-804E-F28CD7B9FE14}"/>
    <cellStyle name="출력 2 6 3 4" xfId="41067" xr:uid="{CAFB0381-48FD-475F-8816-3DAEA636859A}"/>
    <cellStyle name="출력 2 6 4" xfId="19452" xr:uid="{01310213-FAF2-46E2-A14D-416618FF7265}"/>
    <cellStyle name="출력 2 6 4 2" xfId="41068" xr:uid="{7A7558A6-9D17-41A0-AD0C-9B1AECDD57A1}"/>
    <cellStyle name="출력 2 6 5" xfId="19453" xr:uid="{B787713F-E215-43FB-8369-112880C9A295}"/>
    <cellStyle name="출력 2 6 5 2" xfId="41069" xr:uid="{6E785DAC-7537-4012-BC1D-0C09975D0CA4}"/>
    <cellStyle name="출력 2 6 6" xfId="41070" xr:uid="{D732D8F4-9F05-4187-B708-C8CC825983FD}"/>
    <cellStyle name="출력 2 7" xfId="19454" xr:uid="{B8A5A041-1D26-4865-9D80-CF61152AD5DE}"/>
    <cellStyle name="출력 2 7 2" xfId="19455" xr:uid="{11CDB7EB-E2C9-4C7C-A351-E84BBEC05D61}"/>
    <cellStyle name="출력 2 7 2 2" xfId="19456" xr:uid="{EB478A14-C6D2-4785-86AA-F33FB587703C}"/>
    <cellStyle name="출력 2 7 2 2 2" xfId="41071" xr:uid="{BC231AD7-3A89-4031-952D-E056B13BCC3F}"/>
    <cellStyle name="출력 2 7 2 3" xfId="19457" xr:uid="{0031E078-27FC-4C6A-8B48-ABA5784050E3}"/>
    <cellStyle name="출력 2 7 2 3 2" xfId="41072" xr:uid="{9051E07B-C76C-4C7C-9E19-1E0CB53D931E}"/>
    <cellStyle name="출력 2 7 2 4" xfId="41073" xr:uid="{36B6CEE8-449E-4AD2-BC14-2834A6EB7840}"/>
    <cellStyle name="출력 2 7 3" xfId="19458" xr:uid="{276D61C2-E32D-45E3-B844-0DE771B89689}"/>
    <cellStyle name="출력 2 7 3 2" xfId="19459" xr:uid="{4C79E8E4-741A-4BDC-8336-BBFC98EB0312}"/>
    <cellStyle name="출력 2 7 3 2 2" xfId="41074" xr:uid="{1636B471-D43A-40D4-A0BD-64477C2FFAB7}"/>
    <cellStyle name="출력 2 7 3 3" xfId="19460" xr:uid="{5006E822-9E76-46E7-BCA6-D85306BF00CA}"/>
    <cellStyle name="출력 2 7 3 3 2" xfId="41075" xr:uid="{D4AE2047-8BEB-460A-AE7D-014AE7D2F758}"/>
    <cellStyle name="출력 2 7 3 4" xfId="41076" xr:uid="{F21FF0DA-09A9-442F-B691-2B3042D44A24}"/>
    <cellStyle name="출력 2 7 4" xfId="19461" xr:uid="{DD09689E-C014-4F39-9855-82DBF0B53A8F}"/>
    <cellStyle name="출력 2 7 4 2" xfId="41077" xr:uid="{4BB51739-0D39-42EE-8511-048F0066FB35}"/>
    <cellStyle name="출력 2 7 5" xfId="19462" xr:uid="{B9EEB538-3A25-49C4-B5CC-5C0928609F31}"/>
    <cellStyle name="출력 2 7 5 2" xfId="41078" xr:uid="{A7CE23FD-E4ED-4891-988C-30B6FDE98447}"/>
    <cellStyle name="출력 2 7 6" xfId="41079" xr:uid="{2245A195-4C3E-4CC5-A589-2237F5FECCBA}"/>
    <cellStyle name="출력 2 8" xfId="19463" xr:uid="{E94EAA5E-66D6-441C-B7A5-D399885EB713}"/>
    <cellStyle name="출력 2 8 2" xfId="19464" xr:uid="{4F833139-FD3B-4CCB-BF63-35E16CC244E2}"/>
    <cellStyle name="출력 2 8 2 2" xfId="19465" xr:uid="{9818DE42-9930-4EF3-B03B-C82D32A5E8ED}"/>
    <cellStyle name="출력 2 8 2 2 2" xfId="41080" xr:uid="{EA4B4BC3-B51B-42E0-8C76-339666813D5F}"/>
    <cellStyle name="출력 2 8 2 3" xfId="19466" xr:uid="{B3C4398D-62A5-4788-BDE8-EDF15B525F5E}"/>
    <cellStyle name="출력 2 8 2 3 2" xfId="41081" xr:uid="{78F5A572-5067-4BE9-9AB1-382DDA7C3B63}"/>
    <cellStyle name="출력 2 8 2 4" xfId="41082" xr:uid="{9BAAB9C0-FEED-4309-965C-6E0131C5E7FD}"/>
    <cellStyle name="출력 2 8 3" xfId="19467" xr:uid="{05D6AF40-0C5E-476C-AD25-12221DA2225C}"/>
    <cellStyle name="출력 2 8 3 2" xfId="19468" xr:uid="{91E5867E-DE16-4344-BD0B-D122178EE8BD}"/>
    <cellStyle name="출력 2 8 3 2 2" xfId="41083" xr:uid="{D615472A-8D33-485F-9068-2CEDA627A0EA}"/>
    <cellStyle name="출력 2 8 3 3" xfId="19469" xr:uid="{664D5DE9-8DE8-41E6-9C73-1BA7A9C337D7}"/>
    <cellStyle name="출력 2 8 3 3 2" xfId="41084" xr:uid="{F87155B2-D177-471E-93B7-9AC8EAE99675}"/>
    <cellStyle name="출력 2 8 3 4" xfId="41085" xr:uid="{32F55CE3-CEFC-426A-9D7B-24E2778B1B01}"/>
    <cellStyle name="출력 2 8 4" xfId="19470" xr:uid="{B98B6543-7B21-46A8-9FDC-945A992AAA4F}"/>
    <cellStyle name="출력 2 8 4 2" xfId="41086" xr:uid="{34986B41-F6BE-44E6-8323-01933B8973E1}"/>
    <cellStyle name="출력 2 8 5" xfId="19471" xr:uid="{14E43CD0-6874-46F5-A728-44874978E9D4}"/>
    <cellStyle name="출력 2 8 5 2" xfId="41087" xr:uid="{F00A5825-6769-4CBC-816A-06007AA5C7F4}"/>
    <cellStyle name="출력 2 8 6" xfId="41088" xr:uid="{4101E806-EDCC-42D9-BA89-AB77DE632B9A}"/>
    <cellStyle name="출력 2 9" xfId="19472" xr:uid="{52B33743-97BA-43BE-9FD3-5CCEF9362066}"/>
    <cellStyle name="출력 2 9 2" xfId="19473" xr:uid="{D016A284-69E7-43ED-85B2-1F1EBE039A58}"/>
    <cellStyle name="출력 2 9 2 2" xfId="19474" xr:uid="{6A4D9802-6608-4B4D-AE1D-F0ECF2D41E66}"/>
    <cellStyle name="출력 2 9 2 2 2" xfId="41089" xr:uid="{841D078D-9790-4C1D-B64A-94BFCEFEDBB0}"/>
    <cellStyle name="출력 2 9 2 3" xfId="19475" xr:uid="{CA45896D-CA6A-47A8-8B8E-8E713AE15A31}"/>
    <cellStyle name="출력 2 9 2 3 2" xfId="41090" xr:uid="{DD9EA527-97B8-4562-9886-87148F744DDC}"/>
    <cellStyle name="출력 2 9 2 4" xfId="41091" xr:uid="{2A5788C2-095A-49E2-BCD2-4882CED26462}"/>
    <cellStyle name="출력 2 9 3" xfId="19476" xr:uid="{78CA396D-7133-496E-A146-C455BD756239}"/>
    <cellStyle name="출력 2 9 3 2" xfId="19477" xr:uid="{3C149E0D-E81F-452A-9C64-626B68E2FA4E}"/>
    <cellStyle name="출력 2 9 3 2 2" xfId="41092" xr:uid="{419A1F8D-4FB3-42E5-B340-36B27E83F499}"/>
    <cellStyle name="출력 2 9 3 3" xfId="19478" xr:uid="{95456A6D-AB75-4418-A261-6789ADB01370}"/>
    <cellStyle name="출력 2 9 3 3 2" xfId="41093" xr:uid="{F31553BC-D731-4A08-8D9B-B2F5D402E7B4}"/>
    <cellStyle name="출력 2 9 3 4" xfId="41094" xr:uid="{B4C477C6-790B-4ACF-832A-0639DD85391B}"/>
    <cellStyle name="출력 2 9 4" xfId="19479" xr:uid="{BD5F6CDD-15CA-4A19-BE98-3E01657011F1}"/>
    <cellStyle name="출력 2 9 4 2" xfId="41095" xr:uid="{6C3B949B-4879-4360-AC9D-3C602BDBF93F}"/>
    <cellStyle name="출력 2 9 5" xfId="19480" xr:uid="{1651AA9F-C0D0-449F-8367-595F194C7F5E}"/>
    <cellStyle name="출력 2 9 5 2" xfId="41096" xr:uid="{0CD6F88D-7297-4144-912F-E43370F63F54}"/>
    <cellStyle name="출력 2 9 6" xfId="41097" xr:uid="{1FA346C7-78C5-48A4-84B3-31C5BC429797}"/>
    <cellStyle name="출력 20" xfId="19481" xr:uid="{79B599E4-1FA3-48DE-8BAE-150AB35E0D23}"/>
    <cellStyle name="출력 20 2" xfId="19482" xr:uid="{7FF58BB8-6696-4457-885A-56A85BD3B42E}"/>
    <cellStyle name="출력 20 2 2" xfId="19483" xr:uid="{E6FCF63E-F632-482F-B892-B131F939A23B}"/>
    <cellStyle name="출력 20 2 2 2" xfId="41098" xr:uid="{2CE94772-01C7-4FF5-BAFB-9DCAE7C75297}"/>
    <cellStyle name="출력 20 2 3" xfId="19484" xr:uid="{0FC18C9D-B7AA-48BB-996B-E13AF2198087}"/>
    <cellStyle name="출력 20 2 3 2" xfId="41099" xr:uid="{AED74B04-9D06-46A5-BA3B-C5019B801D75}"/>
    <cellStyle name="출력 20 2 4" xfId="41100" xr:uid="{6CC8468A-D557-4AC0-ABEB-1A36BB005F4F}"/>
    <cellStyle name="출력 20 3" xfId="19485" xr:uid="{5F025B0A-137E-41F2-BFF5-77AA5C0F7DD4}"/>
    <cellStyle name="출력 20 3 2" xfId="19486" xr:uid="{AE45D970-E84B-48BF-B963-2640B8CA0A46}"/>
    <cellStyle name="출력 20 3 2 2" xfId="41101" xr:uid="{52AFCB65-FA76-4A46-923C-D1ECB1488ABB}"/>
    <cellStyle name="출력 20 3 3" xfId="19487" xr:uid="{B90BEF1D-7691-4012-83B4-396001C0FAF6}"/>
    <cellStyle name="출력 20 3 3 2" xfId="41102" xr:uid="{6C5C84B5-3931-471C-8F26-B8E39131DF6D}"/>
    <cellStyle name="출력 20 3 4" xfId="41103" xr:uid="{BE07BE59-1EB1-4CD2-A7ED-C72B6B1F565D}"/>
    <cellStyle name="출력 20 4" xfId="19488" xr:uid="{6FFD68B2-E106-4866-8F9D-AFB24283E680}"/>
    <cellStyle name="출력 20 4 2" xfId="19489" xr:uid="{A13D960D-1FF8-47C0-934E-32A2507EE3AD}"/>
    <cellStyle name="출력 20 4 2 2" xfId="41104" xr:uid="{DCE0C679-0152-4159-84DB-82F78E799D5F}"/>
    <cellStyle name="출력 20 4 3" xfId="19490" xr:uid="{1EDFC680-9F2C-46AB-A9DF-E77BE1096435}"/>
    <cellStyle name="출력 20 4 3 2" xfId="41105" xr:uid="{A1DAA1E1-FADE-4157-B29F-E26138120852}"/>
    <cellStyle name="출력 20 4 4" xfId="41106" xr:uid="{21584BDD-7CFD-41F3-ACDE-B879C8DEA721}"/>
    <cellStyle name="출력 20 5" xfId="19491" xr:uid="{D2CC0E49-25BA-4B83-9DB8-7416243D7D91}"/>
    <cellStyle name="출력 20 5 2" xfId="41107" xr:uid="{9FC5C26D-D7BA-4CF1-99AD-7F841C53564C}"/>
    <cellStyle name="출력 20 6" xfId="19492" xr:uid="{B59542E5-FF58-4EA3-9B92-6A536D5F2B33}"/>
    <cellStyle name="출력 20 6 2" xfId="41108" xr:uid="{867831FD-845F-4434-BCDF-0216106CE31C}"/>
    <cellStyle name="출력 20 7" xfId="41109" xr:uid="{BE9D3B9E-9C84-4826-B1C3-EF39640B9E91}"/>
    <cellStyle name="출력 21" xfId="19493" xr:uid="{9B2D4591-71CF-41D8-B9D4-D880F3BF4781}"/>
    <cellStyle name="출력 21 2" xfId="19494" xr:uid="{F8424E33-2C3D-45D3-A575-343312B02778}"/>
    <cellStyle name="출력 21 2 2" xfId="19495" xr:uid="{C810CCC4-03D3-4957-BFBF-9158D7A8CED5}"/>
    <cellStyle name="출력 21 2 2 2" xfId="41110" xr:uid="{D2C6E273-71F5-46BE-A31C-537B68922506}"/>
    <cellStyle name="출력 21 2 3" xfId="19496" xr:uid="{40572BC8-4E41-4A38-B440-294A20D64F0F}"/>
    <cellStyle name="출력 21 2 3 2" xfId="41111" xr:uid="{50C2FECC-06A8-4743-8460-C87EBFF6A4C6}"/>
    <cellStyle name="출력 21 2 4" xfId="41112" xr:uid="{B8E29957-51CA-4D19-9FDA-FDF8C40E9250}"/>
    <cellStyle name="출력 21 3" xfId="19497" xr:uid="{A1393AC5-C51F-4786-9A6D-8229EA3ADA3B}"/>
    <cellStyle name="출력 21 3 2" xfId="19498" xr:uid="{2CD1236F-E87E-44A7-90D6-BB55A2E7003D}"/>
    <cellStyle name="출력 21 3 2 2" xfId="41113" xr:uid="{1CF56033-A2E1-4D88-8E18-3FC5BAA741E9}"/>
    <cellStyle name="출력 21 3 3" xfId="19499" xr:uid="{8409C41D-63E9-4AE1-AF6A-53469F45D40A}"/>
    <cellStyle name="출력 21 3 3 2" xfId="41114" xr:uid="{D1CC4F1C-1AB1-4446-8E88-35B43AB75F09}"/>
    <cellStyle name="출력 21 3 4" xfId="41115" xr:uid="{91398094-843D-4363-8650-3A5E29F748E0}"/>
    <cellStyle name="출력 21 4" xfId="19500" xr:uid="{1BABBFDD-3854-4A3C-8D5C-EE9B24872165}"/>
    <cellStyle name="출력 21 4 2" xfId="19501" xr:uid="{7FFC7DDB-3F01-4413-B2AA-8D9DA6E74815}"/>
    <cellStyle name="출력 21 4 2 2" xfId="41116" xr:uid="{F3EC0EB8-F700-4E85-9D26-CE1BC782B9D3}"/>
    <cellStyle name="출력 21 4 3" xfId="19502" xr:uid="{AD5CEF05-1976-4F94-8C80-B54EE1891F97}"/>
    <cellStyle name="출력 21 4 3 2" xfId="41117" xr:uid="{D53AECA7-6393-4CAD-B1CA-8B12A3A62678}"/>
    <cellStyle name="출력 21 4 4" xfId="41118" xr:uid="{DB10ED71-0D6A-4D52-A42A-105B4F5BFB4A}"/>
    <cellStyle name="출력 21 5" xfId="19503" xr:uid="{8C40CE70-819E-48DF-809D-F96003DB7904}"/>
    <cellStyle name="출력 21 5 2" xfId="41119" xr:uid="{7C2E76AE-613B-4682-9B5A-DD6672CE55D9}"/>
    <cellStyle name="출력 21 6" xfId="19504" xr:uid="{43133D28-F3CE-4DD1-997A-B341DA294858}"/>
    <cellStyle name="출력 21 6 2" xfId="41120" xr:uid="{C68A3450-2723-45B7-B662-1068C79D428B}"/>
    <cellStyle name="출력 21 7" xfId="41121" xr:uid="{ADABD98D-7E1D-4B5D-9F25-E0539F0D648C}"/>
    <cellStyle name="출력 22" xfId="19505" xr:uid="{0C0DB480-1CC8-4036-B6B7-4FDD5C4AA262}"/>
    <cellStyle name="출력 22 2" xfId="19506" xr:uid="{5F52CB92-9311-4E45-B276-EAB7D2D120ED}"/>
    <cellStyle name="출력 22 2 2" xfId="19507" xr:uid="{1B12F793-24F6-445C-9D29-0AAFB0D9E2B3}"/>
    <cellStyle name="출력 22 2 2 2" xfId="41122" xr:uid="{A1926126-0291-4A96-857F-C27F88B66D91}"/>
    <cellStyle name="출력 22 2 3" xfId="19508" xr:uid="{9AC26F8B-51C2-4ED7-8B2E-B652B03DF0E7}"/>
    <cellStyle name="출력 22 2 3 2" xfId="41123" xr:uid="{590951F4-2E96-4A19-B201-501A640B0BA1}"/>
    <cellStyle name="출력 22 2 4" xfId="41124" xr:uid="{268ABB40-C674-4742-B3EC-0BAB072CFFBE}"/>
    <cellStyle name="출력 22 3" xfId="19509" xr:uid="{4AD8F110-B46A-49BC-9FF2-22410246F991}"/>
    <cellStyle name="출력 22 3 2" xfId="19510" xr:uid="{B883EEDD-1ED7-4102-8DBF-6356797B04C3}"/>
    <cellStyle name="출력 22 3 2 2" xfId="41125" xr:uid="{14B2B152-F5B7-4A7E-ADE3-69EEC0DD1072}"/>
    <cellStyle name="출력 22 3 3" xfId="19511" xr:uid="{EC67B7AA-6AC5-4808-8FC7-F082030066B4}"/>
    <cellStyle name="출력 22 3 3 2" xfId="41126" xr:uid="{C47051F3-9DBE-4FC5-AE1F-B5BCFD4F1C50}"/>
    <cellStyle name="출력 22 3 4" xfId="41127" xr:uid="{981D018F-D63B-4230-BCCD-7D5E6B425424}"/>
    <cellStyle name="출력 22 4" xfId="19512" xr:uid="{CF138DEF-8252-4402-A877-A69D0E7AA9C0}"/>
    <cellStyle name="출력 22 4 2" xfId="19513" xr:uid="{7F94450A-B185-48FD-918E-0B5CD79BA06C}"/>
    <cellStyle name="출력 22 4 2 2" xfId="41128" xr:uid="{C38B2925-80DC-45AB-BF7C-63F9F0F58887}"/>
    <cellStyle name="출력 22 4 3" xfId="19514" xr:uid="{183120DD-626D-4D9A-A151-085830B3A27E}"/>
    <cellStyle name="출력 22 4 3 2" xfId="41129" xr:uid="{E26556B0-ED9A-4503-B72B-B71F379686F3}"/>
    <cellStyle name="출력 22 4 4" xfId="41130" xr:uid="{7ACF7C88-B8D1-4850-AE3A-71F31B62D929}"/>
    <cellStyle name="출력 22 5" xfId="19515" xr:uid="{E5974D08-33D9-4045-A7B7-92D1DC951086}"/>
    <cellStyle name="출력 22 5 2" xfId="41131" xr:uid="{4FD55BBC-5E13-4608-925E-6CCEE2A45A16}"/>
    <cellStyle name="출력 22 6" xfId="19516" xr:uid="{F06B495E-D939-430D-BE39-5980F78FD49A}"/>
    <cellStyle name="출력 22 6 2" xfId="41132" xr:uid="{52B4007C-1ACF-4DAA-A9BA-9B480FE700CE}"/>
    <cellStyle name="출력 22 7" xfId="41133" xr:uid="{ED98E9AA-2F89-490D-A3F8-ED0330BB0B75}"/>
    <cellStyle name="출력 23" xfId="19517" xr:uid="{2FE12F6D-1053-4410-8A41-BE756463E174}"/>
    <cellStyle name="출력 23 2" xfId="19518" xr:uid="{D5A1A91D-2EBE-468B-9A06-CD448C12CE60}"/>
    <cellStyle name="출력 23 2 2" xfId="19519" xr:uid="{2CAB5874-8258-4874-B147-653A68229F09}"/>
    <cellStyle name="출력 23 2 2 2" xfId="41134" xr:uid="{0C301BB1-DA8A-4271-A9EF-A08BD9276BAD}"/>
    <cellStyle name="출력 23 2 3" xfId="19520" xr:uid="{6752516A-6676-4F9A-B917-D88689CD5579}"/>
    <cellStyle name="출력 23 2 3 2" xfId="41135" xr:uid="{0FD5FA2A-2F92-4EFC-B3CE-813AD32BAA7A}"/>
    <cellStyle name="출력 23 2 4" xfId="41136" xr:uid="{4EAD89D1-CF2E-447A-B72B-1F816C480CB5}"/>
    <cellStyle name="출력 23 3" xfId="19521" xr:uid="{F418813F-519D-44F0-9CB5-856FD295B69A}"/>
    <cellStyle name="출력 23 3 2" xfId="19522" xr:uid="{FFF11038-704C-4A86-9EA8-BC428A115E13}"/>
    <cellStyle name="출력 23 3 2 2" xfId="41137" xr:uid="{227983BF-ABBA-4E3E-91C3-7FA56670A8AE}"/>
    <cellStyle name="출력 23 3 3" xfId="19523" xr:uid="{3BB7CC53-5AEB-4D4A-8D48-5A0872C59CA8}"/>
    <cellStyle name="출력 23 3 3 2" xfId="41138" xr:uid="{5A8FE80B-30F2-4EB8-8DE3-3C176F52FF02}"/>
    <cellStyle name="출력 23 3 4" xfId="41139" xr:uid="{A4A213E5-8E15-491D-BDF5-D9908DCCCDA7}"/>
    <cellStyle name="출력 23 4" xfId="19524" xr:uid="{05B8E986-2EED-438E-9CBC-1ED786700E2D}"/>
    <cellStyle name="출력 23 4 2" xfId="19525" xr:uid="{9407943A-7E87-4034-BAE9-2B39029B4BB2}"/>
    <cellStyle name="출력 23 4 2 2" xfId="41140" xr:uid="{3330E9ED-C5C5-445B-9F70-789FCEEBEC04}"/>
    <cellStyle name="출력 23 4 3" xfId="19526" xr:uid="{9D3DD62F-8A1A-4A09-9E9B-4D25466A7472}"/>
    <cellStyle name="출력 23 4 3 2" xfId="41141" xr:uid="{ED9EA637-BD78-483D-878F-26F834E6F431}"/>
    <cellStyle name="출력 23 4 4" xfId="41142" xr:uid="{C99EAEFA-08B9-4DE7-8D42-0F78A8AFCFA7}"/>
    <cellStyle name="출력 23 5" xfId="19527" xr:uid="{A6DB7E76-C8A0-4567-89CE-2488C4EDDA86}"/>
    <cellStyle name="출력 23 5 2" xfId="41143" xr:uid="{DCBC88D1-C23A-4AD3-9964-28E1BE06C0FC}"/>
    <cellStyle name="출력 23 6" xfId="19528" xr:uid="{F199F0AC-DA17-4D2C-B5CC-0B600DA35621}"/>
    <cellStyle name="출력 23 6 2" xfId="41144" xr:uid="{FCD8294F-4029-42E1-86D8-9133B1F19319}"/>
    <cellStyle name="출력 23 7" xfId="41145" xr:uid="{C0619C5E-62A3-4CEC-88AE-EE4E83F8BDCD}"/>
    <cellStyle name="출력 24" xfId="19529" xr:uid="{029BB975-7347-4324-AB60-F6E13A0887AB}"/>
    <cellStyle name="출력 24 2" xfId="19530" xr:uid="{46B2A66E-8D45-4B1E-9B36-0A32AD2B2DE3}"/>
    <cellStyle name="출력 24 2 2" xfId="19531" xr:uid="{408C0552-CBEA-4E54-B6F1-267C5E866AAE}"/>
    <cellStyle name="출력 24 2 2 2" xfId="41146" xr:uid="{A21863A0-EFB0-4AB6-B339-BBB811B02CDA}"/>
    <cellStyle name="출력 24 2 3" xfId="19532" xr:uid="{9DC65ED9-2E8A-477E-BB1C-811D3023347F}"/>
    <cellStyle name="출력 24 2 3 2" xfId="41147" xr:uid="{6C9D95FA-E628-4B9F-B546-5B0808BE0EA3}"/>
    <cellStyle name="출력 24 2 4" xfId="41148" xr:uid="{B86D8CD7-A347-401B-9AA5-81D22012FDE2}"/>
    <cellStyle name="출력 24 3" xfId="19533" xr:uid="{D82332E3-455C-4D02-AF65-24BE3F92197E}"/>
    <cellStyle name="출력 24 3 2" xfId="19534" xr:uid="{22BFB869-8273-4DF2-BF11-3E703B66645C}"/>
    <cellStyle name="출력 24 3 2 2" xfId="41149" xr:uid="{2C293030-9A9B-49B5-BB5A-983FADEFA91B}"/>
    <cellStyle name="출력 24 3 3" xfId="19535" xr:uid="{C44F1FE7-F9FA-4E47-A8A5-353ABBC0ED4A}"/>
    <cellStyle name="출력 24 3 3 2" xfId="41150" xr:uid="{7E199662-FC0F-459B-9B40-B02AF19D5C2D}"/>
    <cellStyle name="출력 24 3 4" xfId="41151" xr:uid="{30446497-AF46-4835-A48A-4E5023BB5BCB}"/>
    <cellStyle name="출력 24 4" xfId="19536" xr:uid="{69BB5C22-3CFA-4104-93FA-64E4B6F33444}"/>
    <cellStyle name="출력 24 4 2" xfId="19537" xr:uid="{C2D31D16-1BEA-4527-BEAD-3BED07FC3DF6}"/>
    <cellStyle name="출력 24 4 2 2" xfId="41152" xr:uid="{8D4CDDD0-A8CF-4486-BE9E-EC7743CAFDC9}"/>
    <cellStyle name="출력 24 4 3" xfId="19538" xr:uid="{33DECCF5-55B5-4047-A605-5CD95E1A4CE8}"/>
    <cellStyle name="출력 24 4 3 2" xfId="41153" xr:uid="{DFBE64E7-92C4-4533-B2BC-26DDDEFF0282}"/>
    <cellStyle name="출력 24 4 4" xfId="41154" xr:uid="{645CA3E5-856D-4171-A7CF-C5087D0A944D}"/>
    <cellStyle name="출력 24 5" xfId="19539" xr:uid="{C72CD467-7A42-4C09-88DC-D419EA57D11A}"/>
    <cellStyle name="출력 24 5 2" xfId="41155" xr:uid="{7CA44BB8-7C99-462B-8FFB-70554F770433}"/>
    <cellStyle name="출력 24 6" xfId="19540" xr:uid="{D167381B-A8A9-4E6E-9F6E-DAE821F1BDAC}"/>
    <cellStyle name="출력 24 6 2" xfId="41156" xr:uid="{72F514B6-17AD-4DA6-813B-1D1E5BDB7E77}"/>
    <cellStyle name="출력 24 7" xfId="41157" xr:uid="{156821D1-1421-4A5C-A6CB-415BEF4517BD}"/>
    <cellStyle name="출력 25" xfId="19541" xr:uid="{30EDD4D7-DD4A-4AFE-A8A8-F6B2C2C9A988}"/>
    <cellStyle name="출력 25 2" xfId="19542" xr:uid="{AF9CDD34-4509-4532-A60C-4DA25BA7294A}"/>
    <cellStyle name="출력 25 2 2" xfId="19543" xr:uid="{D49AC9C2-C74A-4338-B9C8-9661B60FC99C}"/>
    <cellStyle name="출력 25 2 2 2" xfId="41158" xr:uid="{5E89A24F-CA88-4393-9081-956284567C68}"/>
    <cellStyle name="출력 25 2 3" xfId="19544" xr:uid="{0B1D4C2F-9375-4FEC-A734-93CB242FA520}"/>
    <cellStyle name="출력 25 2 3 2" xfId="41159" xr:uid="{F56A728F-6A84-4F7A-A72F-CC011EFA35F5}"/>
    <cellStyle name="출력 25 2 4" xfId="41160" xr:uid="{DAE1FE08-DDFD-4687-88AD-6C9F3F0835BC}"/>
    <cellStyle name="출력 25 3" xfId="19545" xr:uid="{5497B083-09AC-485E-B510-8CF0DFFE470B}"/>
    <cellStyle name="출력 25 3 2" xfId="19546" xr:uid="{DC899795-5E6D-4F0F-9482-05E9CAE42604}"/>
    <cellStyle name="출력 25 3 2 2" xfId="41161" xr:uid="{3597EDA8-A9F2-457A-8F0E-B4CCC0A6F76B}"/>
    <cellStyle name="출력 25 3 3" xfId="19547" xr:uid="{770186FD-4BD3-488D-9E48-BAF74EBED0FE}"/>
    <cellStyle name="출력 25 3 3 2" xfId="41162" xr:uid="{8EF2F7C4-B32F-4E6C-B7EE-89D845AC25D4}"/>
    <cellStyle name="출력 25 3 4" xfId="41163" xr:uid="{F73A7A96-ED6B-4ADE-B9E4-8E0C94EF67BE}"/>
    <cellStyle name="출력 25 4" xfId="19548" xr:uid="{D4227A1E-22F9-4A11-8CFC-FD0189D97878}"/>
    <cellStyle name="출력 25 4 2" xfId="19549" xr:uid="{AC55044C-D90A-4358-9B08-D864CBD1A54E}"/>
    <cellStyle name="출력 25 4 2 2" xfId="41164" xr:uid="{705585E1-22D5-4598-BAD8-563210A42864}"/>
    <cellStyle name="출력 25 4 3" xfId="19550" xr:uid="{123A2DF7-F291-4C82-8845-4F61D846998C}"/>
    <cellStyle name="출력 25 4 3 2" xfId="41165" xr:uid="{FA632E4C-D10A-49D8-ABFA-39488CF65992}"/>
    <cellStyle name="출력 25 4 4" xfId="41166" xr:uid="{B4ECA61C-5874-4ADE-BF45-79A5FABEA128}"/>
    <cellStyle name="출력 25 5" xfId="19551" xr:uid="{1FF8D356-4A1E-4FB0-BE04-91AF41C8FD2D}"/>
    <cellStyle name="출력 25 5 2" xfId="41167" xr:uid="{905D3C19-09A5-4D08-BA92-8032EBBB3D80}"/>
    <cellStyle name="출력 25 6" xfId="19552" xr:uid="{0AEA3985-CB05-4D82-8DD5-A983D86D6F06}"/>
    <cellStyle name="출력 25 6 2" xfId="41168" xr:uid="{4D199379-6D05-45D6-B031-55B39098B770}"/>
    <cellStyle name="출력 25 7" xfId="41169" xr:uid="{3B70EBA2-535C-4FF5-984A-D09FD959049F}"/>
    <cellStyle name="출력 26" xfId="19553" xr:uid="{283D73F9-8D47-4381-8DA5-5E90A4EA30B4}"/>
    <cellStyle name="출력 26 2" xfId="19554" xr:uid="{D72EE390-3C91-4090-9A4E-F1115CDDD08B}"/>
    <cellStyle name="출력 26 2 2" xfId="19555" xr:uid="{AFBE45BA-4026-4B7A-A0B8-594663F90F58}"/>
    <cellStyle name="출력 26 2 2 2" xfId="41170" xr:uid="{70231464-6FA1-4ADA-B895-ECCAAB83E1BC}"/>
    <cellStyle name="출력 26 2 3" xfId="19556" xr:uid="{A31D2706-DA55-4CB8-BF78-F27EDA6EBF6E}"/>
    <cellStyle name="출력 26 2 3 2" xfId="41171" xr:uid="{91CFB3F3-4727-4A5E-A727-9572F804A5FC}"/>
    <cellStyle name="출력 26 2 4" xfId="41172" xr:uid="{AA4DD37D-F66E-4870-9F8A-93B3D43A8C2A}"/>
    <cellStyle name="출력 26 3" xfId="19557" xr:uid="{54E5A1C1-BDBC-4C3C-A057-F101A78BCD9F}"/>
    <cellStyle name="출력 26 3 2" xfId="19558" xr:uid="{7435DECF-D0FB-4CA5-ABA1-76042C0B3320}"/>
    <cellStyle name="출력 26 3 2 2" xfId="41173" xr:uid="{BF33E5C4-40C7-49B0-AD87-97AACF80CF6D}"/>
    <cellStyle name="출력 26 3 3" xfId="19559" xr:uid="{2FC00E64-A95E-4ABD-9DCD-02EBCD00E70E}"/>
    <cellStyle name="출력 26 3 3 2" xfId="41174" xr:uid="{D0C34A54-3506-4FC2-A18A-06191A498D15}"/>
    <cellStyle name="출력 26 3 4" xfId="41175" xr:uid="{430828BB-43B3-4593-85D9-F18BFE8EFDFC}"/>
    <cellStyle name="출력 26 4" xfId="19560" xr:uid="{19F0DDD7-19B1-4922-92E4-A728E8F2216F}"/>
    <cellStyle name="출력 26 4 2" xfId="19561" xr:uid="{E65A8174-A84F-45E8-804D-270A18848A59}"/>
    <cellStyle name="출력 26 4 2 2" xfId="41176" xr:uid="{78C81ABE-A627-42CA-9411-ADE38454CA6A}"/>
    <cellStyle name="출력 26 4 3" xfId="19562" xr:uid="{ABA52E1A-7FDE-4E53-A9C2-CC4385E4ACBB}"/>
    <cellStyle name="출력 26 4 3 2" xfId="41177" xr:uid="{6CC27C28-F3E8-4C30-B486-BAB923D62976}"/>
    <cellStyle name="출력 26 4 4" xfId="41178" xr:uid="{527E78A7-57B0-49BB-9D58-20CE164A7625}"/>
    <cellStyle name="출력 26 5" xfId="19563" xr:uid="{C31AB7B0-B69D-41FB-B193-98F36ABF1B59}"/>
    <cellStyle name="출력 26 5 2" xfId="41179" xr:uid="{7DB22BA9-C06B-43B1-B55B-FF9C0E7AF3AA}"/>
    <cellStyle name="출력 26 6" xfId="19564" xr:uid="{BB5D9CD5-7E40-48AA-BD5D-1E0F83FD2B93}"/>
    <cellStyle name="출력 26 6 2" xfId="41180" xr:uid="{0483AF23-DF1F-4F48-B8B3-F81AB2AB29D6}"/>
    <cellStyle name="출력 26 7" xfId="41181" xr:uid="{4BE959AA-5772-4B01-BDB7-CFB2F5F1DF59}"/>
    <cellStyle name="출력 27" xfId="19565" xr:uid="{3C39E2D0-A342-4BFB-AF20-7DC846F9D41A}"/>
    <cellStyle name="출력 27 2" xfId="19566" xr:uid="{DDF36752-4DD9-48EA-9A3D-96C7797C70A6}"/>
    <cellStyle name="출력 27 2 2" xfId="19567" xr:uid="{E7073989-7285-4F2F-A911-91C2689FAC44}"/>
    <cellStyle name="출력 27 2 2 2" xfId="41182" xr:uid="{2C15F18C-089E-4164-8932-2B284BD1A862}"/>
    <cellStyle name="출력 27 2 3" xfId="19568" xr:uid="{4B494D3E-71DD-4573-A064-76AC30726EA1}"/>
    <cellStyle name="출력 27 2 3 2" xfId="41183" xr:uid="{7DEB547F-12A3-4BAF-8ECB-C59361EC184D}"/>
    <cellStyle name="출력 27 2 4" xfId="41184" xr:uid="{62D50790-AAC5-47D1-8812-CDFDBDC47C93}"/>
    <cellStyle name="출력 27 3" xfId="19569" xr:uid="{C459C4A3-ABA4-443B-8DEB-1FFEFBC94AAB}"/>
    <cellStyle name="출력 27 3 2" xfId="19570" xr:uid="{44209F47-EC60-40D4-9123-B30DA78D9146}"/>
    <cellStyle name="출력 27 3 2 2" xfId="41185" xr:uid="{8F8C5B90-DB91-4A7D-BE28-48CB5272772B}"/>
    <cellStyle name="출력 27 3 3" xfId="19571" xr:uid="{DAD11AC0-8218-4952-AA11-8E8BA8347871}"/>
    <cellStyle name="출력 27 3 3 2" xfId="41186" xr:uid="{BFE70E6F-724C-4DE3-964A-673681888C8C}"/>
    <cellStyle name="출력 27 3 4" xfId="41187" xr:uid="{5CB892F4-D273-4DB6-8E52-808FBD509DC8}"/>
    <cellStyle name="출력 27 4" xfId="19572" xr:uid="{4C85F7F2-9146-487B-B42D-DABC8D257593}"/>
    <cellStyle name="출력 27 4 2" xfId="19573" xr:uid="{E79DD5CF-DF90-4612-89AF-404A1490AA45}"/>
    <cellStyle name="출력 27 4 2 2" xfId="41188" xr:uid="{D74D06CB-233F-4569-BA79-D00DF25258DC}"/>
    <cellStyle name="출력 27 4 3" xfId="19574" xr:uid="{F0B41655-D9BC-4B81-8FA1-CE3F9C1DB0F2}"/>
    <cellStyle name="출력 27 4 3 2" xfId="41189" xr:uid="{2D056A6F-3EFF-411C-9FA7-F6B1F8785893}"/>
    <cellStyle name="출력 27 4 4" xfId="41190" xr:uid="{31FE6F77-B4C0-4940-A64A-828528547A8F}"/>
    <cellStyle name="출력 27 5" xfId="19575" xr:uid="{0C7075E1-0B7E-4165-ACC7-75CF855E908A}"/>
    <cellStyle name="출력 27 5 2" xfId="41191" xr:uid="{DDDB1930-FBEA-4926-9E5C-C03C0627D235}"/>
    <cellStyle name="출력 27 6" xfId="19576" xr:uid="{7B554149-AD5C-46A5-B0C0-1FE70A876D22}"/>
    <cellStyle name="출력 27 6 2" xfId="41192" xr:uid="{5FC7E500-B024-425A-B18C-B57968068355}"/>
    <cellStyle name="출력 27 7" xfId="41193" xr:uid="{2C8FE751-596B-401F-9214-FF42E7EE18FB}"/>
    <cellStyle name="출력 28" xfId="19577" xr:uid="{513166FC-04B6-4A6A-88E4-7B534188EFF0}"/>
    <cellStyle name="출력 28 2" xfId="19578" xr:uid="{1A9852E5-6083-47EC-A0DC-4062C7544F31}"/>
    <cellStyle name="출력 28 2 2" xfId="19579" xr:uid="{AC323F30-B875-4E30-925C-48DA4D771575}"/>
    <cellStyle name="출력 28 2 2 2" xfId="41194" xr:uid="{AF2A16AC-EDF8-442B-A14D-945593EB9420}"/>
    <cellStyle name="출력 28 2 3" xfId="19580" xr:uid="{490091CD-53B9-49BA-AA60-1335431AEB97}"/>
    <cellStyle name="출력 28 2 3 2" xfId="41195" xr:uid="{BB795DEA-8133-4705-A4F6-623D80375D1D}"/>
    <cellStyle name="출력 28 2 4" xfId="41196" xr:uid="{F9B34DA8-2E5F-4CF9-AAA8-6B7983CC2B29}"/>
    <cellStyle name="출력 28 3" xfId="19581" xr:uid="{0E9DA689-DFAC-48A5-9E64-E37982E18A96}"/>
    <cellStyle name="출력 28 3 2" xfId="19582" xr:uid="{243056E2-585C-469F-B4BF-DC7F00E87393}"/>
    <cellStyle name="출력 28 3 2 2" xfId="41197" xr:uid="{0CCA56E1-E3D9-4105-B0E6-0832457F1AD0}"/>
    <cellStyle name="출력 28 3 3" xfId="19583" xr:uid="{B619CE5F-4581-4268-A7F1-0FA51ECC0E91}"/>
    <cellStyle name="출력 28 3 3 2" xfId="41198" xr:uid="{C30C42A4-DA54-4683-A9F8-7EB538BF844A}"/>
    <cellStyle name="출력 28 3 4" xfId="41199" xr:uid="{60CC3EC9-330B-4203-86E8-3012F7074A52}"/>
    <cellStyle name="출력 28 4" xfId="19584" xr:uid="{DEBC3D6A-58F3-4716-8EAB-AFAF389A0422}"/>
    <cellStyle name="출력 28 4 2" xfId="19585" xr:uid="{4DA8C12F-6530-4B1E-9605-365C2BD41DE9}"/>
    <cellStyle name="출력 28 4 2 2" xfId="41200" xr:uid="{D0376FC4-B650-470E-B903-C94168505EEE}"/>
    <cellStyle name="출력 28 4 3" xfId="19586" xr:uid="{7FBD59D9-44DD-4509-B1EA-8B7E30C612FE}"/>
    <cellStyle name="출력 28 4 3 2" xfId="41201" xr:uid="{353061D2-0AE3-4065-8046-D0D89AF5F597}"/>
    <cellStyle name="출력 28 4 4" xfId="41202" xr:uid="{F739787A-86B2-4D4F-A4E8-4C528A569FC4}"/>
    <cellStyle name="출력 28 5" xfId="19587" xr:uid="{AC2BF251-71D5-46F0-8A17-21F14E8AE6F4}"/>
    <cellStyle name="출력 28 5 2" xfId="41203" xr:uid="{5ABDC09E-2818-4FF5-BAAE-94A268F962EF}"/>
    <cellStyle name="출력 28 6" xfId="19588" xr:uid="{7CE0F546-3002-4210-A3FF-5D8C95A6688C}"/>
    <cellStyle name="출력 28 6 2" xfId="41204" xr:uid="{C3661966-A578-45F0-85FB-FF09B86BF7E3}"/>
    <cellStyle name="출력 28 7" xfId="41205" xr:uid="{EC61802C-CDBC-4301-A6D3-4AD3A65BFCCA}"/>
    <cellStyle name="출력 29" xfId="19589" xr:uid="{F6B8E3C2-AFF9-4B14-80C8-1EB22ECF008B}"/>
    <cellStyle name="출력 29 2" xfId="19590" xr:uid="{77FF207A-6487-4BDE-8D65-34D1C28AB00D}"/>
    <cellStyle name="출력 29 2 2" xfId="19591" xr:uid="{8AAEEA26-E0A9-4187-92AC-DAE5C9D2D9C1}"/>
    <cellStyle name="출력 29 2 2 2" xfId="41206" xr:uid="{7D6DDCF1-B010-4005-8FBC-8F2B4D83D34A}"/>
    <cellStyle name="출력 29 2 3" xfId="19592" xr:uid="{4694A16B-2AE4-4DD9-9BB2-72658A1361F1}"/>
    <cellStyle name="출력 29 2 3 2" xfId="41207" xr:uid="{CBEB79ED-9B68-4A1D-925C-910233AB8384}"/>
    <cellStyle name="출력 29 2 4" xfId="41208" xr:uid="{D8939CE9-18FC-4EC8-A52D-313DC9AF1A65}"/>
    <cellStyle name="출력 29 3" xfId="19593" xr:uid="{8E3CCAE0-D1D5-4BE2-93B3-7CAD68C4FD58}"/>
    <cellStyle name="출력 29 3 2" xfId="19594" xr:uid="{C4F667FB-8676-47F9-A6ED-190B22B1E072}"/>
    <cellStyle name="출력 29 3 2 2" xfId="41209" xr:uid="{74121BE2-343A-4764-9FBE-404A3236D7CF}"/>
    <cellStyle name="출력 29 3 3" xfId="19595" xr:uid="{39BF0DC0-BDCF-4BBF-BE86-5E3904CFC756}"/>
    <cellStyle name="출력 29 3 3 2" xfId="41210" xr:uid="{9585DBF8-E4AE-4651-8B37-459FE220F420}"/>
    <cellStyle name="출력 29 3 4" xfId="41211" xr:uid="{75B00E1E-4ABA-43A6-A3AE-E5F0561E303F}"/>
    <cellStyle name="출력 29 4" xfId="19596" xr:uid="{D5ED02F6-768C-4315-8DD8-03311DA44340}"/>
    <cellStyle name="출력 29 4 2" xfId="19597" xr:uid="{C4F441E3-2031-4D8D-BEC2-934FD6B48AE4}"/>
    <cellStyle name="출력 29 4 2 2" xfId="41212" xr:uid="{4D4C41BE-A182-4FA0-9D88-9D8CCBB93130}"/>
    <cellStyle name="출력 29 4 3" xfId="19598" xr:uid="{F65A73AA-FD21-4B68-B64E-D4DDB15BD9F0}"/>
    <cellStyle name="출력 29 4 3 2" xfId="41213" xr:uid="{A8CBCCE3-96AE-44A2-804E-C0FBDEED7F41}"/>
    <cellStyle name="출력 29 4 4" xfId="41214" xr:uid="{D9692A87-D2CA-4C96-A0D1-7164D8D217E2}"/>
    <cellStyle name="출력 29 5" xfId="19599" xr:uid="{3D105056-9539-4960-976D-338E18E414C0}"/>
    <cellStyle name="출력 29 5 2" xfId="41215" xr:uid="{9BE4E947-D657-42E3-819A-AC2D55444A57}"/>
    <cellStyle name="출력 29 6" xfId="19600" xr:uid="{27493243-1B87-4EC4-A484-AC282328D766}"/>
    <cellStyle name="출력 29 6 2" xfId="41216" xr:uid="{82497854-F529-40D5-BAA0-2E0E06EB6997}"/>
    <cellStyle name="출력 29 7" xfId="41217" xr:uid="{49013CCC-476B-44DB-A966-5A710DAA34E1}"/>
    <cellStyle name="출력 3" xfId="19601" xr:uid="{F779956D-FFF1-4EE6-BB68-E0170A684CB5}"/>
    <cellStyle name="출력 3 10" xfId="19602" xr:uid="{E91795F6-41EB-4221-A06F-4C031EB69839}"/>
    <cellStyle name="출력 3 10 2" xfId="19603" xr:uid="{8954873A-3B03-41F9-AB82-AFE26545197C}"/>
    <cellStyle name="출력 3 10 2 2" xfId="19604" xr:uid="{A8F3E9C8-D285-4F2F-9979-126D6B552238}"/>
    <cellStyle name="출력 3 10 2 2 2" xfId="41218" xr:uid="{616969D0-08E1-4116-A6F1-6A604B5C1BDE}"/>
    <cellStyle name="출력 3 10 2 3" xfId="19605" xr:uid="{143C1150-3431-4645-A4E8-3DCC9C01B07D}"/>
    <cellStyle name="출력 3 10 2 3 2" xfId="41219" xr:uid="{0E2F89B9-238A-47B8-A06C-EE4AD9713953}"/>
    <cellStyle name="출력 3 10 2 4" xfId="41220" xr:uid="{D5A8B91A-738B-40CA-B355-2BC8E3BC678D}"/>
    <cellStyle name="출력 3 10 3" xfId="19606" xr:uid="{EEE23D2C-1FB0-4CAB-8B6A-CA8B68F78C91}"/>
    <cellStyle name="출력 3 10 3 2" xfId="19607" xr:uid="{1341DED1-617F-4527-9B95-B4DD18A7AED5}"/>
    <cellStyle name="출력 3 10 3 2 2" xfId="41221" xr:uid="{70A68E24-C942-401F-8C26-5569CA8B0DB7}"/>
    <cellStyle name="출력 3 10 3 3" xfId="19608" xr:uid="{1A213804-9C81-4B6C-AE36-52C05454E06C}"/>
    <cellStyle name="출력 3 10 3 3 2" xfId="41222" xr:uid="{A7437678-EC24-492E-A672-0F57D33975AF}"/>
    <cellStyle name="출력 3 10 3 4" xfId="41223" xr:uid="{C6A75D7E-AAEB-407A-962F-B159A312D5EA}"/>
    <cellStyle name="출력 3 10 4" xfId="19609" xr:uid="{EBB2DE28-239F-4A6C-B204-B95874636ED9}"/>
    <cellStyle name="출력 3 10 4 2" xfId="41224" xr:uid="{CBC837CC-4A29-44D6-B860-440E83F08E66}"/>
    <cellStyle name="출력 3 10 5" xfId="19610" xr:uid="{32BDFD78-AAB3-428C-8ACB-20D54CE7B6C9}"/>
    <cellStyle name="출력 3 10 5 2" xfId="41225" xr:uid="{08CC3291-71CF-4369-8A36-AF61C2E753B6}"/>
    <cellStyle name="출력 3 10 6" xfId="41226" xr:uid="{8306478C-863F-41D3-93CD-DA1B68709FA6}"/>
    <cellStyle name="출력 3 11" xfId="19611" xr:uid="{72D090B4-8E0C-43E5-83CE-9F0E3076B3E1}"/>
    <cellStyle name="출력 3 11 2" xfId="19612" xr:uid="{43AA87E3-478D-4A2B-A9C0-29B406309C7F}"/>
    <cellStyle name="출력 3 11 2 2" xfId="19613" xr:uid="{8691B462-E374-49B8-8655-566E6C2C7449}"/>
    <cellStyle name="출력 3 11 2 2 2" xfId="41227" xr:uid="{F710F984-10CE-443F-8685-192D8F6B00F2}"/>
    <cellStyle name="출력 3 11 2 3" xfId="19614" xr:uid="{A92BA66D-7648-4365-92DC-3A330DBEC8F5}"/>
    <cellStyle name="출력 3 11 2 3 2" xfId="41228" xr:uid="{EEF598B7-23F1-40CB-98F6-E1FE0ED86FF5}"/>
    <cellStyle name="출력 3 11 2 4" xfId="41229" xr:uid="{293A6CAF-46AB-410D-A7B3-DFF2A2161275}"/>
    <cellStyle name="출력 3 11 3" xfId="19615" xr:uid="{F06A91D5-13BA-4778-B3FC-9717F6B88D33}"/>
    <cellStyle name="출력 3 11 3 2" xfId="19616" xr:uid="{F422B081-B2B5-43D1-978A-D86F9C1CB4B3}"/>
    <cellStyle name="출력 3 11 3 2 2" xfId="41230" xr:uid="{0EB6C6A6-31CC-435D-80E5-7ACDBFFFB2AC}"/>
    <cellStyle name="출력 3 11 3 3" xfId="19617" xr:uid="{A86DB5E9-89EC-425C-B718-C24E58FD5B81}"/>
    <cellStyle name="출력 3 11 3 3 2" xfId="41231" xr:uid="{EC36A00D-9322-47F7-8F68-E040DD8C8CDE}"/>
    <cellStyle name="출력 3 11 3 4" xfId="41232" xr:uid="{DA81FD1F-AFA2-4F43-AEFF-2035E1159780}"/>
    <cellStyle name="출력 3 11 4" xfId="19618" xr:uid="{D3CA8D7F-6BFD-406F-AECC-B6603B813399}"/>
    <cellStyle name="출력 3 11 4 2" xfId="41233" xr:uid="{B8A83AEA-0514-4321-BE77-34877C81F39F}"/>
    <cellStyle name="출력 3 11 5" xfId="19619" xr:uid="{9BBC974E-4287-4601-842A-7F45AB4ADFB1}"/>
    <cellStyle name="출력 3 11 5 2" xfId="41234" xr:uid="{661BD618-B852-41FC-85DE-5F904FBD8439}"/>
    <cellStyle name="출력 3 11 6" xfId="41235" xr:uid="{45B59230-A264-4F60-B5EA-7BAFDB31F45E}"/>
    <cellStyle name="출력 3 12" xfId="19620" xr:uid="{C59B289C-C08C-4384-AF8E-E31D37540049}"/>
    <cellStyle name="출력 3 12 2" xfId="19621" xr:uid="{A567CF6A-55BB-4C1B-A362-BFF227826A75}"/>
    <cellStyle name="출력 3 12 2 2" xfId="19622" xr:uid="{C7F0402F-6A31-492B-9DF0-40FB31B14BCA}"/>
    <cellStyle name="출력 3 12 2 2 2" xfId="41236" xr:uid="{A4A2928E-6821-41FA-9CD2-DA6987F08192}"/>
    <cellStyle name="출력 3 12 2 3" xfId="19623" xr:uid="{9BA8397C-3598-48E2-9E1A-0943B58B180B}"/>
    <cellStyle name="출력 3 12 2 3 2" xfId="41237" xr:uid="{2286D2C0-CD13-4E6F-8258-D41036D19F26}"/>
    <cellStyle name="출력 3 12 2 4" xfId="41238" xr:uid="{6546C325-6FFB-45AC-90E7-FA6399B151A4}"/>
    <cellStyle name="출력 3 12 3" xfId="19624" xr:uid="{19CAB272-B064-49DF-902F-ED629D985D88}"/>
    <cellStyle name="출력 3 12 3 2" xfId="19625" xr:uid="{42557D7E-7551-4335-A164-0D9E5DA67053}"/>
    <cellStyle name="출력 3 12 3 2 2" xfId="41239" xr:uid="{CC1E62E8-E48A-4522-B6D3-0CCBA4309792}"/>
    <cellStyle name="출력 3 12 3 3" xfId="19626" xr:uid="{A2712120-29AC-4F9A-BEF1-F722F11285AE}"/>
    <cellStyle name="출력 3 12 3 3 2" xfId="41240" xr:uid="{F37EC4C0-D3B2-4999-BA94-B70B03DA19CA}"/>
    <cellStyle name="출력 3 12 3 4" xfId="41241" xr:uid="{04BD2300-C13B-4743-9CA1-A9B6C24146D3}"/>
    <cellStyle name="출력 3 12 4" xfId="19627" xr:uid="{438E601C-ADDF-446D-9777-15C4F6880660}"/>
    <cellStyle name="출력 3 12 4 2" xfId="41242" xr:uid="{09CE2B66-4751-49E4-A416-B07AED45FEDE}"/>
    <cellStyle name="출력 3 12 5" xfId="19628" xr:uid="{B0DFA7AB-390F-4AD6-B661-95A0017791A4}"/>
    <cellStyle name="출력 3 12 5 2" xfId="41243" xr:uid="{AEDCAD76-9A49-4376-9A22-54EA344E57F7}"/>
    <cellStyle name="출력 3 12 6" xfId="41244" xr:uid="{C6FCB93E-60A6-47A7-BCD9-88585AA4BAD7}"/>
    <cellStyle name="출력 3 13" xfId="19629" xr:uid="{68093594-4183-4BD5-8034-D4987EB8A46A}"/>
    <cellStyle name="출력 3 13 2" xfId="19630" xr:uid="{F36AA01F-E682-4A57-9949-B066470F3D70}"/>
    <cellStyle name="출력 3 13 2 2" xfId="19631" xr:uid="{AAE89833-B5F9-44E7-A1C9-650C61DA4E72}"/>
    <cellStyle name="출력 3 13 2 2 2" xfId="41245" xr:uid="{8A41B2B4-553A-4E46-B8D7-A52C35948A5F}"/>
    <cellStyle name="출력 3 13 2 3" xfId="19632" xr:uid="{9BCF6608-D11D-421C-9514-737DDD17775A}"/>
    <cellStyle name="출력 3 13 2 3 2" xfId="41246" xr:uid="{2357EFED-B269-4F13-8E83-7C4BA6991C67}"/>
    <cellStyle name="출력 3 13 2 4" xfId="41247" xr:uid="{868CF0EB-778C-4F64-8CBC-761CB14318FD}"/>
    <cellStyle name="출력 3 13 3" xfId="19633" xr:uid="{7882FA3C-1243-4924-90B2-C26D70D73F71}"/>
    <cellStyle name="출력 3 13 3 2" xfId="19634" xr:uid="{988C55EF-C392-4057-9C13-E9BEC04E274E}"/>
    <cellStyle name="출력 3 13 3 2 2" xfId="41248" xr:uid="{D3CB573E-5A2E-4DA8-9D0D-97AA984AF70A}"/>
    <cellStyle name="출력 3 13 3 3" xfId="19635" xr:uid="{7B5D6735-BD3A-4EF4-AA25-AA964FB309E9}"/>
    <cellStyle name="출력 3 13 3 3 2" xfId="41249" xr:uid="{FA4788ED-F8C8-4CDA-B9E2-1FABFDF6629D}"/>
    <cellStyle name="출력 3 13 3 4" xfId="41250" xr:uid="{C3C5A4C7-7109-442F-B4C6-75E6125EA962}"/>
    <cellStyle name="출력 3 13 4" xfId="19636" xr:uid="{EF1C08D5-C61B-4EA1-AFE4-52A2D686ED4E}"/>
    <cellStyle name="출력 3 13 4 2" xfId="41251" xr:uid="{45C231FB-1293-4DEF-94E2-79C7F555CCE5}"/>
    <cellStyle name="출력 3 13 5" xfId="19637" xr:uid="{171AC1BC-8DEF-4296-ABE6-5808AB7A4651}"/>
    <cellStyle name="출력 3 13 5 2" xfId="41252" xr:uid="{4478FD8B-FA4E-4CCF-B918-7FBFB346BEA9}"/>
    <cellStyle name="출력 3 13 6" xfId="41253" xr:uid="{AFF30421-A174-419B-B6F9-16C80CCFBD9D}"/>
    <cellStyle name="출력 3 14" xfId="19638" xr:uid="{4E279EEA-1E17-49FE-9788-844B3044473D}"/>
    <cellStyle name="출력 3 14 2" xfId="19639" xr:uid="{F7AC2C30-1A71-4CDC-AE99-74EF7AE36989}"/>
    <cellStyle name="출력 3 14 2 2" xfId="19640" xr:uid="{C02B9710-3707-4E9A-99E4-D90DCECDA2EE}"/>
    <cellStyle name="출력 3 14 2 2 2" xfId="41254" xr:uid="{81158E09-EE7F-4917-A64C-F2CB10A0C1A1}"/>
    <cellStyle name="출력 3 14 2 3" xfId="19641" xr:uid="{69FA3E4C-8E5B-48D6-9B30-92CF2B8C1DB4}"/>
    <cellStyle name="출력 3 14 2 3 2" xfId="41255" xr:uid="{C4531187-65CC-4F35-A475-676F3ADD4E1F}"/>
    <cellStyle name="출력 3 14 2 4" xfId="41256" xr:uid="{FF986BB5-D8E1-42C3-A878-02747B48B778}"/>
    <cellStyle name="출력 3 14 3" xfId="19642" xr:uid="{2DC22A91-14BD-46CF-95E0-2B9D4F1E47DC}"/>
    <cellStyle name="출력 3 14 3 2" xfId="19643" xr:uid="{C33E39D0-4EBE-48E2-954F-91B079DE24A2}"/>
    <cellStyle name="출력 3 14 3 2 2" xfId="41257" xr:uid="{CFBF9120-E30A-4699-ABBA-D30F315C687F}"/>
    <cellStyle name="출력 3 14 3 3" xfId="19644" xr:uid="{857474C2-C599-48E8-97E4-81F6CA7DAC9E}"/>
    <cellStyle name="출력 3 14 3 3 2" xfId="41258" xr:uid="{D7E80527-0049-4D3E-A911-D8147EDE4C80}"/>
    <cellStyle name="출력 3 14 3 4" xfId="41259" xr:uid="{46B5C820-B41A-42D4-B69D-E6B24DB0E8B7}"/>
    <cellStyle name="출력 3 14 4" xfId="19645" xr:uid="{1C939800-A516-42C5-B097-6D38EB8B32CE}"/>
    <cellStyle name="출력 3 14 4 2" xfId="41260" xr:uid="{966002A4-CFB0-48A4-953D-147D83F6C886}"/>
    <cellStyle name="출력 3 14 5" xfId="19646" xr:uid="{7FA3C787-F5CE-4192-9C2D-4EF11517EAB5}"/>
    <cellStyle name="출력 3 14 5 2" xfId="41261" xr:uid="{86DF6BA7-CF35-42FA-ADE4-43D9D4171C9D}"/>
    <cellStyle name="출력 3 14 6" xfId="41262" xr:uid="{05B5E2AA-DEC2-4F68-8BA3-3F74EB7838FB}"/>
    <cellStyle name="출력 3 15" xfId="19647" xr:uid="{476E9F4A-B15F-4307-982F-19E987EC4117}"/>
    <cellStyle name="출력 3 15 2" xfId="19648" xr:uid="{637085EC-7E35-420D-B4C1-E496A7903C16}"/>
    <cellStyle name="출력 3 15 2 2" xfId="19649" xr:uid="{1661B161-FF3D-4E60-98B2-7542D287A7BD}"/>
    <cellStyle name="출력 3 15 2 2 2" xfId="41263" xr:uid="{A80CCFA8-475E-4F09-A7C0-707BC72FE8FC}"/>
    <cellStyle name="출력 3 15 2 3" xfId="19650" xr:uid="{11E6CD6B-8D93-43EA-9E9D-41B2550ADEC2}"/>
    <cellStyle name="출력 3 15 2 3 2" xfId="41264" xr:uid="{1DBB39E9-6309-4AB0-91EC-9AA6C51A51E6}"/>
    <cellStyle name="출력 3 15 2 4" xfId="41265" xr:uid="{50186A50-A130-4CAF-A16E-7E3CA5B31A05}"/>
    <cellStyle name="출력 3 15 3" xfId="19651" xr:uid="{CA996735-AE21-49AA-A000-AB0B12877AC4}"/>
    <cellStyle name="출력 3 15 3 2" xfId="19652" xr:uid="{A699891F-7AEA-4865-BF27-5A46077F4039}"/>
    <cellStyle name="출력 3 15 3 2 2" xfId="41266" xr:uid="{8CD180D1-2C38-4E75-96BA-68DDADA3C45F}"/>
    <cellStyle name="출력 3 15 3 3" xfId="19653" xr:uid="{33F75F0E-B5A8-4D3B-81ED-63C7B33DB44B}"/>
    <cellStyle name="출력 3 15 3 3 2" xfId="41267" xr:uid="{958BC012-0398-4BA6-A04F-F51339BA2AD8}"/>
    <cellStyle name="출력 3 15 3 4" xfId="41268" xr:uid="{1B59CE4E-B963-4256-88FC-6D68DEA6CAB7}"/>
    <cellStyle name="출력 3 15 4" xfId="19654" xr:uid="{1E2084FE-0D01-43C6-8B87-5C1A811BBC9D}"/>
    <cellStyle name="출력 3 15 4 2" xfId="41269" xr:uid="{3662F8DC-5165-42FC-A7BD-6D92CDD23BCA}"/>
    <cellStyle name="출력 3 15 5" xfId="19655" xr:uid="{BB6BF102-5046-4218-881D-CED01293D3B2}"/>
    <cellStyle name="출력 3 15 5 2" xfId="41270" xr:uid="{E1516CA4-B4AD-4DEF-AADD-926CF538B30A}"/>
    <cellStyle name="출력 3 15 6" xfId="41271" xr:uid="{E56C690C-4268-4032-A76C-1BFFB59FE6CF}"/>
    <cellStyle name="출력 3 16" xfId="19656" xr:uid="{2E1C2348-E0DD-47F9-98E5-B53EA0EA07C7}"/>
    <cellStyle name="출력 3 16 2" xfId="19657" xr:uid="{A5A4D39E-2D71-4B3B-8A87-46F2D84E0E70}"/>
    <cellStyle name="출력 3 16 2 2" xfId="41272" xr:uid="{0E036081-E2F5-4F68-97D6-13E10F7515C3}"/>
    <cellStyle name="출력 3 16 3" xfId="19658" xr:uid="{84097170-91BC-4C34-9454-56EB0C396391}"/>
    <cellStyle name="출력 3 16 3 2" xfId="41273" xr:uid="{75D71550-AF32-42AE-9865-DFB17047A925}"/>
    <cellStyle name="출력 3 16 4" xfId="41274" xr:uid="{7B99751E-9D3B-4B56-BD67-7A6EF772B062}"/>
    <cellStyle name="출력 3 17" xfId="28200" xr:uid="{B3863B2C-6AA7-4911-B3BD-C19D821EFAFA}"/>
    <cellStyle name="출력 3 17 2" xfId="41275" xr:uid="{AF57B95D-4579-4611-9B9E-B22E02979A63}"/>
    <cellStyle name="출력 3 18" xfId="41276" xr:uid="{70A81AF3-D1AD-4F76-86E8-1F89AF5E145E}"/>
    <cellStyle name="출력 3 2" xfId="19659" xr:uid="{1026C8B4-D5C7-4B4E-9F06-435CEB7A7916}"/>
    <cellStyle name="출력 3 2 2" xfId="19660" xr:uid="{11D20F31-754B-47A7-AB6D-AC3C90F5B73F}"/>
    <cellStyle name="출력 3 2 2 2" xfId="19661" xr:uid="{8C19A651-5A7E-42DC-B0F1-51F46E829713}"/>
    <cellStyle name="출력 3 2 2 2 2" xfId="41277" xr:uid="{2268DF22-90AF-41FF-BD8A-D5F769B62FA7}"/>
    <cellStyle name="출력 3 2 2 3" xfId="19662" xr:uid="{9EABACB9-4ECC-4517-B403-D0656B50964E}"/>
    <cellStyle name="출력 3 2 2 3 2" xfId="41278" xr:uid="{6EEEFBB8-9062-432C-A59C-20A9772971EC}"/>
    <cellStyle name="출력 3 2 2 4" xfId="41279" xr:uid="{8479DD1E-E7CB-4B64-9609-204A5ECCDF4C}"/>
    <cellStyle name="출력 3 2 3" xfId="19663" xr:uid="{7BBD3C35-C05D-4709-A5FD-E518ABE55DF8}"/>
    <cellStyle name="출력 3 2 3 2" xfId="19664" xr:uid="{576523FF-F3C8-440C-AF8D-666B2C111E03}"/>
    <cellStyle name="출력 3 2 3 2 2" xfId="41280" xr:uid="{256FD409-9EBE-4686-97A3-A4BC8A9844C4}"/>
    <cellStyle name="출력 3 2 3 3" xfId="19665" xr:uid="{30E24481-2FAF-4057-A142-E1317C0918D6}"/>
    <cellStyle name="출력 3 2 3 3 2" xfId="41281" xr:uid="{E718A572-4BD8-4B29-B2D3-1A37F0CEC219}"/>
    <cellStyle name="출력 3 2 3 4" xfId="41282" xr:uid="{9D1E152F-F13A-4A25-A901-08E161B4F980}"/>
    <cellStyle name="출력 3 2 4" xfId="19666" xr:uid="{E4AA33B9-E324-4A6D-99FD-2337EF03DBDF}"/>
    <cellStyle name="출력 3 2 4 2" xfId="41283" xr:uid="{4407B7CD-9867-481C-9DFF-283C6224C6C1}"/>
    <cellStyle name="출력 3 2 5" xfId="19667" xr:uid="{96F692A1-42D9-4E07-A1E1-55FB035F1D66}"/>
    <cellStyle name="출력 3 2 5 2" xfId="41284" xr:uid="{0056FA83-63BB-432B-B7CB-DB96E26B268D}"/>
    <cellStyle name="출력 3 2 6" xfId="28201" xr:uid="{7EAD75AE-1811-4142-9DB9-72CF39EB07DB}"/>
    <cellStyle name="출력 3 2 6 2" xfId="41285" xr:uid="{72EB9530-105A-4B61-BA92-E8D7AAC820A1}"/>
    <cellStyle name="출력 3 2 7" xfId="41286" xr:uid="{16A01FAC-D3BC-4A8F-8843-5B2A0B2A6214}"/>
    <cellStyle name="출력 3 3" xfId="19668" xr:uid="{EC702665-52EC-46F1-9A02-1AEA39A878CD}"/>
    <cellStyle name="출력 3 3 2" xfId="19669" xr:uid="{A7A59A75-8D7F-4762-BD8B-34CA882899BE}"/>
    <cellStyle name="출력 3 3 2 2" xfId="19670" xr:uid="{17851333-3AAA-4BB9-9D65-A619F7BF7366}"/>
    <cellStyle name="출력 3 3 2 2 2" xfId="41287" xr:uid="{33B43F20-22B0-450E-9592-92DF868FF541}"/>
    <cellStyle name="출력 3 3 2 3" xfId="19671" xr:uid="{DEF908AE-0D1F-4EE4-82D4-D2DC58BA5330}"/>
    <cellStyle name="출력 3 3 2 3 2" xfId="41288" xr:uid="{B6C903B6-AF64-457B-998E-9BE18B20C89D}"/>
    <cellStyle name="출력 3 3 2 4" xfId="41289" xr:uid="{04562475-E059-403F-9E10-4536D99D8A60}"/>
    <cellStyle name="출력 3 3 3" xfId="19672" xr:uid="{8057F1A4-3B22-4A02-B646-19E27093DB4D}"/>
    <cellStyle name="출력 3 3 3 2" xfId="19673" xr:uid="{7C65B22A-1591-4B64-87C8-378E5B21C864}"/>
    <cellStyle name="출력 3 3 3 2 2" xfId="41290" xr:uid="{D649EEB9-2491-4D73-A7AC-D0DA6D0F5C8B}"/>
    <cellStyle name="출력 3 3 3 3" xfId="19674" xr:uid="{666BEFF8-37AC-4A48-B78A-CCBD24ECEDBD}"/>
    <cellStyle name="출력 3 3 3 3 2" xfId="41291" xr:uid="{725D054F-C5C6-4EEA-8A94-96FB18472A7F}"/>
    <cellStyle name="출력 3 3 3 4" xfId="41292" xr:uid="{04CECA80-FAEB-4BD0-8556-30C028589720}"/>
    <cellStyle name="출력 3 3 4" xfId="19675" xr:uid="{FF4B843F-E10F-44BD-89FB-4AB5DEA4F303}"/>
    <cellStyle name="출력 3 3 4 2" xfId="41293" xr:uid="{7BEF2C5F-30F1-4B1D-AC2F-EA9C6149A268}"/>
    <cellStyle name="출력 3 3 5" xfId="19676" xr:uid="{C717514B-03B9-4CAA-91F3-63EED7583713}"/>
    <cellStyle name="출력 3 3 5 2" xfId="41294" xr:uid="{14F34468-F139-49DC-9717-EDA44963BC16}"/>
    <cellStyle name="출력 3 3 6" xfId="41295" xr:uid="{273FFFEC-16B5-43BA-8FFB-F63550D78485}"/>
    <cellStyle name="출력 3 4" xfId="19677" xr:uid="{FD52485E-684D-4256-B1BD-1AE2BD172DF8}"/>
    <cellStyle name="출력 3 4 2" xfId="19678" xr:uid="{EE08B43E-4917-4432-BB40-9051E1C16DF5}"/>
    <cellStyle name="출력 3 4 2 2" xfId="19679" xr:uid="{AD4B900C-4BE7-44CA-A3FB-340055BCB089}"/>
    <cellStyle name="출력 3 4 2 2 2" xfId="41296" xr:uid="{8131EFED-FC2C-4372-A182-956AE645F658}"/>
    <cellStyle name="출력 3 4 2 3" xfId="19680" xr:uid="{95853045-B3CF-48E1-969D-1516606A6230}"/>
    <cellStyle name="출력 3 4 2 3 2" xfId="41297" xr:uid="{91737409-A03F-40A2-B309-B36852123029}"/>
    <cellStyle name="출력 3 4 2 4" xfId="41298" xr:uid="{9F2D77FE-BA81-47F1-94DD-DCEFA08AEF9F}"/>
    <cellStyle name="출력 3 4 3" xfId="19681" xr:uid="{E07661E5-BA62-47E5-93D2-F07A7FCB46E1}"/>
    <cellStyle name="출력 3 4 3 2" xfId="19682" xr:uid="{0B08FDDC-7E14-4EC5-B4D3-120A6F88BDEC}"/>
    <cellStyle name="출력 3 4 3 2 2" xfId="41299" xr:uid="{FC37AE25-1603-4531-9AA5-629E2A39D3C0}"/>
    <cellStyle name="출력 3 4 3 3" xfId="19683" xr:uid="{72B39F22-8143-42CF-A6EE-5841FD3B82FF}"/>
    <cellStyle name="출력 3 4 3 3 2" xfId="41300" xr:uid="{F54F7581-4688-42BB-8FC6-847D19CC4318}"/>
    <cellStyle name="출력 3 4 3 4" xfId="41301" xr:uid="{BC4A95D7-CA4E-4E41-9683-73E1EF570935}"/>
    <cellStyle name="출력 3 4 4" xfId="19684" xr:uid="{B59E4426-6186-4123-8D85-83C3CA3AD8F7}"/>
    <cellStyle name="출력 3 4 4 2" xfId="41302" xr:uid="{2F234896-047C-40F4-BB96-530CEA49214C}"/>
    <cellStyle name="출력 3 4 5" xfId="19685" xr:uid="{B4ADBA75-C7A7-4AA5-A851-67F691E781CC}"/>
    <cellStyle name="출력 3 4 5 2" xfId="41303" xr:uid="{CD06A76A-748E-43EE-8E74-24E18136500B}"/>
    <cellStyle name="출력 3 4 6" xfId="41304" xr:uid="{49376110-66B7-488B-8E82-CB6B190AD832}"/>
    <cellStyle name="출력 3 5" xfId="19686" xr:uid="{47234988-D2C3-4CB8-887A-F7376DEE07FA}"/>
    <cellStyle name="출력 3 5 2" xfId="19687" xr:uid="{48878AEC-B191-4E2C-A016-63B582F658BF}"/>
    <cellStyle name="출력 3 5 2 2" xfId="19688" xr:uid="{3906596B-BDCE-4FA3-AF11-4EC6B8779DAE}"/>
    <cellStyle name="출력 3 5 2 2 2" xfId="41305" xr:uid="{108E3EAB-07F9-4223-A42E-99721ECDAD25}"/>
    <cellStyle name="출력 3 5 2 3" xfId="19689" xr:uid="{1989A7C8-076D-45F0-A88C-902541389BDF}"/>
    <cellStyle name="출력 3 5 2 3 2" xfId="41306" xr:uid="{5641359B-2418-4BC2-80CE-201B99DB46BD}"/>
    <cellStyle name="출력 3 5 2 4" xfId="41307" xr:uid="{66184045-5B89-4986-A96C-C0A094AA08DC}"/>
    <cellStyle name="출력 3 5 3" xfId="19690" xr:uid="{0AFFE06F-0446-4D9E-9ED4-66FF7D62438D}"/>
    <cellStyle name="출력 3 5 3 2" xfId="19691" xr:uid="{1A8D524D-782E-4CFC-89FD-0975507F0B86}"/>
    <cellStyle name="출력 3 5 3 2 2" xfId="41308" xr:uid="{C3D74833-BA8E-4A1A-802F-813E7F267CA7}"/>
    <cellStyle name="출력 3 5 3 3" xfId="19692" xr:uid="{7BD406EF-9704-4056-817D-6C4D0788E54A}"/>
    <cellStyle name="출력 3 5 3 3 2" xfId="41309" xr:uid="{4EFA893D-C969-4020-B2EB-8B1A8DD9352C}"/>
    <cellStyle name="출력 3 5 3 4" xfId="41310" xr:uid="{FB981112-CFC7-4339-A8D2-1C05A642D735}"/>
    <cellStyle name="출력 3 5 4" xfId="19693" xr:uid="{3708EC61-3875-4CEC-AAFF-CADA4A277A41}"/>
    <cellStyle name="출력 3 5 4 2" xfId="41311" xr:uid="{B90852E1-11D2-4176-8455-26832483ECF3}"/>
    <cellStyle name="출력 3 5 5" xfId="19694" xr:uid="{EACDBAC5-8AF3-44D5-B824-52A09AD5866C}"/>
    <cellStyle name="출력 3 5 5 2" xfId="41312" xr:uid="{E2E69909-A444-4E38-8ACF-47154D966E26}"/>
    <cellStyle name="출력 3 5 6" xfId="41313" xr:uid="{F40626A7-38E9-41E7-81CB-D557525F7998}"/>
    <cellStyle name="출력 3 6" xfId="19695" xr:uid="{C7C564B6-35F2-40F2-91E8-A63E74C5F209}"/>
    <cellStyle name="출력 3 6 2" xfId="19696" xr:uid="{28C4168B-8F96-4600-987D-194420117FA4}"/>
    <cellStyle name="출력 3 6 2 2" xfId="19697" xr:uid="{3B6547AD-4E09-4899-84C8-5428F058C490}"/>
    <cellStyle name="출력 3 6 2 2 2" xfId="41314" xr:uid="{5A5CEABB-6554-4BC0-903D-74D93D3D20B4}"/>
    <cellStyle name="출력 3 6 2 3" xfId="19698" xr:uid="{54B1D700-AF7D-48E5-A0F8-EC90C01518A6}"/>
    <cellStyle name="출력 3 6 2 3 2" xfId="41315" xr:uid="{BADBD2FD-8118-4837-8A03-34635F137CB8}"/>
    <cellStyle name="출력 3 6 2 4" xfId="41316" xr:uid="{3B9C0801-2CFA-4C6A-831E-D1A971A6A325}"/>
    <cellStyle name="출력 3 6 3" xfId="19699" xr:uid="{64F16BE1-70AA-43FA-A5A1-E04D0A7664AC}"/>
    <cellStyle name="출력 3 6 3 2" xfId="19700" xr:uid="{01C6F210-CE86-47C9-BDF3-C0A841DD72B2}"/>
    <cellStyle name="출력 3 6 3 2 2" xfId="41317" xr:uid="{B296D55B-D03E-4B20-9E4F-A4F4BB735426}"/>
    <cellStyle name="출력 3 6 3 3" xfId="19701" xr:uid="{4C971D61-5E21-421E-9D4E-A6A876B5DEF4}"/>
    <cellStyle name="출력 3 6 3 3 2" xfId="41318" xr:uid="{4C2D1E55-1B36-43B4-B611-B1EF908F01B5}"/>
    <cellStyle name="출력 3 6 3 4" xfId="41319" xr:uid="{959C6932-018F-40C0-965B-EEFF0EC31F31}"/>
    <cellStyle name="출력 3 6 4" xfId="19702" xr:uid="{40C80383-D5CB-44F2-8CBE-1CEB71F43BA0}"/>
    <cellStyle name="출력 3 6 4 2" xfId="41320" xr:uid="{B0CD6C02-C4A6-458F-BF61-B4A521D98C31}"/>
    <cellStyle name="출력 3 6 5" xfId="19703" xr:uid="{8072214C-2090-498F-88F5-2BE1344466AA}"/>
    <cellStyle name="출력 3 6 5 2" xfId="41321" xr:uid="{3D9F39CC-7A5C-4A58-B1F5-DD2CE4CEEB14}"/>
    <cellStyle name="출력 3 6 6" xfId="41322" xr:uid="{1F198E67-A7C3-456E-A733-58585BFCF558}"/>
    <cellStyle name="출력 3 7" xfId="19704" xr:uid="{8B94AA93-2D37-412A-B442-BF0336FB832F}"/>
    <cellStyle name="출력 3 7 2" xfId="19705" xr:uid="{96F56087-34A6-4FE5-8E4D-F56646588F99}"/>
    <cellStyle name="출력 3 7 2 2" xfId="19706" xr:uid="{AEB68A47-24C1-47FB-9167-C5CDD934D7C3}"/>
    <cellStyle name="출력 3 7 2 2 2" xfId="41323" xr:uid="{D196E21B-BC10-4583-BBB4-5B7CF53BB917}"/>
    <cellStyle name="출력 3 7 2 3" xfId="19707" xr:uid="{1207A513-27E2-40F5-826F-66057555F7E8}"/>
    <cellStyle name="출력 3 7 2 3 2" xfId="41324" xr:uid="{947ECF70-616A-4154-8923-F0D8C3C13EAB}"/>
    <cellStyle name="출력 3 7 2 4" xfId="41325" xr:uid="{267D1466-755A-4CF2-8D10-B107A88EAF48}"/>
    <cellStyle name="출력 3 7 3" xfId="19708" xr:uid="{7E4518E4-C201-416C-AF2E-5E9DBBF8A0E0}"/>
    <cellStyle name="출력 3 7 3 2" xfId="19709" xr:uid="{B5C3EB9C-BB0F-4D29-8E9B-7ED228B28911}"/>
    <cellStyle name="출력 3 7 3 2 2" xfId="41326" xr:uid="{BBF1B21E-080F-4C17-81B8-10A3E0E4C979}"/>
    <cellStyle name="출력 3 7 3 3" xfId="19710" xr:uid="{A402D186-C7A9-4C67-854D-24544E59BCAF}"/>
    <cellStyle name="출력 3 7 3 3 2" xfId="41327" xr:uid="{E7546805-948C-4A4C-8430-E5BABEB9A37E}"/>
    <cellStyle name="출력 3 7 3 4" xfId="41328" xr:uid="{C8B004DE-EB1D-4A6B-9578-BCFE2295A47F}"/>
    <cellStyle name="출력 3 7 4" xfId="19711" xr:uid="{C529E38D-9131-42C7-AF08-CC9F83B72F69}"/>
    <cellStyle name="출력 3 7 4 2" xfId="41329" xr:uid="{C1CF3E27-74F5-43F9-B211-D2C333B4B65E}"/>
    <cellStyle name="출력 3 7 5" xfId="19712" xr:uid="{2E1DB796-556F-41EB-8567-1F46E90EE231}"/>
    <cellStyle name="출력 3 7 5 2" xfId="41330" xr:uid="{3FE65D30-17DF-461A-BE97-B9F0972AD9D9}"/>
    <cellStyle name="출력 3 7 6" xfId="41331" xr:uid="{50650C81-EA1F-453B-AA1C-E0601269EF64}"/>
    <cellStyle name="출력 3 8" xfId="19713" xr:uid="{7AF634C2-DB97-45A2-8057-87D60A07DF34}"/>
    <cellStyle name="출력 3 8 2" xfId="19714" xr:uid="{3700B5BE-85DB-4D84-9A04-80660EA6F93C}"/>
    <cellStyle name="출력 3 8 2 2" xfId="19715" xr:uid="{A97B8BA9-B0FF-4CEA-B5E1-E95D6D1B3814}"/>
    <cellStyle name="출력 3 8 2 2 2" xfId="41332" xr:uid="{B3114FEB-D5E8-4793-81A5-5E127B5159D9}"/>
    <cellStyle name="출력 3 8 2 3" xfId="19716" xr:uid="{D5400AF4-728E-42F3-8DFD-C68F61E659FD}"/>
    <cellStyle name="출력 3 8 2 3 2" xfId="41333" xr:uid="{88A4CA87-DEB4-4A94-9853-6DE02CD4B9DC}"/>
    <cellStyle name="출력 3 8 2 4" xfId="41334" xr:uid="{33844C76-6C95-459B-9D66-A35952B7DDFC}"/>
    <cellStyle name="출력 3 8 3" xfId="19717" xr:uid="{628F5201-83DB-4261-AD33-B01666C14E56}"/>
    <cellStyle name="출력 3 8 3 2" xfId="19718" xr:uid="{4B1A4408-F408-4DEC-9314-542A11B7A908}"/>
    <cellStyle name="출력 3 8 3 2 2" xfId="41335" xr:uid="{FAAFBAF2-0C38-4F8D-953B-F117F9E1187C}"/>
    <cellStyle name="출력 3 8 3 3" xfId="19719" xr:uid="{87B5889A-8B74-427F-880E-B4B74D84F543}"/>
    <cellStyle name="출력 3 8 3 3 2" xfId="41336" xr:uid="{FBD7C2AB-7B32-4216-B1D3-C51E548966F3}"/>
    <cellStyle name="출력 3 8 3 4" xfId="41337" xr:uid="{9C2F0631-EF59-4E28-9A6D-44587DB8B509}"/>
    <cellStyle name="출력 3 8 4" xfId="19720" xr:uid="{8CF39356-F949-43C0-8164-327991CFDDDD}"/>
    <cellStyle name="출력 3 8 4 2" xfId="41338" xr:uid="{4767A685-5056-4EE6-B16B-5C395E9FC931}"/>
    <cellStyle name="출력 3 8 5" xfId="19721" xr:uid="{E22A274B-B40C-460C-B2FD-65166B4F011B}"/>
    <cellStyle name="출력 3 8 5 2" xfId="41339" xr:uid="{6D8FB1E9-735B-4D57-A579-7C6C0EE24932}"/>
    <cellStyle name="출력 3 8 6" xfId="41340" xr:uid="{FA552058-B3C7-457E-B0E4-FAEB1B813CCD}"/>
    <cellStyle name="출력 3 9" xfId="19722" xr:uid="{413EAD7F-50CF-4A8F-9B0B-67065A312E74}"/>
    <cellStyle name="출력 3 9 2" xfId="19723" xr:uid="{F399C91F-12F7-4405-B0B0-0C7A31E5A754}"/>
    <cellStyle name="출력 3 9 2 2" xfId="19724" xr:uid="{34C0A9EB-D5FD-4267-9BF1-31D8A88E9FBE}"/>
    <cellStyle name="출력 3 9 2 2 2" xfId="41341" xr:uid="{27DE1637-4ADA-440C-8D74-BAAA219CD83B}"/>
    <cellStyle name="출력 3 9 2 3" xfId="19725" xr:uid="{3361334F-6BC0-4677-BF79-1F01247A8AC4}"/>
    <cellStyle name="출력 3 9 2 3 2" xfId="41342" xr:uid="{8806B4FA-3CD2-4377-9C4A-B438317B4818}"/>
    <cellStyle name="출력 3 9 2 4" xfId="41343" xr:uid="{F480A7A1-587F-45A7-990C-6624C1C41BD8}"/>
    <cellStyle name="출력 3 9 3" xfId="19726" xr:uid="{725CFB4B-70A1-41F1-A50B-B69DABD65F5A}"/>
    <cellStyle name="출력 3 9 3 2" xfId="19727" xr:uid="{FA91271A-8412-4343-B4F7-C387DA8B8A38}"/>
    <cellStyle name="출력 3 9 3 2 2" xfId="41344" xr:uid="{32077316-4AF9-417B-8CDD-484B142057E1}"/>
    <cellStyle name="출력 3 9 3 3" xfId="19728" xr:uid="{C73F2C30-838C-48E2-A178-39A08C7FFC8F}"/>
    <cellStyle name="출력 3 9 3 3 2" xfId="41345" xr:uid="{56455F87-56F7-456E-8DA2-F138AC3B2C07}"/>
    <cellStyle name="출력 3 9 3 4" xfId="41346" xr:uid="{F898B89C-6823-4F63-BB6C-4B940445E160}"/>
    <cellStyle name="출력 3 9 4" xfId="19729" xr:uid="{45BCCCEF-56C0-4F80-97AD-0D407333A04D}"/>
    <cellStyle name="출력 3 9 4 2" xfId="41347" xr:uid="{A9400EA1-9F86-4A3D-8100-43D645F4DE53}"/>
    <cellStyle name="출력 3 9 5" xfId="19730" xr:uid="{96CF7993-2F28-46A6-B097-A499F3D024F3}"/>
    <cellStyle name="출력 3 9 5 2" xfId="41348" xr:uid="{B6254785-994F-4C09-81B9-59EE42C34AF0}"/>
    <cellStyle name="출력 3 9 6" xfId="41349" xr:uid="{D4AFB990-19CE-4CCF-A2BF-10C643A8D99F}"/>
    <cellStyle name="출력 30" xfId="19731" xr:uid="{B245FF2A-438C-4AB8-8840-3589C370DD8C}"/>
    <cellStyle name="출력 30 2" xfId="19732" xr:uid="{DDBCB929-60F7-4B72-AFC2-CDD773115220}"/>
    <cellStyle name="출력 30 2 2" xfId="19733" xr:uid="{2D1FB795-E633-4752-9C1E-8153863CF324}"/>
    <cellStyle name="출력 30 2 2 2" xfId="41350" xr:uid="{91C3CA62-8D24-46AA-90A2-B4C6973D6009}"/>
    <cellStyle name="출력 30 2 3" xfId="19734" xr:uid="{4EB408D4-A5CD-4EBC-BD36-A63D0A7B0E87}"/>
    <cellStyle name="출력 30 2 3 2" xfId="41351" xr:uid="{1C949393-D207-46DE-9EBC-966B9947CEC0}"/>
    <cellStyle name="출력 30 2 4" xfId="41352" xr:uid="{CC7534DE-CCD8-47DD-80DB-C0FD0542B698}"/>
    <cellStyle name="출력 30 3" xfId="19735" xr:uid="{2B73C604-6344-4496-8E37-163B97FC27D7}"/>
    <cellStyle name="출력 30 3 2" xfId="19736" xr:uid="{5D6F880D-33CD-4CC6-AD21-0F72E37EB618}"/>
    <cellStyle name="출력 30 3 2 2" xfId="41353" xr:uid="{101EF773-4035-4C54-B782-B01D26BBC1EF}"/>
    <cellStyle name="출력 30 3 3" xfId="19737" xr:uid="{8E6CD4E2-F6AC-44DF-BB67-DC2419EC800F}"/>
    <cellStyle name="출력 30 3 3 2" xfId="41354" xr:uid="{DF8DA794-55AF-44F9-A6D7-2CDFB23B69AB}"/>
    <cellStyle name="출력 30 3 4" xfId="41355" xr:uid="{5182FC25-7F59-47E7-901C-117C08E09E02}"/>
    <cellStyle name="출력 30 4" xfId="19738" xr:uid="{AA84F473-CC14-48C9-AE3F-7ED3432AEFC8}"/>
    <cellStyle name="출력 30 4 2" xfId="19739" xr:uid="{DC869995-7269-4DDF-98FD-7BEF35B14281}"/>
    <cellStyle name="출력 30 4 2 2" xfId="41356" xr:uid="{09BEDDA9-83DA-40C5-B0B3-6C998216B6EB}"/>
    <cellStyle name="출력 30 4 3" xfId="19740" xr:uid="{9D0B8EE8-19A4-4146-A7E2-E5FC502631E1}"/>
    <cellStyle name="출력 30 4 3 2" xfId="41357" xr:uid="{498B0F6F-606D-4E3B-A7FF-A9E36E118AF0}"/>
    <cellStyle name="출력 30 4 4" xfId="41358" xr:uid="{E269F5FD-239D-4D96-B298-518001DEE52D}"/>
    <cellStyle name="출력 30 5" xfId="19741" xr:uid="{6E7A49DE-5C52-435F-825B-E17F5B291256}"/>
    <cellStyle name="출력 30 5 2" xfId="41359" xr:uid="{DEB78FF2-75BF-4B5D-8E95-BF717E4BEBF5}"/>
    <cellStyle name="출력 30 6" xfId="19742" xr:uid="{2D7CAB68-2B56-4735-8ACC-C44D0BA46859}"/>
    <cellStyle name="출력 30 6 2" xfId="41360" xr:uid="{4E8505FB-5104-4E8F-AAB4-6A9E028293C4}"/>
    <cellStyle name="출력 30 7" xfId="41361" xr:uid="{5523CF90-DB4B-4F95-B991-4F1E79D24BBA}"/>
    <cellStyle name="출력 31" xfId="19743" xr:uid="{BE06EE61-4FBF-4E21-A626-B275AEFB8B60}"/>
    <cellStyle name="출력 31 2" xfId="19744" xr:uid="{AB0CA9A9-DC50-4614-B6AA-D4AF39E06298}"/>
    <cellStyle name="출력 31 2 2" xfId="19745" xr:uid="{75335C2A-45A5-4985-8AEF-FE36B5F65DB2}"/>
    <cellStyle name="출력 31 2 2 2" xfId="41362" xr:uid="{8957BCCD-4B5E-4CC9-8D6D-64B0790964AA}"/>
    <cellStyle name="출력 31 2 3" xfId="19746" xr:uid="{B5204992-80DD-4ACD-8988-417EEC52BDC1}"/>
    <cellStyle name="출력 31 2 3 2" xfId="41363" xr:uid="{7E3490C8-B7C8-4928-90CE-C2B0DE193F44}"/>
    <cellStyle name="출력 31 2 4" xfId="41364" xr:uid="{09457D3E-8435-43FD-9DEC-865F49479C90}"/>
    <cellStyle name="출력 31 3" xfId="19747" xr:uid="{A2B2D679-5EF8-4EF5-9EDB-5A4A20655983}"/>
    <cellStyle name="출력 31 3 2" xfId="19748" xr:uid="{14DF74B3-5787-4061-A888-53514B2813BB}"/>
    <cellStyle name="출력 31 3 2 2" xfId="41365" xr:uid="{3A51F77D-5ADF-42B3-9A9B-6EFC4F7BC11E}"/>
    <cellStyle name="출력 31 3 3" xfId="19749" xr:uid="{81580DD7-9E15-46D3-9557-56DD0B82388D}"/>
    <cellStyle name="출력 31 3 3 2" xfId="41366" xr:uid="{B102E398-9139-410B-8D31-C73A9B11BA13}"/>
    <cellStyle name="출력 31 3 4" xfId="41367" xr:uid="{15D49362-52B0-4D08-B41A-A88DF66D25EE}"/>
    <cellStyle name="출력 31 4" xfId="19750" xr:uid="{64358972-93EE-4537-9D2B-14671EE41D69}"/>
    <cellStyle name="출력 31 4 2" xfId="19751" xr:uid="{E7E92F34-D5B4-4810-A249-0804C20BE572}"/>
    <cellStyle name="출력 31 4 2 2" xfId="41368" xr:uid="{0450775D-7348-47B3-B1E9-768D1E5C00F6}"/>
    <cellStyle name="출력 31 4 3" xfId="19752" xr:uid="{EEE774AE-84B9-47AE-A64A-0B058E2AB9B8}"/>
    <cellStyle name="출력 31 4 3 2" xfId="41369" xr:uid="{FF6218DB-DF98-4C23-90A4-DA8B99C228CA}"/>
    <cellStyle name="출력 31 4 4" xfId="41370" xr:uid="{52438884-6FB9-471B-A32A-EED7D1963F6B}"/>
    <cellStyle name="출력 31 5" xfId="19753" xr:uid="{F060A881-D6C3-4D80-8677-D385DF798A8E}"/>
    <cellStyle name="출력 31 5 2" xfId="41371" xr:uid="{8A84B3D0-6A96-43D3-A44B-ED16046BFC2A}"/>
    <cellStyle name="출력 31 6" xfId="19754" xr:uid="{4CC19B9A-181F-4433-AC49-23A683075373}"/>
    <cellStyle name="출력 31 6 2" xfId="41372" xr:uid="{D17CF99C-8175-44B3-A418-6FA44E80FD83}"/>
    <cellStyle name="출력 31 7" xfId="41373" xr:uid="{41EE4BBC-2B12-44D2-9735-E1CC1D79715F}"/>
    <cellStyle name="출력 32" xfId="19755" xr:uid="{A44A0EF8-6DDD-48DF-9565-6E9B487D4638}"/>
    <cellStyle name="출력 32 2" xfId="19756" xr:uid="{F0A40994-6D2E-4A30-802B-9354E2944B31}"/>
    <cellStyle name="출력 32 2 2" xfId="19757" xr:uid="{AD1C57E0-0150-4089-B8D6-37EFC3AE0867}"/>
    <cellStyle name="출력 32 2 2 2" xfId="41374" xr:uid="{6784C9DA-1851-4B79-AC65-11700189F4E2}"/>
    <cellStyle name="출력 32 2 3" xfId="19758" xr:uid="{1E9A353F-EB12-4C9B-B8EE-1DB328E9CDC1}"/>
    <cellStyle name="출력 32 2 3 2" xfId="41375" xr:uid="{BD3AF377-1276-4AB3-844B-BD00D0F1185E}"/>
    <cellStyle name="출력 32 2 4" xfId="41376" xr:uid="{B4F19997-CB59-4752-9240-F389F0877942}"/>
    <cellStyle name="출력 32 3" xfId="19759" xr:uid="{4B82AD7F-0055-4E5C-BFDA-1508B0433C4D}"/>
    <cellStyle name="출력 32 3 2" xfId="19760" xr:uid="{3F4014AA-A807-41DE-9E51-B96E49B8455C}"/>
    <cellStyle name="출력 32 3 2 2" xfId="41377" xr:uid="{95522A02-617D-446E-9DC5-3CDD67DF17CD}"/>
    <cellStyle name="출력 32 3 3" xfId="19761" xr:uid="{9D64776B-8F3E-4FE3-A4E4-00EE1B45B7B5}"/>
    <cellStyle name="출력 32 3 3 2" xfId="41378" xr:uid="{C098135A-166C-4047-91D5-AD93D3F5CC4A}"/>
    <cellStyle name="출력 32 3 4" xfId="41379" xr:uid="{E9338936-7352-4A11-997F-CC5069D4EF14}"/>
    <cellStyle name="출력 32 4" xfId="19762" xr:uid="{FC828688-8DD5-401C-98B2-5FDDC3600476}"/>
    <cellStyle name="출력 32 4 2" xfId="19763" xr:uid="{8033A2A4-3B92-4777-898C-76B66B2B0B86}"/>
    <cellStyle name="출력 32 4 2 2" xfId="41380" xr:uid="{C5C0B1D2-BCB7-4EE1-83BD-612CD14D5B53}"/>
    <cellStyle name="출력 32 4 3" xfId="19764" xr:uid="{44BE0FE9-3293-479C-9560-3AAD6D95E2FF}"/>
    <cellStyle name="출력 32 4 3 2" xfId="41381" xr:uid="{B73A1793-3CDA-4E20-A1F4-E1B5D9240B85}"/>
    <cellStyle name="출력 32 4 4" xfId="41382" xr:uid="{9AB66485-2BB5-45A6-85CF-07A6B8374AC3}"/>
    <cellStyle name="출력 32 5" xfId="19765" xr:uid="{FB2FD758-9D04-4FED-B2A4-19C887E46FDD}"/>
    <cellStyle name="출력 32 5 2" xfId="41383" xr:uid="{B3450147-2775-4A80-9099-A751A09B3934}"/>
    <cellStyle name="출력 32 6" xfId="19766" xr:uid="{4059B964-6B2E-45D6-AC26-F28DDD3D02CE}"/>
    <cellStyle name="출력 32 6 2" xfId="41384" xr:uid="{45E0B80A-1C78-4A09-9D9D-E8C345C1D999}"/>
    <cellStyle name="출력 32 7" xfId="41385" xr:uid="{E0503B04-2868-4905-87E5-E074FDF392CD}"/>
    <cellStyle name="출력 33" xfId="19767" xr:uid="{7D15C409-3189-42DD-AB53-1EE0BC2F3701}"/>
    <cellStyle name="출력 33 2" xfId="19768" xr:uid="{4E74AB7B-DF46-42D4-9800-51CDAF6CC016}"/>
    <cellStyle name="출력 33 2 2" xfId="19769" xr:uid="{272AF62D-0BB7-46BE-89DA-96226F396AB7}"/>
    <cellStyle name="출력 33 2 2 2" xfId="41386" xr:uid="{EDFBBA89-F17D-4F21-8B0A-00DC975ADEFE}"/>
    <cellStyle name="출력 33 2 3" xfId="19770" xr:uid="{084C29AF-B7B3-4770-A84C-BF70781707A1}"/>
    <cellStyle name="출력 33 2 3 2" xfId="41387" xr:uid="{FF5C72BE-21EE-4204-9F16-F5CB3F742B12}"/>
    <cellStyle name="출력 33 2 4" xfId="41388" xr:uid="{06DF823A-61C3-417B-8FB9-6FB8FB49CEC8}"/>
    <cellStyle name="출력 33 3" xfId="19771" xr:uid="{2EC8158E-2330-4B61-A506-FDE80E3F2FBF}"/>
    <cellStyle name="출력 33 3 2" xfId="19772" xr:uid="{C5D82631-9EF2-444C-B00A-3D8D84956B23}"/>
    <cellStyle name="출력 33 3 2 2" xfId="41389" xr:uid="{F9B74436-7CE0-4C46-97A4-945274DCEEA2}"/>
    <cellStyle name="출력 33 3 3" xfId="19773" xr:uid="{1C99DB61-CBE9-4CF9-9D9D-F75617975C49}"/>
    <cellStyle name="출력 33 3 3 2" xfId="41390" xr:uid="{E5507E27-9178-4FBF-8CDB-32C7A90D269F}"/>
    <cellStyle name="출력 33 3 4" xfId="41391" xr:uid="{38AD354E-6EAA-443B-98F0-92C6971F14BD}"/>
    <cellStyle name="출력 33 4" xfId="19774" xr:uid="{A8E82C37-F594-42DB-9C88-B3277277A0F7}"/>
    <cellStyle name="출력 33 4 2" xfId="19775" xr:uid="{BFC9D0FB-9BA3-4ED9-B9BD-A44C96C32FC1}"/>
    <cellStyle name="출력 33 4 2 2" xfId="41392" xr:uid="{E207A9B1-A196-4C98-87CE-849E9245661A}"/>
    <cellStyle name="출력 33 4 3" xfId="19776" xr:uid="{A03CB191-665F-4D76-BB8A-E0C982710710}"/>
    <cellStyle name="출력 33 4 3 2" xfId="41393" xr:uid="{0AD85507-CB1B-48E7-B925-FA775B438B65}"/>
    <cellStyle name="출력 33 4 4" xfId="41394" xr:uid="{CE79D5DA-1086-4089-B2F9-E31EE61B1358}"/>
    <cellStyle name="출력 33 5" xfId="19777" xr:uid="{407DE031-FBEA-4CBD-9544-81233E8A7AF4}"/>
    <cellStyle name="출력 33 5 2" xfId="41395" xr:uid="{94034E8F-15AC-491B-811A-FAE0B874E9B4}"/>
    <cellStyle name="출력 33 6" xfId="19778" xr:uid="{41C09838-71E2-4A23-8B47-14691639BCE0}"/>
    <cellStyle name="출력 33 6 2" xfId="41396" xr:uid="{44A7FC3C-65B6-4739-B10C-BFA569B06927}"/>
    <cellStyle name="출력 33 7" xfId="41397" xr:uid="{0E11B62D-E322-4170-8453-70F6A08D8F64}"/>
    <cellStyle name="출력 34" xfId="19779" xr:uid="{274A62F2-23C9-49ED-AB84-735E82AF6A54}"/>
    <cellStyle name="출력 34 2" xfId="19780" xr:uid="{66F01D5F-AC73-4E8C-8CC0-3A63540EA981}"/>
    <cellStyle name="출력 34 2 2" xfId="19781" xr:uid="{8B2F27CF-B276-412A-A8B5-3B1F1ACC127F}"/>
    <cellStyle name="출력 34 2 2 2" xfId="41398" xr:uid="{2D80408B-2AC1-4830-8669-F4B87CFA24F2}"/>
    <cellStyle name="출력 34 2 3" xfId="19782" xr:uid="{CC1A1CE6-FD7F-4161-AA16-0AA02562462D}"/>
    <cellStyle name="출력 34 2 3 2" xfId="41399" xr:uid="{DE1328CA-47FC-402A-8C66-BBFD83C84C81}"/>
    <cellStyle name="출력 34 2 4" xfId="41400" xr:uid="{017CC61F-EEA1-4D46-9B79-C065244FDF6B}"/>
    <cellStyle name="출력 34 3" xfId="19783" xr:uid="{CC1F8BCB-E945-42E7-A292-E6717C11E7DA}"/>
    <cellStyle name="출력 34 3 2" xfId="19784" xr:uid="{F85B5146-73F7-425A-914E-A8BFB3201C8C}"/>
    <cellStyle name="출력 34 3 2 2" xfId="41401" xr:uid="{1B94AA82-C767-4294-8153-7A7F91465EDE}"/>
    <cellStyle name="출력 34 3 3" xfId="19785" xr:uid="{C9458565-B3D1-4841-A666-309571830279}"/>
    <cellStyle name="출력 34 3 3 2" xfId="41402" xr:uid="{434DE452-301A-4EBB-9F43-810B3166E043}"/>
    <cellStyle name="출력 34 3 4" xfId="41403" xr:uid="{5861160A-FF4F-4792-9BBA-B5BED80BC491}"/>
    <cellStyle name="출력 34 4" xfId="19786" xr:uid="{827839A3-B379-4104-B6A1-AD079D9CFFF7}"/>
    <cellStyle name="출력 34 4 2" xfId="19787" xr:uid="{9178E058-8F44-42A4-8F96-D61B19494580}"/>
    <cellStyle name="출력 34 4 2 2" xfId="41404" xr:uid="{2201CD87-F34F-4249-8800-61B90B32DFE2}"/>
    <cellStyle name="출력 34 4 3" xfId="19788" xr:uid="{51C1C3D3-016D-4B31-AAA3-E2047BBB86D3}"/>
    <cellStyle name="출력 34 4 3 2" xfId="41405" xr:uid="{DD688C47-8091-42D3-9035-C61ED647986E}"/>
    <cellStyle name="출력 34 4 4" xfId="41406" xr:uid="{7F7F396F-4AB0-40FE-9725-871AAD6B1045}"/>
    <cellStyle name="출력 34 5" xfId="19789" xr:uid="{E3DD835F-891D-4B98-962D-14AB1E925702}"/>
    <cellStyle name="출력 34 5 2" xfId="41407" xr:uid="{8D0431EB-8DF8-4BEE-80DB-658F9A32BC8B}"/>
    <cellStyle name="출력 34 6" xfId="19790" xr:uid="{8AA05F4A-6A0B-44A1-9028-975AB40AD421}"/>
    <cellStyle name="출력 34 6 2" xfId="41408" xr:uid="{09BCE8C9-5E51-42B2-B243-8F6E3DADF298}"/>
    <cellStyle name="출력 34 7" xfId="41409" xr:uid="{8896C7D2-EE85-4BB9-B3EC-7BE3CF009A02}"/>
    <cellStyle name="출력 35" xfId="19791" xr:uid="{8EE8A413-E099-4D35-9CD9-02F02CB2FF70}"/>
    <cellStyle name="출력 35 2" xfId="19792" xr:uid="{E518288C-6A41-426E-BDF2-3FE8386D524D}"/>
    <cellStyle name="출력 35 2 2" xfId="19793" xr:uid="{E6E13BDA-2F9F-4DE5-8E1E-2D4C7A133170}"/>
    <cellStyle name="출력 35 2 2 2" xfId="41410" xr:uid="{28913EB9-1071-4E94-B08C-4759BDEC35D7}"/>
    <cellStyle name="출력 35 2 3" xfId="19794" xr:uid="{C07C083E-8078-428F-BFEF-41FF46F4CE36}"/>
    <cellStyle name="출력 35 2 3 2" xfId="41411" xr:uid="{1831B46D-2FAB-4B60-B06E-A2EBA77524BF}"/>
    <cellStyle name="출력 35 2 4" xfId="41412" xr:uid="{E1750692-38BF-4744-B4DB-8B48E84DF168}"/>
    <cellStyle name="출력 35 3" xfId="19795" xr:uid="{B7CB9CA0-DFFF-486A-BCE7-957E49E06A1B}"/>
    <cellStyle name="출력 35 3 2" xfId="19796" xr:uid="{77C900EA-2027-4C16-9A5C-DC302F7BA73C}"/>
    <cellStyle name="출력 35 3 2 2" xfId="41413" xr:uid="{DA4A1A9F-B38F-4DB6-8564-23C742CBBFC6}"/>
    <cellStyle name="출력 35 3 3" xfId="19797" xr:uid="{9F5B8904-AB41-4817-B55D-3C41C9992247}"/>
    <cellStyle name="출력 35 3 3 2" xfId="41414" xr:uid="{97A59431-3809-4725-88B9-5D1BB90D0091}"/>
    <cellStyle name="출력 35 3 4" xfId="41415" xr:uid="{C97E5173-8F45-4782-873D-F5A8E9563135}"/>
    <cellStyle name="출력 35 4" xfId="19798" xr:uid="{0EABB006-A79F-4883-8CAA-3BF77EAFBD53}"/>
    <cellStyle name="출력 35 4 2" xfId="19799" xr:uid="{6E478C93-FD30-4D10-A37B-FD1B76A8E1BF}"/>
    <cellStyle name="출력 35 4 2 2" xfId="41416" xr:uid="{EDB93AAD-495E-4FCC-9A36-7276832465AD}"/>
    <cellStyle name="출력 35 4 3" xfId="19800" xr:uid="{D99B2942-0DB0-4402-A422-225AFF340D7A}"/>
    <cellStyle name="출력 35 4 3 2" xfId="41417" xr:uid="{F6EF490A-6A6F-44C7-B420-98639086536D}"/>
    <cellStyle name="출력 35 4 4" xfId="41418" xr:uid="{D5470DB6-7A7F-47BF-A44C-E91EAF5EA547}"/>
    <cellStyle name="출력 35 5" xfId="19801" xr:uid="{6D4F47F6-F297-4632-BB0F-7547B854378E}"/>
    <cellStyle name="출력 35 5 2" xfId="41419" xr:uid="{937DB33A-A279-4683-848A-928C158CCB0A}"/>
    <cellStyle name="출력 35 6" xfId="19802" xr:uid="{6C1BBDE2-DD9D-4526-8A67-D75B3E98A517}"/>
    <cellStyle name="출력 35 6 2" xfId="41420" xr:uid="{5A7A42ED-05F4-4D1F-B567-17279040829D}"/>
    <cellStyle name="출력 35 7" xfId="41421" xr:uid="{CC188E88-6EF6-45BC-94E7-1EB53FD699DE}"/>
    <cellStyle name="출력 36" xfId="19803" xr:uid="{319B0F8B-A0A6-4847-8421-AC0753AAE5A4}"/>
    <cellStyle name="출력 36 2" xfId="19804" xr:uid="{47C99AFF-65EE-4DCF-83A4-B2962050B26D}"/>
    <cellStyle name="출력 36 2 2" xfId="19805" xr:uid="{0657B6CD-C23D-4BCD-BB3B-60C0278178DB}"/>
    <cellStyle name="출력 36 2 2 2" xfId="41422" xr:uid="{94E3D629-976D-438D-8459-E1D500A1D439}"/>
    <cellStyle name="출력 36 2 3" xfId="19806" xr:uid="{E78EDA62-9632-4C83-BDB0-1BF2AD713597}"/>
    <cellStyle name="출력 36 2 3 2" xfId="41423" xr:uid="{4C941B16-8E4E-4936-92AA-B0A43834B17C}"/>
    <cellStyle name="출력 36 2 4" xfId="41424" xr:uid="{21818791-A4F6-4032-9D0D-DD3CEB615911}"/>
    <cellStyle name="출력 36 3" xfId="19807" xr:uid="{488E0BDA-A2C6-415B-8691-279A9126FB0D}"/>
    <cellStyle name="출력 36 3 2" xfId="19808" xr:uid="{2DC4A47C-C582-4ADB-9231-95628658EEF5}"/>
    <cellStyle name="출력 36 3 2 2" xfId="41425" xr:uid="{458D20CB-E290-4B9B-BDF3-859345B353FC}"/>
    <cellStyle name="출력 36 3 3" xfId="19809" xr:uid="{71389739-7F5B-488E-8E6A-1607E18CA71A}"/>
    <cellStyle name="출력 36 3 3 2" xfId="41426" xr:uid="{B1B1DA70-6DBD-4E6F-AF43-714CD6FCE1AD}"/>
    <cellStyle name="출력 36 3 4" xfId="41427" xr:uid="{52D11D7F-4046-4DA7-9EEF-ED4FD87F8B61}"/>
    <cellStyle name="출력 36 4" xfId="19810" xr:uid="{936C7802-DEE6-45A5-B9B9-05A58DE3E653}"/>
    <cellStyle name="출력 36 4 2" xfId="19811" xr:uid="{E095BC4A-46F8-462F-B56D-CFCE35E2C7E5}"/>
    <cellStyle name="출력 36 4 2 2" xfId="41428" xr:uid="{00A60C50-7C82-40CD-AC43-133FB14FB241}"/>
    <cellStyle name="출력 36 4 3" xfId="19812" xr:uid="{481F111D-E2C5-413E-845A-239DC49219A4}"/>
    <cellStyle name="출력 36 4 3 2" xfId="41429" xr:uid="{B2CE6764-7A02-4459-A8BA-0FA6AF83CB89}"/>
    <cellStyle name="출력 36 4 4" xfId="41430" xr:uid="{EA070116-55E7-443A-9F64-E919CCC2E8B8}"/>
    <cellStyle name="출력 36 5" xfId="19813" xr:uid="{5AAA3DB1-84F4-416C-BB53-EA487F050933}"/>
    <cellStyle name="출력 36 5 2" xfId="41431" xr:uid="{4F3F4989-DF4F-439E-A7A3-C885AB07D5D3}"/>
    <cellStyle name="출력 36 6" xfId="19814" xr:uid="{C3C252C5-3D33-48FA-A060-B8D374A99460}"/>
    <cellStyle name="출력 36 6 2" xfId="41432" xr:uid="{8EAE9CBB-C764-4DA9-ADC9-7AA94627B7A2}"/>
    <cellStyle name="출력 36 7" xfId="41433" xr:uid="{27EF42BC-D35A-456C-9041-62E8F95F56F7}"/>
    <cellStyle name="출력 37" xfId="19815" xr:uid="{AB3D222D-03A7-46CF-AB6F-A5B721D8E435}"/>
    <cellStyle name="출력 37 2" xfId="19816" xr:uid="{E4E70C54-5C52-482A-A248-918914752476}"/>
    <cellStyle name="출력 37 2 2" xfId="19817" xr:uid="{54754AC2-F8CC-4EBF-AD83-0114371E00B9}"/>
    <cellStyle name="출력 37 2 2 2" xfId="41434" xr:uid="{AE415CE1-9ABD-4F7F-B74A-4FC82A5F965E}"/>
    <cellStyle name="출력 37 2 3" xfId="19818" xr:uid="{52BB379B-1D63-493E-A835-5527EADB440D}"/>
    <cellStyle name="출력 37 2 3 2" xfId="41435" xr:uid="{DACC3FE8-BF31-4CAB-A1D5-4A4B0BCFDB8F}"/>
    <cellStyle name="출력 37 2 4" xfId="41436" xr:uid="{CE2365E1-DE19-460F-8ED1-D58C7E665394}"/>
    <cellStyle name="출력 37 3" xfId="19819" xr:uid="{3A237BBD-FFA3-4775-8D5F-64B92D14DD29}"/>
    <cellStyle name="출력 37 3 2" xfId="19820" xr:uid="{B51A0107-E5B7-4FDA-A821-429F5808B222}"/>
    <cellStyle name="출력 37 3 2 2" xfId="41437" xr:uid="{B95EF5E2-5C7D-469A-9AAE-B4A940F463EA}"/>
    <cellStyle name="출력 37 3 3" xfId="19821" xr:uid="{EB621BEA-F8B9-4140-A4AB-95DB270C7DEB}"/>
    <cellStyle name="출력 37 3 3 2" xfId="41438" xr:uid="{5D7676C7-70A3-482B-9675-E3E220BC7C02}"/>
    <cellStyle name="출력 37 3 4" xfId="41439" xr:uid="{14843DC4-8C8C-475E-A936-11A9509E634B}"/>
    <cellStyle name="출력 37 4" xfId="19822" xr:uid="{3A105F27-D20A-4C6D-9F2F-7F629C09A720}"/>
    <cellStyle name="출력 37 4 2" xfId="19823" xr:uid="{40B65FC1-BE19-49F4-A181-8402C7502466}"/>
    <cellStyle name="출력 37 4 2 2" xfId="41440" xr:uid="{489DD47E-FC62-4078-B0D3-1789C94091A8}"/>
    <cellStyle name="출력 37 4 3" xfId="19824" xr:uid="{46C6BA47-A019-4281-93E1-8B4B513F2F79}"/>
    <cellStyle name="출력 37 4 3 2" xfId="41441" xr:uid="{E313EC30-AB20-4AC5-938D-EF9AB588D7F4}"/>
    <cellStyle name="출력 37 4 4" xfId="41442" xr:uid="{2FB0DA36-DC84-4158-940F-23EED9FECCD9}"/>
    <cellStyle name="출력 37 5" xfId="19825" xr:uid="{D74E8479-76EB-4DA1-BC14-DCF8A860C4F6}"/>
    <cellStyle name="출력 37 5 2" xfId="41443" xr:uid="{EE4FDB67-5355-46B1-811E-F59D9D76E767}"/>
    <cellStyle name="출력 37 6" xfId="19826" xr:uid="{75A4A35C-B714-4F7B-9390-48BAF01AA960}"/>
    <cellStyle name="출력 37 6 2" xfId="41444" xr:uid="{FF6C82D8-32DA-4A56-92FA-378FECFD319E}"/>
    <cellStyle name="출력 37 7" xfId="41445" xr:uid="{6A39BDF0-3781-49EE-B608-4839E5DC1E64}"/>
    <cellStyle name="출력 38" xfId="19827" xr:uid="{80966E69-82D8-49E1-8D6D-994810F747DE}"/>
    <cellStyle name="출력 38 2" xfId="19828" xr:uid="{CC05727D-941B-4CA2-8A60-466004D4D120}"/>
    <cellStyle name="출력 38 2 2" xfId="19829" xr:uid="{3360C995-E955-4044-8B8C-80A212AA94C6}"/>
    <cellStyle name="출력 38 2 2 2" xfId="41446" xr:uid="{30ADC5F2-455E-40C6-8862-2BA569F59673}"/>
    <cellStyle name="출력 38 2 3" xfId="19830" xr:uid="{83655C2A-C11E-445F-A638-AA6F7A546782}"/>
    <cellStyle name="출력 38 2 3 2" xfId="41447" xr:uid="{697D5FD5-C528-4CCC-8962-8A0162EA418E}"/>
    <cellStyle name="출력 38 2 4" xfId="41448" xr:uid="{AF1F31EB-5FB7-4831-9A86-C02E2A956F88}"/>
    <cellStyle name="출력 38 3" xfId="19831" xr:uid="{C04A605D-2448-4698-B37D-F941A4B0BFFD}"/>
    <cellStyle name="출력 38 3 2" xfId="19832" xr:uid="{8544BA4D-87D9-4335-B744-F47034D808FC}"/>
    <cellStyle name="출력 38 3 2 2" xfId="41449" xr:uid="{045A8A38-D4D0-4624-9DA5-C2FFEAFD55D6}"/>
    <cellStyle name="출력 38 3 3" xfId="19833" xr:uid="{DC512805-993C-40A0-9A54-414A017C9E1F}"/>
    <cellStyle name="출력 38 3 3 2" xfId="41450" xr:uid="{775F7DC9-2D89-416F-B6DB-24C58E9CF87B}"/>
    <cellStyle name="출력 38 3 4" xfId="41451" xr:uid="{93E464AF-BBAF-41D8-8A66-FD83DD074E21}"/>
    <cellStyle name="출력 38 4" xfId="19834" xr:uid="{E416E663-71F7-4CB2-8E7B-D9D952231F03}"/>
    <cellStyle name="출력 38 4 2" xfId="19835" xr:uid="{9D5E55AC-410D-4CDD-972E-DB96AEFEAD6A}"/>
    <cellStyle name="출력 38 4 2 2" xfId="41452" xr:uid="{30887298-8D9E-4F51-9257-6E55EE8AABBB}"/>
    <cellStyle name="출력 38 4 3" xfId="19836" xr:uid="{03C36D66-046A-43B5-AFD9-B5E84AC860ED}"/>
    <cellStyle name="출력 38 4 3 2" xfId="41453" xr:uid="{78948BB8-1A32-4AF7-9815-71DDFD3A95C5}"/>
    <cellStyle name="출력 38 4 4" xfId="41454" xr:uid="{6BE9B512-CC40-463D-86B0-9CD6DBAF2AD8}"/>
    <cellStyle name="출력 38 5" xfId="19837" xr:uid="{E56DE6DF-63D2-42F7-8BCC-F4ED7D8D22A9}"/>
    <cellStyle name="출력 38 5 2" xfId="41455" xr:uid="{514312C7-F17E-486A-8F82-FF8D76616EDD}"/>
    <cellStyle name="출력 38 6" xfId="19838" xr:uid="{4B3AACA9-2A3F-4753-A699-4CB615D3FCCB}"/>
    <cellStyle name="출력 38 6 2" xfId="41456" xr:uid="{EA3274A6-54F1-4C76-A20E-9DBD668356EC}"/>
    <cellStyle name="출력 38 7" xfId="41457" xr:uid="{F54075C7-DD25-4671-8204-8AD31EE98A3A}"/>
    <cellStyle name="출력 39" xfId="19839" xr:uid="{19897463-977F-4F07-A586-BA5067F1A5F5}"/>
    <cellStyle name="출력 39 2" xfId="19840" xr:uid="{10071876-7A12-41E7-AFB7-632B1A733CC3}"/>
    <cellStyle name="출력 39 2 2" xfId="19841" xr:uid="{2B8018CD-31C9-4FBE-9A0A-5C7460973F73}"/>
    <cellStyle name="출력 39 2 2 2" xfId="41458" xr:uid="{C5EC2758-1700-44EC-86F6-7290EB9AF95F}"/>
    <cellStyle name="출력 39 2 3" xfId="19842" xr:uid="{14EB58AA-9CEE-4452-BC74-B33DADAC5D37}"/>
    <cellStyle name="출력 39 2 3 2" xfId="41459" xr:uid="{C76467D2-E23C-4DDB-9050-9FE9F50F57C9}"/>
    <cellStyle name="출력 39 2 4" xfId="41460" xr:uid="{514B1B8E-B174-4AC3-BE08-D5B748E87D70}"/>
    <cellStyle name="출력 39 3" xfId="19843" xr:uid="{566E2F0D-C303-454C-BA0C-691C4F802850}"/>
    <cellStyle name="출력 39 3 2" xfId="19844" xr:uid="{2372FA0D-3EF7-45E0-A8DF-E7F45924D11B}"/>
    <cellStyle name="출력 39 3 2 2" xfId="41461" xr:uid="{2C9116AA-A717-44CA-98EA-4FCA19ACBBA8}"/>
    <cellStyle name="출력 39 3 3" xfId="19845" xr:uid="{36B5B379-BFD4-4DDD-BD18-28C6489E264C}"/>
    <cellStyle name="출력 39 3 3 2" xfId="41462" xr:uid="{F96FBFD9-1047-4CA6-BDE7-9E48217F2782}"/>
    <cellStyle name="출력 39 3 4" xfId="41463" xr:uid="{9A1110EE-EF29-4F67-9109-F368C8841673}"/>
    <cellStyle name="출력 39 4" xfId="19846" xr:uid="{098B448B-0F7A-4FD2-8ABD-1844408E1E0E}"/>
    <cellStyle name="출력 39 4 2" xfId="19847" xr:uid="{80487C94-0E39-4DCD-9E10-A4A34FD2A7CC}"/>
    <cellStyle name="출력 39 4 2 2" xfId="41464" xr:uid="{295627BD-BF1E-4C89-9E2C-31B119A35AFF}"/>
    <cellStyle name="출력 39 4 3" xfId="19848" xr:uid="{110B0C1E-D975-4715-8271-FBC1ACB836A7}"/>
    <cellStyle name="출력 39 4 3 2" xfId="41465" xr:uid="{A1ED6920-FCAB-4782-A52B-360E81091ED6}"/>
    <cellStyle name="출력 39 4 4" xfId="41466" xr:uid="{FCD208C4-2983-4812-8A57-BB4807557B0F}"/>
    <cellStyle name="출력 39 5" xfId="19849" xr:uid="{6E67F437-3EA3-409D-B943-B0D93569AE7A}"/>
    <cellStyle name="출력 39 5 2" xfId="41467" xr:uid="{96FBECBE-1007-49E6-BFE3-F06B7D3A80D7}"/>
    <cellStyle name="출력 39 6" xfId="19850" xr:uid="{75C8FBDC-697D-4B5B-A281-88BB46649706}"/>
    <cellStyle name="출력 39 6 2" xfId="41468" xr:uid="{4D4EB77E-45B6-4543-85D4-7DF3D34A0A0B}"/>
    <cellStyle name="출력 39 7" xfId="41469" xr:uid="{4B783242-9804-429C-A4AA-C9B4D41BA81A}"/>
    <cellStyle name="출력 4" xfId="19851" xr:uid="{272A5396-62E1-4C89-BAF8-98415DC330B5}"/>
    <cellStyle name="출력 4 10" xfId="19852" xr:uid="{6FBE855D-3450-4A41-BD34-369BCA7230A5}"/>
    <cellStyle name="출력 4 10 2" xfId="19853" xr:uid="{5428EF17-6380-43D6-93D9-D4863A06B1C3}"/>
    <cellStyle name="출력 4 10 2 2" xfId="19854" xr:uid="{4329C222-4C5F-45DB-908D-AE9AFF95D5A0}"/>
    <cellStyle name="출력 4 10 2 2 2" xfId="41470" xr:uid="{61B50214-0D37-4C73-BED2-6B887134B651}"/>
    <cellStyle name="출력 4 10 2 3" xfId="19855" xr:uid="{EE911BBD-A979-4459-B4BC-576A62E697DF}"/>
    <cellStyle name="출력 4 10 2 3 2" xfId="41471" xr:uid="{9FB2FAFB-4B22-4151-8078-968C88F687AD}"/>
    <cellStyle name="출력 4 10 2 4" xfId="41472" xr:uid="{6AD361C3-A668-40D0-B496-F79C271984FD}"/>
    <cellStyle name="출력 4 10 3" xfId="19856" xr:uid="{75B94774-BBF4-4FB3-9BAD-9A4B9A2C1504}"/>
    <cellStyle name="출력 4 10 3 2" xfId="19857" xr:uid="{9420E954-760B-42E6-89F0-92FA28FEE7E2}"/>
    <cellStyle name="출력 4 10 3 2 2" xfId="41473" xr:uid="{1D18054A-E0D2-4735-B220-C9C99554991D}"/>
    <cellStyle name="출력 4 10 3 3" xfId="19858" xr:uid="{D62FE50A-7FEF-49A4-A2FB-C253EBD0B52C}"/>
    <cellStyle name="출력 4 10 3 3 2" xfId="41474" xr:uid="{8A0D9A5E-4ECB-40A8-A646-A0046F2F7DA5}"/>
    <cellStyle name="출력 4 10 3 4" xfId="41475" xr:uid="{D76A0C7C-BB6B-4BE0-80FD-EFF5B39D6A23}"/>
    <cellStyle name="출력 4 10 4" xfId="19859" xr:uid="{9251E024-B7EE-4D51-A442-4B0BD159355D}"/>
    <cellStyle name="출력 4 10 4 2" xfId="41476" xr:uid="{6724FE20-B010-4D62-A202-AA654E906118}"/>
    <cellStyle name="출력 4 10 5" xfId="19860" xr:uid="{999DBCB5-79C2-4171-A354-0DFC7AF4B77C}"/>
    <cellStyle name="출력 4 10 5 2" xfId="41477" xr:uid="{EF908D8A-5CF3-46F8-A828-796C3B9172D5}"/>
    <cellStyle name="출력 4 10 6" xfId="41478" xr:uid="{597980D8-B88A-4EC8-9CD4-330A0EE6164E}"/>
    <cellStyle name="출력 4 11" xfId="19861" xr:uid="{693DA4B2-E0F8-4EC0-B933-F3C72E8ABE25}"/>
    <cellStyle name="출력 4 11 2" xfId="19862" xr:uid="{C037972B-7C56-468D-83E2-5AB8E3D9088C}"/>
    <cellStyle name="출력 4 11 2 2" xfId="19863" xr:uid="{3F8DB685-DA61-4027-899F-644B49EC1421}"/>
    <cellStyle name="출력 4 11 2 2 2" xfId="41479" xr:uid="{11D0C9BB-6A66-4F33-8B40-1B4F2B6074DE}"/>
    <cellStyle name="출력 4 11 2 3" xfId="19864" xr:uid="{E4351818-E57D-40A0-AE8E-DFBFD48512F7}"/>
    <cellStyle name="출력 4 11 2 3 2" xfId="41480" xr:uid="{2B8CA58A-2BF6-4CFB-A83D-708911433BE2}"/>
    <cellStyle name="출력 4 11 2 4" xfId="41481" xr:uid="{C4FB9598-4887-446A-BA08-6B987F790A3B}"/>
    <cellStyle name="출력 4 11 3" xfId="19865" xr:uid="{C1791D2F-B742-4BBE-81F8-6B638273780A}"/>
    <cellStyle name="출력 4 11 3 2" xfId="19866" xr:uid="{678D940D-8323-4586-9902-F8F72CCA9164}"/>
    <cellStyle name="출력 4 11 3 2 2" xfId="41482" xr:uid="{ADC2B5F6-6C36-446D-A658-224C99853AB0}"/>
    <cellStyle name="출력 4 11 3 3" xfId="19867" xr:uid="{4D4D47FA-B786-430C-820A-2349897085AD}"/>
    <cellStyle name="출력 4 11 3 3 2" xfId="41483" xr:uid="{CC18C267-610B-40E5-B5B4-4D32554BC6A7}"/>
    <cellStyle name="출력 4 11 3 4" xfId="41484" xr:uid="{A1494063-D514-4651-AA4F-5E62C6EA3E9B}"/>
    <cellStyle name="출력 4 11 4" xfId="19868" xr:uid="{47FB3FD3-32AD-4546-85FE-2E33D3FC270D}"/>
    <cellStyle name="출력 4 11 4 2" xfId="41485" xr:uid="{3228B751-0FCB-48F6-96F2-9E72B4A1324F}"/>
    <cellStyle name="출력 4 11 5" xfId="19869" xr:uid="{A1E05EF8-DB70-4AEE-B8C4-985087BBB0A0}"/>
    <cellStyle name="출력 4 11 5 2" xfId="41486" xr:uid="{F9A028A7-0126-428A-BF8A-D16469CBCB0D}"/>
    <cellStyle name="출력 4 11 6" xfId="41487" xr:uid="{B4EED64D-FE30-4967-8E2B-C59A38428063}"/>
    <cellStyle name="출력 4 12" xfId="19870" xr:uid="{EDFD8C06-F564-4029-BE3A-56E72A127430}"/>
    <cellStyle name="출력 4 12 2" xfId="19871" xr:uid="{D9717DCE-233F-461B-A07A-10C4CA9A5999}"/>
    <cellStyle name="출력 4 12 2 2" xfId="19872" xr:uid="{C7308D39-E06D-4BEF-A322-F1BA4925A35D}"/>
    <cellStyle name="출력 4 12 2 2 2" xfId="41488" xr:uid="{9C8D1017-80FB-48A7-BA5F-4CFE77073227}"/>
    <cellStyle name="출력 4 12 2 3" xfId="19873" xr:uid="{52A27A09-8FD9-436B-96E4-20024493EE45}"/>
    <cellStyle name="출력 4 12 2 3 2" xfId="41489" xr:uid="{B3E85BD7-881F-4A62-BB4C-F9131693811F}"/>
    <cellStyle name="출력 4 12 2 4" xfId="41490" xr:uid="{10F95E75-4FC6-42EF-BE8E-D891961FBA86}"/>
    <cellStyle name="출력 4 12 3" xfId="19874" xr:uid="{C62E08BB-D1DC-4707-97E9-484BB441C27C}"/>
    <cellStyle name="출력 4 12 3 2" xfId="19875" xr:uid="{85387728-B4A7-4971-BF99-9B4EA59A3AB7}"/>
    <cellStyle name="출력 4 12 3 2 2" xfId="41491" xr:uid="{6BDE1120-C038-4846-81F6-022179E49EBE}"/>
    <cellStyle name="출력 4 12 3 3" xfId="19876" xr:uid="{D1C68A08-875A-473B-91B6-93DA6BED782F}"/>
    <cellStyle name="출력 4 12 3 3 2" xfId="41492" xr:uid="{70795F5D-819F-4D27-8E0E-017076872EAE}"/>
    <cellStyle name="출력 4 12 3 4" xfId="41493" xr:uid="{80D289D3-259E-404B-B41D-76F1D3CD4B08}"/>
    <cellStyle name="출력 4 12 4" xfId="19877" xr:uid="{CB329DFD-D6F3-4CD4-8F6C-AC47F426B7B4}"/>
    <cellStyle name="출력 4 12 4 2" xfId="41494" xr:uid="{7FC4B922-1F50-4CEE-9764-77A0BA117EDF}"/>
    <cellStyle name="출력 4 12 5" xfId="19878" xr:uid="{98039DA7-F918-4126-9BC5-03A7083872C1}"/>
    <cellStyle name="출력 4 12 5 2" xfId="41495" xr:uid="{1610AB26-53B5-48C3-9D52-E21AAA09910D}"/>
    <cellStyle name="출력 4 12 6" xfId="41496" xr:uid="{4FD37364-B7E5-4441-BD2A-6A306A5B0CBA}"/>
    <cellStyle name="출력 4 13" xfId="19879" xr:uid="{B468ABF6-FDDC-43A5-B91A-7362DBF23D3F}"/>
    <cellStyle name="출력 4 13 2" xfId="19880" xr:uid="{93817C70-5818-44BC-B569-60A7B9BED791}"/>
    <cellStyle name="출력 4 13 2 2" xfId="19881" xr:uid="{B7D7A364-715A-40A1-A065-792CD04833F7}"/>
    <cellStyle name="출력 4 13 2 2 2" xfId="41497" xr:uid="{549DFF51-7D4A-4696-9FFE-3F38B74D017E}"/>
    <cellStyle name="출력 4 13 2 3" xfId="19882" xr:uid="{4B75F2E9-D170-4BC5-B2CA-61E5EB3420F7}"/>
    <cellStyle name="출력 4 13 2 3 2" xfId="41498" xr:uid="{523AE093-6280-4043-B47D-13DE3F1FFD0A}"/>
    <cellStyle name="출력 4 13 2 4" xfId="41499" xr:uid="{E58D91D0-5E7D-4C93-9CDD-DC02631368F9}"/>
    <cellStyle name="출력 4 13 3" xfId="19883" xr:uid="{03DAC76F-DF72-467F-8FD3-10426ACD77F1}"/>
    <cellStyle name="출력 4 13 3 2" xfId="19884" xr:uid="{926C1968-A108-420D-AA14-434F389F45AB}"/>
    <cellStyle name="출력 4 13 3 2 2" xfId="41500" xr:uid="{C439EF2F-BAA4-4B9F-9613-A02542DB0789}"/>
    <cellStyle name="출력 4 13 3 3" xfId="19885" xr:uid="{E7781927-6B7D-4F1E-BFE2-79B4261FB390}"/>
    <cellStyle name="출력 4 13 3 3 2" xfId="41501" xr:uid="{61159BDA-404F-4305-A667-77128C113A0B}"/>
    <cellStyle name="출력 4 13 3 4" xfId="41502" xr:uid="{FA18C9ED-1E91-451A-BA77-B8F6C52BC2E6}"/>
    <cellStyle name="출력 4 13 4" xfId="19886" xr:uid="{11127053-5CFD-47D3-9E50-4391A201742B}"/>
    <cellStyle name="출력 4 13 4 2" xfId="41503" xr:uid="{E04805B8-3F97-40CB-B7ED-78EE1A7525BA}"/>
    <cellStyle name="출력 4 13 5" xfId="19887" xr:uid="{821AA1B0-AA24-488F-90D6-D9A225679AC3}"/>
    <cellStyle name="출력 4 13 5 2" xfId="41504" xr:uid="{1ACA1F83-3DA9-480C-85C2-A0E6C8F4F86C}"/>
    <cellStyle name="출력 4 13 6" xfId="41505" xr:uid="{A439BDD8-B9FA-44F8-AD7A-8D01257214CE}"/>
    <cellStyle name="출력 4 14" xfId="19888" xr:uid="{8696EFDE-8A48-469D-9967-7C49692F80D6}"/>
    <cellStyle name="출력 4 14 2" xfId="19889" xr:uid="{C52C7AC6-F52E-48F6-9939-B61C820DDA2D}"/>
    <cellStyle name="출력 4 14 2 2" xfId="19890" xr:uid="{D1A96D6C-6169-4C88-AD67-BEF525BBBF98}"/>
    <cellStyle name="출력 4 14 2 2 2" xfId="41506" xr:uid="{5D29306C-D9E2-4922-B5ED-2E7BCB6B0933}"/>
    <cellStyle name="출력 4 14 2 3" xfId="19891" xr:uid="{571B4208-8205-4557-9DE4-AD1F6A3D5962}"/>
    <cellStyle name="출력 4 14 2 3 2" xfId="41507" xr:uid="{890B903B-B78E-4007-A167-EA79089A58C8}"/>
    <cellStyle name="출력 4 14 2 4" xfId="41508" xr:uid="{ACBD5DF9-405D-4BE3-A1CA-0C7DF310857A}"/>
    <cellStyle name="출력 4 14 3" xfId="19892" xr:uid="{6331A8AF-A34E-4201-8131-0C3720304F9A}"/>
    <cellStyle name="출력 4 14 3 2" xfId="19893" xr:uid="{BB63146A-04BF-40E2-8C91-B847A69A5FD6}"/>
    <cellStyle name="출력 4 14 3 2 2" xfId="41509" xr:uid="{010D022F-D44E-4405-ACEC-5F57BDA27E0D}"/>
    <cellStyle name="출력 4 14 3 3" xfId="19894" xr:uid="{3423A746-D504-4DE2-9B56-E82F18170447}"/>
    <cellStyle name="출력 4 14 3 3 2" xfId="41510" xr:uid="{B6014B01-741B-4DD1-B764-83575541529E}"/>
    <cellStyle name="출력 4 14 3 4" xfId="41511" xr:uid="{70F7FA21-7029-4D8C-8A67-18E8BCF05856}"/>
    <cellStyle name="출력 4 14 4" xfId="19895" xr:uid="{7F95776C-E105-42A4-89B9-27AF6D3AAED6}"/>
    <cellStyle name="출력 4 14 4 2" xfId="41512" xr:uid="{508F00F9-97C7-431F-8E21-A69842344477}"/>
    <cellStyle name="출력 4 14 5" xfId="19896" xr:uid="{BB939CBD-3817-4056-B28C-83219B822A9A}"/>
    <cellStyle name="출력 4 14 5 2" xfId="41513" xr:uid="{5D0F35F2-C78B-4F2D-A185-7AB14504A05D}"/>
    <cellStyle name="출력 4 14 6" xfId="41514" xr:uid="{81E437DA-1C4E-489E-93D0-674B5F839098}"/>
    <cellStyle name="출력 4 15" xfId="19897" xr:uid="{853EE1D1-FEF5-43D5-B86D-436843B963C2}"/>
    <cellStyle name="출력 4 15 2" xfId="19898" xr:uid="{985B0E6C-280A-494B-BD8B-B1BA436E5B96}"/>
    <cellStyle name="출력 4 15 2 2" xfId="19899" xr:uid="{08A6AA58-3FF9-45A6-807C-88D48796EBF2}"/>
    <cellStyle name="출력 4 15 2 2 2" xfId="41515" xr:uid="{7D2AABFA-398E-4646-83FD-4C0F2C248726}"/>
    <cellStyle name="출력 4 15 2 3" xfId="19900" xr:uid="{2D15CD51-AB48-4346-8E70-F27029EC4763}"/>
    <cellStyle name="출력 4 15 2 3 2" xfId="41516" xr:uid="{388630E8-6C44-469C-ACB0-20E1DD43BF31}"/>
    <cellStyle name="출력 4 15 2 4" xfId="41517" xr:uid="{79B2FA72-16EF-49EE-82B1-D742CDF41922}"/>
    <cellStyle name="출력 4 15 3" xfId="19901" xr:uid="{0A65D562-E9AC-4789-B435-3BFF64381BD4}"/>
    <cellStyle name="출력 4 15 3 2" xfId="19902" xr:uid="{E1C5FD44-EC80-4885-A051-0D38848584F5}"/>
    <cellStyle name="출력 4 15 3 2 2" xfId="41518" xr:uid="{2C49F817-A450-4E58-8907-93CEA4E59ADE}"/>
    <cellStyle name="출력 4 15 3 3" xfId="19903" xr:uid="{E71258DE-A942-4FC0-B13D-714131841C1E}"/>
    <cellStyle name="출력 4 15 3 3 2" xfId="41519" xr:uid="{8AAAA315-D5A2-4C86-AFE7-FC118DEA5379}"/>
    <cellStyle name="출력 4 15 3 4" xfId="41520" xr:uid="{330BAE56-6150-429F-9847-F52FA40C93C7}"/>
    <cellStyle name="출력 4 15 4" xfId="19904" xr:uid="{25B0A0D9-9CB3-4598-9654-91708B2A2580}"/>
    <cellStyle name="출력 4 15 4 2" xfId="41521" xr:uid="{9ACF37C8-39B7-4EBE-9623-62FD99AD6744}"/>
    <cellStyle name="출력 4 15 5" xfId="19905" xr:uid="{6404811F-18DB-431A-B696-6FEC4DA860C1}"/>
    <cellStyle name="출력 4 15 5 2" xfId="41522" xr:uid="{D27CF493-7DAD-47A0-B8E7-5557AFF3471E}"/>
    <cellStyle name="출력 4 15 6" xfId="41523" xr:uid="{1FE12B8C-2869-4A4C-92BC-DEEE420142C2}"/>
    <cellStyle name="출력 4 16" xfId="19906" xr:uid="{E1716E8B-8EE0-4027-85D7-B6CFF1E54C6D}"/>
    <cellStyle name="출력 4 16 2" xfId="19907" xr:uid="{25C03ED1-E37D-4C5A-B8CE-CB5CA57626EF}"/>
    <cellStyle name="출력 4 16 2 2" xfId="41524" xr:uid="{66B63826-0AB3-4A54-9A02-912973739515}"/>
    <cellStyle name="출력 4 16 3" xfId="19908" xr:uid="{45D22C4C-D454-4CD9-8117-78AE14A2BE3F}"/>
    <cellStyle name="출력 4 16 3 2" xfId="41525" xr:uid="{33813F9B-E38A-497A-9096-7BE9B0F93D7F}"/>
    <cellStyle name="출력 4 16 4" xfId="41526" xr:uid="{6A93D010-4759-4E66-804E-9DB4DABE8C5E}"/>
    <cellStyle name="출력 4 17" xfId="28202" xr:uid="{6C730E28-E2DB-4554-B50D-D034C5C5E9A2}"/>
    <cellStyle name="출력 4 17 2" xfId="41527" xr:uid="{DC0A9A77-69A8-49B5-B5D7-665D766DFD75}"/>
    <cellStyle name="출력 4 18" xfId="41528" xr:uid="{7F06F5F5-AA0B-4D01-9E50-F87C3ACDC57B}"/>
    <cellStyle name="출력 4 2" xfId="19909" xr:uid="{C348E808-DE66-4EF7-AB28-DB957F08A3CD}"/>
    <cellStyle name="출력 4 2 2" xfId="19910" xr:uid="{E8331825-B949-489C-85DC-8BB7712925CF}"/>
    <cellStyle name="출력 4 2 2 2" xfId="19911" xr:uid="{313E0D80-B769-4E05-A4FD-B200F3D3F3ED}"/>
    <cellStyle name="출력 4 2 2 2 2" xfId="41529" xr:uid="{09DFAEE7-1786-4F1E-BB85-D35965342D23}"/>
    <cellStyle name="출력 4 2 2 3" xfId="19912" xr:uid="{5EFB7184-A796-444B-8876-5D1F83B958AE}"/>
    <cellStyle name="출력 4 2 2 3 2" xfId="41530" xr:uid="{DCF86D69-149E-4184-A8AD-145FCF417FB3}"/>
    <cellStyle name="출력 4 2 2 4" xfId="41531" xr:uid="{0EF5DB5F-5A6D-488E-A595-7F6CB93FF68C}"/>
    <cellStyle name="출력 4 2 3" xfId="19913" xr:uid="{3741D685-C80F-4F5B-A8D9-699FD3D18C8D}"/>
    <cellStyle name="출력 4 2 3 2" xfId="19914" xr:uid="{867D088F-9D91-4A4E-AE81-CF805A7C12A1}"/>
    <cellStyle name="출력 4 2 3 2 2" xfId="41532" xr:uid="{3B32A5C3-007B-4353-A956-11E63920D955}"/>
    <cellStyle name="출력 4 2 3 3" xfId="19915" xr:uid="{2B04DE8E-6987-4D77-B770-B619F6DC1C9D}"/>
    <cellStyle name="출력 4 2 3 3 2" xfId="41533" xr:uid="{63747DDC-EEB7-40DA-945B-51174364AC84}"/>
    <cellStyle name="출력 4 2 3 4" xfId="41534" xr:uid="{0A3DBFE9-D434-49E9-AA7E-0C0CB94694F8}"/>
    <cellStyle name="출력 4 2 4" xfId="19916" xr:uid="{85653C3D-F2DA-42D9-A225-4B700F774475}"/>
    <cellStyle name="출력 4 2 4 2" xfId="41535" xr:uid="{C86AFFFB-320C-448B-8AA3-9C41A76E3521}"/>
    <cellStyle name="출력 4 2 5" xfId="19917" xr:uid="{C13DF2BF-A193-490B-B9C6-7C444ED86F5C}"/>
    <cellStyle name="출력 4 2 5 2" xfId="41536" xr:uid="{E0330D25-FE42-4F98-B3DB-18B20FFC5546}"/>
    <cellStyle name="출력 4 2 6" xfId="28203" xr:uid="{7550A587-04F0-4891-8B6B-CCC20B7F9050}"/>
    <cellStyle name="출력 4 2 6 2" xfId="41537" xr:uid="{23352DD7-B624-4734-A38C-6719B2C6160E}"/>
    <cellStyle name="출력 4 2 7" xfId="41538" xr:uid="{EC32591E-E9A2-4618-B5D6-70447D6D9179}"/>
    <cellStyle name="출력 4 3" xfId="19918" xr:uid="{301FD9C8-32F9-42AB-B500-D3C3D588C5D0}"/>
    <cellStyle name="출력 4 3 2" xfId="19919" xr:uid="{097139E4-6774-404C-8352-ABA8FE6CE911}"/>
    <cellStyle name="출력 4 3 2 2" xfId="19920" xr:uid="{DF12FF91-5BD7-436E-83E6-C0D7FD86674F}"/>
    <cellStyle name="출력 4 3 2 2 2" xfId="41539" xr:uid="{371D583B-A31F-4FB8-8A42-B1EFFF00EB56}"/>
    <cellStyle name="출력 4 3 2 3" xfId="19921" xr:uid="{5BB7176A-7C26-4D9F-89A6-211933603938}"/>
    <cellStyle name="출력 4 3 2 3 2" xfId="41540" xr:uid="{F4094858-C26A-4913-AB8B-E2FC6F906B9B}"/>
    <cellStyle name="출력 4 3 2 4" xfId="41541" xr:uid="{655745CC-EEA4-41CE-87F9-ED65D3BE61AD}"/>
    <cellStyle name="출력 4 3 3" xfId="19922" xr:uid="{B1FBC686-16A1-4973-99B1-B24038EED997}"/>
    <cellStyle name="출력 4 3 3 2" xfId="19923" xr:uid="{1FFE3A21-AC92-4C21-808A-BF3CA99D1003}"/>
    <cellStyle name="출력 4 3 3 2 2" xfId="41542" xr:uid="{1327D8FE-3000-4CE1-A1AF-610BE78B0E89}"/>
    <cellStyle name="출력 4 3 3 3" xfId="19924" xr:uid="{5BF012A7-85EB-4FD2-A318-DFC0D3915DC6}"/>
    <cellStyle name="출력 4 3 3 3 2" xfId="41543" xr:uid="{EBDB96EB-41EC-4084-8BDB-F62498FC58FA}"/>
    <cellStyle name="출력 4 3 3 4" xfId="41544" xr:uid="{F444E882-FB2B-4217-9FC8-24BA1D3BE6D3}"/>
    <cellStyle name="출력 4 3 4" xfId="19925" xr:uid="{9B8E3EA1-82CD-481B-965D-BE78E58AB574}"/>
    <cellStyle name="출력 4 3 4 2" xfId="41545" xr:uid="{C0E863CF-1E97-431F-8F17-DCD3A56E3600}"/>
    <cellStyle name="출력 4 3 5" xfId="19926" xr:uid="{1A50E138-F95F-4C45-83B2-9F6628AC0B2B}"/>
    <cellStyle name="출력 4 3 5 2" xfId="41546" xr:uid="{D3A6BF8A-7A25-4FEA-ACFD-BE92CE839623}"/>
    <cellStyle name="출력 4 3 6" xfId="41547" xr:uid="{5DF21D51-BE75-4B02-9BEA-BE0A85D0423C}"/>
    <cellStyle name="출력 4 4" xfId="19927" xr:uid="{F64AF53D-39FF-438D-AF17-85C6B2949760}"/>
    <cellStyle name="출력 4 4 2" xfId="19928" xr:uid="{B3EB8AB0-7817-42C1-B886-0E1AEF74ECA8}"/>
    <cellStyle name="출력 4 4 2 2" xfId="19929" xr:uid="{F472242E-1B56-41FD-BC4F-9FC2625675A1}"/>
    <cellStyle name="출력 4 4 2 2 2" xfId="41548" xr:uid="{67EEEAB4-6508-44DA-B96C-DDDA57513C0B}"/>
    <cellStyle name="출력 4 4 2 3" xfId="19930" xr:uid="{0854D17B-186C-49CB-BBAB-132C4A4AF6BF}"/>
    <cellStyle name="출력 4 4 2 3 2" xfId="41549" xr:uid="{D87FFE45-0B7C-4892-A329-3B3F5CCCF251}"/>
    <cellStyle name="출력 4 4 2 4" xfId="41550" xr:uid="{26D2EA6B-B97E-4855-BCCC-229AE44B62CA}"/>
    <cellStyle name="출력 4 4 3" xfId="19931" xr:uid="{8FAE9643-1282-4874-A939-FA3E6534AE54}"/>
    <cellStyle name="출력 4 4 3 2" xfId="19932" xr:uid="{E8FB21BB-8829-4153-9AA9-838C1F3A8D67}"/>
    <cellStyle name="출력 4 4 3 2 2" xfId="41551" xr:uid="{3FAF3374-24BB-4DEC-9CAE-12D78B162D51}"/>
    <cellStyle name="출력 4 4 3 3" xfId="19933" xr:uid="{CADF0664-D1F6-4BC8-86AD-FFF13F85489A}"/>
    <cellStyle name="출력 4 4 3 3 2" xfId="41552" xr:uid="{60E5E9F6-4F97-466E-B22E-A36BD50469B5}"/>
    <cellStyle name="출력 4 4 3 4" xfId="41553" xr:uid="{FD892CBB-98EA-458D-A590-723244C7E3C7}"/>
    <cellStyle name="출력 4 4 4" xfId="19934" xr:uid="{A594489D-6CA1-4E05-961D-0A7210A3DFC4}"/>
    <cellStyle name="출력 4 4 4 2" xfId="41554" xr:uid="{CEDDFB73-03E6-4F6B-AB6A-0980A705F683}"/>
    <cellStyle name="출력 4 4 5" xfId="19935" xr:uid="{F523EA5D-EA09-418B-95C4-A6A76BE90D7B}"/>
    <cellStyle name="출력 4 4 5 2" xfId="41555" xr:uid="{CC530F3A-B536-415D-BCF4-09F5B93EF390}"/>
    <cellStyle name="출력 4 4 6" xfId="41556" xr:uid="{DCC24628-3352-4B3E-BC87-557DB22ECD86}"/>
    <cellStyle name="출력 4 5" xfId="19936" xr:uid="{A9AAB462-1103-4BF1-A796-D21BEE895CF6}"/>
    <cellStyle name="출력 4 5 2" xfId="19937" xr:uid="{CA68F133-CEA0-45F3-BB6F-9E7B3AA229C3}"/>
    <cellStyle name="출력 4 5 2 2" xfId="19938" xr:uid="{62925A28-510E-48DC-B65F-AFC0CC0066B5}"/>
    <cellStyle name="출력 4 5 2 2 2" xfId="41557" xr:uid="{06CA8C7C-EA19-4E33-80DC-01D42080FE39}"/>
    <cellStyle name="출력 4 5 2 3" xfId="19939" xr:uid="{9C105A6A-A4AD-47E8-9EC5-0AE23BA1D5CB}"/>
    <cellStyle name="출력 4 5 2 3 2" xfId="41558" xr:uid="{933398BF-6283-44AC-B6BB-10D22414602E}"/>
    <cellStyle name="출력 4 5 2 4" xfId="41559" xr:uid="{A2F425FF-E705-4717-B485-5EB583AA6BB6}"/>
    <cellStyle name="출력 4 5 3" xfId="19940" xr:uid="{F391D6AF-EE71-4728-93CA-FE2A5654AA2E}"/>
    <cellStyle name="출력 4 5 3 2" xfId="19941" xr:uid="{FECB1F63-3F9D-4759-A7B6-6F32473EC9E6}"/>
    <cellStyle name="출력 4 5 3 2 2" xfId="41560" xr:uid="{983FC16A-941D-4E6E-A02D-6509B9520036}"/>
    <cellStyle name="출력 4 5 3 3" xfId="19942" xr:uid="{85FD2150-5685-44DD-8CA8-C54ADD01BC78}"/>
    <cellStyle name="출력 4 5 3 3 2" xfId="41561" xr:uid="{420FCCAD-99EE-4D52-850C-6E9DA061C800}"/>
    <cellStyle name="출력 4 5 3 4" xfId="41562" xr:uid="{DF342D9F-2340-45E9-B711-FED7C45B7E51}"/>
    <cellStyle name="출력 4 5 4" xfId="19943" xr:uid="{7C81B9F1-8634-44D6-A0E2-E5E3664CBB09}"/>
    <cellStyle name="출력 4 5 4 2" xfId="41563" xr:uid="{AD1295E1-9202-43C7-9509-BAE40E491067}"/>
    <cellStyle name="출력 4 5 5" xfId="19944" xr:uid="{BA016E50-7E11-444E-88FD-B9356CAD7915}"/>
    <cellStyle name="출력 4 5 5 2" xfId="41564" xr:uid="{AB53E48E-2EFF-4193-848F-52618D79FB8E}"/>
    <cellStyle name="출력 4 5 6" xfId="41565" xr:uid="{06018318-3EDA-462D-B4B4-C22FDA205568}"/>
    <cellStyle name="출력 4 6" xfId="19945" xr:uid="{3D3A66D8-AF29-4B29-B7E2-54B6873F3FF9}"/>
    <cellStyle name="출력 4 6 2" xfId="19946" xr:uid="{294FA00F-552C-4500-961D-998807D82C7A}"/>
    <cellStyle name="출력 4 6 2 2" xfId="19947" xr:uid="{AA2DBF5A-A0B2-406B-A4C7-B8BC2B99610A}"/>
    <cellStyle name="출력 4 6 2 2 2" xfId="41566" xr:uid="{9BD60892-01B3-4483-93B7-BBD215E7927B}"/>
    <cellStyle name="출력 4 6 2 3" xfId="19948" xr:uid="{3EC93359-3564-4790-8B25-0EFB51E7A051}"/>
    <cellStyle name="출력 4 6 2 3 2" xfId="41567" xr:uid="{686A5B3E-D87E-487C-87E8-12F2B41391C3}"/>
    <cellStyle name="출력 4 6 2 4" xfId="41568" xr:uid="{E18915D7-3EB6-4B3F-95D5-EA39492A357E}"/>
    <cellStyle name="출력 4 6 3" xfId="19949" xr:uid="{EBFB436C-2C2E-40FD-AD68-82FF4D3182FD}"/>
    <cellStyle name="출력 4 6 3 2" xfId="19950" xr:uid="{60C0ECA9-B1F0-4689-B0F0-87AD954C01B9}"/>
    <cellStyle name="출력 4 6 3 2 2" xfId="41569" xr:uid="{2589CFF9-7F41-4CE2-BA9D-2B185DC59CD3}"/>
    <cellStyle name="출력 4 6 3 3" xfId="19951" xr:uid="{D989C291-3576-49F6-AED0-DD002C898306}"/>
    <cellStyle name="출력 4 6 3 3 2" xfId="41570" xr:uid="{CE260531-E62C-4316-AF3E-7A4EB09B65B5}"/>
    <cellStyle name="출력 4 6 3 4" xfId="41571" xr:uid="{9539B362-2191-419A-8A42-7188003E3B9E}"/>
    <cellStyle name="출력 4 6 4" xfId="19952" xr:uid="{2ADBD0C7-CF7F-479C-A1D3-D1441B37D9D7}"/>
    <cellStyle name="출력 4 6 4 2" xfId="41572" xr:uid="{8E19F13A-DBE4-434D-A03F-5A7604585FCD}"/>
    <cellStyle name="출력 4 6 5" xfId="19953" xr:uid="{2FF5D7C7-EA03-4DD4-ADD1-952EF2D26227}"/>
    <cellStyle name="출력 4 6 5 2" xfId="41573" xr:uid="{511C7107-9887-4B3A-99B9-0412EE72B073}"/>
    <cellStyle name="출력 4 6 6" xfId="41574" xr:uid="{A7C55358-203E-4367-9188-495C22D06559}"/>
    <cellStyle name="출력 4 7" xfId="19954" xr:uid="{AF40E317-9CD2-455F-B8CF-CABDC7BEB62B}"/>
    <cellStyle name="출력 4 7 2" xfId="19955" xr:uid="{7DC31A64-BEC4-4224-8A17-1FEAB63E77E1}"/>
    <cellStyle name="출력 4 7 2 2" xfId="19956" xr:uid="{75E3949A-8D0B-4BF0-AB77-543D49F5FFF2}"/>
    <cellStyle name="출력 4 7 2 2 2" xfId="41575" xr:uid="{9210445E-1538-442E-856C-578C4D57B710}"/>
    <cellStyle name="출력 4 7 2 3" xfId="19957" xr:uid="{8E87F58F-8F44-4237-B618-9F8B6817D35E}"/>
    <cellStyle name="출력 4 7 2 3 2" xfId="41576" xr:uid="{B08CAC25-1DBF-460D-923A-4F0545FBDE51}"/>
    <cellStyle name="출력 4 7 2 4" xfId="41577" xr:uid="{3E1E2ADE-A916-4A3E-A553-CEC2246C6C82}"/>
    <cellStyle name="출력 4 7 3" xfId="19958" xr:uid="{BADCB70C-CE21-41CD-9375-F6332B217B13}"/>
    <cellStyle name="출력 4 7 3 2" xfId="19959" xr:uid="{C92AE84C-79EB-4E70-9A84-2B1296B30FF1}"/>
    <cellStyle name="출력 4 7 3 2 2" xfId="41578" xr:uid="{35C80F82-6229-4CCA-98A4-6D74E7FA5781}"/>
    <cellStyle name="출력 4 7 3 3" xfId="19960" xr:uid="{8FCF053A-1B0D-4881-8D27-F710E4FDD500}"/>
    <cellStyle name="출력 4 7 3 3 2" xfId="41579" xr:uid="{2BBE4233-815C-4A6F-AB22-B2F7393CFDD2}"/>
    <cellStyle name="출력 4 7 3 4" xfId="41580" xr:uid="{BEB080B1-B67B-4678-9E27-E6F7D5A37BFB}"/>
    <cellStyle name="출력 4 7 4" xfId="19961" xr:uid="{79285597-541A-414B-82F1-EAF9770332F6}"/>
    <cellStyle name="출력 4 7 4 2" xfId="41581" xr:uid="{C655D7D0-6E70-4827-96A2-F491D6BB035F}"/>
    <cellStyle name="출력 4 7 5" xfId="19962" xr:uid="{58522739-19B1-4C2A-94E7-37280CE8D352}"/>
    <cellStyle name="출력 4 7 5 2" xfId="41582" xr:uid="{0D5F4F13-1B2A-4FA6-AF64-A8DE7DD4716E}"/>
    <cellStyle name="출력 4 7 6" xfId="41583" xr:uid="{D0128F45-3BF9-4DC1-A0EF-2749E62C8905}"/>
    <cellStyle name="출력 4 8" xfId="19963" xr:uid="{715DC18A-669D-4AE9-B3B4-56176131240C}"/>
    <cellStyle name="출력 4 8 2" xfId="19964" xr:uid="{9DA1B23B-0999-4BDB-B67F-D147C2F19D34}"/>
    <cellStyle name="출력 4 8 2 2" xfId="19965" xr:uid="{02D96D67-CB58-4C47-9C7B-4E5753E57B0F}"/>
    <cellStyle name="출력 4 8 2 2 2" xfId="41584" xr:uid="{31E38520-A780-4150-B7B5-5E45922DFC36}"/>
    <cellStyle name="출력 4 8 2 3" xfId="19966" xr:uid="{81CDFE34-56E6-4C42-A1FC-23B445F7AAE9}"/>
    <cellStyle name="출력 4 8 2 3 2" xfId="41585" xr:uid="{53F14D08-D7A7-4766-90E7-30336F53AEE9}"/>
    <cellStyle name="출력 4 8 2 4" xfId="41586" xr:uid="{DC198B8A-085E-4410-851F-0298B88F6C3B}"/>
    <cellStyle name="출력 4 8 3" xfId="19967" xr:uid="{007D00F7-F4A3-4015-8C6E-5E944059BDE8}"/>
    <cellStyle name="출력 4 8 3 2" xfId="19968" xr:uid="{6646BC18-7AB5-4EC4-A26C-95E9EF47B250}"/>
    <cellStyle name="출력 4 8 3 2 2" xfId="41587" xr:uid="{EF66A9A9-C0BE-45B1-B36B-25D9E6799694}"/>
    <cellStyle name="출력 4 8 3 3" xfId="19969" xr:uid="{CAC54C60-6B33-4683-8710-ACA607170A7B}"/>
    <cellStyle name="출력 4 8 3 3 2" xfId="41588" xr:uid="{9E470C17-55D9-4627-8DEB-EB4164F3067F}"/>
    <cellStyle name="출력 4 8 3 4" xfId="41589" xr:uid="{130331C3-1C01-452C-B8A8-4DC712707C70}"/>
    <cellStyle name="출력 4 8 4" xfId="19970" xr:uid="{C78D288F-8745-4D6A-899C-62B4B2C63E7B}"/>
    <cellStyle name="출력 4 8 4 2" xfId="41590" xr:uid="{3B68DA47-AA1F-491C-8DBD-DB6BD5C07A79}"/>
    <cellStyle name="출력 4 8 5" xfId="19971" xr:uid="{96990C8D-2E47-4CE1-A316-CCE514FA281E}"/>
    <cellStyle name="출력 4 8 5 2" xfId="41591" xr:uid="{97AC5D78-EF49-4943-A194-FCC59E8FF66C}"/>
    <cellStyle name="출력 4 8 6" xfId="41592" xr:uid="{24175AE3-5B8D-47E6-9BC2-4D79A7B95C2E}"/>
    <cellStyle name="출력 4 9" xfId="19972" xr:uid="{E9441B9F-DE88-4751-8F78-F60EA486119B}"/>
    <cellStyle name="출력 4 9 2" xfId="19973" xr:uid="{3DE0ACDC-64CB-4E38-8115-7210A39AEBD3}"/>
    <cellStyle name="출력 4 9 2 2" xfId="19974" xr:uid="{71864EB2-2A82-4A5E-9B12-EB14EAFDA5C6}"/>
    <cellStyle name="출력 4 9 2 2 2" xfId="41593" xr:uid="{043B17F2-E8DB-4560-9CBC-6CDCA6096F24}"/>
    <cellStyle name="출력 4 9 2 3" xfId="19975" xr:uid="{4E68A91D-6D3E-40A2-B168-153116EF4299}"/>
    <cellStyle name="출력 4 9 2 3 2" xfId="41594" xr:uid="{AB40D820-6D88-4B79-8D51-057C83E20C56}"/>
    <cellStyle name="출력 4 9 2 4" xfId="41595" xr:uid="{A9EB4B9F-AB95-4C1F-8AAE-1BC4B81A6ABA}"/>
    <cellStyle name="출력 4 9 3" xfId="19976" xr:uid="{24C61462-A969-432F-9B7A-01A81842D97B}"/>
    <cellStyle name="출력 4 9 3 2" xfId="19977" xr:uid="{7EAC4637-2C53-4ED8-BA2A-BDD14EDF77EC}"/>
    <cellStyle name="출력 4 9 3 2 2" xfId="41596" xr:uid="{A3664575-663E-4A34-A0AE-9369F673D202}"/>
    <cellStyle name="출력 4 9 3 3" xfId="19978" xr:uid="{A4DC8D95-8E8B-4CF1-AFAA-EB11CCF07929}"/>
    <cellStyle name="출력 4 9 3 3 2" xfId="41597" xr:uid="{1EA114D4-6463-42C9-AD15-B56ECFD60296}"/>
    <cellStyle name="출력 4 9 3 4" xfId="41598" xr:uid="{5B50CA38-4D73-41F6-8782-D4238A54C681}"/>
    <cellStyle name="출력 4 9 4" xfId="19979" xr:uid="{8E034EC4-3814-41C4-9283-635CF99FBF65}"/>
    <cellStyle name="출력 4 9 4 2" xfId="41599" xr:uid="{BB8693BA-3D24-4B8A-99EE-039D086894ED}"/>
    <cellStyle name="출력 4 9 5" xfId="19980" xr:uid="{5BA94640-2319-4D56-AB8F-7EFE0ECF27FA}"/>
    <cellStyle name="출력 4 9 5 2" xfId="41600" xr:uid="{43816128-2A9B-45DB-9DD2-597CF137D925}"/>
    <cellStyle name="출력 4 9 6" xfId="41601" xr:uid="{F76C4751-4887-45ED-A046-C4E81E156511}"/>
    <cellStyle name="출력 40" xfId="19981" xr:uid="{131B9DFC-B7E1-4F66-A52E-2064E4CD96A7}"/>
    <cellStyle name="출력 40 2" xfId="19982" xr:uid="{075F0629-43F5-44DE-8F24-7AD1B3FA0FA1}"/>
    <cellStyle name="출력 40 2 2" xfId="19983" xr:uid="{EC47B09C-210D-4F03-B8BB-EA4540A28EF6}"/>
    <cellStyle name="출력 40 2 2 2" xfId="41602" xr:uid="{B29B2BCE-50CF-4B5B-9BC1-520028FF3CDD}"/>
    <cellStyle name="출력 40 2 3" xfId="19984" xr:uid="{DB496225-1C27-4202-9914-BA5F2903A04C}"/>
    <cellStyle name="출력 40 2 3 2" xfId="41603" xr:uid="{4D8CE0BB-4FA4-4E68-859B-98AA0D77FE72}"/>
    <cellStyle name="출력 40 2 4" xfId="41604" xr:uid="{A5FAFE2E-82B2-4A92-AE73-C3D97218BDBF}"/>
    <cellStyle name="출력 40 3" xfId="19985" xr:uid="{3E4A39D5-1101-4648-A597-F0D5DB5C3466}"/>
    <cellStyle name="출력 40 3 2" xfId="19986" xr:uid="{4C54DB36-D068-4816-A23E-31DE84857217}"/>
    <cellStyle name="출력 40 3 2 2" xfId="41605" xr:uid="{6E39642F-6CBD-40F7-9E7D-2C0307C0EBBD}"/>
    <cellStyle name="출력 40 3 3" xfId="19987" xr:uid="{7943355D-B6A5-48F1-82B0-9B6489A5610F}"/>
    <cellStyle name="출력 40 3 3 2" xfId="41606" xr:uid="{1816573A-A4D1-40B5-81D6-749C11A4670A}"/>
    <cellStyle name="출력 40 3 4" xfId="41607" xr:uid="{117603FD-9F34-47B6-9B48-B114D8E5E0A8}"/>
    <cellStyle name="출력 40 4" xfId="19988" xr:uid="{03917AC4-60D0-4BB1-B964-0CA40B8F4A20}"/>
    <cellStyle name="출력 40 4 2" xfId="19989" xr:uid="{08953C0D-E7D5-472D-B44D-55E9754F4A3B}"/>
    <cellStyle name="출력 40 4 2 2" xfId="41608" xr:uid="{3B119B7A-537B-4414-BA30-C286E8A37657}"/>
    <cellStyle name="출력 40 4 3" xfId="19990" xr:uid="{469D2F78-7BA7-4F67-9E9F-D058AA9BA2FD}"/>
    <cellStyle name="출력 40 4 3 2" xfId="41609" xr:uid="{4680FAE7-41F4-460D-BEF7-D9F3556A9821}"/>
    <cellStyle name="출력 40 4 4" xfId="41610" xr:uid="{192E263D-F350-49EB-8440-9EF1ED18DCC6}"/>
    <cellStyle name="출력 40 5" xfId="19991" xr:uid="{E19524F7-EFAB-4789-9376-6354F6FB657C}"/>
    <cellStyle name="출력 40 5 2" xfId="41611" xr:uid="{0A3FD179-67A6-4F3B-A418-F839A210FC4B}"/>
    <cellStyle name="출력 40 6" xfId="19992" xr:uid="{A3C388DE-1739-49D7-895F-20928C073F67}"/>
    <cellStyle name="출력 40 6 2" xfId="41612" xr:uid="{3671B55E-638D-4FCE-9772-29096F134D56}"/>
    <cellStyle name="출력 40 7" xfId="41613" xr:uid="{30552808-E701-44A8-9D9A-618C869752B8}"/>
    <cellStyle name="출력 41" xfId="19993" xr:uid="{B8C40201-904F-4029-9FFA-F07AD14EC6C6}"/>
    <cellStyle name="출력 41 2" xfId="19994" xr:uid="{DDA59E3C-10EE-4407-BCE3-E1CD169F1A35}"/>
    <cellStyle name="출력 41 2 2" xfId="19995" xr:uid="{1BCE9E03-D480-4483-AE35-F7F0046C93F2}"/>
    <cellStyle name="출력 41 2 2 2" xfId="41614" xr:uid="{A98CB457-15CA-4342-98C8-093DA69BE43A}"/>
    <cellStyle name="출력 41 2 3" xfId="19996" xr:uid="{2292348A-5F75-40A8-95D5-AFBAF65D910A}"/>
    <cellStyle name="출력 41 2 3 2" xfId="41615" xr:uid="{0A78CDC4-EE55-47AF-81F7-A24617DA62FB}"/>
    <cellStyle name="출력 41 2 4" xfId="41616" xr:uid="{3249DDA4-EB5C-45FC-BB3E-C1BAFD5E9C43}"/>
    <cellStyle name="출력 41 3" xfId="19997" xr:uid="{16D9111E-A786-4F9D-BBB6-7858F1D9C36E}"/>
    <cellStyle name="출력 41 3 2" xfId="19998" xr:uid="{76B7708C-2416-447F-ADE6-61D70E77B0A0}"/>
    <cellStyle name="출력 41 3 2 2" xfId="41617" xr:uid="{07A8775D-9415-4897-A816-AD3FDECE215E}"/>
    <cellStyle name="출력 41 3 3" xfId="19999" xr:uid="{A3512501-2527-4E22-9A68-BFF99F82EFAA}"/>
    <cellStyle name="출력 41 3 3 2" xfId="41618" xr:uid="{D407849D-978A-4940-BCDC-746C893F0439}"/>
    <cellStyle name="출력 41 3 4" xfId="41619" xr:uid="{1D58881C-1DFA-4046-8D87-4667D75FF535}"/>
    <cellStyle name="출력 41 4" xfId="20000" xr:uid="{41241ABB-3C3A-476E-8089-9A6228C7441A}"/>
    <cellStyle name="출력 41 4 2" xfId="20001" xr:uid="{8646AD4A-A917-46EF-95B1-8082BDD6D7EB}"/>
    <cellStyle name="출력 41 4 2 2" xfId="41620" xr:uid="{A2B8DC94-F9A3-42EC-98CD-196128D053B0}"/>
    <cellStyle name="출력 41 4 3" xfId="20002" xr:uid="{D094BFE8-EFB7-4767-BD7F-632328C4ED5F}"/>
    <cellStyle name="출력 41 4 3 2" xfId="41621" xr:uid="{15517DE7-3651-44C9-93D2-92BA44928B09}"/>
    <cellStyle name="출력 41 4 4" xfId="41622" xr:uid="{F93FB212-DC55-4E92-94F6-F6509645A188}"/>
    <cellStyle name="출력 41 5" xfId="20003" xr:uid="{F8A038BF-D4DB-4F23-97F3-6FA9A9125923}"/>
    <cellStyle name="출력 41 5 2" xfId="41623" xr:uid="{2B4EDAAE-0901-49E8-8730-51565ABA7AC3}"/>
    <cellStyle name="출력 41 6" xfId="20004" xr:uid="{7092350C-D538-4FBB-A0E6-D91FD74FF8C7}"/>
    <cellStyle name="출력 41 6 2" xfId="41624" xr:uid="{480DECA1-24C7-4A49-8C9F-87859C1C0C51}"/>
    <cellStyle name="출력 41 7" xfId="41625" xr:uid="{1549DA80-06F0-4A10-A701-D3C902038859}"/>
    <cellStyle name="출력 42" xfId="20005" xr:uid="{242097A0-F954-459D-9DFF-5EEE0EB53E03}"/>
    <cellStyle name="출력 42 2" xfId="20006" xr:uid="{C515A8EB-E8A0-4BA9-8750-502381EFF473}"/>
    <cellStyle name="출력 42 2 2" xfId="20007" xr:uid="{DF09335D-74CC-443E-A5AF-88189BCDE2EA}"/>
    <cellStyle name="출력 42 2 2 2" xfId="41626" xr:uid="{1D12270D-5345-4994-8ACA-3E69048DA84B}"/>
    <cellStyle name="출력 42 2 3" xfId="20008" xr:uid="{1510C560-2161-4398-992C-BC0BCD892E02}"/>
    <cellStyle name="출력 42 2 3 2" xfId="41627" xr:uid="{5AF14AFC-A540-4C78-B721-FCFF052F3440}"/>
    <cellStyle name="출력 42 2 4" xfId="41628" xr:uid="{95309BC8-3432-4778-8E77-6A26484BCD0D}"/>
    <cellStyle name="출력 42 3" xfId="20009" xr:uid="{3CFE8EAA-61D9-41B8-9116-99578B3DFDC6}"/>
    <cellStyle name="출력 42 3 2" xfId="20010" xr:uid="{6C72DC8C-F1F6-4462-9B39-305BEF6D9602}"/>
    <cellStyle name="출력 42 3 2 2" xfId="41629" xr:uid="{D65FE4DB-20A6-44EE-BDA4-221CB913AA71}"/>
    <cellStyle name="출력 42 3 3" xfId="20011" xr:uid="{8DB26501-B2C8-4852-99D8-2DEFB820155F}"/>
    <cellStyle name="출력 42 3 3 2" xfId="41630" xr:uid="{489C1C5F-9FC1-4934-89A0-2E6703B8626A}"/>
    <cellStyle name="출력 42 3 4" xfId="41631" xr:uid="{B50851CA-E6AC-4DE6-ABBB-87BDAFCB3F2F}"/>
    <cellStyle name="출력 42 4" xfId="20012" xr:uid="{B2B136B6-857F-492C-B253-6BCE9C1AA419}"/>
    <cellStyle name="출력 42 4 2" xfId="20013" xr:uid="{17D39804-F1DC-4DCC-821F-5C2DB169F910}"/>
    <cellStyle name="출력 42 4 2 2" xfId="41632" xr:uid="{331DC25A-83A2-4B85-8633-C369EE79655D}"/>
    <cellStyle name="출력 42 4 3" xfId="20014" xr:uid="{E0B54E41-CB7C-4C56-A744-02BCF35DA8FA}"/>
    <cellStyle name="출력 42 4 3 2" xfId="41633" xr:uid="{42E10435-DBBF-4A21-B0D7-E91BFAC1A8C9}"/>
    <cellStyle name="출력 42 4 4" xfId="41634" xr:uid="{A27F70F5-6E3E-4689-80E6-4D1A7EA6E1BB}"/>
    <cellStyle name="출력 42 5" xfId="20015" xr:uid="{BF19886D-AD7E-4260-88AB-6499B0D8C399}"/>
    <cellStyle name="출력 42 5 2" xfId="41635" xr:uid="{BCA3F927-EC4E-4591-A4A2-F5359EC39338}"/>
    <cellStyle name="출력 42 6" xfId="20016" xr:uid="{8A484EFE-3E0C-467C-8277-64008DF0182F}"/>
    <cellStyle name="출력 42 6 2" xfId="41636" xr:uid="{8964F0A3-2EC9-4F4B-928E-C17090C7793A}"/>
    <cellStyle name="출력 42 7" xfId="41637" xr:uid="{CD06398C-478D-49A9-8404-8A8752C63403}"/>
    <cellStyle name="출력 43" xfId="42333" xr:uid="{66FA00FA-9EC9-4BC4-9C26-F7F8549C5F26}"/>
    <cellStyle name="출력 5" xfId="20017" xr:uid="{D5DD9A73-964F-4E54-B5E4-805232575B5A}"/>
    <cellStyle name="출력 5 10" xfId="20018" xr:uid="{80BA2D34-E675-4C79-82CF-788FF65FA146}"/>
    <cellStyle name="출력 5 10 2" xfId="20019" xr:uid="{CF2981D5-4CA9-49A1-A30E-D385477CF1FD}"/>
    <cellStyle name="출력 5 10 2 2" xfId="20020" xr:uid="{215B5596-A894-460C-9822-04A5FB78BF22}"/>
    <cellStyle name="출력 5 10 2 2 2" xfId="41638" xr:uid="{468235C6-331D-4099-8758-05ADC30AC55D}"/>
    <cellStyle name="출력 5 10 2 3" xfId="20021" xr:uid="{276E09CF-1174-4471-9FCF-A62D8A7327FF}"/>
    <cellStyle name="출력 5 10 2 3 2" xfId="41639" xr:uid="{7CECDCF3-FF91-4736-BC2D-111C69A7FDFC}"/>
    <cellStyle name="출력 5 10 2 4" xfId="41640" xr:uid="{04736A27-2F5D-4F43-9DBB-05279E41C012}"/>
    <cellStyle name="출력 5 10 3" xfId="20022" xr:uid="{63885995-F904-4776-A5D2-55EEC84D0748}"/>
    <cellStyle name="출력 5 10 3 2" xfId="20023" xr:uid="{EB6C49F2-9A74-435E-BA4C-3A52FE606351}"/>
    <cellStyle name="출력 5 10 3 2 2" xfId="41641" xr:uid="{E5A4C943-54D4-43BC-B71F-4DCDA7D60FEA}"/>
    <cellStyle name="출력 5 10 3 3" xfId="20024" xr:uid="{6FDBBCD8-7CC3-4529-9850-AFAF78F7A1C2}"/>
    <cellStyle name="출력 5 10 3 3 2" xfId="41642" xr:uid="{18ED0085-9255-44BD-ACEE-10A00AD71ABA}"/>
    <cellStyle name="출력 5 10 3 4" xfId="41643" xr:uid="{C669E487-A297-4185-9E33-715B1F799B12}"/>
    <cellStyle name="출력 5 10 4" xfId="20025" xr:uid="{0CB69028-BC9B-476C-8F02-5F5B01A483B0}"/>
    <cellStyle name="출력 5 10 4 2" xfId="41644" xr:uid="{E2DEAEF1-5B57-4F1B-8AD4-1BB9B4BBC7F1}"/>
    <cellStyle name="출력 5 10 5" xfId="20026" xr:uid="{D392CC4F-D581-459D-A06D-41EBEFCE2659}"/>
    <cellStyle name="출력 5 10 5 2" xfId="41645" xr:uid="{B5B852E3-FDB6-4B48-8FAE-C22B08087B19}"/>
    <cellStyle name="출력 5 10 6" xfId="41646" xr:uid="{8B0B2ACC-0F3F-4F4E-93C8-DC338B14524C}"/>
    <cellStyle name="출력 5 11" xfId="20027" xr:uid="{6D31A3D0-CAA7-41E0-BE6B-63F109E3F806}"/>
    <cellStyle name="출력 5 11 2" xfId="20028" xr:uid="{9D5AC03E-3830-4128-8F60-1F386559E9D4}"/>
    <cellStyle name="출력 5 11 2 2" xfId="20029" xr:uid="{8FA82392-BD0E-49E6-BCE1-8A80C3008851}"/>
    <cellStyle name="출력 5 11 2 2 2" xfId="41647" xr:uid="{4EA9945B-4867-4AA5-977E-D9A3CA5E8522}"/>
    <cellStyle name="출력 5 11 2 3" xfId="20030" xr:uid="{C991DD9C-C99F-4FEC-B1DB-88C30B7AA53D}"/>
    <cellStyle name="출력 5 11 2 3 2" xfId="41648" xr:uid="{4D78D486-0FAC-4D46-BC5A-064EA9C6A91A}"/>
    <cellStyle name="출력 5 11 2 4" xfId="41649" xr:uid="{617240F4-0707-4143-AEFD-C319DE4B3BCE}"/>
    <cellStyle name="출력 5 11 3" xfId="20031" xr:uid="{FCBF2F9A-4476-4038-BF6F-2CFD365F1653}"/>
    <cellStyle name="출력 5 11 3 2" xfId="20032" xr:uid="{63EA15E5-F2D7-4699-AD4A-5830E783B5FB}"/>
    <cellStyle name="출력 5 11 3 2 2" xfId="41650" xr:uid="{A65CC812-689B-4835-AE15-D6E91679F51D}"/>
    <cellStyle name="출력 5 11 3 3" xfId="20033" xr:uid="{72E41E78-18C7-4CC6-BDA6-34C37B24A6FB}"/>
    <cellStyle name="출력 5 11 3 3 2" xfId="41651" xr:uid="{3BF8DAC8-300C-4504-A0FD-B4905D9A3D95}"/>
    <cellStyle name="출력 5 11 3 4" xfId="41652" xr:uid="{3E1E75F7-C50C-4AA3-87B0-AF08E8E0C597}"/>
    <cellStyle name="출력 5 11 4" xfId="20034" xr:uid="{FFC6213F-3A43-4828-BB44-8D1E529D60EF}"/>
    <cellStyle name="출력 5 11 4 2" xfId="41653" xr:uid="{8327CF30-C19A-4382-AEAB-37FFC05EB848}"/>
    <cellStyle name="출력 5 11 5" xfId="20035" xr:uid="{42C69C37-6671-4FAE-9AE9-D02A62AAF65E}"/>
    <cellStyle name="출력 5 11 5 2" xfId="41654" xr:uid="{47769013-7FD2-4CE5-A14E-C99AA2EFD5D8}"/>
    <cellStyle name="출력 5 11 6" xfId="41655" xr:uid="{27C6040B-946A-45E1-ABBD-7A752F5FDC95}"/>
    <cellStyle name="출력 5 12" xfId="20036" xr:uid="{8966177A-09CC-467E-A5A6-30F8CDEA11EE}"/>
    <cellStyle name="출력 5 12 2" xfId="20037" xr:uid="{B37476BB-EA1B-4655-A871-6A8C0F4C7D1C}"/>
    <cellStyle name="출력 5 12 2 2" xfId="20038" xr:uid="{FA438B4B-F86F-485C-AE46-7D14C5B2B130}"/>
    <cellStyle name="출력 5 12 2 2 2" xfId="41656" xr:uid="{9CA301C2-69FD-4C1E-87CC-5A6091C3A6AC}"/>
    <cellStyle name="출력 5 12 2 3" xfId="20039" xr:uid="{D6B3D959-B3A2-4ED0-B415-DED75B27CD95}"/>
    <cellStyle name="출력 5 12 2 3 2" xfId="41657" xr:uid="{47CB5A2A-71E8-462E-8271-43FB6AC414FC}"/>
    <cellStyle name="출력 5 12 2 4" xfId="41658" xr:uid="{E9283E4D-7E66-41E9-88B9-C8760AE70D8C}"/>
    <cellStyle name="출력 5 12 3" xfId="20040" xr:uid="{EE9ADDC2-85B6-4849-A881-479CA247726E}"/>
    <cellStyle name="출력 5 12 3 2" xfId="20041" xr:uid="{C0B83EEA-5906-436B-9458-DD6B3C957786}"/>
    <cellStyle name="출력 5 12 3 2 2" xfId="41659" xr:uid="{2FCE8639-22A8-4971-AB9D-D31A7AA42C5A}"/>
    <cellStyle name="출력 5 12 3 3" xfId="20042" xr:uid="{D03C20DF-21E7-45C5-ADBB-92816E5351F2}"/>
    <cellStyle name="출력 5 12 3 3 2" xfId="41660" xr:uid="{0D6B8A94-65E1-472E-BAEE-97E4EDDE34A9}"/>
    <cellStyle name="출력 5 12 3 4" xfId="41661" xr:uid="{191EA73D-AC4A-438D-AD79-E1EC520E0911}"/>
    <cellStyle name="출력 5 12 4" xfId="20043" xr:uid="{7F81DB0A-A1DC-47ED-970B-ABB391961B0A}"/>
    <cellStyle name="출력 5 12 4 2" xfId="41662" xr:uid="{FA053FFB-2259-4974-B0F7-330E674C8973}"/>
    <cellStyle name="출력 5 12 5" xfId="20044" xr:uid="{E61768EB-76F4-4642-ACE2-BB2E36296D95}"/>
    <cellStyle name="출력 5 12 5 2" xfId="41663" xr:uid="{D5299151-E0D6-475B-9C14-6A1470C7469B}"/>
    <cellStyle name="출력 5 12 6" xfId="41664" xr:uid="{F4C09B7A-AD77-4C03-A5E1-D0628A983F00}"/>
    <cellStyle name="출력 5 13" xfId="20045" xr:uid="{F71BF31D-C680-4F9C-817C-9A48533DCB8B}"/>
    <cellStyle name="출력 5 13 2" xfId="20046" xr:uid="{206D53F8-1689-40CA-91D3-C5E5FB123CC9}"/>
    <cellStyle name="출력 5 13 2 2" xfId="20047" xr:uid="{382C2C4B-6F14-45FF-8CBB-EDD984A7006A}"/>
    <cellStyle name="출력 5 13 2 2 2" xfId="41665" xr:uid="{00B7ED84-59E9-4124-80BF-1D2C3624FA73}"/>
    <cellStyle name="출력 5 13 2 3" xfId="20048" xr:uid="{253877FA-641B-43FE-8A85-62D588BAF88D}"/>
    <cellStyle name="출력 5 13 2 3 2" xfId="41666" xr:uid="{B102D6E7-80DC-4ADF-B03E-455A98A45F30}"/>
    <cellStyle name="출력 5 13 2 4" xfId="41667" xr:uid="{B0629AD0-0B4C-4D8E-9082-79746BBF055A}"/>
    <cellStyle name="출력 5 13 3" xfId="20049" xr:uid="{59B00FB6-B86E-42D6-A6B3-E88871902CC5}"/>
    <cellStyle name="출력 5 13 3 2" xfId="20050" xr:uid="{874E979B-4747-4C59-A150-BC95FD8712BC}"/>
    <cellStyle name="출력 5 13 3 2 2" xfId="41668" xr:uid="{C8E28992-EA2E-433E-B294-52FAC08CB2F5}"/>
    <cellStyle name="출력 5 13 3 3" xfId="20051" xr:uid="{94EB8022-6266-4094-BD6D-6E635C520DE4}"/>
    <cellStyle name="출력 5 13 3 3 2" xfId="41669" xr:uid="{5009636F-1932-44AC-B960-690B597A7125}"/>
    <cellStyle name="출력 5 13 3 4" xfId="41670" xr:uid="{BC75249C-CC1F-4D45-902C-B07C5ABBD126}"/>
    <cellStyle name="출력 5 13 4" xfId="20052" xr:uid="{558EE97A-D00D-4967-A912-3AD10E4053ED}"/>
    <cellStyle name="출력 5 13 4 2" xfId="41671" xr:uid="{4BB1950D-6145-418F-ABBE-28E8BC7CF221}"/>
    <cellStyle name="출력 5 13 5" xfId="20053" xr:uid="{6C49D11B-5BB3-4C1F-99FA-F1B507797B67}"/>
    <cellStyle name="출력 5 13 5 2" xfId="41672" xr:uid="{A701B753-C47B-4682-812A-E97B68AD17DB}"/>
    <cellStyle name="출력 5 13 6" xfId="41673" xr:uid="{ED456911-DB3E-41F6-808C-FE1A3E857D8C}"/>
    <cellStyle name="출력 5 14" xfId="20054" xr:uid="{7E82F876-8D15-4BF3-AFDA-961EBAA729C8}"/>
    <cellStyle name="출력 5 14 2" xfId="20055" xr:uid="{FB1CC6BD-A316-433A-B19F-AB80C1D74E46}"/>
    <cellStyle name="출력 5 14 2 2" xfId="20056" xr:uid="{A35BA805-C001-42E3-A4F3-45CDE6666977}"/>
    <cellStyle name="출력 5 14 2 2 2" xfId="41674" xr:uid="{2C35C264-1BBE-40E6-BFEE-C008D28E19B5}"/>
    <cellStyle name="출력 5 14 2 3" xfId="20057" xr:uid="{5F578AE8-29FD-45D2-8075-59729472A421}"/>
    <cellStyle name="출력 5 14 2 3 2" xfId="41675" xr:uid="{C1B6181B-FFC6-4C78-BC93-3601041FE648}"/>
    <cellStyle name="출력 5 14 2 4" xfId="41676" xr:uid="{D36810B0-B379-4E61-B716-4254BC20909D}"/>
    <cellStyle name="출력 5 14 3" xfId="20058" xr:uid="{882F146B-1F80-4363-A6D7-5CFE24E36190}"/>
    <cellStyle name="출력 5 14 3 2" xfId="20059" xr:uid="{4AD41AC4-BB5C-4CFA-98A6-A490D896E13E}"/>
    <cellStyle name="출력 5 14 3 2 2" xfId="41677" xr:uid="{1369673B-19FC-4906-B85D-727D469C981C}"/>
    <cellStyle name="출력 5 14 3 3" xfId="20060" xr:uid="{DA22630B-E7B9-4122-B9A5-2FD3F5981A66}"/>
    <cellStyle name="출력 5 14 3 3 2" xfId="41678" xr:uid="{FA78A1AF-D2CD-452C-B6DB-D2A77CDF193D}"/>
    <cellStyle name="출력 5 14 3 4" xfId="41679" xr:uid="{C51CDD69-9BC1-47FD-B860-993469BC64E9}"/>
    <cellStyle name="출력 5 14 4" xfId="20061" xr:uid="{2D07D59C-42FB-4749-805F-7C99798EB66C}"/>
    <cellStyle name="출력 5 14 4 2" xfId="41680" xr:uid="{0E577208-CB35-4F71-8D33-85ADE3835858}"/>
    <cellStyle name="출력 5 14 5" xfId="20062" xr:uid="{FE3C2017-5BB0-4194-808B-5EABD1B0D4CA}"/>
    <cellStyle name="출력 5 14 5 2" xfId="41681" xr:uid="{61CC62FA-1B61-4A58-BA29-02C6B146C9BC}"/>
    <cellStyle name="출력 5 14 6" xfId="41682" xr:uid="{453FE415-02E1-4433-A9FE-D4D36287585C}"/>
    <cellStyle name="출력 5 15" xfId="20063" xr:uid="{9A18A798-9096-49A2-A69D-851147DAF19C}"/>
    <cellStyle name="출력 5 15 2" xfId="20064" xr:uid="{CF32878F-5AD6-4EEB-A8A8-69232A52C6DB}"/>
    <cellStyle name="출력 5 15 2 2" xfId="20065" xr:uid="{6325C3D3-E5AE-4DE5-8CB7-6D845ED6ABF6}"/>
    <cellStyle name="출력 5 15 2 2 2" xfId="41683" xr:uid="{53D4DF87-5AC9-42A6-AFBD-6C56245D3DAF}"/>
    <cellStyle name="출력 5 15 2 3" xfId="20066" xr:uid="{DD9BD62D-0F75-469C-80B5-B026E239B757}"/>
    <cellStyle name="출력 5 15 2 3 2" xfId="41684" xr:uid="{724A1CEE-4392-4912-A30F-C62FD371F940}"/>
    <cellStyle name="출력 5 15 2 4" xfId="41685" xr:uid="{FD7A060F-C494-4DB3-9D18-86BFF9B810F4}"/>
    <cellStyle name="출력 5 15 3" xfId="20067" xr:uid="{BFB2A26A-F1D7-42E3-ABED-67E3B464177B}"/>
    <cellStyle name="출력 5 15 3 2" xfId="20068" xr:uid="{2E6C434B-F6B5-42C3-89B5-A4C4DE5BBDF3}"/>
    <cellStyle name="출력 5 15 3 2 2" xfId="41686" xr:uid="{200B41F9-A13D-453C-A1C9-CD60C7FAAEE0}"/>
    <cellStyle name="출력 5 15 3 3" xfId="20069" xr:uid="{55623C92-CF59-4727-8BAC-C31BFC754582}"/>
    <cellStyle name="출력 5 15 3 3 2" xfId="41687" xr:uid="{9DFE581C-AF95-4A52-B2AC-F7E8C0BB9E5C}"/>
    <cellStyle name="출력 5 15 3 4" xfId="41688" xr:uid="{1179B5FD-295B-4F79-8E15-ED19C5AF4448}"/>
    <cellStyle name="출력 5 15 4" xfId="20070" xr:uid="{02FC00B1-D7FB-41EB-89EB-C1D3793C3CB2}"/>
    <cellStyle name="출력 5 15 4 2" xfId="41689" xr:uid="{8C1BF3E4-EBBA-4F91-AD89-95BF578EE2C4}"/>
    <cellStyle name="출력 5 15 5" xfId="20071" xr:uid="{8CEBCC81-487E-4027-A405-C6C5B5C406B0}"/>
    <cellStyle name="출력 5 15 5 2" xfId="41690" xr:uid="{F74FF8A9-437E-4EF7-9897-D4405F8F1E0E}"/>
    <cellStyle name="출력 5 15 6" xfId="41691" xr:uid="{233CF887-8F01-49A5-A7CE-7C0756BC2E82}"/>
    <cellStyle name="출력 5 16" xfId="20072" xr:uid="{7FAD908B-7F6B-4BF9-9D80-032910D95401}"/>
    <cellStyle name="출력 5 16 2" xfId="20073" xr:uid="{C07296F9-5FDD-4D46-B258-DF58400450E6}"/>
    <cellStyle name="출력 5 16 2 2" xfId="41692" xr:uid="{6A1754E5-41D0-40C2-A420-F091E71182AA}"/>
    <cellStyle name="출력 5 16 3" xfId="20074" xr:uid="{46DB88AD-F304-4291-9E36-47AD54D8F5B8}"/>
    <cellStyle name="출력 5 16 3 2" xfId="41693" xr:uid="{07F0D388-1CA0-4FB5-80BE-C71843EDDA0E}"/>
    <cellStyle name="출력 5 16 4" xfId="41694" xr:uid="{AA0F4F2B-BBE6-47F4-A433-F07E69EF9979}"/>
    <cellStyle name="출력 5 17" xfId="28204" xr:uid="{BE74ABB5-EFED-4026-99AD-FD1F4B49B30A}"/>
    <cellStyle name="출력 5 17 2" xfId="41695" xr:uid="{46CDAAD4-EBB3-4292-82C1-8EC1FF669187}"/>
    <cellStyle name="출력 5 18" xfId="41696" xr:uid="{7C0CC14B-5945-4370-93D8-8B33563EC9F8}"/>
    <cellStyle name="출력 5 2" xfId="20075" xr:uid="{AAAE5DF9-24EF-4A94-8E53-022BB04D6CBD}"/>
    <cellStyle name="출력 5 2 2" xfId="20076" xr:uid="{85C158B8-6D2F-46B4-955A-4A379CB8DDD2}"/>
    <cellStyle name="출력 5 2 2 2" xfId="20077" xr:uid="{9519E3D1-7020-46E1-A038-48E3651F83D6}"/>
    <cellStyle name="출력 5 2 2 2 2" xfId="41697" xr:uid="{F19802D2-3B78-4838-AC7A-6D02DB187193}"/>
    <cellStyle name="출력 5 2 2 3" xfId="20078" xr:uid="{FCBE5B0D-AE36-44E6-9E62-64183006F206}"/>
    <cellStyle name="출력 5 2 2 3 2" xfId="41698" xr:uid="{8C4601D2-2386-41BE-9D1C-8C900D9ADAC6}"/>
    <cellStyle name="출력 5 2 2 4" xfId="41699" xr:uid="{773EE47E-5D9B-46AE-8337-C447A3AF02C9}"/>
    <cellStyle name="출력 5 2 3" xfId="20079" xr:uid="{EFA3223E-88C0-4839-BA35-E5E51FD2CCB4}"/>
    <cellStyle name="출력 5 2 3 2" xfId="20080" xr:uid="{AD11AD9F-7309-435F-B815-7448483868B3}"/>
    <cellStyle name="출력 5 2 3 2 2" xfId="41700" xr:uid="{E03F2AB1-A22D-4DDC-8C63-12C97885646A}"/>
    <cellStyle name="출력 5 2 3 3" xfId="20081" xr:uid="{4B1E9269-42DB-4D05-921B-A922D6F73CF0}"/>
    <cellStyle name="출력 5 2 3 3 2" xfId="41701" xr:uid="{9FD675B7-6D9D-412A-AEE6-47D027FC03DF}"/>
    <cellStyle name="출력 5 2 3 4" xfId="41702" xr:uid="{D757C7D6-990D-4B94-A802-54817EFC1DA2}"/>
    <cellStyle name="출력 5 2 4" xfId="20082" xr:uid="{E0598C1E-CEB0-41DB-B5C9-F603DEC537F5}"/>
    <cellStyle name="출력 5 2 4 2" xfId="41703" xr:uid="{E9682EAA-D712-4B64-83D7-2D217087DEA4}"/>
    <cellStyle name="출력 5 2 5" xfId="20083" xr:uid="{2358279B-4DFB-449C-9F04-4E7D35814039}"/>
    <cellStyle name="출력 5 2 5 2" xfId="41704" xr:uid="{3F21E0BB-7EED-40BA-8015-0F6A6676815F}"/>
    <cellStyle name="출력 5 2 6" xfId="28205" xr:uid="{7E33C867-B600-46BB-AFD6-A13A1EF93D13}"/>
    <cellStyle name="출력 5 2 6 2" xfId="41705" xr:uid="{1A74851C-839A-4859-9330-0559629D1217}"/>
    <cellStyle name="출력 5 2 7" xfId="41706" xr:uid="{5C542D7A-C69A-4FD3-AC02-F49305B0AE67}"/>
    <cellStyle name="출력 5 3" xfId="20084" xr:uid="{7BE1C7CD-B067-4A4A-82AA-00660B9DAD76}"/>
    <cellStyle name="출력 5 3 2" xfId="20085" xr:uid="{97469AC6-FAEE-4532-A355-99BE6779752C}"/>
    <cellStyle name="출력 5 3 2 2" xfId="20086" xr:uid="{81A6094A-8B80-47D5-AEB1-3B99403E3D98}"/>
    <cellStyle name="출력 5 3 2 2 2" xfId="41707" xr:uid="{40775920-827F-4A29-83F4-8A2FCE083AD6}"/>
    <cellStyle name="출력 5 3 2 3" xfId="20087" xr:uid="{AF1C7C19-CAFA-4EDE-B1DC-B3788B3D95E2}"/>
    <cellStyle name="출력 5 3 2 3 2" xfId="41708" xr:uid="{6ADABFBA-68CA-476E-B3F6-5D4379EA0912}"/>
    <cellStyle name="출력 5 3 2 4" xfId="41709" xr:uid="{2CC9D0CD-E92D-4721-8A81-3C0F8C17F239}"/>
    <cellStyle name="출력 5 3 3" xfId="20088" xr:uid="{CC8F7F79-E2A0-48C5-967B-C1BA52759618}"/>
    <cellStyle name="출력 5 3 3 2" xfId="20089" xr:uid="{CE0AE79F-5CC0-465C-9EB9-DB907D33F43E}"/>
    <cellStyle name="출력 5 3 3 2 2" xfId="41710" xr:uid="{D8E8FE97-03CF-4C85-B193-5FCEF484BE97}"/>
    <cellStyle name="출력 5 3 3 3" xfId="20090" xr:uid="{82835A2B-C1A7-49D8-ADDE-3DCD1BD5CB05}"/>
    <cellStyle name="출력 5 3 3 3 2" xfId="41711" xr:uid="{3A19FDEC-1C8E-4D15-978C-2B5340A208E6}"/>
    <cellStyle name="출력 5 3 3 4" xfId="41712" xr:uid="{DCB7F5F9-EDBD-4287-8855-01B671D89DE6}"/>
    <cellStyle name="출력 5 3 4" xfId="20091" xr:uid="{5099E567-21AC-4D8E-AECF-F6B835EDEA8E}"/>
    <cellStyle name="출력 5 3 4 2" xfId="41713" xr:uid="{228E074D-E6C1-44C3-B547-12D62719DC06}"/>
    <cellStyle name="출력 5 3 5" xfId="20092" xr:uid="{71C76B99-19F0-4B62-9FAB-19BF9C1D5CCA}"/>
    <cellStyle name="출력 5 3 5 2" xfId="41714" xr:uid="{7C691E27-FCF0-4E93-AF37-A41953ECC794}"/>
    <cellStyle name="출력 5 3 6" xfId="41715" xr:uid="{34D43F6A-BDC7-42CC-A5DD-CACFD792BC4B}"/>
    <cellStyle name="출력 5 4" xfId="20093" xr:uid="{7A79467B-5996-4326-878B-AEF93D571EAF}"/>
    <cellStyle name="출력 5 4 2" xfId="20094" xr:uid="{B14488F3-1FAC-401F-8C9B-85FAAAEFF348}"/>
    <cellStyle name="출력 5 4 2 2" xfId="20095" xr:uid="{E68007C9-74FF-483B-8A96-49C4DDD8E5B6}"/>
    <cellStyle name="출력 5 4 2 2 2" xfId="41716" xr:uid="{C6DF8CD3-28E2-45F7-B449-F7264875D46F}"/>
    <cellStyle name="출력 5 4 2 3" xfId="20096" xr:uid="{668DFC08-AF1C-46A2-BDF7-B52436CC5E5B}"/>
    <cellStyle name="출력 5 4 2 3 2" xfId="41717" xr:uid="{868A5878-5392-4FDC-AB67-626D3C984C98}"/>
    <cellStyle name="출력 5 4 2 4" xfId="41718" xr:uid="{A69DB2FD-601A-4EEF-8EC3-C217DE631A82}"/>
    <cellStyle name="출력 5 4 3" xfId="20097" xr:uid="{C740C933-9B23-40B7-B108-5E66FB1A7510}"/>
    <cellStyle name="출력 5 4 3 2" xfId="20098" xr:uid="{E8C09CD7-F7BB-4175-886D-625DDCCDBC6E}"/>
    <cellStyle name="출력 5 4 3 2 2" xfId="41719" xr:uid="{E0899A3C-22F4-4F2D-A2D6-2B3053904A29}"/>
    <cellStyle name="출력 5 4 3 3" xfId="20099" xr:uid="{28381A66-91B2-4730-ABB7-C8A7526C8BBE}"/>
    <cellStyle name="출력 5 4 3 3 2" xfId="41720" xr:uid="{D61DA84B-05AA-4F62-A098-B1A7FA7C3BC0}"/>
    <cellStyle name="출력 5 4 3 4" xfId="41721" xr:uid="{F3026CAF-613F-4B2F-B0DF-ECEF85B8F170}"/>
    <cellStyle name="출력 5 4 4" xfId="20100" xr:uid="{C613B7BA-A330-4F1F-8CF6-3D7DC4C3FF16}"/>
    <cellStyle name="출력 5 4 4 2" xfId="41722" xr:uid="{8F775730-A24E-4B76-A7D0-7E0E27C87269}"/>
    <cellStyle name="출력 5 4 5" xfId="20101" xr:uid="{E5CC6E50-8F04-4213-89D2-3FB6D3A05F57}"/>
    <cellStyle name="출력 5 4 5 2" xfId="41723" xr:uid="{F494C2A2-0CCA-4ED8-A5D2-6E04285C12CE}"/>
    <cellStyle name="출력 5 4 6" xfId="41724" xr:uid="{E8F30F2C-F3E8-42C4-81A2-F12476136305}"/>
    <cellStyle name="출력 5 5" xfId="20102" xr:uid="{564E5FD6-B341-40E2-A0D5-50F9105501D0}"/>
    <cellStyle name="출력 5 5 2" xfId="20103" xr:uid="{301A8E47-E50F-449A-8A6D-97C248F2E5CC}"/>
    <cellStyle name="출력 5 5 2 2" xfId="20104" xr:uid="{950B51D7-F498-4681-AB08-29AC5DCF14C4}"/>
    <cellStyle name="출력 5 5 2 2 2" xfId="41725" xr:uid="{AC8830EA-9D78-4F3E-A628-D7BEA4E89821}"/>
    <cellStyle name="출력 5 5 2 3" xfId="20105" xr:uid="{236F508F-183A-4670-9C35-677909F0D34C}"/>
    <cellStyle name="출력 5 5 2 3 2" xfId="41726" xr:uid="{DE51DE64-911A-44D7-AD08-BAD9836E2E63}"/>
    <cellStyle name="출력 5 5 2 4" xfId="41727" xr:uid="{18C8176E-B7F0-4F68-AE2B-AF5D5A5A9CB5}"/>
    <cellStyle name="출력 5 5 3" xfId="20106" xr:uid="{5436D991-272E-49E8-9736-96ABA5DF3B05}"/>
    <cellStyle name="출력 5 5 3 2" xfId="20107" xr:uid="{913CB972-7D32-49A7-A221-51DAEA5028EE}"/>
    <cellStyle name="출력 5 5 3 2 2" xfId="41728" xr:uid="{D328A9C1-B9BB-4FF4-A0B6-BD1CF5E05152}"/>
    <cellStyle name="출력 5 5 3 3" xfId="20108" xr:uid="{C0E42EB6-241B-4B1D-8150-E9B6D3861479}"/>
    <cellStyle name="출력 5 5 3 3 2" xfId="41729" xr:uid="{31558F2E-C42B-4F4F-9BD2-9236253C8E00}"/>
    <cellStyle name="출력 5 5 3 4" xfId="41730" xr:uid="{6F7D0497-F5D4-4705-BE81-91043CC0D8B8}"/>
    <cellStyle name="출력 5 5 4" xfId="20109" xr:uid="{32A1D9FE-028B-444B-99B3-783073805A62}"/>
    <cellStyle name="출력 5 5 4 2" xfId="41731" xr:uid="{BD58FE64-7FE0-4707-9796-C1CC78FD7FA0}"/>
    <cellStyle name="출력 5 5 5" xfId="20110" xr:uid="{88F8E434-83C0-43C0-84A7-BFD012B6F9FD}"/>
    <cellStyle name="출력 5 5 5 2" xfId="41732" xr:uid="{D1A35999-9B4A-4D09-9127-A0BF5BC8BA1B}"/>
    <cellStyle name="출력 5 5 6" xfId="41733" xr:uid="{AFF9E15D-3EB4-4946-8C37-1EB63D7512E0}"/>
    <cellStyle name="출력 5 6" xfId="20111" xr:uid="{C5999F55-9963-49D2-B206-705143EB58CD}"/>
    <cellStyle name="출력 5 6 2" xfId="20112" xr:uid="{CD21240E-5FFD-47AF-AEE1-8AA61B697624}"/>
    <cellStyle name="출력 5 6 2 2" xfId="20113" xr:uid="{B13A2DC7-9AD0-4235-834F-5734465BCD10}"/>
    <cellStyle name="출력 5 6 2 2 2" xfId="41734" xr:uid="{7918DDD5-37C8-45F4-8BF9-50DE9FA157D2}"/>
    <cellStyle name="출력 5 6 2 3" xfId="20114" xr:uid="{D87C6516-6438-496A-B93F-156FB438D922}"/>
    <cellStyle name="출력 5 6 2 3 2" xfId="41735" xr:uid="{1B404032-D8B9-489F-9C5F-A10FA19933F0}"/>
    <cellStyle name="출력 5 6 2 4" xfId="41736" xr:uid="{C02FE6D1-A567-41DF-A9D5-99308370B287}"/>
    <cellStyle name="출력 5 6 3" xfId="20115" xr:uid="{1250ED69-6352-47A0-B654-5B8F75FADB38}"/>
    <cellStyle name="출력 5 6 3 2" xfId="20116" xr:uid="{077629CD-DB44-41FD-86CE-71BADE3C8106}"/>
    <cellStyle name="출력 5 6 3 2 2" xfId="41737" xr:uid="{B803930D-9AD5-4E4E-85FE-6550ECE3FC8F}"/>
    <cellStyle name="출력 5 6 3 3" xfId="20117" xr:uid="{E06E3085-550F-4F27-B3D3-A1984B67854D}"/>
    <cellStyle name="출력 5 6 3 3 2" xfId="41738" xr:uid="{C20AEEB0-5F7D-449C-B866-FC541453D780}"/>
    <cellStyle name="출력 5 6 3 4" xfId="41739" xr:uid="{9866F7E2-48CD-4BC1-9EF5-D204D2EDE058}"/>
    <cellStyle name="출력 5 6 4" xfId="20118" xr:uid="{97B923E9-5C98-420A-B1FB-61A789F2AC3E}"/>
    <cellStyle name="출력 5 6 4 2" xfId="41740" xr:uid="{0B91390C-96B4-40D1-8031-F5B4FD17C662}"/>
    <cellStyle name="출력 5 6 5" xfId="20119" xr:uid="{50E597FA-C040-45A0-8D6E-8A6AD693357C}"/>
    <cellStyle name="출력 5 6 5 2" xfId="41741" xr:uid="{F49622FB-BCD2-420D-AF5E-D52CF177CD55}"/>
    <cellStyle name="출력 5 6 6" xfId="41742" xr:uid="{F779FF7A-D6A9-4F74-868F-79249411AE7E}"/>
    <cellStyle name="출력 5 7" xfId="20120" xr:uid="{F0977E66-DD55-4B52-B73A-1679640FE103}"/>
    <cellStyle name="출력 5 7 2" xfId="20121" xr:uid="{96A7CBF6-C4C5-4D9C-8761-97CB73BB43F4}"/>
    <cellStyle name="출력 5 7 2 2" xfId="20122" xr:uid="{4B0C299F-129F-4CBC-A35F-292F6CF6B60A}"/>
    <cellStyle name="출력 5 7 2 2 2" xfId="41743" xr:uid="{4AE1D46D-B124-46FD-8958-E2DC6BFDB351}"/>
    <cellStyle name="출력 5 7 2 3" xfId="20123" xr:uid="{D4BD3FD5-3D01-49FF-96C2-89A2E43DC5FF}"/>
    <cellStyle name="출력 5 7 2 3 2" xfId="41744" xr:uid="{BCB795AB-839F-4830-89F5-87331E9255E0}"/>
    <cellStyle name="출력 5 7 2 4" xfId="41745" xr:uid="{57984B8E-2F4D-44BD-B9A4-C0D1C9CE972B}"/>
    <cellStyle name="출력 5 7 3" xfId="20124" xr:uid="{70E013D2-B73A-49AE-87FE-3E662AEB05FD}"/>
    <cellStyle name="출력 5 7 3 2" xfId="20125" xr:uid="{38DF5AF4-5E42-4B7F-A7AA-3F01608DCB27}"/>
    <cellStyle name="출력 5 7 3 2 2" xfId="41746" xr:uid="{66BFE913-9178-4889-9D6E-5C2CC64935FD}"/>
    <cellStyle name="출력 5 7 3 3" xfId="20126" xr:uid="{40199EE7-A6CF-4676-A699-A8A10B30D0DC}"/>
    <cellStyle name="출력 5 7 3 3 2" xfId="41747" xr:uid="{E107DE60-14C3-445E-9914-EBE900FEBDAF}"/>
    <cellStyle name="출력 5 7 3 4" xfId="41748" xr:uid="{E6710DE2-A647-4EA0-955C-9EE055206DFE}"/>
    <cellStyle name="출력 5 7 4" xfId="20127" xr:uid="{C38CD3EF-503F-4875-8DFF-F741212E909F}"/>
    <cellStyle name="출력 5 7 4 2" xfId="41749" xr:uid="{0F5F5EF7-7A62-4B12-A8D8-1D75D44A8F9C}"/>
    <cellStyle name="출력 5 7 5" xfId="20128" xr:uid="{C737D760-A96B-4DC5-AD5E-F8A974ED65E5}"/>
    <cellStyle name="출력 5 7 5 2" xfId="41750" xr:uid="{1ACED1BA-3D64-4A39-BE5A-6CFB5A705CB4}"/>
    <cellStyle name="출력 5 7 6" xfId="41751" xr:uid="{5A177097-0B10-4ABA-B19B-61F4D0B45BE0}"/>
    <cellStyle name="출력 5 8" xfId="20129" xr:uid="{A6A17FD6-5FCD-40F6-BB88-A32C0D6266C6}"/>
    <cellStyle name="출력 5 8 2" xfId="20130" xr:uid="{A62C4848-10A8-41EE-908B-0CE25CCEB774}"/>
    <cellStyle name="출력 5 8 2 2" xfId="20131" xr:uid="{48CE5891-93CC-4D9A-A555-CE29912CB83C}"/>
    <cellStyle name="출력 5 8 2 2 2" xfId="41752" xr:uid="{9546A796-ACD8-4360-934D-EFAB875EBB19}"/>
    <cellStyle name="출력 5 8 2 3" xfId="20132" xr:uid="{8F046261-388B-4DDE-B44F-044B9124810C}"/>
    <cellStyle name="출력 5 8 2 3 2" xfId="41753" xr:uid="{062B8E7D-BE5F-4C24-BC24-AB31521B56A0}"/>
    <cellStyle name="출력 5 8 2 4" xfId="41754" xr:uid="{D8D1AB89-16F1-47DD-8DDD-C89101CAA8E5}"/>
    <cellStyle name="출력 5 8 3" xfId="20133" xr:uid="{4DD55819-4EA2-4EDA-BF2E-50A89EAAF8DD}"/>
    <cellStyle name="출력 5 8 3 2" xfId="20134" xr:uid="{C8AF1AA2-3572-48B4-B427-94C79CB40B20}"/>
    <cellStyle name="출력 5 8 3 2 2" xfId="41755" xr:uid="{06753AE3-6B61-4554-889E-D9DE80332582}"/>
    <cellStyle name="출력 5 8 3 3" xfId="20135" xr:uid="{7507CCBF-06C7-4AFA-93B0-646B2CFE81AE}"/>
    <cellStyle name="출력 5 8 3 3 2" xfId="41756" xr:uid="{6630CE9C-2CC5-4015-88D6-0A5D77A557D4}"/>
    <cellStyle name="출력 5 8 3 4" xfId="41757" xr:uid="{162CF377-2E6C-473C-99D0-D88263117990}"/>
    <cellStyle name="출력 5 8 4" xfId="20136" xr:uid="{77243800-31E9-4F8C-984B-BE89C30BFD20}"/>
    <cellStyle name="출력 5 8 4 2" xfId="41758" xr:uid="{6C109356-A4B9-447A-A491-7DD004D59BE2}"/>
    <cellStyle name="출력 5 8 5" xfId="20137" xr:uid="{D41685F4-2CC3-4F35-8C7C-B2B91F6947AB}"/>
    <cellStyle name="출력 5 8 5 2" xfId="41759" xr:uid="{97C5E9FC-5685-4A2C-AAF7-EA57BA36D52D}"/>
    <cellStyle name="출력 5 8 6" xfId="41760" xr:uid="{2A1FF394-9E1B-4BE1-8163-C8C6C5B563E9}"/>
    <cellStyle name="출력 5 9" xfId="20138" xr:uid="{5B888544-80B4-46BA-B038-6833B0693AF1}"/>
    <cellStyle name="출력 5 9 2" xfId="20139" xr:uid="{0AFCA057-7313-444F-B675-86E8273299DB}"/>
    <cellStyle name="출력 5 9 2 2" xfId="20140" xr:uid="{3D52091E-70A9-4D7C-B949-73EF647CB3FF}"/>
    <cellStyle name="출력 5 9 2 2 2" xfId="41761" xr:uid="{7F2FBCEB-BF02-44D7-A246-E8EA8010F16E}"/>
    <cellStyle name="출력 5 9 2 3" xfId="20141" xr:uid="{E161D051-0F54-4382-BF26-E5F487415DCC}"/>
    <cellStyle name="출력 5 9 2 3 2" xfId="41762" xr:uid="{D10832A7-B9E8-4464-8ECB-488507477146}"/>
    <cellStyle name="출력 5 9 2 4" xfId="41763" xr:uid="{321BCBB6-DE67-47F3-B43F-025D0ACE69F2}"/>
    <cellStyle name="출력 5 9 3" xfId="20142" xr:uid="{F5FDF5F4-F8AC-414F-B9AB-74B771D03589}"/>
    <cellStyle name="출력 5 9 3 2" xfId="20143" xr:uid="{A6058ACC-9FE8-4240-8265-0CA646431DD8}"/>
    <cellStyle name="출력 5 9 3 2 2" xfId="41764" xr:uid="{0A895209-F1C8-4CA9-AA89-1FFEF446394E}"/>
    <cellStyle name="출력 5 9 3 3" xfId="20144" xr:uid="{F48161C2-90FD-4175-932B-85BE0F762183}"/>
    <cellStyle name="출력 5 9 3 3 2" xfId="41765" xr:uid="{9D79FCB3-DECE-48D8-BE94-3FDFA8754D19}"/>
    <cellStyle name="출력 5 9 3 4" xfId="41766" xr:uid="{DFEB20DA-2D47-428D-A324-FC417F2F3B43}"/>
    <cellStyle name="출력 5 9 4" xfId="20145" xr:uid="{2DD4DB27-1FC7-413D-A3CB-F3C20007CEE0}"/>
    <cellStyle name="출력 5 9 4 2" xfId="41767" xr:uid="{A76C52DA-B7F6-433B-94F1-A48C7A8A0390}"/>
    <cellStyle name="출력 5 9 5" xfId="20146" xr:uid="{79DAE8CE-70E4-4AF3-8BAA-A0E574FB4DBA}"/>
    <cellStyle name="출력 5 9 5 2" xfId="41768" xr:uid="{15888388-2775-4AC0-A41F-9E0B0043C92D}"/>
    <cellStyle name="출력 5 9 6" xfId="41769" xr:uid="{F9594567-5123-4A1F-9AB2-27C82071911F}"/>
    <cellStyle name="출력 6" xfId="20147" xr:uid="{81390A45-55E9-458E-AC32-787B4AF31757}"/>
    <cellStyle name="출력 6 10" xfId="20148" xr:uid="{A19666C6-F77D-4A8E-9961-390EDDE2F0B7}"/>
    <cellStyle name="출력 6 10 2" xfId="20149" xr:uid="{882116F8-94B6-4105-9014-84A5EC7D9B18}"/>
    <cellStyle name="출력 6 10 2 2" xfId="20150" xr:uid="{84BF8600-0899-45BB-AD4B-409A3B9E2F8B}"/>
    <cellStyle name="출력 6 10 2 2 2" xfId="41770" xr:uid="{7EA6E3CA-77C6-4A02-B7E6-0EF855E60336}"/>
    <cellStyle name="출력 6 10 2 3" xfId="20151" xr:uid="{F7F27622-DD21-4BE5-B595-979074E594A0}"/>
    <cellStyle name="출력 6 10 2 3 2" xfId="41771" xr:uid="{49BDFD23-80B6-45E9-8018-968558FC1B61}"/>
    <cellStyle name="출력 6 10 2 4" xfId="41772" xr:uid="{AF50D54F-13E5-43B2-941F-DC9EA4A64823}"/>
    <cellStyle name="출력 6 10 3" xfId="20152" xr:uid="{ADBFFE98-F88E-49BF-9C94-3A0CA7E7AF01}"/>
    <cellStyle name="출력 6 10 3 2" xfId="20153" xr:uid="{B6AEC5A0-0E46-42EB-89F3-8D9C72506358}"/>
    <cellStyle name="출력 6 10 3 2 2" xfId="41773" xr:uid="{615562A9-3767-44B8-9D71-2845675AB2CF}"/>
    <cellStyle name="출력 6 10 3 3" xfId="20154" xr:uid="{4DFDFF74-989F-48D9-B916-8EEC5A262A61}"/>
    <cellStyle name="출력 6 10 3 3 2" xfId="41774" xr:uid="{360A8491-32F3-40BA-B2D1-93031E0169C4}"/>
    <cellStyle name="출력 6 10 3 4" xfId="41775" xr:uid="{CAD33934-0385-4240-8310-B02A9CEE83B4}"/>
    <cellStyle name="출력 6 10 4" xfId="20155" xr:uid="{8ACF1029-8080-4F0F-B2CC-5EE034C5FCEC}"/>
    <cellStyle name="출력 6 10 4 2" xfId="41776" xr:uid="{92C4EC0C-751C-4366-AA53-5B585557EE9D}"/>
    <cellStyle name="출력 6 10 5" xfId="20156" xr:uid="{E647C4B5-AC73-4A31-8F58-40E2E1DB8AC6}"/>
    <cellStyle name="출력 6 10 5 2" xfId="41777" xr:uid="{0886194B-96DD-4AF9-9998-F9AE20C355FD}"/>
    <cellStyle name="출력 6 10 6" xfId="41778" xr:uid="{5DCC407F-B35E-4670-A570-B359DAB406AF}"/>
    <cellStyle name="출력 6 11" xfId="20157" xr:uid="{844DED55-EDE1-4ADD-A2E3-D3533BC8E619}"/>
    <cellStyle name="출력 6 11 2" xfId="20158" xr:uid="{C6E6EF3D-1D99-487B-92CB-BBBF95A0FBBA}"/>
    <cellStyle name="출력 6 11 2 2" xfId="20159" xr:uid="{84233737-A33B-4C51-964D-847B88D8B2A8}"/>
    <cellStyle name="출력 6 11 2 2 2" xfId="41779" xr:uid="{D89DD766-1D57-493B-AB7B-19E8CA22E764}"/>
    <cellStyle name="출력 6 11 2 3" xfId="20160" xr:uid="{C6668254-CD82-4623-91FD-B6B69E765F58}"/>
    <cellStyle name="출력 6 11 2 3 2" xfId="41780" xr:uid="{985D4ABC-C9AC-4A54-8751-AEB33BD4D0A7}"/>
    <cellStyle name="출력 6 11 2 4" xfId="41781" xr:uid="{EE3C127E-A89D-49A3-8CC9-61A3BD0FF088}"/>
    <cellStyle name="출력 6 11 3" xfId="20161" xr:uid="{7EC3092C-612C-4CDD-8BC2-1562C80C8788}"/>
    <cellStyle name="출력 6 11 3 2" xfId="20162" xr:uid="{CE7ACACA-C113-45CA-BEDF-E8EF3058A7E6}"/>
    <cellStyle name="출력 6 11 3 2 2" xfId="41782" xr:uid="{9DA3BF83-09CD-4940-914D-A8859B18B9E1}"/>
    <cellStyle name="출력 6 11 3 3" xfId="20163" xr:uid="{99430FD0-2744-485D-9CEE-A757B81EE0DC}"/>
    <cellStyle name="출력 6 11 3 3 2" xfId="41783" xr:uid="{9FC042DA-5BCE-4722-8985-880A68AB85B5}"/>
    <cellStyle name="출력 6 11 3 4" xfId="41784" xr:uid="{7345B1E6-C60A-4ED4-9048-67FF18F4658B}"/>
    <cellStyle name="출력 6 11 4" xfId="20164" xr:uid="{60BABB66-BAA2-4E51-A35D-5B5F500B6A01}"/>
    <cellStyle name="출력 6 11 4 2" xfId="41785" xr:uid="{4C117670-1F62-4A34-AF24-98E03CECA7F3}"/>
    <cellStyle name="출력 6 11 5" xfId="20165" xr:uid="{413EE6FE-69BA-420C-AECC-F6FAF71F3385}"/>
    <cellStyle name="출력 6 11 5 2" xfId="41786" xr:uid="{3B040334-97F0-4F88-B904-0EE2A0FD7141}"/>
    <cellStyle name="출력 6 11 6" xfId="41787" xr:uid="{8A65A629-5D6E-4F74-8223-72743FF74E53}"/>
    <cellStyle name="출력 6 12" xfId="20166" xr:uid="{70FB27A4-DA14-4DF5-93D1-F2047320CC1F}"/>
    <cellStyle name="출력 6 12 2" xfId="20167" xr:uid="{08C20DEC-4A99-4199-B681-F5270033FD90}"/>
    <cellStyle name="출력 6 12 2 2" xfId="20168" xr:uid="{580DEFD1-0999-4CD1-AEB8-0D9CD5359F10}"/>
    <cellStyle name="출력 6 12 2 2 2" xfId="41788" xr:uid="{CDCE4D9A-9ED6-4B5A-B667-7F44CB2E9A99}"/>
    <cellStyle name="출력 6 12 2 3" xfId="20169" xr:uid="{2DF69E27-974D-4089-95B0-10E483CE5763}"/>
    <cellStyle name="출력 6 12 2 3 2" xfId="41789" xr:uid="{DE7CCBDA-B590-4974-8A27-BACE65797EE1}"/>
    <cellStyle name="출력 6 12 2 4" xfId="41790" xr:uid="{21EC1F6C-1DBC-4A7F-AA29-CC01F8AB63F4}"/>
    <cellStyle name="출력 6 12 3" xfId="20170" xr:uid="{2E243CEA-98BF-4B4B-8B92-C8AD7FE3B3E8}"/>
    <cellStyle name="출력 6 12 3 2" xfId="20171" xr:uid="{8C916F03-EB19-46A5-ADB5-F5073726AA5D}"/>
    <cellStyle name="출력 6 12 3 2 2" xfId="41791" xr:uid="{5C0D22BD-4D85-434B-8250-7B853DD6486B}"/>
    <cellStyle name="출력 6 12 3 3" xfId="20172" xr:uid="{5AAE6D76-0BF9-44D5-B9E3-3FA7C84AABD6}"/>
    <cellStyle name="출력 6 12 3 3 2" xfId="41792" xr:uid="{367D4024-E1A0-4D8F-92CB-12D2D329E095}"/>
    <cellStyle name="출력 6 12 3 4" xfId="41793" xr:uid="{4BE80F42-1059-443E-B1AF-E2CAA8A31D18}"/>
    <cellStyle name="출력 6 12 4" xfId="20173" xr:uid="{E0C21CB5-2E04-4C2E-9AAB-B4C3B43C0208}"/>
    <cellStyle name="출력 6 12 4 2" xfId="41794" xr:uid="{69A51EC8-70EC-4396-8677-2DFC3EC652AE}"/>
    <cellStyle name="출력 6 12 5" xfId="20174" xr:uid="{1DBC6E6F-E07A-4ED0-8EC8-9FC48EAC40C5}"/>
    <cellStyle name="출력 6 12 5 2" xfId="41795" xr:uid="{7D040612-BFB4-4482-89E7-C7D39BD28A8F}"/>
    <cellStyle name="출력 6 12 6" xfId="41796" xr:uid="{E9DCFE57-7934-4215-8CBB-FB0DE150208D}"/>
    <cellStyle name="출력 6 13" xfId="20175" xr:uid="{9450EF9C-34B6-4C90-847D-36CF1072C277}"/>
    <cellStyle name="출력 6 13 2" xfId="20176" xr:uid="{25D3896F-7AE1-47FF-9944-D8AA2343615E}"/>
    <cellStyle name="출력 6 13 2 2" xfId="20177" xr:uid="{59F20921-9F95-44B6-8881-6DA83C3E328F}"/>
    <cellStyle name="출력 6 13 2 2 2" xfId="41797" xr:uid="{388A62D1-58CF-4F35-A1ED-5D0D6097056E}"/>
    <cellStyle name="출력 6 13 2 3" xfId="20178" xr:uid="{58B22FD8-A794-4226-A3ED-920727C1D689}"/>
    <cellStyle name="출력 6 13 2 3 2" xfId="41798" xr:uid="{3A95C222-55A4-4FAA-906B-907334FFCF9D}"/>
    <cellStyle name="출력 6 13 2 4" xfId="41799" xr:uid="{C2743121-707A-4348-B1EB-DE12C7694012}"/>
    <cellStyle name="출력 6 13 3" xfId="20179" xr:uid="{47732DE6-5707-4D66-90B9-C597B83B49E5}"/>
    <cellStyle name="출력 6 13 3 2" xfId="20180" xr:uid="{5DEDB598-A090-444D-B3C7-5FCD84E0811A}"/>
    <cellStyle name="출력 6 13 3 2 2" xfId="41800" xr:uid="{4657F00D-159D-4398-9E32-5588351B79DB}"/>
    <cellStyle name="출력 6 13 3 3" xfId="20181" xr:uid="{CB77C37B-E1A7-4937-9CCA-C5AC581AED2F}"/>
    <cellStyle name="출력 6 13 3 3 2" xfId="41801" xr:uid="{5A819948-613A-4308-8308-48E7E0F111E7}"/>
    <cellStyle name="출력 6 13 3 4" xfId="41802" xr:uid="{AFB3D7BE-CEEC-494A-8FC3-F04FD1422818}"/>
    <cellStyle name="출력 6 13 4" xfId="20182" xr:uid="{C25DFAEC-4E08-4BA0-8283-CCB1D79D3F0A}"/>
    <cellStyle name="출력 6 13 4 2" xfId="41803" xr:uid="{3C857F23-DE6A-44FA-8D43-B34972B5D533}"/>
    <cellStyle name="출력 6 13 5" xfId="20183" xr:uid="{070CCB89-549E-4409-BC7A-5AABF6BC537E}"/>
    <cellStyle name="출력 6 13 5 2" xfId="41804" xr:uid="{1C332801-1401-4482-BCFA-D7BCDBCCDADD}"/>
    <cellStyle name="출력 6 13 6" xfId="41805" xr:uid="{764CBBD4-4A6E-4A1C-9805-82C1AA7E061A}"/>
    <cellStyle name="출력 6 14" xfId="20184" xr:uid="{857834CA-0152-4A0E-8429-A86143B5E2AB}"/>
    <cellStyle name="출력 6 14 2" xfId="20185" xr:uid="{B29B81CF-36BD-47A4-86BB-C4153B75B465}"/>
    <cellStyle name="출력 6 14 2 2" xfId="20186" xr:uid="{DE6B0C4A-AFF9-42FE-97B0-638A34C8103F}"/>
    <cellStyle name="출력 6 14 2 2 2" xfId="41806" xr:uid="{089F977A-9BA5-4415-815C-19F159F3219B}"/>
    <cellStyle name="출력 6 14 2 3" xfId="20187" xr:uid="{7312C485-2B12-4043-AF66-4CD710671FB6}"/>
    <cellStyle name="출력 6 14 2 3 2" xfId="41807" xr:uid="{311CC0C9-F51E-4E30-905C-10E3B9FC99DB}"/>
    <cellStyle name="출력 6 14 2 4" xfId="41808" xr:uid="{595AA9FA-0070-411E-93DA-3788AEE78D23}"/>
    <cellStyle name="출력 6 14 3" xfId="20188" xr:uid="{A9259E8E-8027-4AAE-8114-0C3BE9ED317E}"/>
    <cellStyle name="출력 6 14 3 2" xfId="20189" xr:uid="{9F878A76-71D4-428A-A128-8ABB12CF3815}"/>
    <cellStyle name="출력 6 14 3 2 2" xfId="41809" xr:uid="{60E1C111-4F12-40A9-845E-9AB7CDC8B402}"/>
    <cellStyle name="출력 6 14 3 3" xfId="20190" xr:uid="{AC24B409-137D-45BB-B89C-891DDA812A78}"/>
    <cellStyle name="출력 6 14 3 3 2" xfId="41810" xr:uid="{F6E47E26-A5A8-454B-9D1A-CB3B9DF52870}"/>
    <cellStyle name="출력 6 14 3 4" xfId="41811" xr:uid="{C45AF0B4-EC79-49CB-85AF-2D28F2066C8A}"/>
    <cellStyle name="출력 6 14 4" xfId="20191" xr:uid="{819919A9-9ABF-41CC-AD5E-F2CCAFEBB9C4}"/>
    <cellStyle name="출력 6 14 4 2" xfId="41812" xr:uid="{6F200DE9-2B78-4776-B67F-BFCB944D9521}"/>
    <cellStyle name="출력 6 14 5" xfId="20192" xr:uid="{2700F6F0-FE2A-4C54-81F8-C32CFDD76865}"/>
    <cellStyle name="출력 6 14 5 2" xfId="41813" xr:uid="{5D9446A2-AC9B-4B9A-A0D0-F7AD0712AD82}"/>
    <cellStyle name="출력 6 14 6" xfId="41814" xr:uid="{EC951CE7-3294-4901-9B39-13D7BBF7CB21}"/>
    <cellStyle name="출력 6 15" xfId="20193" xr:uid="{FF58A579-2E1D-43BE-BF6B-B92AA3E3CDDE}"/>
    <cellStyle name="출력 6 15 2" xfId="20194" xr:uid="{0AA5482C-BEDC-4D6D-B980-E15362598BB4}"/>
    <cellStyle name="출력 6 15 2 2" xfId="20195" xr:uid="{36858749-9CF5-460A-BFD7-4F092287F296}"/>
    <cellStyle name="출력 6 15 2 2 2" xfId="41815" xr:uid="{2F23D5EA-2E1F-44A8-8B67-718756F3B416}"/>
    <cellStyle name="출력 6 15 2 3" xfId="20196" xr:uid="{3E3D69EC-3ACD-4007-9292-11D9ACFEAEDD}"/>
    <cellStyle name="출력 6 15 2 3 2" xfId="41816" xr:uid="{3568E910-BD60-4225-8CF2-1DEFE7436738}"/>
    <cellStyle name="출력 6 15 2 4" xfId="41817" xr:uid="{C1C60DE7-1325-48F3-BFE5-EAA237A37374}"/>
    <cellStyle name="출력 6 15 3" xfId="20197" xr:uid="{21372386-21E0-42C0-90B3-61BA809FD3A0}"/>
    <cellStyle name="출력 6 15 3 2" xfId="20198" xr:uid="{BEF499DA-9530-4ACE-BD58-465FDE28A511}"/>
    <cellStyle name="출력 6 15 3 2 2" xfId="41818" xr:uid="{1107F986-BB2E-4695-84F5-3A828C83AF43}"/>
    <cellStyle name="출력 6 15 3 3" xfId="20199" xr:uid="{CD31B684-EA40-4C75-B42E-90103E008FE3}"/>
    <cellStyle name="출력 6 15 3 3 2" xfId="41819" xr:uid="{39E84F63-58C8-4CD2-BDCF-39579CA0916C}"/>
    <cellStyle name="출력 6 15 3 4" xfId="41820" xr:uid="{D9E9DB60-A9C7-4D37-ACAA-693B5492CDDA}"/>
    <cellStyle name="출력 6 15 4" xfId="20200" xr:uid="{63427290-BC0E-42E6-81B4-4B0A01727CE4}"/>
    <cellStyle name="출력 6 15 4 2" xfId="41821" xr:uid="{8252626B-0FD6-4441-8CAE-3127C91EEFD5}"/>
    <cellStyle name="출력 6 15 5" xfId="20201" xr:uid="{45C821A6-7EFE-4CD3-8669-0BBFA5620B55}"/>
    <cellStyle name="출력 6 15 5 2" xfId="41822" xr:uid="{09A85F65-C1FC-4813-B6F4-406EE9E52041}"/>
    <cellStyle name="출력 6 15 6" xfId="41823" xr:uid="{09A34102-3119-42FC-8994-848CD16544FE}"/>
    <cellStyle name="출력 6 16" xfId="20202" xr:uid="{85332873-2FBE-4C65-A0F6-DD9EF0696229}"/>
    <cellStyle name="출력 6 16 2" xfId="20203" xr:uid="{9022F304-663A-4360-91C5-6C04670413D7}"/>
    <cellStyle name="출력 6 16 2 2" xfId="41824" xr:uid="{A461FF4D-BD87-4409-A49A-04C7411DB8C0}"/>
    <cellStyle name="출력 6 16 3" xfId="20204" xr:uid="{95253EA8-4D22-4E3E-A982-84CC2918CFDD}"/>
    <cellStyle name="출력 6 16 3 2" xfId="41825" xr:uid="{735D3C67-EC9A-4126-8BBD-F7A3F34BF24C}"/>
    <cellStyle name="출력 6 16 4" xfId="41826" xr:uid="{899F859F-716C-4219-A9D9-A77CDA1523F5}"/>
    <cellStyle name="출력 6 17" xfId="28206" xr:uid="{0C5EEF94-ABA3-47D2-BB20-A73B3A4E014A}"/>
    <cellStyle name="출력 6 17 2" xfId="41827" xr:uid="{BBC54292-A95C-45D3-A9E2-24A733305273}"/>
    <cellStyle name="출력 6 18" xfId="41828" xr:uid="{2CA0C1D5-BE68-4AF2-934D-543ADE2120C7}"/>
    <cellStyle name="출력 6 2" xfId="20205" xr:uid="{443BC89F-436F-41C7-B05A-0B1BC2575D75}"/>
    <cellStyle name="출력 6 2 2" xfId="20206" xr:uid="{8E6FAFFE-EF20-4CE0-8BA9-DF6F34108518}"/>
    <cellStyle name="출력 6 2 2 2" xfId="20207" xr:uid="{8B9B598C-FE9F-4D09-859E-AD340FD15C8B}"/>
    <cellStyle name="출력 6 2 2 2 2" xfId="41829" xr:uid="{DA2D794B-965E-430C-9C91-66B99686889B}"/>
    <cellStyle name="출력 6 2 2 3" xfId="20208" xr:uid="{EE62DAD7-4A9E-4778-8640-5BF617FC550B}"/>
    <cellStyle name="출력 6 2 2 3 2" xfId="41830" xr:uid="{DDEF83F8-DFDC-41BE-9C30-1D5084EFB8E4}"/>
    <cellStyle name="출력 6 2 2 4" xfId="41831" xr:uid="{69026ADC-F44F-4231-822A-EEC262582E70}"/>
    <cellStyle name="출력 6 2 3" xfId="20209" xr:uid="{374E7A28-286C-4B29-B9D7-428EE9146A21}"/>
    <cellStyle name="출력 6 2 3 2" xfId="20210" xr:uid="{6F72CC97-D828-4E96-8862-0DED79BAF429}"/>
    <cellStyle name="출력 6 2 3 2 2" xfId="41832" xr:uid="{D7BEF5FC-415B-4CA5-AF4A-1BD5916EE2BD}"/>
    <cellStyle name="출력 6 2 3 3" xfId="20211" xr:uid="{5198D43B-CA3F-4531-8F89-A2D2819B5028}"/>
    <cellStyle name="출력 6 2 3 3 2" xfId="41833" xr:uid="{8E38A495-123A-429A-94E3-6CFF437D3B74}"/>
    <cellStyle name="출력 6 2 3 4" xfId="41834" xr:uid="{778AA33F-C476-4245-8BA0-1457CB6AE2C5}"/>
    <cellStyle name="출력 6 2 4" xfId="20212" xr:uid="{F02E3043-7E60-4EEB-81DD-F2F011F3FED3}"/>
    <cellStyle name="출력 6 2 4 2" xfId="41835" xr:uid="{D8C2DC1D-1124-4DDB-915B-D607047FCB95}"/>
    <cellStyle name="출력 6 2 5" xfId="20213" xr:uid="{0142459E-4FD2-4E74-94CE-31535AAC8BAD}"/>
    <cellStyle name="출력 6 2 5 2" xfId="41836" xr:uid="{E00F06FF-BDF9-4E28-BE06-A9A77431CDF6}"/>
    <cellStyle name="출력 6 2 6" xfId="28207" xr:uid="{3D24154A-33A9-47F7-BA51-09A3F36361EB}"/>
    <cellStyle name="출력 6 2 6 2" xfId="41837" xr:uid="{A35AA989-0638-4F8E-A348-432430F2AE32}"/>
    <cellStyle name="출력 6 2 7" xfId="41838" xr:uid="{81CD6594-0F3C-4FEE-8D5A-7DCB8289EEB3}"/>
    <cellStyle name="출력 6 3" xfId="20214" xr:uid="{06A6B27E-DE29-4E12-B004-7F5BE3740DA3}"/>
    <cellStyle name="출력 6 3 2" xfId="20215" xr:uid="{85D5E8A5-B0B0-4894-A858-70FFB6CFED3C}"/>
    <cellStyle name="출력 6 3 2 2" xfId="20216" xr:uid="{1D75CC3F-C34D-4F1E-912C-0E006E23BFAE}"/>
    <cellStyle name="출력 6 3 2 2 2" xfId="41839" xr:uid="{04E5C654-F5DF-49F1-8A5B-DCFF46E26F30}"/>
    <cellStyle name="출력 6 3 2 3" xfId="20217" xr:uid="{03C69DE2-FF31-44BB-A9A3-6E726300067C}"/>
    <cellStyle name="출력 6 3 2 3 2" xfId="41840" xr:uid="{12174057-1D8D-42E9-9111-B999749C2FF9}"/>
    <cellStyle name="출력 6 3 2 4" xfId="41841" xr:uid="{0B284221-F73A-441E-8246-C5DBD936C8F0}"/>
    <cellStyle name="출력 6 3 3" xfId="20218" xr:uid="{51705BF4-24EE-4CED-BFB6-C957006AA169}"/>
    <cellStyle name="출력 6 3 3 2" xfId="20219" xr:uid="{7BC9E41E-D322-43D3-AE47-B51EC5D7957D}"/>
    <cellStyle name="출력 6 3 3 2 2" xfId="41842" xr:uid="{217D58CB-0D70-44C6-8B16-5FB1DDBB2740}"/>
    <cellStyle name="출력 6 3 3 3" xfId="20220" xr:uid="{8C8C04CF-7C6B-4F2B-B2D1-A5797B8DD6DE}"/>
    <cellStyle name="출력 6 3 3 3 2" xfId="41843" xr:uid="{1965D08A-4EA1-4B9E-BEDA-F5E346F2B73D}"/>
    <cellStyle name="출력 6 3 3 4" xfId="41844" xr:uid="{32516747-C140-4AE9-8DBF-5B10F83AAAAA}"/>
    <cellStyle name="출력 6 3 4" xfId="20221" xr:uid="{4DFC8B4E-6BF7-49E1-B0C0-C71B5CC27718}"/>
    <cellStyle name="출력 6 3 4 2" xfId="41845" xr:uid="{C2AB9329-09AE-4A20-B96A-1248CF540DE5}"/>
    <cellStyle name="출력 6 3 5" xfId="20222" xr:uid="{67606757-F45E-4F9A-AA89-E5E3019B456C}"/>
    <cellStyle name="출력 6 3 5 2" xfId="41846" xr:uid="{1C1E5829-94A8-46A2-83CD-CA4A5F259EE7}"/>
    <cellStyle name="출력 6 3 6" xfId="41847" xr:uid="{16538A91-06F9-4111-BEC4-04632DC950F6}"/>
    <cellStyle name="출력 6 4" xfId="20223" xr:uid="{52331D85-7893-4900-BD27-A6198FF804C0}"/>
    <cellStyle name="출력 6 4 2" xfId="20224" xr:uid="{170BC0A4-A462-44DE-B85B-D8A1C12593EC}"/>
    <cellStyle name="출력 6 4 2 2" xfId="20225" xr:uid="{2FFA332D-025B-4F88-B634-FBCC2E0A7A69}"/>
    <cellStyle name="출력 6 4 2 2 2" xfId="41848" xr:uid="{2AE50951-6CF4-40AD-B1C0-497DEA01855E}"/>
    <cellStyle name="출력 6 4 2 3" xfId="20226" xr:uid="{7143EC0E-488C-4281-9114-925C290BAC4F}"/>
    <cellStyle name="출력 6 4 2 3 2" xfId="41849" xr:uid="{E8583071-D3D9-40FE-81B6-91308213507E}"/>
    <cellStyle name="출력 6 4 2 4" xfId="41850" xr:uid="{48B30032-9695-4A81-929D-AFA458515E42}"/>
    <cellStyle name="출력 6 4 3" xfId="20227" xr:uid="{4A855C4E-1D5A-4155-8B0C-72F93EF3CE76}"/>
    <cellStyle name="출력 6 4 3 2" xfId="20228" xr:uid="{2563874D-1990-4D13-9413-32672E4F6063}"/>
    <cellStyle name="출력 6 4 3 2 2" xfId="41851" xr:uid="{D41B0006-03F2-46FA-8EE5-A405581CA586}"/>
    <cellStyle name="출력 6 4 3 3" xfId="20229" xr:uid="{57AA68BA-0C4D-4EBE-8720-374AFCBA426F}"/>
    <cellStyle name="출력 6 4 3 3 2" xfId="41852" xr:uid="{7104C9AC-1EF7-4696-9257-04307645CA2B}"/>
    <cellStyle name="출력 6 4 3 4" xfId="41853" xr:uid="{E268B4BD-E0C2-4B3F-9FB9-FD482ACB68B3}"/>
    <cellStyle name="출력 6 4 4" xfId="20230" xr:uid="{1E390F40-F6CA-45A4-B77F-4113812A1283}"/>
    <cellStyle name="출력 6 4 4 2" xfId="41854" xr:uid="{F43E6CEB-8A57-4FA9-A0BA-2B94D6AD55AF}"/>
    <cellStyle name="출력 6 4 5" xfId="20231" xr:uid="{DDA059A7-F69E-40FC-A6FF-EDEC0893190E}"/>
    <cellStyle name="출력 6 4 5 2" xfId="41855" xr:uid="{A5E00E00-54B9-4C42-AF5C-D1078B3B6EB9}"/>
    <cellStyle name="출력 6 4 6" xfId="41856" xr:uid="{CE35C86B-51B8-4A47-B191-13A1BA68D484}"/>
    <cellStyle name="출력 6 5" xfId="20232" xr:uid="{96F695C4-751E-4997-844C-F9D8A5297D5B}"/>
    <cellStyle name="출력 6 5 2" xfId="20233" xr:uid="{02E94C9D-76FE-4C5A-8304-6C2E0D6B4734}"/>
    <cellStyle name="출력 6 5 2 2" xfId="20234" xr:uid="{B2483E73-2A4B-4EAC-B55A-FD40EF0F356B}"/>
    <cellStyle name="출력 6 5 2 2 2" xfId="41857" xr:uid="{9F96C02F-69AD-4E36-8CCE-F2044B018107}"/>
    <cellStyle name="출력 6 5 2 3" xfId="20235" xr:uid="{73E7907B-CE46-4FC1-A566-25D92B413634}"/>
    <cellStyle name="출력 6 5 2 3 2" xfId="41858" xr:uid="{9AF1D668-888E-454E-942A-9D32378171AA}"/>
    <cellStyle name="출력 6 5 2 4" xfId="41859" xr:uid="{80246078-3A54-465D-87DC-F7D226466EAB}"/>
    <cellStyle name="출력 6 5 3" xfId="20236" xr:uid="{F9437811-EB4E-4BDD-B000-AEF1FC332290}"/>
    <cellStyle name="출력 6 5 3 2" xfId="20237" xr:uid="{690E4720-00FE-40C7-B749-24B4CF17EBEA}"/>
    <cellStyle name="출력 6 5 3 2 2" xfId="41860" xr:uid="{C7045E14-A808-4115-8881-14BA77E76C27}"/>
    <cellStyle name="출력 6 5 3 3" xfId="20238" xr:uid="{B10EF5A1-E6E9-4EA1-A0AA-D86DA1A38968}"/>
    <cellStyle name="출력 6 5 3 3 2" xfId="41861" xr:uid="{CF154946-5CBD-4BC1-AD7C-A9F8D987B683}"/>
    <cellStyle name="출력 6 5 3 4" xfId="41862" xr:uid="{279ED088-219A-474C-8292-01E300A66B9C}"/>
    <cellStyle name="출력 6 5 4" xfId="20239" xr:uid="{FA61D59D-6E2C-4BBE-B4F4-65EE8107458C}"/>
    <cellStyle name="출력 6 5 4 2" xfId="41863" xr:uid="{B8EDF354-2580-4411-8D8A-73D9AFC3000D}"/>
    <cellStyle name="출력 6 5 5" xfId="20240" xr:uid="{EA7AF460-CA66-41F3-B005-1AE1FFF5949E}"/>
    <cellStyle name="출력 6 5 5 2" xfId="41864" xr:uid="{E965B65F-858A-48DB-ACC6-89FCC4B73D82}"/>
    <cellStyle name="출력 6 5 6" xfId="41865" xr:uid="{715604AD-23FF-4037-9C82-D34944462FDB}"/>
    <cellStyle name="출력 6 6" xfId="20241" xr:uid="{BBE554E3-D90E-41E0-9002-233F8550BB9C}"/>
    <cellStyle name="출력 6 6 2" xfId="20242" xr:uid="{D1F86437-126C-4D4D-A452-23F2245EA07B}"/>
    <cellStyle name="출력 6 6 2 2" xfId="20243" xr:uid="{18DD6F98-DBD4-4F12-814E-EA6BFE17314B}"/>
    <cellStyle name="출력 6 6 2 2 2" xfId="41866" xr:uid="{CE043F8C-2B8D-4AB7-81E7-FDFD2B06C7A5}"/>
    <cellStyle name="출력 6 6 2 3" xfId="20244" xr:uid="{434BAFB2-98A7-404F-B616-E358FFB41337}"/>
    <cellStyle name="출력 6 6 2 3 2" xfId="41867" xr:uid="{F2CD9BA9-5941-40C4-9744-AEA93360149C}"/>
    <cellStyle name="출력 6 6 2 4" xfId="41868" xr:uid="{1878B868-FE54-40D1-98C9-399D5CF9B8E6}"/>
    <cellStyle name="출력 6 6 3" xfId="20245" xr:uid="{9A530C18-F6DE-4074-879F-8A178EE6F8E2}"/>
    <cellStyle name="출력 6 6 3 2" xfId="20246" xr:uid="{F0A1EB5A-7250-40A3-A90C-C1DAA8FD6078}"/>
    <cellStyle name="출력 6 6 3 2 2" xfId="41869" xr:uid="{7BEF5830-77F8-41F4-9E03-72DFA549A8D2}"/>
    <cellStyle name="출력 6 6 3 3" xfId="20247" xr:uid="{E2711F11-45D5-4479-AAD6-9D7E98911E9E}"/>
    <cellStyle name="출력 6 6 3 3 2" xfId="41870" xr:uid="{33825EE3-6D08-4CE6-A1A3-53F4DE29AC70}"/>
    <cellStyle name="출력 6 6 3 4" xfId="41871" xr:uid="{C16A1353-8FDA-4302-95B2-7E4BD6266C88}"/>
    <cellStyle name="출력 6 6 4" xfId="20248" xr:uid="{F91E1E8B-268F-4A89-8EDF-4A211D848264}"/>
    <cellStyle name="출력 6 6 4 2" xfId="41872" xr:uid="{CD5D88BB-20D5-4AAF-A445-AB6AF06A2C79}"/>
    <cellStyle name="출력 6 6 5" xfId="20249" xr:uid="{57E7F61A-67BB-4C9B-80F1-301D2AC3F6B7}"/>
    <cellStyle name="출력 6 6 5 2" xfId="41873" xr:uid="{6744D7C0-819B-4531-9AE4-4E953594EEBA}"/>
    <cellStyle name="출력 6 6 6" xfId="41874" xr:uid="{E4ABA7CF-2A83-4D62-BB02-7E69D322DF37}"/>
    <cellStyle name="출력 6 7" xfId="20250" xr:uid="{629F1235-1F15-4D8A-8475-D00A35047E46}"/>
    <cellStyle name="출력 6 7 2" xfId="20251" xr:uid="{97A4BDC9-6BDA-4330-B92F-C18779CDBC7F}"/>
    <cellStyle name="출력 6 7 2 2" xfId="20252" xr:uid="{04137018-C0F0-47BB-8589-3855A149B393}"/>
    <cellStyle name="출력 6 7 2 2 2" xfId="41875" xr:uid="{62DBB5EC-2E97-49A3-92D3-3ED0E464FBE5}"/>
    <cellStyle name="출력 6 7 2 3" xfId="20253" xr:uid="{71DB362F-ACCA-4683-BBF6-1787ABADED79}"/>
    <cellStyle name="출력 6 7 2 3 2" xfId="41876" xr:uid="{DBBA1C06-5119-423E-BDF8-A115DD23F46F}"/>
    <cellStyle name="출력 6 7 2 4" xfId="41877" xr:uid="{86D6B563-C502-4B46-A870-8DE8018A8A09}"/>
    <cellStyle name="출력 6 7 3" xfId="20254" xr:uid="{BEA2013B-84C3-48F8-872C-9DFE5E73B911}"/>
    <cellStyle name="출력 6 7 3 2" xfId="20255" xr:uid="{45BD3FE9-CF85-423D-9BB5-893445171B09}"/>
    <cellStyle name="출력 6 7 3 2 2" xfId="41878" xr:uid="{DF6F5E84-C01A-4C66-B2E4-509BB491E128}"/>
    <cellStyle name="출력 6 7 3 3" xfId="20256" xr:uid="{EDD4F22E-53F9-4B31-907C-0D2D7A25F0D0}"/>
    <cellStyle name="출력 6 7 3 3 2" xfId="41879" xr:uid="{C7D71E66-45E3-459D-AA62-B5CE0E3A79AC}"/>
    <cellStyle name="출력 6 7 3 4" xfId="41880" xr:uid="{AAAF6C3F-E7B8-4BD0-AEE1-F45D469A6563}"/>
    <cellStyle name="출력 6 7 4" xfId="20257" xr:uid="{F237A0CE-7ED7-49B6-ABD8-B1495CA03B4C}"/>
    <cellStyle name="출력 6 7 4 2" xfId="41881" xr:uid="{3EFD4FAA-9860-40B7-BD0D-D4135410BA44}"/>
    <cellStyle name="출력 6 7 5" xfId="20258" xr:uid="{BA09FB2D-0821-47EF-B2AC-8BC87D88847E}"/>
    <cellStyle name="출력 6 7 5 2" xfId="41882" xr:uid="{980B3DDF-6F27-4E22-A7FB-2442C2AE0242}"/>
    <cellStyle name="출력 6 7 6" xfId="41883" xr:uid="{E2ED3269-5DF7-4DBA-A89A-0A09DB6B71A5}"/>
    <cellStyle name="출력 6 8" xfId="20259" xr:uid="{7253D731-FBA6-4E85-B458-1FFA7A0C1DEE}"/>
    <cellStyle name="출력 6 8 2" xfId="20260" xr:uid="{844896FC-B09A-4305-8B4B-3E1CA35B6DFE}"/>
    <cellStyle name="출력 6 8 2 2" xfId="20261" xr:uid="{D9E358DF-757B-4F0E-8BFF-52224CE3AE95}"/>
    <cellStyle name="출력 6 8 2 2 2" xfId="41884" xr:uid="{70CEC8F8-7D3A-4F47-ADF7-286543EA1E07}"/>
    <cellStyle name="출력 6 8 2 3" xfId="20262" xr:uid="{4E11D978-1776-4F0E-B727-7FAF7B829EBC}"/>
    <cellStyle name="출력 6 8 2 3 2" xfId="41885" xr:uid="{1733D7F2-369A-48FF-B583-4B69803407B7}"/>
    <cellStyle name="출력 6 8 2 4" xfId="41886" xr:uid="{0F2C8BAD-DFE1-48E4-8753-998BB8E9847F}"/>
    <cellStyle name="출력 6 8 3" xfId="20263" xr:uid="{36E9BE01-C783-4BA8-B4BC-D3F95C287B87}"/>
    <cellStyle name="출력 6 8 3 2" xfId="20264" xr:uid="{9B02F6DD-2645-450A-9971-40C59C41A892}"/>
    <cellStyle name="출력 6 8 3 2 2" xfId="41887" xr:uid="{24FE6257-6192-4408-9196-6C6EC64FF5B3}"/>
    <cellStyle name="출력 6 8 3 3" xfId="20265" xr:uid="{1F1243F1-6F14-4FD2-9509-887322F234D1}"/>
    <cellStyle name="출력 6 8 3 3 2" xfId="41888" xr:uid="{C62FF91C-AF31-4AF9-A442-5991356285E2}"/>
    <cellStyle name="출력 6 8 3 4" xfId="41889" xr:uid="{A5B05980-7CB8-4178-992F-6C5C5E45E407}"/>
    <cellStyle name="출력 6 8 4" xfId="20266" xr:uid="{2A9F1341-17C5-4191-89D9-87C92F3BB3B8}"/>
    <cellStyle name="출력 6 8 4 2" xfId="41890" xr:uid="{9ACE5716-1F4A-4D9D-BE19-70CCD9084835}"/>
    <cellStyle name="출력 6 8 5" xfId="20267" xr:uid="{24645F0D-4855-49AF-8E89-4E9270709B58}"/>
    <cellStyle name="출력 6 8 5 2" xfId="41891" xr:uid="{D7622948-DDAC-45EE-AFFE-8982E1E4FDFE}"/>
    <cellStyle name="출력 6 8 6" xfId="41892" xr:uid="{870F944D-95E2-4381-8847-D925D0A03CAF}"/>
    <cellStyle name="출력 6 9" xfId="20268" xr:uid="{C7286685-7DDF-4D87-ACE0-74FFDD5A4552}"/>
    <cellStyle name="출력 6 9 2" xfId="20269" xr:uid="{6157E20C-7AB8-437E-AA09-2B9423EB5C6E}"/>
    <cellStyle name="출력 6 9 2 2" xfId="20270" xr:uid="{37218AFE-D29E-4502-B7BD-8B357376218E}"/>
    <cellStyle name="출력 6 9 2 2 2" xfId="41893" xr:uid="{45DD9A25-9966-4B11-BA52-851083FD3103}"/>
    <cellStyle name="출력 6 9 2 3" xfId="20271" xr:uid="{6C4CEA12-7866-4A31-8C97-A98E6C249256}"/>
    <cellStyle name="출력 6 9 2 3 2" xfId="41894" xr:uid="{AA26838F-10E8-4550-9A82-E41A223953CB}"/>
    <cellStyle name="출력 6 9 2 4" xfId="41895" xr:uid="{59D48EEF-10A6-4BC3-97AF-4B32B4D6967A}"/>
    <cellStyle name="출력 6 9 3" xfId="20272" xr:uid="{C7A344B5-94B0-4109-B2C3-06CF9B202169}"/>
    <cellStyle name="출력 6 9 3 2" xfId="20273" xr:uid="{30A37846-EC32-4CE8-9348-46D33F5D4549}"/>
    <cellStyle name="출력 6 9 3 2 2" xfId="41896" xr:uid="{27E48228-8CA7-47F1-947D-421ECB8741D8}"/>
    <cellStyle name="출력 6 9 3 3" xfId="20274" xr:uid="{B02753E6-A011-4404-B413-3B5823A34CDF}"/>
    <cellStyle name="출력 6 9 3 3 2" xfId="41897" xr:uid="{B11D353C-7B2A-4624-95C4-1410EF42C2FE}"/>
    <cellStyle name="출력 6 9 3 4" xfId="41898" xr:uid="{C6A7FE29-EBD6-43DC-B5BC-DD9502AFA946}"/>
    <cellStyle name="출력 6 9 4" xfId="20275" xr:uid="{37364E47-EFB0-49DF-9847-4C6338D3F0DB}"/>
    <cellStyle name="출력 6 9 4 2" xfId="41899" xr:uid="{27CB89EB-7D23-4324-8968-08C67DA8896A}"/>
    <cellStyle name="출력 6 9 5" xfId="20276" xr:uid="{5319E500-1129-4C05-99FE-7E5CAD3E51C6}"/>
    <cellStyle name="출력 6 9 5 2" xfId="41900" xr:uid="{91CB4576-D716-4048-9E99-940C500C01E1}"/>
    <cellStyle name="출력 6 9 6" xfId="41901" xr:uid="{038E0582-47E4-4EEF-A655-04CA542A4B10}"/>
    <cellStyle name="출력 7" xfId="20277" xr:uid="{D34CA4D0-B588-4253-AE43-DA65590E0DF9}"/>
    <cellStyle name="출력 7 10" xfId="20278" xr:uid="{52227A9F-0395-4D19-8653-5F5A0DF3A7C5}"/>
    <cellStyle name="출력 7 10 2" xfId="20279" xr:uid="{4EEF39D9-40C0-41C9-8401-278ADAF367F5}"/>
    <cellStyle name="출력 7 10 2 2" xfId="20280" xr:uid="{5F4CECC3-01FF-4510-AF78-5C576E3BC18A}"/>
    <cellStyle name="출력 7 10 2 2 2" xfId="41902" xr:uid="{2903B522-FE00-4A32-B150-EFD1BBC69C2B}"/>
    <cellStyle name="출력 7 10 2 3" xfId="20281" xr:uid="{B0ED7F22-256B-467B-9D7E-E55D89A50DBC}"/>
    <cellStyle name="출력 7 10 2 3 2" xfId="41903" xr:uid="{D8892DA0-C8AE-438C-A4A4-31E89284CF49}"/>
    <cellStyle name="출력 7 10 2 4" xfId="41904" xr:uid="{1EEFB70F-6E33-445B-A652-4B3DF5CF6433}"/>
    <cellStyle name="출력 7 10 3" xfId="20282" xr:uid="{AEFFB71A-4DA3-4918-AE62-6235A0A41C0B}"/>
    <cellStyle name="출력 7 10 3 2" xfId="20283" xr:uid="{B6D405DF-D082-4681-8A2E-E52ADA52A467}"/>
    <cellStyle name="출력 7 10 3 2 2" xfId="41905" xr:uid="{9F4DFAF2-EF0E-48D5-AA7C-8DC7516D9D54}"/>
    <cellStyle name="출력 7 10 3 3" xfId="20284" xr:uid="{4E641843-6E18-4395-8642-80AD7C9C91D1}"/>
    <cellStyle name="출력 7 10 3 3 2" xfId="41906" xr:uid="{F62C6717-DBF6-4120-B5BD-CB520EB601EF}"/>
    <cellStyle name="출력 7 10 3 4" xfId="41907" xr:uid="{58C7317D-7ED2-4D04-A5F6-C04654A4C414}"/>
    <cellStyle name="출력 7 10 4" xfId="20285" xr:uid="{709F860A-3ABB-4CE0-BC7D-7E6A7F35332A}"/>
    <cellStyle name="출력 7 10 4 2" xfId="41908" xr:uid="{C224CA4C-9761-47A1-8E81-4B88F4EE4ED7}"/>
    <cellStyle name="출력 7 10 5" xfId="20286" xr:uid="{0A130BA7-D896-4716-9A24-FC03368169C7}"/>
    <cellStyle name="출력 7 10 5 2" xfId="41909" xr:uid="{1C2E2D1A-1D71-46F2-B8D8-482892382381}"/>
    <cellStyle name="출력 7 10 6" xfId="41910" xr:uid="{D3010BEC-F020-43B9-A92F-CD99D4981235}"/>
    <cellStyle name="출력 7 11" xfId="20287" xr:uid="{5C7785AE-62D4-4404-A34F-934CB37421AD}"/>
    <cellStyle name="출력 7 11 2" xfId="20288" xr:uid="{EB59F0C3-4C18-4995-B079-53E829B97984}"/>
    <cellStyle name="출력 7 11 2 2" xfId="20289" xr:uid="{D48C0A0D-4DE7-444E-BAAD-93066528952B}"/>
    <cellStyle name="출력 7 11 2 2 2" xfId="41911" xr:uid="{D691EDA9-F0B0-43CB-B46A-F9C7ACC8AB73}"/>
    <cellStyle name="출력 7 11 2 3" xfId="20290" xr:uid="{AF4923DE-F88D-463A-AF37-395165437788}"/>
    <cellStyle name="출력 7 11 2 3 2" xfId="41912" xr:uid="{CEAB862E-CA6C-4E5F-85DC-89F593709D20}"/>
    <cellStyle name="출력 7 11 2 4" xfId="41913" xr:uid="{2EEE5E93-745F-4BE7-BB3F-FEAAD4049E55}"/>
    <cellStyle name="출력 7 11 3" xfId="20291" xr:uid="{6E043E20-DB40-43FE-8994-75D2C48F5B79}"/>
    <cellStyle name="출력 7 11 3 2" xfId="20292" xr:uid="{BCCB51A4-2AEA-48B3-B6D2-AEF4168FBF14}"/>
    <cellStyle name="출력 7 11 3 2 2" xfId="41914" xr:uid="{495AF1E3-EC71-4A05-A288-B7CC13B10EDB}"/>
    <cellStyle name="출력 7 11 3 3" xfId="20293" xr:uid="{EA3E3790-45E3-49A9-AC5D-490CCFA10058}"/>
    <cellStyle name="출력 7 11 3 3 2" xfId="41915" xr:uid="{7B259114-2D48-4D44-B021-69324D1E7212}"/>
    <cellStyle name="출력 7 11 3 4" xfId="41916" xr:uid="{E9C837F2-37EA-4E38-A118-06F088470F75}"/>
    <cellStyle name="출력 7 11 4" xfId="20294" xr:uid="{C2FB430C-34DE-4CD0-9CE6-103F999384CA}"/>
    <cellStyle name="출력 7 11 4 2" xfId="41917" xr:uid="{79950377-5DA1-462B-8BAF-17AD0243BBDA}"/>
    <cellStyle name="출력 7 11 5" xfId="20295" xr:uid="{B3E55DDF-E910-416E-9E8C-DF886C6A83FD}"/>
    <cellStyle name="출력 7 11 5 2" xfId="41918" xr:uid="{9E237111-A4E1-4D7A-A1CF-2614B74FDF1C}"/>
    <cellStyle name="출력 7 11 6" xfId="41919" xr:uid="{849AD803-9514-4888-87F5-F39A88C1BDEC}"/>
    <cellStyle name="출력 7 12" xfId="20296" xr:uid="{668B64A2-8B92-4030-87E4-B15596C7BB0B}"/>
    <cellStyle name="출력 7 12 2" xfId="20297" xr:uid="{BC365E25-920A-43B7-A1FF-66D4485E7D3E}"/>
    <cellStyle name="출력 7 12 2 2" xfId="20298" xr:uid="{3FAC76D0-FF00-42AE-8DF6-8B22F3B23A0E}"/>
    <cellStyle name="출력 7 12 2 2 2" xfId="41920" xr:uid="{53BAAD10-D9A2-4278-AD64-EFDD681DA657}"/>
    <cellStyle name="출력 7 12 2 3" xfId="20299" xr:uid="{7BA9DBE2-CFD8-4F8E-A466-0E0525650052}"/>
    <cellStyle name="출력 7 12 2 3 2" xfId="41921" xr:uid="{925466F7-8AA2-4423-BE40-86076A545E7E}"/>
    <cellStyle name="출력 7 12 2 4" xfId="41922" xr:uid="{049CC6B9-D9F5-4AFE-BACD-4BB7AEB984B1}"/>
    <cellStyle name="출력 7 12 3" xfId="20300" xr:uid="{D9D83089-1087-4CEA-A2AD-630D1694FBDF}"/>
    <cellStyle name="출력 7 12 3 2" xfId="20301" xr:uid="{1371FE95-9C3F-4420-9EA2-7751FB21B83E}"/>
    <cellStyle name="출력 7 12 3 2 2" xfId="41923" xr:uid="{24975622-598D-4781-8619-56823A05D0A2}"/>
    <cellStyle name="출력 7 12 3 3" xfId="20302" xr:uid="{5914E074-DA99-4F91-8C1E-EF1476D9B513}"/>
    <cellStyle name="출력 7 12 3 3 2" xfId="41924" xr:uid="{6401D97D-7468-48B5-A630-0D07A366CF2D}"/>
    <cellStyle name="출력 7 12 3 4" xfId="41925" xr:uid="{1EB07E5D-8648-4473-A728-06020ADF8CCB}"/>
    <cellStyle name="출력 7 12 4" xfId="20303" xr:uid="{E993BB40-447B-4E0E-8F70-10A3F62C7601}"/>
    <cellStyle name="출력 7 12 4 2" xfId="41926" xr:uid="{32817E36-D8EC-4B8D-9B91-62AE0F35E0CF}"/>
    <cellStyle name="출력 7 12 5" xfId="20304" xr:uid="{AA3A58A7-9017-42D3-A9E3-0D0F624AFD15}"/>
    <cellStyle name="출력 7 12 5 2" xfId="41927" xr:uid="{81730A8E-CAD6-409A-B250-784DBBE27B5C}"/>
    <cellStyle name="출력 7 12 6" xfId="41928" xr:uid="{2F9CA980-2F15-4877-ADA3-F021222B34BD}"/>
    <cellStyle name="출력 7 13" xfId="20305" xr:uid="{13C52371-DA58-42FC-9F39-878F5ECE534D}"/>
    <cellStyle name="출력 7 13 2" xfId="20306" xr:uid="{61EB2A76-D2A5-4B70-9379-9051730402D7}"/>
    <cellStyle name="출력 7 13 2 2" xfId="20307" xr:uid="{7AD8E3BF-650A-475D-9561-6FCD4E593534}"/>
    <cellStyle name="출력 7 13 2 2 2" xfId="41929" xr:uid="{08FE6EC8-CE22-4476-8D40-4CCCAF870B37}"/>
    <cellStyle name="출력 7 13 2 3" xfId="20308" xr:uid="{7182D1AD-1F4B-48D1-BB9A-62F32C454753}"/>
    <cellStyle name="출력 7 13 2 3 2" xfId="41930" xr:uid="{45853794-56A6-4392-9366-58AD61FF0D1B}"/>
    <cellStyle name="출력 7 13 2 4" xfId="41931" xr:uid="{D6C0E10C-1784-4F41-B1C0-6C8B20C7B990}"/>
    <cellStyle name="출력 7 13 3" xfId="20309" xr:uid="{1B6A572C-E457-4F21-A7DF-D7193CC96C6F}"/>
    <cellStyle name="출력 7 13 3 2" xfId="20310" xr:uid="{28388BCF-7036-489F-A6EE-BB744762F18E}"/>
    <cellStyle name="출력 7 13 3 2 2" xfId="41932" xr:uid="{1E76BCA3-9A88-4BE5-9ABE-D0954BECD4B5}"/>
    <cellStyle name="출력 7 13 3 3" xfId="20311" xr:uid="{D2810427-C9F1-4254-B30D-1E712DD3E48C}"/>
    <cellStyle name="출력 7 13 3 3 2" xfId="41933" xr:uid="{15374501-33FC-41FB-AD6D-2C8E72C16E79}"/>
    <cellStyle name="출력 7 13 3 4" xfId="41934" xr:uid="{9C836D96-2D2B-481B-80AB-FA39D446BB0E}"/>
    <cellStyle name="출력 7 13 4" xfId="20312" xr:uid="{B2841999-29E7-437D-906F-FEE484C49863}"/>
    <cellStyle name="출력 7 13 4 2" xfId="41935" xr:uid="{3DD62288-CEE7-40B7-9037-884EFFD76119}"/>
    <cellStyle name="출력 7 13 5" xfId="20313" xr:uid="{22089047-9E68-4477-9522-94C377095447}"/>
    <cellStyle name="출력 7 13 5 2" xfId="41936" xr:uid="{1577E89A-B42C-4FAE-84F0-0A38E0BCE57D}"/>
    <cellStyle name="출력 7 13 6" xfId="41937" xr:uid="{07367832-BF99-4C79-A769-D8D7B9D07596}"/>
    <cellStyle name="출력 7 14" xfId="20314" xr:uid="{38352721-8E68-4953-8F64-B3F051797DFD}"/>
    <cellStyle name="출력 7 14 2" xfId="20315" xr:uid="{6BF05CFC-0A12-4ACD-BD4B-777AD63B0652}"/>
    <cellStyle name="출력 7 14 2 2" xfId="20316" xr:uid="{3DF37DD4-2C12-4A7D-BDB6-3B048D15BF50}"/>
    <cellStyle name="출력 7 14 2 2 2" xfId="41938" xr:uid="{D5179F2A-852F-4C85-ADD7-4F413ABB73B0}"/>
    <cellStyle name="출력 7 14 2 3" xfId="20317" xr:uid="{13F83A81-FBD1-4355-8067-BF207118C249}"/>
    <cellStyle name="출력 7 14 2 3 2" xfId="41939" xr:uid="{52A17838-086A-47BF-A9E3-99E2CFD212E5}"/>
    <cellStyle name="출력 7 14 2 4" xfId="41940" xr:uid="{4B7CD92D-25AE-4EFE-8961-1ADBBE9C0B9E}"/>
    <cellStyle name="출력 7 14 3" xfId="20318" xr:uid="{3E3C27CA-5ABC-4C11-9577-A10F1380B86F}"/>
    <cellStyle name="출력 7 14 3 2" xfId="20319" xr:uid="{E3DE410D-206A-4A4E-A84D-6605C79652B9}"/>
    <cellStyle name="출력 7 14 3 2 2" xfId="41941" xr:uid="{C55CCAF6-AAE3-4A66-9415-B861AC7D0E79}"/>
    <cellStyle name="출력 7 14 3 3" xfId="20320" xr:uid="{F1D1A93F-73C2-4B5C-B26F-3A02E308729B}"/>
    <cellStyle name="출력 7 14 3 3 2" xfId="41942" xr:uid="{98A33CAD-723A-41A3-88FB-30970557C849}"/>
    <cellStyle name="출력 7 14 3 4" xfId="41943" xr:uid="{77FCAE88-BAEE-4784-A05C-481F73E4E77F}"/>
    <cellStyle name="출력 7 14 4" xfId="20321" xr:uid="{D3946880-14CF-4BED-B0EB-A38D0B37B9BA}"/>
    <cellStyle name="출력 7 14 4 2" xfId="41944" xr:uid="{CA637ACD-6D11-4004-AB04-EBB6A4E1B7E0}"/>
    <cellStyle name="출력 7 14 5" xfId="20322" xr:uid="{8F8EF9F2-E13B-4661-9621-E7B646ACC92E}"/>
    <cellStyle name="출력 7 14 5 2" xfId="41945" xr:uid="{9A46A91D-0A6D-4BBA-957B-AD740801F054}"/>
    <cellStyle name="출력 7 14 6" xfId="41946" xr:uid="{0726C1E6-4971-44B2-AC2B-9236B68B7C1A}"/>
    <cellStyle name="출력 7 15" xfId="20323" xr:uid="{9B827CD8-D985-4CC9-94FF-93250E16F4C6}"/>
    <cellStyle name="출력 7 15 2" xfId="20324" xr:uid="{1A2FC145-1471-4A8E-A742-2F17F896494E}"/>
    <cellStyle name="출력 7 15 2 2" xfId="20325" xr:uid="{49CF4A95-2FC6-4B26-BBE2-C93F602579F4}"/>
    <cellStyle name="출력 7 15 2 2 2" xfId="41947" xr:uid="{836A0E0F-728E-4D7A-B0F2-BE8A9E45C5B3}"/>
    <cellStyle name="출력 7 15 2 3" xfId="20326" xr:uid="{004BBA1C-C8D2-4B2F-925F-4044C1EE59B5}"/>
    <cellStyle name="출력 7 15 2 3 2" xfId="41948" xr:uid="{E0D8D78B-AF53-4FC8-9B60-073DFA68E3F1}"/>
    <cellStyle name="출력 7 15 2 4" xfId="41949" xr:uid="{95D267BB-3D83-4097-9FE6-64CFC403000B}"/>
    <cellStyle name="출력 7 15 3" xfId="20327" xr:uid="{0DEEC91B-6D6A-49DE-A829-F2BECD484B7D}"/>
    <cellStyle name="출력 7 15 3 2" xfId="20328" xr:uid="{52B5C31E-C0CD-4FB5-AAED-36012A083895}"/>
    <cellStyle name="출력 7 15 3 2 2" xfId="41950" xr:uid="{58B9B10A-28A4-44CC-ACE6-E0265BF1FEDE}"/>
    <cellStyle name="출력 7 15 3 3" xfId="20329" xr:uid="{41026ECD-F1F3-4698-85FD-53E704C9C76C}"/>
    <cellStyle name="출력 7 15 3 3 2" xfId="41951" xr:uid="{1AD94C2F-CF3F-48F6-AC01-B7A2AB44DB52}"/>
    <cellStyle name="출력 7 15 3 4" xfId="41952" xr:uid="{AE4B1EEA-E6C4-472F-9903-09A10458D548}"/>
    <cellStyle name="출력 7 15 4" xfId="20330" xr:uid="{9F5AD2DD-9F3E-416B-B209-727F3DAE8872}"/>
    <cellStyle name="출력 7 15 4 2" xfId="41953" xr:uid="{0A5462E5-77C1-4A30-8F6E-EA85E88AE48A}"/>
    <cellStyle name="출력 7 15 5" xfId="20331" xr:uid="{14B0C778-B6A7-4069-9A71-EF14716E4908}"/>
    <cellStyle name="출력 7 15 5 2" xfId="41954" xr:uid="{BD7E5F74-D49B-4742-86A9-E29B5A0AC504}"/>
    <cellStyle name="출력 7 15 6" xfId="41955" xr:uid="{7D1C9E30-E8F4-4B72-9AF6-F58B9F6C3A6F}"/>
    <cellStyle name="출력 7 16" xfId="20332" xr:uid="{6EA69876-4D15-4F9C-848D-2542C5E06B9E}"/>
    <cellStyle name="출력 7 16 2" xfId="20333" xr:uid="{C8F56D00-B0E4-4FD3-8000-E75B9CD4B568}"/>
    <cellStyle name="출력 7 16 2 2" xfId="41956" xr:uid="{97E42A60-F3FF-4149-9363-F7F73B200699}"/>
    <cellStyle name="출력 7 16 3" xfId="20334" xr:uid="{054FD3D1-4303-4501-AF86-DF6F20B00C7C}"/>
    <cellStyle name="출력 7 16 3 2" xfId="41957" xr:uid="{DCF9A0F6-B67B-421B-8DEB-7FC5A3F9E24F}"/>
    <cellStyle name="출력 7 16 4" xfId="41958" xr:uid="{4A36F4D9-2DBD-45C3-A670-470DA08E48F9}"/>
    <cellStyle name="출력 7 17" xfId="28208" xr:uid="{7B70970C-B9F0-4089-91FF-79763FFD9A6E}"/>
    <cellStyle name="출력 7 17 2" xfId="41959" xr:uid="{8CEFFE02-7267-4205-A395-7CA6F6FF248D}"/>
    <cellStyle name="출력 7 18" xfId="41960" xr:uid="{51DA8BD5-B702-4353-A3EF-5FBB36BB998C}"/>
    <cellStyle name="출력 7 2" xfId="20335" xr:uid="{5ECC044A-BE26-4AE4-BFE7-025E875AF4E3}"/>
    <cellStyle name="출력 7 2 2" xfId="20336" xr:uid="{338F6C57-E62D-4647-ABBA-31BFFC480172}"/>
    <cellStyle name="출력 7 2 2 2" xfId="20337" xr:uid="{EA6E3924-636E-4FE0-B457-FCB2798B89D8}"/>
    <cellStyle name="출력 7 2 2 2 2" xfId="41961" xr:uid="{A681AEAD-EC27-4B5D-8A78-6C1B11851FEC}"/>
    <cellStyle name="출력 7 2 2 3" xfId="20338" xr:uid="{92C05F68-FB6F-4371-AA59-78FEB7EA6BB3}"/>
    <cellStyle name="출력 7 2 2 3 2" xfId="41962" xr:uid="{4E3B81AC-9E76-4602-9D4D-0CAA679317C5}"/>
    <cellStyle name="출력 7 2 2 4" xfId="41963" xr:uid="{E671E834-C2C7-4BBD-8F4F-A0978100A8F4}"/>
    <cellStyle name="출력 7 2 3" xfId="20339" xr:uid="{9417C070-5597-4A62-B456-372027D8E9A1}"/>
    <cellStyle name="출력 7 2 3 2" xfId="20340" xr:uid="{294C2148-031A-46C2-9DC3-C2055A2E4769}"/>
    <cellStyle name="출력 7 2 3 2 2" xfId="41964" xr:uid="{77962D8E-E98B-40C5-A804-9D2AE1EFE46F}"/>
    <cellStyle name="출력 7 2 3 3" xfId="20341" xr:uid="{43AC3D07-D54B-4098-B384-AA1C81AA8B28}"/>
    <cellStyle name="출력 7 2 3 3 2" xfId="41965" xr:uid="{DDB63F6C-7A1E-4DB2-A7A8-E6EC9C7DDA0D}"/>
    <cellStyle name="출력 7 2 3 4" xfId="41966" xr:uid="{671E05BD-3D4F-4CC0-9717-B2D29B039EBF}"/>
    <cellStyle name="출력 7 2 4" xfId="20342" xr:uid="{D1250B36-3599-4D7B-9370-B405E0E56CC7}"/>
    <cellStyle name="출력 7 2 4 2" xfId="41967" xr:uid="{CBA4BF06-F5EB-481B-AFCB-A657D727EF4A}"/>
    <cellStyle name="출력 7 2 5" xfId="20343" xr:uid="{BF920A20-A1DC-487D-8FF2-28BAB5A2569A}"/>
    <cellStyle name="출력 7 2 5 2" xfId="41968" xr:uid="{35564196-62C3-465B-AC14-F5569119CC11}"/>
    <cellStyle name="출력 7 2 6" xfId="28209" xr:uid="{BD2E7EAD-40CF-4A13-A16B-A0F1BA00C11C}"/>
    <cellStyle name="출력 7 2 6 2" xfId="41969" xr:uid="{ADE28E43-1991-4176-90E4-7F01B009B403}"/>
    <cellStyle name="출력 7 2 7" xfId="41970" xr:uid="{BD80E5A1-F919-44A8-9EC7-A49DE62BFBC0}"/>
    <cellStyle name="출력 7 3" xfId="20344" xr:uid="{9571C42A-918F-4AE1-A6FE-7FCEEC37079F}"/>
    <cellStyle name="출력 7 3 2" xfId="20345" xr:uid="{B1A4BC74-99A8-442A-90E7-12F84052AE56}"/>
    <cellStyle name="출력 7 3 2 2" xfId="20346" xr:uid="{71F8F937-612B-43AC-ABB7-8FDDCE95C2C1}"/>
    <cellStyle name="출력 7 3 2 2 2" xfId="41971" xr:uid="{E677854B-EBA5-4116-A27D-7649DDE12E6F}"/>
    <cellStyle name="출력 7 3 2 3" xfId="20347" xr:uid="{AC7729FC-CFBB-4384-A322-B0605D7E64DD}"/>
    <cellStyle name="출력 7 3 2 3 2" xfId="41972" xr:uid="{81053DD7-4D66-469F-A2BC-52385CCCB94D}"/>
    <cellStyle name="출력 7 3 2 4" xfId="41973" xr:uid="{CC22312E-79FB-4867-93AE-B5188A1F7639}"/>
    <cellStyle name="출력 7 3 3" xfId="20348" xr:uid="{8DA7487E-0CC4-4747-A142-ABE819F95A19}"/>
    <cellStyle name="출력 7 3 3 2" xfId="20349" xr:uid="{47475382-000B-4BCC-8104-AEE210EE0062}"/>
    <cellStyle name="출력 7 3 3 2 2" xfId="41974" xr:uid="{44417A35-9BB8-4EE8-ACC0-F9250B38D2D9}"/>
    <cellStyle name="출력 7 3 3 3" xfId="20350" xr:uid="{8F1D3B75-D82C-4EFA-B7BB-0B591C485995}"/>
    <cellStyle name="출력 7 3 3 3 2" xfId="41975" xr:uid="{38B66EB3-943D-4568-9037-3BD2E2870F62}"/>
    <cellStyle name="출력 7 3 3 4" xfId="41976" xr:uid="{80ACCEF6-D113-4F21-8AEA-D14960DEDB1D}"/>
    <cellStyle name="출력 7 3 4" xfId="20351" xr:uid="{A60F2E1D-E36F-48B0-A403-2F2A20E70438}"/>
    <cellStyle name="출력 7 3 4 2" xfId="41977" xr:uid="{BFCEA2B4-106B-4890-93C2-86B0FBE6A23C}"/>
    <cellStyle name="출력 7 3 5" xfId="20352" xr:uid="{6B80B9FF-9020-4309-A144-B261F2220CA4}"/>
    <cellStyle name="출력 7 3 5 2" xfId="41978" xr:uid="{5D6C85C8-82CB-4EDB-AF92-87AECDFCA52A}"/>
    <cellStyle name="출력 7 3 6" xfId="41979" xr:uid="{54BF6C28-4700-4D90-82CF-9A65385143FC}"/>
    <cellStyle name="출력 7 4" xfId="20353" xr:uid="{C8C2B949-2CC4-4C4D-9D9C-F98E72F05B82}"/>
    <cellStyle name="출력 7 4 2" xfId="20354" xr:uid="{085840C7-079D-460E-9F23-3C92E43BF108}"/>
    <cellStyle name="출력 7 4 2 2" xfId="20355" xr:uid="{8980E5C4-A9B0-4788-889D-BEFCD7D7DBF6}"/>
    <cellStyle name="출력 7 4 2 2 2" xfId="41980" xr:uid="{29FD4BE0-3DBE-47D3-B333-228B0DD1B29B}"/>
    <cellStyle name="출력 7 4 2 3" xfId="20356" xr:uid="{DFAEADF9-FA9F-463F-AED4-2E863D8F7B99}"/>
    <cellStyle name="출력 7 4 2 3 2" xfId="41981" xr:uid="{433A5C56-75C1-461C-AD93-A1CDF42E9749}"/>
    <cellStyle name="출력 7 4 2 4" xfId="41982" xr:uid="{431FD17E-96AC-4DB1-ABAB-464FDB57AA54}"/>
    <cellStyle name="출력 7 4 3" xfId="20357" xr:uid="{FB5A20AC-D69A-4F7A-987E-2751E552A060}"/>
    <cellStyle name="출력 7 4 3 2" xfId="20358" xr:uid="{E9B0F811-4612-4FEE-B95F-896483E4B8E9}"/>
    <cellStyle name="출력 7 4 3 2 2" xfId="41983" xr:uid="{86583E73-BA2F-44E7-934B-BAEC5C99E2EC}"/>
    <cellStyle name="출력 7 4 3 3" xfId="20359" xr:uid="{D4B2DE44-3E9F-4E4D-9A35-5A690EDCF44A}"/>
    <cellStyle name="출력 7 4 3 3 2" xfId="41984" xr:uid="{1E52BE24-0EFE-4FD9-8E01-F2A343E77D94}"/>
    <cellStyle name="출력 7 4 3 4" xfId="41985" xr:uid="{B73C8E33-792D-4AF8-B404-5E3244592DCC}"/>
    <cellStyle name="출력 7 4 4" xfId="20360" xr:uid="{04B2F413-9345-4A6D-9B14-62F2DF5D6980}"/>
    <cellStyle name="출력 7 4 4 2" xfId="41986" xr:uid="{DD6E7DD6-32CE-4F64-9413-2134970D7E86}"/>
    <cellStyle name="출력 7 4 5" xfId="20361" xr:uid="{FDB19715-0260-456B-8AF9-9D87A4887C37}"/>
    <cellStyle name="출력 7 4 5 2" xfId="41987" xr:uid="{A3C5AF7C-CFD4-428D-9F2E-140A19F1E400}"/>
    <cellStyle name="출력 7 4 6" xfId="41988" xr:uid="{1C004324-9BD3-40BD-971A-01D8220BE84B}"/>
    <cellStyle name="출력 7 5" xfId="20362" xr:uid="{5829BA74-1F0A-432B-9C0C-B403ACCBE592}"/>
    <cellStyle name="출력 7 5 2" xfId="20363" xr:uid="{FF49385C-3354-47D3-A118-CD02F403DF31}"/>
    <cellStyle name="출력 7 5 2 2" xfId="20364" xr:uid="{27BC7955-2ECD-4489-AAD2-7CF67E01AEB3}"/>
    <cellStyle name="출력 7 5 2 2 2" xfId="41989" xr:uid="{DD418213-AB43-4E4A-951F-20E7A6C26983}"/>
    <cellStyle name="출력 7 5 2 3" xfId="20365" xr:uid="{2D82AC67-410C-4D95-A5D3-4E5053ABDA66}"/>
    <cellStyle name="출력 7 5 2 3 2" xfId="41990" xr:uid="{4EE52F39-D4E2-4DDC-B3C8-806844E8806B}"/>
    <cellStyle name="출력 7 5 2 4" xfId="41991" xr:uid="{9FD99480-BC2C-4A91-9694-C6AD7D2FC6AE}"/>
    <cellStyle name="출력 7 5 3" xfId="20366" xr:uid="{32291C8D-A784-45B4-8A2D-FB04BBED5D6E}"/>
    <cellStyle name="출력 7 5 3 2" xfId="20367" xr:uid="{BA85B0D4-AFDD-4D60-9FC5-F26010F9C089}"/>
    <cellStyle name="출력 7 5 3 2 2" xfId="41992" xr:uid="{0A15F9B0-F449-4658-9C83-598F7C1677A9}"/>
    <cellStyle name="출력 7 5 3 3" xfId="20368" xr:uid="{DD71D435-8145-4850-AE34-49F5F2C5A0EE}"/>
    <cellStyle name="출력 7 5 3 3 2" xfId="41993" xr:uid="{231D693D-7C57-4CDF-B8ED-43C7FCFA577E}"/>
    <cellStyle name="출력 7 5 3 4" xfId="41994" xr:uid="{58816E9E-28E6-4A27-8541-72157D21391D}"/>
    <cellStyle name="출력 7 5 4" xfId="20369" xr:uid="{7B76B04D-F6D1-4195-B021-F0767F28E604}"/>
    <cellStyle name="출력 7 5 4 2" xfId="41995" xr:uid="{9EF144AA-EC7E-4EF7-A50F-CA505421885F}"/>
    <cellStyle name="출력 7 5 5" xfId="20370" xr:uid="{2E8EFA01-ED73-4C8A-823B-2A352B342934}"/>
    <cellStyle name="출력 7 5 5 2" xfId="41996" xr:uid="{B78B42FD-2BEA-4424-9070-0DC20815855F}"/>
    <cellStyle name="출력 7 5 6" xfId="41997" xr:uid="{28BB9911-15E0-4551-AB05-5BDB46F013BA}"/>
    <cellStyle name="출력 7 6" xfId="20371" xr:uid="{FD5D2143-8E75-4B11-95D2-BDA364BAF15D}"/>
    <cellStyle name="출력 7 6 2" xfId="20372" xr:uid="{12C234A6-3C36-454D-9864-02D2DE15217A}"/>
    <cellStyle name="출력 7 6 2 2" xfId="20373" xr:uid="{ADEF09DB-5480-42D2-8FF6-0CA2D73BDEFF}"/>
    <cellStyle name="출력 7 6 2 2 2" xfId="41998" xr:uid="{FCA18B85-DA82-401F-9299-15FFEF4AE5B4}"/>
    <cellStyle name="출력 7 6 2 3" xfId="20374" xr:uid="{292094ED-A333-458E-814F-79BB36DA9B55}"/>
    <cellStyle name="출력 7 6 2 3 2" xfId="41999" xr:uid="{0E4984B0-D121-4620-8073-9A3A6D336D7C}"/>
    <cellStyle name="출력 7 6 2 4" xfId="42000" xr:uid="{7355608B-52E0-4B60-BB20-A894418AF390}"/>
    <cellStyle name="출력 7 6 3" xfId="20375" xr:uid="{BA1CB826-915B-4173-B665-9F8605D00CEC}"/>
    <cellStyle name="출력 7 6 3 2" xfId="20376" xr:uid="{D9ADB0B8-8170-4DE6-939D-A468F562559A}"/>
    <cellStyle name="출력 7 6 3 2 2" xfId="42001" xr:uid="{B3A4C017-B4FA-4DBB-B543-B7C7572232C2}"/>
    <cellStyle name="출력 7 6 3 3" xfId="20377" xr:uid="{41963635-31C7-4708-B847-BC3948F6EEA2}"/>
    <cellStyle name="출력 7 6 3 3 2" xfId="42002" xr:uid="{0E38437A-21AD-4ACB-B2B1-1C90CA9DB07A}"/>
    <cellStyle name="출력 7 6 3 4" xfId="42003" xr:uid="{676146F3-FE5F-4C3D-A7BD-0519666076AA}"/>
    <cellStyle name="출력 7 6 4" xfId="20378" xr:uid="{3D25FAC4-6591-402F-B87F-19DF110E623B}"/>
    <cellStyle name="출력 7 6 4 2" xfId="42004" xr:uid="{844FEC13-6630-4491-9B73-652A1EA046C8}"/>
    <cellStyle name="출력 7 6 5" xfId="20379" xr:uid="{228DA00E-1546-430D-9490-627566ED428B}"/>
    <cellStyle name="출력 7 6 5 2" xfId="42005" xr:uid="{51517C06-09D6-4265-9C80-78D660B4A749}"/>
    <cellStyle name="출력 7 6 6" xfId="42006" xr:uid="{DFB6560D-CB27-4134-BB0D-2D88EF6735CA}"/>
    <cellStyle name="출력 7 7" xfId="20380" xr:uid="{B65C0C55-DD74-4B46-A5D0-D61F1BDB0CF5}"/>
    <cellStyle name="출력 7 7 2" xfId="20381" xr:uid="{D607AAA1-F86A-418D-94D1-B4BDF41D87B1}"/>
    <cellStyle name="출력 7 7 2 2" xfId="20382" xr:uid="{03D01245-CF34-41D4-9254-7E254FE68703}"/>
    <cellStyle name="출력 7 7 2 2 2" xfId="42007" xr:uid="{8C7C2049-0B26-4786-9852-27018773775A}"/>
    <cellStyle name="출력 7 7 2 3" xfId="20383" xr:uid="{B8F94736-3A09-4C61-BDD3-45BE729E9A5D}"/>
    <cellStyle name="출력 7 7 2 3 2" xfId="42008" xr:uid="{F2CB343F-AE73-4FA8-B952-90DC31F9B298}"/>
    <cellStyle name="출력 7 7 2 4" xfId="42009" xr:uid="{93F421AB-83E2-439B-A254-E26664648B4D}"/>
    <cellStyle name="출력 7 7 3" xfId="20384" xr:uid="{2E95317A-F30C-44F2-AF18-E1CD7B6D3A72}"/>
    <cellStyle name="출력 7 7 3 2" xfId="20385" xr:uid="{8055BA8F-FAF2-43F3-8940-D815A7DE8868}"/>
    <cellStyle name="출력 7 7 3 2 2" xfId="42010" xr:uid="{E4A2017D-1E39-4CE6-BC58-81659522B129}"/>
    <cellStyle name="출력 7 7 3 3" xfId="20386" xr:uid="{8C7FB585-F414-4F2E-9E6A-55CE9C330D22}"/>
    <cellStyle name="출력 7 7 3 3 2" xfId="42011" xr:uid="{8976FE1B-D165-4CA2-B8EF-79AAF27127F0}"/>
    <cellStyle name="출력 7 7 3 4" xfId="42012" xr:uid="{CC9B8DFA-6C50-4C14-B2D7-7F2B63F0BBCA}"/>
    <cellStyle name="출력 7 7 4" xfId="20387" xr:uid="{33C4163E-5CCB-4F4C-A107-914F7EA058BD}"/>
    <cellStyle name="출력 7 7 4 2" xfId="42013" xr:uid="{8BA582FB-FC91-4333-9579-0E7A183B8032}"/>
    <cellStyle name="출력 7 7 5" xfId="20388" xr:uid="{C74ACD1B-B059-4468-88B1-60FA5107C781}"/>
    <cellStyle name="출력 7 7 5 2" xfId="42014" xr:uid="{F650867F-A368-41FE-AE6A-7DAA191B7F82}"/>
    <cellStyle name="출력 7 7 6" xfId="42015" xr:uid="{DF056912-7D09-46CB-9E93-F069D1ACE1EF}"/>
    <cellStyle name="출력 7 8" xfId="20389" xr:uid="{A58E2130-0819-45AB-A483-3CFD51D03EE6}"/>
    <cellStyle name="출력 7 8 2" xfId="20390" xr:uid="{6755AC6A-30E9-456C-A1C6-6FEB30762B65}"/>
    <cellStyle name="출력 7 8 2 2" xfId="20391" xr:uid="{07578F68-545D-43CC-AC33-23D49178F6B4}"/>
    <cellStyle name="출력 7 8 2 2 2" xfId="42016" xr:uid="{A03F6427-19B9-47D1-BDE1-9896B169868D}"/>
    <cellStyle name="출력 7 8 2 3" xfId="20392" xr:uid="{E64F2F29-A541-48B5-8FA9-4BEB33EC1AE8}"/>
    <cellStyle name="출력 7 8 2 3 2" xfId="42017" xr:uid="{2BB08748-8D72-4A1D-9DD9-E2B8F32FE288}"/>
    <cellStyle name="출력 7 8 2 4" xfId="42018" xr:uid="{CCFD8A99-DAE8-4DDB-86F8-1AFB2E49544C}"/>
    <cellStyle name="출력 7 8 3" xfId="20393" xr:uid="{F582216F-DFC2-447E-A645-FCF0DC9D23C2}"/>
    <cellStyle name="출력 7 8 3 2" xfId="20394" xr:uid="{D0F6E04F-73DC-4B3F-9E30-C58B10B68B6A}"/>
    <cellStyle name="출력 7 8 3 2 2" xfId="42019" xr:uid="{55462365-4B54-4228-B7A2-D2841614B090}"/>
    <cellStyle name="출력 7 8 3 3" xfId="20395" xr:uid="{37901936-A61A-47F9-AD6C-F5E7BD136CA7}"/>
    <cellStyle name="출력 7 8 3 3 2" xfId="42020" xr:uid="{7DF960BA-8B72-436E-B745-89D7D8F5E1EC}"/>
    <cellStyle name="출력 7 8 3 4" xfId="42021" xr:uid="{41BCE1AC-A08D-406B-8C85-A4926AEE614D}"/>
    <cellStyle name="출력 7 8 4" xfId="20396" xr:uid="{6718923C-8823-409F-B49A-31F1722906D2}"/>
    <cellStyle name="출력 7 8 4 2" xfId="42022" xr:uid="{005758D7-5BEF-41CC-9925-28DCAFC86AA8}"/>
    <cellStyle name="출력 7 8 5" xfId="20397" xr:uid="{BF105F92-E014-41A8-B04E-C3356A3EE588}"/>
    <cellStyle name="출력 7 8 5 2" xfId="42023" xr:uid="{D441261B-4C57-42C6-BB59-D3A24FDFCCC8}"/>
    <cellStyle name="출력 7 8 6" xfId="42024" xr:uid="{FAB10C2F-DCED-45AB-A734-335C98136C0D}"/>
    <cellStyle name="출력 7 9" xfId="20398" xr:uid="{74D4FE56-9C39-40C3-AF53-273A4D8684FC}"/>
    <cellStyle name="출력 7 9 2" xfId="20399" xr:uid="{D9CB5322-BE0E-4E1E-898D-B7F258DA481B}"/>
    <cellStyle name="출력 7 9 2 2" xfId="20400" xr:uid="{17F39DFF-A50C-4BC1-A256-D90E1F5E7B5A}"/>
    <cellStyle name="출력 7 9 2 2 2" xfId="42025" xr:uid="{33989F8E-0A17-4BBB-89C8-6499817067C4}"/>
    <cellStyle name="출력 7 9 2 3" xfId="20401" xr:uid="{0267EDAB-0961-4E0C-8908-304C8382E664}"/>
    <cellStyle name="출력 7 9 2 3 2" xfId="42026" xr:uid="{071A6CE1-6490-4C1A-94C5-2D73AD8397FF}"/>
    <cellStyle name="출력 7 9 2 4" xfId="42027" xr:uid="{3292E7CD-9AF2-4019-A2C9-53B124A5BDD6}"/>
    <cellStyle name="출력 7 9 3" xfId="20402" xr:uid="{E4664A81-4C50-4992-BF9E-C8B1E93DACB1}"/>
    <cellStyle name="출력 7 9 3 2" xfId="20403" xr:uid="{1542FFF4-73A4-43D1-99DD-39A87BD2D56B}"/>
    <cellStyle name="출력 7 9 3 2 2" xfId="42028" xr:uid="{46404CAC-169F-4E58-A490-EC50FA0443BF}"/>
    <cellStyle name="출력 7 9 3 3" xfId="20404" xr:uid="{75BCC9D8-2572-486A-9568-C38DDD25B2CD}"/>
    <cellStyle name="출력 7 9 3 3 2" xfId="42029" xr:uid="{70C7C680-0CD2-44B9-B286-D839A79DB833}"/>
    <cellStyle name="출력 7 9 3 4" xfId="42030" xr:uid="{57C4A0B3-F48E-48A7-97E0-203CC64D06E1}"/>
    <cellStyle name="출력 7 9 4" xfId="20405" xr:uid="{6805BD16-B9BE-43F8-8888-BA0801661A4D}"/>
    <cellStyle name="출력 7 9 4 2" xfId="42031" xr:uid="{07F0A3D6-95F6-4CE2-8E31-0C67BD9A184E}"/>
    <cellStyle name="출력 7 9 5" xfId="20406" xr:uid="{FA5D7AE3-7D07-4387-96E7-FA6158E47ECB}"/>
    <cellStyle name="출력 7 9 5 2" xfId="42032" xr:uid="{E8E3CA28-8C15-4A9B-9F70-B0C13652E4CB}"/>
    <cellStyle name="출력 7 9 6" xfId="42033" xr:uid="{A5373431-CF66-4A60-A1B5-E06FC2F6C38A}"/>
    <cellStyle name="출력 8" xfId="20407" xr:uid="{FAA2DB9E-9548-4A28-BCA0-04318E8B5D0C}"/>
    <cellStyle name="출력 8 10" xfId="20408" xr:uid="{E08D989C-4BE1-4C62-9065-5E9BF97F5DBE}"/>
    <cellStyle name="출력 8 10 2" xfId="20409" xr:uid="{1F44B4A0-770C-4FFF-BCDD-F5A3D2C52618}"/>
    <cellStyle name="출력 8 10 2 2" xfId="20410" xr:uid="{55E540C0-AB5E-43C8-9E74-CC2BDCBD0132}"/>
    <cellStyle name="출력 8 10 2 2 2" xfId="42034" xr:uid="{2B2EC6B8-8E6C-4045-B104-56F67CBFB2BC}"/>
    <cellStyle name="출력 8 10 2 3" xfId="20411" xr:uid="{CAD43640-4CA0-4306-B65D-B4C40C30D8CA}"/>
    <cellStyle name="출력 8 10 2 3 2" xfId="42035" xr:uid="{CC8F38B2-041F-4B28-9E59-A8A1D34A6FD5}"/>
    <cellStyle name="출력 8 10 2 4" xfId="42036" xr:uid="{229D0B1D-6ACC-41AB-BE49-024F73F66BAF}"/>
    <cellStyle name="출력 8 10 3" xfId="20412" xr:uid="{F25E990B-E281-4DE4-A1F4-A469BB8DCC3B}"/>
    <cellStyle name="출력 8 10 3 2" xfId="20413" xr:uid="{277FEC06-C58C-4DB9-A850-ADB8EEFD03DC}"/>
    <cellStyle name="출력 8 10 3 2 2" xfId="42037" xr:uid="{C0DC4ADA-9407-4DFE-A0A3-E13015B3ABF1}"/>
    <cellStyle name="출력 8 10 3 3" xfId="20414" xr:uid="{D3933690-130F-4BD6-808A-EFA272A834E1}"/>
    <cellStyle name="출력 8 10 3 3 2" xfId="42038" xr:uid="{6CFCC1E2-B533-44F5-BEAB-DC75E41A8B2A}"/>
    <cellStyle name="출력 8 10 3 4" xfId="42039" xr:uid="{4FF172A2-0FF8-424B-A644-5B27EB19C400}"/>
    <cellStyle name="출력 8 10 4" xfId="20415" xr:uid="{9C2FF334-BC32-4798-BB8B-E61DF6A3C2A6}"/>
    <cellStyle name="출력 8 10 4 2" xfId="42040" xr:uid="{745A26CA-AABD-4EC3-9D02-A21ECCE9B542}"/>
    <cellStyle name="출력 8 10 5" xfId="20416" xr:uid="{2DDEAE6C-F2E7-46B4-8CD4-FC9132152AF1}"/>
    <cellStyle name="출력 8 10 5 2" xfId="42041" xr:uid="{B0AF16D0-1DD5-4E0B-94CB-EF6F450B1FA1}"/>
    <cellStyle name="출력 8 10 6" xfId="42042" xr:uid="{D4AAF68C-277A-4BC2-9F0B-37473F4E4223}"/>
    <cellStyle name="출력 8 11" xfId="20417" xr:uid="{C3C1BEAC-EDF9-4A58-9B65-6EC85370730E}"/>
    <cellStyle name="출력 8 11 2" xfId="20418" xr:uid="{EF012F8E-10B9-422A-ABD5-0537A53FCBC8}"/>
    <cellStyle name="출력 8 11 2 2" xfId="20419" xr:uid="{47413D38-2CB4-4CA9-A2A4-0BC110425D4E}"/>
    <cellStyle name="출력 8 11 2 2 2" xfId="42043" xr:uid="{61B868FD-71C3-43D0-85CE-E5E5B2EB32B9}"/>
    <cellStyle name="출력 8 11 2 3" xfId="20420" xr:uid="{E8604B27-B7FB-4474-8D93-1343B8F3A0A6}"/>
    <cellStyle name="출력 8 11 2 3 2" xfId="42044" xr:uid="{1F447C25-B5FB-4002-BB6C-FEA97F9F0AE1}"/>
    <cellStyle name="출력 8 11 2 4" xfId="42045" xr:uid="{72F946D3-BA4A-4B78-BC88-267821C85368}"/>
    <cellStyle name="출력 8 11 3" xfId="20421" xr:uid="{B096F80B-CCD6-461F-97FC-E522B2DB666D}"/>
    <cellStyle name="출력 8 11 3 2" xfId="20422" xr:uid="{620CEB3D-28C2-473F-946C-F5651DBB150B}"/>
    <cellStyle name="출력 8 11 3 2 2" xfId="42046" xr:uid="{84CB53FB-F006-4E5E-BF72-2F011347096D}"/>
    <cellStyle name="출력 8 11 3 3" xfId="20423" xr:uid="{F9D1AD22-A5B8-4AE3-95BE-AAC8C34A1393}"/>
    <cellStyle name="출력 8 11 3 3 2" xfId="42047" xr:uid="{55C07C19-C7A7-4148-A4B4-9487B1EB4304}"/>
    <cellStyle name="출력 8 11 3 4" xfId="42048" xr:uid="{C8B84880-5372-421F-92FA-3590B6BB621C}"/>
    <cellStyle name="출력 8 11 4" xfId="20424" xr:uid="{C70D6370-30C0-4045-90E8-3F0F3ABF81AB}"/>
    <cellStyle name="출력 8 11 4 2" xfId="42049" xr:uid="{28E2681A-996B-4688-A544-2310EC5271B1}"/>
    <cellStyle name="출력 8 11 5" xfId="20425" xr:uid="{FF263026-BAA7-4794-A8FC-9C55F313FA65}"/>
    <cellStyle name="출력 8 11 5 2" xfId="42050" xr:uid="{046859FF-3C2E-4EED-9B08-A8FA4429A370}"/>
    <cellStyle name="출력 8 11 6" xfId="42051" xr:uid="{5972447D-7C72-4921-9EE7-6A7E9AC38F04}"/>
    <cellStyle name="출력 8 12" xfId="20426" xr:uid="{C62EF47E-CF02-4B83-AA08-6DE0E5CC77E2}"/>
    <cellStyle name="출력 8 12 2" xfId="20427" xr:uid="{4FDFD76D-3BD3-489B-89E5-73008E90A06B}"/>
    <cellStyle name="출력 8 12 2 2" xfId="20428" xr:uid="{78E3AE08-6EDB-47B0-AA38-99ADD2CD4DD2}"/>
    <cellStyle name="출력 8 12 2 2 2" xfId="42052" xr:uid="{D27D7F2E-34B2-4B75-913D-DED8CCBE4BF1}"/>
    <cellStyle name="출력 8 12 2 3" xfId="20429" xr:uid="{80233A6B-EF1F-49A8-A041-379EE7554E1B}"/>
    <cellStyle name="출력 8 12 2 3 2" xfId="42053" xr:uid="{DEDC2FB5-80EE-4490-98A3-8EC3AC3CA048}"/>
    <cellStyle name="출력 8 12 2 4" xfId="42054" xr:uid="{4DED9F49-C347-4B3D-8001-3CF8F0FA054A}"/>
    <cellStyle name="출력 8 12 3" xfId="20430" xr:uid="{E5AE0076-8FE2-4F27-ABA2-94AB53ECECA3}"/>
    <cellStyle name="출력 8 12 3 2" xfId="20431" xr:uid="{009BB4CA-B031-4462-B690-06E126DBE8FB}"/>
    <cellStyle name="출력 8 12 3 2 2" xfId="42055" xr:uid="{ED6BF07A-6F98-48E3-92AB-8223D4459B11}"/>
    <cellStyle name="출력 8 12 3 3" xfId="20432" xr:uid="{6230BA46-64DB-4868-94DC-F858EEC9C8CB}"/>
    <cellStyle name="출력 8 12 3 3 2" xfId="42056" xr:uid="{075E8A06-5F14-4833-A298-15A0DF9C9FA3}"/>
    <cellStyle name="출력 8 12 3 4" xfId="42057" xr:uid="{46321DB3-0738-480F-BAB0-347A31B359A7}"/>
    <cellStyle name="출력 8 12 4" xfId="20433" xr:uid="{8C0FC623-42CB-4046-9FEA-A95D77D5D538}"/>
    <cellStyle name="출력 8 12 4 2" xfId="42058" xr:uid="{D4BCDD98-4B16-473C-BA6F-750C49D3AA3E}"/>
    <cellStyle name="출력 8 12 5" xfId="20434" xr:uid="{1A06EF64-7AF3-4DC8-A924-D2E4D7222C2B}"/>
    <cellStyle name="출력 8 12 5 2" xfId="42059" xr:uid="{D6D7F319-E20E-4465-A243-70ED6FB7562A}"/>
    <cellStyle name="출력 8 12 6" xfId="42060" xr:uid="{F6C43FC5-D7E4-4220-9818-28C3BB8EBD41}"/>
    <cellStyle name="출력 8 13" xfId="20435" xr:uid="{78F50660-FFF8-4BDB-B3C2-DC73265CD8B1}"/>
    <cellStyle name="출력 8 13 2" xfId="20436" xr:uid="{F8B51A8F-E76B-41B1-91E5-104C7466CD2F}"/>
    <cellStyle name="출력 8 13 2 2" xfId="20437" xr:uid="{BC081737-18B8-4E4A-9920-DA518C73A0A6}"/>
    <cellStyle name="출력 8 13 2 2 2" xfId="42061" xr:uid="{906780CD-8A3B-406F-90EE-2F474F36BBDE}"/>
    <cellStyle name="출력 8 13 2 3" xfId="20438" xr:uid="{992418DC-84D8-46AD-B484-3086B0E92E5E}"/>
    <cellStyle name="출력 8 13 2 3 2" xfId="42062" xr:uid="{5F2DA9F9-2492-4FED-9844-607AD7D17C26}"/>
    <cellStyle name="출력 8 13 2 4" xfId="42063" xr:uid="{A7024186-7A18-48C5-AA2E-AD1113540876}"/>
    <cellStyle name="출력 8 13 3" xfId="20439" xr:uid="{68AC7806-9FE9-45CC-A9AB-7817C9DE1335}"/>
    <cellStyle name="출력 8 13 3 2" xfId="20440" xr:uid="{D4F80EC9-FFE9-409D-BDEE-1A1DBA2D1EAC}"/>
    <cellStyle name="출력 8 13 3 2 2" xfId="42064" xr:uid="{E8FEBC25-D444-45C7-9FB3-8DD3105CE9C6}"/>
    <cellStyle name="출력 8 13 3 3" xfId="20441" xr:uid="{37D41769-FC8A-4DAE-96E3-8008F2F611D9}"/>
    <cellStyle name="출력 8 13 3 3 2" xfId="42065" xr:uid="{6A7CA13E-679D-46AA-8591-3398C7249F4A}"/>
    <cellStyle name="출력 8 13 3 4" xfId="42066" xr:uid="{3011F8A3-59CF-419D-81AD-77497C17C39F}"/>
    <cellStyle name="출력 8 13 4" xfId="20442" xr:uid="{4CCEBA79-EA86-467C-A7D0-50399598D226}"/>
    <cellStyle name="출력 8 13 4 2" xfId="42067" xr:uid="{F3AB40C0-9CE2-4DC2-BCD8-60606612FEC2}"/>
    <cellStyle name="출력 8 13 5" xfId="20443" xr:uid="{DD4C9B14-294B-4C3B-AC85-A8EA7131277F}"/>
    <cellStyle name="출력 8 13 5 2" xfId="42068" xr:uid="{85215B9F-C38F-4B96-A1D3-98CC412C4397}"/>
    <cellStyle name="출력 8 13 6" xfId="42069" xr:uid="{61B003FC-7AC6-4257-8C52-084819072CA2}"/>
    <cellStyle name="출력 8 14" xfId="20444" xr:uid="{E3B24D80-7405-4397-BC32-1592BED5CCCB}"/>
    <cellStyle name="출력 8 14 2" xfId="20445" xr:uid="{1942A603-4202-4057-B1CC-3DA1D26E3F40}"/>
    <cellStyle name="출력 8 14 2 2" xfId="20446" xr:uid="{35CB2DBB-D522-4F64-AA36-6B3F0B2F39E8}"/>
    <cellStyle name="출력 8 14 2 2 2" xfId="42070" xr:uid="{E0D6B65E-7402-4A00-B2B8-652F67AC9357}"/>
    <cellStyle name="출력 8 14 2 3" xfId="20447" xr:uid="{D35B4CEC-F18A-4C09-BF0F-7F6E55E1D6BF}"/>
    <cellStyle name="출력 8 14 2 3 2" xfId="42071" xr:uid="{484517EB-0851-473E-92FD-80C67A8B60E6}"/>
    <cellStyle name="출력 8 14 2 4" xfId="42072" xr:uid="{033D6080-BEA1-48F7-B71B-E4E0F0C875F6}"/>
    <cellStyle name="출력 8 14 3" xfId="20448" xr:uid="{A8E96413-0E72-47DF-B241-BAB6103B0761}"/>
    <cellStyle name="출력 8 14 3 2" xfId="20449" xr:uid="{AB3C34CD-D3EE-48D9-A76A-51EE57F6DFE8}"/>
    <cellStyle name="출력 8 14 3 2 2" xfId="42073" xr:uid="{EAD25E63-12CA-4653-BF9C-D48BE3F7BE7F}"/>
    <cellStyle name="출력 8 14 3 3" xfId="20450" xr:uid="{47E59829-7287-40C3-9E2C-021426804FBE}"/>
    <cellStyle name="출력 8 14 3 3 2" xfId="42074" xr:uid="{47D57A43-8786-4399-98DA-D5B280BAA6E9}"/>
    <cellStyle name="출력 8 14 3 4" xfId="42075" xr:uid="{A1B38E04-5BDF-4A10-AD60-0CF09E667BB0}"/>
    <cellStyle name="출력 8 14 4" xfId="20451" xr:uid="{3F57E479-51F0-4734-B479-24E5DDB9C684}"/>
    <cellStyle name="출력 8 14 4 2" xfId="42076" xr:uid="{9CF1F598-3043-41A5-AC71-FE0EE3159891}"/>
    <cellStyle name="출력 8 14 5" xfId="20452" xr:uid="{A14044F1-50E3-433A-80B3-644CE11ABBAF}"/>
    <cellStyle name="출력 8 14 5 2" xfId="42077" xr:uid="{107BE7AA-DD83-46BC-8733-C9508FAE046E}"/>
    <cellStyle name="출력 8 14 6" xfId="42078" xr:uid="{F2A9B0A8-5D82-4246-9A6B-94C9DA011CF9}"/>
    <cellStyle name="출력 8 15" xfId="20453" xr:uid="{A688DE8C-6921-4986-96DC-EA721D2969DE}"/>
    <cellStyle name="출력 8 15 2" xfId="20454" xr:uid="{3F30F943-BB2D-44A2-BEC2-450279632D1F}"/>
    <cellStyle name="출력 8 15 2 2" xfId="20455" xr:uid="{3C666227-2CBD-4915-B406-9129CD45327A}"/>
    <cellStyle name="출력 8 15 2 2 2" xfId="42079" xr:uid="{87199BBC-379B-49CF-A2C3-0AECB2D82FFE}"/>
    <cellStyle name="출력 8 15 2 3" xfId="20456" xr:uid="{D1E23ED4-0B4B-469D-B15A-4EDBE2DDD1C0}"/>
    <cellStyle name="출력 8 15 2 3 2" xfId="42080" xr:uid="{136EF062-FE71-4FEF-ACBD-2BE3C784895D}"/>
    <cellStyle name="출력 8 15 2 4" xfId="42081" xr:uid="{1A87F666-15CA-4336-8525-5A191AE43EDE}"/>
    <cellStyle name="출력 8 15 3" xfId="20457" xr:uid="{E70FBB0E-B25C-49B8-941A-E35560FA45BE}"/>
    <cellStyle name="출력 8 15 3 2" xfId="20458" xr:uid="{44389E36-4882-4C9B-85DB-093162C59D94}"/>
    <cellStyle name="출력 8 15 3 2 2" xfId="42082" xr:uid="{89C1F4D8-1F61-436A-874F-A045D50FA579}"/>
    <cellStyle name="출력 8 15 3 3" xfId="20459" xr:uid="{6E2A8655-21E4-4661-BD14-CEAA63D71124}"/>
    <cellStyle name="출력 8 15 3 3 2" xfId="42083" xr:uid="{3DAB0E57-D0C0-4227-B53F-5F4786A3585A}"/>
    <cellStyle name="출력 8 15 3 4" xfId="42084" xr:uid="{8E4C3FD9-7EC0-4EA4-BE9B-17C18EDC2A10}"/>
    <cellStyle name="출력 8 15 4" xfId="20460" xr:uid="{91B99E0F-E956-4DCA-A679-30298E15D5FA}"/>
    <cellStyle name="출력 8 15 4 2" xfId="42085" xr:uid="{4A66EFDE-C0B3-4E2B-B3DC-FEFC8DC27591}"/>
    <cellStyle name="출력 8 15 5" xfId="20461" xr:uid="{6D99A247-938C-4B5F-A244-F4B60624E686}"/>
    <cellStyle name="출력 8 15 5 2" xfId="42086" xr:uid="{4AB9E5F5-664A-4705-A0B9-74112D0DFD52}"/>
    <cellStyle name="출력 8 15 6" xfId="42087" xr:uid="{C5326AE6-62BD-4B09-8407-7F80DC66EB9A}"/>
    <cellStyle name="출력 8 16" xfId="20462" xr:uid="{CD993F13-2B21-4AC7-8E00-508B5174C5AB}"/>
    <cellStyle name="출력 8 16 2" xfId="20463" xr:uid="{CCDFAB92-2A6E-4FD9-B470-4187B7118741}"/>
    <cellStyle name="출력 8 16 2 2" xfId="42088" xr:uid="{AB516687-1EA1-4D06-890A-3F436F4B8BCC}"/>
    <cellStyle name="출력 8 16 3" xfId="20464" xr:uid="{D32A93CB-AF49-4562-91A2-4D6FF26E9252}"/>
    <cellStyle name="출력 8 16 3 2" xfId="42089" xr:uid="{3F6788DE-A226-45EC-9677-A549E0AA2BD5}"/>
    <cellStyle name="출력 8 16 4" xfId="42090" xr:uid="{9F9C41A6-3332-4813-BD01-73B59201A21E}"/>
    <cellStyle name="출력 8 17" xfId="28210" xr:uid="{4DA09D6C-4DED-4B75-9959-FBEDCF9614B2}"/>
    <cellStyle name="출력 8 17 2" xfId="42091" xr:uid="{A86D5838-F8F8-4914-9CDF-708FF2A58949}"/>
    <cellStyle name="출력 8 18" xfId="42092" xr:uid="{808CE779-6F5C-42BE-8B58-BC605394990F}"/>
    <cellStyle name="출력 8 2" xfId="20465" xr:uid="{427E79F3-2E12-4570-89FA-42BFF47A076A}"/>
    <cellStyle name="출력 8 2 2" xfId="20466" xr:uid="{B1195240-EBB2-44F8-BBFC-12A7784CD26F}"/>
    <cellStyle name="출력 8 2 2 2" xfId="20467" xr:uid="{90B7EB50-3638-43E1-B5D3-CA76D4A098F1}"/>
    <cellStyle name="출력 8 2 2 2 2" xfId="42093" xr:uid="{20E9E63F-6DD8-4971-9991-75430BA7D6C2}"/>
    <cellStyle name="출력 8 2 2 3" xfId="20468" xr:uid="{EA959128-8B64-4FD0-A57D-0D38E5315F25}"/>
    <cellStyle name="출력 8 2 2 3 2" xfId="42094" xr:uid="{76CA15B0-4F38-4C19-A6BE-67D7B1BA24B2}"/>
    <cellStyle name="출력 8 2 2 4" xfId="42095" xr:uid="{5CBF9425-6933-4178-8F09-C6077FF95184}"/>
    <cellStyle name="출력 8 2 3" xfId="20469" xr:uid="{1D5FDB2E-C3FC-4B4E-80D6-C380F6FF002B}"/>
    <cellStyle name="출력 8 2 3 2" xfId="20470" xr:uid="{8AB9C025-79A4-4AB1-9FD6-BAE60CBEF4E0}"/>
    <cellStyle name="출력 8 2 3 2 2" xfId="42096" xr:uid="{99CCF227-8170-44F0-9420-A9ED6E4DE5CA}"/>
    <cellStyle name="출력 8 2 3 3" xfId="20471" xr:uid="{1F43C2D7-A724-4BB3-B21E-572B6BF7CD59}"/>
    <cellStyle name="출력 8 2 3 3 2" xfId="42097" xr:uid="{18FB985F-8B20-48D7-B0FC-8ADC96D6D6D5}"/>
    <cellStyle name="출력 8 2 3 4" xfId="42098" xr:uid="{F8FA118F-0740-4D41-8647-DC1CE60F5E1D}"/>
    <cellStyle name="출력 8 2 4" xfId="20472" xr:uid="{0442DDDD-CF12-4D2D-9E86-1949C8CFA66C}"/>
    <cellStyle name="출력 8 2 4 2" xfId="42099" xr:uid="{8CD81702-A4D2-46A2-BD30-5CAE7293CBD4}"/>
    <cellStyle name="출력 8 2 5" xfId="20473" xr:uid="{B4FC7E9C-C21F-4A17-ABE8-91FF5361BF1B}"/>
    <cellStyle name="출력 8 2 5 2" xfId="42100" xr:uid="{8B9D3CD6-9790-4A16-B117-7341DD1BEA43}"/>
    <cellStyle name="출력 8 2 6" xfId="28211" xr:uid="{6CBC5ABE-606D-46E5-B705-1CD17924E58A}"/>
    <cellStyle name="출력 8 2 6 2" xfId="42101" xr:uid="{EDB2415B-9D5C-449D-9327-E319CDF2A0C6}"/>
    <cellStyle name="출력 8 2 7" xfId="42102" xr:uid="{02EFC61B-21BE-4D89-9407-07726001E667}"/>
    <cellStyle name="출력 8 3" xfId="20474" xr:uid="{76C376D7-6C96-42AD-B001-00F8A0DB2AB2}"/>
    <cellStyle name="출력 8 3 2" xfId="20475" xr:uid="{232B9FF1-0216-4BAB-A3F9-8254B485DEF4}"/>
    <cellStyle name="출력 8 3 2 2" xfId="20476" xr:uid="{C65AD6CD-CE71-488C-9943-411B7399B809}"/>
    <cellStyle name="출력 8 3 2 2 2" xfId="42103" xr:uid="{44D34875-A799-4573-9798-BD3AAFC92E59}"/>
    <cellStyle name="출력 8 3 2 3" xfId="20477" xr:uid="{75006FAF-E73A-4AE0-B6AE-709991344AD1}"/>
    <cellStyle name="출력 8 3 2 3 2" xfId="42104" xr:uid="{F18AA255-0AF7-4A34-AEE3-4FBD47EF8FF7}"/>
    <cellStyle name="출력 8 3 2 4" xfId="42105" xr:uid="{7852BEA4-BCA9-45C0-AF09-7660F95F1489}"/>
    <cellStyle name="출력 8 3 3" xfId="20478" xr:uid="{95300DC2-CFC5-4469-BABF-7AB8D4DC38CD}"/>
    <cellStyle name="출력 8 3 3 2" xfId="20479" xr:uid="{10EDC52C-ABB7-45CA-B238-1D8841672740}"/>
    <cellStyle name="출력 8 3 3 2 2" xfId="42106" xr:uid="{49EA93E7-8BD2-4C88-9C9A-055C14A23C2D}"/>
    <cellStyle name="출력 8 3 3 3" xfId="20480" xr:uid="{C204BA73-2E8D-4B38-8491-094A8BD72C4E}"/>
    <cellStyle name="출력 8 3 3 3 2" xfId="42107" xr:uid="{241D09E1-6C49-469D-A78B-DB11F1680B36}"/>
    <cellStyle name="출력 8 3 3 4" xfId="42108" xr:uid="{62EF6400-9C95-4C00-B03F-46D82CF0C643}"/>
    <cellStyle name="출력 8 3 4" xfId="20481" xr:uid="{A6315399-4491-4DB1-937B-7A4C75DE7980}"/>
    <cellStyle name="출력 8 3 4 2" xfId="42109" xr:uid="{49CF17CB-AE70-4075-AC33-6EE7D8F4898F}"/>
    <cellStyle name="출력 8 3 5" xfId="20482" xr:uid="{A645D969-783F-4F01-9632-523F500C5714}"/>
    <cellStyle name="출력 8 3 5 2" xfId="42110" xr:uid="{BBED5BEF-F95B-4D99-A566-58DDDF35FBEE}"/>
    <cellStyle name="출력 8 3 6" xfId="42111" xr:uid="{CFECACC2-B552-40DE-BE12-B5D385B10DF9}"/>
    <cellStyle name="출력 8 4" xfId="20483" xr:uid="{7E40BF83-C4D5-4133-9BF4-D253740A00AE}"/>
    <cellStyle name="출력 8 4 2" xfId="20484" xr:uid="{E6122899-BF74-46D1-9EE9-613D8C4E069D}"/>
    <cellStyle name="출력 8 4 2 2" xfId="20485" xr:uid="{14C4EFE2-3B9F-4DD2-9473-DF1B726C912E}"/>
    <cellStyle name="출력 8 4 2 2 2" xfId="42112" xr:uid="{40C3942A-C0C6-4AA4-ACCE-4F784F0D0136}"/>
    <cellStyle name="출력 8 4 2 3" xfId="20486" xr:uid="{D187FD36-709C-4596-BB39-7FDDB2EA96B2}"/>
    <cellStyle name="출력 8 4 2 3 2" xfId="42113" xr:uid="{9EFA929F-834A-4C4F-91C0-C0B39E86E9D2}"/>
    <cellStyle name="출력 8 4 2 4" xfId="42114" xr:uid="{1D120B55-CEF9-4BF6-BAD0-736169834700}"/>
    <cellStyle name="출력 8 4 3" xfId="20487" xr:uid="{593B644D-7578-403A-B324-D3802E0F4210}"/>
    <cellStyle name="출력 8 4 3 2" xfId="20488" xr:uid="{BC37530F-8804-447B-910F-2276FA57C120}"/>
    <cellStyle name="출력 8 4 3 2 2" xfId="42115" xr:uid="{798A3F8A-EF61-45DF-B01B-88D0FC391328}"/>
    <cellStyle name="출력 8 4 3 3" xfId="20489" xr:uid="{C9AB24AC-1B03-4699-96AA-414971ECE221}"/>
    <cellStyle name="출력 8 4 3 3 2" xfId="42116" xr:uid="{98A46D6F-F7F4-4F1E-9ED8-F35FB4826F11}"/>
    <cellStyle name="출력 8 4 3 4" xfId="42117" xr:uid="{E3A339A7-6939-4729-AFF1-0129858F6FA9}"/>
    <cellStyle name="출력 8 4 4" xfId="20490" xr:uid="{919AE8C5-B338-429F-B068-7300DE276630}"/>
    <cellStyle name="출력 8 4 4 2" xfId="42118" xr:uid="{5F9F8904-E0EA-48CF-86E4-B9EBEBF54E12}"/>
    <cellStyle name="출력 8 4 5" xfId="20491" xr:uid="{7C2FB1E9-DD13-48E8-94E3-B178C86C3773}"/>
    <cellStyle name="출력 8 4 5 2" xfId="42119" xr:uid="{1B39D5A8-3876-4209-B8CC-E231F7C1876C}"/>
    <cellStyle name="출력 8 4 6" xfId="42120" xr:uid="{AE447D85-1775-4302-A792-CA8983A8BE01}"/>
    <cellStyle name="출력 8 5" xfId="20492" xr:uid="{B94BDE2D-0952-4510-BABB-E19285817A07}"/>
    <cellStyle name="출력 8 5 2" xfId="20493" xr:uid="{2E129985-F63F-4085-A936-C5C863A93BE8}"/>
    <cellStyle name="출력 8 5 2 2" xfId="20494" xr:uid="{2F334F83-7159-4EDA-88B2-4250C1CCC17F}"/>
    <cellStyle name="출력 8 5 2 2 2" xfId="42121" xr:uid="{AF85A12B-8576-408C-966F-7A68B3DD7E85}"/>
    <cellStyle name="출력 8 5 2 3" xfId="20495" xr:uid="{21880808-7688-4917-9753-AC2044E94319}"/>
    <cellStyle name="출력 8 5 2 3 2" xfId="42122" xr:uid="{61053825-84FE-49D4-AB4B-06A95003368B}"/>
    <cellStyle name="출력 8 5 2 4" xfId="42123" xr:uid="{6E79A960-4848-4E2A-9211-2BA7BF11FF5C}"/>
    <cellStyle name="출력 8 5 3" xfId="20496" xr:uid="{07822D8D-5923-4C5D-8CEE-9D4645CFD3D8}"/>
    <cellStyle name="출력 8 5 3 2" xfId="20497" xr:uid="{71BA6099-96DB-4908-B5EE-BEDCB2941697}"/>
    <cellStyle name="출력 8 5 3 2 2" xfId="42124" xr:uid="{A7F0C1E8-E7D7-47A2-BC41-3D6D144ABA51}"/>
    <cellStyle name="출력 8 5 3 3" xfId="20498" xr:uid="{2F7B4305-4F55-445E-8147-6803D2EFA2ED}"/>
    <cellStyle name="출력 8 5 3 3 2" xfId="42125" xr:uid="{4BC05868-D855-4C21-8B4A-53DBED72D31C}"/>
    <cellStyle name="출력 8 5 3 4" xfId="42126" xr:uid="{38EB34A4-A13B-43B7-9C79-09D46C617CB2}"/>
    <cellStyle name="출력 8 5 4" xfId="20499" xr:uid="{A5A8FDF4-F79D-4E52-BD28-E407F0E41DC6}"/>
    <cellStyle name="출력 8 5 4 2" xfId="42127" xr:uid="{085A7357-31CC-4AD6-B289-218D43C7D6FC}"/>
    <cellStyle name="출력 8 5 5" xfId="20500" xr:uid="{058A8D3B-BA2D-4A14-B7E8-8415DC69F3E6}"/>
    <cellStyle name="출력 8 5 5 2" xfId="42128" xr:uid="{59AE5DFD-62D6-40AC-B931-ADC79045F297}"/>
    <cellStyle name="출력 8 5 6" xfId="42129" xr:uid="{A43C2BC1-2297-4F58-92E2-4106715CD773}"/>
    <cellStyle name="출력 8 6" xfId="20501" xr:uid="{F20F186D-ADA3-43C9-91DB-BFDDB222511D}"/>
    <cellStyle name="출력 8 6 2" xfId="20502" xr:uid="{E22C765C-E96B-41F6-AF1F-5BF147417405}"/>
    <cellStyle name="출력 8 6 2 2" xfId="20503" xr:uid="{79BE2AFB-98EB-47C1-AA00-194384A9BD95}"/>
    <cellStyle name="출력 8 6 2 2 2" xfId="42130" xr:uid="{D9A4071D-8F2E-4440-9EA5-339CD5A2FFB5}"/>
    <cellStyle name="출력 8 6 2 3" xfId="20504" xr:uid="{7D107CB9-B217-432F-BC9B-1A357E28A4C2}"/>
    <cellStyle name="출력 8 6 2 3 2" xfId="42131" xr:uid="{46EC4AC2-0371-479D-9CA0-6875F9A797EB}"/>
    <cellStyle name="출력 8 6 2 4" xfId="42132" xr:uid="{E94B5631-400A-4FEF-B52A-42DA676AB0C5}"/>
    <cellStyle name="출력 8 6 3" xfId="20505" xr:uid="{7A8B57E3-4BDF-48A8-8DFE-FB133D8AE38B}"/>
    <cellStyle name="출력 8 6 3 2" xfId="20506" xr:uid="{3DB3B967-A2BD-4C5A-967D-32D5DBAE567D}"/>
    <cellStyle name="출력 8 6 3 2 2" xfId="42133" xr:uid="{C35C34F1-F451-44AF-8050-EF0A9400E502}"/>
    <cellStyle name="출력 8 6 3 3" xfId="20507" xr:uid="{484E99DF-0DD2-43E2-86A0-E0EEB0ECA5FA}"/>
    <cellStyle name="출력 8 6 3 3 2" xfId="42134" xr:uid="{857FB101-E890-44BA-A4E6-0579500121A8}"/>
    <cellStyle name="출력 8 6 3 4" xfId="42135" xr:uid="{C678F0A4-E793-4A13-9000-08AFB0361799}"/>
    <cellStyle name="출력 8 6 4" xfId="20508" xr:uid="{2C1FC7DE-CA4B-472C-BC4B-42D211010E80}"/>
    <cellStyle name="출력 8 6 4 2" xfId="42136" xr:uid="{4476EEDC-704B-45E7-9E35-D443FEA47EE5}"/>
    <cellStyle name="출력 8 6 5" xfId="20509" xr:uid="{63127D8B-04B4-49F7-95C3-DC0DB702CBC9}"/>
    <cellStyle name="출력 8 6 5 2" xfId="42137" xr:uid="{D475323B-C6F0-4E12-8273-C8B9B5C49CC4}"/>
    <cellStyle name="출력 8 6 6" xfId="42138" xr:uid="{30DE1FD5-01FA-492A-84D6-B12735728DAF}"/>
    <cellStyle name="출력 8 7" xfId="20510" xr:uid="{135B66F3-0341-48E4-AE87-5EF386949A06}"/>
    <cellStyle name="출력 8 7 2" xfId="20511" xr:uid="{A15C96D0-E017-4B95-BF1A-1C3AA776438B}"/>
    <cellStyle name="출력 8 7 2 2" xfId="20512" xr:uid="{64FABB89-8204-4F98-A688-ABA7969B769E}"/>
    <cellStyle name="출력 8 7 2 2 2" xfId="42139" xr:uid="{918A8052-5C8A-4F5B-A186-9E70297A9D6F}"/>
    <cellStyle name="출력 8 7 2 3" xfId="20513" xr:uid="{67D0F836-4C7C-46BD-922E-EA45C3B1B973}"/>
    <cellStyle name="출력 8 7 2 3 2" xfId="42140" xr:uid="{F81B15CD-51D3-4578-B859-BB59BFADD749}"/>
    <cellStyle name="출력 8 7 2 4" xfId="42141" xr:uid="{2FC51AD0-FF30-440F-978D-EAEBEB4FC282}"/>
    <cellStyle name="출력 8 7 3" xfId="20514" xr:uid="{719B4C31-88E7-4919-974F-A83CBE925C7B}"/>
    <cellStyle name="출력 8 7 3 2" xfId="20515" xr:uid="{4D8DE236-B777-4EB0-9159-3CBB869A6AB5}"/>
    <cellStyle name="출력 8 7 3 2 2" xfId="42142" xr:uid="{037366BE-FF6F-41F2-B84E-2F07D3102153}"/>
    <cellStyle name="출력 8 7 3 3" xfId="20516" xr:uid="{3F861402-B5C6-4303-85BD-9B4E126C3574}"/>
    <cellStyle name="출력 8 7 3 3 2" xfId="42143" xr:uid="{1E4D52C2-1714-44AF-B1C1-4206CF32689F}"/>
    <cellStyle name="출력 8 7 3 4" xfId="42144" xr:uid="{4A690C71-2787-452C-9847-5632DAA2C726}"/>
    <cellStyle name="출력 8 7 4" xfId="20517" xr:uid="{95CF8F39-7EB1-4666-8F20-F6EABF601DBD}"/>
    <cellStyle name="출력 8 7 4 2" xfId="42145" xr:uid="{CAD95018-CA14-46E8-9A69-5897D1D7806A}"/>
    <cellStyle name="출력 8 7 5" xfId="20518" xr:uid="{9BB249CC-3ABD-4A3B-B182-9ED7F2028BCD}"/>
    <cellStyle name="출력 8 7 5 2" xfId="42146" xr:uid="{3D937A64-CCA2-4979-93D2-4A1C91598E6D}"/>
    <cellStyle name="출력 8 7 6" xfId="42147" xr:uid="{90842430-6DEB-4507-946A-2944EE7A858E}"/>
    <cellStyle name="출력 8 8" xfId="20519" xr:uid="{BD8E8910-E963-472F-BADD-8529636DBF93}"/>
    <cellStyle name="출력 8 8 2" xfId="20520" xr:uid="{9FB233C7-7628-4853-BD14-B54192E3448C}"/>
    <cellStyle name="출력 8 8 2 2" xfId="20521" xr:uid="{A65D7556-0B1F-4AF1-B41B-D1A6EC0032D8}"/>
    <cellStyle name="출력 8 8 2 2 2" xfId="42148" xr:uid="{40152B23-FD3A-486D-BEB1-5B239B2432C8}"/>
    <cellStyle name="출력 8 8 2 3" xfId="20522" xr:uid="{27B2BA87-C6BF-4702-B92E-1450BD6B5BC8}"/>
    <cellStyle name="출력 8 8 2 3 2" xfId="42149" xr:uid="{A2394ADB-9493-45AF-9258-B9DD7B3F6DC9}"/>
    <cellStyle name="출력 8 8 2 4" xfId="42150" xr:uid="{9ACEB082-E754-4209-B24D-5D733AEC7195}"/>
    <cellStyle name="출력 8 8 3" xfId="20523" xr:uid="{B6CA5E13-9C31-4F96-9AE8-59703625511B}"/>
    <cellStyle name="출력 8 8 3 2" xfId="20524" xr:uid="{772083D0-094B-4F2F-BD46-83D1ECF8E12D}"/>
    <cellStyle name="출력 8 8 3 2 2" xfId="42151" xr:uid="{6A1DEC0E-AD4E-4FBE-9101-101DF7FA91F6}"/>
    <cellStyle name="출력 8 8 3 3" xfId="20525" xr:uid="{1ADDD6BD-317F-4C20-9052-9C41F825DEAE}"/>
    <cellStyle name="출력 8 8 3 3 2" xfId="42152" xr:uid="{3D6AA65E-DBF0-496B-B96F-D1140D485885}"/>
    <cellStyle name="출력 8 8 3 4" xfId="42153" xr:uid="{9E2210F1-5495-47B9-9974-577B94AA19D5}"/>
    <cellStyle name="출력 8 8 4" xfId="20526" xr:uid="{1A2F20C6-33C2-45AB-94CA-C05F52006FE3}"/>
    <cellStyle name="출력 8 8 4 2" xfId="42154" xr:uid="{FFBC4FAD-264C-4224-A4AB-8D55E59F61CA}"/>
    <cellStyle name="출력 8 8 5" xfId="20527" xr:uid="{A707DDF4-CA0C-4B25-81DB-56AA15C71A81}"/>
    <cellStyle name="출력 8 8 5 2" xfId="42155" xr:uid="{1BDEF84C-308B-4F49-911C-FA74AC34E788}"/>
    <cellStyle name="출력 8 8 6" xfId="42156" xr:uid="{9A7ACBC2-CD98-4AEF-9042-4A43F79D5532}"/>
    <cellStyle name="출력 8 9" xfId="20528" xr:uid="{A53C5230-BCF0-4D49-9EC2-582A7BCB8EE0}"/>
    <cellStyle name="출력 8 9 2" xfId="20529" xr:uid="{CCFF1021-0257-4E3E-B31B-110F6DA61B98}"/>
    <cellStyle name="출력 8 9 2 2" xfId="20530" xr:uid="{0C757F68-7C40-4EAE-BC76-A7FD3B0ECD5A}"/>
    <cellStyle name="출력 8 9 2 2 2" xfId="42157" xr:uid="{E0E11EE9-1F1D-4867-9E99-7C5238C88985}"/>
    <cellStyle name="출력 8 9 2 3" xfId="20531" xr:uid="{BCF2825E-D79D-442C-B610-20C90E1AB2A1}"/>
    <cellStyle name="출력 8 9 2 3 2" xfId="42158" xr:uid="{1926D3DF-0365-4008-B079-F850C2BFF972}"/>
    <cellStyle name="출력 8 9 2 4" xfId="42159" xr:uid="{425B7205-DDDA-4AB8-8CB1-DED3DF8BD4BC}"/>
    <cellStyle name="출력 8 9 3" xfId="20532" xr:uid="{47432955-260C-40F8-A114-C18CF0E47736}"/>
    <cellStyle name="출력 8 9 3 2" xfId="20533" xr:uid="{EF26EA48-6A4F-4096-9699-637CE7F255A5}"/>
    <cellStyle name="출력 8 9 3 2 2" xfId="42160" xr:uid="{14903621-7EB5-4C78-97C1-CCB39B30B120}"/>
    <cellStyle name="출력 8 9 3 3" xfId="20534" xr:uid="{07C627F3-4FC7-4AE6-BC11-84AFD9E96031}"/>
    <cellStyle name="출력 8 9 3 3 2" xfId="42161" xr:uid="{FE2237CC-E050-4309-B788-24DF5FA18BC8}"/>
    <cellStyle name="출력 8 9 3 4" xfId="42162" xr:uid="{16787CF9-5D58-4C23-A3D2-53BB38745E70}"/>
    <cellStyle name="출력 8 9 4" xfId="20535" xr:uid="{5E183F91-26EA-4BEB-9E2E-CCDEC67A7F59}"/>
    <cellStyle name="출력 8 9 4 2" xfId="42163" xr:uid="{4CE4434C-60F8-4742-BDE2-17FBDDEF9E10}"/>
    <cellStyle name="출력 8 9 5" xfId="20536" xr:uid="{52397F81-6A91-4C6C-9C73-224DC8E0C640}"/>
    <cellStyle name="출력 8 9 5 2" xfId="42164" xr:uid="{145736E7-BF63-4F08-96D1-5EC292EA8ABE}"/>
    <cellStyle name="출력 8 9 6" xfId="42165" xr:uid="{8A282958-7996-44D2-9A6A-469B69E03BAB}"/>
    <cellStyle name="출력 9" xfId="20537" xr:uid="{E613C0F8-53D0-4EFE-998C-D2036EF90456}"/>
    <cellStyle name="출력 9 10" xfId="20538" xr:uid="{3516A9AF-3906-4AA6-A612-036F0AE03DAB}"/>
    <cellStyle name="출력 9 10 2" xfId="20539" xr:uid="{7B2625FA-07F8-4C53-AAB4-72A8536B620E}"/>
    <cellStyle name="출력 9 10 2 2" xfId="20540" xr:uid="{6253619F-7983-4EDB-B485-A7F8EB942BA9}"/>
    <cellStyle name="출력 9 10 2 2 2" xfId="42166" xr:uid="{580212DD-4E1B-458A-A947-4992BA9A143C}"/>
    <cellStyle name="출력 9 10 2 3" xfId="20541" xr:uid="{294D14CA-BAFA-4DCE-B40D-0843F0D24CF1}"/>
    <cellStyle name="출력 9 10 2 3 2" xfId="42167" xr:uid="{979F082D-6CBE-4FE9-9559-B51164A62CC2}"/>
    <cellStyle name="출력 9 10 2 4" xfId="42168" xr:uid="{D765935E-6E9A-475D-94E9-85AE5F104C6A}"/>
    <cellStyle name="출력 9 10 3" xfId="20542" xr:uid="{CBA4C5AF-F8D5-4164-BC93-71498D90228B}"/>
    <cellStyle name="출력 9 10 3 2" xfId="20543" xr:uid="{98E359B5-84F3-44DB-94E5-2A7E1989EC85}"/>
    <cellStyle name="출력 9 10 3 2 2" xfId="42169" xr:uid="{D854E129-B925-48E3-B36D-E7853806FDD8}"/>
    <cellStyle name="출력 9 10 3 3" xfId="20544" xr:uid="{3547DC54-E735-4CC8-BE2C-16A3A0CED822}"/>
    <cellStyle name="출력 9 10 3 3 2" xfId="42170" xr:uid="{2C44D34D-5A79-4F1F-8A11-F6DD952CB213}"/>
    <cellStyle name="출력 9 10 3 4" xfId="42171" xr:uid="{FFED0F42-F43F-4BA8-9C5C-6DDD98BEA03B}"/>
    <cellStyle name="출력 9 10 4" xfId="20545" xr:uid="{4D7AC0C2-8E40-4E6A-9F2B-5EB9D12AA9D0}"/>
    <cellStyle name="출력 9 10 4 2" xfId="42172" xr:uid="{D6A50A5A-89F1-4A42-8424-6E72B28F5AE8}"/>
    <cellStyle name="출력 9 10 5" xfId="20546" xr:uid="{57B6BE4F-937B-4472-8F33-00E660861540}"/>
    <cellStyle name="출력 9 10 5 2" xfId="42173" xr:uid="{7344D346-76DA-44F0-836C-7B370FC36436}"/>
    <cellStyle name="출력 9 10 6" xfId="42174" xr:uid="{4252D9F9-108C-4FFE-B1D8-70131D1C4F46}"/>
    <cellStyle name="출력 9 11" xfId="20547" xr:uid="{4F83670F-64C8-4ADB-A721-FC9320D976FF}"/>
    <cellStyle name="출력 9 11 2" xfId="20548" xr:uid="{6166F8DD-C353-458F-986B-C60388C6E92A}"/>
    <cellStyle name="출력 9 11 2 2" xfId="20549" xr:uid="{0B51F640-3B9B-4FDB-A76B-138B13B9C9E6}"/>
    <cellStyle name="출력 9 11 2 2 2" xfId="42175" xr:uid="{E5EACD2C-2366-46A2-ABE0-97CE792C3A4D}"/>
    <cellStyle name="출력 9 11 2 3" xfId="20550" xr:uid="{608E71B4-CF4F-4110-9902-F563D36D6B01}"/>
    <cellStyle name="출력 9 11 2 3 2" xfId="42176" xr:uid="{32DCB10A-806D-468F-B23E-BBEC710AE8B9}"/>
    <cellStyle name="출력 9 11 2 4" xfId="42177" xr:uid="{36C9BD7F-E867-466D-8037-73FE6954C341}"/>
    <cellStyle name="출력 9 11 3" xfId="20551" xr:uid="{23924F40-0BD6-44BE-93A3-841E8958F260}"/>
    <cellStyle name="출력 9 11 3 2" xfId="20552" xr:uid="{A55F6EA8-2730-417F-829E-54A725EAD266}"/>
    <cellStyle name="출력 9 11 3 2 2" xfId="42178" xr:uid="{A66B15FD-FC6B-48E4-971B-E8C62D0395C8}"/>
    <cellStyle name="출력 9 11 3 3" xfId="20553" xr:uid="{807AE0F8-EB9C-469B-A554-858DBDA9D4C0}"/>
    <cellStyle name="출력 9 11 3 3 2" xfId="42179" xr:uid="{025D7A23-C989-4ECA-AB58-76851DB7EF18}"/>
    <cellStyle name="출력 9 11 3 4" xfId="42180" xr:uid="{D91D9FBA-39BA-4558-918D-289CC838CAEC}"/>
    <cellStyle name="출력 9 11 4" xfId="20554" xr:uid="{A92F043F-5F99-43B3-847E-60746CC7AC91}"/>
    <cellStyle name="출력 9 11 4 2" xfId="42181" xr:uid="{C238E496-1780-4ECC-A080-1CA757352705}"/>
    <cellStyle name="출력 9 11 5" xfId="20555" xr:uid="{370443C0-7378-4F6F-96E3-21488EEB1ED0}"/>
    <cellStyle name="출력 9 11 5 2" xfId="42182" xr:uid="{7A4E5146-B7AA-4F56-AEA1-D0DE5E0689C6}"/>
    <cellStyle name="출력 9 11 6" xfId="42183" xr:uid="{4B51D8BC-724B-45F4-ACEF-344BBB173EB5}"/>
    <cellStyle name="출력 9 12" xfId="20556" xr:uid="{C4AEEEF6-B09E-4214-BBC9-7F8DBC0841EB}"/>
    <cellStyle name="출력 9 12 2" xfId="20557" xr:uid="{6821CBE4-CBE3-4733-8726-275E01A8FA86}"/>
    <cellStyle name="출력 9 12 2 2" xfId="20558" xr:uid="{C2EC8347-F59C-444D-8C58-91FB8409F84E}"/>
    <cellStyle name="출력 9 12 2 2 2" xfId="42184" xr:uid="{79316990-339B-4809-8C39-D1BEFA62B96B}"/>
    <cellStyle name="출력 9 12 2 3" xfId="20559" xr:uid="{C462A8AB-9D35-431E-A4BF-16E2DA133C01}"/>
    <cellStyle name="출력 9 12 2 3 2" xfId="42185" xr:uid="{D42B3532-BA4A-4803-8E70-831605D33473}"/>
    <cellStyle name="출력 9 12 2 4" xfId="42186" xr:uid="{C6500607-BCE4-4C5F-B7B9-459173F5A1E1}"/>
    <cellStyle name="출력 9 12 3" xfId="20560" xr:uid="{BA096C06-1475-44E6-BD0B-8D6C376E9C8C}"/>
    <cellStyle name="출력 9 12 3 2" xfId="20561" xr:uid="{040CA9F4-9ACD-476B-9D1E-0ECCE4179C9D}"/>
    <cellStyle name="출력 9 12 3 2 2" xfId="42187" xr:uid="{8A486BB9-6C85-4713-BF26-451DF1469643}"/>
    <cellStyle name="출력 9 12 3 3" xfId="20562" xr:uid="{94FEFA73-80F5-4608-9398-2B0952C9A5DF}"/>
    <cellStyle name="출력 9 12 3 3 2" xfId="42188" xr:uid="{DEF1CEC3-F9A5-40C4-868B-D6D00225E41B}"/>
    <cellStyle name="출력 9 12 3 4" xfId="42189" xr:uid="{770B36B7-C234-4FC4-923B-93761B750FBC}"/>
    <cellStyle name="출력 9 12 4" xfId="20563" xr:uid="{C32AA437-3D69-4623-8A68-470CEBE2B237}"/>
    <cellStyle name="출력 9 12 4 2" xfId="42190" xr:uid="{9415F936-F9C8-4595-8B07-77F222CC13DD}"/>
    <cellStyle name="출력 9 12 5" xfId="20564" xr:uid="{ECFCB6BC-5CD9-4ED2-86EA-0EF502189141}"/>
    <cellStyle name="출력 9 12 5 2" xfId="42191" xr:uid="{8718EA4D-6CA3-4CF7-AF8A-0C7808978476}"/>
    <cellStyle name="출력 9 12 6" xfId="42192" xr:uid="{61A2AE45-0436-4D88-B747-9AFC2B18278E}"/>
    <cellStyle name="출력 9 13" xfId="20565" xr:uid="{177223C1-9599-43AE-800F-2D8A7B20C055}"/>
    <cellStyle name="출력 9 13 2" xfId="20566" xr:uid="{BC1F9B76-8119-4536-806D-A09EA1EA6709}"/>
    <cellStyle name="출력 9 13 2 2" xfId="20567" xr:uid="{9F75F42C-C6DB-4F58-8EEB-4C8CAEDD1583}"/>
    <cellStyle name="출력 9 13 2 2 2" xfId="42193" xr:uid="{B144FA1C-AA58-451E-A878-BC22B37B7E37}"/>
    <cellStyle name="출력 9 13 2 3" xfId="20568" xr:uid="{73FAD09F-151F-425A-8970-38170479AE32}"/>
    <cellStyle name="출력 9 13 2 3 2" xfId="42194" xr:uid="{9B817933-F5CA-4B98-BA6C-5A4594814520}"/>
    <cellStyle name="출력 9 13 2 4" xfId="42195" xr:uid="{455EE6FA-BC5B-4E8B-85C8-427E1CC48096}"/>
    <cellStyle name="출력 9 13 3" xfId="20569" xr:uid="{8425DF33-C9A9-4253-9CC3-A628C9DE5071}"/>
    <cellStyle name="출력 9 13 3 2" xfId="20570" xr:uid="{CBA65E31-4A0A-4206-9331-DA460CD354EC}"/>
    <cellStyle name="출력 9 13 3 2 2" xfId="42196" xr:uid="{BD258AA2-9E68-4FF7-BBA4-5DC4FDEBD092}"/>
    <cellStyle name="출력 9 13 3 3" xfId="20571" xr:uid="{A897B720-2CA2-4817-B193-27664318C553}"/>
    <cellStyle name="출력 9 13 3 3 2" xfId="42197" xr:uid="{B4EDA69A-EB07-4444-84B1-D5C94511E150}"/>
    <cellStyle name="출력 9 13 3 4" xfId="42198" xr:uid="{5020432B-EEE3-4715-A470-1F7B3F209FBA}"/>
    <cellStyle name="출력 9 13 4" xfId="20572" xr:uid="{D7E38234-1F0F-4539-A230-DD4C09899A53}"/>
    <cellStyle name="출력 9 13 4 2" xfId="42199" xr:uid="{C1F4F443-5077-4210-BCEC-BC06D888BD4C}"/>
    <cellStyle name="출력 9 13 5" xfId="20573" xr:uid="{ADF4DA2D-4DC2-468C-A2B4-599D05B27F9F}"/>
    <cellStyle name="출력 9 13 5 2" xfId="42200" xr:uid="{19FC78F6-9760-4235-A7AE-062568E3B74E}"/>
    <cellStyle name="출력 9 13 6" xfId="42201" xr:uid="{083CE6AB-238D-4D00-BDF7-A5CC6FB8CFD4}"/>
    <cellStyle name="출력 9 14" xfId="20574" xr:uid="{97147292-410C-4EE7-8FEC-ED3806F17ABF}"/>
    <cellStyle name="출력 9 14 2" xfId="20575" xr:uid="{D32E11E6-8C7D-4DE4-8628-0BE20BB42F78}"/>
    <cellStyle name="출력 9 14 2 2" xfId="20576" xr:uid="{04249931-C0D6-4ECF-A7E9-36F32B5920D2}"/>
    <cellStyle name="출력 9 14 2 2 2" xfId="42202" xr:uid="{28986997-52DE-4109-9A14-A4C03057D33A}"/>
    <cellStyle name="출력 9 14 2 3" xfId="20577" xr:uid="{18E24231-EB7A-4199-AD18-58F7509DE4CC}"/>
    <cellStyle name="출력 9 14 2 3 2" xfId="42203" xr:uid="{8FB9A10D-548C-4C5B-9A9F-E9EF251BA19C}"/>
    <cellStyle name="출력 9 14 2 4" xfId="42204" xr:uid="{1E7A530B-7DBF-4977-B586-B45ABA11D0A8}"/>
    <cellStyle name="출력 9 14 3" xfId="20578" xr:uid="{1BF98C82-8A0D-41CE-AD77-C3D203893D39}"/>
    <cellStyle name="출력 9 14 3 2" xfId="20579" xr:uid="{7876E119-F98A-4E9C-AA48-28BE9EA2F50B}"/>
    <cellStyle name="출력 9 14 3 2 2" xfId="42205" xr:uid="{F4936CB7-7A9F-41FB-AC2A-0CC98A40C3A9}"/>
    <cellStyle name="출력 9 14 3 3" xfId="20580" xr:uid="{D606C358-C30F-4393-84C3-EDB2907BC412}"/>
    <cellStyle name="출력 9 14 3 3 2" xfId="42206" xr:uid="{E0AA4AF1-AB0B-4272-90A0-B016942D625D}"/>
    <cellStyle name="출력 9 14 3 4" xfId="42207" xr:uid="{612538E2-796B-4164-9749-8119D963BF6D}"/>
    <cellStyle name="출력 9 14 4" xfId="20581" xr:uid="{DE0EB129-48F9-4A6D-B7ED-2FDAEC31850C}"/>
    <cellStyle name="출력 9 14 4 2" xfId="42208" xr:uid="{0D3ACCDF-9E5A-456B-ADFC-758B78F7C579}"/>
    <cellStyle name="출력 9 14 5" xfId="20582" xr:uid="{AF4AB6D2-ED03-42EA-9343-71C711E539D9}"/>
    <cellStyle name="출력 9 14 5 2" xfId="42209" xr:uid="{8A46DBBE-CA5F-46E4-8B31-81EEFE179418}"/>
    <cellStyle name="출력 9 14 6" xfId="42210" xr:uid="{1C9D8934-0078-4F24-B949-ED54C7B1FAAA}"/>
    <cellStyle name="출력 9 15" xfId="20583" xr:uid="{F3F44E40-8756-4B98-ABF9-1A14529BFB6E}"/>
    <cellStyle name="출력 9 15 2" xfId="20584" xr:uid="{D6C8277B-538C-4DF0-A04A-A5BE0F043E55}"/>
    <cellStyle name="출력 9 15 2 2" xfId="20585" xr:uid="{49C028F2-D4F5-4BDD-83E3-F2248B0862B8}"/>
    <cellStyle name="출력 9 15 2 2 2" xfId="42211" xr:uid="{BAD25EEE-3722-4D60-B885-EC861ECF33E2}"/>
    <cellStyle name="출력 9 15 2 3" xfId="20586" xr:uid="{134333A0-EF03-414B-9023-5F9632054018}"/>
    <cellStyle name="출력 9 15 2 3 2" xfId="42212" xr:uid="{CE47E7A8-EBFD-4865-91A4-0AA055EAE387}"/>
    <cellStyle name="출력 9 15 2 4" xfId="42213" xr:uid="{49DB25B6-3E45-4740-8911-FC2D27E991A5}"/>
    <cellStyle name="출력 9 15 3" xfId="20587" xr:uid="{B2971392-E87E-4C01-A335-F392C6AB066E}"/>
    <cellStyle name="출력 9 15 3 2" xfId="20588" xr:uid="{2C80A4E6-2E42-4D5C-8309-6CF7A6EC2A8E}"/>
    <cellStyle name="출력 9 15 3 2 2" xfId="42214" xr:uid="{0943CD4D-6D13-4266-81D5-23BBEBE09CBD}"/>
    <cellStyle name="출력 9 15 3 3" xfId="20589" xr:uid="{BF6DB2D7-AA38-4F73-86BC-D4CF76BF4ADD}"/>
    <cellStyle name="출력 9 15 3 3 2" xfId="42215" xr:uid="{E5D2B4BA-6036-4A4C-A6FD-936F6291233D}"/>
    <cellStyle name="출력 9 15 3 4" xfId="42216" xr:uid="{871132CD-EE73-44B6-82EC-EEB3BF66C2CF}"/>
    <cellStyle name="출력 9 15 4" xfId="20590" xr:uid="{7963691D-6584-418B-8A47-DA57635D2789}"/>
    <cellStyle name="출력 9 15 4 2" xfId="42217" xr:uid="{0D85099F-BF25-4F4B-B127-E4167CBBA345}"/>
    <cellStyle name="출력 9 15 5" xfId="20591" xr:uid="{8DBEA446-4A05-4C63-9F4D-A21B59A127E5}"/>
    <cellStyle name="출력 9 15 5 2" xfId="42218" xr:uid="{301FDB76-16C8-4912-92C7-7069D9395AB5}"/>
    <cellStyle name="출력 9 15 6" xfId="42219" xr:uid="{B102BA62-4044-4C5C-9B10-24AADDE685CC}"/>
    <cellStyle name="출력 9 16" xfId="20592" xr:uid="{6F1718D6-9531-4838-B614-08E7D3FD439F}"/>
    <cellStyle name="출력 9 16 2" xfId="20593" xr:uid="{31A274C6-C5A8-43F4-BE0E-1B80EFC4D05A}"/>
    <cellStyle name="출력 9 16 2 2" xfId="42220" xr:uid="{8AE99BBD-E5AF-4E0A-B1C1-C018EB59B9F2}"/>
    <cellStyle name="출력 9 16 3" xfId="20594" xr:uid="{8A618273-7485-4EA1-B81F-D745097A991E}"/>
    <cellStyle name="출력 9 16 3 2" xfId="42221" xr:uid="{5C1C8864-1E08-4C06-8D38-30FE6C604AE1}"/>
    <cellStyle name="출력 9 16 4" xfId="42222" xr:uid="{D9F3E14D-8501-4D3F-9B53-DD203CD8F03F}"/>
    <cellStyle name="출력 9 17" xfId="28212" xr:uid="{2A98C9AB-B6B5-47EA-9D67-20BFA4CDD164}"/>
    <cellStyle name="출력 9 17 2" xfId="42223" xr:uid="{1A537A4D-27D8-4E0E-AC4C-C9988FD06DFC}"/>
    <cellStyle name="출력 9 18" xfId="42224" xr:uid="{CCDAD165-87CF-421A-B0B5-81087EAFFA27}"/>
    <cellStyle name="출력 9 2" xfId="20595" xr:uid="{2342AD82-3C19-4C5E-91F5-42D08729A66E}"/>
    <cellStyle name="출력 9 2 2" xfId="20596" xr:uid="{0D105D13-7087-49FA-B0C3-5EC20DD24C7E}"/>
    <cellStyle name="출력 9 2 2 2" xfId="20597" xr:uid="{A2294B60-DA3A-463C-A47B-2D46EA9EE661}"/>
    <cellStyle name="출력 9 2 2 2 2" xfId="42225" xr:uid="{6F762E83-FD0B-4C50-820E-F86513728F6B}"/>
    <cellStyle name="출력 9 2 2 3" xfId="20598" xr:uid="{3F520415-8ACE-4DAE-9D58-B6799575EBEA}"/>
    <cellStyle name="출력 9 2 2 3 2" xfId="42226" xr:uid="{9A1AC7F2-F5D2-4BCD-8BFA-15B1908FF533}"/>
    <cellStyle name="출력 9 2 2 4" xfId="42227" xr:uid="{EAE78D29-3088-4DDD-A835-B1B7441B98AD}"/>
    <cellStyle name="출력 9 2 3" xfId="20599" xr:uid="{598D3ABC-1613-4DB7-A261-B414A078819F}"/>
    <cellStyle name="출력 9 2 3 2" xfId="20600" xr:uid="{60A79157-53CE-4D37-B0D2-82BF9D242DEB}"/>
    <cellStyle name="출력 9 2 3 2 2" xfId="42228" xr:uid="{87C8CBBE-4B44-4B3D-A814-E12FC12B56A3}"/>
    <cellStyle name="출력 9 2 3 3" xfId="20601" xr:uid="{963D1C72-7D55-4FF1-84E0-B3E7F60DD880}"/>
    <cellStyle name="출력 9 2 3 3 2" xfId="42229" xr:uid="{83CEF2ED-9D25-4FA9-BE07-7F8AECCA294B}"/>
    <cellStyle name="출력 9 2 3 4" xfId="42230" xr:uid="{86F82B7C-D942-4792-AADB-DC97D079A7BC}"/>
    <cellStyle name="출력 9 2 4" xfId="20602" xr:uid="{5BF0F364-3A26-423D-8B2E-7AF57397E1E5}"/>
    <cellStyle name="출력 9 2 4 2" xfId="42231" xr:uid="{545DB015-2731-4695-BA55-C8D886EA6A7B}"/>
    <cellStyle name="출력 9 2 5" xfId="20603" xr:uid="{A112CF3D-BDF9-4ECE-A6F8-813F6AFD7B4B}"/>
    <cellStyle name="출력 9 2 5 2" xfId="42232" xr:uid="{918D8951-359A-4D22-879F-2A49FE89A698}"/>
    <cellStyle name="출력 9 2 6" xfId="28213" xr:uid="{3E913695-2731-4A3B-941C-079E43544B79}"/>
    <cellStyle name="출력 9 2 6 2" xfId="42233" xr:uid="{BD19E779-5B0C-4F64-A3E0-7683740C881C}"/>
    <cellStyle name="출력 9 2 7" xfId="42234" xr:uid="{F9CB51F6-5CAE-4E3C-BA72-FD21E1E6481A}"/>
    <cellStyle name="출력 9 3" xfId="20604" xr:uid="{563B60B8-B3E5-4DF9-9C04-1412DDCA4940}"/>
    <cellStyle name="출력 9 3 2" xfId="20605" xr:uid="{28B5F40B-8352-40C0-952C-58D94ACDA650}"/>
    <cellStyle name="출력 9 3 2 2" xfId="20606" xr:uid="{D669E0A9-0CE1-4DF1-9A6C-8321E4F5A006}"/>
    <cellStyle name="출력 9 3 2 2 2" xfId="42235" xr:uid="{BE3F10D5-016E-466E-BA4B-D2E0BAA18A49}"/>
    <cellStyle name="출력 9 3 2 3" xfId="20607" xr:uid="{84D45EE0-C5CB-478B-BDEC-ADE65AF426D6}"/>
    <cellStyle name="출력 9 3 2 3 2" xfId="42236" xr:uid="{74969511-3093-4609-A83D-7DEE4C6255AB}"/>
    <cellStyle name="출력 9 3 2 4" xfId="42237" xr:uid="{3BABDF65-9CDC-4B3B-A783-7B791C0D8183}"/>
    <cellStyle name="출력 9 3 3" xfId="20608" xr:uid="{75FC84BE-9A9E-4AC8-8BC3-B40D807C9018}"/>
    <cellStyle name="출력 9 3 3 2" xfId="20609" xr:uid="{3D53C6F1-D4EB-448C-8C2E-D553C8D45B82}"/>
    <cellStyle name="출력 9 3 3 2 2" xfId="42238" xr:uid="{26617816-5E81-432F-8262-0034F73D39CB}"/>
    <cellStyle name="출력 9 3 3 3" xfId="20610" xr:uid="{DD31560F-0927-4E9B-9284-A1118BAF9C6C}"/>
    <cellStyle name="출력 9 3 3 3 2" xfId="42239" xr:uid="{323CF98D-C5E2-4F76-A6ED-B8F06627E02C}"/>
    <cellStyle name="출력 9 3 3 4" xfId="42240" xr:uid="{15B4BF06-625C-4ED2-944C-3E992EF557A4}"/>
    <cellStyle name="출력 9 3 4" xfId="20611" xr:uid="{329524EB-554B-4942-9207-0FEADC28BA61}"/>
    <cellStyle name="출력 9 3 4 2" xfId="42241" xr:uid="{5EE67489-A90A-4772-BB32-53319A22BE94}"/>
    <cellStyle name="출력 9 3 5" xfId="20612" xr:uid="{BCDFBC75-03DF-4A98-AEF3-C2984C1D03A7}"/>
    <cellStyle name="출력 9 3 5 2" xfId="42242" xr:uid="{17FADD77-E9D9-4F4A-AEB7-010069A02B2C}"/>
    <cellStyle name="출력 9 3 6" xfId="42243" xr:uid="{F1797B7A-531E-4499-9863-3A726B239B5D}"/>
    <cellStyle name="출력 9 4" xfId="20613" xr:uid="{CFCA93C2-2C7F-4C0F-AD81-4C6B90B8153C}"/>
    <cellStyle name="출력 9 4 2" xfId="20614" xr:uid="{78962EAA-8BB1-4100-BBC3-42E0A24A5606}"/>
    <cellStyle name="출력 9 4 2 2" xfId="20615" xr:uid="{19AD30CE-62BD-4D0E-96B4-566589059B9F}"/>
    <cellStyle name="출력 9 4 2 2 2" xfId="42244" xr:uid="{30262242-649F-441F-A03F-8DE55D4F6B06}"/>
    <cellStyle name="출력 9 4 2 3" xfId="20616" xr:uid="{3BB24C43-D46A-4647-AE9F-9A65DCA01812}"/>
    <cellStyle name="출력 9 4 2 3 2" xfId="42245" xr:uid="{04286F05-8FC7-4406-90E8-55411065480E}"/>
    <cellStyle name="출력 9 4 2 4" xfId="42246" xr:uid="{65B929D8-2ACF-47B2-A80C-40F7E20676B6}"/>
    <cellStyle name="출력 9 4 3" xfId="20617" xr:uid="{5817F1E7-7329-4777-9AAF-516DB65BC8C3}"/>
    <cellStyle name="출력 9 4 3 2" xfId="20618" xr:uid="{4DD74A3B-7606-45FA-ABCA-148943003DED}"/>
    <cellStyle name="출력 9 4 3 2 2" xfId="42247" xr:uid="{0D1EA39A-7ADA-4E33-A041-A172547EEA1F}"/>
    <cellStyle name="출력 9 4 3 3" xfId="20619" xr:uid="{A09AECBE-1DC4-40B6-ACDC-0A9D7BBA8849}"/>
    <cellStyle name="출력 9 4 3 3 2" xfId="42248" xr:uid="{6E0EA9D5-D8C3-4BAF-A081-E710717AF58B}"/>
    <cellStyle name="출력 9 4 3 4" xfId="42249" xr:uid="{AD0D6DCD-9CE3-4695-95A5-CBA484EDD0A2}"/>
    <cellStyle name="출력 9 4 4" xfId="20620" xr:uid="{DF9895B5-6E58-428F-9AC4-F76E1CC2D4E6}"/>
    <cellStyle name="출력 9 4 4 2" xfId="42250" xr:uid="{E0B9A8DC-1AD3-4A79-BA3A-9FC53CE2049B}"/>
    <cellStyle name="출력 9 4 5" xfId="20621" xr:uid="{B6268B4C-6C46-4776-A0D7-D40E2B9F26A1}"/>
    <cellStyle name="출력 9 4 5 2" xfId="42251" xr:uid="{B4B94AE3-333B-4A1C-AFC0-602BD79390BB}"/>
    <cellStyle name="출력 9 4 6" xfId="42252" xr:uid="{7AE0FA43-6308-4824-B635-58671F3E99AB}"/>
    <cellStyle name="출력 9 5" xfId="20622" xr:uid="{B5CD025D-A07D-48A6-8916-91B25BD12167}"/>
    <cellStyle name="출력 9 5 2" xfId="20623" xr:uid="{80FDDF22-273B-4C09-8C68-E7E441DD2D8A}"/>
    <cellStyle name="출력 9 5 2 2" xfId="20624" xr:uid="{2A3C7365-F598-4C55-B587-46A4876B027D}"/>
    <cellStyle name="출력 9 5 2 2 2" xfId="42253" xr:uid="{1CD9ECBB-42CE-4053-AE3C-F0F9F4AC2E85}"/>
    <cellStyle name="출력 9 5 2 3" xfId="20625" xr:uid="{74A655A5-A88E-4F75-B7B1-377388C5382B}"/>
    <cellStyle name="출력 9 5 2 3 2" xfId="42254" xr:uid="{6B3DCEBF-AA46-4F0C-B27D-65921D148EAA}"/>
    <cellStyle name="출력 9 5 2 4" xfId="42255" xr:uid="{316689D6-E398-4A9F-9A58-6258B3103BBC}"/>
    <cellStyle name="출력 9 5 3" xfId="20626" xr:uid="{8673C55E-18DA-4BEB-BB3A-2E9EA5380A97}"/>
    <cellStyle name="출력 9 5 3 2" xfId="20627" xr:uid="{E4C8D142-3693-48D8-BEBE-4D5D0D144F6B}"/>
    <cellStyle name="출력 9 5 3 2 2" xfId="42256" xr:uid="{4A047C8A-5D1D-4865-9250-E51234F8C6D1}"/>
    <cellStyle name="출력 9 5 3 3" xfId="20628" xr:uid="{BB81F241-E893-4676-8552-17BB49F35807}"/>
    <cellStyle name="출력 9 5 3 3 2" xfId="42257" xr:uid="{0A03AB30-874C-46DA-81EB-03A389BDA44A}"/>
    <cellStyle name="출력 9 5 3 4" xfId="42258" xr:uid="{2417FBEB-C7B5-48C9-B78A-B31BAF516BBA}"/>
    <cellStyle name="출력 9 5 4" xfId="20629" xr:uid="{3B2EB2DE-F1C3-4FE3-BE8E-6049128C1A2F}"/>
    <cellStyle name="출력 9 5 4 2" xfId="42259" xr:uid="{84F94F39-794B-43E1-9AF6-F8C4BF736DBC}"/>
    <cellStyle name="출력 9 5 5" xfId="20630" xr:uid="{08DA924A-74B2-461E-842B-BFE147922024}"/>
    <cellStyle name="출력 9 5 5 2" xfId="42260" xr:uid="{F27386E4-B50B-49EE-991C-FE1A6AC4D05E}"/>
    <cellStyle name="출력 9 5 6" xfId="42261" xr:uid="{ECDDB3C9-DBB0-41D6-9A00-A245C6294017}"/>
    <cellStyle name="출력 9 6" xfId="20631" xr:uid="{9EEE6662-C146-478A-AE8D-B4D505016BD1}"/>
    <cellStyle name="출력 9 6 2" xfId="20632" xr:uid="{BFF26EF9-7E5F-4132-8BC7-DF71F608DD83}"/>
    <cellStyle name="출력 9 6 2 2" xfId="20633" xr:uid="{2E5A945C-A044-475D-BF59-661C8B66C207}"/>
    <cellStyle name="출력 9 6 2 2 2" xfId="42262" xr:uid="{683515E7-2DB5-4784-8798-980CE67751A8}"/>
    <cellStyle name="출력 9 6 2 3" xfId="20634" xr:uid="{EA73AA31-6E79-41F9-8859-D5C9FFF2282F}"/>
    <cellStyle name="출력 9 6 2 3 2" xfId="42263" xr:uid="{C9CB820E-46AD-4AB0-ADD4-8E36F396DDBD}"/>
    <cellStyle name="출력 9 6 2 4" xfId="42264" xr:uid="{77DE3768-A52A-4C83-8322-8989162A19BE}"/>
    <cellStyle name="출력 9 6 3" xfId="20635" xr:uid="{46ECA669-0FF7-4329-8C5B-9FA51A745C2E}"/>
    <cellStyle name="출력 9 6 3 2" xfId="20636" xr:uid="{BC17EBC8-D969-4603-A415-274DB98808E4}"/>
    <cellStyle name="출력 9 6 3 2 2" xfId="42265" xr:uid="{5E91DB4D-B946-4204-84B3-4723D93D0031}"/>
    <cellStyle name="출력 9 6 3 3" xfId="20637" xr:uid="{9FD410BE-CEB3-4F8F-B85A-2543E558FBC6}"/>
    <cellStyle name="출력 9 6 3 3 2" xfId="42266" xr:uid="{2B783B75-1EFB-46A4-8534-F975238142BF}"/>
    <cellStyle name="출력 9 6 3 4" xfId="42267" xr:uid="{59E9428C-62BA-4398-9544-E102C34AF795}"/>
    <cellStyle name="출력 9 6 4" xfId="20638" xr:uid="{A1778152-2CCD-4AD6-B377-D44127F71284}"/>
    <cellStyle name="출력 9 6 4 2" xfId="42268" xr:uid="{1FF2263A-73A3-41E3-8DA6-9C0803F8A465}"/>
    <cellStyle name="출력 9 6 5" xfId="20639" xr:uid="{3460B9BE-4C4A-40A3-AECB-2231E9FDB0BF}"/>
    <cellStyle name="출력 9 6 5 2" xfId="42269" xr:uid="{0D389D9D-3699-4D08-ABE1-1AF230E12B16}"/>
    <cellStyle name="출력 9 6 6" xfId="42270" xr:uid="{4438417F-76D6-44E0-94A7-C7E683215C59}"/>
    <cellStyle name="출력 9 7" xfId="20640" xr:uid="{CBEF199C-0C7E-44D2-A834-2C479C1C730F}"/>
    <cellStyle name="출력 9 7 2" xfId="20641" xr:uid="{8171DFD4-FC98-460D-B45C-C5D4ED6B9A65}"/>
    <cellStyle name="출력 9 7 2 2" xfId="20642" xr:uid="{0E221223-EAC2-456C-B784-57791601A4CD}"/>
    <cellStyle name="출력 9 7 2 2 2" xfId="42271" xr:uid="{5F730923-C4AF-45F7-9437-1E00176AF135}"/>
    <cellStyle name="출력 9 7 2 3" xfId="20643" xr:uid="{30286585-D3B3-476D-A73E-D1B56F0176A9}"/>
    <cellStyle name="출력 9 7 2 3 2" xfId="42272" xr:uid="{0E37887E-DE16-4473-AB57-E427A81DCF71}"/>
    <cellStyle name="출력 9 7 2 4" xfId="42273" xr:uid="{16C56BF6-539A-4176-B894-46A63AC34412}"/>
    <cellStyle name="출력 9 7 3" xfId="20644" xr:uid="{048BB1FD-C808-4D00-BB78-93DB74E80292}"/>
    <cellStyle name="출력 9 7 3 2" xfId="20645" xr:uid="{360218FE-0057-4B6C-84FF-8F2F2C5BA16B}"/>
    <cellStyle name="출력 9 7 3 2 2" xfId="42274" xr:uid="{51CF8B00-7B6A-4981-A067-B943C105F205}"/>
    <cellStyle name="출력 9 7 3 3" xfId="20646" xr:uid="{049AA709-45A8-44FB-9CDF-425772734A09}"/>
    <cellStyle name="출력 9 7 3 3 2" xfId="42275" xr:uid="{3371A062-7BD0-4B40-9B52-CD199EDCCC8D}"/>
    <cellStyle name="출력 9 7 3 4" xfId="42276" xr:uid="{BB8CCD33-307B-4E33-9943-47EAB47C7722}"/>
    <cellStyle name="출력 9 7 4" xfId="20647" xr:uid="{548550EF-CE56-46E8-8003-699EEEF755D3}"/>
    <cellStyle name="출력 9 7 4 2" xfId="42277" xr:uid="{03AB0EB4-359F-46B0-890A-39A1B70CDBD4}"/>
    <cellStyle name="출력 9 7 5" xfId="20648" xr:uid="{F886D632-324C-4E2C-BE7D-8113CF13A225}"/>
    <cellStyle name="출력 9 7 5 2" xfId="42278" xr:uid="{3058057C-E3BA-4735-A2F8-18EFE6482F7A}"/>
    <cellStyle name="출력 9 7 6" xfId="42279" xr:uid="{C203B463-C44C-4132-8E7F-724033F9126A}"/>
    <cellStyle name="출력 9 8" xfId="20649" xr:uid="{4CC89A36-3605-452D-8B90-08DA33670FE1}"/>
    <cellStyle name="출력 9 8 2" xfId="20650" xr:uid="{DB80C7D0-B42F-4948-A8FA-40AB333448AB}"/>
    <cellStyle name="출력 9 8 2 2" xfId="20651" xr:uid="{D7DC50FD-8323-4C49-AC03-F85297721400}"/>
    <cellStyle name="출력 9 8 2 2 2" xfId="42280" xr:uid="{C89D06E7-3880-4574-A421-D6900CCBB4B9}"/>
    <cellStyle name="출력 9 8 2 3" xfId="20652" xr:uid="{483F8901-CFAB-4255-BE5D-0574F3A0324F}"/>
    <cellStyle name="출력 9 8 2 3 2" xfId="42281" xr:uid="{B9697F80-B9FA-47CC-B749-0D8C17858EE0}"/>
    <cellStyle name="출력 9 8 2 4" xfId="42282" xr:uid="{12666953-3BB6-4E24-AE33-503FDE4FE1FB}"/>
    <cellStyle name="출력 9 8 3" xfId="20653" xr:uid="{D4995F72-CB28-4D8B-99A2-C1FE27EFFB61}"/>
    <cellStyle name="출력 9 8 3 2" xfId="20654" xr:uid="{34B490E4-A5EA-4F7D-BB6C-802F4CDCB5B8}"/>
    <cellStyle name="출력 9 8 3 2 2" xfId="42283" xr:uid="{2BBDB8A6-E9EA-45E2-81A9-A2885B40D454}"/>
    <cellStyle name="출력 9 8 3 3" xfId="20655" xr:uid="{0E66CAFA-B037-4AEB-B298-C4A2696DFD4F}"/>
    <cellStyle name="출력 9 8 3 3 2" xfId="42284" xr:uid="{3B1DEEED-DA16-4F06-AEBF-19BAF199C100}"/>
    <cellStyle name="출력 9 8 3 4" xfId="42285" xr:uid="{D2CD2A24-DC1C-415A-9043-43D158B1CC5C}"/>
    <cellStyle name="출력 9 8 4" xfId="20656" xr:uid="{8ABE392D-D29B-428A-A12F-A6390810966B}"/>
    <cellStyle name="출력 9 8 4 2" xfId="42286" xr:uid="{A604E33C-5BB2-43E3-AA1B-53C229D1F1B1}"/>
    <cellStyle name="출력 9 8 5" xfId="20657" xr:uid="{64390A1F-7539-4638-BEA8-9D5E8B8EE010}"/>
    <cellStyle name="출력 9 8 5 2" xfId="42287" xr:uid="{87E7593E-FBF8-43A3-8836-94977F4FFDF6}"/>
    <cellStyle name="출력 9 8 6" xfId="42288" xr:uid="{67F1EFA4-9349-4DDF-8E55-B8CBC6A64311}"/>
    <cellStyle name="출력 9 9" xfId="20658" xr:uid="{AD8AD285-5F2E-4A4C-B4FD-65920D878775}"/>
    <cellStyle name="출력 9 9 2" xfId="20659" xr:uid="{2956C399-D149-4D86-A8FF-7620EA391B51}"/>
    <cellStyle name="출력 9 9 2 2" xfId="20660" xr:uid="{70C73783-A261-46FE-BAFA-08DBA3276363}"/>
    <cellStyle name="출력 9 9 2 2 2" xfId="42289" xr:uid="{95012313-94B5-4450-815E-3B326B06685F}"/>
    <cellStyle name="출력 9 9 2 3" xfId="20661" xr:uid="{40F1873C-D283-4E75-804F-8073CF8C4C6E}"/>
    <cellStyle name="출력 9 9 2 3 2" xfId="42290" xr:uid="{20E8093C-52F0-44EE-8AA3-9F21BDBBC5FF}"/>
    <cellStyle name="출력 9 9 2 4" xfId="42291" xr:uid="{69832E10-D24B-4DE2-9995-E10A996BD9CC}"/>
    <cellStyle name="출력 9 9 3" xfId="20662" xr:uid="{7675BDBE-3C87-4F80-BF0F-0F6BF34E6D1F}"/>
    <cellStyle name="출력 9 9 3 2" xfId="20663" xr:uid="{7406B7D9-0018-44E1-BCA8-A521FBF03E11}"/>
    <cellStyle name="출력 9 9 3 2 2" xfId="42292" xr:uid="{FC77117E-9BB7-4E42-8E3F-9ADC14974223}"/>
    <cellStyle name="출력 9 9 3 3" xfId="20664" xr:uid="{8B4C4C02-5F02-458B-A75C-C522FCE5B457}"/>
    <cellStyle name="출력 9 9 3 3 2" xfId="42293" xr:uid="{B276C567-411A-4333-A70F-156BA0CD1517}"/>
    <cellStyle name="출력 9 9 3 4" xfId="42294" xr:uid="{AF5107EA-16E7-4275-B3E7-745EBC3B1E6A}"/>
    <cellStyle name="출력 9 9 4" xfId="20665" xr:uid="{F0705C61-C731-45CD-86ED-86E88BF1BFE7}"/>
    <cellStyle name="출력 9 9 4 2" xfId="42295" xr:uid="{EFBEFD2E-B8A2-4296-BC33-00A1E02EBE35}"/>
    <cellStyle name="출력 9 9 5" xfId="20666" xr:uid="{7B28DAA5-C146-4691-BF08-39EBC05F6604}"/>
    <cellStyle name="출력 9 9 5 2" xfId="42296" xr:uid="{27CAD7BB-B64A-4A1E-9A37-6919690311FA}"/>
    <cellStyle name="출력 9 9 6" xfId="42297" xr:uid="{7C3C5FE2-8D8C-4A01-8022-C1A8D5273B6D}"/>
    <cellStyle name="昗?_BOOKSHIP" xfId="20667" xr:uid="{3A00F6A5-EC56-4EAE-B164-EFDBE6B99A6B}"/>
    <cellStyle name="昗弨_0000" xfId="31493" xr:uid="{9DEE128A-9230-470A-B649-316C5AA41762}"/>
    <cellStyle name="寘嬫愗傝 [0.00]_PRODUCT DETAIL Q1" xfId="20668" xr:uid="{5E1E3A42-C892-4F33-BC5B-44A286755D78}"/>
    <cellStyle name="寘嬫愗傝_PRODUCT DETAIL Q1" xfId="20669" xr:uid="{D1311776-6CB9-441C-9555-5D12203DB32A}"/>
    <cellStyle name="캅셀" xfId="20670" xr:uid="{B56CDA3C-F089-4A3C-9193-60734869E826}"/>
    <cellStyle name="콤" xfId="20671" xr:uid="{99079E32-FD7C-4860-84B6-74F3136B7967}"/>
    <cellStyle name="콤_확정재무제표" xfId="20672" xr:uid="{4EEDF259-F0DD-4B18-B8BE-B7FBBEC31973}"/>
    <cellStyle name="콤냡?&lt;_x000f_$??: `1_1" xfId="20673" xr:uid="{27956531-E011-42AD-A0E1-8E45C1CEB48E}"/>
    <cellStyle name="콤마 " xfId="20674" xr:uid="{38F6B15A-C2E5-47C6-8B9C-BFB281C54C49}"/>
    <cellStyle name="콤마 [" xfId="20675" xr:uid="{64B22C13-3AFA-420D-B97B-62534EFEDC3B}"/>
    <cellStyle name="콤마 [0]" xfId="20676" xr:uid="{564D82E3-E7A1-4EC8-84F8-BF51F05C760C}"/>
    <cellStyle name="콤마 [0]_xdb00_수출실적 _현대업무추진 " xfId="20677" xr:uid="{D035BE32-11D5-4A69-B84C-8C34C0306709}"/>
    <cellStyle name="콤마 [2]" xfId="20678" xr:uid="{DD23877D-E3C5-44AF-8585-BDFB6EC6534A}"/>
    <cellStyle name="콤마[0]" xfId="20679" xr:uid="{09D8324B-5DC2-4FBB-8C45-B6A0EC9A7059}"/>
    <cellStyle name="콤마_  종  합  " xfId="20680" xr:uid="{F5C78E0D-0D31-4BB6-91C1-A54A7BB5E0B4}"/>
    <cellStyle name="콤마쇔[0]_대총괄표 " xfId="20681" xr:uid="{3AE3B488-6A18-4FF8-9B19-9294CF0BDFF5}"/>
    <cellStyle name="큰제목" xfId="20682" xr:uid="{825FB4B8-DAFE-4CAD-9B96-73B6BF584DDE}"/>
    <cellStyle name="통" xfId="20683" xr:uid="{22E5584C-020E-42FD-BA65-80F51D4F56CA}"/>
    <cellStyle name="통_확정재무제표" xfId="20684" xr:uid="{EBD4B0C5-E1EF-430F-BE68-FAAFB4AAB854}"/>
    <cellStyle name="통화 [" xfId="20685" xr:uid="{3DF643FB-EFFC-45BB-A43E-8E955CE2360B}"/>
    <cellStyle name="통화 [0] 2" xfId="20686" xr:uid="{C14DD8C5-C3DA-48A6-A4DE-9326D554D080}"/>
    <cellStyle name="통화 [0] 2 10" xfId="20687" xr:uid="{54253109-F63D-4168-90E6-F32BD468CCAF}"/>
    <cellStyle name="통화 [0] 2 11" xfId="20688" xr:uid="{D1D012F3-9A65-4138-A44F-133390DA816A}"/>
    <cellStyle name="통화 [0] 2 12" xfId="20689" xr:uid="{E3259ECE-D6C4-482A-A6E5-1E675B418CEA}"/>
    <cellStyle name="통화 [0] 2 13" xfId="20690" xr:uid="{DD05D258-8DB9-40DC-8FEB-0F6E251A50F6}"/>
    <cellStyle name="통화 [0] 2 14" xfId="20691" xr:uid="{316B1F29-CF45-4B9F-8899-2F3C4F9BA939}"/>
    <cellStyle name="통화 [0] 2 15" xfId="20692" xr:uid="{0F2D8160-C13F-4790-ACB1-76ECCA91E865}"/>
    <cellStyle name="통화 [0] 2 16" xfId="20693" xr:uid="{1742D99A-4D65-472A-9D44-E735F3E42DB6}"/>
    <cellStyle name="통화 [0] 2 17" xfId="20694" xr:uid="{31F7EBF3-63F9-4192-B033-A2EF85254B8D}"/>
    <cellStyle name="통화 [0] 2 18" xfId="20695" xr:uid="{FF6C0599-96FF-4CEB-9620-A79216BED2FE}"/>
    <cellStyle name="통화 [0] 2 18 2" xfId="20696" xr:uid="{235615C6-B48B-420B-B3CF-880C881E0155}"/>
    <cellStyle name="통화 [0] 2 19" xfId="20697" xr:uid="{B6C15FF1-4D21-483E-80AE-29992E12223F}"/>
    <cellStyle name="통화 [0] 2 2" xfId="20698" xr:uid="{71ABEB03-E78B-4C43-820A-4B4D6965340E}"/>
    <cellStyle name="통화 [0] 2 2 2" xfId="20699" xr:uid="{909606E9-5BF1-4767-A6B3-4739318F484C}"/>
    <cellStyle name="통화 [0] 2 2 2 2" xfId="28214" xr:uid="{71C93D63-9260-43BE-98C6-C04DB533D14D}"/>
    <cellStyle name="통화 [0] 2 2 3" xfId="20700" xr:uid="{D5401542-E60D-43E4-9115-A774B4DF34BC}"/>
    <cellStyle name="통화 [0] 2 2 4" xfId="20701" xr:uid="{332A39B8-0F29-4A88-9757-A964EE8A1B9C}"/>
    <cellStyle name="통화 [0] 2 2 5" xfId="20702" xr:uid="{C5714B65-EC5C-4FD7-BCB7-B94B82C50191}"/>
    <cellStyle name="통화 [0] 2 2 6" xfId="20703" xr:uid="{09F3727A-BF42-4F65-A397-B3EC104D4251}"/>
    <cellStyle name="통화 [0] 2 20" xfId="42298" xr:uid="{8DED00DC-E96A-4C3D-86A9-642F67B4565B}"/>
    <cellStyle name="통화 [0] 2 3" xfId="20704" xr:uid="{A4C823A0-75A3-4A69-95E6-F2995D3C5B34}"/>
    <cellStyle name="통화 [0] 2 3 2" xfId="20705" xr:uid="{A52031B7-065E-4691-8CDD-2BA56A8CDDD1}"/>
    <cellStyle name="통화 [0] 2 3 3" xfId="20706" xr:uid="{AF5292E4-ACC5-4441-8D2A-F0CB5DADB0F2}"/>
    <cellStyle name="통화 [0] 2 3 4" xfId="20707" xr:uid="{5709D2E6-D438-4429-9706-FFCB24F1A346}"/>
    <cellStyle name="통화 [0] 2 3 5" xfId="20708" xr:uid="{E48D93EC-0ED5-4ADE-9271-E82D31B7DCAC}"/>
    <cellStyle name="통화 [0] 2 3 6" xfId="20709" xr:uid="{1C72AA8A-46BA-4B0D-8CC7-1F6817FEDBDE}"/>
    <cellStyle name="통화 [0] 2 4" xfId="20710" xr:uid="{5423690A-05D1-4E71-B0C4-C338E21F6EEF}"/>
    <cellStyle name="통화 [0] 2 4 2" xfId="20711" xr:uid="{C2C3B96B-50F6-4BC8-88B7-31D8B8CC632F}"/>
    <cellStyle name="통화 [0] 2 4 3" xfId="20712" xr:uid="{E2785C13-A7EB-4625-9F58-C252F1C907FB}"/>
    <cellStyle name="통화 [0] 2 4 4" xfId="20713" xr:uid="{0787DC08-EADB-4A48-8BD9-48FAA55370D4}"/>
    <cellStyle name="통화 [0] 2 4 5" xfId="20714" xr:uid="{CACA42F0-B308-4AAF-B885-F739521B3415}"/>
    <cellStyle name="통화 [0] 2 4 6" xfId="20715" xr:uid="{C7260CA9-8494-4493-B076-E3AE0B0E3528}"/>
    <cellStyle name="통화 [0] 2 5" xfId="20716" xr:uid="{590A1E43-C808-40AA-9A2B-3E21B6945CB3}"/>
    <cellStyle name="통화 [0] 2 5 2" xfId="28215" xr:uid="{D28B2220-1240-422D-B7BB-806F25EFC114}"/>
    <cellStyle name="통화 [0] 2 6" xfId="20717" xr:uid="{05A7DA09-A217-40C9-BD8C-2E13852AB39F}"/>
    <cellStyle name="통화 [0] 2 6 2" xfId="28216" xr:uid="{B099F12D-80B4-4B5C-8FD0-8B69BDB69F35}"/>
    <cellStyle name="통화 [0] 2 7" xfId="20718" xr:uid="{6065EA4D-66FC-456C-AB9C-AB48BFEA85E6}"/>
    <cellStyle name="통화 [0] 2 7 2" xfId="28217" xr:uid="{ABE870C4-0E78-44B6-869E-E998E7F994E5}"/>
    <cellStyle name="통화 [0] 2 8" xfId="20719" xr:uid="{EF8ACC54-9E86-4B41-8B12-A345DBE249AE}"/>
    <cellStyle name="통화 [0] 2 8 2" xfId="28218" xr:uid="{4E2DB541-EA44-4220-8F75-51D04B2ED3E6}"/>
    <cellStyle name="통화 [0] 2 9" xfId="20720" xr:uid="{FDAA1393-52CB-44D7-9676-25B6012E6423}"/>
    <cellStyle name="통화 [0] 3" xfId="20721" xr:uid="{B748D6E0-27CE-451D-9BF6-2CF8CDE05F3D}"/>
    <cellStyle name="통화 [0] 3 2" xfId="28219" xr:uid="{F329227E-8E60-4CE8-BD12-3FA251088316}"/>
    <cellStyle name="통화 [0] 4" xfId="20722" xr:uid="{5A3DECF4-771B-47CC-8B53-8A884C34BE63}"/>
    <cellStyle name="통화 [0] 4 2" xfId="20723" xr:uid="{5F5B985D-7102-4CAE-B25A-969A15E86355}"/>
    <cellStyle name="통화 [0] 4 2 2" xfId="20724" xr:uid="{DC8F115D-CE45-4716-A4CF-8AEF0E70FA40}"/>
    <cellStyle name="통화 [0] 4 2 2 2" xfId="20725" xr:uid="{1E1CC447-ED62-4A88-8844-16865FBAD683}"/>
    <cellStyle name="통화 [0] 4 2 3" xfId="20726" xr:uid="{5EC89AB3-9ACC-4CBA-8722-77FE1B8D8B79}"/>
    <cellStyle name="통화 [0] 4 3" xfId="20727" xr:uid="{5DEC26A1-CA29-4CA8-B949-84DBA7CAC29A}"/>
    <cellStyle name="통화 [0] 4 3 2" xfId="20728" xr:uid="{C2B83AE7-6ECD-4CBC-9F9F-516A77661123}"/>
    <cellStyle name="통화 [0] 4 4" xfId="20729" xr:uid="{9D7CA1F2-4BEC-409E-948B-6F1E2C6936AF}"/>
    <cellStyle name="통화 [0] 5" xfId="21518" xr:uid="{9F5B9B83-491C-46AB-BE57-C27CAEA54D0B}"/>
    <cellStyle name="통화 [0] 5 2" xfId="31316" xr:uid="{7E0D81FF-5175-4734-95C8-B220C48B949F}"/>
    <cellStyle name="통화 [0] 5 3" xfId="31589" xr:uid="{ADD9B15C-7B3E-4008-9C21-561463EBB059}"/>
    <cellStyle name="통화 [0] 6" xfId="31674" xr:uid="{DC959ED3-A15E-4AA4-B40B-4ED067BECC47}"/>
    <cellStyle name="통화 [0] 7" xfId="42301" xr:uid="{3F0DB7A1-221A-491A-98C7-225CB40CABBF}"/>
    <cellStyle name="통화 [4]" xfId="20730" xr:uid="{6C0B4129-B61F-406A-A1E9-EC622C0A5C82}"/>
    <cellStyle name="통화 [4] 2" xfId="28220" xr:uid="{991E289C-3922-4C16-85F1-BD3E5BC77694}"/>
    <cellStyle name="통화 [4] 3" xfId="28221" xr:uid="{A075A892-B5C8-49B4-9B91-4FC165311EEA}"/>
    <cellStyle name="烹拳 [0]_1202" xfId="20731" xr:uid="{F16AD290-FBFB-45B0-97C2-C634B76368EB}"/>
    <cellStyle name="烹拳_1202" xfId="20732" xr:uid="{E2DAFE5F-77C1-4820-84B3-D811C90161B8}"/>
    <cellStyle name="퍼센트" xfId="20733" xr:uid="{1C06B14A-E16E-4699-96F6-953C11C8C76E}"/>
    <cellStyle name="퍼센트 2" xfId="20734" xr:uid="{C0AA0D4A-BA1A-4AC5-BA7C-3BA97850594A}"/>
    <cellStyle name="푎ormal_Dialog1_2_#29-FY97Requests" xfId="20735" xr:uid="{7B0D9523-6D46-4A85-B1CE-88C73B667FD0}"/>
    <cellStyle name="표" xfId="20736" xr:uid="{87F54C8A-C429-4AEB-80CE-B2F0C57892E5}"/>
    <cellStyle name="표_확정재무제표" xfId="20737" xr:uid="{F1E766C1-427E-45E1-9D36-0757FE5EDB9C}"/>
    <cellStyle name="标题" xfId="31494" xr:uid="{72454891-C12B-428C-B17B-88AB3BC938B9}"/>
    <cellStyle name="标题 1" xfId="31495" xr:uid="{A81EA87C-0AA1-4287-BD7A-4FEC459114F1}"/>
    <cellStyle name="标题 2" xfId="31496" xr:uid="{BD1927AE-5BA6-4531-A86F-7C7470B1326D}"/>
    <cellStyle name="标题 3" xfId="31497" xr:uid="{FFDFDAC3-454D-41C8-A0C7-AEE403B237EC}"/>
    <cellStyle name="标题 4" xfId="31498" xr:uid="{C4F10B34-369D-4CB9-80D1-6EAFDFEE7E63}"/>
    <cellStyle name="표제목" xfId="20738" xr:uid="{AD39C678-0ED4-4D50-84EE-A99E7038A0D1}"/>
    <cellStyle name="표준" xfId="0" builtinId="0"/>
    <cellStyle name="표준 10" xfId="20739" xr:uid="{A0B867DB-54F3-40A8-8632-CF8CF3322F5B}"/>
    <cellStyle name="標準 10" xfId="31499" xr:uid="{2707C6F6-62E9-452C-BF55-80766C96CCE3}"/>
    <cellStyle name="표준 10 10" xfId="20740" xr:uid="{E4E0E903-E41E-4A23-8277-2915FFD106DB}"/>
    <cellStyle name="표준 10 10 2" xfId="20741" xr:uid="{772D858E-4A07-4B4F-BB53-3E3AE5F0D342}"/>
    <cellStyle name="표준 10 10 2 2" xfId="20742" xr:uid="{683E8B39-353B-4702-B3BE-52DBAA8D627F}"/>
    <cellStyle name="표준 10 10 3" xfId="20743" xr:uid="{572489C8-233C-4D85-A829-B05B662D133C}"/>
    <cellStyle name="표준 10 11" xfId="20744" xr:uid="{D0947C6E-6F14-4972-BD7A-99A6B2CCB2E2}"/>
    <cellStyle name="표준 10 11 2" xfId="20745" xr:uid="{CD114E12-8AC2-49B7-AC54-1CFBAB7AE69F}"/>
    <cellStyle name="표준 10 11 2 2" xfId="20746" xr:uid="{C5CD54B3-F08B-4D64-AC6E-C100B9B6BAF8}"/>
    <cellStyle name="표준 10 11 3" xfId="20747" xr:uid="{8849A067-B9C0-4347-8B87-771CEA67E153}"/>
    <cellStyle name="표준 10 12" xfId="20748" xr:uid="{EDCBA67A-5182-4FBD-BA95-B83BB0E12F37}"/>
    <cellStyle name="표준 10 12 2" xfId="20749" xr:uid="{2B5BED9C-762F-4648-89F3-91183B4A39D1}"/>
    <cellStyle name="표준 10 12 2 2" xfId="20750" xr:uid="{DA30575D-9AB6-4542-A3BC-65C2AB665B06}"/>
    <cellStyle name="표준 10 12 3" xfId="20751" xr:uid="{916998E4-05CF-43EF-96D8-BD3325FAAE7B}"/>
    <cellStyle name="표준 10 13" xfId="20752" xr:uid="{F4621EDF-9DE7-463A-9BE2-E48C69A5869B}"/>
    <cellStyle name="표준 10 13 2" xfId="20753" xr:uid="{1F3B1286-EFCE-4E8A-A7DD-258D04F5A16D}"/>
    <cellStyle name="표준 10 13 2 2" xfId="20754" xr:uid="{F0FC4C2E-E551-4F0C-85AA-76FEDE23BB57}"/>
    <cellStyle name="표준 10 13 3" xfId="20755" xr:uid="{50808599-669D-4AB3-83A7-247B1BDAFD70}"/>
    <cellStyle name="표준 10 14" xfId="20756" xr:uid="{BA25CF52-B4F8-48EA-ABEC-458D2B1958FF}"/>
    <cellStyle name="표준 10 14 2" xfId="20757" xr:uid="{F98739FB-65E2-4314-A3A7-878A60FC8276}"/>
    <cellStyle name="표준 10 14 2 2" xfId="20758" xr:uid="{44663C71-2137-42F7-8858-8AEE9CA04D51}"/>
    <cellStyle name="표준 10 14 3" xfId="20759" xr:uid="{498A2A32-6CBC-4BF8-913C-9E584624D85A}"/>
    <cellStyle name="표준 10 15" xfId="20760" xr:uid="{1F31CB3C-5BBB-470C-A9D7-BE2D31940D91}"/>
    <cellStyle name="표준 10 15 2" xfId="20761" xr:uid="{4244E678-6D4A-4B55-848E-2F96B2690DF1}"/>
    <cellStyle name="표준 10 15 2 2" xfId="20762" xr:uid="{53147987-CA8E-4019-A8DE-01368F692A29}"/>
    <cellStyle name="표준 10 15 3" xfId="20763" xr:uid="{3628DC57-CC2C-4D6A-9A45-36E2C205B854}"/>
    <cellStyle name="표준 10 16" xfId="20764" xr:uid="{FCA4DF4D-B0C8-40A4-B2A4-5A26001BD306}"/>
    <cellStyle name="표준 10 16 2" xfId="28222" xr:uid="{02939ABB-6AC5-4AAE-8AD7-12437860F34C}"/>
    <cellStyle name="표준 10 17" xfId="20765" xr:uid="{C4FB13CA-509E-4905-8131-B8EE401692A0}"/>
    <cellStyle name="표준 10 17 2" xfId="20766" xr:uid="{BF978DD0-99A4-4A7A-BFC2-FCBF1AC26117}"/>
    <cellStyle name="표준 10 17 2 2" xfId="20767" xr:uid="{EDD55D4C-988C-4024-868B-EC0A40F3A00A}"/>
    <cellStyle name="표준 10 17 3" xfId="20768" xr:uid="{B03FF215-A1A2-4E3F-B65E-61A769814FF2}"/>
    <cellStyle name="표준 10 18" xfId="20769" xr:uid="{D9F917CE-D0F2-43FB-8F88-EE9D4FFB259E}"/>
    <cellStyle name="표준 10 2" xfId="20770" xr:uid="{3AE28548-0B54-40BE-97F4-9BD3D174F9E3}"/>
    <cellStyle name="표준 10 2 2" xfId="20771" xr:uid="{48B702AE-B244-40AC-9595-4B820EE0324B}"/>
    <cellStyle name="표준 10 2 2 2" xfId="20772" xr:uid="{C5D8E85E-F2F4-41BA-B4B1-EA829A611880}"/>
    <cellStyle name="표준 10 2 2 2 2" xfId="20773" xr:uid="{A550389F-FC9D-48CA-9E82-82082AA173F9}"/>
    <cellStyle name="표준 10 2 2 3" xfId="20774" xr:uid="{38A60DE5-9D1E-40B1-A98A-31313AACD32D}"/>
    <cellStyle name="표준 10 3" xfId="20775" xr:uid="{8D342021-64C8-4C2D-A3D3-B139388CEFC4}"/>
    <cellStyle name="표준 10 3 2" xfId="20776" xr:uid="{B444D29F-A001-47C8-97F5-1D522E749A4B}"/>
    <cellStyle name="표준 10 3 2 2" xfId="20777" xr:uid="{9364C8EE-B349-4BD7-96DC-5E706442B71B}"/>
    <cellStyle name="표준 10 3 2 2 2" xfId="20778" xr:uid="{4F10FA0E-D921-4CBB-ACB2-5E5CE91D237A}"/>
    <cellStyle name="표준 10 3 2 3" xfId="20779" xr:uid="{B626F30B-9F17-4E7A-9269-590C87DA9975}"/>
    <cellStyle name="표준 10 4" xfId="20780" xr:uid="{C76EA60B-4253-4E11-BE98-CD06F497A310}"/>
    <cellStyle name="표준 10 4 2" xfId="20781" xr:uid="{60C13CA0-FBA6-4C48-BE64-E5B3AE239F8E}"/>
    <cellStyle name="표준 10 4 2 2" xfId="20782" xr:uid="{0591DB2C-16A6-441F-B929-51E84FBBE557}"/>
    <cellStyle name="표준 10 4 2 2 2" xfId="20783" xr:uid="{53CF667C-044F-4AE0-B898-3E8C1EAFB6BC}"/>
    <cellStyle name="표준 10 4 2 3" xfId="20784" xr:uid="{A47D1254-EF47-46E3-8D7F-62557FDD9D51}"/>
    <cellStyle name="표준 10 5" xfId="20785" xr:uid="{B5D436E3-EF9E-4B2B-A8DD-27786508AC97}"/>
    <cellStyle name="표준 10 5 2" xfId="20786" xr:uid="{22E531DA-8533-4EF2-A648-B00E3FE8E7B8}"/>
    <cellStyle name="표준 10 5 2 2" xfId="20787" xr:uid="{7958D98E-5936-4580-BE13-22E25C9741BE}"/>
    <cellStyle name="표준 10 5 2 2 2" xfId="20788" xr:uid="{6EAAFB7D-F678-4B13-BE99-4EE736177544}"/>
    <cellStyle name="표준 10 5 2 3" xfId="20789" xr:uid="{C446BBAA-6C8D-4B6A-A9F7-F52BF08AA61A}"/>
    <cellStyle name="표준 10 6" xfId="20790" xr:uid="{B1B1FC15-C8CF-4831-94B1-5388142C4BD9}"/>
    <cellStyle name="표준 10 6 2" xfId="20791" xr:uid="{4624AE2B-2FB9-421E-AAD6-EC92C6556918}"/>
    <cellStyle name="표준 10 6 2 2" xfId="20792" xr:uid="{9C8685B7-5A39-4740-B0CB-4A3E3CCA9D0F}"/>
    <cellStyle name="표준 10 6 2 2 2" xfId="20793" xr:uid="{00C4843E-7E68-4344-8FA4-89A9A1B7ED7C}"/>
    <cellStyle name="표준 10 6 2 3" xfId="20794" xr:uid="{60925F00-E1FB-480D-BFB7-E852CFCD6100}"/>
    <cellStyle name="표준 10 7" xfId="20795" xr:uid="{AC4A0E0E-2F92-42B8-B70B-40CF40B1EDC8}"/>
    <cellStyle name="표준 10 7 2" xfId="20796" xr:uid="{EE61A524-F6AB-4FED-BE96-A1C33B5E160C}"/>
    <cellStyle name="표준 10 7 2 2" xfId="20797" xr:uid="{45B5C7E1-369C-49D1-A371-7619FCEC5CEE}"/>
    <cellStyle name="표준 10 7 3" xfId="20798" xr:uid="{A292EDCE-4574-497A-A983-B428AC372B31}"/>
    <cellStyle name="표준 10 8" xfId="20799" xr:uid="{6AE4D6A2-F02C-4F22-9B23-FAD05CC7D591}"/>
    <cellStyle name="표준 10 8 2" xfId="20800" xr:uid="{D7DA5FBA-B26B-4B38-B9C8-AA4EDA29A929}"/>
    <cellStyle name="표준 10 8 2 2" xfId="20801" xr:uid="{DF165A9D-BFAB-41CF-BC5B-073F12B63433}"/>
    <cellStyle name="표준 10 8 3" xfId="20802" xr:uid="{F64F920B-5BA3-4B9B-8958-409E94474F14}"/>
    <cellStyle name="표준 10 9" xfId="20803" xr:uid="{6A0F5FC4-51DC-4043-8C90-45EEEE20F77E}"/>
    <cellStyle name="표준 10 9 2" xfId="20804" xr:uid="{EF7B7423-3B35-4D87-AB61-D4D6F8535F84}"/>
    <cellStyle name="표준 10 9 2 2" xfId="20805" xr:uid="{0670A772-3C82-4DF0-BCBE-9E4495764D05}"/>
    <cellStyle name="표준 10 9 3" xfId="20806" xr:uid="{E8AB71C0-34F3-4BD6-9BFD-748B0773A8F6}"/>
    <cellStyle name="표준 100" xfId="28406" xr:uid="{2FB05B90-0EEF-4421-B07E-81B85AA0FA59}"/>
    <cellStyle name="표준 101" xfId="31002" xr:uid="{FCFE7099-44E3-463F-9231-21AE7C218DE2}"/>
    <cellStyle name="표준 101 2" xfId="31434" xr:uid="{532E7167-DCFF-4BFA-BF46-53A2C334FF32}"/>
    <cellStyle name="표준 101 3" xfId="31670" xr:uid="{C29DCBF4-93AD-45B3-8DDA-B96EDCDC1BE6}"/>
    <cellStyle name="표준 102" xfId="31435" xr:uid="{7F03A77B-FF85-4529-92E7-203937A5BEA1}"/>
    <cellStyle name="표준 103" xfId="31671" xr:uid="{181EA6B8-0110-4204-82F3-A259AEFB9117}"/>
    <cellStyle name="표준 104" xfId="31672" xr:uid="{6A0D42F5-4C5F-4DCD-9CEC-7BD3E63FB4DE}"/>
    <cellStyle name="표준 105" xfId="42299" xr:uid="{09C9CAF5-FAAA-49F0-915E-02081FADD3E2}"/>
    <cellStyle name="표준 106" xfId="42303" xr:uid="{C50838C4-2B9E-4DE0-8A3E-5F1AF44C48E9}"/>
    <cellStyle name="표준 107" xfId="42304" xr:uid="{FCF287EA-A027-4730-BE05-EFA1A9BD9F87}"/>
    <cellStyle name="표준 108" xfId="42358" xr:uid="{161AF72A-195E-44FB-A3C7-67968B5420C4}"/>
    <cellStyle name="표준 109" xfId="42359" xr:uid="{565EBDD5-D34A-45C9-8467-2E04D8208891}"/>
    <cellStyle name="표준 11" xfId="20807" xr:uid="{C5D386C4-2D5D-4BCA-BBD0-397202B8F90C}"/>
    <cellStyle name="標準 11" xfId="31500" xr:uid="{DE490734-3C56-4241-B31E-971707759FDE}"/>
    <cellStyle name="표준 11 2" xfId="20808" xr:uid="{2DFDBF3E-9075-4EC4-B593-D9712763B192}"/>
    <cellStyle name="표준 110" xfId="42360" xr:uid="{82F7FA7D-72BE-4771-99DE-3758603A5D29}"/>
    <cellStyle name="표준 111" xfId="42361" xr:uid="{03160128-599B-4676-A66F-CD110D919969}"/>
    <cellStyle name="표준 112" xfId="42362" xr:uid="{B6A08A2E-5ACD-4011-82A7-AB30293B9D16}"/>
    <cellStyle name="표준 113" xfId="42363" xr:uid="{7C958E29-55BA-4BA1-B494-8BF93767E6FE}"/>
    <cellStyle name="표준 114" xfId="42364" xr:uid="{8D583C9B-A736-42A2-98D3-BDD15529E28F}"/>
    <cellStyle name="표준 115" xfId="42365" xr:uid="{6EEC0FE6-5876-46DB-B112-20AF5B89B2BE}"/>
    <cellStyle name="표준 116" xfId="42366" xr:uid="{8D9D7931-FBC8-465D-B3EA-FBC4709D53F9}"/>
    <cellStyle name="표준 117" xfId="4" xr:uid="{5DB3275E-0D85-446F-BE68-6364DEB699BC}"/>
    <cellStyle name="표준 12" xfId="20809" xr:uid="{6E512E4F-670C-453A-B993-496EAFEAF4BF}"/>
    <cellStyle name="표준 12 2" xfId="20810" xr:uid="{658C3D58-9F8B-4913-A592-023F149F11E9}"/>
    <cellStyle name="표준 12 2 2" xfId="28223" xr:uid="{B960B30F-E971-4A90-9705-239B8C9E87D4}"/>
    <cellStyle name="표준 12 2 3" xfId="28224" xr:uid="{A67203EE-D271-44B7-8F44-6494B8AD937C}"/>
    <cellStyle name="표준 12 3" xfId="20811" xr:uid="{083372EF-ED52-49F4-B37B-8080EBE222FC}"/>
    <cellStyle name="표준 12 3 2" xfId="28225" xr:uid="{48511F8E-7C45-4DAE-ABEE-91DF53E5CCEA}"/>
    <cellStyle name="표준 12 3 2 2" xfId="31388" xr:uid="{9614DC81-960A-4665-9F90-88410C6C41DD}"/>
    <cellStyle name="표준 12 3 2 3" xfId="31624" xr:uid="{E0D0D7C0-9066-4A5C-9618-008EA971E878}"/>
    <cellStyle name="표준 12 4" xfId="20812" xr:uid="{00673C33-7131-4DE6-AA51-4DC528DFA8D8}"/>
    <cellStyle name="표준 12 4 2" xfId="20813" xr:uid="{8CF9CBBC-7087-45F7-AE0B-567B7863D08A}"/>
    <cellStyle name="표준 12 4 2 2" xfId="20814" xr:uid="{4929B91A-5C11-4BFA-8B5C-78D08A0DFF70}"/>
    <cellStyle name="표준 12 4 3" xfId="20815" xr:uid="{E387D729-DBC0-4741-A0C9-9B45560BA08B}"/>
    <cellStyle name="표준 12 5" xfId="28226" xr:uid="{5977B8AF-748D-45B5-958A-68AC27B64249}"/>
    <cellStyle name="표준 12 5 2" xfId="31389" xr:uid="{B44B87E1-A142-49C0-9F92-783AB5EE4DEA}"/>
    <cellStyle name="표준 12 5 3" xfId="31625" xr:uid="{B70046A0-0DF6-4A01-8588-54FEC9112F1E}"/>
    <cellStyle name="표준 12 6" xfId="28227" xr:uid="{1A217065-3E76-4BF9-907F-2DEA7AD2D9B2}"/>
    <cellStyle name="표준 12 6 2" xfId="31390" xr:uid="{1367814B-6E45-4053-A944-27EC17AA9BFF}"/>
    <cellStyle name="표준 12 6 3" xfId="31626" xr:uid="{92DE0E63-619A-4505-A948-E5556367E3BC}"/>
    <cellStyle name="표준 12 7" xfId="28228" xr:uid="{0FD15692-0A74-4342-859D-A4D097E82BB9}"/>
    <cellStyle name="표준 12 7 2" xfId="31391" xr:uid="{09C429DB-BCED-4925-859C-7ECB2CE9AF00}"/>
    <cellStyle name="표준 12 7 3" xfId="31627" xr:uid="{5B24751B-096F-4F75-A0EA-6F40E4E37150}"/>
    <cellStyle name="표준 12 8" xfId="28229" xr:uid="{3499E904-AC2A-4830-822E-49773C289EC4}"/>
    <cellStyle name="표준 13" xfId="20816" xr:uid="{E3F121B5-9F76-4D3D-9631-596703DD4E40}"/>
    <cellStyle name="표준 13 2" xfId="20817" xr:uid="{7D8ADAAB-A76B-4B69-8BFE-9F67EC754CCF}"/>
    <cellStyle name="표준 13 2 2" xfId="28230" xr:uid="{B26ACCE3-76E8-46B7-8BB4-33B99DD98C6C}"/>
    <cellStyle name="표준 13 3" xfId="20818" xr:uid="{7556140D-BF1F-4F99-9914-BC8D318EFC42}"/>
    <cellStyle name="표준 13 3 2" xfId="20819" xr:uid="{4F5532A7-8182-45E7-A0CE-F06B1FCB6D6F}"/>
    <cellStyle name="표준 13 3 2 2" xfId="20820" xr:uid="{0EB9842D-23AD-4BD0-94D9-4D28602AB7DE}"/>
    <cellStyle name="표준 13 3 3" xfId="20821" xr:uid="{7F957F44-BC49-49B7-9413-90CFCDE4B754}"/>
    <cellStyle name="표준 13 4" xfId="28231" xr:uid="{06923965-5E95-4902-8288-99C74C52443C}"/>
    <cellStyle name="표준 14" xfId="20822" xr:uid="{0FA18A75-E796-4711-8516-AC5CC722915C}"/>
    <cellStyle name="표준 14 2" xfId="20823" xr:uid="{ED21B44A-F513-4E1A-AC82-6C87A4CF7519}"/>
    <cellStyle name="표준 14 2 2" xfId="20824" xr:uid="{BF2010FD-E3D6-4382-BC1B-DC8D1D6ED708}"/>
    <cellStyle name="표준 14 2 2 2" xfId="20825" xr:uid="{0F5DCA0E-1010-42F3-964C-C2E1B9AD4D4B}"/>
    <cellStyle name="표준 14 2 3" xfId="20826" xr:uid="{82247E19-A68D-4BBD-8766-0E94D2048997}"/>
    <cellStyle name="표준 14 3" xfId="28232" xr:uid="{49660307-0D08-4A11-9B5B-26B10670151C}"/>
    <cellStyle name="표준 15" xfId="20827" xr:uid="{80F9A1DD-3B64-439C-9DE5-7696A864A37C}"/>
    <cellStyle name="표준 15 2" xfId="20828" xr:uid="{28170DF9-E40A-4093-A21B-C0B8CD0F8943}"/>
    <cellStyle name="표준 15 2 2" xfId="20829" xr:uid="{7CEA0B7D-ECAE-43EB-8700-0868B01C8B37}"/>
    <cellStyle name="표준 15 2 2 2" xfId="20830" xr:uid="{ADD38137-25F4-4A91-B0EE-D796F9533AA6}"/>
    <cellStyle name="표준 15 2 3" xfId="20831" xr:uid="{D3D42FDA-7F84-4B40-B77D-3F0343A7CD34}"/>
    <cellStyle name="표준 15 3" xfId="28233" xr:uid="{6E90F6B3-358A-4E51-A474-EA9CF32F24DB}"/>
    <cellStyle name="표준 15 3 2" xfId="31392" xr:uid="{71A103D2-ECC7-484C-A3C3-E6853F2044F1}"/>
    <cellStyle name="표준 15 3 3" xfId="31628" xr:uid="{614D3710-B565-41C7-96FE-A30FCF6CA4CE}"/>
    <cellStyle name="표준 15 4" xfId="28234" xr:uid="{C926AB19-ABAC-4532-BAA2-B682590CE8B7}"/>
    <cellStyle name="표준 15 4 2" xfId="31393" xr:uid="{56933EE6-F19C-4892-AE0B-B7FD08CF4095}"/>
    <cellStyle name="표준 15 4 3" xfId="31629" xr:uid="{7AA18C74-D7B1-4488-B81E-ED6B236F29B2}"/>
    <cellStyle name="표준 15 5" xfId="28235" xr:uid="{108B524F-9192-4FA4-963E-3FEE40BAC3DB}"/>
    <cellStyle name="표준 15 5 2" xfId="31394" xr:uid="{B1FE773A-269D-4A34-BE54-387F5FB438C6}"/>
    <cellStyle name="표준 15 5 3" xfId="31630" xr:uid="{2BE7AC88-68F3-4DF2-8C72-FF10E8A0A78A}"/>
    <cellStyle name="표준 15 6" xfId="28236" xr:uid="{6688100F-3087-4467-8563-2D97971F04E4}"/>
    <cellStyle name="표준 15 6 2" xfId="31395" xr:uid="{4C719736-E6D9-4F99-86F5-9FC4A430894A}"/>
    <cellStyle name="표준 15 6 3" xfId="31631" xr:uid="{F1BE1F41-6B96-4316-A8D4-BB6DCD3A21DA}"/>
    <cellStyle name="표준 150" xfId="28237" xr:uid="{9B58E95B-D8C3-4BD5-9670-626F9CD70DDF}"/>
    <cellStyle name="표준 151" xfId="28238" xr:uid="{2FDB8DB5-3F05-48C5-8140-329152B324CD}"/>
    <cellStyle name="표준 16" xfId="20832" xr:uid="{84ACD88A-6AA2-4A50-868B-34D82A1B12EF}"/>
    <cellStyle name="표준 16 2" xfId="20833" xr:uid="{A7E8F63B-A86B-47AF-8B2E-ECB61BDE8438}"/>
    <cellStyle name="표준 16 2 2" xfId="20834" xr:uid="{C97EF8CE-92F7-454C-AFF8-9C65978FA060}"/>
    <cellStyle name="표준 16 2 2 2" xfId="20835" xr:uid="{ECE6EC1E-B2A1-4725-8E2E-81FF94532453}"/>
    <cellStyle name="표준 16 2 3" xfId="20836" xr:uid="{8B2BB9C5-5F9E-4F2D-A411-09918D82C5B5}"/>
    <cellStyle name="표준 16 3" xfId="28239" xr:uid="{8C5A3677-3D35-4CBE-9D62-534B0BB70B1F}"/>
    <cellStyle name="표준 164 2" xfId="28240" xr:uid="{F312870C-3A4C-4A53-BC67-4828522ABDE8}"/>
    <cellStyle name="표준 164 2 2" xfId="31396" xr:uid="{F552C895-7CDC-4839-8911-62E546B8714E}"/>
    <cellStyle name="표준 164 2 3" xfId="31632" xr:uid="{0C938A3D-E3E1-42CE-8471-A3133DBF766F}"/>
    <cellStyle name="표준 17" xfId="20837" xr:uid="{C199AED1-0994-4DFC-A4DF-D00EFD10111F}"/>
    <cellStyle name="표준 17 2" xfId="20838" xr:uid="{2665379D-8D95-45DB-9F49-1150599899C9}"/>
    <cellStyle name="표준 17 3" xfId="20839" xr:uid="{A86A9BA6-4D00-4C17-9431-019E7DF1FA10}"/>
    <cellStyle name="표준 17 4" xfId="20840" xr:uid="{C27C67F5-45C9-4463-BAEA-B8BB221A4881}"/>
    <cellStyle name="표준 17 5" xfId="28241" xr:uid="{C038D353-C33B-4D98-AA29-65D5E456DC75}"/>
    <cellStyle name="표준 18" xfId="20841" xr:uid="{020225A8-04B2-40CF-B4F9-5055282CD94D}"/>
    <cellStyle name="표준 18 2" xfId="20842" xr:uid="{D4DF0B48-643C-4606-90AE-49CA481DA381}"/>
    <cellStyle name="표준 18 3" xfId="28242" xr:uid="{B62DABA6-558F-4ABD-8CE1-48016532BC1C}"/>
    <cellStyle name="표준 18 3 2" xfId="31397" xr:uid="{EF4F6711-BD57-4F94-B2CD-2E65E03928E3}"/>
    <cellStyle name="표준 18 3 3" xfId="31633" xr:uid="{328C8C8A-1398-47DE-9CE6-AD67FC856322}"/>
    <cellStyle name="표준 19" xfId="20843" xr:uid="{ACF45D91-857D-4F96-A2F9-10DA49A1B504}"/>
    <cellStyle name="표준 19 2" xfId="20844" xr:uid="{B00C94C0-0CE1-4C78-B855-D0C2840E0C8D}"/>
    <cellStyle name="표준 19 2 2" xfId="28243" xr:uid="{009D5CE4-E488-4BF3-BBEE-40E9D56CD9E3}"/>
    <cellStyle name="표준 19 2 2 2" xfId="28244" xr:uid="{1E3471AD-E72E-4125-9940-DB8C48640957}"/>
    <cellStyle name="표준 19 2 3" xfId="28245" xr:uid="{191E6140-47AB-45B1-8229-65587C64052E}"/>
    <cellStyle name="표준 19 2 4" xfId="28246" xr:uid="{77718D98-D158-4C6A-A336-1EA325746E92}"/>
    <cellStyle name="표준 19 3" xfId="20845" xr:uid="{CA58BF8C-2D48-4340-B937-40067CFF90C8}"/>
    <cellStyle name="표준 19 3 2" xfId="20846" xr:uid="{B9A97F76-46FB-4E10-90DB-F0E79BB5678F}"/>
    <cellStyle name="표준 19 3 2 2" xfId="20847" xr:uid="{051FA670-C9EC-42E3-9D25-D6F752B43CFD}"/>
    <cellStyle name="표준 19 3 3" xfId="20848" xr:uid="{33C16AC8-BC9F-4642-8642-E12916FC71BA}"/>
    <cellStyle name="표준 19 4" xfId="20849" xr:uid="{68508D4F-6408-4E31-B5BC-E330320B8D05}"/>
    <cellStyle name="표준 19 4 2" xfId="20850" xr:uid="{F79EDF1D-894A-4735-B149-69D62FBFA4B6}"/>
    <cellStyle name="표준 19 4 2 2" xfId="20851" xr:uid="{2FFED8F4-446A-454F-B69F-B41FA6C70E51}"/>
    <cellStyle name="표준 19 4 3" xfId="20852" xr:uid="{AF60234C-AB12-4158-9BE0-37F2A5F8550F}"/>
    <cellStyle name="표준 19 5" xfId="28247" xr:uid="{E6EB46EC-93FE-4B6C-97CF-0AAC56AA128A}"/>
    <cellStyle name="표준 2" xfId="20853" xr:uid="{97326EF4-67FB-440E-BC8C-1BE77C19A9F1}"/>
    <cellStyle name="標準 2" xfId="28248" xr:uid="{FA6B8D8D-CA8F-4E95-85AC-EAF787B0E669}"/>
    <cellStyle name="표준 2 10" xfId="20854" xr:uid="{950B8C2A-7D5D-4E42-A250-9912DE3DB80D}"/>
    <cellStyle name="표준 2 10 2" xfId="28249" xr:uid="{CC2AAFBB-7C34-476A-ADF6-CB60C30CF951}"/>
    <cellStyle name="표준 2 11" xfId="20855" xr:uid="{F9DD1EC9-2447-4E80-99D5-D87503B1A7BE}"/>
    <cellStyle name="표준 2 12" xfId="20856" xr:uid="{305CC6E0-BCE6-4481-92CD-324E7F5F875C}"/>
    <cellStyle name="표준 2 13" xfId="20857" xr:uid="{7A39A650-F156-40F8-99DB-160F619223FF}"/>
    <cellStyle name="표준 2 14" xfId="20858" xr:uid="{CFFAF1C6-DBBD-4AD9-8779-A7A015FA8495}"/>
    <cellStyle name="표준 2 15" xfId="20859" xr:uid="{26B534F3-A9BB-47A8-9A46-BDD20F0DAA13}"/>
    <cellStyle name="표준 2 15 2" xfId="20860" xr:uid="{3B2BD6A2-95BA-4E9B-AA6F-764B50B11729}"/>
    <cellStyle name="표준 2 16" xfId="20861" xr:uid="{62A0174D-F1EE-4187-A93E-67949633D608}"/>
    <cellStyle name="표준 2 17" xfId="20862" xr:uid="{9CE2FA72-9ACD-4419-B4B3-91B7E215A77C}"/>
    <cellStyle name="표준 2 18" xfId="20863" xr:uid="{8D03020D-0AAC-4984-A8C6-6E75F37C887B}"/>
    <cellStyle name="표준 2 19" xfId="20864" xr:uid="{E79F1E85-F255-40F1-82C1-0C3A67047060}"/>
    <cellStyle name="표준 2 2" xfId="1" xr:uid="{42A3523D-EF5F-4CA1-8B20-38D7D3B69B3A}"/>
    <cellStyle name="標準 2 2" xfId="31501" xr:uid="{BC6B09CD-0D1D-4115-B061-F766F791B8D3}"/>
    <cellStyle name="표준 2 2 10" xfId="20865" xr:uid="{E6C9B4F7-B182-46E8-AB6D-1C7D15047D97}"/>
    <cellStyle name="표준 2 2 2" xfId="20866" xr:uid="{F7BCA2CD-B724-497D-ACC9-E75F82383D2B}"/>
    <cellStyle name="표준 2 2 3" xfId="20867" xr:uid="{58545C7E-D1A4-41CE-98D7-15CE6494DE81}"/>
    <cellStyle name="표준 2 2 4" xfId="28250" xr:uid="{9F873F7C-A393-4B9C-98AB-8F5C518317AE}"/>
    <cellStyle name="표준 2 2 5" xfId="28251" xr:uid="{52404B0E-D3CE-4F4B-BEC7-EA99098DE3A4}"/>
    <cellStyle name="표준 2 2 6" xfId="28252" xr:uid="{D0918171-5A7C-4599-8500-BBB4607EC85F}"/>
    <cellStyle name="표준 2 2 7" xfId="28253" xr:uid="{5AA3E929-8BD2-4578-BF84-45A9BC2C1DEB}"/>
    <cellStyle name="표준 2 2 8" xfId="28254" xr:uid="{BE7803A0-4230-469A-9623-7BCCC984D530}"/>
    <cellStyle name="표준 2 2 9" xfId="42353" xr:uid="{4FEF8A2D-EFD7-4665-AD21-22FB941417CD}"/>
    <cellStyle name="표준 2 20" xfId="20868" xr:uid="{91411B55-78FE-45BC-A4BD-A641D2AC2ACA}"/>
    <cellStyle name="표준 2 21" xfId="20869" xr:uid="{F49D4C48-2356-4B55-B9EA-DF893E311D2B}"/>
    <cellStyle name="표준 2 21 2" xfId="20870" xr:uid="{91A84475-D6B9-4B97-B090-0B97DF52F35A}"/>
    <cellStyle name="표준 2 21 3" xfId="20871" xr:uid="{583D353C-5013-476E-B8AE-C9D8EBCD2BEB}"/>
    <cellStyle name="표준 2 21 4" xfId="20872" xr:uid="{1A97DA52-A31F-4B3C-AD0B-71DA485D0496}"/>
    <cellStyle name="표준 2 21 5" xfId="20873" xr:uid="{821C22B0-5098-4666-8A77-C7F125FC6CBE}"/>
    <cellStyle name="표준 2 21 6" xfId="20874" xr:uid="{ABE9212C-AB36-4457-8833-8EA02E9D069D}"/>
    <cellStyle name="표준 2 21 7" xfId="20875" xr:uid="{861062A3-80B3-4BFE-BAC8-A1909D3746E8}"/>
    <cellStyle name="표준 2 22" xfId="20876" xr:uid="{5FACA2E7-9306-46B4-9BB1-3878A083D6DF}"/>
    <cellStyle name="표준 2 23" xfId="20877" xr:uid="{A9E4C44E-35D6-421F-8E2D-B63CA82E8047}"/>
    <cellStyle name="표준 2 23 2" xfId="20878" xr:uid="{84C87F5F-9A1B-4FC9-A0E5-0B7584A20938}"/>
    <cellStyle name="표준 2 24" xfId="20879" xr:uid="{06DFE0EC-B3F7-42ED-9F57-E4AEBE7CB08B}"/>
    <cellStyle name="표준 2 24 2" xfId="20880" xr:uid="{A5265AE7-9085-43C7-8D20-056D9A3C53F1}"/>
    <cellStyle name="표준 2 25" xfId="20881" xr:uid="{6680E5D0-4F76-4BD0-B881-C4DB6D851FA7}"/>
    <cellStyle name="표준 2 25 2" xfId="20882" xr:uid="{91882F64-FFC3-4618-A695-7101326058B7}"/>
    <cellStyle name="표준 2 26" xfId="20883" xr:uid="{11690E2F-C907-4986-BFDA-B81E09F68590}"/>
    <cellStyle name="표준 2 26 2" xfId="20884" xr:uid="{1AD0D65E-7611-473C-9E55-DDCF471445FD}"/>
    <cellStyle name="표준 2 27" xfId="20885" xr:uid="{CF4858A5-BA49-4DBF-BD87-72F97A55AE37}"/>
    <cellStyle name="표준 2 27 2" xfId="20886" xr:uid="{62ED05B9-7BDF-4563-BFD5-F332F04BD412}"/>
    <cellStyle name="표준 2 28" xfId="20887" xr:uid="{D6A5419B-7C5C-4374-BAF9-05C31C717184}"/>
    <cellStyle name="표준 2 28 2" xfId="20888" xr:uid="{88E7BF20-B04B-470D-97B7-808628298911}"/>
    <cellStyle name="표준 2 28 3" xfId="28255" xr:uid="{C86147AF-927C-41F7-8362-8BC93CE038D2}"/>
    <cellStyle name="표준 2 29" xfId="20889" xr:uid="{8FDA854D-CE56-4681-BCA9-ED6FBBA999FF}"/>
    <cellStyle name="표준 2 29 2" xfId="20890" xr:uid="{A8814955-3CC8-40DB-AA97-1BB6ACF6A8D9}"/>
    <cellStyle name="표준 2 29 3" xfId="28256" xr:uid="{D144D429-E223-4465-8FE9-7885A1FDC2A7}"/>
    <cellStyle name="표준 2 3" xfId="20891" xr:uid="{E7F44448-D35B-494B-BA1C-161C98D195F4}"/>
    <cellStyle name="標準 2 3" xfId="31502" xr:uid="{2CEB6117-518A-424D-9C6C-2F7BFF7E9442}"/>
    <cellStyle name="표준 2 3 10" xfId="20892" xr:uid="{0A2C3B40-0F57-4D3D-929C-84A9ED6A7E86}"/>
    <cellStyle name="표준 2 3 11" xfId="20893" xr:uid="{2523285C-FCE5-4197-9581-9BED66450F4C}"/>
    <cellStyle name="표준 2 3 12" xfId="20894" xr:uid="{171D8947-9BAC-42FD-BB4D-E7D286C8840A}"/>
    <cellStyle name="표준 2 3 13" xfId="20895" xr:uid="{C04BCAD0-D335-4C6B-A442-7FB8965220EE}"/>
    <cellStyle name="표준 2 3 14" xfId="20896" xr:uid="{075A2573-4850-4160-B3DD-96F519D93510}"/>
    <cellStyle name="표준 2 3 15" xfId="20897" xr:uid="{7519561E-329B-4AF2-BD76-9913144495C9}"/>
    <cellStyle name="표준 2 3 16" xfId="20898" xr:uid="{84279CD5-B458-4844-8763-3415796C3DDC}"/>
    <cellStyle name="표준 2 3 17" xfId="28390" xr:uid="{DC6F19F5-0DC9-4B9A-A11D-2BBFBEDF4072}"/>
    <cellStyle name="표준 2 3 2" xfId="20899" xr:uid="{F1C08541-F32C-48A3-886E-356437CBB834}"/>
    <cellStyle name="표준 2 3 2 2" xfId="28257" xr:uid="{3BC76B9A-9529-415E-9F58-829253096A2A}"/>
    <cellStyle name="표준 2 3 3" xfId="20900" xr:uid="{92FA8342-2ED0-499F-9B0B-3E9293CEF9EF}"/>
    <cellStyle name="표준 2 3 3 2" xfId="28258" xr:uid="{5625F25F-EB7F-43CB-BED6-122E3096202A}"/>
    <cellStyle name="표준 2 3 4" xfId="20901" xr:uid="{99B3121E-C9DE-448A-BE6F-73136B5641B2}"/>
    <cellStyle name="표준 2 3 4 2" xfId="28259" xr:uid="{FB09E8B2-DCBC-45F2-9B9C-CC0E3FA7437B}"/>
    <cellStyle name="표준 2 3 5" xfId="20902" xr:uid="{CE6399F1-9CF4-4F4D-8C28-0148CB0A9CEC}"/>
    <cellStyle name="표준 2 3 5 2" xfId="28260" xr:uid="{16AD90E6-4326-4903-B2F0-470DF5B69C9A}"/>
    <cellStyle name="표준 2 3 6" xfId="20903" xr:uid="{A2C2C453-C842-4FD8-9978-E0F79C9DA37F}"/>
    <cellStyle name="표준 2 3 7" xfId="20904" xr:uid="{9B1E0793-804A-449B-BAC8-0192A30BD6B6}"/>
    <cellStyle name="표준 2 3 8" xfId="20905" xr:uid="{2314E9A0-59A9-49CF-BBFD-6DA477A9AF62}"/>
    <cellStyle name="표준 2 3 9" xfId="20906" xr:uid="{FDE4CDD8-6870-4C8D-96D1-9809B95EA23F}"/>
    <cellStyle name="표준 2 30" xfId="20907" xr:uid="{AC9A55D3-1135-4EA0-BB4F-9B8A76A06F77}"/>
    <cellStyle name="표준 2 30 2" xfId="20908" xr:uid="{4AC402E0-D38B-4051-91FC-ED4822E72654}"/>
    <cellStyle name="표준 2 30 3" xfId="28261" xr:uid="{78485DA2-D18D-4C9C-8A42-C24E4EDFCB0F}"/>
    <cellStyle name="표준 2 31" xfId="20909" xr:uid="{9150948E-BD76-419D-8B84-F6C750C4A5D5}"/>
    <cellStyle name="표준 2 31 2" xfId="20910" xr:uid="{80B0B9F9-A764-4A29-A4C6-72506636DBFE}"/>
    <cellStyle name="표준 2 31 3" xfId="28262" xr:uid="{A3429EB1-82B5-45DB-ACEC-9B34CC7A8F76}"/>
    <cellStyle name="표준 2 32" xfId="20911" xr:uid="{7F9DA98C-AA18-42F1-8580-1E322A8DC6A9}"/>
    <cellStyle name="표준 2 32 2" xfId="20912" xr:uid="{A6F782C9-D23E-4D03-811F-B6A0EA00384A}"/>
    <cellStyle name="표준 2 32 3" xfId="28263" xr:uid="{B3A62BDE-BDB7-4153-B028-A34D2010137C}"/>
    <cellStyle name="표준 2 33" xfId="20913" xr:uid="{474E4FDC-08DF-4135-A483-A4FE9CD72EBE}"/>
    <cellStyle name="표준 2 33 2" xfId="20914" xr:uid="{DA97217C-35FF-4B16-9401-0F7870600D97}"/>
    <cellStyle name="표준 2 33 3" xfId="28264" xr:uid="{EF7AD741-5902-463A-922E-7D52514F47B5}"/>
    <cellStyle name="표준 2 33 3 2" xfId="31398" xr:uid="{A6B45DC4-B5B6-4CF8-AC2F-4BFBFA0FB9A7}"/>
    <cellStyle name="표준 2 33 3 3" xfId="31634" xr:uid="{ADC66144-67BD-434B-AF9C-CB9B4D9C8576}"/>
    <cellStyle name="표준 2 34" xfId="20915" xr:uid="{F1DA4327-96E0-42B0-8923-BB8C7CCA3359}"/>
    <cellStyle name="표준 2 34 2" xfId="20916" xr:uid="{695C6662-BF1E-44ED-9F2B-A36F7D9B9E09}"/>
    <cellStyle name="표준 2 34 3" xfId="28265" xr:uid="{9FB72BAF-8BA4-4E5C-A399-28435140E26A}"/>
    <cellStyle name="표준 2 34 3 2" xfId="31399" xr:uid="{08B23A11-A995-4E94-A3C2-3C5AEEB94B5C}"/>
    <cellStyle name="표준 2 34 3 3" xfId="31635" xr:uid="{B2ADBAF2-B4B1-4E75-BDE6-B5292553ABBE}"/>
    <cellStyle name="표준 2 35" xfId="20917" xr:uid="{429DE0BB-76B2-459C-AD76-7D52794FD413}"/>
    <cellStyle name="표준 2 35 2" xfId="28266" xr:uid="{3018454E-64EE-42E5-A7CB-873934D5ED93}"/>
    <cellStyle name="표준 2 35 2 2" xfId="31400" xr:uid="{3E877105-9FEE-44D5-A57E-AEEC0C2D0AD9}"/>
    <cellStyle name="표준 2 35 2 3" xfId="31636" xr:uid="{A6501102-2A5E-4A64-9F49-EF1F51BFF5A7}"/>
    <cellStyle name="표준 2 36" xfId="20918" xr:uid="{2B6ADD17-7321-4EB2-9717-DA45F6F3E9F7}"/>
    <cellStyle name="표준 2 37" xfId="20919" xr:uid="{E19F2347-0908-4BE9-866F-126FA87D6E6F}"/>
    <cellStyle name="표준 2 38" xfId="20920" xr:uid="{495B1F7C-06DD-4644-8800-61E1DBFD3746}"/>
    <cellStyle name="표준 2 39" xfId="20921" xr:uid="{451F5454-37E6-473A-BFC0-B211256886A2}"/>
    <cellStyle name="표준 2 4" xfId="20922" xr:uid="{999FBFDB-1584-4DCC-989B-A835469479D1}"/>
    <cellStyle name="標準 2 4" xfId="31503" xr:uid="{A4BF590D-FB62-4237-BDB8-78328C795CA7}"/>
    <cellStyle name="표준 2 4 10" xfId="20923" xr:uid="{5CE9E6F3-DA03-403B-B873-8B9D0A65720A}"/>
    <cellStyle name="표준 2 4 11" xfId="20924" xr:uid="{1B2599E2-0E5F-4A98-825C-095DC70DFE9E}"/>
    <cellStyle name="표준 2 4 12" xfId="20925" xr:uid="{6A4A4824-7155-401C-B96D-188FCDD2E1EB}"/>
    <cellStyle name="표준 2 4 13" xfId="20926" xr:uid="{5FA117F1-010F-4404-9F1F-672AD4B6BAB9}"/>
    <cellStyle name="표준 2 4 14" xfId="20927" xr:uid="{8D792561-9303-47D0-B8B9-36BE216D54EE}"/>
    <cellStyle name="표준 2 4 15" xfId="20928" xr:uid="{FA30B229-DC2A-4EE6-A9BC-42EA4E4E1AFF}"/>
    <cellStyle name="표준 2 4 16" xfId="20929" xr:uid="{F4A0876D-1159-4AF5-B037-4F072FF7F318}"/>
    <cellStyle name="표준 2 4 2" xfId="20930" xr:uid="{668B439C-E932-4703-95B0-061C9C61CB07}"/>
    <cellStyle name="표준 2 4 3" xfId="20931" xr:uid="{D1AD1798-3682-4773-A971-6F5C8AE4096E}"/>
    <cellStyle name="표준 2 4 4" xfId="20932" xr:uid="{F17622EF-2607-480B-A7BB-362DDA8DE7A2}"/>
    <cellStyle name="표준 2 4 5" xfId="20933" xr:uid="{5AB8D9A4-38F3-4065-B395-7AB13840A935}"/>
    <cellStyle name="표준 2 4 6" xfId="20934" xr:uid="{4C8C2403-618A-4E75-891F-F8708024E897}"/>
    <cellStyle name="표준 2 4 7" xfId="20935" xr:uid="{E49599F1-B121-4919-BA38-001F16113568}"/>
    <cellStyle name="표준 2 4 8" xfId="20936" xr:uid="{AA42D9E5-52AF-45DD-AD91-1A60FE572195}"/>
    <cellStyle name="표준 2 4 9" xfId="20937" xr:uid="{C51E9239-4E0E-43FB-B20A-3E686DEB53B6}"/>
    <cellStyle name="표준 2 40" xfId="20938" xr:uid="{BC071FC9-FD52-414C-B130-09955DE95092}"/>
    <cellStyle name="표준 2 41" xfId="20939" xr:uid="{00CAF050-AEBE-4D3A-B1FE-951754335CAB}"/>
    <cellStyle name="표준 2 42" xfId="20940" xr:uid="{66F1D3DD-16CB-4E70-95E5-F0A84BCAE98E}"/>
    <cellStyle name="표준 2 43" xfId="20941" xr:uid="{EE9E1203-02E9-4A99-8179-D55D86AAF443}"/>
    <cellStyle name="표준 2 44" xfId="20942" xr:uid="{CA3B2628-5B64-4CED-9DAE-715079353B00}"/>
    <cellStyle name="표준 2 45" xfId="20943" xr:uid="{5DFBE1EA-0C47-49A2-BFA9-D5BDAF7F2B39}"/>
    <cellStyle name="표준 2 46" xfId="20944" xr:uid="{26CBD436-0150-4698-8FFE-02DBE8486A51}"/>
    <cellStyle name="표준 2 47" xfId="20945" xr:uid="{A31E3FDA-FF08-41E8-8FE5-BB8180F2C8BD}"/>
    <cellStyle name="표준 2 48" xfId="20946" xr:uid="{3306FD4A-F65E-45FB-A089-DCF3639992E2}"/>
    <cellStyle name="표준 2 49" xfId="20947" xr:uid="{294A044A-646E-4725-929B-0CC054A2753C}"/>
    <cellStyle name="표준 2 5" xfId="20948" xr:uid="{1B6D72F8-6055-43D8-9198-8206B7678990}"/>
    <cellStyle name="표준 2 5 10" xfId="20949" xr:uid="{926A7335-9E10-4EA1-A920-0A8E072E35E7}"/>
    <cellStyle name="표준 2 5 11" xfId="20950" xr:uid="{BCDBB162-73C7-4A9F-BB2D-4598AD9B64BC}"/>
    <cellStyle name="표준 2 5 12" xfId="20951" xr:uid="{AB2D5D31-0744-40FC-A98F-313F9C8A2263}"/>
    <cellStyle name="표준 2 5 13" xfId="20952" xr:uid="{F8261E15-C078-4613-8904-542EE36DF90D}"/>
    <cellStyle name="표준 2 5 14" xfId="20953" xr:uid="{002D0214-E80C-4F42-B2A0-DC74878858B0}"/>
    <cellStyle name="표준 2 5 15" xfId="20954" xr:uid="{FE96A4EA-C281-4C70-8E98-B5F1AE0660C4}"/>
    <cellStyle name="표준 2 5 16" xfId="20955" xr:uid="{725653ED-E577-4926-9EC4-7AC9C3C722B6}"/>
    <cellStyle name="표준 2 5 2" xfId="20956" xr:uid="{8F01E98A-A242-424D-80C4-6CA9D4EB79D4}"/>
    <cellStyle name="표준 2 5 3" xfId="20957" xr:uid="{F9918EA2-D0E8-418D-97B7-BAAF16A77DDD}"/>
    <cellStyle name="표준 2 5 4" xfId="20958" xr:uid="{53282679-2D9A-4CC8-AB1E-EF93F17A208A}"/>
    <cellStyle name="표준 2 5 5" xfId="20959" xr:uid="{8B192938-F790-4460-8E2A-42285894F693}"/>
    <cellStyle name="표준 2 5 6" xfId="20960" xr:uid="{E011BC34-1554-4B67-8247-C8D9D96CA1F6}"/>
    <cellStyle name="표준 2 5 7" xfId="20961" xr:uid="{B241BE35-283B-4D35-972A-2E52A2FF360C}"/>
    <cellStyle name="표준 2 5 8" xfId="20962" xr:uid="{ECBBCC6A-97AF-4A3C-9B4C-96A95E431A0E}"/>
    <cellStyle name="표준 2 5 9" xfId="20963" xr:uid="{72548D7A-BA24-4AFF-B0B5-EB823831D96B}"/>
    <cellStyle name="표준 2 50" xfId="20964" xr:uid="{8E1D835C-1C3F-4462-AE94-A9DF366EEB9A}"/>
    <cellStyle name="표준 2 51" xfId="20965" xr:uid="{98CF69BC-8E3C-415D-BAA0-EC54F08AEDCA}"/>
    <cellStyle name="표준 2 52" xfId="20966" xr:uid="{B106698F-8267-48E7-8962-429F3A5D1EDD}"/>
    <cellStyle name="표준 2 53" xfId="20967" xr:uid="{7BC0C7DD-7DEF-4389-B638-8D7274ADF33C}"/>
    <cellStyle name="표준 2 54" xfId="20968" xr:uid="{235D3AD3-544F-4121-868B-146542F027E5}"/>
    <cellStyle name="표준 2 55" xfId="20969" xr:uid="{65C1AD1F-6DD9-476B-9980-E5DAA5D4AF4A}"/>
    <cellStyle name="표준 2 56" xfId="20970" xr:uid="{A2CAFB55-9B0D-42FD-A45C-2807633D05CD}"/>
    <cellStyle name="표준 2 57" xfId="20971" xr:uid="{1F569965-4FB1-4F44-9DF4-BB424293BA8E}"/>
    <cellStyle name="표준 2 58" xfId="20972" xr:uid="{665E4B9A-C871-4123-869E-655ED972A1B9}"/>
    <cellStyle name="표준 2 59" xfId="20973" xr:uid="{B10B48CB-C765-4D77-93C8-2D9F69DE1D16}"/>
    <cellStyle name="표준 2 6" xfId="20974" xr:uid="{1FC88A3A-032A-4BFB-B8DF-AF7121125B8E}"/>
    <cellStyle name="표준 2 6 10" xfId="20975" xr:uid="{E38180BC-E691-4087-938E-A1345EAB1CFC}"/>
    <cellStyle name="표준 2 6 11" xfId="20976" xr:uid="{28DE11C1-D668-4430-8C56-AF8E7C327049}"/>
    <cellStyle name="표준 2 6 12" xfId="20977" xr:uid="{2CDD7662-97B6-4AF9-9BC1-7BD67543B7B4}"/>
    <cellStyle name="표준 2 6 13" xfId="20978" xr:uid="{19D35B77-D65F-40F6-B041-9C6DCA21910C}"/>
    <cellStyle name="표준 2 6 14" xfId="20979" xr:uid="{362AA736-39FA-4577-93FE-10FA6546DFEB}"/>
    <cellStyle name="표준 2 6 15" xfId="20980" xr:uid="{65152FCF-7C34-4592-91F5-82468F0084D1}"/>
    <cellStyle name="표준 2 6 16" xfId="20981" xr:uid="{2F7EF8FC-47F1-4702-BC92-EACAE45DBBAC}"/>
    <cellStyle name="표준 2 6 2" xfId="20982" xr:uid="{4E54D852-1649-4A46-8141-9D1CD9E944CA}"/>
    <cellStyle name="표준 2 6 3" xfId="20983" xr:uid="{B38C4F50-C986-4A2D-B985-B5211151BD61}"/>
    <cellStyle name="표준 2 6 4" xfId="20984" xr:uid="{CC186C9E-CF09-400F-A94F-883A7C029FBE}"/>
    <cellStyle name="표준 2 6 5" xfId="20985" xr:uid="{ACACBFCE-8486-4968-931D-4059AC5F4F36}"/>
    <cellStyle name="표준 2 6 6" xfId="20986" xr:uid="{574DAE36-0FCF-4549-A295-5DB7308AFAE6}"/>
    <cellStyle name="표준 2 6 7" xfId="20987" xr:uid="{36EEA5FC-799F-47E2-B7A7-EC434DE9102F}"/>
    <cellStyle name="표준 2 6 8" xfId="20988" xr:uid="{D979CF5D-4B25-4B10-BF22-4ADE87AA37AC}"/>
    <cellStyle name="표준 2 6 9" xfId="20989" xr:uid="{6A417064-AEFC-4B80-A547-D6ABB9F3F825}"/>
    <cellStyle name="표준 2 60" xfId="20990" xr:uid="{0C6A77FA-418D-4F0F-A466-6085EE446855}"/>
    <cellStyle name="표준 2 61" xfId="20991" xr:uid="{A5C35574-F272-42DD-AAA2-9F51226EA817}"/>
    <cellStyle name="표준 2 62" xfId="20992" xr:uid="{C2AFE681-CFF5-4196-B241-4569AF851265}"/>
    <cellStyle name="표준 2 63" xfId="20993" xr:uid="{B11F3BB3-1530-4BC7-9559-7974B0A9E2A5}"/>
    <cellStyle name="표준 2 64" xfId="20994" xr:uid="{B3CB18B8-5BB8-41B4-B257-D2947E823787}"/>
    <cellStyle name="표준 2 65" xfId="20995" xr:uid="{F54E6899-DA57-435A-B7D9-789C7DF2D7E5}"/>
    <cellStyle name="표준 2 66" xfId="20996" xr:uid="{AB95DC13-64B0-4436-B2BF-8D52286B44F6}"/>
    <cellStyle name="표준 2 67" xfId="20997" xr:uid="{A92C2AF6-7101-463A-AD89-8286F634D417}"/>
    <cellStyle name="표준 2 68" xfId="20998" xr:uid="{C03F5A4C-D9F6-4E03-A831-5F79391D5036}"/>
    <cellStyle name="표준 2 69" xfId="20999" xr:uid="{55305E98-0E07-4BAA-A33C-EA0AD6F38F91}"/>
    <cellStyle name="표준 2 7" xfId="21000" xr:uid="{F79C0A80-6835-4956-A73B-E5BA8DEEC9C9}"/>
    <cellStyle name="표준 2 7 10" xfId="21001" xr:uid="{B3DB1794-3D27-4009-864F-22FB4C4EABCF}"/>
    <cellStyle name="표준 2 7 11" xfId="21002" xr:uid="{9FC58E25-0BF1-406C-9BF7-3E0A3793BDE4}"/>
    <cellStyle name="표준 2 7 12" xfId="21003" xr:uid="{DE1F0620-969C-4444-BA17-858EEE2F4934}"/>
    <cellStyle name="표준 2 7 13" xfId="21004" xr:uid="{3102C5D5-8422-4D93-B442-904FC3E184BB}"/>
    <cellStyle name="표준 2 7 14" xfId="21005" xr:uid="{B3201CB5-EC4C-4754-A62F-69E513236C09}"/>
    <cellStyle name="표준 2 7 15" xfId="21006" xr:uid="{6F4CBAD4-14A5-4876-B435-E9B91C283662}"/>
    <cellStyle name="표준 2 7 16" xfId="21007" xr:uid="{F8AE59E2-0D99-404A-B30F-8AAE7EBA1968}"/>
    <cellStyle name="표준 2 7 2" xfId="21008" xr:uid="{C3453F93-140B-4206-B85A-9C6A73981D99}"/>
    <cellStyle name="표준 2 7 3" xfId="21009" xr:uid="{EE65671F-FFE0-4222-B331-6E46204E0306}"/>
    <cellStyle name="표준 2 7 4" xfId="21010" xr:uid="{3C995A3D-C79D-4F07-8BD1-D4FAB6F60E60}"/>
    <cellStyle name="표준 2 7 5" xfId="21011" xr:uid="{59E88FBB-62E2-40AA-AC54-49A9049773E8}"/>
    <cellStyle name="표준 2 7 6" xfId="21012" xr:uid="{55A7A8B2-7B3D-42AC-868C-9181E8227E01}"/>
    <cellStyle name="표준 2 7 7" xfId="21013" xr:uid="{BF15B83E-3604-4C0F-980B-3DF38A89BBAF}"/>
    <cellStyle name="표준 2 7 8" xfId="21014" xr:uid="{10A3D81E-7A68-469A-B17A-6DB2EE5ABE37}"/>
    <cellStyle name="표준 2 7 9" xfId="21015" xr:uid="{75E0F623-696E-4EA6-9CC2-8EA96F89C9B6}"/>
    <cellStyle name="표준 2 70" xfId="21016" xr:uid="{D02086B8-115A-4D9D-9318-ECAA94764F10}"/>
    <cellStyle name="표준 2 71" xfId="21017" xr:uid="{1854D255-29A2-4998-8772-0C8AF2CD7E63}"/>
    <cellStyle name="표준 2 72" xfId="21018" xr:uid="{10D9D075-B147-46E9-A764-C35B30CF50F2}"/>
    <cellStyle name="표준 2 73" xfId="21019" xr:uid="{ED0D7EAE-3DEE-43CF-930B-61E66801FDCB}"/>
    <cellStyle name="표준 2 74" xfId="21020" xr:uid="{60DC0E4A-E7F7-4283-81FA-A5DA4ADC2697}"/>
    <cellStyle name="표준 2 75" xfId="21021" xr:uid="{F0CF5232-3BFA-4EB0-B87A-4803DF5FCBCF}"/>
    <cellStyle name="표준 2 76" xfId="21022" xr:uid="{F1E0DCC9-22BB-4F69-9A7C-3728CAEBBBF0}"/>
    <cellStyle name="표준 2 77" xfId="21023" xr:uid="{DCA1E804-C1B5-460C-B1E0-9C32344EF436}"/>
    <cellStyle name="표준 2 78" xfId="21024" xr:uid="{9F3AC642-1242-486D-91C5-13358717C32D}"/>
    <cellStyle name="표준 2 79" xfId="21025" xr:uid="{6F05EC0C-3C99-48D7-8F53-E4C348B13229}"/>
    <cellStyle name="표준 2 8" xfId="21026" xr:uid="{1AA9A65F-D5B4-4608-AF63-68224E5F9444}"/>
    <cellStyle name="표준 2 8 10" xfId="21027" xr:uid="{9DF52454-94AB-4056-831D-72D4BE184AA2}"/>
    <cellStyle name="표준 2 8 11" xfId="21028" xr:uid="{B2EF534B-CB4F-4668-8D9E-83215DF67875}"/>
    <cellStyle name="표준 2 8 12" xfId="21029" xr:uid="{F4547BBF-5EC6-42CE-AF5D-126A712F967F}"/>
    <cellStyle name="표준 2 8 13" xfId="21030" xr:uid="{65BA3FCA-AF80-4996-AB0E-510542FFCB74}"/>
    <cellStyle name="표준 2 8 14" xfId="21031" xr:uid="{76FB95DF-909D-433C-8029-14F2915C868F}"/>
    <cellStyle name="표준 2 8 15" xfId="21032" xr:uid="{30954B13-782D-4D0D-BD06-8A10C3CB93FB}"/>
    <cellStyle name="표준 2 8 16" xfId="21033" xr:uid="{593FAE36-81D0-410C-ADFB-FAA9E8BE726B}"/>
    <cellStyle name="표준 2 8 2" xfId="21034" xr:uid="{F88E38CF-F90A-45AF-BADE-0F4AE53A9D7E}"/>
    <cellStyle name="표준 2 8 3" xfId="21035" xr:uid="{D8955671-A151-4512-B7D0-45E4C2DD1C8E}"/>
    <cellStyle name="표준 2 8 4" xfId="21036" xr:uid="{34F328D4-3510-47CA-9CEF-B69E958086A9}"/>
    <cellStyle name="표준 2 8 5" xfId="21037" xr:uid="{2226C3B9-CA62-46AB-9B88-F8AEEED9382E}"/>
    <cellStyle name="표준 2 8 6" xfId="21038" xr:uid="{C00B7465-FE26-4DEE-8A9D-6EC9F9B95B70}"/>
    <cellStyle name="표준 2 8 7" xfId="21039" xr:uid="{2B7EB1CC-86C0-4992-9E38-59793650E44D}"/>
    <cellStyle name="표준 2 8 8" xfId="21040" xr:uid="{59C49B6A-0FC9-42D1-841A-44B1643D1B13}"/>
    <cellStyle name="표준 2 8 9" xfId="21041" xr:uid="{E748D4AE-A8BB-427F-8282-04723FB2984C}"/>
    <cellStyle name="표준 2 80" xfId="21042" xr:uid="{09EBA3EB-CCE8-4C1F-879C-6791F2903147}"/>
    <cellStyle name="표준 2 81" xfId="21043" xr:uid="{D718FD4F-E5E9-4A01-A20E-F1A1B6DBC304}"/>
    <cellStyle name="표준 2 82" xfId="21044" xr:uid="{97EBC5DE-CA68-4D72-845C-5A9F36119231}"/>
    <cellStyle name="표준 2 82 2" xfId="28267" xr:uid="{25F7FED8-19E1-469C-AF37-C774D8828745}"/>
    <cellStyle name="표준 2 83" xfId="21045" xr:uid="{B795485F-4BC0-42F4-93FC-0A3CB26BBD2C}"/>
    <cellStyle name="표준 2 83 2" xfId="21046" xr:uid="{BE399E87-81E6-40CA-8A9C-2E5297E9C55A}"/>
    <cellStyle name="표준 2 84" xfId="21047" xr:uid="{2214A1D1-CFA7-4701-8DC3-EC89BB47E620}"/>
    <cellStyle name="표준 2 85" xfId="28389" xr:uid="{76577CE5-F7A1-4EF6-A3D9-32E9869C2ECE}"/>
    <cellStyle name="표준 2 86" xfId="28394" xr:uid="{06A8C5A7-B355-4C59-BC5E-C63E51DAC287}"/>
    <cellStyle name="표준 2 87" xfId="28404" xr:uid="{E0718AE1-AF21-401A-9557-BBE47CC8751C}"/>
    <cellStyle name="표준 2 88" xfId="28407" xr:uid="{0438C09E-75FB-4593-A935-A65F3DC8C2F5}"/>
    <cellStyle name="표준 2 89" xfId="28403" xr:uid="{86C4C770-B8C2-4262-A359-52D4DADE108D}"/>
    <cellStyle name="표준 2 9" xfId="21048" xr:uid="{BC2565B2-6C1F-4FA0-983D-A10DA01A5320}"/>
    <cellStyle name="표준 2 90" xfId="28409" xr:uid="{3501A138-1C4E-4467-B819-13A0635AD84E}"/>
    <cellStyle name="표준 2 91" xfId="42335" xr:uid="{53B128FA-A9AE-40A4-932F-1CE2464C4CBE}"/>
    <cellStyle name="표준 2_(2010.03.08) 방산제품 양산중 신뢰성 시험방안" xfId="28268" xr:uid="{7B8F9044-C50A-4B52-B356-414F44AF7F4F}"/>
    <cellStyle name="標準 2_WUFE-FESH-096 20110929 MEGA-Lite 报价" xfId="31504" xr:uid="{27027BCA-0EBB-4017-952B-E3F5D88074B6}"/>
    <cellStyle name="표준 20" xfId="21049" xr:uid="{0FCF7361-C8DB-458E-993F-90C222A4265D}"/>
    <cellStyle name="표준 20 2" xfId="28269" xr:uid="{CCA45038-7753-4B3D-9017-2DEBF6A0B21F}"/>
    <cellStyle name="표준 21" xfId="21050" xr:uid="{80200773-6DEA-4906-9F0A-7F8DC7051741}"/>
    <cellStyle name="표준 21 2" xfId="28270" xr:uid="{05752D4A-50D5-4E2D-ABEF-FF3CC6889D0C}"/>
    <cellStyle name="표준 21 2 2" xfId="28271" xr:uid="{A0FA6425-DE32-4F73-860B-D4034F1649D5}"/>
    <cellStyle name="표준 21 3" xfId="28272" xr:uid="{2BA41737-5402-470B-A251-C9B5D9AD86C3}"/>
    <cellStyle name="표준 21 4" xfId="28273" xr:uid="{C12915F5-D2BB-4443-8F45-98B868493811}"/>
    <cellStyle name="표준 22" xfId="21051" xr:uid="{9CD023CA-7132-475F-8DA8-CC095EB3DCC8}"/>
    <cellStyle name="표준 22 2" xfId="28274" xr:uid="{E982B76A-6E32-45C9-84DC-98556269D268}"/>
    <cellStyle name="표준 23" xfId="21052" xr:uid="{F59D9BF8-2F41-41FB-A6DE-591D4F8FC6D8}"/>
    <cellStyle name="표준 23 2" xfId="28275" xr:uid="{FA1D2495-06E4-4614-A411-DAF533FA02FE}"/>
    <cellStyle name="표준 23 2 2" xfId="28276" xr:uid="{18F0ABFE-A132-4D9F-B31F-28BA86641180}"/>
    <cellStyle name="표준 23 3" xfId="28277" xr:uid="{05DB34F1-3007-4F8E-B9F3-5C47A5DE0843}"/>
    <cellStyle name="표준 23 4" xfId="28278" xr:uid="{F54616F1-F16C-43DC-9A4F-77078245F3F2}"/>
    <cellStyle name="표준 24" xfId="21053" xr:uid="{12FCD617-4BEF-4445-A255-12D9CC06837E}"/>
    <cellStyle name="표준 24 2" xfId="21054" xr:uid="{D67DCE5B-4858-4B8B-BC6D-47A1FE7F843C}"/>
    <cellStyle name="표준 24 2 2" xfId="21055" xr:uid="{076395B9-7FBB-4CCA-BFF3-8C6557E08732}"/>
    <cellStyle name="표준 24 2 2 2" xfId="21056" xr:uid="{1DA6FA83-D326-47AE-8C12-9E1DF6775C0E}"/>
    <cellStyle name="표준 24 2 3" xfId="21057" xr:uid="{FDA0D34B-F9E0-480D-B32D-3DBC78F5A2C6}"/>
    <cellStyle name="표준 24 3" xfId="28279" xr:uid="{9DAD57D6-D2D9-40D2-9276-E1F412A9BAF7}"/>
    <cellStyle name="표준 24 4" xfId="28280" xr:uid="{D557510D-A083-43C6-816C-4DE220FADED7}"/>
    <cellStyle name="표준 25" xfId="21058" xr:uid="{D679F851-C0C8-47D4-8C94-C62C6D5322BB}"/>
    <cellStyle name="표준 25 2" xfId="28281" xr:uid="{2869B2F3-BA36-4378-BD89-377DA7F93446}"/>
    <cellStyle name="표준 25 2 2" xfId="31401" xr:uid="{C9BF9ED6-2B8A-4409-8732-DA477CBF5D47}"/>
    <cellStyle name="표준 25 2 3" xfId="31637" xr:uid="{A05A05AE-F76A-439F-BF37-ADDA6C713C81}"/>
    <cellStyle name="표준 25 3" xfId="28282" xr:uid="{9910A0DA-1347-4E97-8B25-B747EBA6ADCA}"/>
    <cellStyle name="표준 25 3 2" xfId="31402" xr:uid="{B1C29F79-F1C4-475D-9677-7EC7DB970AC5}"/>
    <cellStyle name="표준 25 3 3" xfId="31638" xr:uid="{03C84279-E974-4F3E-9A2E-30D7901C805C}"/>
    <cellStyle name="표준 25 4" xfId="28283" xr:uid="{9B3FCADC-43EE-46E5-AD97-7053372C6C07}"/>
    <cellStyle name="표준 25 4 2" xfId="31403" xr:uid="{D40854D1-EFB9-4F69-BC49-6429F9B4F917}"/>
    <cellStyle name="표준 25 4 3" xfId="31639" xr:uid="{96B0D9E0-3F7B-4A69-BDEB-40BE351EC78D}"/>
    <cellStyle name="표준 25 5" xfId="28284" xr:uid="{B93CD656-C4AC-40B5-92AF-E33AE212E560}"/>
    <cellStyle name="표준 25 5 2" xfId="31404" xr:uid="{767A482C-0652-4289-B056-AC7696B3EBFA}"/>
    <cellStyle name="표준 25 5 3" xfId="31640" xr:uid="{A746B0DB-69F9-42DE-AC3A-B028704F6172}"/>
    <cellStyle name="표준 25 6" xfId="28285" xr:uid="{2E32AB76-21D3-4FC5-AF2F-63362C065022}"/>
    <cellStyle name="표준 25 6 2" xfId="31405" xr:uid="{8E27050C-D4A8-4A1A-961F-11DBDF7D507E}"/>
    <cellStyle name="표준 25 6 3" xfId="31641" xr:uid="{CCB61361-AD96-4DAC-8866-5B38D3299A32}"/>
    <cellStyle name="표준 25 7" xfId="28286" xr:uid="{F497F853-5A18-4799-A7C0-17E6DFBD4A96}"/>
    <cellStyle name="표준 25 7 2" xfId="31406" xr:uid="{7FBAC799-1D7A-4622-B8F8-9221D7BBDF40}"/>
    <cellStyle name="표준 25 7 3" xfId="31642" xr:uid="{B976A79C-6F8C-4D5F-B5A6-082C417DAD22}"/>
    <cellStyle name="표준 26" xfId="21059" xr:uid="{65CCE30A-E6E6-4DFF-8C99-0C07E7E848E6}"/>
    <cellStyle name="표준 26 2" xfId="28287" xr:uid="{60C5B5B1-716B-492A-BA78-56F60DCDE79F}"/>
    <cellStyle name="표준 26 3" xfId="28288" xr:uid="{76325A3B-91B9-432E-BCD0-45A8CDBF6B13}"/>
    <cellStyle name="표준 27" xfId="21060" xr:uid="{63848A8D-D402-472D-B1F1-D286C0FE7CDD}"/>
    <cellStyle name="표준 27 2" xfId="28289" xr:uid="{96EE4D46-1329-40CE-8F61-79C3A014D751}"/>
    <cellStyle name="표준 28" xfId="21061" xr:uid="{782A50FD-313F-415E-88A0-33E31BA283A3}"/>
    <cellStyle name="표준 28 2" xfId="28290" xr:uid="{7A9A9437-C405-4EEE-9E41-A29AA4C10D8D}"/>
    <cellStyle name="표준 28 2 2" xfId="31407" xr:uid="{B6D72CA1-5D0C-46AB-A7F0-4593CBAE5824}"/>
    <cellStyle name="표준 28 2 3" xfId="31643" xr:uid="{A85D5FEC-B647-4029-AD5F-5EFC570916BC}"/>
    <cellStyle name="표준 28 3" xfId="28291" xr:uid="{C2385DD2-617E-4007-955C-B577BE4927C9}"/>
    <cellStyle name="표준 28 3 2" xfId="31408" xr:uid="{96D62823-1D4C-4DBD-9999-148B20FFED77}"/>
    <cellStyle name="표준 28 3 3" xfId="31644" xr:uid="{CAD98107-1965-4E25-9EFC-9DFAB4EEB18C}"/>
    <cellStyle name="표준 28 4" xfId="28292" xr:uid="{B8B73915-CEA6-49F6-A241-E8669651DD12}"/>
    <cellStyle name="표준 28 4 2" xfId="31409" xr:uid="{534C49FD-C8D5-4A6A-AEEE-066AEB3DE4C0}"/>
    <cellStyle name="표준 28 4 3" xfId="31645" xr:uid="{1029CACD-8A40-4522-BDF8-6995FD9E8773}"/>
    <cellStyle name="표준 28 5" xfId="28293" xr:uid="{A2A762AA-C81B-4161-A0BE-7ED5757226BE}"/>
    <cellStyle name="표준 28 5 2" xfId="31410" xr:uid="{38728789-8264-4EEF-845A-FFA8B18A14C2}"/>
    <cellStyle name="표준 28 5 3" xfId="31646" xr:uid="{023FD0EA-649F-4D06-A170-0B0E93F49622}"/>
    <cellStyle name="표준 28 6" xfId="28294" xr:uid="{8874695C-CA84-465A-82B7-A61878D474DB}"/>
    <cellStyle name="표준 28 6 2" xfId="31411" xr:uid="{51710642-4B55-4305-97B0-ED9558C2B590}"/>
    <cellStyle name="표준 28 6 3" xfId="31647" xr:uid="{8DE2D8E3-6C11-4C8D-8C0A-D498BDA7AB94}"/>
    <cellStyle name="표준 28 7" xfId="28295" xr:uid="{FD73C390-6954-4ED6-87CC-8A806FB0806A}"/>
    <cellStyle name="표준 28 7 2" xfId="31412" xr:uid="{EC55C6CB-1156-41A1-8806-2035E3D0C492}"/>
    <cellStyle name="표준 28 7 3" xfId="31648" xr:uid="{F15F5A34-F1B7-4EAC-9038-11A13F7A4BDE}"/>
    <cellStyle name="표준 29" xfId="21062" xr:uid="{9FF084BF-D629-4D06-9266-EA11CAB1CD82}"/>
    <cellStyle name="표준 29 2" xfId="28296" xr:uid="{7E40A771-B259-4A15-8222-F04371986D23}"/>
    <cellStyle name="표준 29 2 2" xfId="31413" xr:uid="{D9232FE0-6042-42A2-9F50-4088A5D28858}"/>
    <cellStyle name="표준 29 2 3" xfId="31649" xr:uid="{C844EBEB-5C95-430A-8058-526E72FF890B}"/>
    <cellStyle name="표준 3" xfId="2" xr:uid="{2547B93A-776A-4C40-A9A1-7559CDAEA539}"/>
    <cellStyle name="標準 3" xfId="31505" xr:uid="{A5FF2575-A036-42AB-8C9B-C0665496B6F1}"/>
    <cellStyle name="표준 3 10" xfId="21064" xr:uid="{205B9FAA-A62D-4764-82AF-E6F0DCA7BAAA}"/>
    <cellStyle name="표준 3 10 2" xfId="21065" xr:uid="{0B02CB4A-1540-4792-893E-848BE2DBBE8B}"/>
    <cellStyle name="표준 3 11" xfId="21066" xr:uid="{6EE7652F-8F43-47F6-BAC4-130A76B09E7A}"/>
    <cellStyle name="표준 3 12" xfId="21067" xr:uid="{E113A380-DDE7-4C46-A4A7-5A3A4001A8FE}"/>
    <cellStyle name="표준 3 13" xfId="28297" xr:uid="{13A39DED-E5D2-457F-B5CD-211C2B07299D}"/>
    <cellStyle name="표준 3 14" xfId="28298" xr:uid="{63DD360E-4A9D-4DE6-8775-D6CCFDFAE2E8}"/>
    <cellStyle name="표준 3 15" xfId="28299" xr:uid="{5801F822-AC97-415C-A8EA-A41F06D5C81D}"/>
    <cellStyle name="표준 3 16" xfId="28300" xr:uid="{60A54A55-6B24-448E-9720-C399A67C71CE}"/>
    <cellStyle name="표준 3 17" xfId="28301" xr:uid="{AAAA060F-9F29-412F-821F-A0B52BB0752F}"/>
    <cellStyle name="표준 3 18" xfId="28302" xr:uid="{6B0FA64A-E4F6-42B0-87E5-43FE30206B5B}"/>
    <cellStyle name="표준 3 19" xfId="28397" xr:uid="{C2815F13-5B19-48EA-8223-DDF9B1EF0EF9}"/>
    <cellStyle name="표준 3 2" xfId="21068" xr:uid="{2E9CC648-B342-4C9A-9B23-AD69715CD2EB}"/>
    <cellStyle name="표준 3 2 10" xfId="42351" xr:uid="{6BDAB4AD-F37A-428E-99D6-E4A247A57477}"/>
    <cellStyle name="표준 3 2 2" xfId="21069" xr:uid="{8C6869C9-2688-44AB-994E-04C38CBC7D9E}"/>
    <cellStyle name="표준 3 2 2 2" xfId="21070" xr:uid="{C8C5757E-145B-4733-A789-10402F60A690}"/>
    <cellStyle name="표준 3 2 2 3" xfId="21071" xr:uid="{A7D9B4E1-DDD5-4FB6-80D1-EED1C12BAD5F}"/>
    <cellStyle name="표준 3 2 2 4" xfId="21072" xr:uid="{D09D72D7-F4D0-4446-8361-59A7E28CB8C5}"/>
    <cellStyle name="표준 3 2 2 5" xfId="21073" xr:uid="{E8315780-3ED7-4CC6-AA05-402767AE4FDA}"/>
    <cellStyle name="표준 3 2 2 6" xfId="21074" xr:uid="{DECA2051-91D2-4477-BD96-3AFEBF546D3D}"/>
    <cellStyle name="표준 3 2 2 7" xfId="21075" xr:uid="{1332F5E8-A892-459E-8B3B-5F48A76E7F2B}"/>
    <cellStyle name="표준 3 2 3" xfId="21076" xr:uid="{8F4087B8-7FF8-4B13-9BC8-9A5883BEE7B5}"/>
    <cellStyle name="표준 3 2 4" xfId="21077" xr:uid="{52513FC4-9F67-4FF4-9BC5-49AD5C6A4DE3}"/>
    <cellStyle name="표준 3 2 5" xfId="21078" xr:uid="{07677FEF-9D00-4161-AD7C-2222CBDD0E47}"/>
    <cellStyle name="표준 3 2 6" xfId="21079" xr:uid="{C5F9A026-49AB-4DFF-9B0B-F3A67CF40781}"/>
    <cellStyle name="표준 3 2 7" xfId="21080" xr:uid="{8190CBF7-DB1A-4DE9-BCD0-22C08F2F9C17}"/>
    <cellStyle name="표준 3 2 8" xfId="21081" xr:uid="{C09BCCD0-974B-4B85-8C15-AFB790D18C85}"/>
    <cellStyle name="표준 3 2 9" xfId="21082" xr:uid="{6DFF0CFC-BBA0-4194-A990-C0EEB7D107FA}"/>
    <cellStyle name="표준 3 20" xfId="42341" xr:uid="{E838221B-7689-49B2-8CE0-20608901251D}"/>
    <cellStyle name="표준 3 21" xfId="42357" xr:uid="{235DB646-C60F-46DE-B697-BC6B72F15384}"/>
    <cellStyle name="표준 3 22" xfId="21063" xr:uid="{CB245BC0-75A0-4D0B-80DF-A2189BC231F1}"/>
    <cellStyle name="표준 3 3" xfId="21083" xr:uid="{30C1DC74-82D0-4D70-AA99-EC114BCCBFE8}"/>
    <cellStyle name="표준 3 3 2" xfId="21084" xr:uid="{1BB24D08-D95C-4291-84DE-1DA367D1DB39}"/>
    <cellStyle name="표준 3 3 3" xfId="21085" xr:uid="{D75941C1-A5FD-43BC-B70D-892F0CEAF155}"/>
    <cellStyle name="표준 3 3 4" xfId="21086" xr:uid="{D63FC6AC-DA42-4CFC-8079-2B408A8B8E78}"/>
    <cellStyle name="표준 3 3 5" xfId="21087" xr:uid="{13DC4EBF-1819-4106-8960-6D064D554A45}"/>
    <cellStyle name="표준 3 3 6" xfId="21088" xr:uid="{B3DBE7D1-0DA1-4A0A-A16B-E1A5A1AF4CAA}"/>
    <cellStyle name="표준 3 3 7" xfId="21089" xr:uid="{BC189BE3-641E-4ED2-8F64-512833E05A50}"/>
    <cellStyle name="표준 3 3 8" xfId="42352" xr:uid="{0986B3EF-2811-47AB-85A5-66D5C23926DB}"/>
    <cellStyle name="표준 3 4" xfId="21090" xr:uid="{6CC03914-1481-436D-9CFD-74C94C81B5D4}"/>
    <cellStyle name="표준 3 5" xfId="21091" xr:uid="{8FE9E30E-60B9-4D4B-8022-5F3D95AFF08B}"/>
    <cellStyle name="표준 3 6" xfId="21092" xr:uid="{730CA53B-2D4C-4B87-937A-5CBBD5726841}"/>
    <cellStyle name="표준 3 7" xfId="21093" xr:uid="{2D428F00-42FD-456B-8182-F4BE9D8D0ED4}"/>
    <cellStyle name="표준 3 8" xfId="21094" xr:uid="{92FC0492-66D2-4DA8-BED2-31155F9D18D7}"/>
    <cellStyle name="표준 3 9" xfId="21095" xr:uid="{5C5B4FC5-3859-4377-BBD9-57A87ABE9BEF}"/>
    <cellStyle name="표준 30" xfId="21096" xr:uid="{95093C13-B1A9-4711-A18F-043E52C8A63F}"/>
    <cellStyle name="표준 30 2" xfId="28303" xr:uid="{D9B4B5DA-3771-4B96-8956-4E42BB43D63D}"/>
    <cellStyle name="표준 30 2 2" xfId="31414" xr:uid="{8D053A0E-B702-46E4-AB6D-F220A12F9515}"/>
    <cellStyle name="표준 30 2 3" xfId="31650" xr:uid="{B7A26D28-5868-4F55-9EB5-1B5660B5F4B3}"/>
    <cellStyle name="표준 31" xfId="21097" xr:uid="{2BB76AF0-5705-4F89-A69B-D324DE4D1699}"/>
    <cellStyle name="표준 31 2" xfId="28304" xr:uid="{00B2ABC6-9D9D-4A00-8E00-B70A8F925526}"/>
    <cellStyle name="표준 31 2 2" xfId="31415" xr:uid="{8AF778B7-3F12-4499-998A-37B54480FD4B}"/>
    <cellStyle name="표준 31 2 3" xfId="31651" xr:uid="{928106EE-DA51-4BF1-9131-EE83E54D7518}"/>
    <cellStyle name="표준 32" xfId="21098" xr:uid="{93AA48BA-0EA4-4412-A1C8-C28FE76859C3}"/>
    <cellStyle name="표준 32 2" xfId="28305" xr:uid="{7B0B059F-8057-49AE-A8B0-3FD500039C4E}"/>
    <cellStyle name="표준 32 2 2" xfId="31416" xr:uid="{E816BA55-C62E-48AB-BD80-D41C2A5A7506}"/>
    <cellStyle name="표준 32 2 3" xfId="31652" xr:uid="{C646C388-3A8F-4BE9-B0D8-9C0031B358A3}"/>
    <cellStyle name="표준 33" xfId="21099" xr:uid="{19F6B703-060B-4CDC-A454-6997CE4362EB}"/>
    <cellStyle name="표준 33 2" xfId="28306" xr:uid="{75C28205-284E-422D-9DEA-0F5B24307B0D}"/>
    <cellStyle name="표준 33 2 2" xfId="31417" xr:uid="{EA993459-4DB9-4E25-AB05-049966FCEF8D}"/>
    <cellStyle name="표준 33 2 3" xfId="31653" xr:uid="{B486C743-6A74-4374-A1AC-8E661BA6D11E}"/>
    <cellStyle name="표준 34" xfId="21100" xr:uid="{600B80EC-274E-4CBF-925B-56F1FC8AC42A}"/>
    <cellStyle name="표준 34 2" xfId="28307" xr:uid="{E66C9D3B-7309-4334-BB57-D17726422643}"/>
    <cellStyle name="표준 34 2 2" xfId="31418" xr:uid="{A6ABF338-0DF0-4730-BB46-F6BFDDF0BBFD}"/>
    <cellStyle name="표준 34 2 3" xfId="31654" xr:uid="{4BCCC69E-A8A0-45CB-A3D1-31A3C0AE7C30}"/>
    <cellStyle name="표준 35" xfId="21101" xr:uid="{AA4F1ADF-9E50-4CE7-BD33-79970996606E}"/>
    <cellStyle name="표준 35 2" xfId="28308" xr:uid="{BB7BFA4F-9EE3-4635-8301-82692CB754F6}"/>
    <cellStyle name="표준 35 2 2" xfId="31419" xr:uid="{A7024F42-AE54-4D7B-9E2A-29777E2C3B3F}"/>
    <cellStyle name="표준 35 2 3" xfId="31655" xr:uid="{D7A0EF32-E084-4BC7-81CF-D2DAD8013DC5}"/>
    <cellStyle name="표준 35 3" xfId="42338" xr:uid="{C9CFC435-91DC-4936-808B-7F1D5BEE0A17}"/>
    <cellStyle name="표준 36" xfId="21102" xr:uid="{50B4F384-1817-437B-A6E4-A3519A5C4A71}"/>
    <cellStyle name="표준 36 2" xfId="28309" xr:uid="{A4ABC8D1-A4CA-4A8A-86D7-AF247030300C}"/>
    <cellStyle name="표준 36 2 2" xfId="31420" xr:uid="{BB3344E7-010D-49E7-AD44-819D24C891EF}"/>
    <cellStyle name="표준 36 2 3" xfId="31656" xr:uid="{4EF5CDC5-73B1-4A69-909E-AF5E8B595595}"/>
    <cellStyle name="표준 37" xfId="21103" xr:uid="{CE373523-5036-45DF-B755-AFD2BE6E0CFC}"/>
    <cellStyle name="표준 37 2" xfId="28310" xr:uid="{9649CA51-A224-4718-A9B3-5CB6BE17E539}"/>
    <cellStyle name="표준 37 2 2" xfId="31421" xr:uid="{E154B03B-6792-4F86-B0F8-5915319B0F37}"/>
    <cellStyle name="표준 37 2 3" xfId="31657" xr:uid="{F7EB1B8D-DED6-427F-99B2-944DA5FEBEF1}"/>
    <cellStyle name="표준 38" xfId="21104" xr:uid="{D0768A12-156A-469F-B83D-46B2DA795C48}"/>
    <cellStyle name="표준 38 2" xfId="28311" xr:uid="{62A6F778-CCCE-429F-9AD3-F2048D7C0CBB}"/>
    <cellStyle name="표준 39" xfId="21105" xr:uid="{3B5F611F-DA2A-4D54-8D49-9B818D8451D2}"/>
    <cellStyle name="표준 39 2" xfId="28312" xr:uid="{79545297-8DBE-441F-A50F-FFCE185035B2}"/>
    <cellStyle name="표준 39 2 2" xfId="31422" xr:uid="{7555AEC1-806E-4F08-930A-7CD9C8E50977}"/>
    <cellStyle name="표준 39 2 3" xfId="31658" xr:uid="{1E360845-CC1C-4A6B-89C7-8CFCDBF244D4}"/>
    <cellStyle name="표준 4" xfId="3" xr:uid="{5F20B73F-A314-440E-B5D0-048193D4D60A}"/>
    <cellStyle name="標準 4" xfId="31506" xr:uid="{203C95F2-8DA2-4B71-9030-70B31E3C2128}"/>
    <cellStyle name="표준 4 10" xfId="21106" xr:uid="{BD6FD829-7AC0-4916-8445-9526F740F884}"/>
    <cellStyle name="표준 4 2" xfId="21107" xr:uid="{F2EBEFBF-F3AF-4DAC-AF44-7B01F173A86E}"/>
    <cellStyle name="표준 4 2 2" xfId="21108" xr:uid="{B3D5963F-413C-46D0-A017-FFF3D4096E15}"/>
    <cellStyle name="표준 4 2 2 2" xfId="28313" xr:uid="{9B67D701-1AD7-4136-BDAD-B553CA5FD5DE}"/>
    <cellStyle name="표준 4 2 2 3" xfId="28314" xr:uid="{66B69715-E68C-4BCE-AACC-42501F1C6E2C}"/>
    <cellStyle name="표준 4 2 3" xfId="21109" xr:uid="{EA66A128-E86E-4298-9A6A-5CDF90BF2F7D}"/>
    <cellStyle name="표준 4 2 4" xfId="21110" xr:uid="{65928532-FB97-4C83-865C-9AB08E0D6B0D}"/>
    <cellStyle name="표준 4 3" xfId="21111" xr:uid="{ACEE5FE6-59DC-4C6A-B6E9-14599ABBCDAC}"/>
    <cellStyle name="표준 4 4" xfId="21112" xr:uid="{8F4C7D7B-F3BC-4F70-9716-A14B8440F486}"/>
    <cellStyle name="표준 4 5" xfId="21113" xr:uid="{B65B4CE2-BE0C-4BE4-B56C-9DC0939B5B06}"/>
    <cellStyle name="표준 4 6" xfId="21114" xr:uid="{E329CA8E-5E3C-4458-B00A-CAA7F38A4E16}"/>
    <cellStyle name="표준 4 7" xfId="28315" xr:uid="{E55B3069-3119-4460-96A2-AF889416C8D7}"/>
    <cellStyle name="표준 4 8" xfId="28396" xr:uid="{F96A9282-7E76-4928-AEDB-66D82A31F397}"/>
    <cellStyle name="표준 4 8 2" xfId="31433" xr:uid="{920A1EDA-822F-4016-9870-0FAB91BEDB02}"/>
    <cellStyle name="표준 4 8 3" xfId="31669" xr:uid="{3EC8F338-6859-44BD-839F-C0F43E355966}"/>
    <cellStyle name="표준 4 9" xfId="42344" xr:uid="{9F1B7504-C933-4FF6-9A02-AE5C50F3FE21}"/>
    <cellStyle name="표준 40" xfId="21115" xr:uid="{2AE0FDAF-7C47-4BB7-9803-2B12068B3265}"/>
    <cellStyle name="표준 40 2" xfId="28316" xr:uid="{7A11088F-34A0-43CA-8F8D-855930BE6958}"/>
    <cellStyle name="표준 40 2 2" xfId="31423" xr:uid="{D09F0624-1F7A-4E7B-BBF3-F503FA4D29D0}"/>
    <cellStyle name="표준 40 2 3" xfId="31659" xr:uid="{9DD09E9D-62B5-4874-A797-F00867C468B4}"/>
    <cellStyle name="표준 41" xfId="21116" xr:uid="{BC2541C8-D0E0-46CA-A1AD-D432FDEEEEBB}"/>
    <cellStyle name="표준 41 2" xfId="28317" xr:uid="{5EBDEEB2-4B19-4410-AFC7-14EF15AF6873}"/>
    <cellStyle name="표준 41 2 2" xfId="31424" xr:uid="{672CD230-3487-4219-8C2A-8321DDCE0C24}"/>
    <cellStyle name="표준 41 2 3" xfId="31660" xr:uid="{BD4533FC-F6B7-4145-843F-48AD48601D60}"/>
    <cellStyle name="표준 42" xfId="21117" xr:uid="{44692AC7-D511-4DE1-B3EB-EA1F29252B95}"/>
    <cellStyle name="표준 42 2" xfId="28318" xr:uid="{8386D4FA-8A66-4D83-A30E-24A7C616F67A}"/>
    <cellStyle name="표준 42 2 2" xfId="31425" xr:uid="{B82EE40A-7AA5-432D-B4CA-8C0315F2081F}"/>
    <cellStyle name="표준 42 2 3" xfId="31661" xr:uid="{38388D7D-48B0-4FB4-B6B6-5D5C15AADA91}"/>
    <cellStyle name="표준 43" xfId="21118" xr:uid="{85C061EC-1429-47C1-8568-D3BD5929339C}"/>
    <cellStyle name="표준 43 2" xfId="28319" xr:uid="{D3024D83-8D58-47D8-A8DE-7E566443DFEE}"/>
    <cellStyle name="표준 43 2 2" xfId="31426" xr:uid="{A40804E8-8991-4E78-AD45-CFA61D2445D4}"/>
    <cellStyle name="표준 43 2 3" xfId="31662" xr:uid="{2D0723F8-4D92-4C1A-8A8C-01292434CDE5}"/>
    <cellStyle name="표준 44" xfId="21119" xr:uid="{E9E2F3A7-B39C-47E6-B8D9-487615D9D363}"/>
    <cellStyle name="표준 44 2" xfId="28320" xr:uid="{9B45B8A5-9E43-46A6-92B7-33085EDDD577}"/>
    <cellStyle name="표준 45" xfId="21120" xr:uid="{699CD729-5F37-4ACD-89CF-CDFED289A5B9}"/>
    <cellStyle name="표준 45 2" xfId="28321" xr:uid="{3628AC85-4AEA-4022-A77E-AFFAC6857227}"/>
    <cellStyle name="표준 45 2 2" xfId="31427" xr:uid="{A52BA2C9-2204-4789-898D-3A31A8155333}"/>
    <cellStyle name="표준 45 2 3" xfId="31663" xr:uid="{DE8F8A71-5BA9-4DB6-9138-AE051ED25181}"/>
    <cellStyle name="표준 46" xfId="21121" xr:uid="{909B24B2-8A3F-4908-A533-222CF99D8226}"/>
    <cellStyle name="표준 46 2" xfId="28322" xr:uid="{C0845BFA-777B-4FD5-B301-4C4E16E52271}"/>
    <cellStyle name="표준 47" xfId="21122" xr:uid="{053CDF85-6695-4153-970B-C53290CD4270}"/>
    <cellStyle name="표준 47 2" xfId="21123" xr:uid="{B0700DFB-607E-45B9-A0DD-044C5ACDF67E}"/>
    <cellStyle name="표준 48" xfId="21124" xr:uid="{1CE4F5A3-299C-40EA-8030-AEC3C06E0AE5}"/>
    <cellStyle name="표준 48 2" xfId="28323" xr:uid="{B91CEE98-F8E1-4D2E-9166-6B545001EEBD}"/>
    <cellStyle name="표준 49" xfId="21125" xr:uid="{71201A9A-10B8-4FB1-B48E-4EE409802BB0}"/>
    <cellStyle name="표준 49 2" xfId="28324" xr:uid="{097764B7-5D26-4541-95AE-1E653A34E240}"/>
    <cellStyle name="표준 5" xfId="21126" xr:uid="{7826AD63-0FCB-46D7-91C5-8BC454C273A0}"/>
    <cellStyle name="標準 5" xfId="31507" xr:uid="{1336B116-E3DE-4313-A431-CC29F76F4C83}"/>
    <cellStyle name="표준 5 10" xfId="28401" xr:uid="{36FFE909-4B59-44E8-8B6B-044C97EEFB95}"/>
    <cellStyle name="표준 5 11" xfId="42346" xr:uid="{2E93ED9E-1BBA-4763-A464-0EFB0BFB3167}"/>
    <cellStyle name="표준 5 2" xfId="21127" xr:uid="{5BA25F36-3D23-4F6F-B712-12757F52F53F}"/>
    <cellStyle name="표준 5 2 2" xfId="28325" xr:uid="{60A75181-CA5A-492C-8863-E667FCB70051}"/>
    <cellStyle name="표준 5 3" xfId="21128" xr:uid="{F7645F9E-CAAF-4B41-8FE8-56BD83151DF7}"/>
    <cellStyle name="표준 5 3 2" xfId="28326" xr:uid="{77559758-1E6D-49F5-A2C3-281F3440D157}"/>
    <cellStyle name="표준 5 4" xfId="21129" xr:uid="{A50424D1-8B10-4055-A7FD-44FE6D821B4E}"/>
    <cellStyle name="표준 5 4 2" xfId="28327" xr:uid="{A942384B-C37F-4B87-8F4F-99BCE44BDDF6}"/>
    <cellStyle name="표준 5 5" xfId="21130" xr:uid="{C59F7780-C852-49FE-A5DD-1DEB33EEAC8E}"/>
    <cellStyle name="표준 5 5 2" xfId="28328" xr:uid="{0A86C834-CE2C-4838-9C52-5D4644B44873}"/>
    <cellStyle name="표준 5 6" xfId="21131" xr:uid="{9F3B2010-54F4-4666-8D84-6FF3B4CB88F9}"/>
    <cellStyle name="표준 5 7" xfId="28329" xr:uid="{6C148239-0157-4571-83DF-137D2F35FE98}"/>
    <cellStyle name="표준 5 8" xfId="28330" xr:uid="{F3D193DE-DBA0-4D77-B7A6-9F1F8AC89C6D}"/>
    <cellStyle name="표준 5 9" xfId="28331" xr:uid="{BA7AA222-B306-4E21-8D29-733A63A5AEF2}"/>
    <cellStyle name="표준 5 9 2" xfId="31428" xr:uid="{3FC02BBA-C854-48D1-BF92-825AF15477B8}"/>
    <cellStyle name="표준 5 9 3" xfId="31664" xr:uid="{9EF9C7B3-40AB-453B-86F2-F3196C62B4C0}"/>
    <cellStyle name="표준 50" xfId="21132" xr:uid="{0BBCC3C0-039C-43E8-9336-F5EAAA6A198A}"/>
    <cellStyle name="표준 50 2" xfId="28332" xr:uid="{A05AE7B8-AC3D-43B4-ADEA-840B9F9C434E}"/>
    <cellStyle name="표준 51" xfId="21133" xr:uid="{0F317AB0-8BB2-4592-9DE7-86704E1142B4}"/>
    <cellStyle name="표준 51 2" xfId="28333" xr:uid="{64A333F9-CECC-4228-9E60-62D18C231BA0}"/>
    <cellStyle name="표준 52" xfId="21134" xr:uid="{352E8839-79EA-4E32-B5C8-EBA834490C0A}"/>
    <cellStyle name="표준 52 2" xfId="28334" xr:uid="{8412BF4C-7B4F-4936-821D-40BE49EEB9E0}"/>
    <cellStyle name="표준 52 2 2" xfId="31429" xr:uid="{6BDAA908-4960-41C7-B16F-A023FC2D8AB9}"/>
    <cellStyle name="표준 52 2 3" xfId="31665" xr:uid="{60F4961C-A5D1-480C-9F4A-B31535143CB8}"/>
    <cellStyle name="표준 53" xfId="21515" xr:uid="{337653A8-C4EB-496F-83BD-BDFB57325C59}"/>
    <cellStyle name="표준 53 2" xfId="28335" xr:uid="{ABD77301-1D66-49CE-8ED9-34DACC9F7A0E}"/>
    <cellStyle name="표준 53 2 2" xfId="31430" xr:uid="{B6C4E773-EFC5-4452-82F4-7791E7DCE32D}"/>
    <cellStyle name="표준 53 2 3" xfId="31666" xr:uid="{35FA2F0E-C128-494D-97F5-C9C3F1635AAF}"/>
    <cellStyle name="표준 53 3" xfId="31313" xr:uid="{47889888-58A4-44A6-9DAC-3FBAC4F79CC5}"/>
    <cellStyle name="표준 53 4" xfId="31586" xr:uid="{79FDCBE9-3745-4C63-A312-9CDFA85CB20F}"/>
    <cellStyle name="표준 54" xfId="21516" xr:uid="{AF3E3D6A-B544-42AA-BC47-B1C84F7179ED}"/>
    <cellStyle name="표준 54 2" xfId="31314" xr:uid="{6A70A794-1806-409F-A8CB-8BBDDD861381}"/>
    <cellStyle name="표준 54 3" xfId="31587" xr:uid="{B4964E7E-CDF4-45E4-8262-2187E86289E8}"/>
    <cellStyle name="표준 55" xfId="28336" xr:uid="{C183D384-EFA9-4217-8AA8-82909618D075}"/>
    <cellStyle name="표준 56" xfId="28337" xr:uid="{DC571AE7-48C0-40C2-8DA0-D05B3C4330C5}"/>
    <cellStyle name="표준 57" xfId="28338" xr:uid="{C6F856E8-FE62-45B1-A4BE-79E5E31CF1E6}"/>
    <cellStyle name="표준 58" xfId="28339" xr:uid="{48C87F50-2158-43D9-92B9-BFE100763BA0}"/>
    <cellStyle name="표준 59" xfId="28340" xr:uid="{42C845A0-4D36-476B-9470-130A4406C0A0}"/>
    <cellStyle name="표준 6" xfId="21135" xr:uid="{EB93AA36-4DAD-4880-9BB2-E1EEDB02E1D4}"/>
    <cellStyle name="標準 6" xfId="31508" xr:uid="{61530886-2FE4-4F81-96DF-CA3759112C97}"/>
    <cellStyle name="표준 6 10" xfId="21136" xr:uid="{3AE158AD-E762-4D39-A669-9E5020A9AA3C}"/>
    <cellStyle name="표준 6 11" xfId="21137" xr:uid="{F21008AE-E31B-4342-8DED-18098A291ED3}"/>
    <cellStyle name="표준 6 12" xfId="21138" xr:uid="{AECA2243-188D-4AB7-ADB2-BF5C7FAC68F3}"/>
    <cellStyle name="표준 6 13" xfId="21139" xr:uid="{96086AC7-6C85-4596-9FE7-532991B3FA1C}"/>
    <cellStyle name="표준 6 14" xfId="21140" xr:uid="{99A0F96A-87FD-4156-B41B-8641AF100832}"/>
    <cellStyle name="표준 6 15" xfId="21141" xr:uid="{FF617D51-74C7-4409-9B8F-1E37080D5F05}"/>
    <cellStyle name="표준 6 16" xfId="21142" xr:uid="{CDAF2919-8F31-4227-8A02-7953E5C87A1D}"/>
    <cellStyle name="표준 6 17" xfId="21143" xr:uid="{7796DCE4-FA07-42B7-B5C8-0EEDAF13AF41}"/>
    <cellStyle name="표준 6 18" xfId="21144" xr:uid="{D5324428-4851-4D84-9788-FD8E6C10575E}"/>
    <cellStyle name="표준 6 19" xfId="28341" xr:uid="{CF20ED2D-EE92-4989-8444-57DEAE51291B}"/>
    <cellStyle name="표준 6 2" xfId="21145" xr:uid="{B3A15EB9-6942-4367-B9FD-F94EA2D20974}"/>
    <cellStyle name="標準 6 2" xfId="31509" xr:uid="{3CD198AA-009C-4E21-A25A-02430A8AABC1}"/>
    <cellStyle name="표준 6 2 2" xfId="21146" xr:uid="{5CFD32B9-E9F8-4C22-BDDA-F352EC8E4732}"/>
    <cellStyle name="표준 6 20" xfId="28395" xr:uid="{6A975848-5A23-4AA5-A7A3-D1E816B7B688}"/>
    <cellStyle name="표준 6 20 2" xfId="31432" xr:uid="{549E2B0B-0691-4F50-8B15-50ED30441413}"/>
    <cellStyle name="표준 6 20 3" xfId="31668" xr:uid="{F096D405-8BAE-46A6-8EBE-807ADDDC8AFB}"/>
    <cellStyle name="표준 6 21" xfId="42349" xr:uid="{DA2323B1-F0D8-4C5D-B378-95A978A6F462}"/>
    <cellStyle name="표준 6 3" xfId="21147" xr:uid="{343ED16D-48BC-4ABD-ACE4-53A024B40CF1}"/>
    <cellStyle name="표준 6 3 2" xfId="21148" xr:uid="{C4C1A278-DAD2-47F4-9DB5-0C5DF58D4543}"/>
    <cellStyle name="표준 6 3 3" xfId="28342" xr:uid="{8E8C34AA-0720-494E-AE5C-2B7383ED9E44}"/>
    <cellStyle name="표준 6 4" xfId="21149" xr:uid="{C87775BC-1403-4DDA-ADBA-F6C871B3781A}"/>
    <cellStyle name="표준 6 4 2" xfId="21150" xr:uid="{857B0952-5600-4CF0-9C19-D254AC920C3F}"/>
    <cellStyle name="표준 6 4 3" xfId="28343" xr:uid="{C0C02801-972F-4E05-AA73-AC32727DFA38}"/>
    <cellStyle name="표준 6 5" xfId="21151" xr:uid="{163678FB-C436-4432-874D-59FCD8C6D67E}"/>
    <cellStyle name="표준 6 5 2" xfId="21152" xr:uid="{163E4125-E603-47DA-A13F-EEB4261D47F4}"/>
    <cellStyle name="표준 6 5 3" xfId="28344" xr:uid="{A36CAD77-7823-4D2C-9726-94AA307C1996}"/>
    <cellStyle name="표준 6 6" xfId="21153" xr:uid="{29D68342-8715-4E07-AA80-163029B838CF}"/>
    <cellStyle name="표준 6 6 2" xfId="21154" xr:uid="{D9B831EC-30CC-437E-ABAB-AD5FAB96EC89}"/>
    <cellStyle name="표준 6 6 3" xfId="28345" xr:uid="{D10787BD-22C2-4E65-82C3-033CC857AFCF}"/>
    <cellStyle name="표준 6 7" xfId="21155" xr:uid="{D5654357-1A95-4EA5-9B1C-BD2DBBAF05FC}"/>
    <cellStyle name="표준 6 7 2" xfId="28346" xr:uid="{49A7EAA0-FC15-41AC-A8B5-D5D9AD1399A5}"/>
    <cellStyle name="표준 6 8" xfId="21156" xr:uid="{FB8CB835-5EFB-4277-81E9-389FB082B2C9}"/>
    <cellStyle name="표준 6 9" xfId="21157" xr:uid="{64401DE3-7B97-4324-B1D1-C8B181A91FD3}"/>
    <cellStyle name="표준 60" xfId="28347" xr:uid="{0953FC70-6BC2-4BBC-9D85-D7ED85010E2E}"/>
    <cellStyle name="표준 61" xfId="28348" xr:uid="{520F745F-B77B-4E2A-A4D9-95CCD7EBC3C1}"/>
    <cellStyle name="표준 62" xfId="28349" xr:uid="{9A658999-9947-4612-A9BE-64652F644FED}"/>
    <cellStyle name="표준 63" xfId="28350" xr:uid="{D5FDB89B-2E47-4597-B229-0EC5568DF850}"/>
    <cellStyle name="표준 64" xfId="28351" xr:uid="{5A579BEE-154D-4C48-B3ED-08A11DBF1FAD}"/>
    <cellStyle name="표준 65" xfId="28352" xr:uid="{2CD34014-4A3D-4D1F-BD16-7D6022D128E2}"/>
    <cellStyle name="표준 66" xfId="28353" xr:uid="{C3DDC56E-D422-493E-8A3A-A635E97E894C}"/>
    <cellStyle name="표준 67" xfId="28354" xr:uid="{998DA1EF-690B-40D3-B297-2204C5CF43EA}"/>
    <cellStyle name="표준 68" xfId="28355" xr:uid="{EDB737FA-1C52-4803-A7EB-F4FA760BD343}"/>
    <cellStyle name="표준 69" xfId="28356" xr:uid="{E309431B-6055-48D0-82D6-5A981A4896C2}"/>
    <cellStyle name="표준 7" xfId="21158" xr:uid="{66BD89B0-9F34-4558-AF2B-EAC06C19858C}"/>
    <cellStyle name="標準 7" xfId="31510" xr:uid="{EEB2D6EC-12A9-48AE-B8AC-9C1D7332F6ED}"/>
    <cellStyle name="표준 7 10" xfId="21159" xr:uid="{6955345D-8CEF-41D8-B685-AFE92C409523}"/>
    <cellStyle name="표준 7 10 2" xfId="21160" xr:uid="{AE7F1AE8-EA76-4B11-9EE0-6E2DF40E3A56}"/>
    <cellStyle name="표준 7 10 2 2" xfId="21161" xr:uid="{2F250A33-387B-47FC-80A3-123FFB7F01DF}"/>
    <cellStyle name="표준 7 10 3" xfId="21162" xr:uid="{D2CB689B-018E-497D-B81C-F64034A048A6}"/>
    <cellStyle name="표준 7 11" xfId="21163" xr:uid="{DDA77C50-F3C0-4AD4-AC56-E1E789F31436}"/>
    <cellStyle name="표준 7 11 2" xfId="21164" xr:uid="{D941A80D-D15C-441F-9A35-C0BAB9C39921}"/>
    <cellStyle name="표준 7 11 2 2" xfId="21165" xr:uid="{885667C8-0933-4C32-A08A-2639164B4ED0}"/>
    <cellStyle name="표준 7 11 3" xfId="21166" xr:uid="{1DC0CEC9-16A5-4055-8848-9F385D81924C}"/>
    <cellStyle name="표준 7 12" xfId="21167" xr:uid="{20F83FDE-7E36-44E7-B510-E3FE24E8A0EC}"/>
    <cellStyle name="표준 7 12 2" xfId="21168" xr:uid="{1CAB17A3-08EE-41BA-A810-1150F375F77B}"/>
    <cellStyle name="표준 7 12 2 2" xfId="21169" xr:uid="{99CF925C-88E0-41A7-90AF-5BE9600C8CA9}"/>
    <cellStyle name="표준 7 12 3" xfId="21170" xr:uid="{9F7178E5-F77C-4022-9514-3F465C732666}"/>
    <cellStyle name="표준 7 13" xfId="21171" xr:uid="{5B7EF97F-99EC-4235-B690-6B2BA9754322}"/>
    <cellStyle name="표준 7 13 2" xfId="21172" xr:uid="{80B551BF-2270-4EFB-84F5-59D706B735B9}"/>
    <cellStyle name="표준 7 13 2 2" xfId="21173" xr:uid="{489432B0-1B15-4FCC-B2C1-9FC3C028732A}"/>
    <cellStyle name="표준 7 13 3" xfId="21174" xr:uid="{91D2C706-4F15-49A5-9137-CE41907352C8}"/>
    <cellStyle name="표준 7 14" xfId="21175" xr:uid="{579E8D08-0588-4590-B48B-175ACBFCCB84}"/>
    <cellStyle name="표준 7 14 2" xfId="21176" xr:uid="{8951E00A-2143-4E0A-8872-AB286C3E5562}"/>
    <cellStyle name="표준 7 14 2 2" xfId="21177" xr:uid="{42619A50-1B83-4CFC-8DA9-793391507BFA}"/>
    <cellStyle name="표준 7 14 3" xfId="21178" xr:uid="{63B182BE-2F7C-41D8-94B2-A57964EFF4F3}"/>
    <cellStyle name="표준 7 15" xfId="21179" xr:uid="{8D46C523-51DB-4BB9-9E21-D43EC79DAD2B}"/>
    <cellStyle name="표준 7 15 2" xfId="21180" xr:uid="{0D1D2CD1-7EBB-40E0-BD2A-1AEE1A07B00F}"/>
    <cellStyle name="표준 7 15 2 2" xfId="21181" xr:uid="{F70C0644-D47A-4C5D-AB24-4E529E5107BA}"/>
    <cellStyle name="표준 7 15 3" xfId="21182" xr:uid="{7ABC026C-7963-47C5-8369-88800682CEF0}"/>
    <cellStyle name="표준 7 16" xfId="21183" xr:uid="{E0BC9CE1-4932-49B6-9198-FCD637C95B9E}"/>
    <cellStyle name="표준 7 16 2" xfId="21184" xr:uid="{45B0D538-E83D-4834-BBFB-310E284E71A2}"/>
    <cellStyle name="표준 7 16 2 2" xfId="21185" xr:uid="{BCFC2853-92BD-4C50-B881-25F7E25B1343}"/>
    <cellStyle name="표준 7 16 3" xfId="21186" xr:uid="{DF493EC7-2CE6-443F-BA80-B4C5FAD4286E}"/>
    <cellStyle name="표준 7 17" xfId="21187" xr:uid="{0E077F40-762C-41A6-9BE8-16E5F8AB096A}"/>
    <cellStyle name="표준 7 17 2" xfId="21188" xr:uid="{A391075E-FC04-448E-88D6-ECE9708A8C74}"/>
    <cellStyle name="표준 7 17 2 2" xfId="21189" xr:uid="{AAC6A069-5134-49EB-970B-60BF9B9252C9}"/>
    <cellStyle name="표준 7 17 3" xfId="21190" xr:uid="{56F28105-2899-456F-908A-3507536B7839}"/>
    <cellStyle name="표준 7 18" xfId="28357" xr:uid="{76A36814-E08B-4789-AC22-B9A99B58E096}"/>
    <cellStyle name="표준 7 18 2" xfId="28358" xr:uid="{0A31C35F-07F9-4C8C-90AE-C16CB647FB55}"/>
    <cellStyle name="표준 7 19" xfId="28359" xr:uid="{F3FBE65A-9C06-4234-9D68-8B9F41536D05}"/>
    <cellStyle name="표준 7 2" xfId="21191" xr:uid="{06DF714C-07C3-4BEB-A84D-2B0C1BF32912}"/>
    <cellStyle name="표준 7 2 10" xfId="21192" xr:uid="{6181B40B-FF38-4584-B87C-E27793F9226D}"/>
    <cellStyle name="표준 7 2 10 2" xfId="21193" xr:uid="{DBA1ECDD-1F0C-497D-B502-25F4395A72D8}"/>
    <cellStyle name="표준 7 2 10 2 2" xfId="21194" xr:uid="{DBE8D552-0373-44A1-949E-506B5B038F46}"/>
    <cellStyle name="표준 7 2 10 3" xfId="21195" xr:uid="{EA5EA9EC-2A90-4E72-898A-94C618BC22D4}"/>
    <cellStyle name="표준 7 2 11" xfId="21196" xr:uid="{0CC0FEDB-5B3A-4871-A949-D5930639EF1D}"/>
    <cellStyle name="표준 7 2 11 2" xfId="21197" xr:uid="{9128AFF2-09B2-44CD-8A61-86D8E55B6D5D}"/>
    <cellStyle name="표준 7 2 11 2 2" xfId="21198" xr:uid="{1191E5A8-C579-482F-8441-5551A7EA0B13}"/>
    <cellStyle name="표준 7 2 11 3" xfId="21199" xr:uid="{E5F5931F-0A77-4AA4-BD49-E9F9F36D6D13}"/>
    <cellStyle name="표준 7 2 12" xfId="21200" xr:uid="{138FF043-A98C-40A4-9946-330DD7AB40A6}"/>
    <cellStyle name="표준 7 2 12 2" xfId="21201" xr:uid="{E17E6C43-AAA2-43EA-B5FD-303465E1D6CF}"/>
    <cellStyle name="표준 7 2 12 2 2" xfId="21202" xr:uid="{FF041FAF-DF4C-4E43-8AB5-7F95865071DD}"/>
    <cellStyle name="표준 7 2 12 3" xfId="21203" xr:uid="{9356F367-93AC-4043-BBFA-8B367A75B2DC}"/>
    <cellStyle name="표준 7 2 13" xfId="21204" xr:uid="{F1818DB9-73B4-42B2-889F-ED772073CA9A}"/>
    <cellStyle name="표준 7 2 13 2" xfId="21205" xr:uid="{A8799DD7-9D7C-451B-A1FB-E7711B57DC03}"/>
    <cellStyle name="표준 7 2 13 2 2" xfId="21206" xr:uid="{AC9601CE-2CFF-4A9B-ACB9-683E6D6C9DBD}"/>
    <cellStyle name="표준 7 2 13 3" xfId="21207" xr:uid="{3D3FD191-7321-475F-B6EC-980613700BED}"/>
    <cellStyle name="표준 7 2 14" xfId="21208" xr:uid="{A88B1542-5530-4E2C-A56B-88007D327266}"/>
    <cellStyle name="표준 7 2 14 2" xfId="21209" xr:uid="{09CD4789-A414-45EF-A183-13BECD5B9BEE}"/>
    <cellStyle name="표준 7 2 14 2 2" xfId="21210" xr:uid="{81DE4110-0979-45D2-85F4-2CA22F766F61}"/>
    <cellStyle name="표준 7 2 14 3" xfId="21211" xr:uid="{DB387463-D925-480C-8B67-41331BDA2745}"/>
    <cellStyle name="표준 7 2 15" xfId="21212" xr:uid="{D085BFB6-B856-49BF-9E4E-F8B8EEB1B18E}"/>
    <cellStyle name="표준 7 2 15 2" xfId="21213" xr:uid="{BBD6361F-C612-4970-A28E-B3DBC9778ADC}"/>
    <cellStyle name="표준 7 2 15 2 2" xfId="21214" xr:uid="{BF7C843B-356E-4922-B8F7-10BFAE042BB8}"/>
    <cellStyle name="표준 7 2 15 3" xfId="21215" xr:uid="{47DD85AF-3DDE-4039-A468-FBA91F5CD562}"/>
    <cellStyle name="표준 7 2 16" xfId="21216" xr:uid="{BBB418AC-89A4-4AEA-AC70-774D2CD3EE6F}"/>
    <cellStyle name="표준 7 2 16 2" xfId="21217" xr:uid="{574376A1-D3D0-485F-A9D9-02A458FD7A5D}"/>
    <cellStyle name="표준 7 2 16 2 2" xfId="21218" xr:uid="{051E1DAD-114E-41DD-B40A-5F0D3EC71AA0}"/>
    <cellStyle name="표준 7 2 16 3" xfId="21219" xr:uid="{828D6CF5-3151-444A-9304-A37627BC3D91}"/>
    <cellStyle name="표준 7 2 17" xfId="21220" xr:uid="{32983A34-6406-4F2C-B81A-39BCBE17FD50}"/>
    <cellStyle name="표준 7 2 17 2" xfId="21221" xr:uid="{3E7E0723-40E1-4CFA-AE76-C64366DD7117}"/>
    <cellStyle name="표준 7 2 18" xfId="21222" xr:uid="{EE6BABC8-A406-4A78-A8D5-C3E86B07CF57}"/>
    <cellStyle name="표준 7 2 2" xfId="21223" xr:uid="{00A49462-B7C0-4F0B-9C20-E62CFC63B5F1}"/>
    <cellStyle name="표준 7 2 2 2" xfId="21224" xr:uid="{4E0FF813-7263-4EFE-A3AF-789AD22A771A}"/>
    <cellStyle name="표준 7 2 2 2 2" xfId="21225" xr:uid="{02DF1A61-19F6-48EC-8718-690B1A91CB1C}"/>
    <cellStyle name="표준 7 2 2 2 2 2" xfId="21226" xr:uid="{BE04D02E-B145-447D-B8C6-8960AD6D2EB3}"/>
    <cellStyle name="표준 7 2 2 2 3" xfId="21227" xr:uid="{D097CDEA-D154-404D-B2B6-6A22DF539096}"/>
    <cellStyle name="표준 7 2 3" xfId="21228" xr:uid="{ADF7EFF8-94B3-4B0B-907B-E0E01291FDE1}"/>
    <cellStyle name="표준 7 2 3 2" xfId="21229" xr:uid="{E8A2149D-C37A-436E-AB62-87BF6FB1DB26}"/>
    <cellStyle name="표준 7 2 3 2 2" xfId="21230" xr:uid="{5FF59D25-EC0B-4933-854C-9F4FD064380F}"/>
    <cellStyle name="표준 7 2 3 2 2 2" xfId="21231" xr:uid="{22A72CBD-E8D4-4B17-AC2A-22EE4DB8E13B}"/>
    <cellStyle name="표준 7 2 3 2 3" xfId="21232" xr:uid="{5E3369EE-C9CF-4A18-B3A2-FDD764327567}"/>
    <cellStyle name="표준 7 2 4" xfId="21233" xr:uid="{2B356F3B-B93D-46F0-9E5B-4E8E506E2BA2}"/>
    <cellStyle name="표준 7 2 4 2" xfId="21234" xr:uid="{8AE7A043-148A-4C81-B648-F682CEBF54C0}"/>
    <cellStyle name="표준 7 2 4 2 2" xfId="21235" xr:uid="{C07DCFC5-2BAF-471D-B175-BADF070D62AF}"/>
    <cellStyle name="표준 7 2 4 2 2 2" xfId="21236" xr:uid="{0E89C8CF-DF68-441A-ADF7-F7F4945FEE37}"/>
    <cellStyle name="표준 7 2 4 2 3" xfId="21237" xr:uid="{D9D6FD13-F600-4A44-B683-23D7ED6DB699}"/>
    <cellStyle name="표준 7 2 5" xfId="21238" xr:uid="{4122F4C9-01EB-4732-9AFB-C54ED5530F73}"/>
    <cellStyle name="표준 7 2 5 2" xfId="21239" xr:uid="{9F195E5A-9640-46E6-AF2E-1505CF192E16}"/>
    <cellStyle name="표준 7 2 5 2 2" xfId="21240" xr:uid="{D6CB296D-3B02-4526-991B-6185BC196DB4}"/>
    <cellStyle name="표준 7 2 5 2 2 2" xfId="21241" xr:uid="{A77244DE-8C61-47B5-94FC-F6E170C6393F}"/>
    <cellStyle name="표준 7 2 5 2 3" xfId="21242" xr:uid="{1F0EE05C-AAF2-4E81-AE01-A0FB709E2A5B}"/>
    <cellStyle name="표준 7 2 6" xfId="21243" xr:uid="{79CC95DB-1F68-4C38-A5D1-310FF8D64D17}"/>
    <cellStyle name="표준 7 2 6 2" xfId="21244" xr:uid="{5D2C44F0-D81A-402C-94EC-54C1E83B79A0}"/>
    <cellStyle name="표준 7 2 6 2 2" xfId="21245" xr:uid="{5C9F3C27-8138-4F2C-B338-0987EC0D2C1F}"/>
    <cellStyle name="표준 7 2 6 2 2 2" xfId="21246" xr:uid="{7956A972-D10C-4FBF-A908-2C17D0FCF070}"/>
    <cellStyle name="표준 7 2 6 2 3" xfId="21247" xr:uid="{D6242381-C72A-4D6A-898F-3690D1210250}"/>
    <cellStyle name="표준 7 2 7" xfId="21248" xr:uid="{5E84C0AC-3ADD-47EA-9A86-D3C85F7454F5}"/>
    <cellStyle name="표준 7 2 7 2" xfId="21249" xr:uid="{797E0BF2-B0CC-4503-89DA-27183AE11495}"/>
    <cellStyle name="표준 7 2 7 2 2" xfId="21250" xr:uid="{8A12179F-A27E-45AD-B966-0C516A3F1705}"/>
    <cellStyle name="표준 7 2 7 3" xfId="21251" xr:uid="{4DC4CA9F-93F2-4277-AF0B-B470F409FB7F}"/>
    <cellStyle name="표준 7 2 8" xfId="21252" xr:uid="{E502CF5D-7716-485C-8B4E-AE31FC976909}"/>
    <cellStyle name="표준 7 2 8 2" xfId="21253" xr:uid="{011D7B0C-B278-4721-976E-83A710D343C9}"/>
    <cellStyle name="표준 7 2 8 2 2" xfId="21254" xr:uid="{F4B1CA79-86C1-408D-A9F0-344BB8DF6A0F}"/>
    <cellStyle name="표준 7 2 8 3" xfId="21255" xr:uid="{C37EF56C-9E22-40E7-9A14-BBD86E3A7E1A}"/>
    <cellStyle name="표준 7 2 9" xfId="21256" xr:uid="{CE7DEFD3-8499-4F22-AFA9-50F4BBD83EC5}"/>
    <cellStyle name="표준 7 2 9 2" xfId="21257" xr:uid="{1CBE6FF3-5861-4F6E-B45E-39CA17179136}"/>
    <cellStyle name="표준 7 2 9 2 2" xfId="21258" xr:uid="{4CE7C8A3-C341-41A9-A1BE-66738F9C0EFC}"/>
    <cellStyle name="표준 7 2 9 3" xfId="21259" xr:uid="{4C599004-A08C-4E52-BBFA-DAB0A0997EFA}"/>
    <cellStyle name="표준 7 20" xfId="28402" xr:uid="{BF67ACF4-A5AE-4C39-92DE-B50D05D6A1C3}"/>
    <cellStyle name="표준 7 21" xfId="42350" xr:uid="{619B3766-C722-4CBD-9D9D-A824F8F30B27}"/>
    <cellStyle name="표준 7 3" xfId="21260" xr:uid="{1DE6BCC5-F6DE-420B-862A-F6FC2637E676}"/>
    <cellStyle name="표준 7 3 2" xfId="21261" xr:uid="{1963398D-EF75-4910-9749-F5A78152A790}"/>
    <cellStyle name="표준 7 3 2 2" xfId="21262" xr:uid="{CD76373A-7B1B-4629-8C26-2EEFF828467E}"/>
    <cellStyle name="표준 7 3 2 2 2" xfId="21263" xr:uid="{4E49C29F-0DC2-40DB-9C4C-45D8BB483C77}"/>
    <cellStyle name="표준 7 3 2 3" xfId="21264" xr:uid="{A3581AD7-1B8D-415A-9B57-C29C3362B061}"/>
    <cellStyle name="표준 7 4" xfId="21265" xr:uid="{4D12A9A1-DFF1-42A6-BEED-BEED5846AE42}"/>
    <cellStyle name="표준 7 4 2" xfId="21266" xr:uid="{78D57873-5BBC-461B-B1D7-D9282B196E9C}"/>
    <cellStyle name="표준 7 4 2 2" xfId="21267" xr:uid="{8D8CA70A-8DBA-4F3F-B675-2453B9FEFF41}"/>
    <cellStyle name="표준 7 4 2 2 2" xfId="21268" xr:uid="{849CEC36-E127-4C86-9C0C-149FCD49A59A}"/>
    <cellStyle name="표준 7 4 2 3" xfId="21269" xr:uid="{A689999E-A77D-49E8-9B33-05D99BF5160E}"/>
    <cellStyle name="표준 7 5" xfId="21270" xr:uid="{0FBF2D1D-77CA-40BA-BA5E-6DA0DA9EB491}"/>
    <cellStyle name="표준 7 5 2" xfId="21271" xr:uid="{E79C6FB4-8D22-4102-A024-2B80221FAC90}"/>
    <cellStyle name="표준 7 5 2 2" xfId="21272" xr:uid="{129D4291-CB6D-40C6-AC8F-85128378ED95}"/>
    <cellStyle name="표준 7 5 2 2 2" xfId="21273" xr:uid="{5A1146D5-B859-4A46-8C31-A01B08DB857C}"/>
    <cellStyle name="표준 7 5 2 3" xfId="21274" xr:uid="{BED9E86F-45D6-41B6-881D-949CB045361E}"/>
    <cellStyle name="표준 7 6" xfId="21275" xr:uid="{1E389D0C-60B6-4940-A74C-F1314FA1BA76}"/>
    <cellStyle name="표준 7 6 2" xfId="21276" xr:uid="{7BF1914E-E412-4BAF-8756-6427D947EBC1}"/>
    <cellStyle name="표준 7 6 2 2" xfId="21277" xr:uid="{3E3F7840-2A3D-4F21-AF82-2DD6C2548828}"/>
    <cellStyle name="표준 7 6 2 2 2" xfId="21278" xr:uid="{423A6313-2899-47E0-988D-63D249F02D8A}"/>
    <cellStyle name="표준 7 6 2 3" xfId="21279" xr:uid="{6831C847-6328-490E-A1C6-4EB9EB1AB7EA}"/>
    <cellStyle name="표준 7 7" xfId="21280" xr:uid="{90375980-14AB-400B-9616-B1C14BF23938}"/>
    <cellStyle name="표준 7 7 2" xfId="21281" xr:uid="{B69D1289-7304-4F07-AEF7-6D2CB6DCB5E5}"/>
    <cellStyle name="표준 7 7 2 2" xfId="21282" xr:uid="{A105E060-7D2C-4942-910E-E517327A9FC5}"/>
    <cellStyle name="표준 7 7 2 2 2" xfId="21283" xr:uid="{CB19DFF5-38DE-4A36-9A1A-BA8815820B98}"/>
    <cellStyle name="표준 7 7 2 3" xfId="21284" xr:uid="{68618EBE-DDCA-407E-92FD-B55EFC72DD1E}"/>
    <cellStyle name="표준 7 8" xfId="21285" xr:uid="{0B9BBA16-B446-4BC9-A661-661AD8AC8716}"/>
    <cellStyle name="표준 7 8 2" xfId="21286" xr:uid="{82D1183D-1475-4241-A0A2-1BB9727E833F}"/>
    <cellStyle name="표준 7 8 2 2" xfId="21287" xr:uid="{9C7B9FE7-9AE9-4DAD-BDF5-C7A2474731DC}"/>
    <cellStyle name="표준 7 8 3" xfId="21288" xr:uid="{A7697194-FE42-4B1D-A9DA-44447CC22244}"/>
    <cellStyle name="표준 7 9" xfId="21289" xr:uid="{0F46418D-5CAB-4681-A31B-CC492D60DEFA}"/>
    <cellStyle name="표준 7 9 2" xfId="21290" xr:uid="{2DC29875-69D7-4F04-A7E8-C0BD6BCB33E7}"/>
    <cellStyle name="표준 7 9 2 2" xfId="21291" xr:uid="{38F3CC37-E044-4A60-8BDF-34A520F1BD49}"/>
    <cellStyle name="표준 7 9 3" xfId="21292" xr:uid="{4B188763-FB27-4A09-8010-8F249538BA05}"/>
    <cellStyle name="표준 70" xfId="28360" xr:uid="{E02EBDC4-64AA-4A93-9441-7952C0CC6840}"/>
    <cellStyle name="표준 71" xfId="28361" xr:uid="{7FB8E723-17E3-42CB-ADD5-3276FDC9EEE8}"/>
    <cellStyle name="표준 72" xfId="28362" xr:uid="{A1C9B442-5F61-4B57-A0CF-5CA816AFF198}"/>
    <cellStyle name="표준 73" xfId="28363" xr:uid="{D192B803-7E66-4068-8884-82CDC2BDDFAB}"/>
    <cellStyle name="표준 74" xfId="28364" xr:uid="{86B2A0E4-A70C-418A-A603-7D39924F5281}"/>
    <cellStyle name="표준 75" xfId="28365" xr:uid="{37152EB2-CA27-464A-B69E-75F1ED0FCD26}"/>
    <cellStyle name="표준 76" xfId="28366" xr:uid="{33AEBD0C-59B3-4249-963B-CD1ED7ADD47B}"/>
    <cellStyle name="표준 77" xfId="28367" xr:uid="{DF08062D-6015-4345-BCAA-0D5DBA918C4E}"/>
    <cellStyle name="표준 78" xfId="28368" xr:uid="{648E1B81-146A-4D60-8E37-31695842EA6B}"/>
    <cellStyle name="표준 79" xfId="28369" xr:uid="{D78D1F56-60E9-45A6-83A0-238A80141E95}"/>
    <cellStyle name="표준 8" xfId="21293" xr:uid="{4F3DC7FC-D00D-49A9-8AE4-C52536159751}"/>
    <cellStyle name="標準 8" xfId="31511" xr:uid="{23367B49-5514-486D-BABA-447C3A8C9DE1}"/>
    <cellStyle name="표준 8 10" xfId="21294" xr:uid="{A44FFE2F-E1A7-4057-8566-EAD59DE00F1F}"/>
    <cellStyle name="표준 8 10 2" xfId="21295" xr:uid="{B85C1ADE-3DAE-4C20-B8F5-648CDC7F9121}"/>
    <cellStyle name="표준 8 10 2 2" xfId="21296" xr:uid="{478A304F-9BB5-4153-8070-0BD9DD9475EC}"/>
    <cellStyle name="표준 8 10 3" xfId="21297" xr:uid="{2CB07644-F97D-44B2-93CC-3434D0ECE5F4}"/>
    <cellStyle name="표준 8 11" xfId="21298" xr:uid="{EB467D47-0AA6-465F-8F55-4DD120F7AD76}"/>
    <cellStyle name="표준 8 11 2" xfId="21299" xr:uid="{5AD27CBD-BDB8-451D-B96F-B5AF1271F89A}"/>
    <cellStyle name="표준 8 11 2 2" xfId="21300" xr:uid="{56D8431F-E25D-4635-B11F-50174BEF837F}"/>
    <cellStyle name="표준 8 11 3" xfId="21301" xr:uid="{72EA79FD-70CF-49D0-9AC6-B869BA3C0029}"/>
    <cellStyle name="표준 8 12" xfId="21302" xr:uid="{7AC6D9AF-7E86-4D43-A9F3-46BDC727C732}"/>
    <cellStyle name="표준 8 12 2" xfId="21303" xr:uid="{443CB879-3365-4DDA-AD33-791D7D6D88C0}"/>
    <cellStyle name="표준 8 12 2 2" xfId="21304" xr:uid="{384156CF-7069-4D76-A920-21AACDB9189F}"/>
    <cellStyle name="표준 8 12 3" xfId="21305" xr:uid="{8E341529-93C8-4606-971A-AB4BDB1F25E2}"/>
    <cellStyle name="표준 8 13" xfId="21306" xr:uid="{EE95B543-6FAF-489E-9D7C-AC1DE831EC66}"/>
    <cellStyle name="표준 8 13 2" xfId="21307" xr:uid="{36815114-5891-4EFB-B477-4CB7CAE9910F}"/>
    <cellStyle name="표준 8 13 2 2" xfId="21308" xr:uid="{6E4397C0-3595-4EFB-94EB-B66771FFF686}"/>
    <cellStyle name="표준 8 13 3" xfId="21309" xr:uid="{76EB5E8D-AD64-428A-92A9-EA6D03FA8A4B}"/>
    <cellStyle name="표준 8 14" xfId="21310" xr:uid="{C9E0DEA3-ED89-473E-B1F5-ED11DEE6853E}"/>
    <cellStyle name="표준 8 14 2" xfId="21311" xr:uid="{8FA55636-EF59-4C32-B3F5-441B5836C875}"/>
    <cellStyle name="표준 8 14 2 2" xfId="21312" xr:uid="{3D5A2440-7DB0-48BD-8FBC-F711DAEB1C4E}"/>
    <cellStyle name="표준 8 14 3" xfId="21313" xr:uid="{9CE385B3-056A-438A-BBA2-AFAC80F51B82}"/>
    <cellStyle name="표준 8 15" xfId="21314" xr:uid="{D9566726-5BA0-4CA6-818E-506EEB70C45E}"/>
    <cellStyle name="표준 8 15 2" xfId="21315" xr:uid="{DD496723-D0C9-42F1-B9B0-40D1873B7979}"/>
    <cellStyle name="표준 8 15 2 2" xfId="21316" xr:uid="{864757DA-AB68-4EF5-AD54-FA3F48ED327E}"/>
    <cellStyle name="표준 8 15 3" xfId="21317" xr:uid="{7D535C92-E34C-4397-B4D6-3A4FE7AFD77E}"/>
    <cellStyle name="표준 8 16" xfId="21318" xr:uid="{0F9C5FFF-7B24-4DFF-8FBD-DCE5A7CC9842}"/>
    <cellStyle name="표준 8 16 2" xfId="21319" xr:uid="{876E412B-9094-41A0-9680-78937A211F3B}"/>
    <cellStyle name="표준 8 16 2 2" xfId="21320" xr:uid="{BFCD179A-5ABA-4B1D-A4DC-3B903B77FD2E}"/>
    <cellStyle name="표준 8 16 3" xfId="21321" xr:uid="{13AF212E-1075-44A9-8E77-F60973576CE1}"/>
    <cellStyle name="표준 8 17" xfId="21322" xr:uid="{E05D9889-6580-4E34-B6A1-DC4268BE2F01}"/>
    <cellStyle name="표준 8 17 2" xfId="21323" xr:uid="{6F63EE5E-0F77-4445-BC5D-8C15137A85A7}"/>
    <cellStyle name="표준 8 17 2 2" xfId="21324" xr:uid="{3275CF62-52AE-448D-B158-5F8A548A0210}"/>
    <cellStyle name="표준 8 17 3" xfId="21325" xr:uid="{C475BE18-93DB-403E-B436-6C9F5116FAB8}"/>
    <cellStyle name="표준 8 18" xfId="42354" xr:uid="{C4A476E2-514C-466D-B119-5A4D69C12BA3}"/>
    <cellStyle name="표준 8 2" xfId="21326" xr:uid="{B1564B8B-0E7B-4562-9B03-BD155DDEE3BE}"/>
    <cellStyle name="표준 8 2 10" xfId="21327" xr:uid="{36BC90D9-4E1B-4A40-A450-9A676D5F61B7}"/>
    <cellStyle name="표준 8 2 10 2" xfId="21328" xr:uid="{7C5A1C6D-DADD-4DEB-9B64-B93CE9EDB431}"/>
    <cellStyle name="표준 8 2 10 2 2" xfId="21329" xr:uid="{FEA1B529-ED0B-4AB3-93AA-F6818F37A44A}"/>
    <cellStyle name="표준 8 2 10 3" xfId="21330" xr:uid="{1B80A2E4-0107-4C38-BD13-4D5AD87EE458}"/>
    <cellStyle name="표준 8 2 11" xfId="21331" xr:uid="{04FDC6F4-7F93-46F7-B161-9AD2F6251388}"/>
    <cellStyle name="표준 8 2 11 2" xfId="21332" xr:uid="{6B8F400B-B47E-4562-8F00-87E1971159A5}"/>
    <cellStyle name="표준 8 2 11 2 2" xfId="21333" xr:uid="{5E85A861-8216-4793-8A48-51235B0C3022}"/>
    <cellStyle name="표준 8 2 11 3" xfId="21334" xr:uid="{A28FF00A-19DE-4272-8321-0D22C30736D3}"/>
    <cellStyle name="표준 8 2 12" xfId="21335" xr:uid="{69E0914C-000B-42E0-98CB-A51EC2029215}"/>
    <cellStyle name="표준 8 2 12 2" xfId="21336" xr:uid="{23B01B45-CFE6-4104-927D-27543CE13421}"/>
    <cellStyle name="표준 8 2 12 2 2" xfId="21337" xr:uid="{2E222B86-D796-40D9-941A-0B20564EE3CD}"/>
    <cellStyle name="표준 8 2 12 3" xfId="21338" xr:uid="{15AA1400-265A-45E5-AB20-B1D83342DE21}"/>
    <cellStyle name="표준 8 2 13" xfId="21339" xr:uid="{34D6EA8E-0AAF-4DFC-B6A4-D2021F630603}"/>
    <cellStyle name="표준 8 2 13 2" xfId="21340" xr:uid="{8053B4C7-9569-498F-925A-DF37AED7D979}"/>
    <cellStyle name="표준 8 2 13 2 2" xfId="21341" xr:uid="{AF103807-AFC1-4B53-910B-049C6B0DDA7A}"/>
    <cellStyle name="표준 8 2 13 3" xfId="21342" xr:uid="{683CAA22-2036-4063-A137-7FAE9E35DAE5}"/>
    <cellStyle name="표준 8 2 14" xfId="21343" xr:uid="{E75714AB-D9A4-432A-B35B-3F0D2E45DEB7}"/>
    <cellStyle name="표준 8 2 14 2" xfId="21344" xr:uid="{D48328F3-9D97-4E75-84A6-0624EB3DC9EC}"/>
    <cellStyle name="표준 8 2 14 2 2" xfId="21345" xr:uid="{5255F08F-AF92-49E4-A898-6A6C9521671D}"/>
    <cellStyle name="표준 8 2 14 3" xfId="21346" xr:uid="{EA731664-D049-485E-BA6B-15E29E4EC907}"/>
    <cellStyle name="표준 8 2 15" xfId="21347" xr:uid="{7F4D325E-5F1D-450E-83A5-49B4F842B1CD}"/>
    <cellStyle name="표준 8 2 15 2" xfId="21348" xr:uid="{1308A2B2-E658-4E07-B87B-C51131CF0FB1}"/>
    <cellStyle name="표준 8 2 15 2 2" xfId="21349" xr:uid="{74213A08-1FDF-4836-BC32-711345E377D1}"/>
    <cellStyle name="표준 8 2 15 3" xfId="21350" xr:uid="{999A32ED-5388-4AFF-8964-2ADBF0259A4A}"/>
    <cellStyle name="표준 8 2 16" xfId="21351" xr:uid="{E35D2CA3-F088-4B07-81E7-97FC3C7D0998}"/>
    <cellStyle name="표준 8 2 16 2" xfId="21352" xr:uid="{0E4ABA31-AFC5-4EAA-953E-C2EFB56B3D3C}"/>
    <cellStyle name="표준 8 2 16 2 2" xfId="21353" xr:uid="{9B354AE2-D7F0-4C88-9825-9CD44B72DB1C}"/>
    <cellStyle name="표준 8 2 16 3" xfId="21354" xr:uid="{F5ED95E6-A674-4BAA-8EF1-3BE6E13D368B}"/>
    <cellStyle name="표준 8 2 17" xfId="21355" xr:uid="{E779D66B-C2E1-49F8-A535-017D8BFF8418}"/>
    <cellStyle name="표준 8 2 17 2" xfId="21356" xr:uid="{3C3B3F37-8DE0-41F6-948D-B30DEDECB2A1}"/>
    <cellStyle name="표준 8 2 18" xfId="21357" xr:uid="{D58FF090-782C-411A-98C0-BAC723810A20}"/>
    <cellStyle name="표준 8 2 2" xfId="21358" xr:uid="{4894C483-7BAF-4321-BAF4-C6844E73D5E3}"/>
    <cellStyle name="표준 8 2 2 2" xfId="21359" xr:uid="{5965AA2B-D523-4955-A42C-65090C1125A2}"/>
    <cellStyle name="표준 8 2 2 2 2" xfId="21360" xr:uid="{BC9917E2-E490-4F65-9FB6-E1BE47639285}"/>
    <cellStyle name="표준 8 2 2 2 2 2" xfId="21361" xr:uid="{CAA8EBD0-179A-4251-B3DA-56EE1061541A}"/>
    <cellStyle name="표준 8 2 2 2 3" xfId="21362" xr:uid="{C56A10F8-DCD5-40BB-8795-6A11C21C2C5D}"/>
    <cellStyle name="표준 8 2 3" xfId="21363" xr:uid="{EB880B83-8B5C-4C4B-BD6C-9F58EEF01FEC}"/>
    <cellStyle name="표준 8 2 3 2" xfId="21364" xr:uid="{E7D6A240-8648-4E15-A6B4-24F0D3C5C569}"/>
    <cellStyle name="표준 8 2 3 2 2" xfId="21365" xr:uid="{214C74AC-7360-41D3-8E45-23382BC6E1E2}"/>
    <cellStyle name="표준 8 2 3 2 2 2" xfId="21366" xr:uid="{7B2D3358-E899-42D4-A804-AC2E108311A7}"/>
    <cellStyle name="표준 8 2 3 2 3" xfId="21367" xr:uid="{73EDF818-A20E-42C0-9DEC-22810904E6B0}"/>
    <cellStyle name="표준 8 2 4" xfId="21368" xr:uid="{0C1FC060-8CFB-4A4C-9B83-572D34FF8EE5}"/>
    <cellStyle name="표준 8 2 4 2" xfId="21369" xr:uid="{5838798D-1BA6-4A1F-8BEC-468586464597}"/>
    <cellStyle name="표준 8 2 4 2 2" xfId="21370" xr:uid="{96B676FB-67FC-48B4-85CF-7843A1C3D073}"/>
    <cellStyle name="표준 8 2 4 2 2 2" xfId="21371" xr:uid="{CA6CF6BF-2766-4C73-8B9B-D60135BFF8B7}"/>
    <cellStyle name="표준 8 2 4 2 3" xfId="21372" xr:uid="{7AB05EA3-A979-49E1-8C10-A81923208C8C}"/>
    <cellStyle name="표준 8 2 5" xfId="21373" xr:uid="{7E368B7F-1AA2-40A5-A39B-1CE632E8F3EF}"/>
    <cellStyle name="표준 8 2 5 2" xfId="21374" xr:uid="{925B91FA-E8D2-4092-9EE8-C9DB2BFFE0C1}"/>
    <cellStyle name="표준 8 2 5 2 2" xfId="21375" xr:uid="{72D03147-FA24-46AE-B311-D92DBBAA9C96}"/>
    <cellStyle name="표준 8 2 5 2 2 2" xfId="21376" xr:uid="{3DF54E52-FC0E-4913-BF88-44D3385B1361}"/>
    <cellStyle name="표준 8 2 5 2 3" xfId="21377" xr:uid="{855F70D4-4D74-4F4B-A10D-913DF3C12D59}"/>
    <cellStyle name="표준 8 2 6" xfId="21378" xr:uid="{244B88A9-2CE9-4C89-AF4F-ABCBD5270233}"/>
    <cellStyle name="표준 8 2 6 2" xfId="21379" xr:uid="{42280A79-DABD-4128-B34C-1E8648447C83}"/>
    <cellStyle name="표준 8 2 6 2 2" xfId="21380" xr:uid="{05A37F0A-2884-474B-8B34-3700A3E68396}"/>
    <cellStyle name="표준 8 2 6 2 2 2" xfId="21381" xr:uid="{18D3C3F8-B0E7-4628-B3E0-AE61144B8501}"/>
    <cellStyle name="표준 8 2 6 2 3" xfId="21382" xr:uid="{5712EF35-1672-4466-AD71-02E16756742A}"/>
    <cellStyle name="표준 8 2 7" xfId="21383" xr:uid="{594FFD71-CC5D-41D8-9E20-66C54B59C160}"/>
    <cellStyle name="표준 8 2 7 2" xfId="21384" xr:uid="{9D30C28C-4FB8-4E21-B153-87A38D60655A}"/>
    <cellStyle name="표준 8 2 7 2 2" xfId="21385" xr:uid="{36552766-3B9F-4D4B-A293-B77CE1207D5C}"/>
    <cellStyle name="표준 8 2 7 3" xfId="21386" xr:uid="{A3B6FE67-141D-4EBA-A3D2-3116941ACEA8}"/>
    <cellStyle name="표준 8 2 8" xfId="21387" xr:uid="{F3C97BE1-2513-42C2-A2D4-9906DC386D25}"/>
    <cellStyle name="표준 8 2 8 2" xfId="21388" xr:uid="{A0BD44E8-0E01-4247-8952-30140CA506CE}"/>
    <cellStyle name="표준 8 2 8 2 2" xfId="21389" xr:uid="{92A2108B-97D9-4C84-B626-8C0818C2D00E}"/>
    <cellStyle name="표준 8 2 8 3" xfId="21390" xr:uid="{03573099-CA08-41CF-9001-D00E11C5BBEA}"/>
    <cellStyle name="표준 8 2 9" xfId="21391" xr:uid="{4BA949C6-300C-4FD7-B6EB-69AAFA41AB83}"/>
    <cellStyle name="표준 8 2 9 2" xfId="21392" xr:uid="{35262672-940C-4E86-BEC1-FC8E101A9805}"/>
    <cellStyle name="표준 8 2 9 2 2" xfId="21393" xr:uid="{32043361-9F2D-453E-87BD-6A81FCE820D4}"/>
    <cellStyle name="표준 8 2 9 3" xfId="21394" xr:uid="{817712B0-F490-4150-8CDB-7838EDBCE97D}"/>
    <cellStyle name="표준 8 3" xfId="21395" xr:uid="{427DC0B9-409F-4D56-B9F3-1E985850A377}"/>
    <cellStyle name="표준 8 3 2" xfId="21396" xr:uid="{634D9DBA-3DDB-4FD3-B238-D4EA95A7BD07}"/>
    <cellStyle name="표준 8 3 2 2" xfId="21397" xr:uid="{F7C92ED7-49C1-4A5B-AABC-B17BB3B27A5F}"/>
    <cellStyle name="표준 8 3 2 2 2" xfId="21398" xr:uid="{72AA2149-9948-4F7C-8DF7-455F8DB70FC4}"/>
    <cellStyle name="표준 8 3 2 3" xfId="21399" xr:uid="{59525EBE-92E2-4191-A4BF-6087D0AE8D9D}"/>
    <cellStyle name="표준 8 4" xfId="21400" xr:uid="{108286E2-4006-4989-93BB-FE59BD667903}"/>
    <cellStyle name="표준 8 4 2" xfId="21401" xr:uid="{6E1F6E3A-CBF2-43D9-AA53-6AE6182D6A6B}"/>
    <cellStyle name="표준 8 4 2 2" xfId="21402" xr:uid="{99ACE717-C941-40AA-A129-E799F82FCCE2}"/>
    <cellStyle name="표준 8 4 2 2 2" xfId="21403" xr:uid="{53CFAF17-6264-4A64-9A65-324CA58F59DF}"/>
    <cellStyle name="표준 8 4 2 3" xfId="21404" xr:uid="{13456998-044D-4090-9C32-D5F7067F9E45}"/>
    <cellStyle name="표준 8 5" xfId="21405" xr:uid="{0651B1F1-C9AA-4AA1-92DA-B73FE90E5A98}"/>
    <cellStyle name="표준 8 5 2" xfId="21406" xr:uid="{4DA0D113-38A6-452F-8813-3567DFF89E2A}"/>
    <cellStyle name="표준 8 5 2 2" xfId="21407" xr:uid="{5C79C502-D4DE-4379-A0AD-47D673600E21}"/>
    <cellStyle name="표준 8 5 2 2 2" xfId="21408" xr:uid="{E82943B5-ECBB-428B-8295-93DBBA75C0ED}"/>
    <cellStyle name="표준 8 5 2 3" xfId="21409" xr:uid="{81BB783D-822F-49DD-90B1-8262C78975D9}"/>
    <cellStyle name="표준 8 6" xfId="21410" xr:uid="{6FD32454-AB11-40F0-81FF-F69555E9EFF1}"/>
    <cellStyle name="표준 8 6 2" xfId="21411" xr:uid="{36BC7F9D-F479-4BAC-9BDB-84B33F9539BD}"/>
    <cellStyle name="표준 8 6 2 2" xfId="21412" xr:uid="{C05F9BBA-5169-4A11-886F-754A3E7580C2}"/>
    <cellStyle name="표준 8 6 2 2 2" xfId="21413" xr:uid="{9AE40FF0-1E0D-45F6-8992-AD1C596934DF}"/>
    <cellStyle name="표준 8 6 2 3" xfId="21414" xr:uid="{0F8EF6E9-5348-4BF8-8B42-A14020FC0B6B}"/>
    <cellStyle name="표준 8 7" xfId="21415" xr:uid="{32C32010-8DED-420F-BB54-F1ED80C0E96D}"/>
    <cellStyle name="표준 8 7 2" xfId="21416" xr:uid="{8CB31291-552F-4181-9137-C890C2500255}"/>
    <cellStyle name="표준 8 7 2 2" xfId="21417" xr:uid="{064403D6-22AF-4926-B9BA-A9582C40D46B}"/>
    <cellStyle name="표준 8 7 2 2 2" xfId="21418" xr:uid="{B34D1447-4918-476F-914B-6455E9F266F3}"/>
    <cellStyle name="표준 8 7 2 3" xfId="21419" xr:uid="{8E2BD720-B5F8-4A22-8D6B-AC50AD4E9E81}"/>
    <cellStyle name="표준 8 8" xfId="21420" xr:uid="{039ECA0D-2333-4F4C-A16D-5DA9ABF15105}"/>
    <cellStyle name="표준 8 8 2" xfId="21421" xr:uid="{5464800B-5F62-4BBD-861D-5CCD1B51CAD7}"/>
    <cellStyle name="표준 8 8 2 2" xfId="21422" xr:uid="{7DFEC5B3-264D-44FE-A69A-8EE71AA221AC}"/>
    <cellStyle name="표준 8 8 3" xfId="21423" xr:uid="{4B15BB25-6E81-49DD-85BA-EF410DEDBE5B}"/>
    <cellStyle name="표준 8 9" xfId="21424" xr:uid="{6CC611F1-AB48-433E-8084-0F15D3319553}"/>
    <cellStyle name="표준 8 9 2" xfId="21425" xr:uid="{8CEBAF57-BEAA-4637-8729-298519968E21}"/>
    <cellStyle name="표준 8 9 2 2" xfId="21426" xr:uid="{72BF6AC7-367C-4D38-A5E3-46C1DE109483}"/>
    <cellStyle name="표준 8 9 3" xfId="21427" xr:uid="{C593EB8B-3307-4799-96FA-D77C7F8628C7}"/>
    <cellStyle name="표준 80" xfId="28370" xr:uid="{2E00EC31-E368-4439-BF66-4F9D4C4A1510}"/>
    <cellStyle name="표준 81" xfId="28371" xr:uid="{EC38780B-B514-44CE-BA85-65092B591A16}"/>
    <cellStyle name="표준 82" xfId="28372" xr:uid="{F34A7710-0577-473F-89BD-FC69F2110F13}"/>
    <cellStyle name="표준 83" xfId="28373" xr:uid="{715376E8-A29D-4174-9091-F114A907A856}"/>
    <cellStyle name="표준 84" xfId="21428" xr:uid="{CB9548F8-D467-4177-B000-61A2CB9761DE}"/>
    <cellStyle name="표준 85" xfId="21429" xr:uid="{59C3C79A-8DEE-4DDD-91D9-AEAC0FEB1CF6}"/>
    <cellStyle name="표준 86" xfId="21430" xr:uid="{A7DFF4FB-7492-483F-845E-317C955C0206}"/>
    <cellStyle name="표준 87" xfId="21431" xr:uid="{1CB4B2E6-7CC1-40CE-A1F4-E965FC6A8FE0}"/>
    <cellStyle name="표준 87 2" xfId="42334" xr:uid="{EE84CC73-98D5-42FA-B4BA-F6002877DDFD}"/>
    <cellStyle name="표준 88" xfId="21432" xr:uid="{E07D67EF-A718-4998-8D5C-012EE03A2CA7}"/>
    <cellStyle name="표준 89" xfId="28374" xr:uid="{9F06F3FD-FBD8-4D33-9CC8-84F46DF43C76}"/>
    <cellStyle name="표준 9" xfId="21433" xr:uid="{765A60A0-52BC-4E88-A96B-B647FD6FAA9E}"/>
    <cellStyle name="標準 9" xfId="31512" xr:uid="{369AED4F-D1C5-4547-A44A-CCDBA4ED7DCB}"/>
    <cellStyle name="표준 9 10" xfId="21434" xr:uid="{315358B5-1AAB-4325-93D9-2AB8B4657EB1}"/>
    <cellStyle name="표준 9 10 2" xfId="21435" xr:uid="{4C7FEAC8-3086-482E-9FCF-C3AE55F97BD0}"/>
    <cellStyle name="표준 9 10 2 2" xfId="21436" xr:uid="{9C4D4774-4F24-494C-8CFC-03AC24788B85}"/>
    <cellStyle name="표준 9 10 3" xfId="21437" xr:uid="{D0730DD6-4FD3-400C-B4F9-4F239F1372DA}"/>
    <cellStyle name="표준 9 11" xfId="21438" xr:uid="{7150C6CE-B053-40B9-ACAA-CF71A8D22D97}"/>
    <cellStyle name="표준 9 11 2" xfId="21439" xr:uid="{558AF43B-485D-4542-BB86-1ED2467182A3}"/>
    <cellStyle name="표준 9 11 2 2" xfId="21440" xr:uid="{5A7910EE-7223-4E05-8B6B-DB0175F981E7}"/>
    <cellStyle name="표준 9 11 3" xfId="21441" xr:uid="{096E681F-B724-4D86-A594-1C38897A57A5}"/>
    <cellStyle name="표준 9 12" xfId="21442" xr:uid="{B69A624E-8A66-4355-981D-2FE4233E01AA}"/>
    <cellStyle name="표준 9 12 2" xfId="21443" xr:uid="{B217D267-FF73-4C05-93EF-4135E9000AA9}"/>
    <cellStyle name="표준 9 12 2 2" xfId="21444" xr:uid="{A66A1CD4-B205-41D9-8545-499A89E53E2F}"/>
    <cellStyle name="표준 9 12 3" xfId="21445" xr:uid="{0E269B51-2BF9-45FC-80EE-A0C19FAD5E4E}"/>
    <cellStyle name="표준 9 13" xfId="21446" xr:uid="{0D587819-9115-47B5-B705-4337BA565625}"/>
    <cellStyle name="표준 9 13 2" xfId="21447" xr:uid="{5DDA743E-2643-4443-B9AF-C40BEC61C838}"/>
    <cellStyle name="표준 9 13 2 2" xfId="21448" xr:uid="{04308D86-20E2-409F-826A-40BDCBD7192B}"/>
    <cellStyle name="표준 9 13 3" xfId="21449" xr:uid="{C4C51B06-0E61-4D1C-B931-310FCF8A6D40}"/>
    <cellStyle name="표준 9 14" xfId="21450" xr:uid="{82DE99DB-DEBD-41D2-94FF-E29EF129E23A}"/>
    <cellStyle name="표준 9 14 2" xfId="21451" xr:uid="{82F2A0D7-B198-498B-81BF-9B7228EB38D7}"/>
    <cellStyle name="표준 9 14 2 2" xfId="21452" xr:uid="{C557DB23-10F0-4C6C-9831-6B4A9A51BBA4}"/>
    <cellStyle name="표준 9 14 3" xfId="21453" xr:uid="{369C4C8F-93EF-43F9-B3B8-9FB3AA889646}"/>
    <cellStyle name="표준 9 15" xfId="21454" xr:uid="{CC0E22EC-EDB2-4796-BD70-D61608A0FE57}"/>
    <cellStyle name="표준 9 15 2" xfId="21455" xr:uid="{A56D7D96-59E8-49DF-8255-E175258398C5}"/>
    <cellStyle name="표준 9 15 2 2" xfId="21456" xr:uid="{0BA2255F-F645-4FDF-BFB6-6061A933601A}"/>
    <cellStyle name="표준 9 15 3" xfId="21457" xr:uid="{10429852-0762-4959-9296-7DB6833BDE32}"/>
    <cellStyle name="표준 9 16" xfId="21458" xr:uid="{3B9F6BA8-A2AA-4F49-BA3F-260CDAB85815}"/>
    <cellStyle name="표준 9 16 2" xfId="21459" xr:uid="{522A13C4-FF44-4F6B-A3B7-FD47330AAE59}"/>
    <cellStyle name="표준 9 16 2 2" xfId="21460" xr:uid="{4487A70B-FAA6-45FF-AE55-2A1CFD0C3A34}"/>
    <cellStyle name="표준 9 16 3" xfId="21461" xr:uid="{E83808AA-434D-47B0-ACB3-04B7DB6F651A}"/>
    <cellStyle name="표준 9 17" xfId="21462" xr:uid="{05BC2226-C049-457E-BDB6-5A669163B329}"/>
    <cellStyle name="표준 9 17 2" xfId="21463" xr:uid="{3F9532B9-DC78-48DC-B91D-2AFDDED31BB5}"/>
    <cellStyle name="표준 9 17 2 2" xfId="21464" xr:uid="{D4CAD6D2-A083-4F86-86F1-33B29923A0D0}"/>
    <cellStyle name="표준 9 17 3" xfId="21465" xr:uid="{ADBB26A4-DE2E-4BB2-85B5-794D28C0AEA2}"/>
    <cellStyle name="표준 9 18" xfId="42356" xr:uid="{303DE4A1-6E9E-4425-8E85-760202391431}"/>
    <cellStyle name="표준 9 2" xfId="21466" xr:uid="{B51B0BFD-D594-4ABC-8278-7E6F530BA362}"/>
    <cellStyle name="표준 9 3" xfId="21467" xr:uid="{0B6D20DB-90AD-4ACB-8501-062BD92FD0BB}"/>
    <cellStyle name="표준 9 3 2" xfId="21468" xr:uid="{B67A6699-23CB-4602-B8A1-9D31C77B39E0}"/>
    <cellStyle name="표준 9 3 2 2" xfId="21469" xr:uid="{A8BA9F73-B3D7-4E29-B217-8D222D5FCA9A}"/>
    <cellStyle name="표준 9 3 2 2 2" xfId="21470" xr:uid="{64FA0489-C17D-420C-BC8D-B59B308B5A23}"/>
    <cellStyle name="표준 9 3 2 3" xfId="21471" xr:uid="{E5053157-A504-45CA-820E-A1B6ED9ACDF6}"/>
    <cellStyle name="표준 9 4" xfId="21472" xr:uid="{A0D6706C-76C3-4125-B3BF-E5D22EF1F626}"/>
    <cellStyle name="표준 9 4 2" xfId="21473" xr:uid="{1D6E4985-7B56-4E05-AE96-5C65D39E5C2A}"/>
    <cellStyle name="표준 9 4 2 2" xfId="21474" xr:uid="{E857D987-4C19-4C40-BA73-06B931445F23}"/>
    <cellStyle name="표준 9 4 2 2 2" xfId="21475" xr:uid="{045C156C-4C29-4724-A556-161ED42A807C}"/>
    <cellStyle name="표준 9 4 2 3" xfId="21476" xr:uid="{4452D444-5D65-4156-B90B-FCF4F8C2F274}"/>
    <cellStyle name="표준 9 5" xfId="21477" xr:uid="{C548B120-E5A8-4107-B018-247620431EC8}"/>
    <cellStyle name="표준 9 5 2" xfId="21478" xr:uid="{DD0DA8EB-E553-4DE6-8A6E-05AF33FB050D}"/>
    <cellStyle name="표준 9 5 2 2" xfId="21479" xr:uid="{7C7ABB96-1E8D-4CA3-A0BD-C536A7F4F538}"/>
    <cellStyle name="표준 9 5 2 2 2" xfId="21480" xr:uid="{C6D2B9D6-2FE5-44D7-9827-924CA99468C6}"/>
    <cellStyle name="표준 9 5 2 3" xfId="21481" xr:uid="{374A80F8-9C36-4004-86A8-6C33FF8B3171}"/>
    <cellStyle name="표준 9 6" xfId="21482" xr:uid="{6AE7B572-9E39-4631-A97B-852BC89B602B}"/>
    <cellStyle name="표준 9 6 2" xfId="21483" xr:uid="{89130477-F226-442C-9DA2-68F6B68AA7E9}"/>
    <cellStyle name="표준 9 6 2 2" xfId="21484" xr:uid="{1BC27B15-9752-47BB-B9E5-166C436B5A59}"/>
    <cellStyle name="표준 9 6 2 2 2" xfId="21485" xr:uid="{3ED5AD3E-259B-4510-B6F8-0ECA027F4955}"/>
    <cellStyle name="표준 9 6 2 3" xfId="21486" xr:uid="{02D1EFBD-6A11-400A-9196-0668D1545B36}"/>
    <cellStyle name="표준 9 7" xfId="21487" xr:uid="{1AAA9E2E-833C-44F3-A594-D4125608C67A}"/>
    <cellStyle name="표준 9 7 2" xfId="21488" xr:uid="{EB56BAF0-0796-44DB-A6FC-A28978054DBB}"/>
    <cellStyle name="표준 9 7 2 2" xfId="21489" xr:uid="{85C9709E-5D11-4C81-83FE-64FC1D4E1A2A}"/>
    <cellStyle name="표준 9 7 2 2 2" xfId="21490" xr:uid="{C19957DD-6D93-4103-96A7-33870B4E4925}"/>
    <cellStyle name="표준 9 7 2 3" xfId="21491" xr:uid="{D8F85C72-9302-4146-BCFA-6C27D4BA908B}"/>
    <cellStyle name="표준 9 8" xfId="21492" xr:uid="{49B148F5-D03C-419D-A594-F64CD2F4FBCF}"/>
    <cellStyle name="표준 9 8 2" xfId="21493" xr:uid="{E5BD88D7-0EBC-44E3-91C9-FF1DC1F8F375}"/>
    <cellStyle name="표준 9 8 2 2" xfId="21494" xr:uid="{323ABB1B-F256-4508-BF71-AE0ED89979BF}"/>
    <cellStyle name="표준 9 8 3" xfId="21495" xr:uid="{6352EDEF-6528-4497-9276-9C6636C1C255}"/>
    <cellStyle name="표준 9 9" xfId="21496" xr:uid="{EFC1DAC1-3BD5-46FC-B425-3B4FC7F7464B}"/>
    <cellStyle name="표준 9 9 2" xfId="21497" xr:uid="{92D46C98-4D78-4303-A489-539B49CD3E9D}"/>
    <cellStyle name="표준 9 9 2 2" xfId="21498" xr:uid="{3BC6631E-E5BD-4648-AD25-D898674BC12B}"/>
    <cellStyle name="표준 9 9 3" xfId="21499" xr:uid="{ECEDE484-B24F-4040-8A4E-E1B4E5D09924}"/>
    <cellStyle name="표준 90" xfId="28375" xr:uid="{C004A373-5A03-4A3E-9EF6-624D10B0447E}"/>
    <cellStyle name="표준 91" xfId="28376" xr:uid="{DD6E8D26-67C9-44D0-BBFD-942CC0C92AB8}"/>
    <cellStyle name="표준 92" xfId="28377" xr:uid="{CC1ACC5B-F3A6-49A7-8E9D-CD37B10A2D0F}"/>
    <cellStyle name="표준 93" xfId="28378" xr:uid="{9FF09587-86C0-49B1-B490-A35086C70ED6}"/>
    <cellStyle name="표준 93 2" xfId="28379" xr:uid="{0CC9295D-778F-4157-A7ED-757C5CF14F03}"/>
    <cellStyle name="표준 94" xfId="28380" xr:uid="{86EF2E1F-5594-4813-8DF8-A50E7CF4502A}"/>
    <cellStyle name="표준 95" xfId="28381" xr:uid="{AF780A15-3575-41D0-AD3C-C62ED29862BE}"/>
    <cellStyle name="표준 96" xfId="28388" xr:uid="{BD9CCC5F-77A1-4F29-A27F-B37543DF07EB}"/>
    <cellStyle name="표준 96 2" xfId="31431" xr:uid="{E4160273-9855-44EE-9B0E-B1F69A9E39D0}"/>
    <cellStyle name="표준 96 3" xfId="31667" xr:uid="{FA4F09DC-399E-47E0-9705-D26B71A88B74}"/>
    <cellStyle name="표준 97" xfId="28391" xr:uid="{7D06CB62-32D8-4BCA-80B0-B4CD703ADBA4}"/>
    <cellStyle name="표준 98" xfId="28399" xr:uid="{78481103-02A5-4E7B-9EE3-3DA8DABD8C0B}"/>
    <cellStyle name="표준 99" xfId="28405" xr:uid="{D13D4814-4770-4931-B490-5885752697A1}"/>
    <cellStyle name="標準_510145_5原則" xfId="21500" xr:uid="{F08A0626-9C7E-4513-A844-7132ED416D15}"/>
    <cellStyle name="표준△서식" xfId="21501" xr:uid="{4F2FE8C9-9855-411E-AF1D-564E7EF9D4D3}"/>
    <cellStyle name="푤貫롸몰[0]_RESULTS" xfId="21502" xr:uid="{61D99007-D9CA-480A-A4D9-8F4DB2A90B3A}"/>
    <cellStyle name="푤貫롸몰_RESULTS" xfId="21503" xr:uid="{F9C0BF70-0794-4015-A00D-95F011AB7803}"/>
    <cellStyle name="푤준_계수·손익계수_계산내역2" xfId="21504" xr:uid="{5CCBC9E8-4DBC-4518-BAD9-9A12A842E3C4}"/>
    <cellStyle name="하이퍼링크 2" xfId="21505" xr:uid="{179D1AD5-B532-401D-8008-A83291C6BC71}"/>
    <cellStyle name="하이퍼링크 2 2" xfId="28382" xr:uid="{D8D2304D-BD7C-4DE8-A0BF-C2BCA7741F2F}"/>
    <cellStyle name="하이퍼링크 3" xfId="21506" xr:uid="{3A74ED3D-8A45-4501-B8EA-4A46847735FA}"/>
    <cellStyle name="합계" xfId="21507" xr:uid="{639D99C7-E525-4A8E-913D-D38472D50015}"/>
    <cellStyle name="합산" xfId="21508" xr:uid="{F7167560-EFA6-4E9E-8BBD-9F48EE68D711}"/>
    <cellStyle name="합산 2" xfId="28383" xr:uid="{7966B2DB-FA28-4C55-A03F-A56F25D10137}"/>
    <cellStyle name="합산 3" xfId="28384" xr:uid="{4F8F1839-C992-4B80-835A-2D8AFBB22AF9}"/>
    <cellStyle name="합산 3 2" xfId="28385" xr:uid="{613D9068-EE90-4E2A-8EAC-3DCFB88E4E0C}"/>
    <cellStyle name="합산 3 3" xfId="28386" xr:uid="{6AEB8B8F-77A0-421D-9487-A35838ABEC17}"/>
    <cellStyle name="桁区切り 2" xfId="28387" xr:uid="{5D8598A8-5D8A-4419-B1C8-41A872985F18}"/>
    <cellStyle name="桁区切り 2 2" xfId="31513" xr:uid="{827C3E35-6F12-4974-8AB9-C18577CDD8F6}"/>
    <cellStyle name="桁区切り 2 3" xfId="31514" xr:uid="{28D7FF89-BB51-43E7-B911-7AF85E30BFC3}"/>
    <cellStyle name="桁区切り 3" xfId="31515" xr:uid="{01601B51-A75B-41CF-8867-34316F8AAF1C}"/>
    <cellStyle name="桁区切り 4" xfId="31516" xr:uid="{0FD7D1D5-5E49-4199-8AAA-E658B8AFA1F0}"/>
    <cellStyle name="桁区切り 4 2" xfId="31517" xr:uid="{DB2E9F35-EF13-4EA1-8EB6-64EC5509B82B}"/>
    <cellStyle name="桁区切り 5" xfId="31518" xr:uid="{4942952F-06E7-44F0-A453-5BCEEB2FBF4E}"/>
    <cellStyle name="桁区切り 6" xfId="31519" xr:uid="{A4546730-223E-4AD1-8D8E-426821C40BB5}"/>
    <cellStyle name="桁区切り 7" xfId="31520" xr:uid="{C975CB15-6FA0-40C5-B7F8-603EB693ED79}"/>
    <cellStyle name="解释性文本" xfId="31521" xr:uid="{D33A0B25-E783-4D1D-B7C2-46ADA78A2958}"/>
    <cellStyle name="好" xfId="31522" xr:uid="{6F8BBDD0-8FED-4F1A-A388-735F1F309462}"/>
    <cellStyle name="货币_2002" xfId="21509" xr:uid="{A416F616-0FB0-4E3B-81CE-67E096879A6C}"/>
    <cellStyle name="화폐기호" xfId="21510" xr:uid="{B7AE508B-9688-4BD0-9BD4-A5F0B55633B6}"/>
    <cellStyle name="화폐기호 2" xfId="21511" xr:uid="{24FEC65A-08DF-47FA-8242-AD7CAB9CD347}"/>
    <cellStyle name="화폐기호0" xfId="21512" xr:uid="{96075503-25FC-4A97-ACBF-BC99E7EB3FC2}"/>
    <cellStyle name="화폐기호0 2" xfId="21513" xr:uid="{FF904ECD-220B-45BA-B053-B09A6145A732}"/>
    <cellStyle name="황대호" xfId="21514" xr:uid="{38527E1A-787C-4D3A-914A-4592597D7EFE}"/>
    <cellStyle name="汇总" xfId="31523" xr:uid="{B5E6B3D3-1B8E-4585-8B33-74F095A4C0BF}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emf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emf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jpe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jpeg"/><Relationship Id="rId5" Type="http://schemas.openxmlformats.org/officeDocument/2006/relationships/image" Target="../media/image36.jpeg"/><Relationship Id="rId10" Type="http://schemas.openxmlformats.org/officeDocument/2006/relationships/image" Target="../media/image41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272143</xdr:colOff>
      <xdr:row>17</xdr:row>
      <xdr:rowOff>0</xdr:rowOff>
    </xdr:from>
    <xdr:to>
      <xdr:col>42</xdr:col>
      <xdr:colOff>95250</xdr:colOff>
      <xdr:row>22</xdr:row>
      <xdr:rowOff>85129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5D7892-E2C5-4997-8873-3D6646F5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0918" y="8553450"/>
          <a:ext cx="15596507" cy="3895129"/>
        </a:xfrm>
        <a:prstGeom prst="rect">
          <a:avLst/>
        </a:prstGeom>
      </xdr:spPr>
    </xdr:pic>
    <xdr:clientData/>
  </xdr:twoCellAnchor>
  <xdr:twoCellAnchor>
    <xdr:from>
      <xdr:col>24</xdr:col>
      <xdr:colOff>242454</xdr:colOff>
      <xdr:row>7</xdr:row>
      <xdr:rowOff>173182</xdr:rowOff>
    </xdr:from>
    <xdr:to>
      <xdr:col>40</xdr:col>
      <xdr:colOff>314150</xdr:colOff>
      <xdr:row>14</xdr:row>
      <xdr:rowOff>280370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E4EA4BFC-D66C-431D-A728-69B0AF0F4AB1}"/>
            </a:ext>
          </a:extLst>
        </xdr:cNvPr>
        <xdr:cNvGrpSpPr/>
      </xdr:nvGrpSpPr>
      <xdr:grpSpPr>
        <a:xfrm>
          <a:off x="16611847" y="1629146"/>
          <a:ext cx="10957410" cy="4883295"/>
          <a:chOff x="1125682" y="12850090"/>
          <a:chExt cx="11155332" cy="4887007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16C9B297-ED85-EE79-CBD7-EF8279E581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25682" y="12850090"/>
            <a:ext cx="11155332" cy="4887007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4EF0862B-326E-B7FE-51D8-3289F59B3098}"/>
              </a:ext>
            </a:extLst>
          </xdr:cNvPr>
          <xdr:cNvSpPr/>
        </xdr:nvSpPr>
        <xdr:spPr>
          <a:xfrm>
            <a:off x="5576455" y="16088591"/>
            <a:ext cx="640772" cy="159327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EE997986-23DF-8DD1-0A65-9EF892FFFB0C}"/>
              </a:ext>
            </a:extLst>
          </xdr:cNvPr>
          <xdr:cNvSpPr/>
        </xdr:nvSpPr>
        <xdr:spPr>
          <a:xfrm>
            <a:off x="10906991" y="16067809"/>
            <a:ext cx="640772" cy="159327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25</xdr:col>
      <xdr:colOff>17318</xdr:colOff>
      <xdr:row>14</xdr:row>
      <xdr:rowOff>467591</xdr:rowOff>
    </xdr:from>
    <xdr:to>
      <xdr:col>31</xdr:col>
      <xdr:colOff>549311</xdr:colOff>
      <xdr:row>19</xdr:row>
      <xdr:rowOff>403468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E8C146E-5455-465A-AA2C-D1D1A635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90893" y="6735041"/>
          <a:ext cx="4646793" cy="3745877"/>
        </a:xfrm>
        <a:prstGeom prst="rect">
          <a:avLst/>
        </a:prstGeom>
      </xdr:spPr>
    </xdr:pic>
    <xdr:clientData/>
  </xdr:twoCellAnchor>
  <xdr:twoCellAnchor editAs="oneCell">
    <xdr:from>
      <xdr:col>32</xdr:col>
      <xdr:colOff>163285</xdr:colOff>
      <xdr:row>14</xdr:row>
      <xdr:rowOff>408216</xdr:rowOff>
    </xdr:from>
    <xdr:to>
      <xdr:col>36</xdr:col>
      <xdr:colOff>530678</xdr:colOff>
      <xdr:row>19</xdr:row>
      <xdr:rowOff>434937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C5D40BC-54BB-44B8-B12E-8159380D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7460" y="6675666"/>
          <a:ext cx="3110593" cy="3836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575211</xdr:colOff>
      <xdr:row>14</xdr:row>
      <xdr:rowOff>482434</xdr:rowOff>
    </xdr:from>
    <xdr:to>
      <xdr:col>21</xdr:col>
      <xdr:colOff>88113</xdr:colOff>
      <xdr:row>16</xdr:row>
      <xdr:rowOff>741189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00A0E98-B56E-4857-B139-340E23AD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211" y="6714505"/>
          <a:ext cx="13841223" cy="17827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523875</xdr:colOff>
      <xdr:row>28</xdr:row>
      <xdr:rowOff>200025</xdr:rowOff>
    </xdr:from>
    <xdr:to>
      <xdr:col>17</xdr:col>
      <xdr:colOff>647700</xdr:colOff>
      <xdr:row>41</xdr:row>
      <xdr:rowOff>104775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1DFEF7-A1B9-559C-8359-00B1AE62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6105525"/>
          <a:ext cx="492442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31</xdr:row>
      <xdr:rowOff>190500</xdr:rowOff>
    </xdr:from>
    <xdr:to>
      <xdr:col>9</xdr:col>
      <xdr:colOff>619125</xdr:colOff>
      <xdr:row>41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F15C7B-EDD1-9EE3-9ACB-936560DB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6724650"/>
          <a:ext cx="51911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223611</xdr:colOff>
      <xdr:row>14</xdr:row>
      <xdr:rowOff>146957</xdr:rowOff>
    </xdr:from>
    <xdr:to>
      <xdr:col>40</xdr:col>
      <xdr:colOff>662642</xdr:colOff>
      <xdr:row>28</xdr:row>
      <xdr:rowOff>23144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966C71-4C83-4F64-90A2-AF860F5D9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3411" y="3652157"/>
          <a:ext cx="6604880" cy="2830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11206</xdr:colOff>
      <xdr:row>46</xdr:row>
      <xdr:rowOff>190501</xdr:rowOff>
    </xdr:from>
    <xdr:to>
      <xdr:col>13</xdr:col>
      <xdr:colOff>294301</xdr:colOff>
      <xdr:row>56</xdr:row>
      <xdr:rowOff>157175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B617C6-17C8-E7BF-CF20-17E938F2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2559" y="10623177"/>
          <a:ext cx="5068007" cy="209579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190499</xdr:colOff>
      <xdr:row>43</xdr:row>
      <xdr:rowOff>123265</xdr:rowOff>
    </xdr:from>
    <xdr:to>
      <xdr:col>18</xdr:col>
      <xdr:colOff>619005</xdr:colOff>
      <xdr:row>58</xdr:row>
      <xdr:rowOff>16119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6EFC4B0-843F-4F50-B5E1-DB4E519B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0323" y="9917206"/>
          <a:ext cx="3162741" cy="308653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51289</xdr:rowOff>
    </xdr:from>
    <xdr:to>
      <xdr:col>11</xdr:col>
      <xdr:colOff>10548</xdr:colOff>
      <xdr:row>63</xdr:row>
      <xdr:rowOff>61637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88ABFA9-00EE-F878-0515-E96E72BC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9846" y="13408270"/>
          <a:ext cx="2076740" cy="647790"/>
        </a:xfrm>
        <a:prstGeom prst="rect">
          <a:avLst/>
        </a:prstGeom>
      </xdr:spPr>
    </xdr:pic>
    <xdr:clientData/>
  </xdr:twoCellAnchor>
  <xdr:twoCellAnchor editAs="oneCell">
    <xdr:from>
      <xdr:col>10</xdr:col>
      <xdr:colOff>417635</xdr:colOff>
      <xdr:row>62</xdr:row>
      <xdr:rowOff>51290</xdr:rowOff>
    </xdr:from>
    <xdr:to>
      <xdr:col>14</xdr:col>
      <xdr:colOff>29307</xdr:colOff>
      <xdr:row>66</xdr:row>
      <xdr:rowOff>43962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7E81055-243C-BF73-74E0-0E2833594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40710" b="64478"/>
        <a:stretch>
          <a:fillRect/>
        </a:stretch>
      </xdr:blipFill>
      <xdr:spPr>
        <a:xfrm>
          <a:off x="7304943" y="13833232"/>
          <a:ext cx="2366595" cy="8425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69857</xdr:colOff>
      <xdr:row>306</xdr:row>
      <xdr:rowOff>90062</xdr:rowOff>
    </xdr:from>
    <xdr:to>
      <xdr:col>15</xdr:col>
      <xdr:colOff>573320</xdr:colOff>
      <xdr:row>315</xdr:row>
      <xdr:rowOff>80849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8B18B2-A44D-4939-88D6-C780AD49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7" y="29103212"/>
          <a:ext cx="8733063" cy="1876736"/>
        </a:xfrm>
        <a:prstGeom prst="rect">
          <a:avLst/>
        </a:prstGeom>
      </xdr:spPr>
    </xdr:pic>
    <xdr:clientData/>
  </xdr:twoCellAnchor>
  <xdr:twoCellAnchor editAs="oneCell">
    <xdr:from>
      <xdr:col>3</xdr:col>
      <xdr:colOff>107675</xdr:colOff>
      <xdr:row>293</xdr:row>
      <xdr:rowOff>126175</xdr:rowOff>
    </xdr:from>
    <xdr:to>
      <xdr:col>11</xdr:col>
      <xdr:colOff>571501</xdr:colOff>
      <xdr:row>301</xdr:row>
      <xdr:rowOff>150703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A03888-6C4A-4B73-8365-7805889BD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5075" y="26396125"/>
          <a:ext cx="5950226" cy="1700928"/>
        </a:xfrm>
        <a:prstGeom prst="rect">
          <a:avLst/>
        </a:prstGeom>
      </xdr:spPr>
    </xdr:pic>
    <xdr:clientData/>
  </xdr:twoCellAnchor>
  <xdr:twoCellAnchor editAs="oneCell">
    <xdr:from>
      <xdr:col>3</xdr:col>
      <xdr:colOff>127406</xdr:colOff>
      <xdr:row>245</xdr:row>
      <xdr:rowOff>94263</xdr:rowOff>
    </xdr:from>
    <xdr:to>
      <xdr:col>10</xdr:col>
      <xdr:colOff>374177</xdr:colOff>
      <xdr:row>257</xdr:row>
      <xdr:rowOff>67219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EAEB4B6-2791-4D41-AB1D-604478E8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806" y="16220088"/>
          <a:ext cx="5047371" cy="2487557"/>
        </a:xfrm>
        <a:prstGeom prst="rect">
          <a:avLst/>
        </a:prstGeom>
      </xdr:spPr>
    </xdr:pic>
    <xdr:clientData/>
  </xdr:twoCellAnchor>
  <xdr:twoCellAnchor>
    <xdr:from>
      <xdr:col>3</xdr:col>
      <xdr:colOff>65943</xdr:colOff>
      <xdr:row>248</xdr:row>
      <xdr:rowOff>95250</xdr:rowOff>
    </xdr:from>
    <xdr:to>
      <xdr:col>6</xdr:col>
      <xdr:colOff>344365</xdr:colOff>
      <xdr:row>254</xdr:row>
      <xdr:rowOff>36635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71C6501-749F-4C92-BF64-583908F088C9}"/>
            </a:ext>
          </a:extLst>
        </xdr:cNvPr>
        <xdr:cNvSpPr/>
      </xdr:nvSpPr>
      <xdr:spPr>
        <a:xfrm>
          <a:off x="2123343" y="16849725"/>
          <a:ext cx="2335822" cy="1198685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128385</xdr:colOff>
      <xdr:row>261</xdr:row>
      <xdr:rowOff>54666</xdr:rowOff>
    </xdr:from>
    <xdr:to>
      <xdr:col>5</xdr:col>
      <xdr:colOff>613179</xdr:colOff>
      <xdr:row>268</xdr:row>
      <xdr:rowOff>104775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9EA865-48A4-4949-8E9B-0C7A04987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5785" y="19552341"/>
          <a:ext cx="1856394" cy="1516958"/>
        </a:xfrm>
        <a:prstGeom prst="rect">
          <a:avLst/>
        </a:prstGeom>
      </xdr:spPr>
    </xdr:pic>
    <xdr:clientData/>
  </xdr:twoCellAnchor>
  <xdr:twoCellAnchor editAs="oneCell">
    <xdr:from>
      <xdr:col>3</xdr:col>
      <xdr:colOff>265045</xdr:colOff>
      <xdr:row>205</xdr:row>
      <xdr:rowOff>101764</xdr:rowOff>
    </xdr:from>
    <xdr:to>
      <xdr:col>10</xdr:col>
      <xdr:colOff>323022</xdr:colOff>
      <xdr:row>218</xdr:row>
      <xdr:rowOff>140345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6E7F113-06A2-4ED0-B3A7-36F21618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22445" y="7769389"/>
          <a:ext cx="4858577" cy="2762732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233</xdr:row>
      <xdr:rowOff>109904</xdr:rowOff>
    </xdr:from>
    <xdr:to>
      <xdr:col>5</xdr:col>
      <xdr:colOff>476250</xdr:colOff>
      <xdr:row>238</xdr:row>
      <xdr:rowOff>97701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55DC11C-3643-4C1A-8A66-0B8902F8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3673504"/>
          <a:ext cx="1752600" cy="103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422413</xdr:colOff>
      <xdr:row>219</xdr:row>
      <xdr:rowOff>91109</xdr:rowOff>
    </xdr:from>
    <xdr:to>
      <xdr:col>7</xdr:col>
      <xdr:colOff>514987</xdr:colOff>
      <xdr:row>229</xdr:row>
      <xdr:rowOff>140888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A2000E-2B28-48BC-ACCE-06BCA664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9813" y="10701959"/>
          <a:ext cx="2835774" cy="2145277"/>
        </a:xfrm>
        <a:prstGeom prst="rect">
          <a:avLst/>
        </a:prstGeom>
      </xdr:spPr>
    </xdr:pic>
    <xdr:clientData/>
  </xdr:twoCellAnchor>
  <xdr:twoCellAnchor editAs="oneCell">
    <xdr:from>
      <xdr:col>3</xdr:col>
      <xdr:colOff>107673</xdr:colOff>
      <xdr:row>272</xdr:row>
      <xdr:rowOff>132523</xdr:rowOff>
    </xdr:from>
    <xdr:to>
      <xdr:col>8</xdr:col>
      <xdr:colOff>496957</xdr:colOff>
      <xdr:row>281</xdr:row>
      <xdr:rowOff>30917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9EA89A4-397D-45C0-8550-0B3EC83BE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134"/>
        <a:stretch>
          <a:fillRect/>
        </a:stretch>
      </xdr:blipFill>
      <xdr:spPr>
        <a:xfrm>
          <a:off x="2165073" y="21954298"/>
          <a:ext cx="3818284" cy="1784345"/>
        </a:xfrm>
        <a:prstGeom prst="rect">
          <a:avLst/>
        </a:prstGeom>
      </xdr:spPr>
    </xdr:pic>
    <xdr:clientData/>
  </xdr:twoCellAnchor>
  <xdr:twoCellAnchor editAs="oneCell">
    <xdr:from>
      <xdr:col>8</xdr:col>
      <xdr:colOff>530086</xdr:colOff>
      <xdr:row>272</xdr:row>
      <xdr:rowOff>107673</xdr:rowOff>
    </xdr:from>
    <xdr:to>
      <xdr:col>10</xdr:col>
      <xdr:colOff>513521</xdr:colOff>
      <xdr:row>281</xdr:row>
      <xdr:rowOff>127165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F7D2A2D-1FBD-473F-98E3-337E3DD7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16486" y="21929448"/>
          <a:ext cx="1355035" cy="190544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381001</xdr:colOff>
      <xdr:row>281</xdr:row>
      <xdr:rowOff>132521</xdr:rowOff>
    </xdr:from>
    <xdr:to>
      <xdr:col>10</xdr:col>
      <xdr:colOff>433278</xdr:colOff>
      <xdr:row>287</xdr:row>
      <xdr:rowOff>187575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3EE62AB-8320-44A1-9BA7-D9C86425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7401" y="23840246"/>
          <a:ext cx="1423877" cy="1312354"/>
        </a:xfrm>
        <a:prstGeom prst="rect">
          <a:avLst/>
        </a:prstGeom>
      </xdr:spPr>
    </xdr:pic>
    <xdr:clientData/>
  </xdr:twoCellAnchor>
  <xdr:twoCellAnchor editAs="oneCell">
    <xdr:from>
      <xdr:col>12</xdr:col>
      <xdr:colOff>24849</xdr:colOff>
      <xdr:row>201</xdr:row>
      <xdr:rowOff>31628</xdr:rowOff>
    </xdr:from>
    <xdr:to>
      <xdr:col>14</xdr:col>
      <xdr:colOff>646044</xdr:colOff>
      <xdr:row>203</xdr:row>
      <xdr:rowOff>191876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A6A3079-0ADE-4805-B757-29C837E8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4449" y="6842003"/>
          <a:ext cx="1992795" cy="579349"/>
        </a:xfrm>
        <a:prstGeom prst="rect">
          <a:avLst/>
        </a:prstGeom>
      </xdr:spPr>
    </xdr:pic>
    <xdr:clientData/>
  </xdr:twoCellAnchor>
  <xdr:twoCellAnchor editAs="oneCell">
    <xdr:from>
      <xdr:col>3</xdr:col>
      <xdr:colOff>57976</xdr:colOff>
      <xdr:row>194</xdr:row>
      <xdr:rowOff>118097</xdr:rowOff>
    </xdr:from>
    <xdr:to>
      <xdr:col>9</xdr:col>
      <xdr:colOff>132520</xdr:colOff>
      <xdr:row>202</xdr:row>
      <xdr:rowOff>144403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3874FAE-5BBB-4AD0-8F14-3E66E66B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15376" y="5461622"/>
          <a:ext cx="4189344" cy="1702707"/>
        </a:xfrm>
        <a:prstGeom prst="rect">
          <a:avLst/>
        </a:prstGeom>
      </xdr:spPr>
    </xdr:pic>
    <xdr:clientData/>
  </xdr:twoCellAnchor>
  <xdr:twoCellAnchor editAs="oneCell">
    <xdr:from>
      <xdr:col>3</xdr:col>
      <xdr:colOff>149088</xdr:colOff>
      <xdr:row>48</xdr:row>
      <xdr:rowOff>124095</xdr:rowOff>
    </xdr:from>
    <xdr:to>
      <xdr:col>10</xdr:col>
      <xdr:colOff>397567</xdr:colOff>
      <xdr:row>58</xdr:row>
      <xdr:rowOff>182218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D1FD0893-7CFA-9949-9424-4E1CCDB96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3878"/>
        <a:stretch>
          <a:fillRect/>
        </a:stretch>
      </xdr:blipFill>
      <xdr:spPr>
        <a:xfrm>
          <a:off x="2211458" y="9690508"/>
          <a:ext cx="5060674" cy="2128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74</xdr:row>
      <xdr:rowOff>47625</xdr:rowOff>
    </xdr:from>
    <xdr:to>
      <xdr:col>9</xdr:col>
      <xdr:colOff>532644</xdr:colOff>
      <xdr:row>92</xdr:row>
      <xdr:rowOff>180488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C913CB-F5F9-F122-D211-A364A525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7800975"/>
          <a:ext cx="6047619" cy="39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1171575</xdr:colOff>
      <xdr:row>74</xdr:row>
      <xdr:rowOff>38100</xdr:rowOff>
    </xdr:from>
    <xdr:to>
      <xdr:col>18</xdr:col>
      <xdr:colOff>608852</xdr:colOff>
      <xdr:row>93</xdr:row>
      <xdr:rowOff>161413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7CF572-A2F3-C8B4-36A0-15563137E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7791450"/>
          <a:ext cx="5980952" cy="4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56</xdr:row>
      <xdr:rowOff>76199</xdr:rowOff>
    </xdr:from>
    <xdr:to>
      <xdr:col>10</xdr:col>
      <xdr:colOff>67149</xdr:colOff>
      <xdr:row>73</xdr:row>
      <xdr:rowOff>143738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E21D274-4085-78FF-4DB5-442CDA70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0" y="8877299"/>
          <a:ext cx="5439249" cy="36298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9525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A37A146-0D43-FC20-8E73-6F58BB99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414619</xdr:colOff>
      <xdr:row>19</xdr:row>
      <xdr:rowOff>100853</xdr:rowOff>
    </xdr:from>
    <xdr:to>
      <xdr:col>10</xdr:col>
      <xdr:colOff>74106</xdr:colOff>
      <xdr:row>37</xdr:row>
      <xdr:rowOff>92055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0FE8849-BEF1-4F98-AE17-46F3504F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1737" y="13940118"/>
          <a:ext cx="5127957" cy="38236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95250</xdr:rowOff>
    </xdr:from>
    <xdr:to>
      <xdr:col>10</xdr:col>
      <xdr:colOff>457200</xdr:colOff>
      <xdr:row>25</xdr:row>
      <xdr:rowOff>32281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FB981F-26AB-B7E9-4B45-DA44DE83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514350"/>
          <a:ext cx="5895975" cy="4756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212481</xdr:colOff>
      <xdr:row>9</xdr:row>
      <xdr:rowOff>67214</xdr:rowOff>
    </xdr:from>
    <xdr:to>
      <xdr:col>19</xdr:col>
      <xdr:colOff>43960</xdr:colOff>
      <xdr:row>28</xdr:row>
      <xdr:rowOff>95508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A3F8514-11F3-42E0-BF89-1841D1B12A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21" r="74"/>
        <a:stretch>
          <a:fillRect/>
        </a:stretch>
      </xdr:blipFill>
      <xdr:spPr>
        <a:xfrm>
          <a:off x="476250" y="1884291"/>
          <a:ext cx="8352691" cy="3230159"/>
        </a:xfrm>
        <a:prstGeom prst="rect">
          <a:avLst/>
        </a:prstGeom>
      </xdr:spPr>
    </xdr:pic>
    <xdr:clientData/>
  </xdr:twoCellAnchor>
  <xdr:twoCellAnchor editAs="oneCell">
    <xdr:from>
      <xdr:col>1</xdr:col>
      <xdr:colOff>65287</xdr:colOff>
      <xdr:row>187</xdr:row>
      <xdr:rowOff>66260</xdr:rowOff>
    </xdr:from>
    <xdr:to>
      <xdr:col>21</xdr:col>
      <xdr:colOff>450216</xdr:colOff>
      <xdr:row>197</xdr:row>
      <xdr:rowOff>60730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22CE381-5023-44BA-B279-41CF5ECB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62" y="30193835"/>
          <a:ext cx="10058666" cy="1947095"/>
        </a:xfrm>
        <a:prstGeom prst="rect">
          <a:avLst/>
        </a:prstGeom>
      </xdr:spPr>
    </xdr:pic>
    <xdr:clientData/>
  </xdr:twoCellAnchor>
  <xdr:twoCellAnchor>
    <xdr:from>
      <xdr:col>6</xdr:col>
      <xdr:colOff>234462</xdr:colOff>
      <xdr:row>19</xdr:row>
      <xdr:rowOff>95249</xdr:rowOff>
    </xdr:from>
    <xdr:to>
      <xdr:col>7</xdr:col>
      <xdr:colOff>293077</xdr:colOff>
      <xdr:row>22</xdr:row>
      <xdr:rowOff>73268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3FF6C790-9667-463B-80D0-F62C6183A9E3}"/>
            </a:ext>
          </a:extLst>
        </xdr:cNvPr>
        <xdr:cNvSpPr/>
      </xdr:nvSpPr>
      <xdr:spPr>
        <a:xfrm>
          <a:off x="2469174" y="3597518"/>
          <a:ext cx="534865" cy="48357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197827</xdr:colOff>
      <xdr:row>31</xdr:row>
      <xdr:rowOff>200222</xdr:rowOff>
    </xdr:from>
    <xdr:to>
      <xdr:col>14</xdr:col>
      <xdr:colOff>578827</xdr:colOff>
      <xdr:row>36</xdr:row>
      <xdr:rowOff>168519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436C6537-92F0-432E-AD80-E1297F11E9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801"/>
        <a:stretch>
          <a:fillRect/>
        </a:stretch>
      </xdr:blipFill>
      <xdr:spPr>
        <a:xfrm>
          <a:off x="4791808" y="5783337"/>
          <a:ext cx="1531327" cy="1030701"/>
        </a:xfrm>
        <a:prstGeom prst="rect">
          <a:avLst/>
        </a:prstGeom>
      </xdr:spPr>
    </xdr:pic>
    <xdr:clientData/>
  </xdr:twoCellAnchor>
  <xdr:twoCellAnchor editAs="oneCell">
    <xdr:from>
      <xdr:col>17</xdr:col>
      <xdr:colOff>36636</xdr:colOff>
      <xdr:row>51</xdr:row>
      <xdr:rowOff>102577</xdr:rowOff>
    </xdr:from>
    <xdr:to>
      <xdr:col>20</xdr:col>
      <xdr:colOff>172018</xdr:colOff>
      <xdr:row>56</xdr:row>
      <xdr:rowOff>113363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4206ADB8-3DC2-053E-D0A9-CD972029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3963" y="9935308"/>
          <a:ext cx="1747305" cy="1073190"/>
        </a:xfrm>
        <a:prstGeom prst="rect">
          <a:avLst/>
        </a:prstGeom>
      </xdr:spPr>
    </xdr:pic>
    <xdr:clientData/>
  </xdr:twoCellAnchor>
  <xdr:twoCellAnchor>
    <xdr:from>
      <xdr:col>20</xdr:col>
      <xdr:colOff>307732</xdr:colOff>
      <xdr:row>58</xdr:row>
      <xdr:rowOff>7325</xdr:rowOff>
    </xdr:from>
    <xdr:to>
      <xdr:col>23</xdr:col>
      <xdr:colOff>202643</xdr:colOff>
      <xdr:row>63</xdr:row>
      <xdr:rowOff>24921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DB601696-9C99-D14E-AF40-7BFFD47743DE}"/>
            </a:ext>
          </a:extLst>
        </xdr:cNvPr>
        <xdr:cNvGrpSpPr/>
      </xdr:nvGrpSpPr>
      <xdr:grpSpPr>
        <a:xfrm>
          <a:off x="9588654" y="11270638"/>
          <a:ext cx="1454630" cy="1059392"/>
          <a:chOff x="7847136" y="11129594"/>
          <a:chExt cx="1455546" cy="1080000"/>
        </a:xfrm>
      </xdr:grpSpPr>
      <xdr:pic>
        <xdr:nvPicPr>
          <xdr:cNvPr id="28" name="그림 27">
            <a:extLst>
              <a:ext uri="{FF2B5EF4-FFF2-40B4-BE49-F238E27FC236}">
                <a16:creationId xmlns:a16="http://schemas.microsoft.com/office/drawing/2014/main" id="{4F813F0F-4545-9EA1-18BA-07E19984FB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47136" y="11129594"/>
            <a:ext cx="1455546" cy="108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991DA984-1E6B-1140-C3A6-27FBC7B56BF5}"/>
              </a:ext>
            </a:extLst>
          </xdr:cNvPr>
          <xdr:cNvSpPr txBox="1"/>
        </xdr:nvSpPr>
        <xdr:spPr>
          <a:xfrm>
            <a:off x="7935058" y="11906250"/>
            <a:ext cx="1289199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 b="1"/>
              <a:t>R145,R182</a:t>
            </a:r>
            <a:r>
              <a:rPr lang="en-US" altLang="ko-KR" sz="1100" b="1" baseline="0"/>
              <a:t> =200k</a:t>
            </a:r>
            <a:r>
              <a:rPr lang="el-GR" altLang="ko-KR" sz="1100" b="1" baseline="0"/>
              <a:t>Ω</a:t>
            </a:r>
            <a:endParaRPr lang="ko-KR" altLang="en-US" sz="1100" b="1"/>
          </a:p>
        </xdr:txBody>
      </xdr:sp>
    </xdr:grpSp>
    <xdr:clientData/>
  </xdr:twoCellAnchor>
  <xdr:twoCellAnchor>
    <xdr:from>
      <xdr:col>20</xdr:col>
      <xdr:colOff>300404</xdr:colOff>
      <xdr:row>51</xdr:row>
      <xdr:rowOff>139213</xdr:rowOff>
    </xdr:from>
    <xdr:to>
      <xdr:col>23</xdr:col>
      <xdr:colOff>198085</xdr:colOff>
      <xdr:row>57</xdr:row>
      <xdr:rowOff>156809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0F52C578-30D9-7C0C-1F3B-5C1C8F13DC17}"/>
            </a:ext>
          </a:extLst>
        </xdr:cNvPr>
        <xdr:cNvGrpSpPr/>
      </xdr:nvGrpSpPr>
      <xdr:grpSpPr>
        <a:xfrm>
          <a:off x="9581326" y="9944010"/>
          <a:ext cx="1457400" cy="1267752"/>
          <a:chOff x="9539654" y="9971944"/>
          <a:chExt cx="1458316" cy="1080000"/>
        </a:xfrm>
      </xdr:grpSpPr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28478586-19CF-CEEA-0172-64A8C196DB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39654" y="9971944"/>
            <a:ext cx="1458316" cy="108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3DA25AE-882D-4BB5-AF71-CBD381ED4DD9}"/>
              </a:ext>
            </a:extLst>
          </xdr:cNvPr>
          <xdr:cNvSpPr txBox="1"/>
        </xdr:nvSpPr>
        <xdr:spPr>
          <a:xfrm>
            <a:off x="9612924" y="10741269"/>
            <a:ext cx="1289199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 b="1"/>
              <a:t>R145,R182</a:t>
            </a:r>
            <a:r>
              <a:rPr lang="en-US" altLang="ko-KR" sz="1100" b="1" baseline="0"/>
              <a:t> =300k</a:t>
            </a:r>
            <a:r>
              <a:rPr lang="el-GR" altLang="ko-KR" sz="1100" b="1" baseline="0"/>
              <a:t>Ω</a:t>
            </a:r>
            <a:endParaRPr lang="ko-KR" altLang="en-US" sz="1100" b="1"/>
          </a:p>
        </xdr:txBody>
      </xdr:sp>
    </xdr:grpSp>
    <xdr:clientData/>
  </xdr:twoCellAnchor>
  <xdr:twoCellAnchor>
    <xdr:from>
      <xdr:col>17</xdr:col>
      <xdr:colOff>197828</xdr:colOff>
      <xdr:row>58</xdr:row>
      <xdr:rowOff>21982</xdr:rowOff>
    </xdr:from>
    <xdr:to>
      <xdr:col>20</xdr:col>
      <xdr:colOff>44890</xdr:colOff>
      <xdr:row>63</xdr:row>
      <xdr:rowOff>39578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5DB4A6AF-1FD0-4AA7-E829-1AB0621E0D97}"/>
            </a:ext>
          </a:extLst>
        </xdr:cNvPr>
        <xdr:cNvGrpSpPr/>
      </xdr:nvGrpSpPr>
      <xdr:grpSpPr>
        <a:xfrm>
          <a:off x="7853547" y="11285295"/>
          <a:ext cx="1472265" cy="1059392"/>
          <a:chOff x="9546982" y="11122270"/>
          <a:chExt cx="1458985" cy="1080000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83C473CF-016E-1AFD-9D5D-A3E493D41F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46982" y="11122270"/>
            <a:ext cx="1458985" cy="108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C497875A-9666-46AD-1C16-911F07C1ABD1}"/>
              </a:ext>
            </a:extLst>
          </xdr:cNvPr>
          <xdr:cNvSpPr txBox="1"/>
        </xdr:nvSpPr>
        <xdr:spPr>
          <a:xfrm>
            <a:off x="9627578" y="11891596"/>
            <a:ext cx="1289199" cy="26456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 b="1"/>
              <a:t>R145,R182</a:t>
            </a:r>
            <a:r>
              <a:rPr lang="en-US" altLang="ko-KR" sz="1100" b="1" baseline="0"/>
              <a:t> =400k</a:t>
            </a:r>
            <a:r>
              <a:rPr lang="el-GR" altLang="ko-KR" sz="1100" b="1" baseline="0"/>
              <a:t>Ω</a:t>
            </a:r>
            <a:endParaRPr lang="ko-KR" altLang="en-US" sz="1100" b="1"/>
          </a:p>
        </xdr:txBody>
      </xdr:sp>
    </xdr:grpSp>
    <xdr:clientData/>
  </xdr:twoCellAnchor>
  <xdr:twoCellAnchor>
    <xdr:from>
      <xdr:col>20</xdr:col>
      <xdr:colOff>209120</xdr:colOff>
      <xdr:row>64</xdr:row>
      <xdr:rowOff>182138</xdr:rowOff>
    </xdr:from>
    <xdr:to>
      <xdr:col>25</xdr:col>
      <xdr:colOff>509203</xdr:colOff>
      <xdr:row>73</xdr:row>
      <xdr:rowOff>69293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BD7D218-B50D-66B6-0059-7C7DB81B5666}"/>
            </a:ext>
          </a:extLst>
        </xdr:cNvPr>
        <xdr:cNvGrpSpPr/>
      </xdr:nvGrpSpPr>
      <xdr:grpSpPr>
        <a:xfrm>
          <a:off x="9490042" y="12695607"/>
          <a:ext cx="2877786" cy="1762389"/>
          <a:chOff x="7933895" y="12774188"/>
          <a:chExt cx="2881358" cy="1773105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F3907AEA-D623-0C48-3815-553E0B4791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933895" y="12774188"/>
            <a:ext cx="2881358" cy="1773105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6773D79-33AD-49F2-8C2A-6CCF8A13CDE6}"/>
              </a:ext>
            </a:extLst>
          </xdr:cNvPr>
          <xdr:cNvSpPr txBox="1"/>
        </xdr:nvSpPr>
        <xdr:spPr>
          <a:xfrm>
            <a:off x="7991475" y="12887325"/>
            <a:ext cx="120443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KDS226-RTK VF*2</a:t>
            </a:r>
            <a:endParaRPr lang="ko-KR" altLang="en-US" sz="1100"/>
          </a:p>
        </xdr:txBody>
      </xdr:sp>
    </xdr:grpSp>
    <xdr:clientData/>
  </xdr:twoCellAnchor>
  <xdr:twoCellAnchor>
    <xdr:from>
      <xdr:col>20</xdr:col>
      <xdr:colOff>219464</xdr:colOff>
      <xdr:row>74</xdr:row>
      <xdr:rowOff>2757</xdr:rowOff>
    </xdr:from>
    <xdr:to>
      <xdr:col>25</xdr:col>
      <xdr:colOff>524029</xdr:colOff>
      <xdr:row>82</xdr:row>
      <xdr:rowOff>99463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BDB15D44-8ACE-A9C0-9FFF-7D7DCAF6AD60}"/>
            </a:ext>
          </a:extLst>
        </xdr:cNvPr>
        <xdr:cNvGrpSpPr/>
      </xdr:nvGrpSpPr>
      <xdr:grpSpPr>
        <a:xfrm>
          <a:off x="9500386" y="14599820"/>
          <a:ext cx="2882268" cy="1763581"/>
          <a:chOff x="7944239" y="14690307"/>
          <a:chExt cx="2885840" cy="1773106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97132A33-4E0F-350B-2802-A07FB3596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7944239" y="14690307"/>
            <a:ext cx="2885840" cy="1773106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3969E5F-635C-6792-DCCD-6FE5BABA1971}"/>
              </a:ext>
            </a:extLst>
          </xdr:cNvPr>
          <xdr:cNvSpPr txBox="1"/>
        </xdr:nvSpPr>
        <xdr:spPr>
          <a:xfrm>
            <a:off x="8020050" y="14782800"/>
            <a:ext cx="120443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KDS226-RTK VF*2</a:t>
            </a:r>
            <a:endParaRPr lang="ko-KR" altLang="en-US" sz="1100"/>
          </a:p>
        </xdr:txBody>
      </xdr:sp>
    </xdr:grpSp>
    <xdr:clientData/>
  </xdr:twoCellAnchor>
  <xdr:twoCellAnchor>
    <xdr:from>
      <xdr:col>15</xdr:col>
      <xdr:colOff>526381</xdr:colOff>
      <xdr:row>72</xdr:row>
      <xdr:rowOff>15040</xdr:rowOff>
    </xdr:from>
    <xdr:to>
      <xdr:col>15</xdr:col>
      <xdr:colOff>777039</xdr:colOff>
      <xdr:row>73</xdr:row>
      <xdr:rowOff>25066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5B3E7B9-B748-128D-9DB1-B04FD080335E}"/>
            </a:ext>
          </a:extLst>
        </xdr:cNvPr>
        <xdr:cNvSpPr/>
      </xdr:nvSpPr>
      <xdr:spPr>
        <a:xfrm>
          <a:off x="6933197" y="14252408"/>
          <a:ext cx="250658" cy="2205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102735</xdr:colOff>
      <xdr:row>64</xdr:row>
      <xdr:rowOff>172375</xdr:rowOff>
    </xdr:from>
    <xdr:to>
      <xdr:col>20</xdr:col>
      <xdr:colOff>140369</xdr:colOff>
      <xdr:row>73</xdr:row>
      <xdr:rowOff>59530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04ED6C5-B86F-6C84-F4F0-DEB3B0DAE9AE}"/>
            </a:ext>
          </a:extLst>
        </xdr:cNvPr>
        <xdr:cNvGrpSpPr/>
      </xdr:nvGrpSpPr>
      <xdr:grpSpPr>
        <a:xfrm>
          <a:off x="6520204" y="12685844"/>
          <a:ext cx="2901087" cy="1762389"/>
          <a:chOff x="6509551" y="12725322"/>
          <a:chExt cx="2895134" cy="178212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23E16EC0-2D91-37AC-2F08-368AFF8FC271}"/>
              </a:ext>
            </a:extLst>
          </xdr:cNvPr>
          <xdr:cNvGrpSpPr/>
        </xdr:nvGrpSpPr>
        <xdr:grpSpPr>
          <a:xfrm>
            <a:off x="6514564" y="12725322"/>
            <a:ext cx="2786657" cy="1782129"/>
            <a:chOff x="4975023" y="12764425"/>
            <a:chExt cx="2786657" cy="1773105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F8073DBF-3F3E-C449-297E-DD818BA051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975023" y="12764425"/>
              <a:ext cx="2786657" cy="1773105"/>
            </a:xfrm>
            <a:prstGeom prst="rect">
              <a:avLst/>
            </a:prstGeom>
          </xdr:spPr>
        </xdr:pic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E59681F-D40D-F0DC-6A2F-6D84135C5FD5}"/>
                </a:ext>
              </a:extLst>
            </xdr:cNvPr>
            <xdr:cNvSpPr txBox="1"/>
          </xdr:nvSpPr>
          <xdr:spPr>
            <a:xfrm>
              <a:off x="5657850" y="12934950"/>
              <a:ext cx="1204432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altLang="ko-KR" sz="1100"/>
                <a:t>KDS226-RTK VF*1</a:t>
              </a:r>
              <a:endParaRPr lang="ko-KR" altLang="en-US" sz="1100"/>
            </a:p>
          </xdr:txBody>
        </xdr:sp>
      </xdr:grp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6F57B4F-C95E-445D-B8D7-1ACB9EF36DB2}"/>
              </a:ext>
            </a:extLst>
          </xdr:cNvPr>
          <xdr:cNvSpPr txBox="1"/>
        </xdr:nvSpPr>
        <xdr:spPr>
          <a:xfrm>
            <a:off x="6509551" y="13843257"/>
            <a:ext cx="2895134" cy="2659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700">
                <a:solidFill>
                  <a:srgbClr val="FF0000"/>
                </a:solidFill>
              </a:rPr>
              <a:t>UC3844 Vcc </a:t>
            </a:r>
            <a:r>
              <a:rPr lang="ko-KR" altLang="en-US" sz="700">
                <a:solidFill>
                  <a:srgbClr val="FF0000"/>
                </a:solidFill>
              </a:rPr>
              <a:t>전압 </a:t>
            </a:r>
            <a:r>
              <a:rPr lang="en-US" altLang="ko-KR" sz="700">
                <a:solidFill>
                  <a:srgbClr val="FF0000"/>
                </a:solidFill>
              </a:rPr>
              <a:t>12.7V</a:t>
            </a:r>
            <a:r>
              <a:rPr lang="ko-KR" altLang="en-US" sz="700">
                <a:solidFill>
                  <a:srgbClr val="FF0000"/>
                </a:solidFill>
              </a:rPr>
              <a:t>까지 사용으로 변경 </a:t>
            </a:r>
            <a:r>
              <a:rPr lang="en-US" altLang="ko-KR" sz="700">
                <a:solidFill>
                  <a:srgbClr val="FF0000"/>
                </a:solidFill>
              </a:rPr>
              <a:t>KDS226 1,3</a:t>
            </a:r>
            <a:r>
              <a:rPr lang="ko-KR" altLang="en-US" sz="700">
                <a:solidFill>
                  <a:srgbClr val="FF0000"/>
                </a:solidFill>
              </a:rPr>
              <a:t>번만 사용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212481</xdr:colOff>
      <xdr:row>3</xdr:row>
      <xdr:rowOff>67214</xdr:rowOff>
    </xdr:from>
    <xdr:to>
      <xdr:col>13</xdr:col>
      <xdr:colOff>358285</xdr:colOff>
      <xdr:row>19</xdr:row>
      <xdr:rowOff>258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3B4531-C063-4494-A331-B8AF309A4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21" r="74"/>
        <a:stretch>
          <a:fillRect/>
        </a:stretch>
      </xdr:blipFill>
      <xdr:spPr>
        <a:xfrm>
          <a:off x="479181" y="1867439"/>
          <a:ext cx="8375404" cy="3285844"/>
        </a:xfrm>
        <a:prstGeom prst="rect">
          <a:avLst/>
        </a:prstGeom>
      </xdr:spPr>
    </xdr:pic>
    <xdr:clientData/>
  </xdr:twoCellAnchor>
  <xdr:twoCellAnchor>
    <xdr:from>
      <xdr:col>5</xdr:col>
      <xdr:colOff>234462</xdr:colOff>
      <xdr:row>13</xdr:row>
      <xdr:rowOff>95249</xdr:rowOff>
    </xdr:from>
    <xdr:to>
      <xdr:col>6</xdr:col>
      <xdr:colOff>293077</xdr:colOff>
      <xdr:row>16</xdr:row>
      <xdr:rowOff>73268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BF11E9B0-A5F1-4309-9A03-350BEEA7D781}"/>
            </a:ext>
          </a:extLst>
        </xdr:cNvPr>
        <xdr:cNvSpPr/>
      </xdr:nvSpPr>
      <xdr:spPr>
        <a:xfrm>
          <a:off x="2482362" y="3609974"/>
          <a:ext cx="534865" cy="49236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206484\d\business\&#50577;&#49885;\&#44256;&#44061;&#44288;&#47532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00s007\public\&#23500;&#22763;&#38651;&#27231;&#26666;&#24335;&#20250;&#31038;\_&#20844;&#38283;&#36039;&#26009;\&#37096;&#38272;&#20849;&#36890;\&#38283;&#30330;&#35373;&#35336;&#36039;&#26009;\&#39366;&#21205;\201%20DSWEB_Doc\SRS\&#9733;&#12522;&#12450;&#12463;&#12488;&#12523;_&#12467;&#12473;&#12488;&#35430;&#31639;&#65288;2012&#24180;&#2423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WIN95\TEMP\MSOFFICE\EXCEL\USER\&#49373;&#49328;&#54924;&#51032;\96S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SOFFICE\EXCEL\PYB\&#51473;&#44592;&#44228;&#54925;\GRPAN9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&#50672;&#44396;&#49548;\01_&#50672;&#44396;&#49548;\01.%20&#54532;&#47196;&#51229;&#53944;\(99)%20&#48177;&#50629;\001_&#54532;&#47196;&#51229;&#53944;(NEW)\1.%20&#44060;&#48156;\11.%20Micro\01.%20PT\0.%20&#49444;&#44228;%20&#44592;&#51456;\SMPS\160322_&#50724;&#54788;&#52384;_Micro%20SMPS%20&#49444;&#4422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KENOD1\Install\Keppin\xls\&#20840;&#27424;&#21697;&#26126;&#32048;\&#20840;1&#27424;&#21697;&#26126;&#320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gong\gong\MSOFFICE\EXCEL\PYB\&#50900;&#48324;&#49892;&#51201;\96\MSOFFICE\HEXCEL\PYB\DATA\JEJO95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ong\gong\MSOFFICE\EXCEL\PYB\&#50900;&#48324;&#49892;&#51201;\96\MSOFFICE\HEXCEL\PYB\DATA\JEJO9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BEST21\&#44221;&#50689;&#49892;&#51201;\&#49892;&#51201;&#48372;&#44256;\&#50900;&#49892;&#51201;\1999&#45380;\2&#50900;\SAMPLE\Excel\Stock\ST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SIMSA\MS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65394;&#65437;&#65418;&#65438;&#65392;&#65408;&#38283;&#30330;&#29983;&#29987;&#65406;&#65437;&#65408;&#65392;\&#38283;&#30330;&#37096;\&#8251;&#27231;&#31278;&#21029;&#36039;&#26009;\FRN-G1S\G1S&#22259;&#38754;&#19968;&#35239;\200710xx_&#37327;&#29987;&#22259;&#38754;\200710XX_G1S&#37327;&#29987;&#22259;&#38754;&#19968;&#352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&#50672;&#44396;&#49548;\&#65394;&#65437;&#65418;&#65438;&#65392;&#65408;&#38283;&#30330;&#29983;&#29987;&#65406;&#65437;&#65408;&#65392;\&#38283;&#30330;&#37096;\&#8251;&#27231;&#31278;&#21029;&#36039;&#26009;\FRN-G1S\G1S&#22259;&#38754;&#19968;&#35239;\200710xx_&#37327;&#29987;&#22259;&#38754;\200710XX_G1S&#37327;&#29987;&#22259;&#38754;&#19968;&#3523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BEST21\&#49324;&#50629;&#47785;&#54364;\&#49324;&#50629;&#44228;&#54925;\99plan\&#49324;&#50629;&#48376;&#48512;\&#52572;&#51333;&#44228;&#54925;(981030)\&#49688;&#51221;&#49324;&#50629;&#44228;&#54925;(991027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WINDOWS\Temporary%20Internet%20Files\OLK33B4\97SAUP\PRO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t_file\01_project\TH.Baek\Design%20Status\Design_IFX\FY0708%204Q&#52572;&#51333;\New%20Design%20form%20Q4%20for%20FY0708-1%20(2)_TH%20U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0s0719\&#21942;&#26989;&#28023;&#22806;\Documents%20and%20Settings\2106487.BFNET\Local%20Settings\Temporary%20Internet%20Files\Content.IE5\S9YNOLQB\FCSEU&#22312;&#24235;&#12458;&#12540;&#12480;&#30330;&#27880;&#26360;&#30003;&#35531;&#26360;&#26696;_&#26376;&#25968;&#20104;&#28204;_bb7_2009051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00s007\public\&#23500;&#22763;&#38651;&#27231;&#26666;&#24335;&#20250;&#31038;\_&#12503;&#12525;&#12472;&#12455;&#12463;&#12488;\&#12467;&#12473;&#12488;&#12480;&#12454;&#12531;&#27963;&#21205;\2012&#24180;&#24230;\&#19978;&#26399;\CD&#27963;&#21205;&#35336;&#30011;&#23455;&#32318;&#31649;&#29702;&#34920;\2012&#24180;&#24230;_CD&amp;CU&#26908;&#35342;_&#39366;&#21205;&#21046;&#24481;_201201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ong\gong\MSOFFICE\EXCEL\PYB\&#50900;&#48324;&#49892;&#51201;\96\MSOFFICE\HEXCEL\PYB\DATA\JEJO95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SPPLCPA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ident\c\WINDOWS\Temporary%20Internet%20Files\Content.IE5\34V8FSID\9698PLAN\PG96G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H\AYHK\DATA\PL\9524\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리점 등록 Card"/>
      <sheetName val="고객카드"/>
      <sheetName val="Customer Base"/>
      <sheetName val="Sale &amp; Inventory"/>
      <sheetName val="Sheet1"/>
      <sheetName val="Sheet2"/>
      <sheetName val="Sheet3"/>
      <sheetName val="98VS99(EL)"/>
      <sheetName val="대리점_등록_Card"/>
      <sheetName val="Customer_Base"/>
      <sheetName val="Sale_&amp;_Inventory"/>
      <sheetName val="2)개발비,경시비(제조)"/>
      <sheetName val="시장별, 유형별"/>
      <sheetName val="HWGSI"/>
      <sheetName val="PAN"/>
      <sheetName val="검단원합 "/>
      <sheetName val="결품"/>
      <sheetName val="콤보목록데이터(삭제금지)"/>
      <sheetName val="참고"/>
      <sheetName val="변압94"/>
      <sheetName val="유형(이동차질)"/>
      <sheetName val="기준정보"/>
      <sheetName val="대리점_등록_Card1"/>
      <sheetName val="Customer_Base1"/>
      <sheetName val="Sale_&amp;_Inventory1"/>
      <sheetName val="시장별,_유형별"/>
      <sheetName val="검단원합_"/>
      <sheetName val="3월"/>
      <sheetName val="목록"/>
      <sheetName val="장항"/>
      <sheetName val="아셈"/>
      <sheetName val="코드"/>
      <sheetName val="Code"/>
      <sheetName val="시설_관리양식"/>
      <sheetName val="드롭박스"/>
      <sheetName val="현재상태"/>
      <sheetName val="업체DB"/>
      <sheetName val="RT 유실률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 xml:space="preserve">As of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CU&amp;CD検討"/>
      <sheetName val="★鈴鹿_STEP1"/>
      <sheetName val="★鈴鹿_STEP2"/>
      <sheetName val="●PPT用資料"/>
      <sheetName val="●転注対象"/>
      <sheetName val="●協電対象"/>
      <sheetName val="●左尾対象"/>
      <sheetName val="旧_PPT用資料"/>
      <sheetName val="ｱｲﾃﾑ管理表用_無錫"/>
      <sheetName val="鈴鹿_STEP1目標"/>
      <sheetName val="鈴鹿_STEP2目標"/>
      <sheetName val="2011上期無錫物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ju"/>
      <sheetName val="IDONG"/>
      <sheetName val="송전기본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"/>
      <sheetName val="98손익실적 (전력시스템 전체)"/>
      <sheetName val="98손익실적 (배전반부문)"/>
      <sheetName val="98손익실적 (배전반) "/>
      <sheetName val="98손익실적 (변압기)"/>
      <sheetName val="98손익실적 (스카다)"/>
      <sheetName val="98손익실적 (태양광)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HWGSI"/>
      <sheetName val="변압94"/>
      <sheetName val="IDONG"/>
      <sheetName val="98손익실적_(전력시스템_전체)"/>
      <sheetName val="98손익실적_(배전반부문)"/>
      <sheetName val="98손익실적_(배전반)_"/>
      <sheetName val="98손익실적_(변압기)"/>
      <sheetName val="98손익실적_(스카다)"/>
      <sheetName val="98손익실적_(태양광)"/>
      <sheetName val="1__Svc_Sales"/>
      <sheetName val="2__Portfolio"/>
      <sheetName val="3__SVC_Price(Avg)"/>
      <sheetName val="4___Net_Gain"/>
      <sheetName val="5_1Q_SVC(callback)"/>
      <sheetName val="5_2_Q_SVC(Response)"/>
      <sheetName val="5_3_Q_SVC(all)"/>
      <sheetName val="Sheet1"/>
      <sheetName val="98손익실적_(전력시스템_전체)1"/>
      <sheetName val="98손익실적_(배전반부문)1"/>
      <sheetName val="98손익실적_(배전반)_1"/>
      <sheetName val="98손익실적_(변압기)1"/>
      <sheetName val="98손익실적_(스카다)1"/>
      <sheetName val="98손익실적_(태양광)1"/>
      <sheetName val="1__Svc_Sales1"/>
      <sheetName val="2__Portfolio1"/>
      <sheetName val="3__SVC_Price(Avg)1"/>
      <sheetName val="4___Net_Gain1"/>
      <sheetName val="5_1Q_SVC(callback)1"/>
      <sheetName val="5_2_Q_SVC(Response)1"/>
      <sheetName val="5_3_Q_SVC(all)1"/>
      <sheetName val="DB"/>
      <sheetName val="매출액"/>
      <sheetName val="재무제표"/>
      <sheetName val="IJABUNRI"/>
      <sheetName val="Sheet2 (2)"/>
      <sheetName val="국산화"/>
      <sheetName val="계정code"/>
      <sheetName val="갑지(추정)"/>
      <sheetName val="GRPAN95"/>
      <sheetName val="송전기본"/>
      <sheetName val="주안3차A-A"/>
      <sheetName val="Total"/>
      <sheetName val="서대문밸브(주간)"/>
      <sheetName val="식재인부"/>
      <sheetName val="IQC 部品别不良现况-MCCB"/>
      <sheetName val="#REF"/>
      <sheetName val="종목코드"/>
      <sheetName val="설비단가표"/>
      <sheetName val="10월(가공)"/>
      <sheetName val="98.1"/>
      <sheetName val="판관"/>
      <sheetName val="Upgrades pricing"/>
      <sheetName val="표지"/>
      <sheetName val="Supplement2"/>
      <sheetName val="소계정"/>
      <sheetName val="I一般比"/>
      <sheetName val="#2 BSPL"/>
      <sheetName val="오산94"/>
      <sheetName val="오산95"/>
      <sheetName val="코드관리"/>
      <sheetName val="98손익실적_(전력시스템_전체)2"/>
      <sheetName val="98손익실적_(배전반부문)2"/>
      <sheetName val="98손익실적_(배전반)_2"/>
      <sheetName val="98손익실적_(변압기)2"/>
      <sheetName val="98손익실적_(스카다)2"/>
      <sheetName val="98손익실적_(태양광)2"/>
      <sheetName val="1__Svc_Sales2"/>
      <sheetName val="2__Portfolio2"/>
      <sheetName val="3__SVC_Price(Avg)2"/>
      <sheetName val="4___Net_Gain2"/>
      <sheetName val="5_1Q_SVC(callback)2"/>
      <sheetName val="5_2_Q_SVC(Response)2"/>
      <sheetName val="5_3_Q_SVC(all)2"/>
      <sheetName val="Sheet2_(2)"/>
      <sheetName val="IQC_部品别不良现况-MCCB"/>
      <sheetName val="98_1"/>
      <sheetName val="Upgrades_pricing"/>
      <sheetName val="#2_BSPL"/>
      <sheetName val="증가명세서"/>
      <sheetName val="변동"/>
      <sheetName val="Comparison MPE to NPE45 ($)"/>
      <sheetName val="계"/>
      <sheetName val="연불채권"/>
      <sheetName val="98손익실적_(전력시스템_전체)3"/>
      <sheetName val="98손익실적_(배전반부문)3"/>
      <sheetName val="98손익실적_(배전반)_3"/>
      <sheetName val="98손익실적_(변압기)3"/>
      <sheetName val="98손익실적_(스카다)3"/>
      <sheetName val="98손익실적_(태양광)3"/>
      <sheetName val="1__Svc_Sales3"/>
      <sheetName val="2__Portfolio3"/>
      <sheetName val="3__SVC_Price(Avg)3"/>
      <sheetName val="4___Net_Gain3"/>
      <sheetName val="5_1Q_SVC(callback)3"/>
      <sheetName val="5_2_Q_SVC(Response)3"/>
      <sheetName val="5_3_Q_SVC(all)3"/>
      <sheetName val="Sheet2_(2)1"/>
      <sheetName val="IQC_部品别不良现况-MCCB1"/>
      <sheetName val="98_11"/>
      <sheetName val="Upgrades_pricing1"/>
      <sheetName val="#2_BSPL1"/>
      <sheetName val="참조(인건비)"/>
      <sheetName val="관재"/>
      <sheetName val="공사기성"/>
      <sheetName val="지급어음"/>
      <sheetName val="금융"/>
      <sheetName val="은행"/>
      <sheetName val="리스"/>
      <sheetName val="보험"/>
      <sheetName val="업무용-계약"/>
      <sheetName val="WELDING"/>
      <sheetName val="98손익실적_(전력시스템_전체)4"/>
      <sheetName val="98손익실적_(배전반부문)4"/>
      <sheetName val="98손익실적_(배전반)_4"/>
      <sheetName val="98손익실적_(변압기)4"/>
      <sheetName val="98손익실적_(스카다)4"/>
      <sheetName val="98손익실적_(태양광)4"/>
      <sheetName val="1__Svc_Sales4"/>
      <sheetName val="2__Portfolio4"/>
      <sheetName val="3__SVC_Price(Avg)4"/>
      <sheetName val="4___Net_Gain4"/>
      <sheetName val="5_1Q_SVC(callback)4"/>
      <sheetName val="5_2_Q_SVC(Response)4"/>
      <sheetName val="5_3_Q_SVC(all)4"/>
      <sheetName val="Sheet2_(2)2"/>
      <sheetName val="IQC_部品别不良现况-MCCB2"/>
      <sheetName val="98_12"/>
      <sheetName val="Upgrades_pricing2"/>
      <sheetName val="#2_BSPL2"/>
      <sheetName val="Comparison_MPE_to_NPE45_($)"/>
      <sheetName val="98VS99(EL)"/>
      <sheetName val="Notes "/>
      <sheetName val="매출"/>
      <sheetName val="Sale &amp; Inventory"/>
      <sheetName val="3판가"/>
      <sheetName val="결품"/>
      <sheetName val="213"/>
      <sheetName val="외상매출금"/>
      <sheetName val="电力 TOTAL"/>
      <sheetName val="제품수불(대체)"/>
      <sheetName val="원재료입력"/>
      <sheetName val="총제품수불"/>
      <sheetName val="제품입력"/>
      <sheetName val="절대지우지말것"/>
      <sheetName val="장기투자증권"/>
      <sheetName val="부도대체현황"/>
      <sheetName val="fs_data"/>
      <sheetName val="Man_power"/>
      <sheetName val="COVER"/>
      <sheetName val="TDTKP"/>
      <sheetName val="DK-KH"/>
      <sheetName val="f3"/>
      <sheetName val="Æo°¡±aAØ"/>
      <sheetName val="월계"/>
      <sheetName val="출입자명단"/>
      <sheetName val="WPL"/>
      <sheetName val="BS"/>
      <sheetName val="주경기-오배수"/>
      <sheetName val="종합일지"/>
      <sheetName val="시산표"/>
      <sheetName val="0004입출재고"/>
      <sheetName val="06매입만"/>
      <sheetName val="금형개선안"/>
      <sheetName val="가맹점매출"/>
      <sheetName val="XREF"/>
      <sheetName val="구분자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Transformer (ccm)"/>
      <sheetName val="SF Transformer (ccm)"/>
      <sheetName val="발주서SF(CCM)"/>
      <sheetName val="발주서HF"/>
      <sheetName val="SF Transformer"/>
      <sheetName val="HF Transformer"/>
      <sheetName val="출력 다이오드 선정"/>
      <sheetName val="출력 커패시터 선정"/>
      <sheetName val="1차측 스위치"/>
      <sheetName val="Startup 저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D47">
            <v>9.7716659331405784E-4</v>
          </cell>
        </row>
        <row r="55">
          <cell r="D55">
            <v>5</v>
          </cell>
        </row>
        <row r="56">
          <cell r="D56">
            <v>110</v>
          </cell>
        </row>
        <row r="57">
          <cell r="D57">
            <v>0.7</v>
          </cell>
        </row>
        <row r="58">
          <cell r="D58">
            <v>0.7</v>
          </cell>
        </row>
        <row r="59">
          <cell r="D59">
            <v>0.48740793788819875</v>
          </cell>
        </row>
      </sheetData>
      <sheetData sheetId="5" refreshError="1">
        <row r="23">
          <cell r="D23">
            <v>13.619</v>
          </cell>
        </row>
        <row r="24">
          <cell r="D24">
            <v>5</v>
          </cell>
        </row>
        <row r="25">
          <cell r="D25">
            <v>0.75</v>
          </cell>
        </row>
        <row r="27">
          <cell r="D27">
            <v>132000</v>
          </cell>
        </row>
        <row r="28">
          <cell r="D28">
            <v>350</v>
          </cell>
        </row>
        <row r="29">
          <cell r="D29">
            <v>800</v>
          </cell>
        </row>
        <row r="30">
          <cell r="D30">
            <v>1030</v>
          </cell>
        </row>
        <row r="31">
          <cell r="D31">
            <v>230</v>
          </cell>
        </row>
        <row r="32">
          <cell r="D32">
            <v>345</v>
          </cell>
        </row>
        <row r="36">
          <cell r="D36">
            <v>5</v>
          </cell>
        </row>
        <row r="37">
          <cell r="D37">
            <v>0.7</v>
          </cell>
        </row>
        <row r="38">
          <cell r="D38">
            <v>40.350877192982452</v>
          </cell>
        </row>
        <row r="39">
          <cell r="D39">
            <v>0.39916695591808399</v>
          </cell>
        </row>
        <row r="40">
          <cell r="D40">
            <v>1</v>
          </cell>
        </row>
        <row r="41">
          <cell r="D41">
            <v>5.1881904761904761E-2</v>
          </cell>
        </row>
        <row r="42">
          <cell r="D42">
            <v>0.25995090020703931</v>
          </cell>
        </row>
        <row r="44">
          <cell r="D44">
            <v>9.4821755054111986E-2</v>
          </cell>
        </row>
        <row r="45">
          <cell r="D45">
            <v>4.6941891307403125</v>
          </cell>
        </row>
        <row r="46">
          <cell r="D46">
            <v>1.7233971402967592</v>
          </cell>
        </row>
        <row r="48">
          <cell r="D48">
            <v>0.68935885611870373</v>
          </cell>
        </row>
        <row r="49">
          <cell r="D49">
            <v>0.12063779982077315</v>
          </cell>
        </row>
        <row r="50">
          <cell r="D50">
            <v>0.68935885611870373</v>
          </cell>
        </row>
        <row r="62">
          <cell r="D62">
            <v>0.37</v>
          </cell>
        </row>
        <row r="63">
          <cell r="D63">
            <v>1900</v>
          </cell>
        </row>
        <row r="64">
          <cell r="D64">
            <v>3.5625865381241698E-3</v>
          </cell>
        </row>
        <row r="65">
          <cell r="D65">
            <v>1800</v>
          </cell>
        </row>
        <row r="66">
          <cell r="D66">
            <v>139.05369033796663</v>
          </cell>
        </row>
        <row r="68">
          <cell r="D68">
            <v>4</v>
          </cell>
        </row>
        <row r="70">
          <cell r="D70">
            <v>162</v>
          </cell>
        </row>
        <row r="73">
          <cell r="D73">
            <v>11</v>
          </cell>
        </row>
        <row r="75">
          <cell r="D75">
            <v>18</v>
          </cell>
        </row>
        <row r="76">
          <cell r="D76">
            <v>135.74861065859508</v>
          </cell>
        </row>
        <row r="78">
          <cell r="D78">
            <v>6</v>
          </cell>
        </row>
        <row r="79">
          <cell r="D79">
            <v>0.14185133546315704</v>
          </cell>
        </row>
        <row r="80">
          <cell r="D80">
            <v>0.38247417257546751</v>
          </cell>
        </row>
        <row r="81">
          <cell r="D81">
            <v>0.1600004256877946</v>
          </cell>
        </row>
        <row r="82">
          <cell r="D82">
            <v>0.38247417257546751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1欠品明細"/>
      <sheetName val=""/>
    </sheetNames>
    <definedNames>
      <definedName name="B_Enter"/>
      <definedName name="frm_Line_Show"/>
      <definedName name="lst_Line_Change"/>
    </definedNames>
    <sheetDataSet>
      <sheetData sheetId="0" refreshError="1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  <sheetName val="총괄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94"/>
      <sheetName val="저압94"/>
      <sheetName val="고압94"/>
      <sheetName val="변압94"/>
      <sheetName val="9-1차이내역"/>
      <sheetName val=""/>
      <sheetName val="송전기본"/>
      <sheetName val="부표총괄"/>
      <sheetName val="품셈1-26"/>
      <sheetName val="sales(전체) "/>
      <sheetName val="HWGSI"/>
      <sheetName val="JEJO94"/>
      <sheetName val="DB"/>
      <sheetName val="98VS99(EL)"/>
      <sheetName val="IDONG"/>
      <sheetName val="98.1"/>
      <sheetName val="소계정"/>
      <sheetName val="PRESS DATA"/>
      <sheetName val="Sheet5"/>
      <sheetName val="BSD (2)"/>
      <sheetName val="PAN"/>
      <sheetName val="생산수주추이"/>
      <sheetName val="증가명세서"/>
      <sheetName val="오산94"/>
      <sheetName val="오산95"/>
      <sheetName val="sales(전체)_"/>
      <sheetName val="98_1"/>
      <sheetName val="BSD_(2)"/>
      <sheetName val="sales(전체)_1"/>
      <sheetName val="98_11"/>
      <sheetName val="BSD_(2)1"/>
      <sheetName val="PRESS_DATA"/>
      <sheetName val="SysInf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목코드"/>
      <sheetName val="변압94"/>
    </sheetNames>
    <sheetDataSet>
      <sheetData sheetId="0" refreshError="1">
        <row r="2">
          <cell r="A2" t="str">
            <v>갑을</v>
          </cell>
          <cell r="B2">
            <v>30570</v>
          </cell>
        </row>
        <row r="3">
          <cell r="A3" t="str">
            <v>갑을방적</v>
          </cell>
          <cell r="B3">
            <v>30510</v>
          </cell>
        </row>
        <row r="4">
          <cell r="A4" t="str">
            <v>강원산업</v>
          </cell>
          <cell r="B4">
            <v>53020</v>
          </cell>
        </row>
        <row r="5">
          <cell r="A5" t="str">
            <v>강원산업1우</v>
          </cell>
          <cell r="B5">
            <v>53025</v>
          </cell>
        </row>
        <row r="6">
          <cell r="A6" t="str">
            <v>강원은행</v>
          </cell>
          <cell r="B6">
            <v>86020</v>
          </cell>
        </row>
        <row r="7">
          <cell r="A7" t="str">
            <v>거성산업</v>
          </cell>
          <cell r="B7">
            <v>34000</v>
          </cell>
        </row>
        <row r="8">
          <cell r="A8" t="str">
            <v>거성산업1우</v>
          </cell>
          <cell r="B8">
            <v>34005</v>
          </cell>
        </row>
        <row r="9">
          <cell r="A9" t="str">
            <v>거평</v>
          </cell>
          <cell r="B9">
            <v>33550</v>
          </cell>
        </row>
        <row r="10">
          <cell r="A10" t="str">
            <v>건설화학</v>
          </cell>
          <cell r="B10">
            <v>40010</v>
          </cell>
        </row>
        <row r="11">
          <cell r="A11" t="str">
            <v>건영</v>
          </cell>
          <cell r="B11">
            <v>75520</v>
          </cell>
        </row>
        <row r="12">
          <cell r="A12" t="str">
            <v>건풍제약</v>
          </cell>
          <cell r="B12">
            <v>40670</v>
          </cell>
        </row>
        <row r="13">
          <cell r="A13" t="str">
            <v>경기은행</v>
          </cell>
          <cell r="B13">
            <v>86010</v>
          </cell>
        </row>
        <row r="14">
          <cell r="A14" t="str">
            <v>경기화학</v>
          </cell>
          <cell r="B14">
            <v>38020</v>
          </cell>
        </row>
        <row r="15">
          <cell r="A15" t="str">
            <v>경남기업</v>
          </cell>
          <cell r="B15">
            <v>75010</v>
          </cell>
        </row>
        <row r="16">
          <cell r="A16" t="str">
            <v>경남모직</v>
          </cell>
          <cell r="B16">
            <v>27510</v>
          </cell>
        </row>
        <row r="17">
          <cell r="A17" t="str">
            <v>경남모직1우</v>
          </cell>
          <cell r="B17">
            <v>27515</v>
          </cell>
        </row>
        <row r="18">
          <cell r="A18" t="str">
            <v>경남에너2신</v>
          </cell>
          <cell r="B18">
            <v>74212</v>
          </cell>
        </row>
        <row r="19">
          <cell r="A19" t="str">
            <v>경남은행</v>
          </cell>
          <cell r="B19">
            <v>86050</v>
          </cell>
        </row>
        <row r="20">
          <cell r="A20" t="str">
            <v>경남투자금융</v>
          </cell>
          <cell r="B20">
            <v>87200</v>
          </cell>
        </row>
        <row r="21">
          <cell r="A21" t="str">
            <v>경농</v>
          </cell>
          <cell r="B21">
            <v>38530</v>
          </cell>
        </row>
        <row r="22">
          <cell r="A22" t="str">
            <v>경동보일러</v>
          </cell>
          <cell r="B22">
            <v>62510</v>
          </cell>
        </row>
        <row r="23">
          <cell r="A23" t="str">
            <v>경동산업</v>
          </cell>
          <cell r="B23">
            <v>56030</v>
          </cell>
        </row>
        <row r="24">
          <cell r="A24" t="str">
            <v>경방</v>
          </cell>
          <cell r="B24">
            <v>26500</v>
          </cell>
        </row>
        <row r="25">
          <cell r="A25" t="str">
            <v>경수투자금융</v>
          </cell>
          <cell r="B25">
            <v>87250</v>
          </cell>
        </row>
        <row r="26">
          <cell r="A26" t="str">
            <v>경원세기</v>
          </cell>
          <cell r="B26">
            <v>62080</v>
          </cell>
        </row>
        <row r="27">
          <cell r="A27" t="str">
            <v>경인에너1우</v>
          </cell>
          <cell r="B27">
            <v>44535</v>
          </cell>
        </row>
        <row r="28">
          <cell r="A28" t="str">
            <v>경인에너지</v>
          </cell>
          <cell r="B28">
            <v>44530</v>
          </cell>
        </row>
        <row r="29">
          <cell r="A29" t="str">
            <v>경인전자</v>
          </cell>
          <cell r="B29">
            <v>64710</v>
          </cell>
        </row>
        <row r="30">
          <cell r="A30" t="str">
            <v>경향건설</v>
          </cell>
          <cell r="B30">
            <v>75240</v>
          </cell>
        </row>
        <row r="31">
          <cell r="A31" t="str">
            <v>경향건설1우</v>
          </cell>
          <cell r="B31">
            <v>75245</v>
          </cell>
        </row>
        <row r="32">
          <cell r="A32" t="str">
            <v>계몽사</v>
          </cell>
          <cell r="B32">
            <v>36010</v>
          </cell>
        </row>
        <row r="33">
          <cell r="A33" t="str">
            <v>계양전기</v>
          </cell>
          <cell r="B33">
            <v>60000</v>
          </cell>
        </row>
        <row r="34">
          <cell r="A34" t="str">
            <v>계양전기1우</v>
          </cell>
          <cell r="B34">
            <v>60005</v>
          </cell>
        </row>
        <row r="35">
          <cell r="A35" t="str">
            <v>고니정밀</v>
          </cell>
          <cell r="B35">
            <v>64760</v>
          </cell>
        </row>
        <row r="36">
          <cell r="A36" t="str">
            <v>고려개발</v>
          </cell>
          <cell r="B36">
            <v>75410</v>
          </cell>
        </row>
        <row r="37">
          <cell r="A37" t="str">
            <v>고려산업</v>
          </cell>
          <cell r="B37">
            <v>19570</v>
          </cell>
        </row>
        <row r="38">
          <cell r="A38" t="str">
            <v>고려시멘트</v>
          </cell>
          <cell r="B38">
            <v>50560</v>
          </cell>
        </row>
        <row r="39">
          <cell r="A39" t="str">
            <v>고려시멘트우</v>
          </cell>
          <cell r="B39">
            <v>50565</v>
          </cell>
        </row>
        <row r="40">
          <cell r="A40" t="str">
            <v>고려아연</v>
          </cell>
          <cell r="B40">
            <v>54520</v>
          </cell>
        </row>
        <row r="41">
          <cell r="A41" t="str">
            <v>고려제강</v>
          </cell>
          <cell r="B41">
            <v>54060</v>
          </cell>
        </row>
        <row r="42">
          <cell r="A42" t="str">
            <v>고려종합운수</v>
          </cell>
          <cell r="B42">
            <v>82010</v>
          </cell>
        </row>
        <row r="43">
          <cell r="A43" t="str">
            <v>고려증권</v>
          </cell>
          <cell r="B43">
            <v>88080</v>
          </cell>
        </row>
        <row r="44">
          <cell r="A44" t="str">
            <v>고려증권1우</v>
          </cell>
          <cell r="B44">
            <v>88085</v>
          </cell>
        </row>
        <row r="45">
          <cell r="A45" t="str">
            <v>고려포리머</v>
          </cell>
          <cell r="B45">
            <v>31040</v>
          </cell>
        </row>
        <row r="46">
          <cell r="A46" t="str">
            <v>고려포리머우</v>
          </cell>
          <cell r="B46">
            <v>31045</v>
          </cell>
        </row>
        <row r="47">
          <cell r="A47" t="str">
            <v>고려합섬</v>
          </cell>
          <cell r="B47">
            <v>28510</v>
          </cell>
        </row>
        <row r="48">
          <cell r="A48" t="str">
            <v>고려합섬1우</v>
          </cell>
          <cell r="B48">
            <v>28515</v>
          </cell>
        </row>
        <row r="49">
          <cell r="A49" t="str">
            <v>고려화학</v>
          </cell>
          <cell r="B49">
            <v>40030</v>
          </cell>
        </row>
        <row r="50">
          <cell r="A50" t="str">
            <v>고제</v>
          </cell>
          <cell r="B50">
            <v>20030</v>
          </cell>
        </row>
        <row r="51">
          <cell r="A51" t="str">
            <v>고합상사</v>
          </cell>
          <cell r="B51">
            <v>78130</v>
          </cell>
        </row>
        <row r="52">
          <cell r="A52" t="str">
            <v>공성통신1우</v>
          </cell>
          <cell r="B52">
            <v>64285</v>
          </cell>
        </row>
        <row r="53">
          <cell r="A53" t="str">
            <v>공성통신전자</v>
          </cell>
          <cell r="B53">
            <v>64280</v>
          </cell>
        </row>
        <row r="54">
          <cell r="A54" t="str">
            <v>공영토건</v>
          </cell>
          <cell r="B54">
            <v>75280</v>
          </cell>
        </row>
        <row r="55">
          <cell r="A55" t="str">
            <v>광덕물산</v>
          </cell>
          <cell r="B55">
            <v>31600</v>
          </cell>
        </row>
        <row r="56">
          <cell r="A56" t="str">
            <v>광동제약</v>
          </cell>
          <cell r="B56">
            <v>40820</v>
          </cell>
        </row>
        <row r="57">
          <cell r="A57" t="str">
            <v>광림전자</v>
          </cell>
          <cell r="B57">
            <v>64700</v>
          </cell>
        </row>
        <row r="58">
          <cell r="A58" t="str">
            <v>광명전기</v>
          </cell>
          <cell r="B58">
            <v>66550</v>
          </cell>
        </row>
        <row r="59">
          <cell r="A59" t="str">
            <v>광주은행</v>
          </cell>
          <cell r="B59">
            <v>86080</v>
          </cell>
        </row>
        <row r="60">
          <cell r="A60" t="str">
            <v>광주투자금융</v>
          </cell>
          <cell r="B60">
            <v>87060</v>
          </cell>
        </row>
        <row r="61">
          <cell r="A61" t="str">
            <v>국도화학</v>
          </cell>
          <cell r="B61">
            <v>39080</v>
          </cell>
        </row>
        <row r="62">
          <cell r="A62" t="str">
            <v>국민은행1신</v>
          </cell>
          <cell r="B62">
            <v>85601</v>
          </cell>
        </row>
        <row r="63">
          <cell r="A63" t="str">
            <v>국보</v>
          </cell>
          <cell r="B63">
            <v>82060</v>
          </cell>
        </row>
        <row r="64">
          <cell r="A64" t="str">
            <v>국제상사</v>
          </cell>
          <cell r="B64">
            <v>33510</v>
          </cell>
        </row>
        <row r="65">
          <cell r="A65" t="str">
            <v>국제약품</v>
          </cell>
          <cell r="B65">
            <v>40590</v>
          </cell>
        </row>
        <row r="66">
          <cell r="A66" t="str">
            <v>국제전선</v>
          </cell>
          <cell r="B66">
            <v>66040</v>
          </cell>
        </row>
        <row r="67">
          <cell r="A67" t="str">
            <v>국제화재</v>
          </cell>
          <cell r="B67">
            <v>90560</v>
          </cell>
        </row>
        <row r="68">
          <cell r="A68" t="str">
            <v>국제화재1우</v>
          </cell>
          <cell r="B68">
            <v>90565</v>
          </cell>
        </row>
        <row r="69">
          <cell r="A69" t="str">
            <v>군자산업</v>
          </cell>
          <cell r="B69">
            <v>78430</v>
          </cell>
        </row>
        <row r="70">
          <cell r="A70" t="str">
            <v>극동건설</v>
          </cell>
          <cell r="B70">
            <v>75110</v>
          </cell>
        </row>
        <row r="71">
          <cell r="A71" t="str">
            <v>극동건설1우</v>
          </cell>
          <cell r="B71">
            <v>75115</v>
          </cell>
        </row>
        <row r="72">
          <cell r="A72" t="str">
            <v>극동유화</v>
          </cell>
          <cell r="B72">
            <v>45060</v>
          </cell>
        </row>
        <row r="73">
          <cell r="A73" t="str">
            <v>극동전선</v>
          </cell>
          <cell r="B73">
            <v>66080</v>
          </cell>
        </row>
        <row r="74">
          <cell r="A74" t="str">
            <v>극동제혁</v>
          </cell>
          <cell r="B74">
            <v>33050</v>
          </cell>
        </row>
        <row r="75">
          <cell r="A75" t="str">
            <v>근화제약</v>
          </cell>
          <cell r="B75">
            <v>40540</v>
          </cell>
        </row>
        <row r="76">
          <cell r="A76" t="str">
            <v>근화제약1우</v>
          </cell>
          <cell r="B76">
            <v>40545</v>
          </cell>
        </row>
        <row r="77">
          <cell r="A77" t="str">
            <v>금강</v>
          </cell>
          <cell r="B77">
            <v>52010</v>
          </cell>
        </row>
        <row r="78">
          <cell r="A78" t="str">
            <v>금강개발</v>
          </cell>
          <cell r="B78">
            <v>80050</v>
          </cell>
        </row>
        <row r="79">
          <cell r="A79" t="str">
            <v>금강공업</v>
          </cell>
          <cell r="B79">
            <v>57510</v>
          </cell>
        </row>
        <row r="80">
          <cell r="A80" t="str">
            <v>금강공업1우</v>
          </cell>
          <cell r="B80">
            <v>57515</v>
          </cell>
        </row>
        <row r="81">
          <cell r="A81" t="str">
            <v>금강피혁</v>
          </cell>
          <cell r="B81">
            <v>33040</v>
          </cell>
        </row>
        <row r="82">
          <cell r="A82" t="str">
            <v>금강화섬</v>
          </cell>
          <cell r="B82">
            <v>30580</v>
          </cell>
        </row>
        <row r="83">
          <cell r="A83" t="str">
            <v>금경</v>
          </cell>
          <cell r="B83">
            <v>78460</v>
          </cell>
        </row>
        <row r="84">
          <cell r="A84" t="str">
            <v>금비</v>
          </cell>
          <cell r="B84">
            <v>49530</v>
          </cell>
        </row>
        <row r="85">
          <cell r="A85" t="str">
            <v>금성계전</v>
          </cell>
          <cell r="B85">
            <v>66510</v>
          </cell>
        </row>
        <row r="86">
          <cell r="A86" t="str">
            <v>금성기전</v>
          </cell>
          <cell r="B86">
            <v>66500</v>
          </cell>
        </row>
        <row r="87">
          <cell r="A87" t="str">
            <v>금성사</v>
          </cell>
          <cell r="B87">
            <v>64010</v>
          </cell>
        </row>
        <row r="88">
          <cell r="A88" t="str">
            <v>금성사1우</v>
          </cell>
          <cell r="B88">
            <v>64015</v>
          </cell>
        </row>
        <row r="89">
          <cell r="A89" t="str">
            <v>금성산전1신</v>
          </cell>
          <cell r="B89">
            <v>62091</v>
          </cell>
        </row>
        <row r="90">
          <cell r="A90" t="str">
            <v>금성전선</v>
          </cell>
          <cell r="B90">
            <v>66020</v>
          </cell>
        </row>
        <row r="91">
          <cell r="A91" t="str">
            <v>금성통신</v>
          </cell>
          <cell r="B91">
            <v>64040</v>
          </cell>
        </row>
        <row r="92">
          <cell r="A92" t="str">
            <v>금성통신1우</v>
          </cell>
          <cell r="B92">
            <v>64045</v>
          </cell>
        </row>
        <row r="93">
          <cell r="A93" t="str">
            <v>금양</v>
          </cell>
          <cell r="B93">
            <v>37040</v>
          </cell>
        </row>
        <row r="94">
          <cell r="A94" t="str">
            <v>금하방직</v>
          </cell>
          <cell r="B94">
            <v>26570</v>
          </cell>
        </row>
        <row r="95">
          <cell r="A95" t="str">
            <v>금호</v>
          </cell>
          <cell r="B95">
            <v>45530</v>
          </cell>
        </row>
        <row r="96">
          <cell r="A96" t="str">
            <v>금호1우</v>
          </cell>
          <cell r="B96">
            <v>45535</v>
          </cell>
        </row>
        <row r="97">
          <cell r="A97" t="str">
            <v>금호건설</v>
          </cell>
          <cell r="B97">
            <v>75480</v>
          </cell>
        </row>
        <row r="98">
          <cell r="A98" t="str">
            <v>금호건설1우</v>
          </cell>
          <cell r="B98">
            <v>75485</v>
          </cell>
        </row>
        <row r="99">
          <cell r="A99" t="str">
            <v>금호석유1우</v>
          </cell>
          <cell r="B99">
            <v>37075</v>
          </cell>
        </row>
        <row r="100">
          <cell r="A100" t="str">
            <v>금호석유화학</v>
          </cell>
          <cell r="B100">
            <v>37070</v>
          </cell>
        </row>
        <row r="101">
          <cell r="A101" t="str">
            <v>금호전기</v>
          </cell>
          <cell r="B101">
            <v>67000</v>
          </cell>
        </row>
        <row r="102">
          <cell r="A102" t="str">
            <v>기린</v>
          </cell>
          <cell r="B102">
            <v>17530</v>
          </cell>
        </row>
        <row r="103">
          <cell r="A103" t="str">
            <v>기산</v>
          </cell>
          <cell r="B103">
            <v>75610</v>
          </cell>
        </row>
        <row r="104">
          <cell r="A104" t="str">
            <v>기아써비스</v>
          </cell>
          <cell r="B104">
            <v>77060</v>
          </cell>
        </row>
        <row r="105">
          <cell r="A105" t="str">
            <v>기아자동차</v>
          </cell>
          <cell r="B105">
            <v>67500</v>
          </cell>
        </row>
        <row r="106">
          <cell r="A106" t="str">
            <v>기아정기</v>
          </cell>
          <cell r="B106">
            <v>68080</v>
          </cell>
        </row>
        <row r="107">
          <cell r="A107" t="str">
            <v>기아특수강</v>
          </cell>
          <cell r="B107">
            <v>53070</v>
          </cell>
        </row>
        <row r="108">
          <cell r="A108" t="str">
            <v>나산실업</v>
          </cell>
          <cell r="B108">
            <v>31610</v>
          </cell>
        </row>
        <row r="109">
          <cell r="A109" t="str">
            <v>나우정밀</v>
          </cell>
          <cell r="B109">
            <v>64630</v>
          </cell>
        </row>
        <row r="110">
          <cell r="A110" t="str">
            <v>남광토건</v>
          </cell>
          <cell r="B110">
            <v>75140</v>
          </cell>
        </row>
        <row r="111">
          <cell r="A111" t="str">
            <v>남선물산</v>
          </cell>
          <cell r="B111">
            <v>28610</v>
          </cell>
        </row>
        <row r="112">
          <cell r="A112" t="str">
            <v>남선알미늄</v>
          </cell>
          <cell r="B112">
            <v>55010</v>
          </cell>
        </row>
        <row r="113">
          <cell r="A113" t="str">
            <v>남선알미늄우</v>
          </cell>
          <cell r="B113">
            <v>55015</v>
          </cell>
        </row>
        <row r="114">
          <cell r="A114" t="str">
            <v>남성</v>
          </cell>
          <cell r="B114">
            <v>78500</v>
          </cell>
        </row>
        <row r="115">
          <cell r="A115" t="str">
            <v>남양</v>
          </cell>
          <cell r="B115">
            <v>26010</v>
          </cell>
        </row>
        <row r="116">
          <cell r="A116" t="str">
            <v>남양유업</v>
          </cell>
          <cell r="B116">
            <v>15510</v>
          </cell>
        </row>
        <row r="117">
          <cell r="A117" t="str">
            <v>남양유업1우</v>
          </cell>
          <cell r="B117">
            <v>15515</v>
          </cell>
        </row>
        <row r="118">
          <cell r="A118" t="str">
            <v>남영나이론</v>
          </cell>
          <cell r="B118">
            <v>31520</v>
          </cell>
        </row>
        <row r="119">
          <cell r="A119" t="str">
            <v>남한제지</v>
          </cell>
          <cell r="B119">
            <v>35000</v>
          </cell>
        </row>
        <row r="120">
          <cell r="A120" t="str">
            <v>남한제지1우</v>
          </cell>
          <cell r="B120">
            <v>35005</v>
          </cell>
        </row>
        <row r="121">
          <cell r="A121" t="str">
            <v>내쇼날푸라스</v>
          </cell>
          <cell r="B121">
            <v>48000</v>
          </cell>
        </row>
        <row r="122">
          <cell r="A122" t="str">
            <v>내쇼날프1우</v>
          </cell>
          <cell r="B122">
            <v>48005</v>
          </cell>
        </row>
        <row r="123">
          <cell r="A123" t="str">
            <v>내외반도체</v>
          </cell>
          <cell r="B123">
            <v>62870</v>
          </cell>
        </row>
        <row r="124">
          <cell r="A124" t="str">
            <v>녹십자</v>
          </cell>
          <cell r="B124">
            <v>40660</v>
          </cell>
        </row>
        <row r="125">
          <cell r="A125" t="str">
            <v>논노</v>
          </cell>
          <cell r="B125">
            <v>31550</v>
          </cell>
        </row>
        <row r="126">
          <cell r="A126" t="str">
            <v>농심</v>
          </cell>
          <cell r="B126">
            <v>18010</v>
          </cell>
        </row>
        <row r="127">
          <cell r="A127" t="str">
            <v>뉴맥스</v>
          </cell>
          <cell r="B127">
            <v>62880</v>
          </cell>
        </row>
        <row r="128">
          <cell r="A128" t="str">
            <v>대경기계</v>
          </cell>
          <cell r="B128">
            <v>60540</v>
          </cell>
        </row>
        <row r="129">
          <cell r="A129" t="str">
            <v>대구백화점</v>
          </cell>
          <cell r="B129">
            <v>80030</v>
          </cell>
        </row>
        <row r="130">
          <cell r="A130" t="str">
            <v>대구은행</v>
          </cell>
          <cell r="B130">
            <v>86030</v>
          </cell>
        </row>
        <row r="131">
          <cell r="A131" t="str">
            <v>대구투자금융</v>
          </cell>
          <cell r="B131">
            <v>87130</v>
          </cell>
        </row>
        <row r="132">
          <cell r="A132" t="str">
            <v>대농</v>
          </cell>
          <cell r="B132">
            <v>26590</v>
          </cell>
        </row>
        <row r="133">
          <cell r="A133" t="str">
            <v>대덕산업</v>
          </cell>
          <cell r="B133">
            <v>64600</v>
          </cell>
        </row>
        <row r="134">
          <cell r="A134" t="str">
            <v>대덕산업1우</v>
          </cell>
          <cell r="B134">
            <v>64605</v>
          </cell>
        </row>
        <row r="135">
          <cell r="A135" t="str">
            <v>대덕전자</v>
          </cell>
          <cell r="B135">
            <v>64690</v>
          </cell>
        </row>
        <row r="136">
          <cell r="A136" t="str">
            <v>대동</v>
          </cell>
          <cell r="B136">
            <v>60030</v>
          </cell>
        </row>
        <row r="137">
          <cell r="A137" t="str">
            <v>대동공업</v>
          </cell>
          <cell r="B137">
            <v>59510</v>
          </cell>
        </row>
        <row r="138">
          <cell r="A138" t="str">
            <v>대륭정밀</v>
          </cell>
          <cell r="B138">
            <v>64250</v>
          </cell>
        </row>
        <row r="139">
          <cell r="A139" t="str">
            <v>대림산업</v>
          </cell>
          <cell r="B139">
            <v>75060</v>
          </cell>
        </row>
        <row r="140">
          <cell r="A140" t="str">
            <v>대림산업1우</v>
          </cell>
          <cell r="B140">
            <v>75065</v>
          </cell>
        </row>
        <row r="141">
          <cell r="A141" t="str">
            <v>대림수산</v>
          </cell>
          <cell r="B141">
            <v>16060</v>
          </cell>
        </row>
        <row r="142">
          <cell r="A142" t="str">
            <v>대림요업</v>
          </cell>
          <cell r="B142">
            <v>50020</v>
          </cell>
        </row>
        <row r="143">
          <cell r="A143" t="str">
            <v>대림통상</v>
          </cell>
          <cell r="B143">
            <v>56010</v>
          </cell>
        </row>
        <row r="144">
          <cell r="A144" t="str">
            <v>대붕전선</v>
          </cell>
          <cell r="B144">
            <v>66110</v>
          </cell>
        </row>
        <row r="145">
          <cell r="A145" t="str">
            <v>대선주조</v>
          </cell>
          <cell r="B145">
            <v>21030</v>
          </cell>
        </row>
        <row r="146">
          <cell r="A146" t="str">
            <v>대성산업</v>
          </cell>
          <cell r="B146">
            <v>78100</v>
          </cell>
        </row>
        <row r="147">
          <cell r="A147" t="str">
            <v>대성자원</v>
          </cell>
          <cell r="B147">
            <v>11000</v>
          </cell>
        </row>
        <row r="148">
          <cell r="A148" t="str">
            <v>대성전선</v>
          </cell>
          <cell r="B148">
            <v>66100</v>
          </cell>
        </row>
        <row r="149">
          <cell r="A149" t="str">
            <v>대신증권</v>
          </cell>
          <cell r="B149">
            <v>88000</v>
          </cell>
        </row>
        <row r="150">
          <cell r="A150" t="str">
            <v>대신증권우선</v>
          </cell>
          <cell r="B150">
            <v>88005</v>
          </cell>
        </row>
        <row r="151">
          <cell r="A151" t="str">
            <v>대아리드선</v>
          </cell>
          <cell r="B151">
            <v>64750</v>
          </cell>
        </row>
        <row r="152">
          <cell r="A152" t="str">
            <v>대양금속</v>
          </cell>
          <cell r="B152">
            <v>53600</v>
          </cell>
        </row>
        <row r="153">
          <cell r="A153" t="str">
            <v>대영전자공업</v>
          </cell>
          <cell r="B153">
            <v>64330</v>
          </cell>
        </row>
        <row r="154">
          <cell r="A154" t="str">
            <v>대영포장</v>
          </cell>
          <cell r="B154">
            <v>35190</v>
          </cell>
        </row>
        <row r="155">
          <cell r="A155" t="str">
            <v>대우</v>
          </cell>
          <cell r="B155">
            <v>78000</v>
          </cell>
        </row>
        <row r="156">
          <cell r="A156" t="str">
            <v>대우금속</v>
          </cell>
          <cell r="B156">
            <v>55060</v>
          </cell>
        </row>
        <row r="157">
          <cell r="A157" t="str">
            <v>대우전자</v>
          </cell>
          <cell r="B157">
            <v>64090</v>
          </cell>
        </row>
        <row r="158">
          <cell r="A158" t="str">
            <v>대우전자부품</v>
          </cell>
          <cell r="B158">
            <v>64730</v>
          </cell>
        </row>
        <row r="159">
          <cell r="A159" t="str">
            <v>대우정밀공업</v>
          </cell>
          <cell r="B159">
            <v>68120</v>
          </cell>
        </row>
        <row r="160">
          <cell r="A160" t="str">
            <v>대우중공업</v>
          </cell>
          <cell r="B160">
            <v>59000</v>
          </cell>
        </row>
        <row r="161">
          <cell r="A161" t="str">
            <v>대우중공업우</v>
          </cell>
          <cell r="B161">
            <v>59005</v>
          </cell>
        </row>
        <row r="162">
          <cell r="A162" t="str">
            <v>대우증권</v>
          </cell>
          <cell r="B162">
            <v>88010</v>
          </cell>
        </row>
        <row r="163">
          <cell r="A163" t="str">
            <v>대우증권1우</v>
          </cell>
          <cell r="B163">
            <v>88015</v>
          </cell>
        </row>
        <row r="164">
          <cell r="A164" t="str">
            <v>대우통신</v>
          </cell>
          <cell r="B164">
            <v>64590</v>
          </cell>
        </row>
        <row r="165">
          <cell r="A165" t="str">
            <v>대웅제약</v>
          </cell>
          <cell r="B165">
            <v>40530</v>
          </cell>
        </row>
        <row r="166">
          <cell r="A166" t="str">
            <v>대원강업</v>
          </cell>
          <cell r="B166">
            <v>68020</v>
          </cell>
        </row>
        <row r="167">
          <cell r="A167" t="str">
            <v>대원전선</v>
          </cell>
          <cell r="B167">
            <v>66060</v>
          </cell>
        </row>
        <row r="168">
          <cell r="A168" t="str">
            <v>대원전선1우</v>
          </cell>
          <cell r="B168">
            <v>66065</v>
          </cell>
        </row>
        <row r="169">
          <cell r="A169" t="str">
            <v>대원제지</v>
          </cell>
          <cell r="B169">
            <v>35090</v>
          </cell>
        </row>
        <row r="170">
          <cell r="A170" t="str">
            <v>대유증권</v>
          </cell>
          <cell r="B170">
            <v>88180</v>
          </cell>
        </row>
        <row r="171">
          <cell r="A171" t="str">
            <v>대유증권1우</v>
          </cell>
          <cell r="B171">
            <v>88185</v>
          </cell>
        </row>
        <row r="172">
          <cell r="A172" t="str">
            <v>대유통상</v>
          </cell>
          <cell r="B172">
            <v>78360</v>
          </cell>
        </row>
        <row r="173">
          <cell r="A173" t="str">
            <v>대일화학</v>
          </cell>
          <cell r="B173">
            <v>73010</v>
          </cell>
        </row>
        <row r="174">
          <cell r="A174" t="str">
            <v>대전투자금융</v>
          </cell>
          <cell r="B174">
            <v>87270</v>
          </cell>
        </row>
        <row r="175">
          <cell r="A175" t="str">
            <v>대전피혁</v>
          </cell>
          <cell r="B175">
            <v>33000</v>
          </cell>
        </row>
        <row r="176">
          <cell r="A176" t="str">
            <v>대창공업</v>
          </cell>
          <cell r="B176">
            <v>55070</v>
          </cell>
        </row>
        <row r="177">
          <cell r="A177" t="str">
            <v>대창단조</v>
          </cell>
          <cell r="B177">
            <v>57000</v>
          </cell>
        </row>
        <row r="178">
          <cell r="A178" t="str">
            <v>대한모방</v>
          </cell>
          <cell r="B178">
            <v>27520</v>
          </cell>
        </row>
        <row r="179">
          <cell r="A179" t="str">
            <v>대한방직</v>
          </cell>
          <cell r="B179">
            <v>26540</v>
          </cell>
        </row>
        <row r="180">
          <cell r="A180" t="str">
            <v>대한알루미늄</v>
          </cell>
          <cell r="B180">
            <v>78310</v>
          </cell>
        </row>
        <row r="181">
          <cell r="A181" t="str">
            <v>대한은박지</v>
          </cell>
          <cell r="B181">
            <v>55080</v>
          </cell>
        </row>
        <row r="182">
          <cell r="A182" t="str">
            <v>대한재보험</v>
          </cell>
          <cell r="B182">
            <v>91300</v>
          </cell>
        </row>
        <row r="183">
          <cell r="A183" t="str">
            <v>대한전선</v>
          </cell>
          <cell r="B183">
            <v>66000</v>
          </cell>
        </row>
        <row r="184">
          <cell r="A184" t="str">
            <v>대한제당</v>
          </cell>
          <cell r="B184">
            <v>19530</v>
          </cell>
        </row>
        <row r="185">
          <cell r="A185" t="str">
            <v>대한제분</v>
          </cell>
          <cell r="B185">
            <v>17000</v>
          </cell>
        </row>
        <row r="186">
          <cell r="A186" t="str">
            <v>대한중석</v>
          </cell>
          <cell r="B186">
            <v>57010</v>
          </cell>
        </row>
        <row r="187">
          <cell r="A187" t="str">
            <v>대한통운</v>
          </cell>
          <cell r="B187">
            <v>82000</v>
          </cell>
        </row>
        <row r="188">
          <cell r="A188" t="str">
            <v>대한투자금우</v>
          </cell>
          <cell r="B188">
            <v>87035</v>
          </cell>
        </row>
        <row r="189">
          <cell r="A189" t="str">
            <v>대한투자금융</v>
          </cell>
          <cell r="B189">
            <v>87030</v>
          </cell>
        </row>
        <row r="190">
          <cell r="A190" t="str">
            <v>대한펄프</v>
          </cell>
          <cell r="B190">
            <v>35060</v>
          </cell>
        </row>
        <row r="191">
          <cell r="A191" t="str">
            <v>대한펄프1우</v>
          </cell>
          <cell r="B191">
            <v>35065</v>
          </cell>
        </row>
        <row r="192">
          <cell r="A192" t="str">
            <v>대한페인1우</v>
          </cell>
          <cell r="B192">
            <v>40005</v>
          </cell>
        </row>
        <row r="193">
          <cell r="A193" t="str">
            <v>대한페인트</v>
          </cell>
          <cell r="B193">
            <v>40000</v>
          </cell>
        </row>
        <row r="194">
          <cell r="A194" t="str">
            <v>대한항공</v>
          </cell>
          <cell r="B194">
            <v>83800</v>
          </cell>
        </row>
        <row r="195">
          <cell r="A195" t="str">
            <v>대한항공1우</v>
          </cell>
          <cell r="B195">
            <v>83805</v>
          </cell>
        </row>
        <row r="196">
          <cell r="A196" t="str">
            <v>대한해운</v>
          </cell>
          <cell r="B196">
            <v>83040</v>
          </cell>
        </row>
        <row r="197">
          <cell r="A197" t="str">
            <v>대한화섬</v>
          </cell>
          <cell r="B197">
            <v>28600</v>
          </cell>
        </row>
        <row r="198">
          <cell r="A198" t="str">
            <v>대한화재</v>
          </cell>
          <cell r="B198">
            <v>90520</v>
          </cell>
        </row>
        <row r="199">
          <cell r="A199" t="str">
            <v>대현</v>
          </cell>
          <cell r="B199">
            <v>31680</v>
          </cell>
        </row>
        <row r="200">
          <cell r="A200" t="str">
            <v>대호건설</v>
          </cell>
          <cell r="B200">
            <v>75600</v>
          </cell>
        </row>
        <row r="201">
          <cell r="A201" t="str">
            <v>덕성화학</v>
          </cell>
          <cell r="B201">
            <v>48040</v>
          </cell>
        </row>
        <row r="202">
          <cell r="A202" t="str">
            <v>덕성화학1우</v>
          </cell>
          <cell r="B202">
            <v>48045</v>
          </cell>
        </row>
        <row r="203">
          <cell r="A203" t="str">
            <v>데이콤</v>
          </cell>
          <cell r="B203">
            <v>84310</v>
          </cell>
        </row>
        <row r="204">
          <cell r="A204" t="str">
            <v>도신산업</v>
          </cell>
          <cell r="B204">
            <v>73030</v>
          </cell>
        </row>
        <row r="205">
          <cell r="A205" t="str">
            <v>동국무역</v>
          </cell>
          <cell r="B205">
            <v>30500</v>
          </cell>
        </row>
        <row r="206">
          <cell r="A206" t="str">
            <v>동국방직</v>
          </cell>
          <cell r="B206">
            <v>26580</v>
          </cell>
        </row>
        <row r="207">
          <cell r="A207" t="str">
            <v>동국실업</v>
          </cell>
          <cell r="B207">
            <v>31070</v>
          </cell>
        </row>
        <row r="208">
          <cell r="A208" t="str">
            <v>동국제강</v>
          </cell>
          <cell r="B208">
            <v>53030</v>
          </cell>
        </row>
        <row r="209">
          <cell r="A209" t="str">
            <v>동국종합전자</v>
          </cell>
          <cell r="B209">
            <v>64270</v>
          </cell>
        </row>
        <row r="210">
          <cell r="A210" t="str">
            <v>동방</v>
          </cell>
          <cell r="B210">
            <v>82030</v>
          </cell>
        </row>
        <row r="211">
          <cell r="A211" t="str">
            <v>동방개발</v>
          </cell>
          <cell r="B211">
            <v>78570</v>
          </cell>
        </row>
        <row r="212">
          <cell r="A212" t="str">
            <v>동방아그로</v>
          </cell>
          <cell r="B212">
            <v>38520</v>
          </cell>
        </row>
        <row r="213">
          <cell r="A213" t="str">
            <v>동방유량</v>
          </cell>
          <cell r="B213">
            <v>16500</v>
          </cell>
        </row>
        <row r="214">
          <cell r="A214" t="str">
            <v>동부건설</v>
          </cell>
          <cell r="B214">
            <v>75420</v>
          </cell>
        </row>
        <row r="215">
          <cell r="A215" t="str">
            <v>동부건설1우</v>
          </cell>
          <cell r="B215">
            <v>75425</v>
          </cell>
        </row>
        <row r="216">
          <cell r="A216" t="str">
            <v>동부산업</v>
          </cell>
          <cell r="B216">
            <v>78010</v>
          </cell>
        </row>
        <row r="217">
          <cell r="A217" t="str">
            <v>동부산업1우</v>
          </cell>
          <cell r="B217">
            <v>78015</v>
          </cell>
        </row>
        <row r="218">
          <cell r="A218" t="str">
            <v>동부제강</v>
          </cell>
          <cell r="B218">
            <v>53520</v>
          </cell>
        </row>
        <row r="219">
          <cell r="A219" t="str">
            <v>동부제강1우</v>
          </cell>
          <cell r="B219">
            <v>53525</v>
          </cell>
        </row>
        <row r="220">
          <cell r="A220" t="str">
            <v>동부증권</v>
          </cell>
          <cell r="B220">
            <v>88250</v>
          </cell>
        </row>
        <row r="221">
          <cell r="A221" t="str">
            <v>동부화학</v>
          </cell>
          <cell r="B221">
            <v>37100</v>
          </cell>
        </row>
        <row r="222">
          <cell r="A222" t="str">
            <v>동산씨앤지</v>
          </cell>
          <cell r="B222">
            <v>42010</v>
          </cell>
        </row>
        <row r="223">
          <cell r="A223" t="str">
            <v>동서산업</v>
          </cell>
          <cell r="B223">
            <v>50010</v>
          </cell>
        </row>
        <row r="224">
          <cell r="A224" t="str">
            <v>동서증권</v>
          </cell>
          <cell r="B224">
            <v>88040</v>
          </cell>
        </row>
        <row r="225">
          <cell r="A225" t="str">
            <v>동서증권1우</v>
          </cell>
          <cell r="B225">
            <v>88045</v>
          </cell>
        </row>
        <row r="226">
          <cell r="A226" t="str">
            <v>동성</v>
          </cell>
          <cell r="B226">
            <v>75640</v>
          </cell>
        </row>
        <row r="227">
          <cell r="A227" t="str">
            <v>동성반도체</v>
          </cell>
          <cell r="B227">
            <v>64790</v>
          </cell>
        </row>
        <row r="228">
          <cell r="A228" t="str">
            <v>동성제약</v>
          </cell>
          <cell r="B228">
            <v>40840</v>
          </cell>
        </row>
        <row r="229">
          <cell r="A229" t="str">
            <v>동성철강</v>
          </cell>
          <cell r="B229">
            <v>68110</v>
          </cell>
        </row>
        <row r="230">
          <cell r="A230" t="str">
            <v>동성화학</v>
          </cell>
          <cell r="B230">
            <v>39060</v>
          </cell>
        </row>
        <row r="231">
          <cell r="A231" t="str">
            <v>동신제약</v>
          </cell>
          <cell r="B231">
            <v>40720</v>
          </cell>
        </row>
        <row r="232">
          <cell r="A232" t="str">
            <v>동신제약1우</v>
          </cell>
          <cell r="B232">
            <v>40725</v>
          </cell>
        </row>
        <row r="233">
          <cell r="A233" t="str">
            <v>동신제지</v>
          </cell>
          <cell r="B233">
            <v>35120</v>
          </cell>
        </row>
        <row r="234">
          <cell r="A234" t="str">
            <v>동신제지1우</v>
          </cell>
          <cell r="B234">
            <v>35125</v>
          </cell>
        </row>
        <row r="235">
          <cell r="A235" t="str">
            <v>동신제지공업</v>
          </cell>
          <cell r="B235">
            <v>35040</v>
          </cell>
        </row>
        <row r="236">
          <cell r="A236" t="str">
            <v>동신주택</v>
          </cell>
          <cell r="B236">
            <v>75530</v>
          </cell>
        </row>
        <row r="237">
          <cell r="A237" t="str">
            <v>동아건설</v>
          </cell>
          <cell r="B237">
            <v>75030</v>
          </cell>
        </row>
        <row r="238">
          <cell r="A238" t="str">
            <v>동아정기</v>
          </cell>
          <cell r="B238">
            <v>68030</v>
          </cell>
        </row>
        <row r="239">
          <cell r="A239" t="str">
            <v>동아제약</v>
          </cell>
          <cell r="B239">
            <v>40510</v>
          </cell>
        </row>
        <row r="240">
          <cell r="A240" t="str">
            <v>동아증권</v>
          </cell>
          <cell r="B240">
            <v>88240</v>
          </cell>
        </row>
        <row r="241">
          <cell r="A241" t="str">
            <v>동아타이어</v>
          </cell>
          <cell r="B241">
            <v>45550</v>
          </cell>
        </row>
        <row r="242">
          <cell r="A242" t="str">
            <v>동아투자금융</v>
          </cell>
          <cell r="B242">
            <v>87140</v>
          </cell>
        </row>
        <row r="243">
          <cell r="A243" t="str">
            <v>동양강철</v>
          </cell>
          <cell r="B243">
            <v>55030</v>
          </cell>
        </row>
        <row r="244">
          <cell r="A244" t="str">
            <v>동양강철1우</v>
          </cell>
          <cell r="B244">
            <v>55035</v>
          </cell>
        </row>
        <row r="245">
          <cell r="A245" t="str">
            <v>동양고속</v>
          </cell>
          <cell r="B245">
            <v>75490</v>
          </cell>
        </row>
        <row r="246">
          <cell r="A246" t="str">
            <v>동양기전</v>
          </cell>
          <cell r="B246">
            <v>62060</v>
          </cell>
        </row>
        <row r="247">
          <cell r="A247" t="str">
            <v>동양나이론</v>
          </cell>
          <cell r="B247">
            <v>28500</v>
          </cell>
        </row>
        <row r="248">
          <cell r="A248" t="str">
            <v>동양맥주</v>
          </cell>
          <cell r="B248">
            <v>22500</v>
          </cell>
        </row>
        <row r="249">
          <cell r="A249" t="str">
            <v>동양맥주1우</v>
          </cell>
          <cell r="B249">
            <v>22505</v>
          </cell>
        </row>
        <row r="250">
          <cell r="A250" t="str">
            <v>동양물산</v>
          </cell>
          <cell r="B250">
            <v>59500</v>
          </cell>
        </row>
        <row r="251">
          <cell r="A251" t="str">
            <v>동양석판공업</v>
          </cell>
          <cell r="B251">
            <v>54100</v>
          </cell>
        </row>
        <row r="252">
          <cell r="A252" t="str">
            <v>동양섬유</v>
          </cell>
          <cell r="B252">
            <v>31060</v>
          </cell>
        </row>
        <row r="253">
          <cell r="A253" t="str">
            <v>동양시멘트</v>
          </cell>
          <cell r="B253">
            <v>50540</v>
          </cell>
        </row>
        <row r="254">
          <cell r="A254" t="str">
            <v>동양시멘트우</v>
          </cell>
          <cell r="B254">
            <v>50545</v>
          </cell>
        </row>
        <row r="255">
          <cell r="A255" t="str">
            <v>동양정밀</v>
          </cell>
          <cell r="B255">
            <v>64020</v>
          </cell>
        </row>
        <row r="256">
          <cell r="A256" t="str">
            <v>동양정밀1우</v>
          </cell>
          <cell r="B256">
            <v>64025</v>
          </cell>
        </row>
        <row r="257">
          <cell r="A257" t="str">
            <v>동양제과</v>
          </cell>
          <cell r="B257">
            <v>18720</v>
          </cell>
        </row>
        <row r="258">
          <cell r="A258" t="str">
            <v>동양증권</v>
          </cell>
          <cell r="B258">
            <v>88140</v>
          </cell>
        </row>
        <row r="259">
          <cell r="A259" t="str">
            <v>동양증권1우</v>
          </cell>
          <cell r="B259">
            <v>88145</v>
          </cell>
        </row>
        <row r="260">
          <cell r="A260" t="str">
            <v>동양철관</v>
          </cell>
          <cell r="B260">
            <v>54080</v>
          </cell>
        </row>
        <row r="261">
          <cell r="A261" t="str">
            <v>동양투자금융</v>
          </cell>
          <cell r="B261">
            <v>87080</v>
          </cell>
        </row>
        <row r="262">
          <cell r="A262" t="str">
            <v>동양투자우</v>
          </cell>
          <cell r="B262">
            <v>87085</v>
          </cell>
        </row>
        <row r="263">
          <cell r="A263" t="str">
            <v>동양화재</v>
          </cell>
          <cell r="B263">
            <v>90500</v>
          </cell>
        </row>
        <row r="264">
          <cell r="A264" t="str">
            <v>동양화학</v>
          </cell>
          <cell r="B264">
            <v>37030</v>
          </cell>
        </row>
        <row r="265">
          <cell r="A265" t="str">
            <v>동양화학1우</v>
          </cell>
          <cell r="B265">
            <v>37035</v>
          </cell>
        </row>
        <row r="266">
          <cell r="A266" t="str">
            <v>동원</v>
          </cell>
          <cell r="B266">
            <v>11010</v>
          </cell>
        </row>
        <row r="267">
          <cell r="A267" t="str">
            <v>동원산업</v>
          </cell>
          <cell r="B267">
            <v>16030</v>
          </cell>
        </row>
        <row r="268">
          <cell r="A268" t="str">
            <v>동일고무벨트</v>
          </cell>
          <cell r="B268">
            <v>47000</v>
          </cell>
        </row>
        <row r="269">
          <cell r="A269" t="str">
            <v>동일방직</v>
          </cell>
          <cell r="B269">
            <v>26510</v>
          </cell>
        </row>
        <row r="270">
          <cell r="A270" t="str">
            <v>동일패브릭</v>
          </cell>
          <cell r="B270">
            <v>31020</v>
          </cell>
        </row>
        <row r="271">
          <cell r="A271" t="str">
            <v>동창제지</v>
          </cell>
          <cell r="B271">
            <v>35140</v>
          </cell>
        </row>
        <row r="272">
          <cell r="A272" t="str">
            <v>동해투자금융</v>
          </cell>
          <cell r="B272">
            <v>87070</v>
          </cell>
        </row>
        <row r="273">
          <cell r="A273" t="str">
            <v>동해펄프</v>
          </cell>
          <cell r="B273">
            <v>35180</v>
          </cell>
        </row>
        <row r="274">
          <cell r="A274" t="str">
            <v>동화약품</v>
          </cell>
          <cell r="B274">
            <v>40610</v>
          </cell>
        </row>
        <row r="275">
          <cell r="A275" t="str">
            <v>두산건설</v>
          </cell>
          <cell r="B275">
            <v>75050</v>
          </cell>
        </row>
        <row r="276">
          <cell r="A276" t="str">
            <v>두산건설1우</v>
          </cell>
          <cell r="B276">
            <v>75055</v>
          </cell>
        </row>
        <row r="277">
          <cell r="A277" t="str">
            <v>두산기계</v>
          </cell>
          <cell r="B277">
            <v>60530</v>
          </cell>
        </row>
        <row r="278">
          <cell r="A278" t="str">
            <v>두산상사</v>
          </cell>
          <cell r="B278">
            <v>78380</v>
          </cell>
        </row>
        <row r="279">
          <cell r="A279" t="str">
            <v>두산유리</v>
          </cell>
          <cell r="B279">
            <v>49510</v>
          </cell>
        </row>
        <row r="280">
          <cell r="A280" t="str">
            <v>두산유리1우</v>
          </cell>
          <cell r="B280">
            <v>49515</v>
          </cell>
        </row>
        <row r="281">
          <cell r="A281" t="str">
            <v>두산음료</v>
          </cell>
          <cell r="B281">
            <v>23010</v>
          </cell>
        </row>
        <row r="282">
          <cell r="A282" t="str">
            <v>두산음료1우</v>
          </cell>
          <cell r="B282">
            <v>23015</v>
          </cell>
        </row>
        <row r="283">
          <cell r="A283" t="str">
            <v>두산종식1우</v>
          </cell>
          <cell r="B283">
            <v>20015</v>
          </cell>
        </row>
        <row r="284">
          <cell r="A284" t="str">
            <v>두산종합식품</v>
          </cell>
          <cell r="B284">
            <v>20010</v>
          </cell>
        </row>
        <row r="285">
          <cell r="A285" t="str">
            <v>라미화장품</v>
          </cell>
          <cell r="B285">
            <v>42030</v>
          </cell>
        </row>
        <row r="286">
          <cell r="A286" t="str">
            <v>라이프주택</v>
          </cell>
          <cell r="B286">
            <v>75160</v>
          </cell>
        </row>
        <row r="287">
          <cell r="A287" t="str">
            <v>럭키</v>
          </cell>
          <cell r="B287">
            <v>39000</v>
          </cell>
        </row>
        <row r="288">
          <cell r="A288" t="str">
            <v>럭키1우</v>
          </cell>
          <cell r="B288">
            <v>39005</v>
          </cell>
        </row>
        <row r="289">
          <cell r="A289" t="str">
            <v>럭키개발</v>
          </cell>
          <cell r="B289">
            <v>75460</v>
          </cell>
        </row>
        <row r="290">
          <cell r="A290" t="str">
            <v>럭키금성상사</v>
          </cell>
          <cell r="B290">
            <v>78040</v>
          </cell>
        </row>
        <row r="291">
          <cell r="A291" t="str">
            <v>럭키금속</v>
          </cell>
          <cell r="B291">
            <v>54500</v>
          </cell>
        </row>
        <row r="292">
          <cell r="A292" t="str">
            <v>럭키증권</v>
          </cell>
          <cell r="B292">
            <v>88020</v>
          </cell>
        </row>
        <row r="293">
          <cell r="A293" t="str">
            <v>럭키증권1우</v>
          </cell>
          <cell r="B293">
            <v>88025</v>
          </cell>
        </row>
        <row r="294">
          <cell r="A294" t="str">
            <v>럭키화재</v>
          </cell>
          <cell r="B294">
            <v>90580</v>
          </cell>
        </row>
        <row r="295">
          <cell r="A295" t="str">
            <v>로케트전기</v>
          </cell>
          <cell r="B295">
            <v>67020</v>
          </cell>
        </row>
        <row r="296">
          <cell r="A296" t="str">
            <v>로케트전기우</v>
          </cell>
          <cell r="B296">
            <v>67025</v>
          </cell>
        </row>
        <row r="297">
          <cell r="A297" t="str">
            <v>롯데삼강</v>
          </cell>
          <cell r="B297">
            <v>15500</v>
          </cell>
        </row>
        <row r="298">
          <cell r="A298" t="str">
            <v>롯데제과</v>
          </cell>
          <cell r="B298">
            <v>18710</v>
          </cell>
        </row>
        <row r="299">
          <cell r="A299" t="str">
            <v>롯데칠성</v>
          </cell>
          <cell r="B299">
            <v>23000</v>
          </cell>
        </row>
        <row r="300">
          <cell r="A300" t="str">
            <v>롯데칠성1우</v>
          </cell>
          <cell r="B300">
            <v>23005</v>
          </cell>
        </row>
        <row r="301">
          <cell r="A301" t="str">
            <v>만도기계</v>
          </cell>
          <cell r="B301">
            <v>68050</v>
          </cell>
        </row>
        <row r="302">
          <cell r="A302" t="str">
            <v>만도기계1우</v>
          </cell>
          <cell r="B302">
            <v>68055</v>
          </cell>
        </row>
        <row r="303">
          <cell r="A303" t="str">
            <v>만호제강</v>
          </cell>
          <cell r="B303">
            <v>54090</v>
          </cell>
        </row>
        <row r="304">
          <cell r="A304" t="str">
            <v>맥슨전자</v>
          </cell>
          <cell r="B304">
            <v>64570</v>
          </cell>
        </row>
        <row r="305">
          <cell r="A305" t="str">
            <v>명성</v>
          </cell>
          <cell r="B305">
            <v>73040</v>
          </cell>
        </row>
        <row r="306">
          <cell r="A306" t="str">
            <v>모나리자</v>
          </cell>
          <cell r="B306">
            <v>35150</v>
          </cell>
        </row>
        <row r="307">
          <cell r="A307" t="str">
            <v>모나미</v>
          </cell>
          <cell r="B307">
            <v>72500</v>
          </cell>
        </row>
        <row r="308">
          <cell r="A308" t="str">
            <v>미도파</v>
          </cell>
          <cell r="B308">
            <v>80000</v>
          </cell>
        </row>
        <row r="309">
          <cell r="A309" t="str">
            <v>미우</v>
          </cell>
          <cell r="B309">
            <v>78330</v>
          </cell>
        </row>
        <row r="310">
          <cell r="A310" t="str">
            <v>미우1우</v>
          </cell>
          <cell r="B310">
            <v>78335</v>
          </cell>
        </row>
        <row r="311">
          <cell r="A311" t="str">
            <v>미원</v>
          </cell>
          <cell r="B311">
            <v>19210</v>
          </cell>
        </row>
        <row r="312">
          <cell r="A312" t="str">
            <v>미원1우</v>
          </cell>
          <cell r="B312">
            <v>19215</v>
          </cell>
        </row>
        <row r="313">
          <cell r="A313" t="str">
            <v>미원상사</v>
          </cell>
          <cell r="B313">
            <v>42050</v>
          </cell>
        </row>
        <row r="314">
          <cell r="A314" t="str">
            <v>미원유화</v>
          </cell>
          <cell r="B314">
            <v>39040</v>
          </cell>
        </row>
        <row r="315">
          <cell r="A315" t="str">
            <v>미원유화1우</v>
          </cell>
          <cell r="B315">
            <v>39045</v>
          </cell>
        </row>
        <row r="316">
          <cell r="A316" t="str">
            <v>미원통상</v>
          </cell>
          <cell r="B316">
            <v>78510</v>
          </cell>
        </row>
        <row r="317">
          <cell r="A317" t="str">
            <v>미창석유</v>
          </cell>
          <cell r="B317">
            <v>45050</v>
          </cell>
        </row>
        <row r="318">
          <cell r="A318" t="str">
            <v>바로크가구</v>
          </cell>
          <cell r="B318">
            <v>71520</v>
          </cell>
        </row>
        <row r="319">
          <cell r="A319" t="str">
            <v>반도투자금융</v>
          </cell>
          <cell r="B319">
            <v>87170</v>
          </cell>
        </row>
        <row r="320">
          <cell r="A320" t="str">
            <v>방림</v>
          </cell>
          <cell r="B320">
            <v>30530</v>
          </cell>
        </row>
        <row r="321">
          <cell r="A321" t="str">
            <v>배명금속</v>
          </cell>
          <cell r="B321">
            <v>53590</v>
          </cell>
        </row>
        <row r="322">
          <cell r="A322" t="str">
            <v>백광산업</v>
          </cell>
          <cell r="B322">
            <v>37020</v>
          </cell>
        </row>
        <row r="323">
          <cell r="A323" t="str">
            <v>백광소재</v>
          </cell>
          <cell r="B323">
            <v>51010</v>
          </cell>
        </row>
        <row r="324">
          <cell r="A324" t="str">
            <v>백양</v>
          </cell>
          <cell r="B324">
            <v>25000</v>
          </cell>
        </row>
        <row r="325">
          <cell r="A325" t="str">
            <v>백양1우</v>
          </cell>
          <cell r="B325">
            <v>25005</v>
          </cell>
        </row>
        <row r="326">
          <cell r="A326" t="str">
            <v>백화</v>
          </cell>
          <cell r="B326">
            <v>21010</v>
          </cell>
        </row>
        <row r="327">
          <cell r="A327" t="str">
            <v>범양건영</v>
          </cell>
          <cell r="B327">
            <v>75510</v>
          </cell>
        </row>
        <row r="328">
          <cell r="A328" t="str">
            <v>범양식품</v>
          </cell>
          <cell r="B328">
            <v>23030</v>
          </cell>
        </row>
        <row r="329">
          <cell r="A329" t="str">
            <v>범한정기</v>
          </cell>
          <cell r="B329">
            <v>70020</v>
          </cell>
        </row>
        <row r="330">
          <cell r="A330" t="str">
            <v>벽산</v>
          </cell>
          <cell r="B330">
            <v>52000</v>
          </cell>
        </row>
        <row r="331">
          <cell r="A331" t="str">
            <v>벽산개발</v>
          </cell>
          <cell r="B331">
            <v>75080</v>
          </cell>
        </row>
        <row r="332">
          <cell r="A332" t="str">
            <v>벽산건설</v>
          </cell>
          <cell r="B332">
            <v>75040</v>
          </cell>
        </row>
        <row r="333">
          <cell r="A333" t="str">
            <v>벽산건설1우</v>
          </cell>
          <cell r="B333">
            <v>75045</v>
          </cell>
        </row>
        <row r="334">
          <cell r="A334" t="str">
            <v>보락</v>
          </cell>
          <cell r="B334">
            <v>43040</v>
          </cell>
        </row>
        <row r="335">
          <cell r="A335" t="str">
            <v>보람은행</v>
          </cell>
          <cell r="B335">
            <v>85580</v>
          </cell>
        </row>
        <row r="336">
          <cell r="A336" t="str">
            <v>보람은행1우</v>
          </cell>
          <cell r="B336">
            <v>85585</v>
          </cell>
        </row>
        <row r="337">
          <cell r="A337" t="str">
            <v>보람증권</v>
          </cell>
          <cell r="B337">
            <v>88060</v>
          </cell>
        </row>
        <row r="338">
          <cell r="A338" t="str">
            <v>보람증권1우</v>
          </cell>
          <cell r="B338">
            <v>88065</v>
          </cell>
        </row>
        <row r="339">
          <cell r="A339" t="str">
            <v>보령제약</v>
          </cell>
          <cell r="B339">
            <v>40780</v>
          </cell>
        </row>
        <row r="340">
          <cell r="A340" t="str">
            <v>보루네오가구</v>
          </cell>
          <cell r="B340">
            <v>71500</v>
          </cell>
        </row>
        <row r="341">
          <cell r="A341" t="str">
            <v>보해양조</v>
          </cell>
          <cell r="B341">
            <v>21020</v>
          </cell>
        </row>
        <row r="342">
          <cell r="A342" t="str">
            <v>봉신중기</v>
          </cell>
          <cell r="B342">
            <v>60570</v>
          </cell>
        </row>
        <row r="343">
          <cell r="A343" t="str">
            <v>부광약품</v>
          </cell>
          <cell r="B343">
            <v>40760</v>
          </cell>
        </row>
        <row r="344">
          <cell r="A344" t="str">
            <v>부국증권</v>
          </cell>
          <cell r="B344">
            <v>88160</v>
          </cell>
        </row>
        <row r="345">
          <cell r="A345" t="str">
            <v>부국증권1우</v>
          </cell>
          <cell r="B345">
            <v>88165</v>
          </cell>
        </row>
        <row r="346">
          <cell r="A346" t="str">
            <v>부산산업</v>
          </cell>
          <cell r="B346">
            <v>52020</v>
          </cell>
        </row>
        <row r="347">
          <cell r="A347" t="str">
            <v>부산스틸</v>
          </cell>
          <cell r="B347">
            <v>53560</v>
          </cell>
        </row>
        <row r="348">
          <cell r="A348" t="str">
            <v>부산은행</v>
          </cell>
          <cell r="B348">
            <v>86040</v>
          </cell>
        </row>
        <row r="349">
          <cell r="A349" t="str">
            <v>부산주공</v>
          </cell>
          <cell r="B349">
            <v>68090</v>
          </cell>
        </row>
        <row r="350">
          <cell r="A350" t="str">
            <v>부산파이프</v>
          </cell>
          <cell r="B350">
            <v>54000</v>
          </cell>
        </row>
        <row r="351">
          <cell r="A351" t="str">
            <v>부흥</v>
          </cell>
          <cell r="B351">
            <v>31560</v>
          </cell>
        </row>
        <row r="352">
          <cell r="A352" t="str">
            <v>북두</v>
          </cell>
          <cell r="B352">
            <v>64230</v>
          </cell>
        </row>
        <row r="353">
          <cell r="A353" t="str">
            <v>빙그레</v>
          </cell>
          <cell r="B353">
            <v>15520</v>
          </cell>
        </row>
        <row r="354">
          <cell r="A354" t="str">
            <v>사조산업</v>
          </cell>
          <cell r="B354">
            <v>10390</v>
          </cell>
        </row>
        <row r="355">
          <cell r="A355" t="str">
            <v>삼광유리공업</v>
          </cell>
          <cell r="B355">
            <v>49540</v>
          </cell>
        </row>
        <row r="356">
          <cell r="A356" t="str">
            <v>삼도물산</v>
          </cell>
          <cell r="B356">
            <v>78070</v>
          </cell>
        </row>
        <row r="357">
          <cell r="A357" t="str">
            <v>삼도물산1우</v>
          </cell>
          <cell r="B357">
            <v>78075</v>
          </cell>
        </row>
        <row r="358">
          <cell r="A358" t="str">
            <v>삼립산업</v>
          </cell>
          <cell r="B358">
            <v>68070</v>
          </cell>
        </row>
        <row r="359">
          <cell r="A359" t="str">
            <v>삼립식품</v>
          </cell>
          <cell r="B359">
            <v>17510</v>
          </cell>
        </row>
        <row r="360">
          <cell r="A360" t="str">
            <v>삼미</v>
          </cell>
          <cell r="B360">
            <v>78090</v>
          </cell>
        </row>
        <row r="361">
          <cell r="A361" t="str">
            <v>삼미1우</v>
          </cell>
          <cell r="B361">
            <v>78095</v>
          </cell>
        </row>
        <row r="362">
          <cell r="A362" t="str">
            <v>삼미기업</v>
          </cell>
          <cell r="B362">
            <v>64210</v>
          </cell>
        </row>
        <row r="363">
          <cell r="A363" t="str">
            <v>삼미종합특수</v>
          </cell>
          <cell r="B363">
            <v>53530</v>
          </cell>
        </row>
        <row r="364">
          <cell r="A364" t="str">
            <v>삼미특수1우</v>
          </cell>
          <cell r="B364">
            <v>53535</v>
          </cell>
        </row>
        <row r="365">
          <cell r="A365" t="str">
            <v>삼보컴퓨터</v>
          </cell>
          <cell r="B365">
            <v>62840</v>
          </cell>
        </row>
        <row r="366">
          <cell r="A366" t="str">
            <v>삼부토건</v>
          </cell>
          <cell r="B366">
            <v>75090</v>
          </cell>
        </row>
        <row r="367">
          <cell r="A367" t="str">
            <v>삼삼투자금융</v>
          </cell>
          <cell r="B367">
            <v>87240</v>
          </cell>
        </row>
        <row r="368">
          <cell r="A368" t="str">
            <v>삼선공업</v>
          </cell>
          <cell r="B368">
            <v>55000</v>
          </cell>
        </row>
        <row r="369">
          <cell r="A369" t="str">
            <v>삼선공업1우</v>
          </cell>
          <cell r="B369">
            <v>55005</v>
          </cell>
        </row>
        <row r="370">
          <cell r="A370" t="str">
            <v>삼성건설</v>
          </cell>
          <cell r="B370">
            <v>75000</v>
          </cell>
        </row>
        <row r="371">
          <cell r="A371" t="str">
            <v>삼성건설1우</v>
          </cell>
          <cell r="B371">
            <v>75005</v>
          </cell>
        </row>
        <row r="372">
          <cell r="A372" t="str">
            <v>삼성라디에타</v>
          </cell>
          <cell r="B372">
            <v>68040</v>
          </cell>
        </row>
        <row r="373">
          <cell r="A373" t="str">
            <v>삼성물산</v>
          </cell>
          <cell r="B373">
            <v>78020</v>
          </cell>
        </row>
        <row r="374">
          <cell r="A374" t="str">
            <v>삼성물산1우</v>
          </cell>
          <cell r="B374">
            <v>78025</v>
          </cell>
        </row>
        <row r="375">
          <cell r="A375" t="str">
            <v>삼성전관</v>
          </cell>
          <cell r="B375">
            <v>64520</v>
          </cell>
        </row>
        <row r="376">
          <cell r="A376" t="str">
            <v>삼성전관1우</v>
          </cell>
          <cell r="B376">
            <v>64525</v>
          </cell>
        </row>
        <row r="377">
          <cell r="A377" t="str">
            <v>삼성전기</v>
          </cell>
          <cell r="B377">
            <v>64530</v>
          </cell>
        </row>
        <row r="378">
          <cell r="A378" t="str">
            <v>삼성전기1우</v>
          </cell>
          <cell r="B378">
            <v>64535</v>
          </cell>
        </row>
        <row r="379">
          <cell r="A379" t="str">
            <v>삼성전자</v>
          </cell>
          <cell r="B379">
            <v>64050</v>
          </cell>
        </row>
        <row r="380">
          <cell r="A380" t="str">
            <v>삼성전자1우</v>
          </cell>
          <cell r="B380">
            <v>64055</v>
          </cell>
        </row>
        <row r="381">
          <cell r="A381" t="str">
            <v>삼성정밀화학</v>
          </cell>
          <cell r="B381">
            <v>38000</v>
          </cell>
        </row>
        <row r="382">
          <cell r="A382" t="str">
            <v>삼성제약</v>
          </cell>
          <cell r="B382">
            <v>40570</v>
          </cell>
        </row>
        <row r="383">
          <cell r="A383" t="str">
            <v>삼성중공업</v>
          </cell>
          <cell r="B383">
            <v>69020</v>
          </cell>
        </row>
        <row r="384">
          <cell r="A384" t="str">
            <v>삼성증권</v>
          </cell>
          <cell r="B384">
            <v>88230</v>
          </cell>
        </row>
        <row r="385">
          <cell r="A385" t="str">
            <v>삼성출판사</v>
          </cell>
          <cell r="B385">
            <v>36000</v>
          </cell>
        </row>
        <row r="386">
          <cell r="A386" t="str">
            <v>삼성항공산업</v>
          </cell>
          <cell r="B386">
            <v>64140</v>
          </cell>
        </row>
        <row r="387">
          <cell r="A387" t="str">
            <v>삼성화재보우</v>
          </cell>
          <cell r="B387">
            <v>90545</v>
          </cell>
        </row>
        <row r="388">
          <cell r="A388" t="str">
            <v>삼성화재보험</v>
          </cell>
          <cell r="B388">
            <v>90540</v>
          </cell>
        </row>
        <row r="389">
          <cell r="A389" t="str">
            <v>삼신</v>
          </cell>
          <cell r="B389">
            <v>71800</v>
          </cell>
        </row>
        <row r="390">
          <cell r="A390" t="str">
            <v>삼아알미늄</v>
          </cell>
          <cell r="B390">
            <v>55020</v>
          </cell>
        </row>
        <row r="391">
          <cell r="A391" t="str">
            <v>삼애실업</v>
          </cell>
          <cell r="B391">
            <v>31630</v>
          </cell>
        </row>
        <row r="392">
          <cell r="A392" t="str">
            <v>삼양광학</v>
          </cell>
          <cell r="B392">
            <v>70030</v>
          </cell>
        </row>
        <row r="393">
          <cell r="A393" t="str">
            <v>삼양사</v>
          </cell>
          <cell r="B393">
            <v>28590</v>
          </cell>
        </row>
        <row r="394">
          <cell r="A394" t="str">
            <v>삼양사우선</v>
          </cell>
          <cell r="B394">
            <v>28595</v>
          </cell>
        </row>
        <row r="395">
          <cell r="A395" t="str">
            <v>삼양식품</v>
          </cell>
          <cell r="B395">
            <v>18000</v>
          </cell>
        </row>
        <row r="396">
          <cell r="A396" t="str">
            <v>삼양종합금유</v>
          </cell>
          <cell r="B396">
            <v>87770</v>
          </cell>
        </row>
        <row r="397">
          <cell r="A397" t="str">
            <v>삼양중기</v>
          </cell>
          <cell r="B397">
            <v>60500</v>
          </cell>
        </row>
        <row r="398">
          <cell r="A398" t="str">
            <v>삼양통상</v>
          </cell>
          <cell r="B398">
            <v>33530</v>
          </cell>
        </row>
        <row r="399">
          <cell r="A399" t="str">
            <v>삼영모방</v>
          </cell>
          <cell r="B399">
            <v>30560</v>
          </cell>
        </row>
        <row r="400">
          <cell r="A400" t="str">
            <v>삼영무역</v>
          </cell>
          <cell r="B400">
            <v>78300</v>
          </cell>
        </row>
        <row r="401">
          <cell r="A401" t="str">
            <v>삼영전자</v>
          </cell>
          <cell r="B401">
            <v>64810</v>
          </cell>
        </row>
        <row r="402">
          <cell r="A402" t="str">
            <v>삼영화학</v>
          </cell>
          <cell r="B402">
            <v>48020</v>
          </cell>
        </row>
        <row r="403">
          <cell r="A403" t="str">
            <v>삼익건설</v>
          </cell>
          <cell r="B403">
            <v>75370</v>
          </cell>
        </row>
        <row r="404">
          <cell r="A404" t="str">
            <v>삼익공업</v>
          </cell>
          <cell r="B404">
            <v>56050</v>
          </cell>
        </row>
        <row r="405">
          <cell r="A405" t="str">
            <v>삼익악기</v>
          </cell>
          <cell r="B405">
            <v>72010</v>
          </cell>
        </row>
        <row r="406">
          <cell r="A406" t="str">
            <v>삼익주택</v>
          </cell>
          <cell r="B406">
            <v>75130</v>
          </cell>
        </row>
        <row r="407">
          <cell r="A407" t="str">
            <v>삼일제약</v>
          </cell>
          <cell r="B407">
            <v>40690</v>
          </cell>
        </row>
        <row r="408">
          <cell r="A408" t="str">
            <v>삼진제약</v>
          </cell>
          <cell r="B408">
            <v>40740</v>
          </cell>
        </row>
        <row r="409">
          <cell r="A409" t="str">
            <v>삼진화학</v>
          </cell>
          <cell r="B409">
            <v>48090</v>
          </cell>
        </row>
        <row r="410">
          <cell r="A410" t="str">
            <v>삼천리</v>
          </cell>
          <cell r="B410">
            <v>74200</v>
          </cell>
        </row>
        <row r="411">
          <cell r="A411" t="str">
            <v>삼표제작소</v>
          </cell>
          <cell r="B411">
            <v>60510</v>
          </cell>
        </row>
        <row r="412">
          <cell r="A412" t="str">
            <v>삼풍</v>
          </cell>
          <cell r="B412">
            <v>31580</v>
          </cell>
        </row>
        <row r="413">
          <cell r="A413" t="str">
            <v>삼호</v>
          </cell>
          <cell r="B413">
            <v>75250</v>
          </cell>
        </row>
        <row r="414">
          <cell r="A414" t="str">
            <v>삼호물산</v>
          </cell>
          <cell r="B414">
            <v>10360</v>
          </cell>
        </row>
        <row r="415">
          <cell r="A415" t="str">
            <v>삼호물산일우</v>
          </cell>
          <cell r="B415">
            <v>10365</v>
          </cell>
        </row>
        <row r="416">
          <cell r="A416" t="str">
            <v>삼화왕관</v>
          </cell>
          <cell r="B416">
            <v>58010</v>
          </cell>
        </row>
        <row r="417">
          <cell r="A417" t="str">
            <v>삼화전기</v>
          </cell>
          <cell r="B417">
            <v>64820</v>
          </cell>
        </row>
        <row r="418">
          <cell r="A418" t="str">
            <v>삼화전자</v>
          </cell>
          <cell r="B418">
            <v>64130</v>
          </cell>
        </row>
        <row r="419">
          <cell r="A419" t="str">
            <v>삼화콘덴서</v>
          </cell>
          <cell r="B419">
            <v>64800</v>
          </cell>
        </row>
        <row r="420">
          <cell r="A420" t="str">
            <v>삼화페인트</v>
          </cell>
          <cell r="B420">
            <v>40050</v>
          </cell>
        </row>
        <row r="421">
          <cell r="A421" t="str">
            <v>삼환기업</v>
          </cell>
          <cell r="B421">
            <v>75020</v>
          </cell>
        </row>
        <row r="422">
          <cell r="A422" t="str">
            <v>삼환기업1우</v>
          </cell>
          <cell r="B422">
            <v>75025</v>
          </cell>
        </row>
        <row r="423">
          <cell r="A423" t="str">
            <v>삼환까뮤</v>
          </cell>
          <cell r="B423">
            <v>75570</v>
          </cell>
        </row>
        <row r="424">
          <cell r="A424" t="str">
            <v>삼희통운</v>
          </cell>
          <cell r="B424">
            <v>82050</v>
          </cell>
        </row>
        <row r="425">
          <cell r="A425" t="str">
            <v>삼희투자금융</v>
          </cell>
          <cell r="B425">
            <v>87260</v>
          </cell>
        </row>
        <row r="426">
          <cell r="A426" t="str">
            <v>상림</v>
          </cell>
          <cell r="B426">
            <v>33100</v>
          </cell>
        </row>
        <row r="427">
          <cell r="A427" t="str">
            <v>상아제약</v>
          </cell>
          <cell r="B427">
            <v>40800</v>
          </cell>
        </row>
        <row r="428">
          <cell r="A428" t="str">
            <v>상업은행</v>
          </cell>
          <cell r="B428">
            <v>85500</v>
          </cell>
        </row>
        <row r="429">
          <cell r="A429" t="str">
            <v>상업증권</v>
          </cell>
          <cell r="B429">
            <v>88220</v>
          </cell>
        </row>
        <row r="430">
          <cell r="A430" t="str">
            <v>새한미디어</v>
          </cell>
          <cell r="B430">
            <v>43030</v>
          </cell>
        </row>
        <row r="431">
          <cell r="A431" t="str">
            <v>새한전자</v>
          </cell>
          <cell r="B431">
            <v>64640</v>
          </cell>
        </row>
        <row r="432">
          <cell r="A432" t="str">
            <v>새한전자1우</v>
          </cell>
          <cell r="B432">
            <v>64645</v>
          </cell>
        </row>
        <row r="433">
          <cell r="A433" t="str">
            <v>새한정기</v>
          </cell>
          <cell r="B433">
            <v>64220</v>
          </cell>
        </row>
        <row r="434">
          <cell r="A434" t="str">
            <v>새한종합금융</v>
          </cell>
          <cell r="B434">
            <v>87720</v>
          </cell>
        </row>
        <row r="435">
          <cell r="A435" t="str">
            <v>샘표식품</v>
          </cell>
          <cell r="B435">
            <v>19000</v>
          </cell>
        </row>
        <row r="436">
          <cell r="A436" t="str">
            <v>서광</v>
          </cell>
          <cell r="B436">
            <v>78410</v>
          </cell>
        </row>
        <row r="437">
          <cell r="A437" t="str">
            <v>서광건설산업</v>
          </cell>
          <cell r="B437">
            <v>75560</v>
          </cell>
        </row>
        <row r="438">
          <cell r="A438" t="str">
            <v>서울교통</v>
          </cell>
          <cell r="B438">
            <v>81000</v>
          </cell>
        </row>
        <row r="439">
          <cell r="A439" t="str">
            <v>서울식품</v>
          </cell>
          <cell r="B439">
            <v>17500</v>
          </cell>
        </row>
        <row r="440">
          <cell r="A440" t="str">
            <v>서울식품우선</v>
          </cell>
          <cell r="B440">
            <v>17505</v>
          </cell>
        </row>
        <row r="441">
          <cell r="A441" t="str">
            <v>서울신탁은행</v>
          </cell>
          <cell r="B441">
            <v>85540</v>
          </cell>
        </row>
        <row r="442">
          <cell r="A442" t="str">
            <v>서울증권</v>
          </cell>
          <cell r="B442">
            <v>88110</v>
          </cell>
        </row>
        <row r="443">
          <cell r="A443" t="str">
            <v>서통</v>
          </cell>
          <cell r="B443">
            <v>48030</v>
          </cell>
        </row>
        <row r="444">
          <cell r="A444" t="str">
            <v>서통1우</v>
          </cell>
          <cell r="B444">
            <v>48035</v>
          </cell>
        </row>
        <row r="445">
          <cell r="A445" t="str">
            <v>서흥캅셀</v>
          </cell>
          <cell r="B445">
            <v>17540</v>
          </cell>
        </row>
        <row r="446">
          <cell r="A446" t="str">
            <v>선경</v>
          </cell>
          <cell r="B446">
            <v>78230</v>
          </cell>
        </row>
        <row r="447">
          <cell r="A447" t="str">
            <v>선경1우</v>
          </cell>
          <cell r="B447">
            <v>78235</v>
          </cell>
        </row>
        <row r="448">
          <cell r="A448" t="str">
            <v>선경인더스우</v>
          </cell>
          <cell r="B448">
            <v>28575</v>
          </cell>
        </row>
        <row r="449">
          <cell r="A449" t="str">
            <v>선경인더스트</v>
          </cell>
          <cell r="B449">
            <v>28570</v>
          </cell>
        </row>
        <row r="450">
          <cell r="A450" t="str">
            <v>선경증권</v>
          </cell>
          <cell r="B450">
            <v>88050</v>
          </cell>
        </row>
        <row r="451">
          <cell r="A451" t="str">
            <v>선경증권1우</v>
          </cell>
          <cell r="B451">
            <v>88055</v>
          </cell>
        </row>
        <row r="452">
          <cell r="A452" t="str">
            <v>선도전기</v>
          </cell>
          <cell r="B452">
            <v>66530</v>
          </cell>
        </row>
        <row r="453">
          <cell r="A453" t="str">
            <v>선일포도1우</v>
          </cell>
          <cell r="B453">
            <v>20025</v>
          </cell>
        </row>
        <row r="454">
          <cell r="A454" t="str">
            <v>선일포도당</v>
          </cell>
          <cell r="B454">
            <v>20020</v>
          </cell>
        </row>
        <row r="455">
          <cell r="A455" t="str">
            <v>선진</v>
          </cell>
          <cell r="B455">
            <v>19580</v>
          </cell>
        </row>
        <row r="456">
          <cell r="A456" t="str">
            <v>선창산업</v>
          </cell>
          <cell r="B456">
            <v>34500</v>
          </cell>
        </row>
        <row r="457">
          <cell r="A457" t="str">
            <v>성도어페럴</v>
          </cell>
          <cell r="B457">
            <v>31540</v>
          </cell>
        </row>
        <row r="458">
          <cell r="A458" t="str">
            <v>성문전자</v>
          </cell>
          <cell r="B458">
            <v>64780</v>
          </cell>
        </row>
        <row r="459">
          <cell r="A459" t="str">
            <v>성문전자1우</v>
          </cell>
          <cell r="B459">
            <v>64785</v>
          </cell>
        </row>
        <row r="460">
          <cell r="A460" t="str">
            <v>성미전자</v>
          </cell>
          <cell r="B460">
            <v>64340</v>
          </cell>
        </row>
        <row r="461">
          <cell r="A461" t="str">
            <v>성미전자1신</v>
          </cell>
          <cell r="B461">
            <v>64341</v>
          </cell>
        </row>
        <row r="462">
          <cell r="A462" t="str">
            <v>성보화학</v>
          </cell>
          <cell r="B462">
            <v>38510</v>
          </cell>
        </row>
        <row r="463">
          <cell r="A463" t="str">
            <v>성신양회</v>
          </cell>
          <cell r="B463">
            <v>50550</v>
          </cell>
        </row>
        <row r="464">
          <cell r="A464" t="str">
            <v>성신양회1우</v>
          </cell>
          <cell r="B464">
            <v>50555</v>
          </cell>
        </row>
        <row r="465">
          <cell r="A465" t="str">
            <v>성원건설</v>
          </cell>
          <cell r="B465">
            <v>75620</v>
          </cell>
        </row>
        <row r="466">
          <cell r="A466" t="str">
            <v>성창기업</v>
          </cell>
          <cell r="B466">
            <v>34510</v>
          </cell>
        </row>
        <row r="467">
          <cell r="A467" t="str">
            <v>세계물산</v>
          </cell>
          <cell r="B467">
            <v>78060</v>
          </cell>
        </row>
        <row r="468">
          <cell r="A468" t="str">
            <v>세기상사</v>
          </cell>
          <cell r="B468">
            <v>95000</v>
          </cell>
        </row>
        <row r="469">
          <cell r="A469" t="str">
            <v>세방기업</v>
          </cell>
          <cell r="B469">
            <v>82020</v>
          </cell>
        </row>
        <row r="470">
          <cell r="A470" t="str">
            <v>세방기업1우</v>
          </cell>
          <cell r="B470">
            <v>82025</v>
          </cell>
        </row>
        <row r="471">
          <cell r="A471" t="str">
            <v>세방전지</v>
          </cell>
          <cell r="B471">
            <v>67010</v>
          </cell>
        </row>
        <row r="472">
          <cell r="A472" t="str">
            <v>세신실업</v>
          </cell>
          <cell r="B472">
            <v>56020</v>
          </cell>
        </row>
        <row r="473">
          <cell r="A473" t="str">
            <v>세양선박</v>
          </cell>
          <cell r="B473">
            <v>83030</v>
          </cell>
        </row>
        <row r="474">
          <cell r="A474" t="str">
            <v>세우포리머</v>
          </cell>
          <cell r="B474">
            <v>78470</v>
          </cell>
        </row>
        <row r="475">
          <cell r="A475" t="str">
            <v>세원</v>
          </cell>
          <cell r="B475">
            <v>20000</v>
          </cell>
        </row>
        <row r="476">
          <cell r="A476" t="str">
            <v>세원1우</v>
          </cell>
          <cell r="B476">
            <v>20005</v>
          </cell>
        </row>
        <row r="477">
          <cell r="A477" t="str">
            <v>세일중공업</v>
          </cell>
          <cell r="B477">
            <v>68010</v>
          </cell>
        </row>
        <row r="478">
          <cell r="A478" t="str">
            <v>세진</v>
          </cell>
          <cell r="B478">
            <v>62040</v>
          </cell>
        </row>
        <row r="479">
          <cell r="A479" t="str">
            <v>세풍</v>
          </cell>
          <cell r="B479">
            <v>35110</v>
          </cell>
        </row>
        <row r="480">
          <cell r="A480" t="str">
            <v>송원산업</v>
          </cell>
          <cell r="B480">
            <v>39020</v>
          </cell>
        </row>
        <row r="481">
          <cell r="A481" t="str">
            <v>수도약품</v>
          </cell>
          <cell r="B481">
            <v>40870</v>
          </cell>
        </row>
        <row r="482">
          <cell r="A482" t="str">
            <v>수산중공업</v>
          </cell>
          <cell r="B482">
            <v>60560</v>
          </cell>
        </row>
        <row r="483">
          <cell r="A483" t="str">
            <v>수산중공우선</v>
          </cell>
          <cell r="B483">
            <v>60565</v>
          </cell>
        </row>
        <row r="484">
          <cell r="A484" t="str">
            <v>신강제지</v>
          </cell>
          <cell r="B484">
            <v>35210</v>
          </cell>
        </row>
        <row r="485">
          <cell r="A485" t="str">
            <v>신광기업</v>
          </cell>
          <cell r="B485">
            <v>67030</v>
          </cell>
        </row>
        <row r="486">
          <cell r="A486" t="str">
            <v>신광산업</v>
          </cell>
          <cell r="B486">
            <v>31030</v>
          </cell>
        </row>
        <row r="487">
          <cell r="A487" t="str">
            <v>신동아화재</v>
          </cell>
          <cell r="B487">
            <v>90550</v>
          </cell>
        </row>
        <row r="488">
          <cell r="A488" t="str">
            <v>신라교역</v>
          </cell>
          <cell r="B488">
            <v>10320</v>
          </cell>
        </row>
        <row r="489">
          <cell r="A489" t="str">
            <v>신무림제지</v>
          </cell>
          <cell r="B489">
            <v>35220</v>
          </cell>
        </row>
        <row r="490">
          <cell r="A490" t="str">
            <v>신성</v>
          </cell>
          <cell r="B490">
            <v>75070</v>
          </cell>
        </row>
        <row r="491">
          <cell r="A491" t="str">
            <v>신성1우</v>
          </cell>
          <cell r="B491">
            <v>75075</v>
          </cell>
        </row>
        <row r="492">
          <cell r="A492" t="str">
            <v>신성기업2신</v>
          </cell>
          <cell r="B492">
            <v>64832</v>
          </cell>
        </row>
        <row r="493">
          <cell r="A493" t="str">
            <v>신성무역</v>
          </cell>
          <cell r="B493">
            <v>78180</v>
          </cell>
        </row>
        <row r="494">
          <cell r="A494" t="str">
            <v>신성통상</v>
          </cell>
          <cell r="B494">
            <v>78030</v>
          </cell>
        </row>
        <row r="495">
          <cell r="A495" t="str">
            <v>신세계</v>
          </cell>
          <cell r="B495">
            <v>80010</v>
          </cell>
        </row>
        <row r="496">
          <cell r="A496" t="str">
            <v>신아</v>
          </cell>
          <cell r="B496">
            <v>39050</v>
          </cell>
        </row>
        <row r="497">
          <cell r="A497" t="str">
            <v>신아1우</v>
          </cell>
          <cell r="B497">
            <v>39055</v>
          </cell>
        </row>
        <row r="498">
          <cell r="A498" t="str">
            <v>신영와코루</v>
          </cell>
          <cell r="B498">
            <v>31530</v>
          </cell>
        </row>
        <row r="499">
          <cell r="A499" t="str">
            <v>신영증권</v>
          </cell>
          <cell r="B499">
            <v>88120</v>
          </cell>
        </row>
        <row r="500">
          <cell r="A500" t="str">
            <v>신영증권1우</v>
          </cell>
          <cell r="B500">
            <v>88125</v>
          </cell>
        </row>
        <row r="501">
          <cell r="A501" t="str">
            <v>신원</v>
          </cell>
          <cell r="B501">
            <v>31620</v>
          </cell>
        </row>
        <row r="502">
          <cell r="A502" t="str">
            <v>신원1우</v>
          </cell>
          <cell r="B502">
            <v>31625</v>
          </cell>
        </row>
        <row r="503">
          <cell r="A503" t="str">
            <v>신일건업</v>
          </cell>
          <cell r="B503">
            <v>75540</v>
          </cell>
        </row>
        <row r="504">
          <cell r="A504" t="str">
            <v>신일산업</v>
          </cell>
          <cell r="B504">
            <v>62500</v>
          </cell>
        </row>
        <row r="505">
          <cell r="A505" t="str">
            <v>신진피혁</v>
          </cell>
          <cell r="B505">
            <v>33070</v>
          </cell>
        </row>
        <row r="506">
          <cell r="A506" t="str">
            <v>신촌사료</v>
          </cell>
          <cell r="B506">
            <v>19560</v>
          </cell>
        </row>
        <row r="507">
          <cell r="A507" t="str">
            <v>신풍제약</v>
          </cell>
          <cell r="B507">
            <v>40850</v>
          </cell>
        </row>
        <row r="508">
          <cell r="A508" t="str">
            <v>신풍제약1우</v>
          </cell>
          <cell r="B508">
            <v>40855</v>
          </cell>
        </row>
        <row r="509">
          <cell r="A509" t="str">
            <v>신풍제지</v>
          </cell>
          <cell r="B509">
            <v>35080</v>
          </cell>
        </row>
        <row r="510">
          <cell r="A510" t="str">
            <v>신한</v>
          </cell>
          <cell r="B510">
            <v>75360</v>
          </cell>
        </row>
        <row r="511">
          <cell r="A511" t="str">
            <v>신한은행</v>
          </cell>
          <cell r="B511">
            <v>85560</v>
          </cell>
        </row>
        <row r="512">
          <cell r="A512" t="str">
            <v>신한전자</v>
          </cell>
          <cell r="B512">
            <v>64770</v>
          </cell>
        </row>
        <row r="513">
          <cell r="A513" t="str">
            <v>신한증권</v>
          </cell>
          <cell r="B513">
            <v>88200</v>
          </cell>
        </row>
        <row r="514">
          <cell r="A514" t="str">
            <v>신한투금1우</v>
          </cell>
          <cell r="B514">
            <v>87195</v>
          </cell>
        </row>
        <row r="515">
          <cell r="A515" t="str">
            <v>신한투자금융</v>
          </cell>
          <cell r="B515">
            <v>87190</v>
          </cell>
        </row>
        <row r="516">
          <cell r="A516" t="str">
            <v>신호제지</v>
          </cell>
          <cell r="B516">
            <v>35050</v>
          </cell>
        </row>
        <row r="517">
          <cell r="A517" t="str">
            <v>신호제지우</v>
          </cell>
          <cell r="B517">
            <v>35055</v>
          </cell>
        </row>
        <row r="518">
          <cell r="A518" t="str">
            <v>신화</v>
          </cell>
          <cell r="B518">
            <v>33080</v>
          </cell>
        </row>
        <row r="519">
          <cell r="A519" t="str">
            <v>신화건설</v>
          </cell>
          <cell r="B519">
            <v>75500</v>
          </cell>
        </row>
        <row r="520">
          <cell r="A520" t="str">
            <v>신화건설1우</v>
          </cell>
          <cell r="B520">
            <v>75505</v>
          </cell>
        </row>
        <row r="521">
          <cell r="A521" t="str">
            <v>신화실업</v>
          </cell>
          <cell r="B521">
            <v>54110</v>
          </cell>
        </row>
        <row r="522">
          <cell r="A522" t="str">
            <v>신흥</v>
          </cell>
          <cell r="B522">
            <v>70060</v>
          </cell>
        </row>
        <row r="523">
          <cell r="A523" t="str">
            <v>신흥증권</v>
          </cell>
          <cell r="B523">
            <v>88210</v>
          </cell>
        </row>
        <row r="524">
          <cell r="A524" t="str">
            <v>싸니전기공업</v>
          </cell>
          <cell r="B524">
            <v>64120</v>
          </cell>
        </row>
        <row r="525">
          <cell r="A525" t="str">
            <v>쌍방울</v>
          </cell>
          <cell r="B525">
            <v>25020</v>
          </cell>
        </row>
        <row r="526">
          <cell r="A526" t="str">
            <v>쌍용</v>
          </cell>
          <cell r="B526">
            <v>78080</v>
          </cell>
        </row>
        <row r="527">
          <cell r="A527" t="str">
            <v>쌍용양회</v>
          </cell>
          <cell r="B527">
            <v>50520</v>
          </cell>
        </row>
        <row r="528">
          <cell r="A528" t="str">
            <v>쌍용양회우선</v>
          </cell>
          <cell r="B528">
            <v>50525</v>
          </cell>
        </row>
        <row r="529">
          <cell r="A529" t="str">
            <v>쌍용자동차</v>
          </cell>
          <cell r="B529">
            <v>67520</v>
          </cell>
        </row>
        <row r="530">
          <cell r="A530" t="str">
            <v>쌍용정공</v>
          </cell>
          <cell r="B530">
            <v>60020</v>
          </cell>
        </row>
        <row r="531">
          <cell r="A531" t="str">
            <v>쌍용정유</v>
          </cell>
          <cell r="B531">
            <v>44520</v>
          </cell>
        </row>
        <row r="532">
          <cell r="A532" t="str">
            <v>쌍용정유우선</v>
          </cell>
          <cell r="B532">
            <v>44525</v>
          </cell>
        </row>
        <row r="533">
          <cell r="A533" t="str">
            <v>쌍용제지</v>
          </cell>
          <cell r="B533">
            <v>35250</v>
          </cell>
        </row>
        <row r="534">
          <cell r="A534" t="str">
            <v>쌍용제지우1</v>
          </cell>
          <cell r="B534">
            <v>35255</v>
          </cell>
        </row>
        <row r="535">
          <cell r="A535" t="str">
            <v>쌍용중공1우</v>
          </cell>
          <cell r="B535">
            <v>61205</v>
          </cell>
        </row>
        <row r="536">
          <cell r="A536" t="str">
            <v>쌍용중공업</v>
          </cell>
          <cell r="B536">
            <v>61200</v>
          </cell>
        </row>
        <row r="537">
          <cell r="A537" t="str">
            <v>쌍용투자증권</v>
          </cell>
          <cell r="B537">
            <v>88090</v>
          </cell>
        </row>
        <row r="538">
          <cell r="A538" t="str">
            <v>쌍용투자증우</v>
          </cell>
          <cell r="B538">
            <v>88095</v>
          </cell>
        </row>
        <row r="539">
          <cell r="A539" t="str">
            <v>쌍용화재</v>
          </cell>
          <cell r="B539">
            <v>90530</v>
          </cell>
        </row>
        <row r="540">
          <cell r="A540" t="str">
            <v>쌍용화재1우</v>
          </cell>
          <cell r="B540">
            <v>90535</v>
          </cell>
        </row>
        <row r="541">
          <cell r="A541" t="str">
            <v>아남산업</v>
          </cell>
          <cell r="B541">
            <v>64510</v>
          </cell>
        </row>
        <row r="542">
          <cell r="A542" t="str">
            <v>아남산업1우</v>
          </cell>
          <cell r="B542">
            <v>64515</v>
          </cell>
        </row>
        <row r="543">
          <cell r="A543" t="str">
            <v>아남전자</v>
          </cell>
          <cell r="B543">
            <v>64100</v>
          </cell>
        </row>
        <row r="544">
          <cell r="A544" t="str">
            <v>아남전자1우</v>
          </cell>
          <cell r="B544">
            <v>64105</v>
          </cell>
        </row>
        <row r="545">
          <cell r="A545" t="str">
            <v>아세아시멘트</v>
          </cell>
          <cell r="B545">
            <v>50510</v>
          </cell>
        </row>
        <row r="546">
          <cell r="A546" t="str">
            <v>아세아제지</v>
          </cell>
          <cell r="B546">
            <v>35160</v>
          </cell>
        </row>
        <row r="547">
          <cell r="A547" t="str">
            <v>아세종금1신</v>
          </cell>
          <cell r="B547">
            <v>87761</v>
          </cell>
        </row>
        <row r="548">
          <cell r="A548" t="str">
            <v>아시아자동차</v>
          </cell>
          <cell r="B548">
            <v>67530</v>
          </cell>
        </row>
        <row r="549">
          <cell r="A549" t="str">
            <v>엘지종합금융</v>
          </cell>
          <cell r="B549">
            <v>87740</v>
          </cell>
        </row>
        <row r="550">
          <cell r="A550" t="str">
            <v>연합인슈</v>
          </cell>
          <cell r="B550">
            <v>57520</v>
          </cell>
        </row>
        <row r="551">
          <cell r="A551" t="str">
            <v>연합인슈1우</v>
          </cell>
          <cell r="B551">
            <v>57525</v>
          </cell>
        </row>
        <row r="552">
          <cell r="A552" t="str">
            <v>연합전선</v>
          </cell>
          <cell r="B552">
            <v>66030</v>
          </cell>
        </row>
        <row r="553">
          <cell r="A553" t="str">
            <v>연합철강</v>
          </cell>
          <cell r="B553">
            <v>53500</v>
          </cell>
        </row>
        <row r="554">
          <cell r="A554" t="str">
            <v>영우통상</v>
          </cell>
          <cell r="B554">
            <v>78490</v>
          </cell>
        </row>
        <row r="555">
          <cell r="A555" t="str">
            <v>영우화학</v>
          </cell>
          <cell r="B555">
            <v>37090</v>
          </cell>
        </row>
        <row r="556">
          <cell r="A556" t="str">
            <v>영원무역</v>
          </cell>
          <cell r="B556">
            <v>78370</v>
          </cell>
        </row>
        <row r="557">
          <cell r="A557" t="str">
            <v>영진약품</v>
          </cell>
          <cell r="B557">
            <v>40520</v>
          </cell>
        </row>
        <row r="558">
          <cell r="A558" t="str">
            <v>영창악기</v>
          </cell>
          <cell r="B558">
            <v>72000</v>
          </cell>
        </row>
        <row r="559">
          <cell r="A559" t="str">
            <v>영풍</v>
          </cell>
          <cell r="B559">
            <v>54510</v>
          </cell>
        </row>
        <row r="560">
          <cell r="A560" t="str">
            <v>영풍산업</v>
          </cell>
          <cell r="B560">
            <v>13010</v>
          </cell>
        </row>
        <row r="561">
          <cell r="A561" t="str">
            <v>영화금속</v>
          </cell>
          <cell r="B561">
            <v>58070</v>
          </cell>
        </row>
        <row r="562">
          <cell r="A562" t="str">
            <v>오뚜기식1신</v>
          </cell>
          <cell r="B562">
            <v>19221</v>
          </cell>
        </row>
        <row r="563">
          <cell r="A563" t="str">
            <v>오리엔트시계</v>
          </cell>
          <cell r="B563">
            <v>70000</v>
          </cell>
        </row>
        <row r="564">
          <cell r="A564" t="str">
            <v>오리온전기</v>
          </cell>
          <cell r="B564">
            <v>64550</v>
          </cell>
        </row>
        <row r="565">
          <cell r="A565" t="str">
            <v>오양수산</v>
          </cell>
          <cell r="B565">
            <v>16040</v>
          </cell>
        </row>
        <row r="566">
          <cell r="A566" t="str">
            <v>온양팔프</v>
          </cell>
          <cell r="B566">
            <v>35100</v>
          </cell>
        </row>
        <row r="567">
          <cell r="A567" t="str">
            <v>온양팔프1우</v>
          </cell>
          <cell r="B567">
            <v>35105</v>
          </cell>
        </row>
        <row r="568">
          <cell r="A568" t="str">
            <v>외환은행</v>
          </cell>
          <cell r="B568">
            <v>85590</v>
          </cell>
        </row>
        <row r="569">
          <cell r="A569" t="str">
            <v>요업개발</v>
          </cell>
          <cell r="B569">
            <v>49000</v>
          </cell>
        </row>
        <row r="570">
          <cell r="A570" t="str">
            <v>우성</v>
          </cell>
          <cell r="B570">
            <v>56060</v>
          </cell>
        </row>
        <row r="571">
          <cell r="A571" t="str">
            <v>우성건설</v>
          </cell>
          <cell r="B571">
            <v>75590</v>
          </cell>
        </row>
        <row r="572">
          <cell r="A572" t="str">
            <v>우성사료</v>
          </cell>
          <cell r="B572">
            <v>19550</v>
          </cell>
        </row>
        <row r="573">
          <cell r="A573" t="str">
            <v>우성식품</v>
          </cell>
          <cell r="B573">
            <v>23020</v>
          </cell>
        </row>
        <row r="574">
          <cell r="A574" t="str">
            <v>우성타이어</v>
          </cell>
          <cell r="B574">
            <v>45520</v>
          </cell>
        </row>
        <row r="575">
          <cell r="A575" t="str">
            <v>우진전자</v>
          </cell>
          <cell r="B575">
            <v>64650</v>
          </cell>
        </row>
        <row r="576">
          <cell r="A576" t="str">
            <v>우진전자1우</v>
          </cell>
          <cell r="B576">
            <v>64655</v>
          </cell>
        </row>
        <row r="577">
          <cell r="A577" t="str">
            <v>울산투자금융</v>
          </cell>
          <cell r="B577">
            <v>87180</v>
          </cell>
        </row>
        <row r="578">
          <cell r="A578" t="str">
            <v>원림</v>
          </cell>
          <cell r="B578">
            <v>78530</v>
          </cell>
        </row>
        <row r="579">
          <cell r="A579" t="str">
            <v>유공</v>
          </cell>
          <cell r="B579">
            <v>44510</v>
          </cell>
        </row>
        <row r="580">
          <cell r="A580" t="str">
            <v>유공1우</v>
          </cell>
          <cell r="B580">
            <v>44515</v>
          </cell>
        </row>
        <row r="581">
          <cell r="A581" t="str">
            <v>유림</v>
          </cell>
          <cell r="B581">
            <v>31690</v>
          </cell>
        </row>
        <row r="582">
          <cell r="A582" t="str">
            <v>유성</v>
          </cell>
          <cell r="B582">
            <v>27540</v>
          </cell>
        </row>
        <row r="583">
          <cell r="A583" t="str">
            <v>유성기업</v>
          </cell>
          <cell r="B583">
            <v>68060</v>
          </cell>
        </row>
        <row r="584">
          <cell r="A584" t="str">
            <v>유유산업</v>
          </cell>
          <cell r="B584">
            <v>40580</v>
          </cell>
        </row>
        <row r="585">
          <cell r="A585" t="str">
            <v>유유산업1우</v>
          </cell>
          <cell r="B585">
            <v>40585</v>
          </cell>
        </row>
        <row r="586">
          <cell r="A586" t="str">
            <v>유한양행</v>
          </cell>
          <cell r="B586">
            <v>40500</v>
          </cell>
        </row>
        <row r="587">
          <cell r="A587" t="str">
            <v>유화</v>
          </cell>
          <cell r="B587">
            <v>31590</v>
          </cell>
        </row>
        <row r="588">
          <cell r="A588" t="str">
            <v>유화증권</v>
          </cell>
          <cell r="B588">
            <v>88130</v>
          </cell>
        </row>
        <row r="589">
          <cell r="A589" t="str">
            <v>유화증권1우</v>
          </cell>
          <cell r="B589">
            <v>88135</v>
          </cell>
        </row>
        <row r="590">
          <cell r="A590" t="str">
            <v>율촌화학</v>
          </cell>
          <cell r="B590">
            <v>48050</v>
          </cell>
        </row>
        <row r="591">
          <cell r="A591" t="str">
            <v>의성실업</v>
          </cell>
          <cell r="B591">
            <v>58060</v>
          </cell>
        </row>
        <row r="592">
          <cell r="A592" t="str">
            <v>이건산업</v>
          </cell>
          <cell r="B592">
            <v>34520</v>
          </cell>
        </row>
        <row r="593">
          <cell r="A593" t="str">
            <v>이수화학</v>
          </cell>
          <cell r="B593">
            <v>37080</v>
          </cell>
        </row>
        <row r="594">
          <cell r="A594" t="str">
            <v>이화산업</v>
          </cell>
          <cell r="B594">
            <v>37130</v>
          </cell>
        </row>
        <row r="595">
          <cell r="A595" t="str">
            <v>인천제철</v>
          </cell>
          <cell r="B595">
            <v>53540</v>
          </cell>
        </row>
        <row r="596">
          <cell r="A596" t="str">
            <v>인천투자금융</v>
          </cell>
          <cell r="B596">
            <v>87210</v>
          </cell>
        </row>
        <row r="597">
          <cell r="A597" t="str">
            <v>인켈</v>
          </cell>
          <cell r="B597">
            <v>64080</v>
          </cell>
        </row>
        <row r="598">
          <cell r="A598" t="str">
            <v>인켈1우</v>
          </cell>
          <cell r="B598">
            <v>64085</v>
          </cell>
        </row>
        <row r="599">
          <cell r="A599" t="str">
            <v>일동제약</v>
          </cell>
          <cell r="B599">
            <v>40560</v>
          </cell>
        </row>
        <row r="600">
          <cell r="A600" t="str">
            <v>일성</v>
          </cell>
          <cell r="B600">
            <v>48060</v>
          </cell>
        </row>
        <row r="601">
          <cell r="A601" t="str">
            <v>일성신약</v>
          </cell>
          <cell r="B601">
            <v>40680</v>
          </cell>
        </row>
        <row r="602">
          <cell r="A602" t="str">
            <v>일성종합건설</v>
          </cell>
          <cell r="B602">
            <v>75580</v>
          </cell>
        </row>
        <row r="603">
          <cell r="A603" t="str">
            <v>일신방직</v>
          </cell>
          <cell r="B603">
            <v>26530</v>
          </cell>
        </row>
        <row r="604">
          <cell r="A604" t="str">
            <v>일신석재</v>
          </cell>
          <cell r="B604">
            <v>51510</v>
          </cell>
        </row>
        <row r="605">
          <cell r="A605" t="str">
            <v>일양약품</v>
          </cell>
          <cell r="B605">
            <v>40550</v>
          </cell>
        </row>
        <row r="606">
          <cell r="A606" t="str">
            <v>일양약품1우</v>
          </cell>
          <cell r="B606">
            <v>40555</v>
          </cell>
        </row>
        <row r="607">
          <cell r="A607" t="str">
            <v>일정실업2신</v>
          </cell>
          <cell r="B607">
            <v>31082</v>
          </cell>
        </row>
        <row r="608">
          <cell r="A608" t="str">
            <v>일진</v>
          </cell>
          <cell r="B608">
            <v>66520</v>
          </cell>
        </row>
        <row r="609">
          <cell r="A609" t="str">
            <v>일진전기공업</v>
          </cell>
          <cell r="B609">
            <v>66540</v>
          </cell>
        </row>
        <row r="610">
          <cell r="A610" t="str">
            <v>일화모직</v>
          </cell>
          <cell r="B610">
            <v>30540</v>
          </cell>
        </row>
        <row r="611">
          <cell r="A611" t="str">
            <v>자동차보험</v>
          </cell>
          <cell r="B611">
            <v>91000</v>
          </cell>
        </row>
        <row r="612">
          <cell r="A612" t="str">
            <v>장기신용은행</v>
          </cell>
          <cell r="B612">
            <v>85000</v>
          </cell>
        </row>
        <row r="613">
          <cell r="A613" t="str">
            <v>장은증권</v>
          </cell>
          <cell r="B613">
            <v>88190</v>
          </cell>
        </row>
        <row r="614">
          <cell r="A614" t="str">
            <v>전방</v>
          </cell>
          <cell r="B614">
            <v>26520</v>
          </cell>
        </row>
        <row r="615">
          <cell r="A615" t="str">
            <v>전북은행</v>
          </cell>
          <cell r="B615">
            <v>86000</v>
          </cell>
        </row>
        <row r="616">
          <cell r="A616" t="str">
            <v>정풍물산</v>
          </cell>
          <cell r="B616">
            <v>64500</v>
          </cell>
        </row>
        <row r="617">
          <cell r="A617" t="str">
            <v>제일냉동</v>
          </cell>
          <cell r="B617">
            <v>16020</v>
          </cell>
        </row>
        <row r="618">
          <cell r="A618" t="str">
            <v>제일모직</v>
          </cell>
          <cell r="B618">
            <v>27500</v>
          </cell>
        </row>
        <row r="619">
          <cell r="A619" t="str">
            <v>제일물산</v>
          </cell>
          <cell r="B619">
            <v>37060</v>
          </cell>
        </row>
        <row r="620">
          <cell r="A620" t="str">
            <v>제일약품</v>
          </cell>
          <cell r="B620">
            <v>40730</v>
          </cell>
        </row>
        <row r="621">
          <cell r="A621" t="str">
            <v>제일엔지니어</v>
          </cell>
          <cell r="B621">
            <v>64290</v>
          </cell>
        </row>
        <row r="622">
          <cell r="A622" t="str">
            <v>제일은행</v>
          </cell>
          <cell r="B622">
            <v>85520</v>
          </cell>
        </row>
        <row r="623">
          <cell r="A623" t="str">
            <v>제일정밀</v>
          </cell>
          <cell r="B623">
            <v>62820</v>
          </cell>
        </row>
        <row r="624">
          <cell r="A624" t="str">
            <v>제일제당</v>
          </cell>
          <cell r="B624">
            <v>18520</v>
          </cell>
        </row>
        <row r="625">
          <cell r="A625" t="str">
            <v>제일제당1우</v>
          </cell>
          <cell r="B625">
            <v>18525</v>
          </cell>
        </row>
        <row r="626">
          <cell r="A626" t="str">
            <v>제일증권</v>
          </cell>
          <cell r="B626">
            <v>88070</v>
          </cell>
        </row>
        <row r="627">
          <cell r="A627" t="str">
            <v>제일증권1우</v>
          </cell>
          <cell r="B627">
            <v>88075</v>
          </cell>
        </row>
        <row r="628">
          <cell r="A628" t="str">
            <v>제일투자금융</v>
          </cell>
          <cell r="B628">
            <v>87100</v>
          </cell>
        </row>
        <row r="629">
          <cell r="A629" t="str">
            <v>제일합섬</v>
          </cell>
          <cell r="B629">
            <v>28580</v>
          </cell>
        </row>
        <row r="630">
          <cell r="A630" t="str">
            <v>제일화재</v>
          </cell>
          <cell r="B630">
            <v>90570</v>
          </cell>
        </row>
        <row r="631">
          <cell r="A631" t="str">
            <v>제주은행</v>
          </cell>
          <cell r="B631">
            <v>86070</v>
          </cell>
        </row>
        <row r="632">
          <cell r="A632" t="str">
            <v>조광페인트</v>
          </cell>
          <cell r="B632">
            <v>40020</v>
          </cell>
        </row>
        <row r="633">
          <cell r="A633" t="str">
            <v>조광피혁</v>
          </cell>
          <cell r="B633">
            <v>33010</v>
          </cell>
        </row>
        <row r="634">
          <cell r="A634" t="str">
            <v>조비</v>
          </cell>
          <cell r="B634">
            <v>38010</v>
          </cell>
        </row>
        <row r="635">
          <cell r="A635" t="str">
            <v>조선내화</v>
          </cell>
          <cell r="B635">
            <v>50000</v>
          </cell>
        </row>
        <row r="636">
          <cell r="A636" t="str">
            <v>조선맥주</v>
          </cell>
          <cell r="B636">
            <v>22510</v>
          </cell>
        </row>
        <row r="637">
          <cell r="A637" t="str">
            <v>조선맥주1우</v>
          </cell>
          <cell r="B637">
            <v>22515</v>
          </cell>
        </row>
        <row r="638">
          <cell r="A638" t="str">
            <v>조선선재</v>
          </cell>
          <cell r="B638">
            <v>58000</v>
          </cell>
        </row>
        <row r="639">
          <cell r="A639" t="str">
            <v>조영상사</v>
          </cell>
          <cell r="B639">
            <v>78420</v>
          </cell>
        </row>
        <row r="640">
          <cell r="A640" t="str">
            <v>조일알미늄</v>
          </cell>
          <cell r="B640">
            <v>55050</v>
          </cell>
        </row>
        <row r="641">
          <cell r="A641" t="str">
            <v>조흥은행</v>
          </cell>
          <cell r="B641">
            <v>85510</v>
          </cell>
        </row>
        <row r="642">
          <cell r="A642" t="str">
            <v>조흥화학</v>
          </cell>
          <cell r="B642">
            <v>37050</v>
          </cell>
        </row>
        <row r="643">
          <cell r="A643" t="str">
            <v>종근당</v>
          </cell>
          <cell r="B643">
            <v>40630</v>
          </cell>
        </row>
        <row r="644">
          <cell r="A644" t="str">
            <v>중앙염색가공</v>
          </cell>
          <cell r="B644">
            <v>31010</v>
          </cell>
        </row>
        <row r="645">
          <cell r="A645" t="str">
            <v>중앙제지</v>
          </cell>
          <cell r="B645">
            <v>35200</v>
          </cell>
        </row>
        <row r="646">
          <cell r="A646" t="str">
            <v>중앙투자금융</v>
          </cell>
          <cell r="B646">
            <v>87050</v>
          </cell>
        </row>
        <row r="647">
          <cell r="A647" t="str">
            <v>중외제약</v>
          </cell>
          <cell r="B647">
            <v>40620</v>
          </cell>
        </row>
        <row r="648">
          <cell r="A648" t="str">
            <v>중원</v>
          </cell>
          <cell r="B648">
            <v>30550</v>
          </cell>
        </row>
        <row r="649">
          <cell r="A649" t="str">
            <v>지원산업</v>
          </cell>
          <cell r="B649">
            <v>64310</v>
          </cell>
        </row>
        <row r="650">
          <cell r="A650" t="str">
            <v>진도</v>
          </cell>
          <cell r="B650">
            <v>68130</v>
          </cell>
        </row>
        <row r="651">
          <cell r="A651" t="str">
            <v>진도1우</v>
          </cell>
          <cell r="B651">
            <v>68135</v>
          </cell>
        </row>
        <row r="652">
          <cell r="A652" t="str">
            <v>진도패션</v>
          </cell>
          <cell r="B652">
            <v>32500</v>
          </cell>
        </row>
        <row r="653">
          <cell r="A653" t="str">
            <v>진로</v>
          </cell>
          <cell r="B653">
            <v>21000</v>
          </cell>
        </row>
        <row r="654">
          <cell r="A654" t="str">
            <v>진로1우</v>
          </cell>
          <cell r="B654">
            <v>21005</v>
          </cell>
        </row>
        <row r="655">
          <cell r="A655" t="str">
            <v>진로종합식품</v>
          </cell>
          <cell r="B655">
            <v>16000</v>
          </cell>
        </row>
        <row r="656">
          <cell r="A656" t="str">
            <v>진성레미1신</v>
          </cell>
          <cell r="B656">
            <v>50581</v>
          </cell>
        </row>
        <row r="657">
          <cell r="A657" t="str">
            <v>진양</v>
          </cell>
          <cell r="B657">
            <v>39100</v>
          </cell>
        </row>
        <row r="658">
          <cell r="A658" t="str">
            <v>진영산업</v>
          </cell>
          <cell r="B658">
            <v>31570</v>
          </cell>
        </row>
        <row r="659">
          <cell r="A659" t="str">
            <v>진웅</v>
          </cell>
          <cell r="B659">
            <v>78400</v>
          </cell>
        </row>
        <row r="660">
          <cell r="A660" t="str">
            <v>진흥기업</v>
          </cell>
          <cell r="B660">
            <v>75190</v>
          </cell>
        </row>
        <row r="661">
          <cell r="A661" t="str">
            <v>진흥상호신용</v>
          </cell>
          <cell r="B661">
            <v>87500</v>
          </cell>
        </row>
        <row r="662">
          <cell r="A662" t="str">
            <v>창원기화공</v>
          </cell>
          <cell r="B662">
            <v>68160</v>
          </cell>
        </row>
        <row r="663">
          <cell r="A663" t="str">
            <v>천광산업</v>
          </cell>
          <cell r="B663">
            <v>19540</v>
          </cell>
        </row>
        <row r="664">
          <cell r="A664" t="str">
            <v>천일고속</v>
          </cell>
          <cell r="B664">
            <v>81040</v>
          </cell>
        </row>
        <row r="665">
          <cell r="A665" t="str">
            <v>천지산업</v>
          </cell>
          <cell r="B665">
            <v>78170</v>
          </cell>
        </row>
        <row r="666">
          <cell r="A666" t="str">
            <v>청구2신</v>
          </cell>
          <cell r="B666">
            <v>75662</v>
          </cell>
        </row>
        <row r="667">
          <cell r="A667" t="str">
            <v>청산</v>
          </cell>
          <cell r="B667">
            <v>78520</v>
          </cell>
        </row>
        <row r="668">
          <cell r="A668" t="str">
            <v>청호컴퓨터</v>
          </cell>
          <cell r="B668">
            <v>62850</v>
          </cell>
        </row>
        <row r="669">
          <cell r="A669" t="str">
            <v>충남방적</v>
          </cell>
          <cell r="B669">
            <v>26550</v>
          </cell>
        </row>
        <row r="670">
          <cell r="A670" t="str">
            <v>충북은행</v>
          </cell>
          <cell r="B670">
            <v>86090</v>
          </cell>
        </row>
        <row r="671">
          <cell r="A671" t="str">
            <v>충북투자금융</v>
          </cell>
          <cell r="B671">
            <v>87290</v>
          </cell>
        </row>
        <row r="672">
          <cell r="A672" t="str">
            <v>충청은행</v>
          </cell>
          <cell r="B672">
            <v>86060</v>
          </cell>
        </row>
        <row r="673">
          <cell r="A673" t="str">
            <v>카프로락탐</v>
          </cell>
          <cell r="B673">
            <v>37000</v>
          </cell>
        </row>
        <row r="674">
          <cell r="A674" t="str">
            <v>케이와이씨</v>
          </cell>
          <cell r="B674">
            <v>64200</v>
          </cell>
        </row>
        <row r="675">
          <cell r="A675" t="str">
            <v>코리아써키우</v>
          </cell>
          <cell r="B675">
            <v>64585</v>
          </cell>
        </row>
        <row r="676">
          <cell r="A676" t="str">
            <v>코리아써키트</v>
          </cell>
          <cell r="B676">
            <v>64580</v>
          </cell>
        </row>
        <row r="677">
          <cell r="A677" t="str">
            <v>코오롱</v>
          </cell>
          <cell r="B677">
            <v>28530</v>
          </cell>
        </row>
        <row r="678">
          <cell r="A678" t="str">
            <v>코오롱1우</v>
          </cell>
          <cell r="B678">
            <v>28535</v>
          </cell>
        </row>
        <row r="679">
          <cell r="A679" t="str">
            <v>코오롱건설</v>
          </cell>
          <cell r="B679">
            <v>75400</v>
          </cell>
        </row>
        <row r="680">
          <cell r="A680" t="str">
            <v>코오롱건설우</v>
          </cell>
          <cell r="B680">
            <v>75405</v>
          </cell>
        </row>
        <row r="681">
          <cell r="A681" t="str">
            <v>코오롱상1우</v>
          </cell>
          <cell r="B681">
            <v>78325</v>
          </cell>
        </row>
        <row r="682">
          <cell r="A682" t="str">
            <v>코오롱상사</v>
          </cell>
          <cell r="B682">
            <v>78320</v>
          </cell>
        </row>
        <row r="683">
          <cell r="A683" t="str">
            <v>코오롱유화</v>
          </cell>
          <cell r="B683">
            <v>39070</v>
          </cell>
        </row>
        <row r="684">
          <cell r="A684" t="str">
            <v>크라운제과</v>
          </cell>
          <cell r="B684">
            <v>18730</v>
          </cell>
        </row>
        <row r="685">
          <cell r="A685" t="str">
            <v>태광산업</v>
          </cell>
          <cell r="B685">
            <v>28550</v>
          </cell>
        </row>
        <row r="686">
          <cell r="A686" t="str">
            <v>태림포장</v>
          </cell>
          <cell r="B686">
            <v>35240</v>
          </cell>
        </row>
        <row r="687">
          <cell r="A687" t="str">
            <v>태봉전자</v>
          </cell>
          <cell r="B687">
            <v>64170</v>
          </cell>
        </row>
        <row r="688">
          <cell r="A688" t="str">
            <v>태봉전자1우</v>
          </cell>
          <cell r="B688">
            <v>64175</v>
          </cell>
        </row>
        <row r="689">
          <cell r="A689" t="str">
            <v>태성기공</v>
          </cell>
          <cell r="B689">
            <v>60520</v>
          </cell>
        </row>
        <row r="690">
          <cell r="A690" t="str">
            <v>태양금속</v>
          </cell>
          <cell r="B690">
            <v>58080</v>
          </cell>
        </row>
        <row r="691">
          <cell r="A691" t="str">
            <v>태양금속1우</v>
          </cell>
          <cell r="B691">
            <v>58085</v>
          </cell>
        </row>
        <row r="692">
          <cell r="A692" t="str">
            <v>태영</v>
          </cell>
          <cell r="B692">
            <v>75550</v>
          </cell>
        </row>
        <row r="693">
          <cell r="A693" t="str">
            <v>태영판지</v>
          </cell>
          <cell r="B693">
            <v>35170</v>
          </cell>
        </row>
        <row r="694">
          <cell r="A694" t="str">
            <v>태원물산</v>
          </cell>
          <cell r="B694">
            <v>51000</v>
          </cell>
        </row>
        <row r="695">
          <cell r="A695" t="str">
            <v>태일정밀</v>
          </cell>
          <cell r="B695">
            <v>62830</v>
          </cell>
        </row>
        <row r="696">
          <cell r="A696" t="str">
            <v>태일정밀1우</v>
          </cell>
          <cell r="B696">
            <v>62835</v>
          </cell>
        </row>
        <row r="697">
          <cell r="A697" t="str">
            <v>태창</v>
          </cell>
          <cell r="B697">
            <v>25030</v>
          </cell>
        </row>
        <row r="698">
          <cell r="A698" t="str">
            <v>태창기업</v>
          </cell>
          <cell r="B698">
            <v>30020</v>
          </cell>
        </row>
        <row r="699">
          <cell r="A699" t="str">
            <v>태평양</v>
          </cell>
          <cell r="B699">
            <v>42000</v>
          </cell>
        </row>
        <row r="700">
          <cell r="A700" t="str">
            <v>태평양우</v>
          </cell>
          <cell r="B700">
            <v>42005</v>
          </cell>
        </row>
        <row r="701">
          <cell r="A701" t="str">
            <v>태평양제약</v>
          </cell>
          <cell r="B701">
            <v>40770</v>
          </cell>
        </row>
        <row r="702">
          <cell r="A702" t="str">
            <v>태평양제약우</v>
          </cell>
          <cell r="B702">
            <v>40775</v>
          </cell>
        </row>
        <row r="703">
          <cell r="A703" t="str">
            <v>태평양종합산</v>
          </cell>
          <cell r="B703">
            <v>49520</v>
          </cell>
        </row>
        <row r="704">
          <cell r="A704" t="str">
            <v>태평양종합우</v>
          </cell>
          <cell r="B704">
            <v>49525</v>
          </cell>
        </row>
        <row r="705">
          <cell r="A705" t="str">
            <v>태평양패션</v>
          </cell>
          <cell r="B705">
            <v>31510</v>
          </cell>
        </row>
        <row r="706">
          <cell r="A706" t="str">
            <v>태화</v>
          </cell>
          <cell r="B706">
            <v>33500</v>
          </cell>
        </row>
        <row r="707">
          <cell r="A707" t="str">
            <v>태흥피혁</v>
          </cell>
          <cell r="B707">
            <v>33030</v>
          </cell>
        </row>
        <row r="708">
          <cell r="A708" t="str">
            <v>평화산업</v>
          </cell>
          <cell r="B708">
            <v>47010</v>
          </cell>
        </row>
        <row r="709">
          <cell r="A709" t="str">
            <v>포스코켐</v>
          </cell>
          <cell r="B709">
            <v>37120</v>
          </cell>
        </row>
        <row r="710">
          <cell r="A710" t="str">
            <v>포항종합제철</v>
          </cell>
          <cell r="B710">
            <v>53040</v>
          </cell>
        </row>
        <row r="711">
          <cell r="A711" t="str">
            <v>폴리우레탄</v>
          </cell>
          <cell r="B711">
            <v>39090</v>
          </cell>
        </row>
        <row r="712">
          <cell r="A712" t="str">
            <v>풍림산업</v>
          </cell>
          <cell r="B712">
            <v>75440</v>
          </cell>
        </row>
        <row r="713">
          <cell r="A713" t="str">
            <v>풍산</v>
          </cell>
          <cell r="B713">
            <v>55040</v>
          </cell>
        </row>
        <row r="714">
          <cell r="A714" t="str">
            <v>피어리스</v>
          </cell>
          <cell r="B714">
            <v>42040</v>
          </cell>
        </row>
        <row r="715">
          <cell r="A715" t="str">
            <v>하나은행</v>
          </cell>
          <cell r="B715">
            <v>85570</v>
          </cell>
        </row>
        <row r="716">
          <cell r="A716" t="str">
            <v>한국강관</v>
          </cell>
          <cell r="B716">
            <v>54020</v>
          </cell>
        </row>
        <row r="717">
          <cell r="A717" t="str">
            <v>한국강관1우</v>
          </cell>
          <cell r="B717">
            <v>54025</v>
          </cell>
        </row>
        <row r="718">
          <cell r="A718" t="str">
            <v>한국개발리스</v>
          </cell>
          <cell r="B718">
            <v>87800</v>
          </cell>
        </row>
        <row r="719">
          <cell r="A719" t="str">
            <v>한국공항</v>
          </cell>
          <cell r="B719">
            <v>84000</v>
          </cell>
        </row>
        <row r="720">
          <cell r="A720" t="str">
            <v>한국금속</v>
          </cell>
          <cell r="B720">
            <v>53580</v>
          </cell>
        </row>
        <row r="721">
          <cell r="A721" t="str">
            <v>한국대동전자</v>
          </cell>
          <cell r="B721">
            <v>64320</v>
          </cell>
        </row>
        <row r="722">
          <cell r="A722" t="str">
            <v>한국마벨</v>
          </cell>
          <cell r="B722">
            <v>64670</v>
          </cell>
        </row>
        <row r="723">
          <cell r="A723" t="str">
            <v>한국물산</v>
          </cell>
          <cell r="B723">
            <v>31050</v>
          </cell>
        </row>
        <row r="724">
          <cell r="A724" t="str">
            <v>한국물산1우</v>
          </cell>
          <cell r="B724">
            <v>31055</v>
          </cell>
        </row>
        <row r="725">
          <cell r="A725" t="str">
            <v>한국벨트</v>
          </cell>
          <cell r="B725">
            <v>47020</v>
          </cell>
        </row>
        <row r="726">
          <cell r="A726" t="str">
            <v>한국석유</v>
          </cell>
          <cell r="B726">
            <v>52030</v>
          </cell>
        </row>
        <row r="727">
          <cell r="A727" t="str">
            <v>한국수출포장</v>
          </cell>
          <cell r="B727">
            <v>35070</v>
          </cell>
        </row>
        <row r="728">
          <cell r="A728" t="str">
            <v>한국쉘석유</v>
          </cell>
          <cell r="B728">
            <v>45040</v>
          </cell>
        </row>
        <row r="729">
          <cell r="A729" t="str">
            <v>한국안전유리</v>
          </cell>
          <cell r="B729">
            <v>49550</v>
          </cell>
        </row>
        <row r="730">
          <cell r="A730" t="str">
            <v>한국유리</v>
          </cell>
          <cell r="B730">
            <v>49500</v>
          </cell>
        </row>
        <row r="731">
          <cell r="A731" t="str">
            <v>한국유리1우</v>
          </cell>
          <cell r="B731">
            <v>49505</v>
          </cell>
        </row>
        <row r="732">
          <cell r="A732" t="str">
            <v>한국이동통신</v>
          </cell>
          <cell r="B732">
            <v>84300</v>
          </cell>
        </row>
        <row r="733">
          <cell r="A733" t="str">
            <v>한국전력</v>
          </cell>
          <cell r="B733">
            <v>74000</v>
          </cell>
        </row>
        <row r="734">
          <cell r="A734" t="str">
            <v>한국전자</v>
          </cell>
          <cell r="B734">
            <v>64540</v>
          </cell>
        </row>
        <row r="735">
          <cell r="A735" t="str">
            <v>한국전자부품</v>
          </cell>
          <cell r="B735">
            <v>64150</v>
          </cell>
        </row>
        <row r="736">
          <cell r="A736" t="str">
            <v>한국전장</v>
          </cell>
          <cell r="B736">
            <v>62810</v>
          </cell>
        </row>
        <row r="737">
          <cell r="A737" t="str">
            <v>한국제지</v>
          </cell>
          <cell r="B737">
            <v>35010</v>
          </cell>
        </row>
        <row r="738">
          <cell r="A738" t="str">
            <v>한국종금</v>
          </cell>
          <cell r="B738">
            <v>87730</v>
          </cell>
        </row>
        <row r="739">
          <cell r="A739" t="str">
            <v>한국종합기계</v>
          </cell>
          <cell r="B739">
            <v>62000</v>
          </cell>
        </row>
        <row r="740">
          <cell r="A740" t="str">
            <v>한국주철관</v>
          </cell>
          <cell r="B740">
            <v>54010</v>
          </cell>
        </row>
        <row r="741">
          <cell r="A741" t="str">
            <v>한국철강</v>
          </cell>
          <cell r="B741">
            <v>53060</v>
          </cell>
        </row>
        <row r="742">
          <cell r="A742" t="str">
            <v>한국컴퓨터</v>
          </cell>
          <cell r="B742">
            <v>62800</v>
          </cell>
        </row>
        <row r="743">
          <cell r="A743" t="str">
            <v>한국케이디</v>
          </cell>
          <cell r="B743">
            <v>66120</v>
          </cell>
        </row>
        <row r="744">
          <cell r="A744" t="str">
            <v>한국코아</v>
          </cell>
          <cell r="B744">
            <v>64610</v>
          </cell>
        </row>
        <row r="745">
          <cell r="A745" t="str">
            <v>한국타이어</v>
          </cell>
          <cell r="B745">
            <v>45500</v>
          </cell>
        </row>
        <row r="746">
          <cell r="A746" t="str">
            <v>한국티타공업</v>
          </cell>
          <cell r="B746">
            <v>43020</v>
          </cell>
        </row>
        <row r="747">
          <cell r="A747" t="str">
            <v>한국프랜지</v>
          </cell>
          <cell r="B747">
            <v>68100</v>
          </cell>
        </row>
        <row r="748">
          <cell r="A748" t="str">
            <v>한국화장품</v>
          </cell>
          <cell r="B748">
            <v>42020</v>
          </cell>
        </row>
        <row r="749">
          <cell r="A749" t="str">
            <v>한농</v>
          </cell>
          <cell r="B749">
            <v>38500</v>
          </cell>
        </row>
        <row r="750">
          <cell r="A750" t="str">
            <v>한독</v>
          </cell>
          <cell r="B750">
            <v>70010</v>
          </cell>
        </row>
        <row r="751">
          <cell r="A751" t="str">
            <v>한독약품</v>
          </cell>
          <cell r="B751">
            <v>40640</v>
          </cell>
        </row>
        <row r="752">
          <cell r="A752" t="str">
            <v>한독우선주</v>
          </cell>
          <cell r="B752">
            <v>70015</v>
          </cell>
        </row>
        <row r="753">
          <cell r="A753" t="str">
            <v>한라건설1신</v>
          </cell>
          <cell r="B753">
            <v>75651</v>
          </cell>
        </row>
        <row r="754">
          <cell r="A754" t="str">
            <v>한라시멘트</v>
          </cell>
          <cell r="B754">
            <v>50570</v>
          </cell>
        </row>
        <row r="755">
          <cell r="A755" t="str">
            <v>한미약품</v>
          </cell>
          <cell r="B755">
            <v>40750</v>
          </cell>
        </row>
        <row r="756">
          <cell r="A756" t="str">
            <v>한미은행</v>
          </cell>
          <cell r="B756">
            <v>85550</v>
          </cell>
        </row>
        <row r="757">
          <cell r="A757" t="str">
            <v>한보철강</v>
          </cell>
          <cell r="B757">
            <v>53050</v>
          </cell>
        </row>
        <row r="758">
          <cell r="A758" t="str">
            <v>한불종금1신</v>
          </cell>
          <cell r="B758">
            <v>87751</v>
          </cell>
        </row>
        <row r="759">
          <cell r="A759" t="str">
            <v>한성기업</v>
          </cell>
          <cell r="B759">
            <v>16050</v>
          </cell>
        </row>
        <row r="760">
          <cell r="A760" t="str">
            <v>한솔제지</v>
          </cell>
          <cell r="B760">
            <v>35020</v>
          </cell>
        </row>
        <row r="761">
          <cell r="A761" t="str">
            <v>한솔제지우선</v>
          </cell>
          <cell r="B761">
            <v>35025</v>
          </cell>
        </row>
        <row r="762">
          <cell r="A762" t="str">
            <v>한신공영</v>
          </cell>
          <cell r="B762">
            <v>75100</v>
          </cell>
        </row>
        <row r="763">
          <cell r="A763" t="str">
            <v>한신공영1우</v>
          </cell>
          <cell r="B763">
            <v>75105</v>
          </cell>
        </row>
        <row r="764">
          <cell r="A764" t="str">
            <v>한신기계공업</v>
          </cell>
          <cell r="B764">
            <v>62020</v>
          </cell>
        </row>
        <row r="765">
          <cell r="A765" t="str">
            <v>한신증권</v>
          </cell>
          <cell r="B765">
            <v>88100</v>
          </cell>
        </row>
        <row r="766">
          <cell r="A766" t="str">
            <v>한신증권1우</v>
          </cell>
          <cell r="B766">
            <v>88105</v>
          </cell>
        </row>
        <row r="767">
          <cell r="A767" t="str">
            <v>한양</v>
          </cell>
          <cell r="B767">
            <v>75150</v>
          </cell>
        </row>
        <row r="768">
          <cell r="A768" t="str">
            <v>한양증권</v>
          </cell>
          <cell r="B768">
            <v>88150</v>
          </cell>
        </row>
        <row r="769">
          <cell r="A769" t="str">
            <v>한양증권우</v>
          </cell>
          <cell r="B769">
            <v>88155</v>
          </cell>
        </row>
        <row r="770">
          <cell r="A770" t="str">
            <v>한화종합화학</v>
          </cell>
          <cell r="B770">
            <v>37010</v>
          </cell>
        </row>
        <row r="771">
          <cell r="A771" t="str">
            <v>한화종합화학1우</v>
          </cell>
          <cell r="B771">
            <v>37015</v>
          </cell>
        </row>
        <row r="772">
          <cell r="A772" t="str">
            <v>한올제약</v>
          </cell>
          <cell r="B772">
            <v>40830</v>
          </cell>
        </row>
        <row r="773">
          <cell r="A773" t="str">
            <v>한외종합금유</v>
          </cell>
          <cell r="B773">
            <v>87710</v>
          </cell>
        </row>
        <row r="774">
          <cell r="A774" t="str">
            <v>한일건설</v>
          </cell>
          <cell r="B774">
            <v>75630</v>
          </cell>
        </row>
        <row r="775">
          <cell r="A775" t="str">
            <v>한일방직</v>
          </cell>
          <cell r="B775">
            <v>26560</v>
          </cell>
        </row>
        <row r="776">
          <cell r="A776" t="str">
            <v>한일시멘트</v>
          </cell>
          <cell r="B776">
            <v>50500</v>
          </cell>
        </row>
        <row r="777">
          <cell r="A777" t="str">
            <v>한일써키트</v>
          </cell>
          <cell r="B777">
            <v>64620</v>
          </cell>
        </row>
        <row r="778">
          <cell r="A778" t="str">
            <v>한일써키트우</v>
          </cell>
          <cell r="B778">
            <v>64625</v>
          </cell>
        </row>
        <row r="779">
          <cell r="A779" t="str">
            <v>한일약품</v>
          </cell>
          <cell r="B779">
            <v>40600</v>
          </cell>
        </row>
        <row r="780">
          <cell r="A780" t="str">
            <v>한일은행</v>
          </cell>
          <cell r="B780">
            <v>85530</v>
          </cell>
        </row>
        <row r="781">
          <cell r="A781" t="str">
            <v>한일이화</v>
          </cell>
          <cell r="B781">
            <v>68140</v>
          </cell>
        </row>
        <row r="782">
          <cell r="A782" t="str">
            <v>한일증권</v>
          </cell>
          <cell r="B782">
            <v>88170</v>
          </cell>
        </row>
        <row r="783">
          <cell r="A783" t="str">
            <v>한일철강</v>
          </cell>
          <cell r="B783">
            <v>54050</v>
          </cell>
        </row>
        <row r="784">
          <cell r="A784" t="str">
            <v>한일투자금융</v>
          </cell>
          <cell r="B784">
            <v>87230</v>
          </cell>
        </row>
        <row r="785">
          <cell r="A785" t="str">
            <v>한일합섬</v>
          </cell>
          <cell r="B785">
            <v>28520</v>
          </cell>
        </row>
        <row r="786">
          <cell r="A786" t="str">
            <v>한일합섬1우</v>
          </cell>
          <cell r="B786">
            <v>28525</v>
          </cell>
        </row>
        <row r="787">
          <cell r="A787" t="str">
            <v>한정화학</v>
          </cell>
          <cell r="B787">
            <v>38540</v>
          </cell>
        </row>
        <row r="788">
          <cell r="A788" t="str">
            <v>한주전자</v>
          </cell>
          <cell r="B788">
            <v>64300</v>
          </cell>
        </row>
        <row r="789">
          <cell r="A789" t="str">
            <v>한주통산</v>
          </cell>
          <cell r="B789">
            <v>78390</v>
          </cell>
        </row>
        <row r="790">
          <cell r="A790" t="str">
            <v>한진</v>
          </cell>
          <cell r="B790">
            <v>82040</v>
          </cell>
        </row>
        <row r="791">
          <cell r="A791" t="str">
            <v>한진건설</v>
          </cell>
          <cell r="B791">
            <v>75380</v>
          </cell>
        </row>
        <row r="792">
          <cell r="A792" t="str">
            <v>한진중공업</v>
          </cell>
          <cell r="B792">
            <v>69000</v>
          </cell>
        </row>
        <row r="793">
          <cell r="A793" t="str">
            <v>한진투자증권</v>
          </cell>
          <cell r="B793">
            <v>88260</v>
          </cell>
        </row>
        <row r="794">
          <cell r="A794" t="str">
            <v>한진해운</v>
          </cell>
          <cell r="B794">
            <v>83000</v>
          </cell>
        </row>
        <row r="795">
          <cell r="A795" t="str">
            <v>한창</v>
          </cell>
          <cell r="B795">
            <v>64350</v>
          </cell>
        </row>
        <row r="796">
          <cell r="A796" t="str">
            <v>한창제지</v>
          </cell>
          <cell r="B796">
            <v>35130</v>
          </cell>
        </row>
        <row r="797">
          <cell r="A797" t="str">
            <v>한화</v>
          </cell>
          <cell r="B797">
            <v>43000</v>
          </cell>
        </row>
        <row r="798">
          <cell r="A798" t="str">
            <v>한화1우</v>
          </cell>
          <cell r="B798">
            <v>43005</v>
          </cell>
        </row>
        <row r="799">
          <cell r="A799" t="str">
            <v>항도투자금융</v>
          </cell>
          <cell r="B799">
            <v>87110</v>
          </cell>
        </row>
        <row r="800">
          <cell r="A800" t="str">
            <v>해동상호신용</v>
          </cell>
          <cell r="B800">
            <v>87510</v>
          </cell>
        </row>
        <row r="801">
          <cell r="A801" t="str">
            <v>해동화재</v>
          </cell>
          <cell r="B801">
            <v>90510</v>
          </cell>
        </row>
        <row r="802">
          <cell r="A802" t="str">
            <v>해태유업</v>
          </cell>
          <cell r="B802">
            <v>15530</v>
          </cell>
        </row>
        <row r="803">
          <cell r="A803" t="str">
            <v>해태유업1우</v>
          </cell>
          <cell r="B803">
            <v>15535</v>
          </cell>
        </row>
        <row r="804">
          <cell r="A804" t="str">
            <v>해태유통</v>
          </cell>
          <cell r="B804">
            <v>80070</v>
          </cell>
        </row>
        <row r="805">
          <cell r="A805" t="str">
            <v>해태전자</v>
          </cell>
          <cell r="B805">
            <v>64110</v>
          </cell>
        </row>
        <row r="806">
          <cell r="A806" t="str">
            <v>해태전자1우</v>
          </cell>
          <cell r="B806">
            <v>64115</v>
          </cell>
        </row>
        <row r="807">
          <cell r="A807" t="str">
            <v>해태제과</v>
          </cell>
          <cell r="B807">
            <v>18700</v>
          </cell>
        </row>
        <row r="808">
          <cell r="A808" t="str">
            <v>해태제과1우</v>
          </cell>
          <cell r="B808">
            <v>18705</v>
          </cell>
        </row>
        <row r="809">
          <cell r="A809" t="str">
            <v>현대강관</v>
          </cell>
          <cell r="B809">
            <v>53550</v>
          </cell>
        </row>
        <row r="810">
          <cell r="A810" t="str">
            <v>현대건설</v>
          </cell>
          <cell r="B810">
            <v>75470</v>
          </cell>
        </row>
        <row r="811">
          <cell r="A811" t="str">
            <v>현대건설1우</v>
          </cell>
          <cell r="B811">
            <v>75475</v>
          </cell>
        </row>
        <row r="812">
          <cell r="A812" t="str">
            <v>현대금속</v>
          </cell>
          <cell r="B812">
            <v>56040</v>
          </cell>
        </row>
        <row r="813">
          <cell r="A813" t="str">
            <v>현대금속1우</v>
          </cell>
          <cell r="B813">
            <v>56045</v>
          </cell>
        </row>
        <row r="814">
          <cell r="A814" t="str">
            <v>현대미포조선</v>
          </cell>
          <cell r="B814">
            <v>69010</v>
          </cell>
        </row>
        <row r="815">
          <cell r="A815" t="str">
            <v>현대시멘트</v>
          </cell>
          <cell r="B815">
            <v>50530</v>
          </cell>
        </row>
        <row r="816">
          <cell r="A816" t="str">
            <v>현대약품</v>
          </cell>
          <cell r="B816">
            <v>40650</v>
          </cell>
        </row>
        <row r="817">
          <cell r="A817" t="str">
            <v>현대자동차</v>
          </cell>
          <cell r="B817">
            <v>67510</v>
          </cell>
        </row>
        <row r="818">
          <cell r="A818" t="str">
            <v>현대정공</v>
          </cell>
          <cell r="B818">
            <v>67540</v>
          </cell>
        </row>
        <row r="819">
          <cell r="A819" t="str">
            <v>현대종합금융</v>
          </cell>
          <cell r="B819">
            <v>87700</v>
          </cell>
        </row>
        <row r="820">
          <cell r="A820" t="str">
            <v>현대종합목재</v>
          </cell>
          <cell r="B820">
            <v>71510</v>
          </cell>
        </row>
        <row r="821">
          <cell r="A821" t="str">
            <v>현대종합상사</v>
          </cell>
          <cell r="B821">
            <v>78250</v>
          </cell>
        </row>
        <row r="822">
          <cell r="A822" t="str">
            <v>현대증권</v>
          </cell>
          <cell r="B822">
            <v>88030</v>
          </cell>
        </row>
        <row r="823">
          <cell r="A823" t="str">
            <v>현대차1우</v>
          </cell>
          <cell r="B823">
            <v>67515</v>
          </cell>
        </row>
        <row r="824">
          <cell r="A824" t="str">
            <v>현대차서1우</v>
          </cell>
          <cell r="B824">
            <v>77005</v>
          </cell>
        </row>
        <row r="825">
          <cell r="A825" t="str">
            <v>현대차서비스</v>
          </cell>
          <cell r="B825">
            <v>77000</v>
          </cell>
        </row>
        <row r="826">
          <cell r="A826" t="str">
            <v>현대페인트</v>
          </cell>
          <cell r="B826">
            <v>40040</v>
          </cell>
        </row>
        <row r="827">
          <cell r="A827" t="str">
            <v>현대해상화재</v>
          </cell>
          <cell r="B827">
            <v>90590</v>
          </cell>
        </row>
        <row r="828">
          <cell r="A828" t="str">
            <v>협진양행</v>
          </cell>
          <cell r="B828">
            <v>78050</v>
          </cell>
        </row>
        <row r="829">
          <cell r="A829" t="str">
            <v>혜인</v>
          </cell>
          <cell r="B829">
            <v>78350</v>
          </cell>
        </row>
        <row r="830">
          <cell r="A830" t="str">
            <v>호남석유화학</v>
          </cell>
          <cell r="B830">
            <v>39110</v>
          </cell>
        </row>
        <row r="831">
          <cell r="A831" t="str">
            <v>호남식품</v>
          </cell>
          <cell r="B831">
            <v>23040</v>
          </cell>
        </row>
        <row r="832">
          <cell r="A832" t="str">
            <v>호승</v>
          </cell>
          <cell r="B832">
            <v>33090</v>
          </cell>
        </row>
        <row r="833">
          <cell r="A833" t="str">
            <v>호텔신라</v>
          </cell>
          <cell r="B833">
            <v>80500</v>
          </cell>
        </row>
        <row r="834">
          <cell r="A834" t="str">
            <v>호텔신라우선</v>
          </cell>
          <cell r="B834">
            <v>80505</v>
          </cell>
        </row>
        <row r="835">
          <cell r="A835" t="str">
            <v>화성산업</v>
          </cell>
          <cell r="B835">
            <v>80020</v>
          </cell>
        </row>
        <row r="836">
          <cell r="A836" t="str">
            <v>화승실업</v>
          </cell>
          <cell r="B836">
            <v>33540</v>
          </cell>
        </row>
        <row r="837">
          <cell r="A837" t="str">
            <v>화승화학</v>
          </cell>
          <cell r="B837">
            <v>47030</v>
          </cell>
        </row>
        <row r="838">
          <cell r="A838" t="str">
            <v>화신제작소</v>
          </cell>
          <cell r="B838">
            <v>68150</v>
          </cell>
        </row>
        <row r="839">
          <cell r="A839" t="str">
            <v>화천기계</v>
          </cell>
          <cell r="B839">
            <v>60010</v>
          </cell>
        </row>
        <row r="840">
          <cell r="A840" t="str">
            <v>환영철강</v>
          </cell>
          <cell r="B840">
            <v>53570</v>
          </cell>
        </row>
        <row r="841">
          <cell r="A841" t="str">
            <v>효성물산</v>
          </cell>
          <cell r="B841">
            <v>78240</v>
          </cell>
        </row>
        <row r="842">
          <cell r="A842" t="str">
            <v>흥아타이어</v>
          </cell>
          <cell r="B842">
            <v>45540</v>
          </cell>
        </row>
        <row r="843">
          <cell r="A843" t="str">
            <v>흥아타이어우</v>
          </cell>
          <cell r="B843">
            <v>45545</v>
          </cell>
        </row>
        <row r="844">
          <cell r="A844" t="str">
            <v>흥아해운</v>
          </cell>
          <cell r="B844">
            <v>83020</v>
          </cell>
        </row>
        <row r="845">
          <cell r="A845" t="str">
            <v>흥양</v>
          </cell>
          <cell r="B845">
            <v>64660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계정"/>
      <sheetName val="월소계정"/>
      <sheetName val="년도별실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図面"/>
      <sheetName val="ls2"/>
      <sheetName val="手配書"/>
      <sheetName val="手冊"/>
      <sheetName val="PT板"/>
      <sheetName val="変更履歴"/>
      <sheetName val="仕様書履歴"/>
      <sheetName val="項番 (2)"/>
      <sheetName val="項番"/>
      <sheetName val="項番 (3)"/>
      <sheetName val="自由帳"/>
      <sheetName val="仕様書編集中(枠1-400V雷ｻｰｼﾞ)"/>
      <sheetName val="項番一覧"/>
      <sheetName val="項番ｽﾃｰﾀｽ"/>
      <sheetName val="項番状況"/>
      <sheetName val="DS234"/>
      <sheetName val="DS5"/>
      <sheetName val="仕様書編集中(ｼｰﾙﾄﾞﾄﾗﾝｽ)最終"/>
      <sheetName val="仕様書編集中(ｼｰﾙﾄﾞﾄﾗﾝｽ)日本韓国"/>
      <sheetName val="仕様書編集中(ｼｰﾙﾄﾞﾄﾗﾝｽ) (2)"/>
      <sheetName val="仕様書編集中(ｼｰﾙﾄﾞﾄﾗﾝｽ)"/>
      <sheetName val="仕様書編集中(特採対象項番)"/>
      <sheetName val="項番,1～3月追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図面"/>
      <sheetName val="ls2"/>
      <sheetName val="手配書"/>
      <sheetName val="手冊"/>
      <sheetName val="PT板"/>
      <sheetName val="変更履歴"/>
      <sheetName val="仕様書履歴"/>
      <sheetName val="項番 (2)"/>
      <sheetName val="項番"/>
      <sheetName val="項番 (3)"/>
      <sheetName val="自由帳"/>
      <sheetName val="仕様書編集中(枠1-400V雷ｻｰｼﾞ)"/>
      <sheetName val="項番一覧"/>
      <sheetName val="項番ｽﾃｰﾀｽ"/>
      <sheetName val="項番状況"/>
      <sheetName val="DS234"/>
      <sheetName val="DS5"/>
      <sheetName val="仕様書編集中(ｼｰﾙﾄﾞﾄﾗﾝｽ)最終"/>
      <sheetName val="仕様書編集中(ｼｰﾙﾄﾞﾄﾗﾝｽ)日本韓国"/>
      <sheetName val="仕様書編集中(ｼｰﾙﾄﾞﾄﾗﾝｽ) (2)"/>
      <sheetName val="仕様書編集中(ｼｰﾙﾄﾞﾄﾗﾝｽ)"/>
      <sheetName val="仕様書編集中(特採対象項番)"/>
      <sheetName val="項番,1～3月追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VS99(EL)"/>
      <sheetName val="98VS99(주차)"/>
      <sheetName val="98VS99(EL＋주차)"/>
      <sheetName val="계획VS수정"/>
      <sheetName val="계획VS수정(EL)"/>
      <sheetName val="실행계획(99)"/>
      <sheetName val="제조원가계획"/>
      <sheetName val="인건비계획"/>
      <sheetName val="고정경비계획"/>
      <sheetName val="변동경비계획"/>
      <sheetName val="기종별판매계획"/>
      <sheetName val="제조한계이익"/>
      <sheetName val="기종별수주잔계획"/>
      <sheetName val="도급설치비실적(1~12월) (3)"/>
      <sheetName val="실행계획(CPS)"/>
      <sheetName val="Sheet1 (2)"/>
      <sheetName val="손익악화"/>
      <sheetName val="소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VS99(EL)"/>
      <sheetName val="98VS99(주차)"/>
      <sheetName val="98VS99(EL＋주차)"/>
      <sheetName val="제조원가계획"/>
      <sheetName val="인건비계획"/>
      <sheetName val="고정경비계획"/>
      <sheetName val="변동경비계획"/>
      <sheetName val="제조한계이익"/>
      <sheetName val="기종별판매계획"/>
      <sheetName val="기종별수주잔계획"/>
      <sheetName val="도급설치비실적(1~12월) (3)"/>
      <sheetName val="실행계획(CPS)"/>
      <sheetName val="Sheet1 (2)"/>
      <sheetName val="손익악화"/>
      <sheetName val="F-C"/>
      <sheetName val="FST"/>
      <sheetName val="부하-C"/>
      <sheetName val="환부하"/>
      <sheetName val="수주추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Status"/>
      <sheetName val="BIZ WIN Q4"/>
      <sheetName val="Design Loss Q4"/>
      <sheetName val="BIZ WIN Q3"/>
      <sheetName val="Design Loss Q3"/>
      <sheetName val="BIZ WIN Q2"/>
      <sheetName val="Design Loss Q2"/>
      <sheetName val="BIZ WIN Q1"/>
      <sheetName val="Design Loss Q1"/>
      <sheetName val="등록대기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3a</v>
          </cell>
        </row>
        <row r="7">
          <cell r="A7" t="str">
            <v>3b</v>
          </cell>
        </row>
        <row r="8">
          <cell r="A8" t="str">
            <v>4a</v>
          </cell>
        </row>
        <row r="9">
          <cell r="A9" t="str">
            <v>5a</v>
          </cell>
        </row>
        <row r="10">
          <cell r="A10" t="str">
            <v>6a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績2月"/>
      <sheetName val="実績3月"/>
      <sheetName val="実績4月"/>
      <sheetName val="4月末在庫"/>
      <sheetName val="上申用（4-7）Forecast &amp; PO Plan_新"/>
      <sheetName val="GP090275_GP090276"/>
      <sheetName val="new PO for Aug"/>
      <sheetName val="GP090277"/>
      <sheetName val="最新予測200905"/>
      <sheetName val="5"/>
      <sheetName val="6"/>
      <sheetName val="7"/>
      <sheetName val="8"/>
      <sheetName val="8 (CHANGE)"/>
      <sheetName val="9"/>
      <sheetName val="10"/>
      <sheetName val="11"/>
      <sheetName val="12"/>
      <sheetName val="SO"/>
      <sheetName val="PO"/>
      <sheetName val="transit"/>
      <sheetName val="VISDD"/>
      <sheetName val="Sheet1"/>
      <sheetName val="Forecast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</row>
        <row r="2">
          <cell r="H2" t="str">
            <v>IN (INTRA-TRANSFER)</v>
          </cell>
          <cell r="I2" t="str">
            <v>a</v>
          </cell>
          <cell r="T2">
            <v>86521.42</v>
          </cell>
        </row>
        <row r="3">
          <cell r="H3" t="str">
            <v>INCOMING (ADJUST)</v>
          </cell>
          <cell r="I3" t="str">
            <v>b</v>
          </cell>
          <cell r="T3">
            <v>7.4299999999999991E-2</v>
          </cell>
        </row>
        <row r="4">
          <cell r="H4" t="str">
            <v>OUTGOING (ADJUST)</v>
          </cell>
          <cell r="I4" t="str">
            <v>c</v>
          </cell>
          <cell r="T4">
            <v>0</v>
          </cell>
        </row>
        <row r="5">
          <cell r="H5" t="str">
            <v>RETURN P/O (INVOICE)</v>
          </cell>
          <cell r="I5" t="str">
            <v>d</v>
          </cell>
          <cell r="J5" t="str">
            <v>-&gt; Return from NL to FCSJP for Software change (FRN-Mega and 4kW of FRN-Lift)</v>
          </cell>
          <cell r="T5">
            <v>377495.02</v>
          </cell>
        </row>
        <row r="6">
          <cell r="H6" t="str">
            <v>RETURN S/O (INVOICE)</v>
          </cell>
          <cell r="I6" t="str">
            <v>e</v>
          </cell>
          <cell r="T6">
            <v>1437.09</v>
          </cell>
        </row>
        <row r="7">
          <cell r="H7" t="str">
            <v>STOCK P/O INVOICE</v>
          </cell>
          <cell r="I7" t="str">
            <v>f</v>
          </cell>
          <cell r="T7">
            <v>251132.91</v>
          </cell>
        </row>
        <row r="8">
          <cell r="H8" t="str">
            <v>STOCK SALES</v>
          </cell>
          <cell r="I8" t="str">
            <v>g</v>
          </cell>
          <cell r="T8">
            <v>1285193.6808000058</v>
          </cell>
        </row>
        <row r="9">
          <cell r="H9" t="str">
            <v>d+g</v>
          </cell>
          <cell r="T9">
            <v>1662688.7008000058</v>
          </cell>
        </row>
        <row r="10">
          <cell r="A10" t="str">
            <v>Item</v>
          </cell>
          <cell r="B10" t="str">
            <v>Order No</v>
          </cell>
          <cell r="C10" t="str">
            <v>Pos</v>
          </cell>
          <cell r="D10" t="str">
            <v>Invoice No</v>
          </cell>
          <cell r="E10" t="str">
            <v>Invoice Date</v>
          </cell>
          <cell r="F10" t="str">
            <v>Customer</v>
          </cell>
          <cell r="G10" t="str">
            <v>Customer Name</v>
          </cell>
          <cell r="H10" t="str">
            <v>Order Type</v>
          </cell>
          <cell r="I10" t="str">
            <v>Blalnce</v>
          </cell>
          <cell r="J10" t="str">
            <v>From</v>
          </cell>
          <cell r="K10" t="str">
            <v>To</v>
          </cell>
          <cell r="L10" t="str">
            <v>Warehouse</v>
          </cell>
          <cell r="M10" t="str">
            <v>Warehouse Name</v>
          </cell>
          <cell r="N10" t="str">
            <v>UOM</v>
          </cell>
          <cell r="O10" t="str">
            <v>Last Balance QTY</v>
          </cell>
          <cell r="P10" t="str">
            <v>Last Balance Price</v>
          </cell>
          <cell r="Q10" t="str">
            <v>Category Name</v>
          </cell>
          <cell r="R10" t="str">
            <v>Incoming QTY</v>
          </cell>
          <cell r="S10" t="str">
            <v>Incoming Price</v>
          </cell>
          <cell r="T10" t="str">
            <v>Incoming AMT</v>
          </cell>
          <cell r="U10" t="str">
            <v>Outgoing QTY</v>
          </cell>
        </row>
        <row r="11">
          <cell r="A11" t="str">
            <v>DCRE4-0.75</v>
          </cell>
          <cell r="B11" t="str">
            <v>GS090596</v>
          </cell>
          <cell r="C11">
            <v>17</v>
          </cell>
          <cell r="D11" t="str">
            <v>GI090727</v>
          </cell>
          <cell r="E11">
            <v>20090217</v>
          </cell>
          <cell r="F11" t="str">
            <v>7095</v>
          </cell>
          <cell r="G11" t="str">
            <v>FUJI ELECTRIC FRANCE S.A.</v>
          </cell>
          <cell r="H11" t="str">
            <v>STOCK SALES</v>
          </cell>
          <cell r="I11">
            <v>7</v>
          </cell>
          <cell r="J11" t="str">
            <v>Feb-2009</v>
          </cell>
          <cell r="K11" t="str">
            <v>Feb-2009</v>
          </cell>
          <cell r="L11" t="str">
            <v>GF</v>
          </cell>
          <cell r="M11" t="str">
            <v>INVERTER</v>
          </cell>
          <cell r="N11" t="str">
            <v>PCS</v>
          </cell>
          <cell r="O11">
            <v>8</v>
          </cell>
          <cell r="P11">
            <v>14</v>
          </cell>
          <cell r="Q11" t="str">
            <v>B+S</v>
          </cell>
          <cell r="R11">
            <v>0</v>
          </cell>
          <cell r="S11">
            <v>13.5905</v>
          </cell>
          <cell r="T11">
            <v>13.5905</v>
          </cell>
          <cell r="U11">
            <v>1</v>
          </cell>
        </row>
        <row r="12">
          <cell r="A12" t="str">
            <v>DCRE4-1.5</v>
          </cell>
          <cell r="B12" t="str">
            <v>GS090616</v>
          </cell>
          <cell r="C12">
            <v>98</v>
          </cell>
          <cell r="D12" t="str">
            <v>GI090887</v>
          </cell>
          <cell r="E12">
            <v>20090225</v>
          </cell>
          <cell r="F12" t="str">
            <v>4028</v>
          </cell>
          <cell r="G12" t="str">
            <v>KON-TEK AUTOMATION AND DRIVES</v>
          </cell>
          <cell r="H12" t="str">
            <v>STOCK SALES</v>
          </cell>
          <cell r="I12">
            <v>6</v>
          </cell>
          <cell r="J12" t="str">
            <v>Feb-2009</v>
          </cell>
          <cell r="K12" t="str">
            <v>Feb-2009</v>
          </cell>
          <cell r="L12" t="str">
            <v>GF</v>
          </cell>
          <cell r="M12" t="str">
            <v>INVERTER</v>
          </cell>
          <cell r="N12" t="str">
            <v>PCS</v>
          </cell>
          <cell r="O12">
            <v>10</v>
          </cell>
          <cell r="P12">
            <v>15</v>
          </cell>
          <cell r="Q12" t="str">
            <v>B+S</v>
          </cell>
          <cell r="R12">
            <v>0</v>
          </cell>
          <cell r="S12">
            <v>15.4047</v>
          </cell>
          <cell r="T12">
            <v>61.6188</v>
          </cell>
          <cell r="U12">
            <v>4</v>
          </cell>
        </row>
        <row r="13">
          <cell r="A13" t="str">
            <v>DCRE4-11</v>
          </cell>
          <cell r="B13" t="str">
            <v>GS090311</v>
          </cell>
          <cell r="C13">
            <v>7</v>
          </cell>
          <cell r="D13" t="str">
            <v>GI090510</v>
          </cell>
          <cell r="E13">
            <v>20090203</v>
          </cell>
          <cell r="F13" t="str">
            <v>4810</v>
          </cell>
          <cell r="G13" t="str">
            <v>SST SERVO-SYSTEMTECHNIK GMBH</v>
          </cell>
          <cell r="H13" t="str">
            <v>STOCK SALES</v>
          </cell>
          <cell r="I13">
            <v>90</v>
          </cell>
          <cell r="J13" t="str">
            <v>Feb-2009</v>
          </cell>
          <cell r="K13" t="str">
            <v>Feb-2009</v>
          </cell>
          <cell r="L13" t="str">
            <v>GF</v>
          </cell>
          <cell r="M13" t="str">
            <v>INVERTER</v>
          </cell>
          <cell r="N13" t="str">
            <v>PCS</v>
          </cell>
          <cell r="O13">
            <v>91</v>
          </cell>
          <cell r="P13">
            <v>25</v>
          </cell>
          <cell r="Q13" t="str">
            <v>B+S</v>
          </cell>
          <cell r="R13">
            <v>0</v>
          </cell>
          <cell r="S13">
            <v>25.078199999999999</v>
          </cell>
          <cell r="T13">
            <v>25.078199999999999</v>
          </cell>
          <cell r="U13">
            <v>1</v>
          </cell>
        </row>
        <row r="14">
          <cell r="A14" t="str">
            <v>DCRE4-11</v>
          </cell>
          <cell r="B14" t="str">
            <v>GS082857</v>
          </cell>
          <cell r="C14">
            <v>1</v>
          </cell>
          <cell r="D14" t="str">
            <v>GI090515</v>
          </cell>
          <cell r="E14">
            <v>20090204</v>
          </cell>
          <cell r="F14" t="str">
            <v>7282</v>
          </cell>
          <cell r="G14" t="str">
            <v>IES INVERT ELECTRIC SYSTEMS LTD.</v>
          </cell>
          <cell r="H14" t="str">
            <v>STOCK SALES</v>
          </cell>
          <cell r="I14">
            <v>82</v>
          </cell>
          <cell r="J14" t="str">
            <v>Feb-2009</v>
          </cell>
          <cell r="K14" t="str">
            <v>Feb-2009</v>
          </cell>
          <cell r="L14" t="str">
            <v>GF</v>
          </cell>
          <cell r="M14" t="str">
            <v>INVERTER</v>
          </cell>
          <cell r="N14" t="str">
            <v>PCS</v>
          </cell>
          <cell r="O14">
            <v>91</v>
          </cell>
          <cell r="P14">
            <v>25</v>
          </cell>
          <cell r="Q14" t="str">
            <v>B+S</v>
          </cell>
          <cell r="R14">
            <v>0</v>
          </cell>
          <cell r="S14">
            <v>25.078199999999999</v>
          </cell>
          <cell r="T14">
            <v>200.62559999999999</v>
          </cell>
          <cell r="U14">
            <v>8</v>
          </cell>
        </row>
        <row r="15">
          <cell r="A15" t="str">
            <v>DCRE4-11</v>
          </cell>
          <cell r="B15" t="str">
            <v>GS090529</v>
          </cell>
          <cell r="C15">
            <v>2</v>
          </cell>
          <cell r="D15" t="str">
            <v>GI090661</v>
          </cell>
          <cell r="E15">
            <v>20090213</v>
          </cell>
          <cell r="F15" t="str">
            <v>4450</v>
          </cell>
          <cell r="G15" t="str">
            <v>FUJI ELECTRIC FA SUCURSAL EN ESPA?A</v>
          </cell>
          <cell r="H15" t="str">
            <v>STOCK SALES</v>
          </cell>
          <cell r="I15">
            <v>78</v>
          </cell>
          <cell r="J15" t="str">
            <v>Feb-2009</v>
          </cell>
          <cell r="K15" t="str">
            <v>Feb-2009</v>
          </cell>
          <cell r="L15" t="str">
            <v>GF</v>
          </cell>
          <cell r="M15" t="str">
            <v>INVERTER</v>
          </cell>
          <cell r="N15" t="str">
            <v>PCS</v>
          </cell>
          <cell r="O15">
            <v>91</v>
          </cell>
          <cell r="P15">
            <v>25</v>
          </cell>
          <cell r="Q15" t="str">
            <v>B+S</v>
          </cell>
          <cell r="R15">
            <v>0</v>
          </cell>
          <cell r="S15">
            <v>25.078199999999999</v>
          </cell>
          <cell r="T15">
            <v>100.3128</v>
          </cell>
          <cell r="U15">
            <v>4</v>
          </cell>
        </row>
        <row r="16">
          <cell r="A16" t="str">
            <v>DCRE4-11</v>
          </cell>
          <cell r="B16" t="str">
            <v>GS090616</v>
          </cell>
          <cell r="C16">
            <v>103</v>
          </cell>
          <cell r="D16" t="str">
            <v>GI090887</v>
          </cell>
          <cell r="E16">
            <v>20090225</v>
          </cell>
          <cell r="F16" t="str">
            <v>4028</v>
          </cell>
          <cell r="G16" t="str">
            <v>KON-TEK AUTOMATION AND DRIVES</v>
          </cell>
          <cell r="H16" t="str">
            <v>STOCK SALES</v>
          </cell>
          <cell r="I16">
            <v>70</v>
          </cell>
          <cell r="J16" t="str">
            <v>Feb-2009</v>
          </cell>
          <cell r="K16" t="str">
            <v>Feb-2009</v>
          </cell>
          <cell r="L16" t="str">
            <v>GF</v>
          </cell>
          <cell r="M16" t="str">
            <v>INVERTER</v>
          </cell>
          <cell r="N16" t="str">
            <v>PCS</v>
          </cell>
          <cell r="O16">
            <v>91</v>
          </cell>
          <cell r="P16">
            <v>25</v>
          </cell>
          <cell r="Q16" t="str">
            <v>B+S</v>
          </cell>
          <cell r="R16">
            <v>0</v>
          </cell>
          <cell r="S16">
            <v>25.078199999999999</v>
          </cell>
          <cell r="T16">
            <v>200.62559999999999</v>
          </cell>
          <cell r="U16">
            <v>8</v>
          </cell>
        </row>
        <row r="17">
          <cell r="A17" t="str">
            <v>DCRE4-11-F</v>
          </cell>
          <cell r="B17" t="str">
            <v>GS090325</v>
          </cell>
          <cell r="C17">
            <v>1</v>
          </cell>
          <cell r="D17" t="str">
            <v>GI090415</v>
          </cell>
          <cell r="E17">
            <v>20090203</v>
          </cell>
          <cell r="F17" t="str">
            <v>7684</v>
          </cell>
          <cell r="G17" t="str">
            <v>BEG S.R.L.</v>
          </cell>
          <cell r="H17" t="str">
            <v>STOCK SALES</v>
          </cell>
          <cell r="I17">
            <v>29</v>
          </cell>
          <cell r="J17" t="str">
            <v>Feb-2009</v>
          </cell>
          <cell r="K17" t="str">
            <v>Feb-2009</v>
          </cell>
          <cell r="L17" t="str">
            <v>GF</v>
          </cell>
          <cell r="M17" t="str">
            <v>INVERTER</v>
          </cell>
          <cell r="N17" t="str">
            <v>PCS</v>
          </cell>
          <cell r="O17">
            <v>30</v>
          </cell>
          <cell r="P17">
            <v>44</v>
          </cell>
          <cell r="Q17" t="str">
            <v>B+S</v>
          </cell>
          <cell r="R17">
            <v>0</v>
          </cell>
          <cell r="S17">
            <v>43.976799999999997</v>
          </cell>
          <cell r="T17">
            <v>43.976799999999997</v>
          </cell>
          <cell r="U17">
            <v>1</v>
          </cell>
        </row>
        <row r="18">
          <cell r="A18" t="str">
            <v>DCRE4-11-F</v>
          </cell>
          <cell r="B18" t="str">
            <v>GS084327</v>
          </cell>
          <cell r="C18">
            <v>4</v>
          </cell>
          <cell r="D18" t="str">
            <v>GI090715</v>
          </cell>
          <cell r="E18">
            <v>20090213</v>
          </cell>
          <cell r="F18" t="str">
            <v>7848</v>
          </cell>
          <cell r="G18" t="str">
            <v>LM LIFTMATERIAL GMBH</v>
          </cell>
          <cell r="H18" t="str">
            <v>STOCK SALES</v>
          </cell>
          <cell r="I18">
            <v>28</v>
          </cell>
          <cell r="J18" t="str">
            <v>Feb-2009</v>
          </cell>
          <cell r="K18" t="str">
            <v>Feb-2009</v>
          </cell>
          <cell r="L18" t="str">
            <v>GF</v>
          </cell>
          <cell r="M18" t="str">
            <v>INVERTER</v>
          </cell>
          <cell r="N18" t="str">
            <v>PCS</v>
          </cell>
          <cell r="O18">
            <v>30</v>
          </cell>
          <cell r="P18">
            <v>44</v>
          </cell>
          <cell r="Q18" t="str">
            <v>B+S</v>
          </cell>
          <cell r="R18">
            <v>0</v>
          </cell>
          <cell r="S18">
            <v>43.976799999999997</v>
          </cell>
          <cell r="T18">
            <v>43.976799999999997</v>
          </cell>
          <cell r="U18">
            <v>1</v>
          </cell>
        </row>
        <row r="19">
          <cell r="A19" t="str">
            <v>DCRE4-11-F</v>
          </cell>
          <cell r="B19" t="str">
            <v>GS090616</v>
          </cell>
          <cell r="C19">
            <v>170</v>
          </cell>
          <cell r="D19" t="str">
            <v>GI090887</v>
          </cell>
          <cell r="E19">
            <v>20090225</v>
          </cell>
          <cell r="F19" t="str">
            <v>4028</v>
          </cell>
          <cell r="G19" t="str">
            <v>KON-TEK AUTOMATION AND DRIVES</v>
          </cell>
          <cell r="H19" t="str">
            <v>STOCK SALES</v>
          </cell>
          <cell r="I19">
            <v>26</v>
          </cell>
          <cell r="J19" t="str">
            <v>Feb-2009</v>
          </cell>
          <cell r="K19" t="str">
            <v>Feb-2009</v>
          </cell>
          <cell r="L19" t="str">
            <v>GF</v>
          </cell>
          <cell r="M19" t="str">
            <v>INVERTER</v>
          </cell>
          <cell r="N19" t="str">
            <v>PCS</v>
          </cell>
          <cell r="O19">
            <v>30</v>
          </cell>
          <cell r="P19">
            <v>44</v>
          </cell>
          <cell r="Q19" t="str">
            <v>B+S</v>
          </cell>
          <cell r="R19">
            <v>0</v>
          </cell>
          <cell r="S19">
            <v>43.976799999999997</v>
          </cell>
          <cell r="T19">
            <v>87.953599999999994</v>
          </cell>
          <cell r="U19">
            <v>2</v>
          </cell>
        </row>
        <row r="20">
          <cell r="A20" t="str">
            <v>DCRE4-11-F</v>
          </cell>
          <cell r="B20" t="str">
            <v>GS090206</v>
          </cell>
          <cell r="C20">
            <v>4</v>
          </cell>
          <cell r="D20" t="str">
            <v>GI090963</v>
          </cell>
          <cell r="E20">
            <v>20090227</v>
          </cell>
          <cell r="F20" t="str">
            <v>7848</v>
          </cell>
          <cell r="G20" t="str">
            <v>LM LIFTMATERIAL GMBH</v>
          </cell>
          <cell r="H20" t="str">
            <v>STOCK SALES</v>
          </cell>
          <cell r="I20">
            <v>25</v>
          </cell>
          <cell r="J20" t="str">
            <v>Feb-2009</v>
          </cell>
          <cell r="K20" t="str">
            <v>Feb-2009</v>
          </cell>
          <cell r="L20" t="str">
            <v>GF</v>
          </cell>
          <cell r="M20" t="str">
            <v>INVERTER</v>
          </cell>
          <cell r="N20" t="str">
            <v>PCS</v>
          </cell>
          <cell r="O20">
            <v>30</v>
          </cell>
          <cell r="P20">
            <v>44</v>
          </cell>
          <cell r="Q20" t="str">
            <v>B+S</v>
          </cell>
          <cell r="R20">
            <v>0</v>
          </cell>
          <cell r="S20">
            <v>43.976799999999997</v>
          </cell>
          <cell r="T20">
            <v>43.976799999999997</v>
          </cell>
          <cell r="U20">
            <v>1</v>
          </cell>
        </row>
        <row r="21">
          <cell r="A21" t="str">
            <v>DCRE4-11-FZ</v>
          </cell>
          <cell r="B21" t="str">
            <v>GS084335</v>
          </cell>
          <cell r="C21">
            <v>4</v>
          </cell>
          <cell r="D21" t="str">
            <v>GI090977</v>
          </cell>
          <cell r="E21">
            <v>20090201</v>
          </cell>
          <cell r="F21" t="str">
            <v>7848</v>
          </cell>
          <cell r="G21" t="str">
            <v>LM LIFTMATERIAL GMBH</v>
          </cell>
          <cell r="H21" t="str">
            <v>STOCK SALES</v>
          </cell>
          <cell r="I21">
            <v>-1</v>
          </cell>
          <cell r="J21" t="str">
            <v>Feb-2009</v>
          </cell>
          <cell r="K21" t="str">
            <v>Feb-2009</v>
          </cell>
          <cell r="L21" t="str">
            <v>GF</v>
          </cell>
          <cell r="M21" t="str">
            <v>INVERTER</v>
          </cell>
          <cell r="N21" t="str">
            <v>PCS</v>
          </cell>
          <cell r="O21">
            <v>0</v>
          </cell>
          <cell r="P21">
            <v>39</v>
          </cell>
          <cell r="Q21" t="str">
            <v>B+S</v>
          </cell>
          <cell r="R21">
            <v>0</v>
          </cell>
          <cell r="S21">
            <v>38.835000000000001</v>
          </cell>
          <cell r="T21">
            <v>38.835000000000001</v>
          </cell>
          <cell r="U21">
            <v>1</v>
          </cell>
        </row>
        <row r="22">
          <cell r="A22" t="str">
            <v>DCRE4-11-FZ</v>
          </cell>
          <cell r="B22" t="str">
            <v>GS084330</v>
          </cell>
          <cell r="C22">
            <v>4</v>
          </cell>
          <cell r="D22" t="str">
            <v>GI090716</v>
          </cell>
          <cell r="E22">
            <v>20090213</v>
          </cell>
          <cell r="F22" t="str">
            <v>7848</v>
          </cell>
          <cell r="G22" t="str">
            <v>LM LIFTMATERIAL GMBH</v>
          </cell>
          <cell r="H22" t="str">
            <v>STOCK SALES</v>
          </cell>
          <cell r="I22">
            <v>38</v>
          </cell>
          <cell r="J22" t="str">
            <v>Feb-2009</v>
          </cell>
          <cell r="K22" t="str">
            <v>Feb-2009</v>
          </cell>
          <cell r="L22" t="str">
            <v>GF</v>
          </cell>
          <cell r="M22" t="str">
            <v>INVERTER</v>
          </cell>
          <cell r="N22" t="str">
            <v>PCS</v>
          </cell>
          <cell r="O22">
            <v>0</v>
          </cell>
          <cell r="P22">
            <v>39</v>
          </cell>
          <cell r="Q22" t="str">
            <v>B+S</v>
          </cell>
          <cell r="R22">
            <v>0</v>
          </cell>
          <cell r="S22">
            <v>38.835000000000001</v>
          </cell>
          <cell r="T22">
            <v>38.835000000000001</v>
          </cell>
          <cell r="U22">
            <v>1</v>
          </cell>
        </row>
        <row r="23">
          <cell r="A23" t="str">
            <v>DCRE4-11-FZ</v>
          </cell>
          <cell r="B23" t="str">
            <v>GS084331</v>
          </cell>
          <cell r="C23">
            <v>4</v>
          </cell>
          <cell r="D23" t="str">
            <v>GI090717</v>
          </cell>
          <cell r="E23">
            <v>20090213</v>
          </cell>
          <cell r="F23" t="str">
            <v>7848</v>
          </cell>
          <cell r="G23" t="str">
            <v>LM LIFTMATERIAL GMBH</v>
          </cell>
          <cell r="H23" t="str">
            <v>STOCK SALES</v>
          </cell>
          <cell r="I23">
            <v>37</v>
          </cell>
          <cell r="J23" t="str">
            <v>Feb-2009</v>
          </cell>
          <cell r="K23" t="str">
            <v>Feb-2009</v>
          </cell>
          <cell r="L23" t="str">
            <v>GF</v>
          </cell>
          <cell r="M23" t="str">
            <v>INVERTER</v>
          </cell>
          <cell r="N23" t="str">
            <v>PCS</v>
          </cell>
          <cell r="O23">
            <v>0</v>
          </cell>
          <cell r="P23">
            <v>39</v>
          </cell>
          <cell r="Q23" t="str">
            <v>B+S</v>
          </cell>
          <cell r="R23">
            <v>0</v>
          </cell>
          <cell r="S23">
            <v>38.835000000000001</v>
          </cell>
          <cell r="T23">
            <v>38.835000000000001</v>
          </cell>
          <cell r="U23">
            <v>1</v>
          </cell>
        </row>
        <row r="24">
          <cell r="A24" t="str">
            <v>DCRE4-11-FZ</v>
          </cell>
          <cell r="B24" t="str">
            <v>GS084333</v>
          </cell>
          <cell r="C24">
            <v>4</v>
          </cell>
          <cell r="D24" t="str">
            <v>GI090718</v>
          </cell>
          <cell r="E24">
            <v>20090213</v>
          </cell>
          <cell r="F24" t="str">
            <v>7848</v>
          </cell>
          <cell r="G24" t="str">
            <v>LM LIFTMATERIAL GMBH</v>
          </cell>
          <cell r="H24" t="str">
            <v>STOCK SALES</v>
          </cell>
          <cell r="I24">
            <v>36</v>
          </cell>
          <cell r="J24" t="str">
            <v>Feb-2009</v>
          </cell>
          <cell r="K24" t="str">
            <v>Feb-2009</v>
          </cell>
          <cell r="L24" t="str">
            <v>GF</v>
          </cell>
          <cell r="M24" t="str">
            <v>INVERTER</v>
          </cell>
          <cell r="N24" t="str">
            <v>PCS</v>
          </cell>
          <cell r="O24">
            <v>0</v>
          </cell>
          <cell r="P24">
            <v>39</v>
          </cell>
          <cell r="Q24" t="str">
            <v>B+S</v>
          </cell>
          <cell r="R24">
            <v>0</v>
          </cell>
          <cell r="S24">
            <v>38.835000000000001</v>
          </cell>
          <cell r="T24">
            <v>38.835000000000001</v>
          </cell>
          <cell r="U24">
            <v>1</v>
          </cell>
        </row>
        <row r="25">
          <cell r="A25" t="str">
            <v>DCRE4-11-FZ</v>
          </cell>
          <cell r="B25" t="str">
            <v>GS084334</v>
          </cell>
          <cell r="C25">
            <v>4</v>
          </cell>
          <cell r="D25" t="str">
            <v>GI090719</v>
          </cell>
          <cell r="E25">
            <v>20090213</v>
          </cell>
          <cell r="F25" t="str">
            <v>7848</v>
          </cell>
          <cell r="G25" t="str">
            <v>LM LIFTMATERIAL GMBH</v>
          </cell>
          <cell r="H25" t="str">
            <v>STOCK SALES</v>
          </cell>
          <cell r="I25">
            <v>35</v>
          </cell>
          <cell r="J25" t="str">
            <v>Feb-2009</v>
          </cell>
          <cell r="K25" t="str">
            <v>Feb-2009</v>
          </cell>
          <cell r="L25" t="str">
            <v>GF</v>
          </cell>
          <cell r="M25" t="str">
            <v>INVERTER</v>
          </cell>
          <cell r="N25" t="str">
            <v>PCS</v>
          </cell>
          <cell r="O25">
            <v>0</v>
          </cell>
          <cell r="P25">
            <v>39</v>
          </cell>
          <cell r="Q25" t="str">
            <v>B+S</v>
          </cell>
          <cell r="R25">
            <v>0</v>
          </cell>
          <cell r="S25">
            <v>38.835000000000001</v>
          </cell>
          <cell r="T25">
            <v>38.835000000000001</v>
          </cell>
          <cell r="U25">
            <v>1</v>
          </cell>
        </row>
        <row r="26">
          <cell r="A26" t="str">
            <v>DCRE4-11-FZ</v>
          </cell>
          <cell r="B26" t="str">
            <v>GS084352</v>
          </cell>
          <cell r="C26">
            <v>3</v>
          </cell>
          <cell r="D26" t="str">
            <v>GI090960</v>
          </cell>
          <cell r="E26">
            <v>20090227</v>
          </cell>
          <cell r="F26" t="str">
            <v>7848</v>
          </cell>
          <cell r="G26" t="str">
            <v>LM LIFTMATERIAL GMBH</v>
          </cell>
          <cell r="H26" t="str">
            <v>STOCK SALES</v>
          </cell>
          <cell r="I26">
            <v>34</v>
          </cell>
          <cell r="J26" t="str">
            <v>Feb-2009</v>
          </cell>
          <cell r="K26" t="str">
            <v>Feb-2009</v>
          </cell>
          <cell r="L26" t="str">
            <v>GF</v>
          </cell>
          <cell r="M26" t="str">
            <v>INVERTER</v>
          </cell>
          <cell r="N26" t="str">
            <v>PCS</v>
          </cell>
          <cell r="O26">
            <v>0</v>
          </cell>
          <cell r="P26">
            <v>39</v>
          </cell>
          <cell r="Q26" t="str">
            <v>B+S</v>
          </cell>
          <cell r="R26">
            <v>0</v>
          </cell>
          <cell r="S26">
            <v>38.835000000000001</v>
          </cell>
          <cell r="T26">
            <v>38.835000000000001</v>
          </cell>
          <cell r="U26">
            <v>1</v>
          </cell>
        </row>
        <row r="27">
          <cell r="A27" t="str">
            <v>DCRE4-11-FZ</v>
          </cell>
          <cell r="B27" t="str">
            <v>GS084342</v>
          </cell>
          <cell r="C27">
            <v>4</v>
          </cell>
          <cell r="D27" t="str">
            <v>GI090969</v>
          </cell>
          <cell r="E27">
            <v>20090227</v>
          </cell>
          <cell r="F27" t="str">
            <v>7848</v>
          </cell>
          <cell r="G27" t="str">
            <v>LM LIFTMATERIAL GMBH</v>
          </cell>
          <cell r="H27" t="str">
            <v>STOCK SALES</v>
          </cell>
          <cell r="I27">
            <v>33</v>
          </cell>
          <cell r="J27" t="str">
            <v>Feb-2009</v>
          </cell>
          <cell r="K27" t="str">
            <v>Feb-2009</v>
          </cell>
          <cell r="L27" t="str">
            <v>GF</v>
          </cell>
          <cell r="M27" t="str">
            <v>INVERTER</v>
          </cell>
          <cell r="N27" t="str">
            <v>PCS</v>
          </cell>
          <cell r="O27">
            <v>0</v>
          </cell>
          <cell r="P27">
            <v>39</v>
          </cell>
          <cell r="Q27" t="str">
            <v>B+S</v>
          </cell>
          <cell r="R27">
            <v>0</v>
          </cell>
          <cell r="S27">
            <v>38.835000000000001</v>
          </cell>
          <cell r="T27">
            <v>38.835000000000001</v>
          </cell>
          <cell r="U27">
            <v>1</v>
          </cell>
        </row>
        <row r="28">
          <cell r="A28" t="str">
            <v>DCRE4-11-FZ</v>
          </cell>
          <cell r="B28" t="str">
            <v>GS084341</v>
          </cell>
          <cell r="C28">
            <v>4</v>
          </cell>
          <cell r="D28" t="str">
            <v>GI090970</v>
          </cell>
          <cell r="E28">
            <v>20090227</v>
          </cell>
          <cell r="F28" t="str">
            <v>7848</v>
          </cell>
          <cell r="G28" t="str">
            <v>LM LIFTMATERIAL GMBH</v>
          </cell>
          <cell r="H28" t="str">
            <v>STOCK SALES</v>
          </cell>
          <cell r="I28">
            <v>32</v>
          </cell>
          <cell r="J28" t="str">
            <v>Feb-2009</v>
          </cell>
          <cell r="K28" t="str">
            <v>Feb-2009</v>
          </cell>
          <cell r="L28" t="str">
            <v>GF</v>
          </cell>
          <cell r="M28" t="str">
            <v>INVERTER</v>
          </cell>
          <cell r="N28" t="str">
            <v>PCS</v>
          </cell>
          <cell r="O28">
            <v>0</v>
          </cell>
          <cell r="P28">
            <v>39</v>
          </cell>
          <cell r="Q28" t="str">
            <v>B+S</v>
          </cell>
          <cell r="R28">
            <v>0</v>
          </cell>
          <cell r="S28">
            <v>38.835000000000001</v>
          </cell>
          <cell r="T28">
            <v>38.835000000000001</v>
          </cell>
          <cell r="U28">
            <v>1</v>
          </cell>
        </row>
        <row r="29">
          <cell r="A29" t="str">
            <v>DCRE4-11-FZ</v>
          </cell>
          <cell r="B29" t="str">
            <v>GS084337</v>
          </cell>
          <cell r="C29">
            <v>4</v>
          </cell>
          <cell r="D29" t="str">
            <v>GI090994</v>
          </cell>
          <cell r="E29">
            <v>20090227</v>
          </cell>
          <cell r="F29" t="str">
            <v>7848</v>
          </cell>
          <cell r="G29" t="str">
            <v>LM LIFTMATERIAL GMBH</v>
          </cell>
          <cell r="H29" t="str">
            <v>STOCK SALES</v>
          </cell>
          <cell r="I29">
            <v>31</v>
          </cell>
          <cell r="J29" t="str">
            <v>Feb-2009</v>
          </cell>
          <cell r="K29" t="str">
            <v>Feb-2009</v>
          </cell>
          <cell r="L29" t="str">
            <v>GF</v>
          </cell>
          <cell r="M29" t="str">
            <v>INVERTER</v>
          </cell>
          <cell r="N29" t="str">
            <v>PCS</v>
          </cell>
          <cell r="O29">
            <v>0</v>
          </cell>
          <cell r="P29">
            <v>39</v>
          </cell>
          <cell r="Q29" t="str">
            <v>B+S</v>
          </cell>
          <cell r="R29">
            <v>0</v>
          </cell>
          <cell r="S29">
            <v>38.835000000000001</v>
          </cell>
          <cell r="T29">
            <v>38.835000000000001</v>
          </cell>
          <cell r="U29">
            <v>1</v>
          </cell>
        </row>
        <row r="30">
          <cell r="A30" t="str">
            <v>DCRE4-110B</v>
          </cell>
          <cell r="B30" t="str">
            <v>GS090614</v>
          </cell>
          <cell r="C30">
            <v>2</v>
          </cell>
          <cell r="D30" t="str">
            <v>GI090747</v>
          </cell>
          <cell r="E30">
            <v>20090217</v>
          </cell>
          <cell r="F30" t="str">
            <v>4080</v>
          </cell>
          <cell r="G30" t="str">
            <v>SIDE SERVICIO INDUSTRIAL DE ELECTRONICA SA</v>
          </cell>
          <cell r="H30" t="str">
            <v>STOCK SALES</v>
          </cell>
          <cell r="I30">
            <v>4</v>
          </cell>
          <cell r="J30" t="str">
            <v>Feb-2009</v>
          </cell>
          <cell r="K30" t="str">
            <v>Feb-2009</v>
          </cell>
          <cell r="L30" t="str">
            <v>GF</v>
          </cell>
          <cell r="M30" t="str">
            <v>INVERTER</v>
          </cell>
          <cell r="N30" t="str">
            <v>PCS</v>
          </cell>
          <cell r="O30">
            <v>3</v>
          </cell>
          <cell r="P30">
            <v>225</v>
          </cell>
          <cell r="Q30" t="str">
            <v>B+S</v>
          </cell>
          <cell r="R30">
            <v>0</v>
          </cell>
          <cell r="S30">
            <v>225.172</v>
          </cell>
          <cell r="T30">
            <v>225.172</v>
          </cell>
          <cell r="U30">
            <v>1</v>
          </cell>
        </row>
        <row r="31">
          <cell r="A31" t="str">
            <v>DCRE4-110B</v>
          </cell>
          <cell r="B31" t="str">
            <v>GS090616</v>
          </cell>
          <cell r="C31">
            <v>147</v>
          </cell>
          <cell r="D31" t="str">
            <v>GI090887</v>
          </cell>
          <cell r="E31">
            <v>20090225</v>
          </cell>
          <cell r="F31" t="str">
            <v>4028</v>
          </cell>
          <cell r="G31" t="str">
            <v>KON-TEK AUTOMATION AND DRIVES</v>
          </cell>
          <cell r="H31" t="str">
            <v>STOCK SALES</v>
          </cell>
          <cell r="I31">
            <v>2</v>
          </cell>
          <cell r="J31" t="str">
            <v>Feb-2009</v>
          </cell>
          <cell r="K31" t="str">
            <v>Feb-2009</v>
          </cell>
          <cell r="L31" t="str">
            <v>GF</v>
          </cell>
          <cell r="M31" t="str">
            <v>INVERTER</v>
          </cell>
          <cell r="N31" t="str">
            <v>PCS</v>
          </cell>
          <cell r="O31">
            <v>3</v>
          </cell>
          <cell r="P31">
            <v>225</v>
          </cell>
          <cell r="Q31" t="str">
            <v>B+S</v>
          </cell>
          <cell r="R31">
            <v>0</v>
          </cell>
          <cell r="S31">
            <v>225.172</v>
          </cell>
          <cell r="T31">
            <v>450.34399999999999</v>
          </cell>
          <cell r="U31">
            <v>2</v>
          </cell>
        </row>
        <row r="32">
          <cell r="A32" t="str">
            <v>DCRE4-132B</v>
          </cell>
          <cell r="B32" t="str">
            <v>GS090616</v>
          </cell>
          <cell r="C32">
            <v>148</v>
          </cell>
          <cell r="D32" t="str">
            <v>GI090887</v>
          </cell>
          <cell r="E32">
            <v>20090225</v>
          </cell>
          <cell r="F32" t="str">
            <v>4028</v>
          </cell>
          <cell r="G32" t="str">
            <v>KON-TEK AUTOMATION AND DRIVES</v>
          </cell>
          <cell r="H32" t="str">
            <v>STOCK SALES</v>
          </cell>
          <cell r="I32">
            <v>7</v>
          </cell>
          <cell r="J32" t="str">
            <v>Feb-2009</v>
          </cell>
          <cell r="K32" t="str">
            <v>Feb-2009</v>
          </cell>
          <cell r="L32" t="str">
            <v>GF</v>
          </cell>
          <cell r="M32" t="str">
            <v>INVERTER</v>
          </cell>
          <cell r="N32" t="str">
            <v>PCS</v>
          </cell>
          <cell r="O32">
            <v>9</v>
          </cell>
          <cell r="P32">
            <v>291</v>
          </cell>
          <cell r="Q32" t="str">
            <v>B+S</v>
          </cell>
          <cell r="R32">
            <v>0</v>
          </cell>
          <cell r="S32">
            <v>290.65780000000001</v>
          </cell>
          <cell r="T32">
            <v>581.31560000000002</v>
          </cell>
          <cell r="U32">
            <v>2</v>
          </cell>
        </row>
        <row r="33">
          <cell r="A33" t="str">
            <v>DCRE4-15</v>
          </cell>
          <cell r="B33" t="str">
            <v>GS090604</v>
          </cell>
          <cell r="C33">
            <v>4</v>
          </cell>
          <cell r="D33" t="str">
            <v>GI090731</v>
          </cell>
          <cell r="E33">
            <v>20090216</v>
          </cell>
          <cell r="F33" t="str">
            <v>7839</v>
          </cell>
          <cell r="G33" t="str">
            <v>ASM RAHDEN GBMH</v>
          </cell>
          <cell r="H33" t="str">
            <v>STOCK SALES</v>
          </cell>
          <cell r="I33">
            <v>23</v>
          </cell>
          <cell r="J33" t="str">
            <v>Feb-2009</v>
          </cell>
          <cell r="K33" t="str">
            <v>Feb-2009</v>
          </cell>
          <cell r="L33" t="str">
            <v>GF</v>
          </cell>
          <cell r="M33" t="str">
            <v>INVERTER</v>
          </cell>
          <cell r="N33" t="str">
            <v>PCS</v>
          </cell>
          <cell r="O33">
            <v>25</v>
          </cell>
          <cell r="P33">
            <v>43</v>
          </cell>
          <cell r="Q33" t="str">
            <v>B+S</v>
          </cell>
          <cell r="R33">
            <v>0</v>
          </cell>
          <cell r="S33">
            <v>43.141300000000001</v>
          </cell>
          <cell r="T33">
            <v>86.282600000000002</v>
          </cell>
          <cell r="U33">
            <v>2</v>
          </cell>
        </row>
        <row r="34">
          <cell r="A34" t="str">
            <v>DCRE4-15</v>
          </cell>
          <cell r="B34" t="str">
            <v>GS090596</v>
          </cell>
          <cell r="C34">
            <v>13</v>
          </cell>
          <cell r="D34" t="str">
            <v>GI090727</v>
          </cell>
          <cell r="E34">
            <v>20090217</v>
          </cell>
          <cell r="F34" t="str">
            <v>7095</v>
          </cell>
          <cell r="G34" t="str">
            <v>FUJI ELECTRIC FRANCE S.A.</v>
          </cell>
          <cell r="H34" t="str">
            <v>STOCK SALES</v>
          </cell>
          <cell r="I34">
            <v>22</v>
          </cell>
          <cell r="J34" t="str">
            <v>Feb-2009</v>
          </cell>
          <cell r="K34" t="str">
            <v>Feb-2009</v>
          </cell>
          <cell r="L34" t="str">
            <v>GF</v>
          </cell>
          <cell r="M34" t="str">
            <v>INVERTER</v>
          </cell>
          <cell r="N34" t="str">
            <v>PCS</v>
          </cell>
          <cell r="O34">
            <v>25</v>
          </cell>
          <cell r="P34">
            <v>43</v>
          </cell>
          <cell r="Q34" t="str">
            <v>B+S</v>
          </cell>
          <cell r="R34">
            <v>0</v>
          </cell>
          <cell r="S34">
            <v>43.141300000000001</v>
          </cell>
          <cell r="T34">
            <v>43.141300000000001</v>
          </cell>
          <cell r="U34">
            <v>1</v>
          </cell>
        </row>
        <row r="35">
          <cell r="A35" t="str">
            <v>DCRE4-15</v>
          </cell>
          <cell r="B35" t="str">
            <v>GS090616</v>
          </cell>
          <cell r="C35">
            <v>104</v>
          </cell>
          <cell r="D35" t="str">
            <v>GI090887</v>
          </cell>
          <cell r="E35">
            <v>20090225</v>
          </cell>
          <cell r="F35" t="str">
            <v>4028</v>
          </cell>
          <cell r="G35" t="str">
            <v>KON-TEK AUTOMATION AND DRIVES</v>
          </cell>
          <cell r="H35" t="str">
            <v>STOCK SALES</v>
          </cell>
          <cell r="I35">
            <v>16</v>
          </cell>
          <cell r="J35" t="str">
            <v>Feb-2009</v>
          </cell>
          <cell r="K35" t="str">
            <v>Feb-2009</v>
          </cell>
          <cell r="L35" t="str">
            <v>GF</v>
          </cell>
          <cell r="M35" t="str">
            <v>INVERTER</v>
          </cell>
          <cell r="N35" t="str">
            <v>PCS</v>
          </cell>
          <cell r="O35">
            <v>25</v>
          </cell>
          <cell r="P35">
            <v>43</v>
          </cell>
          <cell r="Q35" t="str">
            <v>B+S</v>
          </cell>
          <cell r="R35">
            <v>0</v>
          </cell>
          <cell r="S35">
            <v>43.141300000000001</v>
          </cell>
          <cell r="T35">
            <v>258.84780000000001</v>
          </cell>
          <cell r="U35">
            <v>6</v>
          </cell>
        </row>
        <row r="36">
          <cell r="A36" t="str">
            <v>DCRE4-15-F</v>
          </cell>
          <cell r="B36" t="str">
            <v>GS090490</v>
          </cell>
          <cell r="C36">
            <v>3</v>
          </cell>
          <cell r="D36" t="str">
            <v>GI090635</v>
          </cell>
          <cell r="E36">
            <v>20090210</v>
          </cell>
          <cell r="F36" t="str">
            <v>7860</v>
          </cell>
          <cell r="G36" t="str">
            <v>ORION AUFZUGSDIENST U. ELEKTROANLAGEN</v>
          </cell>
          <cell r="H36" t="str">
            <v>STOCK SALES</v>
          </cell>
          <cell r="I36">
            <v>7</v>
          </cell>
          <cell r="J36" t="str">
            <v>Feb-2009</v>
          </cell>
          <cell r="K36" t="str">
            <v>Feb-2009</v>
          </cell>
          <cell r="L36" t="str">
            <v>GF</v>
          </cell>
          <cell r="M36" t="str">
            <v>INVERTER</v>
          </cell>
          <cell r="N36" t="str">
            <v>PCS</v>
          </cell>
          <cell r="O36">
            <v>8</v>
          </cell>
          <cell r="P36">
            <v>47</v>
          </cell>
          <cell r="Q36" t="str">
            <v>B+S</v>
          </cell>
          <cell r="R36">
            <v>0</v>
          </cell>
          <cell r="S36">
            <v>46.514499999999998</v>
          </cell>
          <cell r="T36">
            <v>46.514499999999998</v>
          </cell>
          <cell r="U36">
            <v>1</v>
          </cell>
        </row>
        <row r="37">
          <cell r="A37" t="str">
            <v>DCRE4-15-F</v>
          </cell>
          <cell r="B37" t="str">
            <v>GS090616</v>
          </cell>
          <cell r="C37">
            <v>171</v>
          </cell>
          <cell r="D37" t="str">
            <v>GI090887</v>
          </cell>
          <cell r="E37">
            <v>20090225</v>
          </cell>
          <cell r="F37" t="str">
            <v>4028</v>
          </cell>
          <cell r="G37" t="str">
            <v>KON-TEK AUTOMATION AND DRIVES</v>
          </cell>
          <cell r="H37" t="str">
            <v>STOCK SALES</v>
          </cell>
          <cell r="I37">
            <v>5</v>
          </cell>
          <cell r="J37" t="str">
            <v>Feb-2009</v>
          </cell>
          <cell r="K37" t="str">
            <v>Feb-2009</v>
          </cell>
          <cell r="L37" t="str">
            <v>GF</v>
          </cell>
          <cell r="M37" t="str">
            <v>INVERTER</v>
          </cell>
          <cell r="N37" t="str">
            <v>PCS</v>
          </cell>
          <cell r="O37">
            <v>8</v>
          </cell>
          <cell r="P37">
            <v>47</v>
          </cell>
          <cell r="Q37" t="str">
            <v>B+S</v>
          </cell>
          <cell r="R37">
            <v>0</v>
          </cell>
          <cell r="S37">
            <v>46.514499999999998</v>
          </cell>
          <cell r="T37">
            <v>93.028999999999996</v>
          </cell>
          <cell r="U37">
            <v>2</v>
          </cell>
        </row>
        <row r="38">
          <cell r="A38" t="str">
            <v>DCRE4-15-FZ</v>
          </cell>
          <cell r="B38" t="str">
            <v>GS084299</v>
          </cell>
          <cell r="C38">
            <v>12</v>
          </cell>
          <cell r="D38" t="str">
            <v>GI090975</v>
          </cell>
          <cell r="E38">
            <v>20090201</v>
          </cell>
          <cell r="F38" t="str">
            <v>7848</v>
          </cell>
          <cell r="G38" t="str">
            <v>LM LIFTMATERIAL GMBH</v>
          </cell>
          <cell r="H38" t="str">
            <v>STOCK SALES</v>
          </cell>
          <cell r="I38">
            <v>65</v>
          </cell>
          <cell r="J38" t="str">
            <v>Feb-2009</v>
          </cell>
          <cell r="K38" t="str">
            <v>Feb-2009</v>
          </cell>
          <cell r="L38" t="str">
            <v>GF</v>
          </cell>
          <cell r="M38" t="str">
            <v>INVERTER</v>
          </cell>
          <cell r="N38" t="str">
            <v>PCS</v>
          </cell>
          <cell r="O38">
            <v>67</v>
          </cell>
          <cell r="P38">
            <v>50</v>
          </cell>
          <cell r="Q38" t="str">
            <v>B+S</v>
          </cell>
          <cell r="R38">
            <v>0</v>
          </cell>
          <cell r="S38">
            <v>50.222900000000003</v>
          </cell>
          <cell r="T38">
            <v>100.44580000000001</v>
          </cell>
          <cell r="U38">
            <v>2</v>
          </cell>
        </row>
        <row r="39">
          <cell r="A39" t="str">
            <v>DCRE4-160B</v>
          </cell>
          <cell r="B39" t="str">
            <v>GS090616</v>
          </cell>
          <cell r="C39">
            <v>149</v>
          </cell>
          <cell r="D39" t="str">
            <v>GI090887</v>
          </cell>
          <cell r="E39">
            <v>20090225</v>
          </cell>
          <cell r="F39" t="str">
            <v>4028</v>
          </cell>
          <cell r="G39" t="str">
            <v>KON-TEK AUTOMATION AND DRIVES</v>
          </cell>
          <cell r="H39" t="str">
            <v>STOCK SALES</v>
          </cell>
          <cell r="I39">
            <v>1</v>
          </cell>
          <cell r="J39" t="str">
            <v>Feb-2009</v>
          </cell>
          <cell r="K39" t="str">
            <v>Feb-2009</v>
          </cell>
          <cell r="L39" t="str">
            <v>GF</v>
          </cell>
          <cell r="M39" t="str">
            <v>INVERTER</v>
          </cell>
          <cell r="N39" t="str">
            <v>PCS</v>
          </cell>
          <cell r="O39">
            <v>3</v>
          </cell>
          <cell r="P39">
            <v>344</v>
          </cell>
          <cell r="Q39" t="str">
            <v>B+S</v>
          </cell>
          <cell r="R39">
            <v>0</v>
          </cell>
          <cell r="S39">
            <v>344.10700000000003</v>
          </cell>
          <cell r="T39">
            <v>688.21400000000006</v>
          </cell>
          <cell r="U39">
            <v>2</v>
          </cell>
        </row>
        <row r="40">
          <cell r="A40" t="str">
            <v>DCRE4-18.5</v>
          </cell>
          <cell r="B40" t="str">
            <v>GS090604</v>
          </cell>
          <cell r="C40">
            <v>1</v>
          </cell>
          <cell r="D40" t="str">
            <v>GI090731</v>
          </cell>
          <cell r="E40">
            <v>20090216</v>
          </cell>
          <cell r="F40" t="str">
            <v>7839</v>
          </cell>
          <cell r="G40" t="str">
            <v>ASM RAHDEN GBMH</v>
          </cell>
          <cell r="H40" t="str">
            <v>STOCK SALES</v>
          </cell>
          <cell r="I40">
            <v>63</v>
          </cell>
          <cell r="J40" t="str">
            <v>Feb-2009</v>
          </cell>
          <cell r="K40" t="str">
            <v>Feb-2009</v>
          </cell>
          <cell r="L40" t="str">
            <v>GF</v>
          </cell>
          <cell r="M40" t="str">
            <v>INVERTER</v>
          </cell>
          <cell r="N40" t="str">
            <v>PCS</v>
          </cell>
          <cell r="O40">
            <v>69</v>
          </cell>
          <cell r="P40">
            <v>43</v>
          </cell>
          <cell r="Q40" t="str">
            <v>B+S</v>
          </cell>
          <cell r="R40">
            <v>0</v>
          </cell>
          <cell r="S40">
            <v>42.747199999999999</v>
          </cell>
          <cell r="T40">
            <v>256.48320000000001</v>
          </cell>
          <cell r="U40">
            <v>6</v>
          </cell>
        </row>
        <row r="41">
          <cell r="A41" t="str">
            <v>DCRE4-18.5</v>
          </cell>
          <cell r="B41" t="str">
            <v>GS090596</v>
          </cell>
          <cell r="C41">
            <v>11</v>
          </cell>
          <cell r="D41" t="str">
            <v>GI090727</v>
          </cell>
          <cell r="E41">
            <v>20090217</v>
          </cell>
          <cell r="F41" t="str">
            <v>7095</v>
          </cell>
          <cell r="G41" t="str">
            <v>FUJI ELECTRIC FRANCE S.A.</v>
          </cell>
          <cell r="H41" t="str">
            <v>STOCK SALES</v>
          </cell>
          <cell r="I41">
            <v>62</v>
          </cell>
          <cell r="J41" t="str">
            <v>Feb-2009</v>
          </cell>
          <cell r="K41" t="str">
            <v>Feb-2009</v>
          </cell>
          <cell r="L41" t="str">
            <v>GF</v>
          </cell>
          <cell r="M41" t="str">
            <v>INVERTER</v>
          </cell>
          <cell r="N41" t="str">
            <v>PCS</v>
          </cell>
          <cell r="O41">
            <v>69</v>
          </cell>
          <cell r="P41">
            <v>43</v>
          </cell>
          <cell r="Q41" t="str">
            <v>B+S</v>
          </cell>
          <cell r="R41">
            <v>0</v>
          </cell>
          <cell r="S41">
            <v>42.747199999999999</v>
          </cell>
          <cell r="T41">
            <v>42.747199999999999</v>
          </cell>
          <cell r="U41">
            <v>1</v>
          </cell>
        </row>
        <row r="42">
          <cell r="A42" t="str">
            <v>DCRE4-18.5</v>
          </cell>
          <cell r="B42" t="str">
            <v>GS090616</v>
          </cell>
          <cell r="C42">
            <v>105</v>
          </cell>
          <cell r="D42" t="str">
            <v>GI090887</v>
          </cell>
          <cell r="E42">
            <v>20090225</v>
          </cell>
          <cell r="F42" t="str">
            <v>4028</v>
          </cell>
          <cell r="G42" t="str">
            <v>KON-TEK AUTOMATION AND DRIVES</v>
          </cell>
          <cell r="H42" t="str">
            <v>STOCK SALES</v>
          </cell>
          <cell r="I42">
            <v>54</v>
          </cell>
          <cell r="J42" t="str">
            <v>Feb-2009</v>
          </cell>
          <cell r="K42" t="str">
            <v>Feb-2009</v>
          </cell>
          <cell r="L42" t="str">
            <v>GF</v>
          </cell>
          <cell r="M42" t="str">
            <v>INVERTER</v>
          </cell>
          <cell r="N42" t="str">
            <v>PCS</v>
          </cell>
          <cell r="O42">
            <v>69</v>
          </cell>
          <cell r="P42">
            <v>43</v>
          </cell>
          <cell r="Q42" t="str">
            <v>B+S</v>
          </cell>
          <cell r="R42">
            <v>0</v>
          </cell>
          <cell r="S42">
            <v>42.747199999999999</v>
          </cell>
          <cell r="T42">
            <v>341.9776</v>
          </cell>
          <cell r="U42">
            <v>8</v>
          </cell>
        </row>
        <row r="43">
          <cell r="A43" t="str">
            <v>DCRE4-18.5-F</v>
          </cell>
          <cell r="B43" t="str">
            <v>GS090634</v>
          </cell>
          <cell r="C43">
            <v>5</v>
          </cell>
          <cell r="D43" t="str">
            <v>GI090768</v>
          </cell>
          <cell r="E43">
            <v>20090218</v>
          </cell>
          <cell r="F43" t="str">
            <v>7992</v>
          </cell>
          <cell r="G43" t="str">
            <v>JOHANN SCHUM AUFZUGTECHNIK GMBH</v>
          </cell>
          <cell r="H43" t="str">
            <v>STOCK SALES</v>
          </cell>
          <cell r="I43">
            <v>11</v>
          </cell>
          <cell r="J43" t="str">
            <v>Feb-2009</v>
          </cell>
          <cell r="K43" t="str">
            <v>Feb-2009</v>
          </cell>
          <cell r="L43" t="str">
            <v>GF</v>
          </cell>
          <cell r="M43" t="str">
            <v>INVERTER</v>
          </cell>
          <cell r="N43" t="str">
            <v>PCS</v>
          </cell>
          <cell r="O43">
            <v>12</v>
          </cell>
          <cell r="P43">
            <v>52</v>
          </cell>
          <cell r="Q43" t="str">
            <v>B+S</v>
          </cell>
          <cell r="R43">
            <v>0</v>
          </cell>
          <cell r="S43">
            <v>52.238199999999999</v>
          </cell>
          <cell r="T43">
            <v>52.238199999999999</v>
          </cell>
          <cell r="U43">
            <v>1</v>
          </cell>
        </row>
        <row r="44">
          <cell r="A44" t="str">
            <v>DCRE4-18.5-FZ</v>
          </cell>
          <cell r="B44" t="str">
            <v>GS090282</v>
          </cell>
          <cell r="C44">
            <v>4</v>
          </cell>
          <cell r="D44" t="str">
            <v>GI090966</v>
          </cell>
          <cell r="E44">
            <v>20090223</v>
          </cell>
          <cell r="F44" t="str">
            <v>7848</v>
          </cell>
          <cell r="G44" t="str">
            <v>LM LIFTMATERIAL GMBH</v>
          </cell>
          <cell r="H44" t="str">
            <v>STOCK SALES</v>
          </cell>
          <cell r="I44">
            <v>24</v>
          </cell>
          <cell r="J44" t="str">
            <v>Feb-2009</v>
          </cell>
          <cell r="K44" t="str">
            <v>Feb-2009</v>
          </cell>
          <cell r="L44" t="str">
            <v>GF</v>
          </cell>
          <cell r="M44" t="str">
            <v>INVERTER</v>
          </cell>
          <cell r="N44" t="str">
            <v>PCS</v>
          </cell>
          <cell r="O44">
            <v>25</v>
          </cell>
          <cell r="P44">
            <v>60</v>
          </cell>
          <cell r="Q44" t="str">
            <v>B+S</v>
          </cell>
          <cell r="R44">
            <v>0</v>
          </cell>
          <cell r="S44">
            <v>59.601999999999997</v>
          </cell>
          <cell r="T44">
            <v>59.601999999999997</v>
          </cell>
          <cell r="U44">
            <v>1</v>
          </cell>
        </row>
        <row r="45">
          <cell r="A45" t="str">
            <v>DCRE4-18.5-FZ</v>
          </cell>
          <cell r="B45" t="str">
            <v>GS090280</v>
          </cell>
          <cell r="C45">
            <v>4</v>
          </cell>
          <cell r="D45" t="str">
            <v>GI090967</v>
          </cell>
          <cell r="E45">
            <v>20090223</v>
          </cell>
          <cell r="F45" t="str">
            <v>7848</v>
          </cell>
          <cell r="G45" t="str">
            <v>LM LIFTMATERIAL GMBH</v>
          </cell>
          <cell r="H45" t="str">
            <v>STOCK SALES</v>
          </cell>
          <cell r="I45">
            <v>23</v>
          </cell>
          <cell r="J45" t="str">
            <v>Feb-2009</v>
          </cell>
          <cell r="K45" t="str">
            <v>Feb-2009</v>
          </cell>
          <cell r="L45" t="str">
            <v>GF</v>
          </cell>
          <cell r="M45" t="str">
            <v>INVERTER</v>
          </cell>
          <cell r="N45" t="str">
            <v>PCS</v>
          </cell>
          <cell r="O45">
            <v>25</v>
          </cell>
          <cell r="P45">
            <v>60</v>
          </cell>
          <cell r="Q45" t="str">
            <v>B+S</v>
          </cell>
          <cell r="R45">
            <v>0</v>
          </cell>
          <cell r="S45">
            <v>59.601999999999997</v>
          </cell>
          <cell r="T45">
            <v>59.601999999999997</v>
          </cell>
          <cell r="U45">
            <v>1</v>
          </cell>
        </row>
        <row r="46">
          <cell r="A46" t="str">
            <v>DCRE4-2.2</v>
          </cell>
          <cell r="B46" t="str">
            <v>GS090545</v>
          </cell>
          <cell r="C46">
            <v>4</v>
          </cell>
          <cell r="D46" t="str">
            <v>GI090682</v>
          </cell>
          <cell r="E46">
            <v>20090213</v>
          </cell>
          <cell r="F46" t="str">
            <v>4810</v>
          </cell>
          <cell r="G46" t="str">
            <v>SST SERVO-SYSTEMTECHNIK GMBH</v>
          </cell>
          <cell r="H46" t="str">
            <v>STOCK SALES</v>
          </cell>
          <cell r="I46">
            <v>2</v>
          </cell>
          <cell r="J46" t="str">
            <v>Feb-2009</v>
          </cell>
          <cell r="K46" t="str">
            <v>Feb-2009</v>
          </cell>
          <cell r="L46" t="str">
            <v>GF</v>
          </cell>
          <cell r="M46" t="str">
            <v>INVERTER</v>
          </cell>
          <cell r="N46" t="str">
            <v>PCS</v>
          </cell>
          <cell r="O46">
            <v>3</v>
          </cell>
          <cell r="P46">
            <v>17</v>
          </cell>
          <cell r="Q46" t="str">
            <v>B+S</v>
          </cell>
          <cell r="R46">
            <v>0</v>
          </cell>
          <cell r="S46">
            <v>17.211099999999998</v>
          </cell>
          <cell r="T46">
            <v>17.211099999999998</v>
          </cell>
          <cell r="U46">
            <v>1</v>
          </cell>
        </row>
        <row r="47">
          <cell r="A47" t="str">
            <v>DCRE4-22-FZ</v>
          </cell>
          <cell r="B47" t="str">
            <v>GS084356</v>
          </cell>
          <cell r="C47">
            <v>4</v>
          </cell>
          <cell r="D47" t="str">
            <v>GI090956</v>
          </cell>
          <cell r="E47">
            <v>20090223</v>
          </cell>
          <cell r="F47" t="str">
            <v>7848</v>
          </cell>
          <cell r="G47" t="str">
            <v>LM LIFTMATERIAL GMBH</v>
          </cell>
          <cell r="H47" t="str">
            <v>STOCK SALES</v>
          </cell>
          <cell r="I47">
            <v>18</v>
          </cell>
          <cell r="J47" t="str">
            <v>Feb-2009</v>
          </cell>
          <cell r="K47" t="str">
            <v>Feb-2009</v>
          </cell>
          <cell r="L47" t="str">
            <v>GF</v>
          </cell>
          <cell r="M47" t="str">
            <v>INVERTER</v>
          </cell>
          <cell r="N47" t="str">
            <v>PCS</v>
          </cell>
          <cell r="O47">
            <v>19</v>
          </cell>
          <cell r="P47">
            <v>73</v>
          </cell>
          <cell r="Q47" t="str">
            <v>B+S</v>
          </cell>
          <cell r="R47">
            <v>0</v>
          </cell>
          <cell r="S47">
            <v>72.867500000000007</v>
          </cell>
          <cell r="T47">
            <v>72.867500000000007</v>
          </cell>
          <cell r="U47">
            <v>1</v>
          </cell>
        </row>
        <row r="48">
          <cell r="A48" t="str">
            <v>DCRE4-220B</v>
          </cell>
          <cell r="B48" t="str">
            <v>GS084206</v>
          </cell>
          <cell r="C48">
            <v>2</v>
          </cell>
          <cell r="D48" t="str">
            <v>GI090677</v>
          </cell>
          <cell r="E48">
            <v>20090212</v>
          </cell>
          <cell r="F48" t="str">
            <v>7274</v>
          </cell>
          <cell r="G48" t="str">
            <v>SAM GMBH</v>
          </cell>
          <cell r="H48" t="str">
            <v>STOCK SALES</v>
          </cell>
          <cell r="I48">
            <v>2</v>
          </cell>
          <cell r="J48" t="str">
            <v>Feb-2009</v>
          </cell>
          <cell r="K48" t="str">
            <v>Feb-2009</v>
          </cell>
          <cell r="L48" t="str">
            <v>GF</v>
          </cell>
          <cell r="M48" t="str">
            <v>INVERTER</v>
          </cell>
          <cell r="N48" t="str">
            <v>PCS</v>
          </cell>
          <cell r="O48">
            <v>3</v>
          </cell>
          <cell r="P48">
            <v>349</v>
          </cell>
          <cell r="Q48" t="str">
            <v>B+S</v>
          </cell>
          <cell r="R48">
            <v>0</v>
          </cell>
          <cell r="S48">
            <v>348.97469999999998</v>
          </cell>
          <cell r="T48">
            <v>348.97469999999998</v>
          </cell>
          <cell r="U48">
            <v>1</v>
          </cell>
        </row>
        <row r="49">
          <cell r="A49" t="str">
            <v>DCRE4-220B</v>
          </cell>
          <cell r="B49" t="str">
            <v>GS090616</v>
          </cell>
          <cell r="C49">
            <v>151</v>
          </cell>
          <cell r="D49" t="str">
            <v>GI090887</v>
          </cell>
          <cell r="E49">
            <v>20090225</v>
          </cell>
          <cell r="F49" t="str">
            <v>4028</v>
          </cell>
          <cell r="G49" t="str">
            <v>KON-TEK AUTOMATION AND DRIVES</v>
          </cell>
          <cell r="H49" t="str">
            <v>STOCK SALES</v>
          </cell>
          <cell r="I49">
            <v>1</v>
          </cell>
          <cell r="J49" t="str">
            <v>Feb-2009</v>
          </cell>
          <cell r="K49" t="str">
            <v>Feb-2009</v>
          </cell>
          <cell r="L49" t="str">
            <v>GF</v>
          </cell>
          <cell r="M49" t="str">
            <v>INVERTER</v>
          </cell>
          <cell r="N49" t="str">
            <v>PCS</v>
          </cell>
          <cell r="O49">
            <v>3</v>
          </cell>
          <cell r="P49">
            <v>349</v>
          </cell>
          <cell r="Q49" t="str">
            <v>B+S</v>
          </cell>
          <cell r="R49">
            <v>0</v>
          </cell>
          <cell r="S49">
            <v>348.97469999999998</v>
          </cell>
          <cell r="T49">
            <v>348.97469999999998</v>
          </cell>
          <cell r="U49">
            <v>1</v>
          </cell>
        </row>
        <row r="50">
          <cell r="A50" t="str">
            <v>DCRE4-22A</v>
          </cell>
          <cell r="B50" t="str">
            <v>GS090616</v>
          </cell>
          <cell r="C50">
            <v>106</v>
          </cell>
          <cell r="D50" t="str">
            <v>GI090887</v>
          </cell>
          <cell r="E50">
            <v>20090225</v>
          </cell>
          <cell r="F50" t="str">
            <v>4028</v>
          </cell>
          <cell r="G50" t="str">
            <v>KON-TEK AUTOMATION AND DRIVES</v>
          </cell>
          <cell r="H50" t="str">
            <v>STOCK SALES</v>
          </cell>
          <cell r="I50">
            <v>9</v>
          </cell>
          <cell r="J50" t="str">
            <v>Feb-2009</v>
          </cell>
          <cell r="K50" t="str">
            <v>Feb-2009</v>
          </cell>
          <cell r="L50" t="str">
            <v>GF</v>
          </cell>
          <cell r="M50" t="str">
            <v>INVERTER</v>
          </cell>
          <cell r="N50" t="str">
            <v>PCS</v>
          </cell>
          <cell r="O50">
            <v>15</v>
          </cell>
          <cell r="P50">
            <v>55</v>
          </cell>
          <cell r="Q50" t="str">
            <v>B+S</v>
          </cell>
          <cell r="R50">
            <v>0</v>
          </cell>
          <cell r="S50">
            <v>55.417900000000003</v>
          </cell>
          <cell r="T50">
            <v>332.50740000000002</v>
          </cell>
          <cell r="U50">
            <v>6</v>
          </cell>
        </row>
        <row r="51">
          <cell r="A51" t="str">
            <v>DCRE4-280B</v>
          </cell>
          <cell r="B51" t="str">
            <v>GS090596</v>
          </cell>
          <cell r="C51">
            <v>2</v>
          </cell>
          <cell r="D51" t="str">
            <v>GI090727</v>
          </cell>
          <cell r="E51">
            <v>20090217</v>
          </cell>
          <cell r="F51" t="str">
            <v>7095</v>
          </cell>
          <cell r="G51" t="str">
            <v>FUJI ELECTRIC FRANCE S.A.</v>
          </cell>
          <cell r="H51" t="str">
            <v>STOCK SALES</v>
          </cell>
          <cell r="I51">
            <v>1</v>
          </cell>
          <cell r="J51" t="str">
            <v>Feb-2009</v>
          </cell>
          <cell r="K51" t="str">
            <v>Feb-2009</v>
          </cell>
          <cell r="L51" t="str">
            <v>GF</v>
          </cell>
          <cell r="M51" t="str">
            <v>INVERTER</v>
          </cell>
          <cell r="N51" t="str">
            <v>PCS</v>
          </cell>
          <cell r="O51">
            <v>2</v>
          </cell>
          <cell r="P51">
            <v>459</v>
          </cell>
          <cell r="Q51" t="str">
            <v>B+S</v>
          </cell>
          <cell r="R51">
            <v>0</v>
          </cell>
          <cell r="S51">
            <v>458.63</v>
          </cell>
          <cell r="T51">
            <v>458.63</v>
          </cell>
          <cell r="U51">
            <v>1</v>
          </cell>
        </row>
        <row r="52">
          <cell r="A52" t="str">
            <v>DCRE4-30-F</v>
          </cell>
          <cell r="B52" t="str">
            <v>GS090737</v>
          </cell>
          <cell r="C52">
            <v>2</v>
          </cell>
          <cell r="D52" t="str">
            <v>GI090884</v>
          </cell>
          <cell r="E52">
            <v>20090226</v>
          </cell>
          <cell r="F52" t="str">
            <v>7215</v>
          </cell>
          <cell r="G52" t="str">
            <v>AMTEK SPOL. S R. O. SP. Z O. O.</v>
          </cell>
          <cell r="H52" t="str">
            <v>STOCK SALES</v>
          </cell>
          <cell r="I52">
            <v>2</v>
          </cell>
          <cell r="J52" t="str">
            <v>Feb-2009</v>
          </cell>
          <cell r="K52" t="str">
            <v>Feb-2009</v>
          </cell>
          <cell r="L52" t="str">
            <v>GF</v>
          </cell>
          <cell r="M52" t="str">
            <v>INVERTER</v>
          </cell>
          <cell r="N52" t="str">
            <v>PCS</v>
          </cell>
          <cell r="O52">
            <v>3</v>
          </cell>
          <cell r="P52">
            <v>80</v>
          </cell>
          <cell r="Q52" t="str">
            <v>B+S</v>
          </cell>
          <cell r="R52">
            <v>0</v>
          </cell>
          <cell r="S52">
            <v>79.691500000000005</v>
          </cell>
          <cell r="T52">
            <v>79.691500000000005</v>
          </cell>
          <cell r="U52">
            <v>1</v>
          </cell>
        </row>
        <row r="53">
          <cell r="A53" t="str">
            <v>DCRE4-30B</v>
          </cell>
          <cell r="B53" t="str">
            <v>GS090616</v>
          </cell>
          <cell r="C53">
            <v>107</v>
          </cell>
          <cell r="D53" t="str">
            <v>GI090887</v>
          </cell>
          <cell r="E53">
            <v>20090225</v>
          </cell>
          <cell r="F53" t="str">
            <v>4028</v>
          </cell>
          <cell r="G53" t="str">
            <v>KON-TEK AUTOMATION AND DRIVES</v>
          </cell>
          <cell r="H53" t="str">
            <v>STOCK SALES</v>
          </cell>
          <cell r="I53">
            <v>21</v>
          </cell>
          <cell r="J53" t="str">
            <v>Feb-2009</v>
          </cell>
          <cell r="K53" t="str">
            <v>Feb-2009</v>
          </cell>
          <cell r="L53" t="str">
            <v>GF</v>
          </cell>
          <cell r="M53" t="str">
            <v>INVERTER</v>
          </cell>
          <cell r="N53" t="str">
            <v>PCS</v>
          </cell>
          <cell r="O53">
            <v>25</v>
          </cell>
          <cell r="P53">
            <v>74</v>
          </cell>
          <cell r="Q53" t="str">
            <v>B+S</v>
          </cell>
          <cell r="R53">
            <v>0</v>
          </cell>
          <cell r="S53">
            <v>73.8035</v>
          </cell>
          <cell r="T53">
            <v>295.214</v>
          </cell>
          <cell r="U53">
            <v>4</v>
          </cell>
        </row>
        <row r="54">
          <cell r="A54" t="str">
            <v>DCRE4-37B</v>
          </cell>
          <cell r="B54" t="str">
            <v>GS090577</v>
          </cell>
          <cell r="C54">
            <v>3</v>
          </cell>
          <cell r="D54" t="str">
            <v>GI090699</v>
          </cell>
          <cell r="E54">
            <v>20090217</v>
          </cell>
          <cell r="F54" t="str">
            <v>4810</v>
          </cell>
          <cell r="G54" t="str">
            <v>SST SERVO-SYSTEMTECHNIK GMBH</v>
          </cell>
          <cell r="H54" t="str">
            <v>STOCK SALES</v>
          </cell>
          <cell r="I54">
            <v>33</v>
          </cell>
          <cell r="J54" t="str">
            <v>Feb-2009</v>
          </cell>
          <cell r="K54" t="str">
            <v>Feb-2009</v>
          </cell>
          <cell r="L54" t="str">
            <v>GF</v>
          </cell>
          <cell r="M54" t="str">
            <v>INVERTER</v>
          </cell>
          <cell r="N54" t="str">
            <v>PCS</v>
          </cell>
          <cell r="O54">
            <v>34</v>
          </cell>
          <cell r="P54">
            <v>91</v>
          </cell>
          <cell r="Q54" t="str">
            <v>B+S</v>
          </cell>
          <cell r="R54">
            <v>0</v>
          </cell>
          <cell r="S54">
            <v>91.292699999999996</v>
          </cell>
          <cell r="T54">
            <v>91.292699999999996</v>
          </cell>
          <cell r="U54">
            <v>1</v>
          </cell>
        </row>
        <row r="55">
          <cell r="A55" t="str">
            <v>DCRE4-37B</v>
          </cell>
          <cell r="B55" t="str">
            <v>GS090698</v>
          </cell>
          <cell r="C55">
            <v>1</v>
          </cell>
          <cell r="D55" t="str">
            <v>GI090839</v>
          </cell>
          <cell r="E55">
            <v>20090223</v>
          </cell>
          <cell r="F55" t="str">
            <v>7950</v>
          </cell>
          <cell r="G55" t="str">
            <v>FUJI ELECTRIC FA EUROPE (CH) GMBH</v>
          </cell>
          <cell r="H55" t="str">
            <v>STOCK SALES</v>
          </cell>
          <cell r="I55">
            <v>31</v>
          </cell>
          <cell r="J55" t="str">
            <v>Feb-2009</v>
          </cell>
          <cell r="K55" t="str">
            <v>Feb-2009</v>
          </cell>
          <cell r="L55" t="str">
            <v>GF</v>
          </cell>
          <cell r="M55" t="str">
            <v>INVERTER</v>
          </cell>
          <cell r="N55" t="str">
            <v>PCS</v>
          </cell>
          <cell r="O55">
            <v>34</v>
          </cell>
          <cell r="P55">
            <v>91</v>
          </cell>
          <cell r="Q55" t="str">
            <v>B+S</v>
          </cell>
          <cell r="R55">
            <v>0</v>
          </cell>
          <cell r="S55">
            <v>91.292699999999996</v>
          </cell>
          <cell r="T55">
            <v>182.58539999999999</v>
          </cell>
          <cell r="U55">
            <v>2</v>
          </cell>
        </row>
        <row r="56">
          <cell r="A56" t="str">
            <v>DCRE4-4.0</v>
          </cell>
          <cell r="B56" t="str">
            <v>GS090666</v>
          </cell>
          <cell r="C56">
            <v>8</v>
          </cell>
          <cell r="D56" t="str">
            <v>GI090797</v>
          </cell>
          <cell r="E56">
            <v>20090220</v>
          </cell>
          <cell r="F56" t="str">
            <v>4810</v>
          </cell>
          <cell r="G56" t="str">
            <v>SST SERVO-SYSTEMTECHNIK GMBH</v>
          </cell>
          <cell r="H56" t="str">
            <v>STOCK SALES</v>
          </cell>
          <cell r="I56">
            <v>6</v>
          </cell>
          <cell r="J56" t="str">
            <v>Feb-2009</v>
          </cell>
          <cell r="K56" t="str">
            <v>Feb-2009</v>
          </cell>
          <cell r="L56" t="str">
            <v>GF</v>
          </cell>
          <cell r="M56" t="str">
            <v>INVERTER</v>
          </cell>
          <cell r="N56" t="str">
            <v>PCS</v>
          </cell>
          <cell r="O56">
            <v>7</v>
          </cell>
          <cell r="P56">
            <v>19</v>
          </cell>
          <cell r="Q56" t="str">
            <v>B+S</v>
          </cell>
          <cell r="R56">
            <v>0</v>
          </cell>
          <cell r="S56">
            <v>19.408300000000001</v>
          </cell>
          <cell r="T56">
            <v>19.408300000000001</v>
          </cell>
          <cell r="U56">
            <v>1</v>
          </cell>
        </row>
        <row r="57">
          <cell r="A57" t="str">
            <v>DCRE4-4.0</v>
          </cell>
          <cell r="B57" t="str">
            <v>GS090616</v>
          </cell>
          <cell r="C57">
            <v>100</v>
          </cell>
          <cell r="D57" t="str">
            <v>GI090887</v>
          </cell>
          <cell r="E57">
            <v>20090225</v>
          </cell>
          <cell r="F57" t="str">
            <v>4028</v>
          </cell>
          <cell r="G57" t="str">
            <v>KON-TEK AUTOMATION AND DRIVES</v>
          </cell>
          <cell r="H57" t="str">
            <v>STOCK SALES</v>
          </cell>
          <cell r="I57">
            <v>2</v>
          </cell>
          <cell r="J57" t="str">
            <v>Feb-2009</v>
          </cell>
          <cell r="K57" t="str">
            <v>Feb-2009</v>
          </cell>
          <cell r="L57" t="str">
            <v>GF</v>
          </cell>
          <cell r="M57" t="str">
            <v>INVERTER</v>
          </cell>
          <cell r="N57" t="str">
            <v>PCS</v>
          </cell>
          <cell r="O57">
            <v>7</v>
          </cell>
          <cell r="P57">
            <v>19</v>
          </cell>
          <cell r="Q57" t="str">
            <v>B+S</v>
          </cell>
          <cell r="R57">
            <v>0</v>
          </cell>
          <cell r="S57">
            <v>19.408300000000001</v>
          </cell>
          <cell r="T57">
            <v>77.633200000000002</v>
          </cell>
          <cell r="U57">
            <v>4</v>
          </cell>
        </row>
        <row r="58">
          <cell r="A58" t="str">
            <v>DCRE4-4.0-F</v>
          </cell>
          <cell r="B58" t="str">
            <v>GS090616</v>
          </cell>
          <cell r="C58">
            <v>167</v>
          </cell>
          <cell r="D58" t="str">
            <v>GI090887</v>
          </cell>
          <cell r="E58">
            <v>20090225</v>
          </cell>
          <cell r="F58" t="str">
            <v>4028</v>
          </cell>
          <cell r="G58" t="str">
            <v>KON-TEK AUTOMATION AND DRIVES</v>
          </cell>
          <cell r="H58" t="str">
            <v>STOCK SALES</v>
          </cell>
          <cell r="I58">
            <v>26</v>
          </cell>
          <cell r="J58" t="str">
            <v>Feb-2009</v>
          </cell>
          <cell r="K58" t="str">
            <v>Feb-2009</v>
          </cell>
          <cell r="L58" t="str">
            <v>GF</v>
          </cell>
          <cell r="M58" t="str">
            <v>INVERTER</v>
          </cell>
          <cell r="N58" t="str">
            <v>PCS</v>
          </cell>
          <cell r="O58">
            <v>8</v>
          </cell>
          <cell r="P58">
            <v>26</v>
          </cell>
          <cell r="Q58" t="str">
            <v>B+S</v>
          </cell>
          <cell r="R58">
            <v>0</v>
          </cell>
          <cell r="S58">
            <v>25.525700000000001</v>
          </cell>
          <cell r="T58">
            <v>51.051400000000001</v>
          </cell>
          <cell r="U58">
            <v>2</v>
          </cell>
        </row>
        <row r="59">
          <cell r="A59" t="str">
            <v>DCRE4-45B</v>
          </cell>
          <cell r="B59" t="str">
            <v>GS090311</v>
          </cell>
          <cell r="C59">
            <v>6</v>
          </cell>
          <cell r="D59" t="str">
            <v>GI090510</v>
          </cell>
          <cell r="E59">
            <v>20090203</v>
          </cell>
          <cell r="F59" t="str">
            <v>4810</v>
          </cell>
          <cell r="G59" t="str">
            <v>SST SERVO-SYSTEMTECHNIK GMBH</v>
          </cell>
          <cell r="H59" t="str">
            <v>STOCK SALES</v>
          </cell>
          <cell r="I59">
            <v>1</v>
          </cell>
          <cell r="J59" t="str">
            <v>Feb-2009</v>
          </cell>
          <cell r="K59" t="str">
            <v>Feb-2009</v>
          </cell>
          <cell r="L59" t="str">
            <v>GF</v>
          </cell>
          <cell r="M59" t="str">
            <v>INVERTER</v>
          </cell>
          <cell r="N59" t="str">
            <v>PCS</v>
          </cell>
          <cell r="O59">
            <v>2</v>
          </cell>
          <cell r="P59">
            <v>114</v>
          </cell>
          <cell r="Q59" t="str">
            <v>B+S</v>
          </cell>
          <cell r="R59">
            <v>0</v>
          </cell>
          <cell r="S59">
            <v>114.02</v>
          </cell>
          <cell r="T59">
            <v>114.02</v>
          </cell>
          <cell r="U59">
            <v>1</v>
          </cell>
        </row>
        <row r="60">
          <cell r="A60" t="str">
            <v>DCRE4-45B</v>
          </cell>
          <cell r="B60" t="str">
            <v>GS084441</v>
          </cell>
          <cell r="C60">
            <v>1</v>
          </cell>
          <cell r="D60" t="str">
            <v>GI090529</v>
          </cell>
          <cell r="E60">
            <v>20090205</v>
          </cell>
          <cell r="F60" t="str">
            <v>7950</v>
          </cell>
          <cell r="G60" t="str">
            <v>FUJI ELECTRIC FA EUROPE (CH) GMBH</v>
          </cell>
          <cell r="H60" t="str">
            <v>STOCK SALES</v>
          </cell>
          <cell r="I60">
            <v>0</v>
          </cell>
          <cell r="J60" t="str">
            <v>Feb-2009</v>
          </cell>
          <cell r="K60" t="str">
            <v>Feb-2009</v>
          </cell>
          <cell r="L60" t="str">
            <v>GF</v>
          </cell>
          <cell r="M60" t="str">
            <v>INVERTER</v>
          </cell>
          <cell r="N60" t="str">
            <v>PCS</v>
          </cell>
          <cell r="O60">
            <v>2</v>
          </cell>
          <cell r="P60">
            <v>114</v>
          </cell>
          <cell r="Q60" t="str">
            <v>B+S</v>
          </cell>
          <cell r="R60">
            <v>0</v>
          </cell>
          <cell r="S60">
            <v>114.02</v>
          </cell>
          <cell r="T60">
            <v>114.02</v>
          </cell>
          <cell r="U60">
            <v>1</v>
          </cell>
        </row>
        <row r="61">
          <cell r="A61" t="str">
            <v>DCRE4-5.5</v>
          </cell>
          <cell r="B61" t="str">
            <v>GS084114</v>
          </cell>
          <cell r="C61">
            <v>2</v>
          </cell>
          <cell r="D61" t="str">
            <v>GI090783</v>
          </cell>
          <cell r="E61">
            <v>20090218</v>
          </cell>
          <cell r="F61" t="str">
            <v>7276</v>
          </cell>
          <cell r="G61" t="str">
            <v>ASCENTRONIC GERAETEBAU GMBH</v>
          </cell>
          <cell r="H61" t="str">
            <v>STOCK SALES</v>
          </cell>
          <cell r="I61">
            <v>8</v>
          </cell>
          <cell r="J61" t="str">
            <v>Feb-2009</v>
          </cell>
          <cell r="K61" t="str">
            <v>Feb-2009</v>
          </cell>
          <cell r="L61" t="str">
            <v>GF</v>
          </cell>
          <cell r="M61" t="str">
            <v>INVERTER</v>
          </cell>
          <cell r="N61" t="str">
            <v>PCS</v>
          </cell>
          <cell r="O61">
            <v>4</v>
          </cell>
          <cell r="P61">
            <v>22</v>
          </cell>
          <cell r="Q61" t="str">
            <v>B+S</v>
          </cell>
          <cell r="R61">
            <v>0</v>
          </cell>
          <cell r="S61">
            <v>21.725899999999999</v>
          </cell>
          <cell r="T61">
            <v>130.3554</v>
          </cell>
          <cell r="U61">
            <v>6</v>
          </cell>
        </row>
        <row r="62">
          <cell r="A62" t="str">
            <v>DCRE4-5.5</v>
          </cell>
          <cell r="B62" t="str">
            <v>GS090616</v>
          </cell>
          <cell r="C62">
            <v>101</v>
          </cell>
          <cell r="D62" t="str">
            <v>GI090887</v>
          </cell>
          <cell r="E62">
            <v>20090225</v>
          </cell>
          <cell r="F62" t="str">
            <v>4028</v>
          </cell>
          <cell r="G62" t="str">
            <v>KON-TEK AUTOMATION AND DRIVES</v>
          </cell>
          <cell r="H62" t="str">
            <v>STOCK SALES</v>
          </cell>
          <cell r="I62">
            <v>3</v>
          </cell>
          <cell r="J62" t="str">
            <v>Feb-2009</v>
          </cell>
          <cell r="K62" t="str">
            <v>Feb-2009</v>
          </cell>
          <cell r="L62" t="str">
            <v>GF</v>
          </cell>
          <cell r="M62" t="str">
            <v>INVERTER</v>
          </cell>
          <cell r="N62" t="str">
            <v>PCS</v>
          </cell>
          <cell r="O62">
            <v>4</v>
          </cell>
          <cell r="P62">
            <v>22</v>
          </cell>
          <cell r="Q62" t="str">
            <v>B+S</v>
          </cell>
          <cell r="R62">
            <v>0</v>
          </cell>
          <cell r="S62">
            <v>21.725899999999999</v>
          </cell>
          <cell r="T62">
            <v>108.62949999999999</v>
          </cell>
          <cell r="U62">
            <v>5</v>
          </cell>
        </row>
        <row r="63">
          <cell r="A63" t="str">
            <v>DCRE4-5.5-F</v>
          </cell>
          <cell r="B63" t="str">
            <v>GS090533</v>
          </cell>
          <cell r="C63">
            <v>5</v>
          </cell>
          <cell r="D63" t="str">
            <v>GI090745</v>
          </cell>
          <cell r="E63">
            <v>20090217</v>
          </cell>
          <cell r="F63" t="str">
            <v>7710</v>
          </cell>
          <cell r="G63" t="str">
            <v>NEW LIFT GMBH</v>
          </cell>
          <cell r="H63" t="str">
            <v>STOCK SALES</v>
          </cell>
          <cell r="I63">
            <v>41</v>
          </cell>
          <cell r="J63" t="str">
            <v>Feb-2009</v>
          </cell>
          <cell r="K63" t="str">
            <v>Feb-2009</v>
          </cell>
          <cell r="L63" t="str">
            <v>GF</v>
          </cell>
          <cell r="M63" t="str">
            <v>INVERTER</v>
          </cell>
          <cell r="N63" t="str">
            <v>PCS</v>
          </cell>
          <cell r="O63">
            <v>24</v>
          </cell>
          <cell r="P63">
            <v>30</v>
          </cell>
          <cell r="Q63" t="str">
            <v>B+S</v>
          </cell>
          <cell r="R63">
            <v>0</v>
          </cell>
          <cell r="S63">
            <v>30.4968</v>
          </cell>
          <cell r="T63">
            <v>91.490399999999994</v>
          </cell>
          <cell r="U63">
            <v>3</v>
          </cell>
        </row>
        <row r="64">
          <cell r="A64" t="str">
            <v>DCRE4-5.5-F</v>
          </cell>
          <cell r="B64" t="str">
            <v>GS090616</v>
          </cell>
          <cell r="C64">
            <v>168</v>
          </cell>
          <cell r="D64" t="str">
            <v>GI090887</v>
          </cell>
          <cell r="E64">
            <v>20090225</v>
          </cell>
          <cell r="F64" t="str">
            <v>4028</v>
          </cell>
          <cell r="G64" t="str">
            <v>KON-TEK AUTOMATION AND DRIVES</v>
          </cell>
          <cell r="H64" t="str">
            <v>STOCK SALES</v>
          </cell>
          <cell r="I64">
            <v>39</v>
          </cell>
          <cell r="J64" t="str">
            <v>Feb-2009</v>
          </cell>
          <cell r="K64" t="str">
            <v>Feb-2009</v>
          </cell>
          <cell r="L64" t="str">
            <v>GF</v>
          </cell>
          <cell r="M64" t="str">
            <v>INVERTER</v>
          </cell>
          <cell r="N64" t="str">
            <v>PCS</v>
          </cell>
          <cell r="O64">
            <v>24</v>
          </cell>
          <cell r="P64">
            <v>30</v>
          </cell>
          <cell r="Q64" t="str">
            <v>B+S</v>
          </cell>
          <cell r="R64">
            <v>0</v>
          </cell>
          <cell r="S64">
            <v>30.4968</v>
          </cell>
          <cell r="T64">
            <v>60.993600000000001</v>
          </cell>
          <cell r="U64">
            <v>2</v>
          </cell>
        </row>
        <row r="65">
          <cell r="A65" t="str">
            <v>DCRE4-5.5-F</v>
          </cell>
          <cell r="B65" t="str">
            <v>GS090756</v>
          </cell>
          <cell r="C65">
            <v>2</v>
          </cell>
          <cell r="D65" t="str">
            <v>GI090912</v>
          </cell>
          <cell r="E65">
            <v>20090226</v>
          </cell>
          <cell r="F65" t="str">
            <v>7276</v>
          </cell>
          <cell r="G65" t="str">
            <v>ASCENTRONIC GERAETEBAU GMBH</v>
          </cell>
          <cell r="H65" t="str">
            <v>STOCK SALES</v>
          </cell>
          <cell r="I65">
            <v>29</v>
          </cell>
          <cell r="J65" t="str">
            <v>Feb-2009</v>
          </cell>
          <cell r="K65" t="str">
            <v>Feb-2009</v>
          </cell>
          <cell r="L65" t="str">
            <v>GF</v>
          </cell>
          <cell r="M65" t="str">
            <v>INVERTER</v>
          </cell>
          <cell r="N65" t="str">
            <v>PCS</v>
          </cell>
          <cell r="O65">
            <v>24</v>
          </cell>
          <cell r="P65">
            <v>30</v>
          </cell>
          <cell r="Q65" t="str">
            <v>B+S</v>
          </cell>
          <cell r="R65">
            <v>0</v>
          </cell>
          <cell r="S65">
            <v>30.4968</v>
          </cell>
          <cell r="T65">
            <v>304.96800000000002</v>
          </cell>
          <cell r="U65">
            <v>10</v>
          </cell>
        </row>
        <row r="66">
          <cell r="A66" t="str">
            <v>DCRE4-5.5-F</v>
          </cell>
          <cell r="B66" t="str">
            <v>GS090762</v>
          </cell>
          <cell r="C66">
            <v>8</v>
          </cell>
          <cell r="D66" t="str">
            <v>GI090964</v>
          </cell>
          <cell r="E66">
            <v>20090227</v>
          </cell>
          <cell r="F66" t="str">
            <v>7848</v>
          </cell>
          <cell r="G66" t="str">
            <v>LM LIFTMATERIAL GMBH</v>
          </cell>
          <cell r="H66" t="str">
            <v>STOCK SALES</v>
          </cell>
          <cell r="I66">
            <v>28</v>
          </cell>
          <cell r="J66" t="str">
            <v>Feb-2009</v>
          </cell>
          <cell r="K66" t="str">
            <v>Feb-2009</v>
          </cell>
          <cell r="L66" t="str">
            <v>GF</v>
          </cell>
          <cell r="M66" t="str">
            <v>INVERTER</v>
          </cell>
          <cell r="N66" t="str">
            <v>PCS</v>
          </cell>
          <cell r="O66">
            <v>24</v>
          </cell>
          <cell r="P66">
            <v>30</v>
          </cell>
          <cell r="Q66" t="str">
            <v>B+S</v>
          </cell>
          <cell r="R66">
            <v>0</v>
          </cell>
          <cell r="S66">
            <v>30.4968</v>
          </cell>
          <cell r="T66">
            <v>30.4968</v>
          </cell>
          <cell r="U66">
            <v>1</v>
          </cell>
        </row>
        <row r="67">
          <cell r="A67" t="str">
            <v>DCRE4-5.5-FZ</v>
          </cell>
          <cell r="B67" t="str">
            <v>GS084299</v>
          </cell>
          <cell r="C67">
            <v>4</v>
          </cell>
          <cell r="D67" t="str">
            <v>GI090975</v>
          </cell>
          <cell r="E67">
            <v>20090201</v>
          </cell>
          <cell r="F67" t="str">
            <v>7848</v>
          </cell>
          <cell r="G67" t="str">
            <v>LM LIFTMATERIAL GMBH</v>
          </cell>
          <cell r="H67" t="str">
            <v>STOCK SALES</v>
          </cell>
          <cell r="I67">
            <v>24</v>
          </cell>
          <cell r="J67" t="str">
            <v>Feb-2009</v>
          </cell>
          <cell r="K67" t="str">
            <v>Feb-2009</v>
          </cell>
          <cell r="L67" t="str">
            <v>GF</v>
          </cell>
          <cell r="M67" t="str">
            <v>INVERTER</v>
          </cell>
          <cell r="N67" t="str">
            <v>PCS</v>
          </cell>
          <cell r="O67">
            <v>25</v>
          </cell>
          <cell r="P67">
            <v>23</v>
          </cell>
          <cell r="Q67" t="str">
            <v>B+S</v>
          </cell>
          <cell r="R67">
            <v>0</v>
          </cell>
          <cell r="S67">
            <v>22.606100000000001</v>
          </cell>
          <cell r="T67">
            <v>22.606100000000001</v>
          </cell>
          <cell r="U67">
            <v>1</v>
          </cell>
        </row>
        <row r="68">
          <cell r="A68" t="str">
            <v>DCRE4-5.5-FZ</v>
          </cell>
          <cell r="B68" t="str">
            <v>GS084315</v>
          </cell>
          <cell r="C68">
            <v>4</v>
          </cell>
          <cell r="D68" t="str">
            <v>GI090712</v>
          </cell>
          <cell r="E68">
            <v>20090213</v>
          </cell>
          <cell r="F68" t="str">
            <v>7848</v>
          </cell>
          <cell r="G68" t="str">
            <v>LM LIFTMATERIAL GMBH</v>
          </cell>
          <cell r="H68" t="str">
            <v>STOCK SALES</v>
          </cell>
          <cell r="I68">
            <v>23</v>
          </cell>
          <cell r="J68" t="str">
            <v>Feb-2009</v>
          </cell>
          <cell r="K68" t="str">
            <v>Feb-2009</v>
          </cell>
          <cell r="L68" t="str">
            <v>GF</v>
          </cell>
          <cell r="M68" t="str">
            <v>INVERTER</v>
          </cell>
          <cell r="N68" t="str">
            <v>PCS</v>
          </cell>
          <cell r="O68">
            <v>25</v>
          </cell>
          <cell r="P68">
            <v>23</v>
          </cell>
          <cell r="Q68" t="str">
            <v>B+S</v>
          </cell>
          <cell r="R68">
            <v>0</v>
          </cell>
          <cell r="S68">
            <v>22.606100000000001</v>
          </cell>
          <cell r="T68">
            <v>22.606100000000001</v>
          </cell>
          <cell r="U68">
            <v>1</v>
          </cell>
        </row>
        <row r="69">
          <cell r="A69" t="str">
            <v>DCRE4-5.5-FZ</v>
          </cell>
          <cell r="B69" t="str">
            <v>GS084316</v>
          </cell>
          <cell r="C69">
            <v>4</v>
          </cell>
          <cell r="D69" t="str">
            <v>GI090713</v>
          </cell>
          <cell r="E69">
            <v>20090213</v>
          </cell>
          <cell r="F69" t="str">
            <v>7848</v>
          </cell>
          <cell r="G69" t="str">
            <v>LM LIFTMATERIAL GMBH</v>
          </cell>
          <cell r="H69" t="str">
            <v>STOCK SALES</v>
          </cell>
          <cell r="I69">
            <v>22</v>
          </cell>
          <cell r="J69" t="str">
            <v>Feb-2009</v>
          </cell>
          <cell r="K69" t="str">
            <v>Feb-2009</v>
          </cell>
          <cell r="L69" t="str">
            <v>GF</v>
          </cell>
          <cell r="M69" t="str">
            <v>INVERTER</v>
          </cell>
          <cell r="N69" t="str">
            <v>PCS</v>
          </cell>
          <cell r="O69">
            <v>25</v>
          </cell>
          <cell r="P69">
            <v>23</v>
          </cell>
          <cell r="Q69" t="str">
            <v>B+S</v>
          </cell>
          <cell r="R69">
            <v>0</v>
          </cell>
          <cell r="S69">
            <v>22.606100000000001</v>
          </cell>
          <cell r="T69">
            <v>22.606100000000001</v>
          </cell>
          <cell r="U69">
            <v>1</v>
          </cell>
        </row>
        <row r="70">
          <cell r="A70" t="str">
            <v>DCRE4-55B</v>
          </cell>
          <cell r="B70" t="str">
            <v>GS090596</v>
          </cell>
          <cell r="C70">
            <v>6</v>
          </cell>
          <cell r="D70" t="str">
            <v>GI090727</v>
          </cell>
          <cell r="E70">
            <v>20090217</v>
          </cell>
          <cell r="F70" t="str">
            <v>7095</v>
          </cell>
          <cell r="G70" t="str">
            <v>FUJI ELECTRIC FRANCE S.A.</v>
          </cell>
          <cell r="H70" t="str">
            <v>STOCK SALES</v>
          </cell>
          <cell r="I70">
            <v>7</v>
          </cell>
          <cell r="J70" t="str">
            <v>Feb-2009</v>
          </cell>
          <cell r="K70" t="str">
            <v>Feb-2009</v>
          </cell>
          <cell r="L70" t="str">
            <v>GF</v>
          </cell>
          <cell r="M70" t="str">
            <v>INVERTER</v>
          </cell>
          <cell r="N70" t="str">
            <v>PCS</v>
          </cell>
          <cell r="O70">
            <v>8</v>
          </cell>
          <cell r="P70">
            <v>117</v>
          </cell>
          <cell r="Q70" t="str">
            <v>B+S</v>
          </cell>
          <cell r="R70">
            <v>0</v>
          </cell>
          <cell r="S70">
            <v>117.01179999999999</v>
          </cell>
          <cell r="T70">
            <v>117.01179999999999</v>
          </cell>
          <cell r="U70">
            <v>1</v>
          </cell>
        </row>
        <row r="71">
          <cell r="A71" t="str">
            <v>DCRE4-7.5</v>
          </cell>
          <cell r="B71" t="str">
            <v>GS090311</v>
          </cell>
          <cell r="C71">
            <v>8</v>
          </cell>
          <cell r="D71" t="str">
            <v>GI090510</v>
          </cell>
          <cell r="E71">
            <v>20090203</v>
          </cell>
          <cell r="F71" t="str">
            <v>4810</v>
          </cell>
          <cell r="G71" t="str">
            <v>SST SERVO-SYSTEMTECHNIK GMBH</v>
          </cell>
          <cell r="H71" t="str">
            <v>STOCK SALES</v>
          </cell>
          <cell r="I71">
            <v>31</v>
          </cell>
          <cell r="J71" t="str">
            <v>Feb-2009</v>
          </cell>
          <cell r="K71" t="str">
            <v>Feb-2009</v>
          </cell>
          <cell r="L71" t="str">
            <v>GF</v>
          </cell>
          <cell r="M71" t="str">
            <v>INVERTER</v>
          </cell>
          <cell r="N71" t="str">
            <v>PCS</v>
          </cell>
          <cell r="O71">
            <v>32</v>
          </cell>
          <cell r="P71">
            <v>26</v>
          </cell>
          <cell r="Q71" t="str">
            <v>B+S</v>
          </cell>
          <cell r="R71">
            <v>0</v>
          </cell>
          <cell r="S71">
            <v>26.215199999999999</v>
          </cell>
          <cell r="T71">
            <v>26.215199999999999</v>
          </cell>
          <cell r="U71">
            <v>1</v>
          </cell>
        </row>
        <row r="72">
          <cell r="A72" t="str">
            <v>DCRE4-7.5</v>
          </cell>
          <cell r="B72" t="str">
            <v>GS090477</v>
          </cell>
          <cell r="C72">
            <v>3</v>
          </cell>
          <cell r="D72" t="str">
            <v>GI090625</v>
          </cell>
          <cell r="E72">
            <v>20090209</v>
          </cell>
          <cell r="F72" t="str">
            <v>7274</v>
          </cell>
          <cell r="G72" t="str">
            <v>SAM GMBH</v>
          </cell>
          <cell r="H72" t="str">
            <v>STOCK SALES</v>
          </cell>
          <cell r="I72">
            <v>29</v>
          </cell>
          <cell r="J72" t="str">
            <v>Feb-2009</v>
          </cell>
          <cell r="K72" t="str">
            <v>Feb-2009</v>
          </cell>
          <cell r="L72" t="str">
            <v>GF</v>
          </cell>
          <cell r="M72" t="str">
            <v>INVERTER</v>
          </cell>
          <cell r="N72" t="str">
            <v>PCS</v>
          </cell>
          <cell r="O72">
            <v>32</v>
          </cell>
          <cell r="P72">
            <v>26</v>
          </cell>
          <cell r="Q72" t="str">
            <v>B+S</v>
          </cell>
          <cell r="R72">
            <v>0</v>
          </cell>
          <cell r="S72">
            <v>26.215199999999999</v>
          </cell>
          <cell r="T72">
            <v>52.430399999999999</v>
          </cell>
          <cell r="U72">
            <v>2</v>
          </cell>
        </row>
        <row r="73">
          <cell r="A73" t="str">
            <v>DCRE4-7.5</v>
          </cell>
          <cell r="B73" t="str">
            <v>GS090596</v>
          </cell>
          <cell r="C73">
            <v>15</v>
          </cell>
          <cell r="D73" t="str">
            <v>GI090727</v>
          </cell>
          <cell r="E73">
            <v>20090217</v>
          </cell>
          <cell r="F73" t="str">
            <v>7095</v>
          </cell>
          <cell r="G73" t="str">
            <v>FUJI ELECTRIC FRANCE S.A.</v>
          </cell>
          <cell r="H73" t="str">
            <v>STOCK SALES</v>
          </cell>
          <cell r="I73">
            <v>28</v>
          </cell>
          <cell r="J73" t="str">
            <v>Feb-2009</v>
          </cell>
          <cell r="K73" t="str">
            <v>Feb-2009</v>
          </cell>
          <cell r="L73" t="str">
            <v>GF</v>
          </cell>
          <cell r="M73" t="str">
            <v>INVERTER</v>
          </cell>
          <cell r="N73" t="str">
            <v>PCS</v>
          </cell>
          <cell r="O73">
            <v>32</v>
          </cell>
          <cell r="P73">
            <v>26</v>
          </cell>
          <cell r="Q73" t="str">
            <v>B+S</v>
          </cell>
          <cell r="R73">
            <v>0</v>
          </cell>
          <cell r="S73">
            <v>26.215199999999999</v>
          </cell>
          <cell r="T73">
            <v>26.215199999999999</v>
          </cell>
          <cell r="U73">
            <v>1</v>
          </cell>
        </row>
        <row r="74">
          <cell r="A74" t="str">
            <v>DCRE4-7.5</v>
          </cell>
          <cell r="B74" t="str">
            <v>GS090616</v>
          </cell>
          <cell r="C74">
            <v>102</v>
          </cell>
          <cell r="D74" t="str">
            <v>GI090887</v>
          </cell>
          <cell r="E74">
            <v>20090225</v>
          </cell>
          <cell r="F74" t="str">
            <v>4028</v>
          </cell>
          <cell r="G74" t="str">
            <v>KON-TEK AUTOMATION AND DRIVES</v>
          </cell>
          <cell r="H74" t="str">
            <v>STOCK SALES</v>
          </cell>
          <cell r="I74">
            <v>20</v>
          </cell>
          <cell r="J74" t="str">
            <v>Feb-2009</v>
          </cell>
          <cell r="K74" t="str">
            <v>Feb-2009</v>
          </cell>
          <cell r="L74" t="str">
            <v>GF</v>
          </cell>
          <cell r="M74" t="str">
            <v>INVERTER</v>
          </cell>
          <cell r="N74" t="str">
            <v>PCS</v>
          </cell>
          <cell r="O74">
            <v>32</v>
          </cell>
          <cell r="P74">
            <v>26</v>
          </cell>
          <cell r="Q74" t="str">
            <v>B+S</v>
          </cell>
          <cell r="R74">
            <v>0</v>
          </cell>
          <cell r="S74">
            <v>26.215199999999999</v>
          </cell>
          <cell r="T74">
            <v>209.7216</v>
          </cell>
          <cell r="U74">
            <v>8</v>
          </cell>
        </row>
        <row r="75">
          <cell r="A75" t="str">
            <v>DCRE4-7.5-F</v>
          </cell>
          <cell r="B75" t="str">
            <v>GS090325</v>
          </cell>
          <cell r="C75">
            <v>2</v>
          </cell>
          <cell r="D75" t="str">
            <v>GI090415</v>
          </cell>
          <cell r="E75">
            <v>20090203</v>
          </cell>
          <cell r="F75" t="str">
            <v>7684</v>
          </cell>
          <cell r="G75" t="str">
            <v>BEG S.R.L.</v>
          </cell>
          <cell r="H75" t="str">
            <v>STOCK SALES</v>
          </cell>
          <cell r="I75">
            <v>26</v>
          </cell>
          <cell r="J75" t="str">
            <v>Feb-2009</v>
          </cell>
          <cell r="K75" t="str">
            <v>Feb-2009</v>
          </cell>
          <cell r="L75" t="str">
            <v>GF</v>
          </cell>
          <cell r="M75" t="str">
            <v>INVERTER</v>
          </cell>
          <cell r="N75" t="str">
            <v>PCS</v>
          </cell>
          <cell r="O75">
            <v>27</v>
          </cell>
          <cell r="P75">
            <v>29</v>
          </cell>
          <cell r="Q75" t="str">
            <v>B+S</v>
          </cell>
          <cell r="R75">
            <v>0</v>
          </cell>
          <cell r="S75">
            <v>27.319199999999999</v>
          </cell>
          <cell r="T75">
            <v>27.319199999999999</v>
          </cell>
          <cell r="U75">
            <v>1</v>
          </cell>
        </row>
        <row r="76">
          <cell r="A76" t="str">
            <v>DCRE4-7.5-F</v>
          </cell>
          <cell r="B76" t="str">
            <v>GS090421</v>
          </cell>
          <cell r="C76">
            <v>3</v>
          </cell>
          <cell r="D76" t="str">
            <v>GI090564</v>
          </cell>
          <cell r="E76">
            <v>20090204</v>
          </cell>
          <cell r="F76" t="str">
            <v>7215</v>
          </cell>
          <cell r="G76" t="str">
            <v>AMTEK SPOL. S R. O. SP. Z O. O.</v>
          </cell>
          <cell r="H76" t="str">
            <v>STOCK SALES</v>
          </cell>
          <cell r="I76">
            <v>22</v>
          </cell>
          <cell r="J76" t="str">
            <v>Feb-2009</v>
          </cell>
          <cell r="K76" t="str">
            <v>Feb-2009</v>
          </cell>
          <cell r="L76" t="str">
            <v>GF</v>
          </cell>
          <cell r="M76" t="str">
            <v>INVERTER</v>
          </cell>
          <cell r="N76" t="str">
            <v>PCS</v>
          </cell>
          <cell r="O76">
            <v>27</v>
          </cell>
          <cell r="P76">
            <v>29</v>
          </cell>
          <cell r="Q76" t="str">
            <v>B+S</v>
          </cell>
          <cell r="R76">
            <v>0</v>
          </cell>
          <cell r="S76">
            <v>27.319199999999999</v>
          </cell>
          <cell r="T76">
            <v>109.27679999999999</v>
          </cell>
          <cell r="U76">
            <v>4</v>
          </cell>
        </row>
        <row r="77">
          <cell r="A77" t="str">
            <v>DCRE4-7.5-F</v>
          </cell>
          <cell r="B77" t="str">
            <v>GS090533</v>
          </cell>
          <cell r="C77">
            <v>6</v>
          </cell>
          <cell r="D77" t="str">
            <v>GI090745</v>
          </cell>
          <cell r="E77">
            <v>20090217</v>
          </cell>
          <cell r="F77" t="str">
            <v>7710</v>
          </cell>
          <cell r="G77" t="str">
            <v>NEW LIFT GMBH</v>
          </cell>
          <cell r="H77" t="str">
            <v>STOCK SALES</v>
          </cell>
          <cell r="I77">
            <v>39</v>
          </cell>
          <cell r="J77" t="str">
            <v>Feb-2009</v>
          </cell>
          <cell r="K77" t="str">
            <v>Feb-2009</v>
          </cell>
          <cell r="L77" t="str">
            <v>GF</v>
          </cell>
          <cell r="M77" t="str">
            <v>INVERTER</v>
          </cell>
          <cell r="N77" t="str">
            <v>PCS</v>
          </cell>
          <cell r="O77">
            <v>27</v>
          </cell>
          <cell r="P77">
            <v>29</v>
          </cell>
          <cell r="Q77" t="str">
            <v>B+S</v>
          </cell>
          <cell r="R77">
            <v>0</v>
          </cell>
          <cell r="S77">
            <v>28.7577</v>
          </cell>
          <cell r="T77">
            <v>86.273099999999999</v>
          </cell>
          <cell r="U77">
            <v>3</v>
          </cell>
        </row>
        <row r="78">
          <cell r="A78" t="str">
            <v>DCRE4-7.5-F</v>
          </cell>
          <cell r="B78" t="str">
            <v>GS090660</v>
          </cell>
          <cell r="C78">
            <v>3</v>
          </cell>
          <cell r="D78" t="str">
            <v>GI090791</v>
          </cell>
          <cell r="E78">
            <v>20090218</v>
          </cell>
          <cell r="F78" t="str">
            <v>0010</v>
          </cell>
          <cell r="G78" t="str">
            <v>FUJI ELECTRIC FA EUROPE GMBH</v>
          </cell>
          <cell r="H78" t="str">
            <v>STOCK SALES</v>
          </cell>
          <cell r="I78">
            <v>38</v>
          </cell>
          <cell r="J78" t="str">
            <v>Feb-2009</v>
          </cell>
          <cell r="K78" t="str">
            <v>Feb-2009</v>
          </cell>
          <cell r="L78" t="str">
            <v>GF</v>
          </cell>
          <cell r="M78" t="str">
            <v>INVERTER</v>
          </cell>
          <cell r="N78" t="str">
            <v>PCS</v>
          </cell>
          <cell r="O78">
            <v>27</v>
          </cell>
          <cell r="P78">
            <v>29</v>
          </cell>
          <cell r="Q78" t="str">
            <v>B+S</v>
          </cell>
          <cell r="R78">
            <v>0</v>
          </cell>
          <cell r="S78">
            <v>28.7577</v>
          </cell>
          <cell r="T78">
            <v>28.7577</v>
          </cell>
          <cell r="U78">
            <v>1</v>
          </cell>
        </row>
        <row r="79">
          <cell r="A79" t="str">
            <v>DCRE4-7.5-F</v>
          </cell>
          <cell r="B79" t="str">
            <v>GS090259</v>
          </cell>
          <cell r="C79">
            <v>3</v>
          </cell>
          <cell r="D79" t="str">
            <v>GI090802</v>
          </cell>
          <cell r="E79">
            <v>20090219</v>
          </cell>
          <cell r="F79" t="str">
            <v>7860</v>
          </cell>
          <cell r="G79" t="str">
            <v>ORION AUFZUGSDIENST U. ELEKTROANLAGEN</v>
          </cell>
          <cell r="H79" t="str">
            <v>STOCK SALES</v>
          </cell>
          <cell r="I79">
            <v>37</v>
          </cell>
          <cell r="J79" t="str">
            <v>Feb-2009</v>
          </cell>
          <cell r="K79" t="str">
            <v>Feb-2009</v>
          </cell>
          <cell r="L79" t="str">
            <v>GF</v>
          </cell>
          <cell r="M79" t="str">
            <v>INVERTER</v>
          </cell>
          <cell r="N79" t="str">
            <v>PCS</v>
          </cell>
          <cell r="O79">
            <v>27</v>
          </cell>
          <cell r="P79">
            <v>29</v>
          </cell>
          <cell r="Q79" t="str">
            <v>B+S</v>
          </cell>
          <cell r="R79">
            <v>0</v>
          </cell>
          <cell r="S79">
            <v>28.7577</v>
          </cell>
          <cell r="T79">
            <v>28.7577</v>
          </cell>
          <cell r="U79">
            <v>1</v>
          </cell>
        </row>
        <row r="80">
          <cell r="A80" t="str">
            <v>DCRE4-7.5-F</v>
          </cell>
          <cell r="B80" t="str">
            <v>GS090506</v>
          </cell>
          <cell r="C80">
            <v>5</v>
          </cell>
          <cell r="D80" t="str">
            <v>GI090804</v>
          </cell>
          <cell r="E80">
            <v>20090224</v>
          </cell>
          <cell r="F80" t="str">
            <v>7848</v>
          </cell>
          <cell r="G80" t="str">
            <v>LM LIFTMATERIAL GMBH</v>
          </cell>
          <cell r="H80" t="str">
            <v>STOCK SALES</v>
          </cell>
          <cell r="I80">
            <v>27</v>
          </cell>
          <cell r="J80" t="str">
            <v>Feb-2009</v>
          </cell>
          <cell r="K80" t="str">
            <v>Feb-2009</v>
          </cell>
          <cell r="L80" t="str">
            <v>GF</v>
          </cell>
          <cell r="M80" t="str">
            <v>INVERTER</v>
          </cell>
          <cell r="N80" t="str">
            <v>PCS</v>
          </cell>
          <cell r="O80">
            <v>27</v>
          </cell>
          <cell r="P80">
            <v>29</v>
          </cell>
          <cell r="Q80" t="str">
            <v>B+S</v>
          </cell>
          <cell r="R80">
            <v>0</v>
          </cell>
          <cell r="S80">
            <v>28.7577</v>
          </cell>
          <cell r="T80">
            <v>287.577</v>
          </cell>
          <cell r="U80">
            <v>10</v>
          </cell>
        </row>
        <row r="81">
          <cell r="A81" t="str">
            <v>DCRE4-7.5-F</v>
          </cell>
          <cell r="B81" t="str">
            <v>GS090616</v>
          </cell>
          <cell r="C81">
            <v>169</v>
          </cell>
          <cell r="D81" t="str">
            <v>GI090887</v>
          </cell>
          <cell r="E81">
            <v>20090225</v>
          </cell>
          <cell r="F81" t="str">
            <v>4028</v>
          </cell>
          <cell r="G81" t="str">
            <v>KON-TEK AUTOMATION AND DRIVES</v>
          </cell>
          <cell r="H81" t="str">
            <v>STOCK SALES</v>
          </cell>
          <cell r="I81">
            <v>24</v>
          </cell>
          <cell r="J81" t="str">
            <v>Feb-2009</v>
          </cell>
          <cell r="K81" t="str">
            <v>Feb-2009</v>
          </cell>
          <cell r="L81" t="str">
            <v>GF</v>
          </cell>
          <cell r="M81" t="str">
            <v>INVERTER</v>
          </cell>
          <cell r="N81" t="str">
            <v>PCS</v>
          </cell>
          <cell r="O81">
            <v>27</v>
          </cell>
          <cell r="P81">
            <v>29</v>
          </cell>
          <cell r="Q81" t="str">
            <v>B+S</v>
          </cell>
          <cell r="R81">
            <v>0</v>
          </cell>
          <cell r="S81">
            <v>28.7577</v>
          </cell>
          <cell r="T81">
            <v>86.273099999999999</v>
          </cell>
          <cell r="U81">
            <v>3</v>
          </cell>
        </row>
        <row r="82">
          <cell r="A82" t="str">
            <v>DCRE4-7.5-FZ</v>
          </cell>
          <cell r="B82" t="str">
            <v>GS084309</v>
          </cell>
          <cell r="C82">
            <v>4</v>
          </cell>
          <cell r="D82" t="str">
            <v>GI090992</v>
          </cell>
          <cell r="E82">
            <v>20090211</v>
          </cell>
          <cell r="F82" t="str">
            <v>7848</v>
          </cell>
          <cell r="G82" t="str">
            <v>LM LIFTMATERIAL GMBH</v>
          </cell>
          <cell r="H82" t="str">
            <v>STOCK SALES</v>
          </cell>
          <cell r="I82">
            <v>19</v>
          </cell>
          <cell r="J82" t="str">
            <v>Feb-2009</v>
          </cell>
          <cell r="K82" t="str">
            <v>Feb-2009</v>
          </cell>
          <cell r="L82" t="str">
            <v>GF</v>
          </cell>
          <cell r="M82" t="str">
            <v>INVERTER</v>
          </cell>
          <cell r="N82" t="str">
            <v>PCS</v>
          </cell>
          <cell r="O82">
            <v>0</v>
          </cell>
          <cell r="P82">
            <v>30</v>
          </cell>
          <cell r="Q82" t="str">
            <v>B+S</v>
          </cell>
          <cell r="R82">
            <v>0</v>
          </cell>
          <cell r="S82">
            <v>30.36</v>
          </cell>
          <cell r="T82">
            <v>30.36</v>
          </cell>
          <cell r="U82">
            <v>1</v>
          </cell>
        </row>
        <row r="83">
          <cell r="A83" t="str">
            <v>DCRE4-7.5-FZ</v>
          </cell>
          <cell r="B83" t="str">
            <v>GS084312</v>
          </cell>
          <cell r="C83">
            <v>4</v>
          </cell>
          <cell r="D83" t="str">
            <v>GI090993</v>
          </cell>
          <cell r="E83">
            <v>20090211</v>
          </cell>
          <cell r="F83" t="str">
            <v>7848</v>
          </cell>
          <cell r="G83" t="str">
            <v>LM LIFTMATERIAL GMBH</v>
          </cell>
          <cell r="H83" t="str">
            <v>STOCK SALES</v>
          </cell>
          <cell r="I83">
            <v>18</v>
          </cell>
          <cell r="J83" t="str">
            <v>Feb-2009</v>
          </cell>
          <cell r="K83" t="str">
            <v>Feb-2009</v>
          </cell>
          <cell r="L83" t="str">
            <v>GF</v>
          </cell>
          <cell r="M83" t="str">
            <v>INVERTER</v>
          </cell>
          <cell r="N83" t="str">
            <v>PCS</v>
          </cell>
          <cell r="O83">
            <v>0</v>
          </cell>
          <cell r="P83">
            <v>30</v>
          </cell>
          <cell r="Q83" t="str">
            <v>B+S</v>
          </cell>
          <cell r="R83">
            <v>0</v>
          </cell>
          <cell r="S83">
            <v>30.36</v>
          </cell>
          <cell r="T83">
            <v>30.36</v>
          </cell>
          <cell r="U83">
            <v>1</v>
          </cell>
        </row>
        <row r="84">
          <cell r="A84" t="str">
            <v>DCRE4-7.5-FZ</v>
          </cell>
          <cell r="B84" t="str">
            <v>GS084345</v>
          </cell>
          <cell r="C84">
            <v>3</v>
          </cell>
          <cell r="D84" t="str">
            <v>GI090954</v>
          </cell>
          <cell r="E84">
            <v>20090213</v>
          </cell>
          <cell r="F84" t="str">
            <v>7848</v>
          </cell>
          <cell r="G84" t="str">
            <v>LM LIFTMATERIAL GMBH</v>
          </cell>
          <cell r="H84" t="str">
            <v>STOCK SALES</v>
          </cell>
          <cell r="I84">
            <v>17</v>
          </cell>
          <cell r="J84" t="str">
            <v>Feb-2009</v>
          </cell>
          <cell r="K84" t="str">
            <v>Feb-2009</v>
          </cell>
          <cell r="L84" t="str">
            <v>GF</v>
          </cell>
          <cell r="M84" t="str">
            <v>INVERTER</v>
          </cell>
          <cell r="N84" t="str">
            <v>PCS</v>
          </cell>
          <cell r="O84">
            <v>0</v>
          </cell>
          <cell r="P84">
            <v>30</v>
          </cell>
          <cell r="Q84" t="str">
            <v>B+S</v>
          </cell>
          <cell r="R84">
            <v>0</v>
          </cell>
          <cell r="S84">
            <v>30.36</v>
          </cell>
          <cell r="T84">
            <v>30.36</v>
          </cell>
          <cell r="U84">
            <v>1</v>
          </cell>
        </row>
        <row r="85">
          <cell r="A85" t="str">
            <v>DCRE4-7.5-FZ</v>
          </cell>
          <cell r="B85" t="str">
            <v>GS084343</v>
          </cell>
          <cell r="C85">
            <v>3</v>
          </cell>
          <cell r="D85" t="str">
            <v>GI090968</v>
          </cell>
          <cell r="E85">
            <v>20090213</v>
          </cell>
          <cell r="F85" t="str">
            <v>7848</v>
          </cell>
          <cell r="G85" t="str">
            <v>LM LIFTMATERIAL GMBH</v>
          </cell>
          <cell r="H85" t="str">
            <v>STOCK SALES</v>
          </cell>
          <cell r="I85">
            <v>16</v>
          </cell>
          <cell r="J85" t="str">
            <v>Feb-2009</v>
          </cell>
          <cell r="K85" t="str">
            <v>Feb-2009</v>
          </cell>
          <cell r="L85" t="str">
            <v>GF</v>
          </cell>
          <cell r="M85" t="str">
            <v>INVERTER</v>
          </cell>
          <cell r="N85" t="str">
            <v>PCS</v>
          </cell>
          <cell r="O85">
            <v>0</v>
          </cell>
          <cell r="P85">
            <v>30</v>
          </cell>
          <cell r="Q85" t="str">
            <v>B+S</v>
          </cell>
          <cell r="R85">
            <v>0</v>
          </cell>
          <cell r="S85">
            <v>30.36</v>
          </cell>
          <cell r="T85">
            <v>30.36</v>
          </cell>
          <cell r="U85">
            <v>1</v>
          </cell>
        </row>
        <row r="86">
          <cell r="A86" t="str">
            <v>DCRE4-7.5-FZ</v>
          </cell>
          <cell r="B86" t="str">
            <v>GS084310</v>
          </cell>
          <cell r="C86">
            <v>4</v>
          </cell>
          <cell r="D86" t="str">
            <v>GI090959</v>
          </cell>
          <cell r="E86">
            <v>20090223</v>
          </cell>
          <cell r="F86" t="str">
            <v>7848</v>
          </cell>
          <cell r="G86" t="str">
            <v>LM LIFTMATERIAL GMBH</v>
          </cell>
          <cell r="H86" t="str">
            <v>STOCK SALES</v>
          </cell>
          <cell r="I86">
            <v>15</v>
          </cell>
          <cell r="J86" t="str">
            <v>Feb-2009</v>
          </cell>
          <cell r="K86" t="str">
            <v>Feb-2009</v>
          </cell>
          <cell r="L86" t="str">
            <v>GF</v>
          </cell>
          <cell r="M86" t="str">
            <v>INVERTER</v>
          </cell>
          <cell r="N86" t="str">
            <v>PCS</v>
          </cell>
          <cell r="O86">
            <v>0</v>
          </cell>
          <cell r="P86">
            <v>30</v>
          </cell>
          <cell r="Q86" t="str">
            <v>B+S</v>
          </cell>
          <cell r="R86">
            <v>0</v>
          </cell>
          <cell r="S86">
            <v>30.36</v>
          </cell>
          <cell r="T86">
            <v>30.36</v>
          </cell>
          <cell r="U86">
            <v>1</v>
          </cell>
        </row>
        <row r="87">
          <cell r="A87" t="str">
            <v>DCRE4-7.5-FZ</v>
          </cell>
          <cell r="B87" t="str">
            <v>GS084311</v>
          </cell>
          <cell r="C87">
            <v>5</v>
          </cell>
          <cell r="D87" t="str">
            <v>GI090995</v>
          </cell>
          <cell r="E87">
            <v>20090227</v>
          </cell>
          <cell r="F87" t="str">
            <v>7848</v>
          </cell>
          <cell r="G87" t="str">
            <v>LM LIFTMATERIAL GMBH</v>
          </cell>
          <cell r="H87" t="str">
            <v>STOCK SALES</v>
          </cell>
          <cell r="I87">
            <v>14</v>
          </cell>
          <cell r="J87" t="str">
            <v>Feb-2009</v>
          </cell>
          <cell r="K87" t="str">
            <v>Feb-2009</v>
          </cell>
          <cell r="L87" t="str">
            <v>GF</v>
          </cell>
          <cell r="M87" t="str">
            <v>INVERTER</v>
          </cell>
          <cell r="N87" t="str">
            <v>PCS</v>
          </cell>
          <cell r="O87">
            <v>0</v>
          </cell>
          <cell r="P87">
            <v>30</v>
          </cell>
          <cell r="Q87" t="str">
            <v>B+S</v>
          </cell>
          <cell r="R87">
            <v>0</v>
          </cell>
          <cell r="S87">
            <v>30.36</v>
          </cell>
          <cell r="T87">
            <v>30.36</v>
          </cell>
          <cell r="U87">
            <v>1</v>
          </cell>
        </row>
        <row r="88">
          <cell r="A88" t="str">
            <v>DCRE4-90B</v>
          </cell>
          <cell r="B88" t="str">
            <v>GS090583</v>
          </cell>
          <cell r="C88">
            <v>7</v>
          </cell>
          <cell r="D88" t="str">
            <v>GI090848</v>
          </cell>
          <cell r="E88">
            <v>20090223</v>
          </cell>
          <cell r="F88" t="str">
            <v>7097</v>
          </cell>
          <cell r="G88" t="str">
            <v>ATB BENELUX B.V.</v>
          </cell>
          <cell r="H88" t="str">
            <v>STOCK SALES</v>
          </cell>
          <cell r="I88">
            <v>11</v>
          </cell>
          <cell r="J88" t="str">
            <v>Feb-2009</v>
          </cell>
          <cell r="K88" t="str">
            <v>Feb-2009</v>
          </cell>
          <cell r="L88" t="str">
            <v>GF</v>
          </cell>
          <cell r="M88" t="str">
            <v>INVERTER</v>
          </cell>
          <cell r="N88" t="str">
            <v>PCS</v>
          </cell>
          <cell r="O88">
            <v>9</v>
          </cell>
          <cell r="P88">
            <v>191</v>
          </cell>
          <cell r="Q88" t="str">
            <v>B+S</v>
          </cell>
          <cell r="R88">
            <v>0</v>
          </cell>
          <cell r="S88">
            <v>191.1952</v>
          </cell>
          <cell r="T88">
            <v>382.3904</v>
          </cell>
          <cell r="U88">
            <v>2</v>
          </cell>
        </row>
        <row r="89">
          <cell r="A89" t="str">
            <v>DCRE4-90B</v>
          </cell>
          <cell r="B89" t="str">
            <v>GS090616</v>
          </cell>
          <cell r="C89">
            <v>146</v>
          </cell>
          <cell r="D89" t="str">
            <v>GI090887</v>
          </cell>
          <cell r="E89">
            <v>20090225</v>
          </cell>
          <cell r="F89" t="str">
            <v>4028</v>
          </cell>
          <cell r="G89" t="str">
            <v>KON-TEK AUTOMATION AND DRIVES</v>
          </cell>
          <cell r="H89" t="str">
            <v>STOCK SALES</v>
          </cell>
          <cell r="I89">
            <v>6</v>
          </cell>
          <cell r="J89" t="str">
            <v>Feb-2009</v>
          </cell>
          <cell r="K89" t="str">
            <v>Feb-2009</v>
          </cell>
          <cell r="L89" t="str">
            <v>GF</v>
          </cell>
          <cell r="M89" t="str">
            <v>INVERTER</v>
          </cell>
          <cell r="N89" t="str">
            <v>PCS</v>
          </cell>
          <cell r="O89">
            <v>9</v>
          </cell>
          <cell r="P89">
            <v>191</v>
          </cell>
          <cell r="Q89" t="str">
            <v>B+S</v>
          </cell>
          <cell r="R89">
            <v>0</v>
          </cell>
          <cell r="S89">
            <v>191.1952</v>
          </cell>
          <cell r="T89">
            <v>955.976</v>
          </cell>
          <cell r="U89">
            <v>5</v>
          </cell>
        </row>
        <row r="90">
          <cell r="A90" t="str">
            <v>GEHAEUSE 38700</v>
          </cell>
          <cell r="B90" t="str">
            <v>GS084299</v>
          </cell>
          <cell r="C90">
            <v>6</v>
          </cell>
          <cell r="D90" t="str">
            <v>GI090975</v>
          </cell>
          <cell r="E90">
            <v>20090201</v>
          </cell>
          <cell r="F90" t="str">
            <v>7848</v>
          </cell>
          <cell r="G90" t="str">
            <v>LM LIFTMATERIAL GMBH</v>
          </cell>
          <cell r="H90" t="str">
            <v>STOCK SALES</v>
          </cell>
          <cell r="I90">
            <v>191</v>
          </cell>
          <cell r="J90" t="str">
            <v>Feb-2009</v>
          </cell>
          <cell r="K90" t="str">
            <v>Feb-2009</v>
          </cell>
          <cell r="L90" t="str">
            <v>GF</v>
          </cell>
          <cell r="M90" t="str">
            <v>INVERTER</v>
          </cell>
          <cell r="N90" t="str">
            <v>PCS</v>
          </cell>
          <cell r="O90">
            <v>192</v>
          </cell>
          <cell r="P90">
            <v>68</v>
          </cell>
          <cell r="Q90" t="str">
            <v>CABINET</v>
          </cell>
          <cell r="R90">
            <v>0</v>
          </cell>
          <cell r="S90">
            <v>67.5</v>
          </cell>
          <cell r="T90">
            <v>67.5</v>
          </cell>
          <cell r="U90">
            <v>1</v>
          </cell>
        </row>
        <row r="91">
          <cell r="A91" t="str">
            <v>GEHAEUSE 38700</v>
          </cell>
          <cell r="B91" t="str">
            <v>GS084299</v>
          </cell>
          <cell r="C91">
            <v>14</v>
          </cell>
          <cell r="D91" t="str">
            <v>GI090975</v>
          </cell>
          <cell r="E91">
            <v>20090201</v>
          </cell>
          <cell r="F91" t="str">
            <v>7848</v>
          </cell>
          <cell r="G91" t="str">
            <v>LM LIFTMATERIAL GMBH</v>
          </cell>
          <cell r="H91" t="str">
            <v>STOCK SALES</v>
          </cell>
          <cell r="I91">
            <v>189</v>
          </cell>
          <cell r="J91" t="str">
            <v>Feb-2009</v>
          </cell>
          <cell r="K91" t="str">
            <v>Feb-2009</v>
          </cell>
          <cell r="L91" t="str">
            <v>GF</v>
          </cell>
          <cell r="M91" t="str">
            <v>INVERTER</v>
          </cell>
          <cell r="N91" t="str">
            <v>PCS</v>
          </cell>
          <cell r="O91">
            <v>192</v>
          </cell>
          <cell r="P91">
            <v>68</v>
          </cell>
          <cell r="Q91" t="str">
            <v>CABINET</v>
          </cell>
          <cell r="R91">
            <v>0</v>
          </cell>
          <cell r="S91">
            <v>67.5</v>
          </cell>
          <cell r="T91">
            <v>135</v>
          </cell>
          <cell r="U91">
            <v>2</v>
          </cell>
        </row>
        <row r="92">
          <cell r="A92" t="str">
            <v>GEHAEUSE 38700</v>
          </cell>
          <cell r="B92" t="str">
            <v>GS084335</v>
          </cell>
          <cell r="C92">
            <v>6</v>
          </cell>
          <cell r="D92" t="str">
            <v>GI090977</v>
          </cell>
          <cell r="E92">
            <v>20090201</v>
          </cell>
          <cell r="F92" t="str">
            <v>7848</v>
          </cell>
          <cell r="G92" t="str">
            <v>LM LIFTMATERIAL GMBH</v>
          </cell>
          <cell r="H92" t="str">
            <v>STOCK SALES</v>
          </cell>
          <cell r="I92">
            <v>188</v>
          </cell>
          <cell r="J92" t="str">
            <v>Feb-2009</v>
          </cell>
          <cell r="K92" t="str">
            <v>Feb-2009</v>
          </cell>
          <cell r="L92" t="str">
            <v>GF</v>
          </cell>
          <cell r="M92" t="str">
            <v>INVERTER</v>
          </cell>
          <cell r="N92" t="str">
            <v>PCS</v>
          </cell>
          <cell r="O92">
            <v>192</v>
          </cell>
          <cell r="P92">
            <v>68</v>
          </cell>
          <cell r="Q92" t="str">
            <v>CABINET</v>
          </cell>
          <cell r="R92">
            <v>0</v>
          </cell>
          <cell r="S92">
            <v>67.5</v>
          </cell>
          <cell r="T92">
            <v>67.5</v>
          </cell>
          <cell r="U92">
            <v>1</v>
          </cell>
        </row>
        <row r="93">
          <cell r="A93" t="str">
            <v>GEHAEUSE 38700</v>
          </cell>
          <cell r="B93" t="str">
            <v>GS084309</v>
          </cell>
          <cell r="C93">
            <v>6</v>
          </cell>
          <cell r="D93" t="str">
            <v>GI090992</v>
          </cell>
          <cell r="E93">
            <v>20090211</v>
          </cell>
          <cell r="F93" t="str">
            <v>7848</v>
          </cell>
          <cell r="G93" t="str">
            <v>LM LIFTMATERIAL GMBH</v>
          </cell>
          <cell r="H93" t="str">
            <v>STOCK SALES</v>
          </cell>
          <cell r="I93">
            <v>187</v>
          </cell>
          <cell r="J93" t="str">
            <v>Feb-2009</v>
          </cell>
          <cell r="K93" t="str">
            <v>Feb-2009</v>
          </cell>
          <cell r="L93" t="str">
            <v>GF</v>
          </cell>
          <cell r="M93" t="str">
            <v>INVERTER</v>
          </cell>
          <cell r="N93" t="str">
            <v>PCS</v>
          </cell>
          <cell r="O93">
            <v>192</v>
          </cell>
          <cell r="P93">
            <v>68</v>
          </cell>
          <cell r="Q93" t="str">
            <v>CABINET</v>
          </cell>
          <cell r="R93">
            <v>0</v>
          </cell>
          <cell r="S93">
            <v>67.5</v>
          </cell>
          <cell r="T93">
            <v>67.5</v>
          </cell>
          <cell r="U93">
            <v>1</v>
          </cell>
        </row>
        <row r="94">
          <cell r="A94" t="str">
            <v>GEHAEUSE 38700</v>
          </cell>
          <cell r="B94" t="str">
            <v>GS084312</v>
          </cell>
          <cell r="C94">
            <v>6</v>
          </cell>
          <cell r="D94" t="str">
            <v>GI090993</v>
          </cell>
          <cell r="E94">
            <v>20090211</v>
          </cell>
          <cell r="F94" t="str">
            <v>7848</v>
          </cell>
          <cell r="G94" t="str">
            <v>LM LIFTMATERIAL GMBH</v>
          </cell>
          <cell r="H94" t="str">
            <v>STOCK SALES</v>
          </cell>
          <cell r="I94">
            <v>186</v>
          </cell>
          <cell r="J94" t="str">
            <v>Feb-2009</v>
          </cell>
          <cell r="K94" t="str">
            <v>Feb-2009</v>
          </cell>
          <cell r="L94" t="str">
            <v>GF</v>
          </cell>
          <cell r="M94" t="str">
            <v>INVERTER</v>
          </cell>
          <cell r="N94" t="str">
            <v>PCS</v>
          </cell>
          <cell r="O94">
            <v>192</v>
          </cell>
          <cell r="P94">
            <v>68</v>
          </cell>
          <cell r="Q94" t="str">
            <v>CABINET</v>
          </cell>
          <cell r="R94">
            <v>0</v>
          </cell>
          <cell r="S94">
            <v>67.5</v>
          </cell>
          <cell r="T94">
            <v>67.5</v>
          </cell>
          <cell r="U94">
            <v>1</v>
          </cell>
        </row>
        <row r="95">
          <cell r="A95" t="str">
            <v>GEHAEUSE 38700</v>
          </cell>
          <cell r="B95" t="str">
            <v>GS084315</v>
          </cell>
          <cell r="C95">
            <v>6</v>
          </cell>
          <cell r="D95" t="str">
            <v>GI090712</v>
          </cell>
          <cell r="E95">
            <v>20090213</v>
          </cell>
          <cell r="F95" t="str">
            <v>7848</v>
          </cell>
          <cell r="G95" t="str">
            <v>LM LIFTMATERIAL GMBH</v>
          </cell>
          <cell r="H95" t="str">
            <v>STOCK SALES</v>
          </cell>
          <cell r="I95">
            <v>185</v>
          </cell>
          <cell r="J95" t="str">
            <v>Feb-2009</v>
          </cell>
          <cell r="K95" t="str">
            <v>Feb-2009</v>
          </cell>
          <cell r="L95" t="str">
            <v>GF</v>
          </cell>
          <cell r="M95" t="str">
            <v>INVERTER</v>
          </cell>
          <cell r="N95" t="str">
            <v>PCS</v>
          </cell>
          <cell r="O95">
            <v>192</v>
          </cell>
          <cell r="P95">
            <v>68</v>
          </cell>
          <cell r="Q95" t="str">
            <v>CABINET</v>
          </cell>
          <cell r="R95">
            <v>0</v>
          </cell>
          <cell r="S95">
            <v>67.5</v>
          </cell>
          <cell r="T95">
            <v>67.5</v>
          </cell>
          <cell r="U95">
            <v>1</v>
          </cell>
        </row>
        <row r="96">
          <cell r="A96" t="str">
            <v>GEHAEUSE 38700</v>
          </cell>
          <cell r="B96" t="str">
            <v>GS084316</v>
          </cell>
          <cell r="C96">
            <v>6</v>
          </cell>
          <cell r="D96" t="str">
            <v>GI090713</v>
          </cell>
          <cell r="E96">
            <v>20090213</v>
          </cell>
          <cell r="F96" t="str">
            <v>7848</v>
          </cell>
          <cell r="G96" t="str">
            <v>LM LIFTMATERIAL GMBH</v>
          </cell>
          <cell r="H96" t="str">
            <v>STOCK SALES</v>
          </cell>
          <cell r="I96">
            <v>184</v>
          </cell>
          <cell r="J96" t="str">
            <v>Feb-2009</v>
          </cell>
          <cell r="K96" t="str">
            <v>Feb-2009</v>
          </cell>
          <cell r="L96" t="str">
            <v>GF</v>
          </cell>
          <cell r="M96" t="str">
            <v>INVERTER</v>
          </cell>
          <cell r="N96" t="str">
            <v>PCS</v>
          </cell>
          <cell r="O96">
            <v>192</v>
          </cell>
          <cell r="P96">
            <v>68</v>
          </cell>
          <cell r="Q96" t="str">
            <v>CABINET</v>
          </cell>
          <cell r="R96">
            <v>0</v>
          </cell>
          <cell r="S96">
            <v>67.5</v>
          </cell>
          <cell r="T96">
            <v>67.5</v>
          </cell>
          <cell r="U96">
            <v>1</v>
          </cell>
        </row>
        <row r="97">
          <cell r="A97" t="str">
            <v>GEHAEUSE 38700</v>
          </cell>
          <cell r="B97" t="str">
            <v>GS084327</v>
          </cell>
          <cell r="C97">
            <v>14</v>
          </cell>
          <cell r="D97" t="str">
            <v>GI090715</v>
          </cell>
          <cell r="E97">
            <v>20090213</v>
          </cell>
          <cell r="F97" t="str">
            <v>7848</v>
          </cell>
          <cell r="G97" t="str">
            <v>LM LIFTMATERIAL GMBH</v>
          </cell>
          <cell r="H97" t="str">
            <v>STOCK SALES</v>
          </cell>
          <cell r="I97">
            <v>183</v>
          </cell>
          <cell r="J97" t="str">
            <v>Feb-2009</v>
          </cell>
          <cell r="K97" t="str">
            <v>Feb-2009</v>
          </cell>
          <cell r="L97" t="str">
            <v>GF</v>
          </cell>
          <cell r="M97" t="str">
            <v>INVERTER</v>
          </cell>
          <cell r="N97" t="str">
            <v>PCS</v>
          </cell>
          <cell r="O97">
            <v>192</v>
          </cell>
          <cell r="P97">
            <v>68</v>
          </cell>
          <cell r="Q97" t="str">
            <v>CABINET</v>
          </cell>
          <cell r="R97">
            <v>0</v>
          </cell>
          <cell r="S97">
            <v>67.5</v>
          </cell>
          <cell r="T97">
            <v>67.5</v>
          </cell>
          <cell r="U97">
            <v>1</v>
          </cell>
        </row>
        <row r="98">
          <cell r="A98" t="str">
            <v>GEHAEUSE 38700</v>
          </cell>
          <cell r="B98" t="str">
            <v>GS084330</v>
          </cell>
          <cell r="C98">
            <v>6</v>
          </cell>
          <cell r="D98" t="str">
            <v>GI090716</v>
          </cell>
          <cell r="E98">
            <v>20090213</v>
          </cell>
          <cell r="F98" t="str">
            <v>7848</v>
          </cell>
          <cell r="G98" t="str">
            <v>LM LIFTMATERIAL GMBH</v>
          </cell>
          <cell r="H98" t="str">
            <v>STOCK SALES</v>
          </cell>
          <cell r="I98">
            <v>182</v>
          </cell>
          <cell r="J98" t="str">
            <v>Feb-2009</v>
          </cell>
          <cell r="K98" t="str">
            <v>Feb-2009</v>
          </cell>
          <cell r="L98" t="str">
            <v>GF</v>
          </cell>
          <cell r="M98" t="str">
            <v>INVERTER</v>
          </cell>
          <cell r="N98" t="str">
            <v>PCS</v>
          </cell>
          <cell r="O98">
            <v>192</v>
          </cell>
          <cell r="P98">
            <v>68</v>
          </cell>
          <cell r="Q98" t="str">
            <v>CABINET</v>
          </cell>
          <cell r="R98">
            <v>0</v>
          </cell>
          <cell r="S98">
            <v>67.5</v>
          </cell>
          <cell r="T98">
            <v>67.5</v>
          </cell>
          <cell r="U98">
            <v>1</v>
          </cell>
        </row>
        <row r="99">
          <cell r="A99" t="str">
            <v>GEHAEUSE 38700</v>
          </cell>
          <cell r="B99" t="str">
            <v>GS084331</v>
          </cell>
          <cell r="C99">
            <v>6</v>
          </cell>
          <cell r="D99" t="str">
            <v>GI090717</v>
          </cell>
          <cell r="E99">
            <v>20090213</v>
          </cell>
          <cell r="F99" t="str">
            <v>7848</v>
          </cell>
          <cell r="G99" t="str">
            <v>LM LIFTMATERIAL GMBH</v>
          </cell>
          <cell r="H99" t="str">
            <v>STOCK SALES</v>
          </cell>
          <cell r="I99">
            <v>181</v>
          </cell>
          <cell r="J99" t="str">
            <v>Feb-2009</v>
          </cell>
          <cell r="K99" t="str">
            <v>Feb-2009</v>
          </cell>
          <cell r="L99" t="str">
            <v>GF</v>
          </cell>
          <cell r="M99" t="str">
            <v>INVERTER</v>
          </cell>
          <cell r="N99" t="str">
            <v>PCS</v>
          </cell>
          <cell r="O99">
            <v>192</v>
          </cell>
          <cell r="P99">
            <v>68</v>
          </cell>
          <cell r="Q99" t="str">
            <v>CABINET</v>
          </cell>
          <cell r="R99">
            <v>0</v>
          </cell>
          <cell r="S99">
            <v>67.5</v>
          </cell>
          <cell r="T99">
            <v>67.5</v>
          </cell>
          <cell r="U99">
            <v>1</v>
          </cell>
        </row>
        <row r="100">
          <cell r="A100" t="str">
            <v>GEHAEUSE 38700</v>
          </cell>
          <cell r="B100" t="str">
            <v>GS084333</v>
          </cell>
          <cell r="C100">
            <v>6</v>
          </cell>
          <cell r="D100" t="str">
            <v>GI090718</v>
          </cell>
          <cell r="E100">
            <v>20090213</v>
          </cell>
          <cell r="F100" t="str">
            <v>7848</v>
          </cell>
          <cell r="G100" t="str">
            <v>LM LIFTMATERIAL GMBH</v>
          </cell>
          <cell r="H100" t="str">
            <v>STOCK SALES</v>
          </cell>
          <cell r="I100">
            <v>180</v>
          </cell>
          <cell r="J100" t="str">
            <v>Feb-2009</v>
          </cell>
          <cell r="K100" t="str">
            <v>Feb-2009</v>
          </cell>
          <cell r="L100" t="str">
            <v>GF</v>
          </cell>
          <cell r="M100" t="str">
            <v>INVERTER</v>
          </cell>
          <cell r="N100" t="str">
            <v>PCS</v>
          </cell>
          <cell r="O100">
            <v>192</v>
          </cell>
          <cell r="P100">
            <v>68</v>
          </cell>
          <cell r="Q100" t="str">
            <v>CABINET</v>
          </cell>
          <cell r="R100">
            <v>0</v>
          </cell>
          <cell r="S100">
            <v>67.5</v>
          </cell>
          <cell r="T100">
            <v>67.5</v>
          </cell>
          <cell r="U100">
            <v>1</v>
          </cell>
        </row>
        <row r="101">
          <cell r="A101" t="str">
            <v>GEHAEUSE 38700</v>
          </cell>
          <cell r="B101" t="str">
            <v>GS084334</v>
          </cell>
          <cell r="C101">
            <v>6</v>
          </cell>
          <cell r="D101" t="str">
            <v>GI090719</v>
          </cell>
          <cell r="E101">
            <v>20090213</v>
          </cell>
          <cell r="F101" t="str">
            <v>7848</v>
          </cell>
          <cell r="G101" t="str">
            <v>LM LIFTMATERIAL GMBH</v>
          </cell>
          <cell r="H101" t="str">
            <v>STOCK SALES</v>
          </cell>
          <cell r="I101">
            <v>179</v>
          </cell>
          <cell r="J101" t="str">
            <v>Feb-2009</v>
          </cell>
          <cell r="K101" t="str">
            <v>Feb-2009</v>
          </cell>
          <cell r="L101" t="str">
            <v>GF</v>
          </cell>
          <cell r="M101" t="str">
            <v>INVERTER</v>
          </cell>
          <cell r="N101" t="str">
            <v>PCS</v>
          </cell>
          <cell r="O101">
            <v>192</v>
          </cell>
          <cell r="P101">
            <v>68</v>
          </cell>
          <cell r="Q101" t="str">
            <v>CABINET</v>
          </cell>
          <cell r="R101">
            <v>0</v>
          </cell>
          <cell r="S101">
            <v>67.5</v>
          </cell>
          <cell r="T101">
            <v>67.5</v>
          </cell>
          <cell r="U101">
            <v>1</v>
          </cell>
        </row>
        <row r="102">
          <cell r="A102" t="str">
            <v>GEHAEUSE 38700</v>
          </cell>
          <cell r="B102" t="str">
            <v>GS084345</v>
          </cell>
          <cell r="C102">
            <v>5</v>
          </cell>
          <cell r="D102" t="str">
            <v>GI090954</v>
          </cell>
          <cell r="E102">
            <v>20090213</v>
          </cell>
          <cell r="F102" t="str">
            <v>7848</v>
          </cell>
          <cell r="G102" t="str">
            <v>LM LIFTMATERIAL GMBH</v>
          </cell>
          <cell r="H102" t="str">
            <v>STOCK SALES</v>
          </cell>
          <cell r="I102">
            <v>178</v>
          </cell>
          <cell r="J102" t="str">
            <v>Feb-2009</v>
          </cell>
          <cell r="K102" t="str">
            <v>Feb-2009</v>
          </cell>
          <cell r="L102" t="str">
            <v>GF</v>
          </cell>
          <cell r="M102" t="str">
            <v>INVERTER</v>
          </cell>
          <cell r="N102" t="str">
            <v>PCS</v>
          </cell>
          <cell r="O102">
            <v>192</v>
          </cell>
          <cell r="P102">
            <v>68</v>
          </cell>
          <cell r="Q102" t="str">
            <v>CABINET</v>
          </cell>
          <cell r="R102">
            <v>0</v>
          </cell>
          <cell r="S102">
            <v>67.5</v>
          </cell>
          <cell r="T102">
            <v>67.5</v>
          </cell>
          <cell r="U102">
            <v>1</v>
          </cell>
        </row>
        <row r="103">
          <cell r="A103" t="str">
            <v>GEHAEUSE 38700</v>
          </cell>
          <cell r="B103" t="str">
            <v>GS084343</v>
          </cell>
          <cell r="C103">
            <v>5</v>
          </cell>
          <cell r="D103" t="str">
            <v>GI090968</v>
          </cell>
          <cell r="E103">
            <v>20090213</v>
          </cell>
          <cell r="F103" t="str">
            <v>7848</v>
          </cell>
          <cell r="G103" t="str">
            <v>LM LIFTMATERIAL GMBH</v>
          </cell>
          <cell r="H103" t="str">
            <v>STOCK SALES</v>
          </cell>
          <cell r="I103">
            <v>177</v>
          </cell>
          <cell r="J103" t="str">
            <v>Feb-2009</v>
          </cell>
          <cell r="K103" t="str">
            <v>Feb-2009</v>
          </cell>
          <cell r="L103" t="str">
            <v>GF</v>
          </cell>
          <cell r="M103" t="str">
            <v>INVERTER</v>
          </cell>
          <cell r="N103" t="str">
            <v>PCS</v>
          </cell>
          <cell r="O103">
            <v>192</v>
          </cell>
          <cell r="P103">
            <v>68</v>
          </cell>
          <cell r="Q103" t="str">
            <v>CABINET</v>
          </cell>
          <cell r="R103">
            <v>0</v>
          </cell>
          <cell r="S103">
            <v>67.5</v>
          </cell>
          <cell r="T103">
            <v>67.5</v>
          </cell>
          <cell r="U103">
            <v>1</v>
          </cell>
        </row>
        <row r="104">
          <cell r="A104" t="str">
            <v>GEHAEUSE 38700</v>
          </cell>
          <cell r="B104" t="str">
            <v>GS084356</v>
          </cell>
          <cell r="C104">
            <v>6</v>
          </cell>
          <cell r="D104" t="str">
            <v>GI090956</v>
          </cell>
          <cell r="E104">
            <v>20090223</v>
          </cell>
          <cell r="F104" t="str">
            <v>7848</v>
          </cell>
          <cell r="G104" t="str">
            <v>LM LIFTMATERIAL GMBH</v>
          </cell>
          <cell r="H104" t="str">
            <v>STOCK SALES</v>
          </cell>
          <cell r="I104">
            <v>176</v>
          </cell>
          <cell r="J104" t="str">
            <v>Feb-2009</v>
          </cell>
          <cell r="K104" t="str">
            <v>Feb-2009</v>
          </cell>
          <cell r="L104" t="str">
            <v>GF</v>
          </cell>
          <cell r="M104" t="str">
            <v>INVERTER</v>
          </cell>
          <cell r="N104" t="str">
            <v>PCS</v>
          </cell>
          <cell r="O104">
            <v>192</v>
          </cell>
          <cell r="P104">
            <v>68</v>
          </cell>
          <cell r="Q104" t="str">
            <v>CABINET</v>
          </cell>
          <cell r="R104">
            <v>0</v>
          </cell>
          <cell r="S104">
            <v>67.5</v>
          </cell>
          <cell r="T104">
            <v>67.5</v>
          </cell>
          <cell r="U104">
            <v>1</v>
          </cell>
        </row>
        <row r="105">
          <cell r="A105" t="str">
            <v>GEHAEUSE 38700</v>
          </cell>
          <cell r="B105" t="str">
            <v>GS084310</v>
          </cell>
          <cell r="C105">
            <v>6</v>
          </cell>
          <cell r="D105" t="str">
            <v>GI090959</v>
          </cell>
          <cell r="E105">
            <v>20090223</v>
          </cell>
          <cell r="F105" t="str">
            <v>7848</v>
          </cell>
          <cell r="G105" t="str">
            <v>LM LIFTMATERIAL GMBH</v>
          </cell>
          <cell r="H105" t="str">
            <v>STOCK SALES</v>
          </cell>
          <cell r="I105">
            <v>175</v>
          </cell>
          <cell r="J105" t="str">
            <v>Feb-2009</v>
          </cell>
          <cell r="K105" t="str">
            <v>Feb-2009</v>
          </cell>
          <cell r="L105" t="str">
            <v>GF</v>
          </cell>
          <cell r="M105" t="str">
            <v>INVERTER</v>
          </cell>
          <cell r="N105" t="str">
            <v>PCS</v>
          </cell>
          <cell r="O105">
            <v>192</v>
          </cell>
          <cell r="P105">
            <v>68</v>
          </cell>
          <cell r="Q105" t="str">
            <v>CABINET</v>
          </cell>
          <cell r="R105">
            <v>0</v>
          </cell>
          <cell r="S105">
            <v>67.5</v>
          </cell>
          <cell r="T105">
            <v>67.5</v>
          </cell>
          <cell r="U105">
            <v>1</v>
          </cell>
        </row>
        <row r="106">
          <cell r="A106" t="str">
            <v>GEHAEUSE 38700</v>
          </cell>
          <cell r="B106" t="str">
            <v>GS090282</v>
          </cell>
          <cell r="C106">
            <v>6</v>
          </cell>
          <cell r="D106" t="str">
            <v>GI090966</v>
          </cell>
          <cell r="E106">
            <v>20090223</v>
          </cell>
          <cell r="F106" t="str">
            <v>7848</v>
          </cell>
          <cell r="G106" t="str">
            <v>LM LIFTMATERIAL GMBH</v>
          </cell>
          <cell r="H106" t="str">
            <v>STOCK SALES</v>
          </cell>
          <cell r="I106">
            <v>174</v>
          </cell>
          <cell r="J106" t="str">
            <v>Feb-2009</v>
          </cell>
          <cell r="K106" t="str">
            <v>Feb-2009</v>
          </cell>
          <cell r="L106" t="str">
            <v>GF</v>
          </cell>
          <cell r="M106" t="str">
            <v>INVERTER</v>
          </cell>
          <cell r="N106" t="str">
            <v>PCS</v>
          </cell>
          <cell r="O106">
            <v>192</v>
          </cell>
          <cell r="P106">
            <v>68</v>
          </cell>
          <cell r="Q106" t="str">
            <v>CABINET</v>
          </cell>
          <cell r="R106">
            <v>0</v>
          </cell>
          <cell r="S106">
            <v>67.5</v>
          </cell>
          <cell r="T106">
            <v>67.5</v>
          </cell>
          <cell r="U106">
            <v>1</v>
          </cell>
        </row>
        <row r="107">
          <cell r="A107" t="str">
            <v>GEHAEUSE 38700</v>
          </cell>
          <cell r="B107" t="str">
            <v>GS090280</v>
          </cell>
          <cell r="C107">
            <v>6</v>
          </cell>
          <cell r="D107" t="str">
            <v>GI090967</v>
          </cell>
          <cell r="E107">
            <v>20090223</v>
          </cell>
          <cell r="F107" t="str">
            <v>7848</v>
          </cell>
          <cell r="G107" t="str">
            <v>LM LIFTMATERIAL GMBH</v>
          </cell>
          <cell r="H107" t="str">
            <v>STOCK SALES</v>
          </cell>
          <cell r="I107">
            <v>173</v>
          </cell>
          <cell r="J107" t="str">
            <v>Feb-2009</v>
          </cell>
          <cell r="K107" t="str">
            <v>Feb-2009</v>
          </cell>
          <cell r="L107" t="str">
            <v>GF</v>
          </cell>
          <cell r="M107" t="str">
            <v>INVERTER</v>
          </cell>
          <cell r="N107" t="str">
            <v>PCS</v>
          </cell>
          <cell r="O107">
            <v>192</v>
          </cell>
          <cell r="P107">
            <v>68</v>
          </cell>
          <cell r="Q107" t="str">
            <v>CABINET</v>
          </cell>
          <cell r="R107">
            <v>0</v>
          </cell>
          <cell r="S107">
            <v>67.5</v>
          </cell>
          <cell r="T107">
            <v>67.5</v>
          </cell>
          <cell r="U107">
            <v>1</v>
          </cell>
        </row>
        <row r="108">
          <cell r="A108" t="str">
            <v>GEHAEUSE 38700</v>
          </cell>
          <cell r="B108" t="str">
            <v>GS084352</v>
          </cell>
          <cell r="C108">
            <v>5</v>
          </cell>
          <cell r="D108" t="str">
            <v>GI090960</v>
          </cell>
          <cell r="E108">
            <v>20090227</v>
          </cell>
          <cell r="F108" t="str">
            <v>7848</v>
          </cell>
          <cell r="G108" t="str">
            <v>LM LIFTMATERIAL GMBH</v>
          </cell>
          <cell r="H108" t="str">
            <v>STOCK SALES</v>
          </cell>
          <cell r="I108">
            <v>172</v>
          </cell>
          <cell r="J108" t="str">
            <v>Feb-2009</v>
          </cell>
          <cell r="K108" t="str">
            <v>Feb-2009</v>
          </cell>
          <cell r="L108" t="str">
            <v>GF</v>
          </cell>
          <cell r="M108" t="str">
            <v>INVERTER</v>
          </cell>
          <cell r="N108" t="str">
            <v>PCS</v>
          </cell>
          <cell r="O108">
            <v>192</v>
          </cell>
          <cell r="P108">
            <v>68</v>
          </cell>
          <cell r="Q108" t="str">
            <v>CABINET</v>
          </cell>
          <cell r="R108">
            <v>0</v>
          </cell>
          <cell r="S108">
            <v>67.5</v>
          </cell>
          <cell r="T108">
            <v>67.5</v>
          </cell>
          <cell r="U108">
            <v>1</v>
          </cell>
        </row>
        <row r="109">
          <cell r="A109" t="str">
            <v>GEHAEUSE 38700</v>
          </cell>
          <cell r="B109" t="str">
            <v>GS090206</v>
          </cell>
          <cell r="C109">
            <v>6</v>
          </cell>
          <cell r="D109" t="str">
            <v>GI090963</v>
          </cell>
          <cell r="E109">
            <v>20090227</v>
          </cell>
          <cell r="F109" t="str">
            <v>7848</v>
          </cell>
          <cell r="G109" t="str">
            <v>LM LIFTMATERIAL GMBH</v>
          </cell>
          <cell r="H109" t="str">
            <v>STOCK SALES</v>
          </cell>
          <cell r="I109">
            <v>171</v>
          </cell>
          <cell r="J109" t="str">
            <v>Feb-2009</v>
          </cell>
          <cell r="K109" t="str">
            <v>Feb-2009</v>
          </cell>
          <cell r="L109" t="str">
            <v>GF</v>
          </cell>
          <cell r="M109" t="str">
            <v>INVERTER</v>
          </cell>
          <cell r="N109" t="str">
            <v>PCS</v>
          </cell>
          <cell r="O109">
            <v>192</v>
          </cell>
          <cell r="P109">
            <v>68</v>
          </cell>
          <cell r="Q109" t="str">
            <v>CABINET</v>
          </cell>
          <cell r="R109">
            <v>0</v>
          </cell>
          <cell r="S109">
            <v>67.5</v>
          </cell>
          <cell r="T109">
            <v>67.5</v>
          </cell>
          <cell r="U109">
            <v>1</v>
          </cell>
        </row>
        <row r="110">
          <cell r="A110" t="str">
            <v>GEHAEUSE 38700</v>
          </cell>
          <cell r="B110" t="str">
            <v>GS090762</v>
          </cell>
          <cell r="C110">
            <v>10</v>
          </cell>
          <cell r="D110" t="str">
            <v>GI090964</v>
          </cell>
          <cell r="E110">
            <v>20090227</v>
          </cell>
          <cell r="F110" t="str">
            <v>7848</v>
          </cell>
          <cell r="G110" t="str">
            <v>LM LIFTMATERIAL GMBH</v>
          </cell>
          <cell r="H110" t="str">
            <v>STOCK SALES</v>
          </cell>
          <cell r="I110">
            <v>170</v>
          </cell>
          <cell r="J110" t="str">
            <v>Feb-2009</v>
          </cell>
          <cell r="K110" t="str">
            <v>Feb-2009</v>
          </cell>
          <cell r="L110" t="str">
            <v>GF</v>
          </cell>
          <cell r="M110" t="str">
            <v>INVERTER</v>
          </cell>
          <cell r="N110" t="str">
            <v>PCS</v>
          </cell>
          <cell r="O110">
            <v>192</v>
          </cell>
          <cell r="P110">
            <v>68</v>
          </cell>
          <cell r="Q110" t="str">
            <v>CABINET</v>
          </cell>
          <cell r="R110">
            <v>0</v>
          </cell>
          <cell r="S110">
            <v>67.5</v>
          </cell>
          <cell r="T110">
            <v>67.5</v>
          </cell>
          <cell r="U110">
            <v>1</v>
          </cell>
        </row>
        <row r="111">
          <cell r="A111" t="str">
            <v>GEHAEUSE 38700</v>
          </cell>
          <cell r="B111" t="str">
            <v>GS084342</v>
          </cell>
          <cell r="C111">
            <v>6</v>
          </cell>
          <cell r="D111" t="str">
            <v>GI090969</v>
          </cell>
          <cell r="E111">
            <v>20090227</v>
          </cell>
          <cell r="F111" t="str">
            <v>7848</v>
          </cell>
          <cell r="G111" t="str">
            <v>LM LIFTMATERIAL GMBH</v>
          </cell>
          <cell r="H111" t="str">
            <v>STOCK SALES</v>
          </cell>
          <cell r="I111">
            <v>169</v>
          </cell>
          <cell r="J111" t="str">
            <v>Feb-2009</v>
          </cell>
          <cell r="K111" t="str">
            <v>Feb-2009</v>
          </cell>
          <cell r="L111" t="str">
            <v>GF</v>
          </cell>
          <cell r="M111" t="str">
            <v>INVERTER</v>
          </cell>
          <cell r="N111" t="str">
            <v>PCS</v>
          </cell>
          <cell r="O111">
            <v>192</v>
          </cell>
          <cell r="P111">
            <v>68</v>
          </cell>
          <cell r="Q111" t="str">
            <v>CABINET</v>
          </cell>
          <cell r="R111">
            <v>0</v>
          </cell>
          <cell r="S111">
            <v>67.5</v>
          </cell>
          <cell r="T111">
            <v>67.5</v>
          </cell>
          <cell r="U111">
            <v>1</v>
          </cell>
        </row>
        <row r="112">
          <cell r="A112" t="str">
            <v>GEHAEUSE 38700</v>
          </cell>
          <cell r="B112" t="str">
            <v>GS084341</v>
          </cell>
          <cell r="C112">
            <v>6</v>
          </cell>
          <cell r="D112" t="str">
            <v>GI090970</v>
          </cell>
          <cell r="E112">
            <v>20090227</v>
          </cell>
          <cell r="F112" t="str">
            <v>7848</v>
          </cell>
          <cell r="G112" t="str">
            <v>LM LIFTMATERIAL GMBH</v>
          </cell>
          <cell r="H112" t="str">
            <v>STOCK SALES</v>
          </cell>
          <cell r="I112">
            <v>168</v>
          </cell>
          <cell r="J112" t="str">
            <v>Feb-2009</v>
          </cell>
          <cell r="K112" t="str">
            <v>Feb-2009</v>
          </cell>
          <cell r="L112" t="str">
            <v>GF</v>
          </cell>
          <cell r="M112" t="str">
            <v>INVERTER</v>
          </cell>
          <cell r="N112" t="str">
            <v>PCS</v>
          </cell>
          <cell r="O112">
            <v>192</v>
          </cell>
          <cell r="P112">
            <v>68</v>
          </cell>
          <cell r="Q112" t="str">
            <v>CABINET</v>
          </cell>
          <cell r="R112">
            <v>0</v>
          </cell>
          <cell r="S112">
            <v>67.5</v>
          </cell>
          <cell r="T112">
            <v>67.5</v>
          </cell>
          <cell r="U112">
            <v>1</v>
          </cell>
        </row>
        <row r="113">
          <cell r="A113" t="str">
            <v>GEHAEUSE 38700</v>
          </cell>
          <cell r="B113" t="str">
            <v>GS084337</v>
          </cell>
          <cell r="C113">
            <v>6</v>
          </cell>
          <cell r="D113" t="str">
            <v>GI090994</v>
          </cell>
          <cell r="E113">
            <v>20090227</v>
          </cell>
          <cell r="F113" t="str">
            <v>7848</v>
          </cell>
          <cell r="G113" t="str">
            <v>LM LIFTMATERIAL GMBH</v>
          </cell>
          <cell r="H113" t="str">
            <v>STOCK SALES</v>
          </cell>
          <cell r="I113">
            <v>167</v>
          </cell>
          <cell r="J113" t="str">
            <v>Feb-2009</v>
          </cell>
          <cell r="K113" t="str">
            <v>Feb-2009</v>
          </cell>
          <cell r="L113" t="str">
            <v>GF</v>
          </cell>
          <cell r="M113" t="str">
            <v>INVERTER</v>
          </cell>
          <cell r="N113" t="str">
            <v>PCS</v>
          </cell>
          <cell r="O113">
            <v>192</v>
          </cell>
          <cell r="P113">
            <v>68</v>
          </cell>
          <cell r="Q113" t="str">
            <v>CABINET</v>
          </cell>
          <cell r="R113">
            <v>0</v>
          </cell>
          <cell r="S113">
            <v>67.5</v>
          </cell>
          <cell r="T113">
            <v>67.5</v>
          </cell>
          <cell r="U113">
            <v>1</v>
          </cell>
        </row>
        <row r="114">
          <cell r="A114" t="str">
            <v>GEHAEUSE 38700</v>
          </cell>
          <cell r="B114" t="str">
            <v>GS084311</v>
          </cell>
          <cell r="C114">
            <v>7</v>
          </cell>
          <cell r="D114" t="str">
            <v>GI090995</v>
          </cell>
          <cell r="E114">
            <v>20090227</v>
          </cell>
          <cell r="F114" t="str">
            <v>7848</v>
          </cell>
          <cell r="G114" t="str">
            <v>LM LIFTMATERIAL GMBH</v>
          </cell>
          <cell r="H114" t="str">
            <v>STOCK SALES</v>
          </cell>
          <cell r="I114">
            <v>166</v>
          </cell>
          <cell r="J114" t="str">
            <v>Feb-2009</v>
          </cell>
          <cell r="K114" t="str">
            <v>Feb-2009</v>
          </cell>
          <cell r="L114" t="str">
            <v>GF</v>
          </cell>
          <cell r="M114" t="str">
            <v>INVERTER</v>
          </cell>
          <cell r="N114" t="str">
            <v>PCS</v>
          </cell>
          <cell r="O114">
            <v>192</v>
          </cell>
          <cell r="P114">
            <v>68</v>
          </cell>
          <cell r="Q114" t="str">
            <v>CABINET</v>
          </cell>
          <cell r="R114">
            <v>0</v>
          </cell>
          <cell r="S114">
            <v>67.5</v>
          </cell>
          <cell r="T114">
            <v>67.5</v>
          </cell>
          <cell r="U114">
            <v>1</v>
          </cell>
        </row>
        <row r="115">
          <cell r="A115" t="str">
            <v>P9900561001 CU-MRL</v>
          </cell>
          <cell r="B115" t="str">
            <v>GS090762</v>
          </cell>
          <cell r="C115">
            <v>5</v>
          </cell>
          <cell r="D115" t="str">
            <v>GI090964</v>
          </cell>
          <cell r="E115">
            <v>20090227</v>
          </cell>
          <cell r="F115" t="str">
            <v>7848</v>
          </cell>
          <cell r="G115" t="str">
            <v>LM LIFTMATERIAL GMBH</v>
          </cell>
          <cell r="H115" t="str">
            <v>STOCK SALES</v>
          </cell>
          <cell r="I115">
            <v>0</v>
          </cell>
          <cell r="J115" t="str">
            <v>Feb-2009</v>
          </cell>
          <cell r="K115" t="str">
            <v>Feb-2009</v>
          </cell>
          <cell r="L115" t="str">
            <v>GF</v>
          </cell>
          <cell r="M115" t="str">
            <v>INVERTER</v>
          </cell>
          <cell r="N115" t="str">
            <v>PCS</v>
          </cell>
          <cell r="O115">
            <v>0</v>
          </cell>
          <cell r="P115">
            <v>2</v>
          </cell>
          <cell r="Q115" t="str">
            <v>CABINET</v>
          </cell>
          <cell r="R115">
            <v>0</v>
          </cell>
          <cell r="S115">
            <v>2.2200000000000002</v>
          </cell>
          <cell r="T115">
            <v>2.2200000000000002</v>
          </cell>
          <cell r="U115">
            <v>1</v>
          </cell>
        </row>
        <row r="116">
          <cell r="A116" t="str">
            <v>P9900561001 MEHRPREIS PRO M</v>
          </cell>
          <cell r="B116" t="str">
            <v>GS090762</v>
          </cell>
          <cell r="C116">
            <v>12</v>
          </cell>
          <cell r="D116" t="str">
            <v>GI090964</v>
          </cell>
          <cell r="E116">
            <v>20090227</v>
          </cell>
          <cell r="F116" t="str">
            <v>7848</v>
          </cell>
          <cell r="G116" t="str">
            <v>LM LIFTMATERIAL GMBH</v>
          </cell>
          <cell r="H116" t="str">
            <v>STOCK SALES</v>
          </cell>
          <cell r="I116">
            <v>0</v>
          </cell>
          <cell r="J116" t="str">
            <v>Feb-2009</v>
          </cell>
          <cell r="K116" t="str">
            <v>Feb-2009</v>
          </cell>
          <cell r="L116" t="str">
            <v>GF</v>
          </cell>
          <cell r="M116" t="str">
            <v>INVERTER</v>
          </cell>
          <cell r="N116" t="str">
            <v>PCS</v>
          </cell>
          <cell r="O116">
            <v>0</v>
          </cell>
          <cell r="P116">
            <v>2</v>
          </cell>
          <cell r="Q116" t="str">
            <v>CABINET</v>
          </cell>
          <cell r="R116">
            <v>0</v>
          </cell>
          <cell r="S116">
            <v>1.96</v>
          </cell>
          <cell r="T116">
            <v>7.84</v>
          </cell>
          <cell r="U116">
            <v>4</v>
          </cell>
        </row>
        <row r="117">
          <cell r="A117" t="str">
            <v>P9900561002 CU-MRL</v>
          </cell>
          <cell r="B117" t="str">
            <v>GS084345</v>
          </cell>
          <cell r="C117">
            <v>13</v>
          </cell>
          <cell r="D117" t="str">
            <v>GI090954</v>
          </cell>
          <cell r="E117">
            <v>20090213</v>
          </cell>
          <cell r="F117" t="str">
            <v>7848</v>
          </cell>
          <cell r="G117" t="str">
            <v>LM LIFTMATERIAL GMBH</v>
          </cell>
          <cell r="H117" t="str">
            <v>STOCK SALES</v>
          </cell>
          <cell r="I117">
            <v>-1</v>
          </cell>
          <cell r="J117" t="str">
            <v>Feb-2009</v>
          </cell>
          <cell r="K117" t="str">
            <v>Feb-2009</v>
          </cell>
          <cell r="L117" t="str">
            <v>GF</v>
          </cell>
          <cell r="M117" t="str">
            <v>INVERTER</v>
          </cell>
          <cell r="N117" t="str">
            <v>PCS</v>
          </cell>
          <cell r="O117">
            <v>0</v>
          </cell>
          <cell r="P117">
            <v>9</v>
          </cell>
          <cell r="Q117" t="str">
            <v>CABINET</v>
          </cell>
          <cell r="R117">
            <v>0</v>
          </cell>
          <cell r="S117">
            <v>9.1199999999999992</v>
          </cell>
          <cell r="T117">
            <v>9.1199999999999992</v>
          </cell>
          <cell r="U117">
            <v>1</v>
          </cell>
        </row>
        <row r="118">
          <cell r="A118" t="str">
            <v>P9900561002 CU-MRL</v>
          </cell>
          <cell r="B118" t="str">
            <v>GS084343</v>
          </cell>
          <cell r="C118">
            <v>13</v>
          </cell>
          <cell r="D118" t="str">
            <v>GI090968</v>
          </cell>
          <cell r="E118">
            <v>20090213</v>
          </cell>
          <cell r="F118" t="str">
            <v>7848</v>
          </cell>
          <cell r="G118" t="str">
            <v>LM LIFTMATERIAL GMBH</v>
          </cell>
          <cell r="H118" t="str">
            <v>STOCK SALES</v>
          </cell>
          <cell r="I118">
            <v>-2</v>
          </cell>
          <cell r="J118" t="str">
            <v>Feb-2009</v>
          </cell>
          <cell r="K118" t="str">
            <v>Feb-2009</v>
          </cell>
          <cell r="L118" t="str">
            <v>GF</v>
          </cell>
          <cell r="M118" t="str">
            <v>INVERTER</v>
          </cell>
          <cell r="N118" t="str">
            <v>PCS</v>
          </cell>
          <cell r="O118">
            <v>0</v>
          </cell>
          <cell r="P118">
            <v>9</v>
          </cell>
          <cell r="Q118" t="str">
            <v>CABINET</v>
          </cell>
          <cell r="R118">
            <v>0</v>
          </cell>
          <cell r="S118">
            <v>9.1199999999999992</v>
          </cell>
          <cell r="T118">
            <v>9.1199999999999992</v>
          </cell>
          <cell r="U118">
            <v>1</v>
          </cell>
        </row>
        <row r="119">
          <cell r="A119" t="str">
            <v>P9900561002 MEHRPREIS PRO M</v>
          </cell>
          <cell r="B119" t="str">
            <v>GS084345</v>
          </cell>
          <cell r="C119">
            <v>7</v>
          </cell>
          <cell r="D119" t="str">
            <v>GI090954</v>
          </cell>
          <cell r="E119">
            <v>20090213</v>
          </cell>
          <cell r="F119" t="str">
            <v>7848</v>
          </cell>
          <cell r="G119" t="str">
            <v>LM LIFTMATERIAL GMBH</v>
          </cell>
          <cell r="H119" t="str">
            <v>STOCK SALES</v>
          </cell>
          <cell r="I119">
            <v>-31</v>
          </cell>
          <cell r="J119" t="str">
            <v>Feb-2009</v>
          </cell>
          <cell r="K119" t="str">
            <v>Feb-2009</v>
          </cell>
          <cell r="L119" t="str">
            <v>GF</v>
          </cell>
          <cell r="M119" t="str">
            <v>INVERTER</v>
          </cell>
          <cell r="N119" t="str">
            <v>PCS</v>
          </cell>
          <cell r="O119">
            <v>0</v>
          </cell>
          <cell r="P119">
            <v>2</v>
          </cell>
          <cell r="Q119" t="str">
            <v>CABINET</v>
          </cell>
          <cell r="R119">
            <v>0</v>
          </cell>
          <cell r="S119">
            <v>1.96</v>
          </cell>
          <cell r="T119">
            <v>60.76</v>
          </cell>
          <cell r="U119">
            <v>31</v>
          </cell>
        </row>
        <row r="120">
          <cell r="A120" t="str">
            <v>P9900561002 MEHRPREIS PRO M</v>
          </cell>
          <cell r="B120" t="str">
            <v>GS084343</v>
          </cell>
          <cell r="C120">
            <v>7</v>
          </cell>
          <cell r="D120" t="str">
            <v>GI090968</v>
          </cell>
          <cell r="E120">
            <v>20090213</v>
          </cell>
          <cell r="F120" t="str">
            <v>7848</v>
          </cell>
          <cell r="G120" t="str">
            <v>LM LIFTMATERIAL GMBH</v>
          </cell>
          <cell r="H120" t="str">
            <v>STOCK SALES</v>
          </cell>
          <cell r="I120">
            <v>-46</v>
          </cell>
          <cell r="J120" t="str">
            <v>Feb-2009</v>
          </cell>
          <cell r="K120" t="str">
            <v>Feb-2009</v>
          </cell>
          <cell r="L120" t="str">
            <v>GF</v>
          </cell>
          <cell r="M120" t="str">
            <v>INVERTER</v>
          </cell>
          <cell r="N120" t="str">
            <v>PCS</v>
          </cell>
          <cell r="O120">
            <v>0</v>
          </cell>
          <cell r="P120">
            <v>2</v>
          </cell>
          <cell r="Q120" t="str">
            <v>CABINET</v>
          </cell>
          <cell r="R120">
            <v>0</v>
          </cell>
          <cell r="S120">
            <v>1.96</v>
          </cell>
          <cell r="T120">
            <v>29.4</v>
          </cell>
          <cell r="U120">
            <v>15</v>
          </cell>
        </row>
        <row r="121">
          <cell r="A121" t="str">
            <v>P9900561003</v>
          </cell>
          <cell r="B121" t="str">
            <v>GS090206</v>
          </cell>
          <cell r="C121">
            <v>13</v>
          </cell>
          <cell r="D121" t="str">
            <v>GI090963</v>
          </cell>
          <cell r="E121">
            <v>20090227</v>
          </cell>
          <cell r="F121" t="str">
            <v>7848</v>
          </cell>
          <cell r="G121" t="str">
            <v>LM LIFTMATERIAL GMBH</v>
          </cell>
          <cell r="H121" t="str">
            <v>STOCK SALES</v>
          </cell>
          <cell r="I121">
            <v>1</v>
          </cell>
          <cell r="J121" t="str">
            <v>Feb-2009</v>
          </cell>
          <cell r="K121" t="str">
            <v>Feb-2009</v>
          </cell>
          <cell r="L121" t="str">
            <v>GF</v>
          </cell>
          <cell r="M121" t="str">
            <v>INVERTER</v>
          </cell>
          <cell r="N121" t="str">
            <v>PCS</v>
          </cell>
          <cell r="O121">
            <v>0</v>
          </cell>
          <cell r="P121">
            <v>63</v>
          </cell>
          <cell r="Q121" t="str">
            <v>CABINET</v>
          </cell>
          <cell r="R121">
            <v>0</v>
          </cell>
          <cell r="S121">
            <v>62.58</v>
          </cell>
          <cell r="T121">
            <v>62.58</v>
          </cell>
          <cell r="U121">
            <v>1</v>
          </cell>
        </row>
        <row r="122">
          <cell r="A122" t="str">
            <v>P9900561003 CU-MRL</v>
          </cell>
          <cell r="B122" t="str">
            <v>GS084352</v>
          </cell>
          <cell r="C122">
            <v>11</v>
          </cell>
          <cell r="D122" t="str">
            <v>GI090960</v>
          </cell>
          <cell r="E122">
            <v>20090227</v>
          </cell>
          <cell r="F122" t="str">
            <v>7848</v>
          </cell>
          <cell r="G122" t="str">
            <v>LM LIFTMATERIAL GMBH</v>
          </cell>
          <cell r="H122" t="str">
            <v>STOCK SALES</v>
          </cell>
          <cell r="I122">
            <v>1</v>
          </cell>
          <cell r="J122" t="str">
            <v>Feb-2009</v>
          </cell>
          <cell r="K122" t="str">
            <v>Feb-2009</v>
          </cell>
          <cell r="L122" t="str">
            <v>GF</v>
          </cell>
          <cell r="M122" t="str">
            <v>INVERTER</v>
          </cell>
          <cell r="N122" t="str">
            <v>PCS</v>
          </cell>
          <cell r="O122">
            <v>0</v>
          </cell>
          <cell r="P122">
            <v>7</v>
          </cell>
          <cell r="Q122" t="str">
            <v>CABINET</v>
          </cell>
          <cell r="R122">
            <v>0</v>
          </cell>
          <cell r="S122">
            <v>6.61</v>
          </cell>
          <cell r="T122">
            <v>6.61</v>
          </cell>
          <cell r="U122">
            <v>1</v>
          </cell>
        </row>
        <row r="123">
          <cell r="A123" t="str">
            <v>P9900561003 CU-MRL</v>
          </cell>
          <cell r="B123" t="str">
            <v>GS090206</v>
          </cell>
          <cell r="C123">
            <v>14</v>
          </cell>
          <cell r="D123" t="str">
            <v>GI090963</v>
          </cell>
          <cell r="E123">
            <v>20090227</v>
          </cell>
          <cell r="F123" t="str">
            <v>7848</v>
          </cell>
          <cell r="G123" t="str">
            <v>LM LIFTMATERIAL GMBH</v>
          </cell>
          <cell r="H123" t="str">
            <v>STOCK SALES</v>
          </cell>
          <cell r="I123">
            <v>0</v>
          </cell>
          <cell r="J123" t="str">
            <v>Feb-2009</v>
          </cell>
          <cell r="K123" t="str">
            <v>Feb-2009</v>
          </cell>
          <cell r="L123" t="str">
            <v>GF</v>
          </cell>
          <cell r="M123" t="str">
            <v>INVERTER</v>
          </cell>
          <cell r="N123" t="str">
            <v>PCS</v>
          </cell>
          <cell r="O123">
            <v>0</v>
          </cell>
          <cell r="P123">
            <v>7</v>
          </cell>
          <cell r="Q123" t="str">
            <v>CABINET</v>
          </cell>
          <cell r="R123">
            <v>0</v>
          </cell>
          <cell r="S123">
            <v>6.61</v>
          </cell>
          <cell r="T123">
            <v>6.61</v>
          </cell>
          <cell r="U123">
            <v>1</v>
          </cell>
        </row>
        <row r="124">
          <cell r="A124" t="str">
            <v>P9900561003 MEHRPREIS PRO M</v>
          </cell>
          <cell r="B124" t="str">
            <v>GS084352</v>
          </cell>
          <cell r="C124">
            <v>7</v>
          </cell>
          <cell r="D124" t="str">
            <v>GI090960</v>
          </cell>
          <cell r="E124">
            <v>20090227</v>
          </cell>
          <cell r="F124" t="str">
            <v>7848</v>
          </cell>
          <cell r="G124" t="str">
            <v>LM LIFTMATERIAL GMBH</v>
          </cell>
          <cell r="H124" t="str">
            <v>STOCK SALES</v>
          </cell>
          <cell r="I124">
            <v>15</v>
          </cell>
          <cell r="J124" t="str">
            <v>Feb-2009</v>
          </cell>
          <cell r="K124" t="str">
            <v>Feb-2009</v>
          </cell>
          <cell r="L124" t="str">
            <v>GF</v>
          </cell>
          <cell r="M124" t="str">
            <v>INVERTER</v>
          </cell>
          <cell r="N124" t="str">
            <v>PCS</v>
          </cell>
          <cell r="O124">
            <v>0</v>
          </cell>
          <cell r="P124">
            <v>2</v>
          </cell>
          <cell r="Q124" t="str">
            <v>CABINET</v>
          </cell>
          <cell r="R124">
            <v>0</v>
          </cell>
          <cell r="S124">
            <v>1.96</v>
          </cell>
          <cell r="T124">
            <v>27.44</v>
          </cell>
          <cell r="U124">
            <v>14</v>
          </cell>
        </row>
        <row r="125">
          <cell r="A125" t="str">
            <v>P9900561003 MEHRPREIS PRO M</v>
          </cell>
          <cell r="B125" t="str">
            <v>GS090206</v>
          </cell>
          <cell r="C125">
            <v>2</v>
          </cell>
          <cell r="D125" t="str">
            <v>GI090963</v>
          </cell>
          <cell r="E125">
            <v>20090227</v>
          </cell>
          <cell r="F125" t="str">
            <v>7848</v>
          </cell>
          <cell r="G125" t="str">
            <v>LM LIFTMATERIAL GMBH</v>
          </cell>
          <cell r="H125" t="str">
            <v>STOCK SALES</v>
          </cell>
          <cell r="I125">
            <v>0</v>
          </cell>
          <cell r="J125" t="str">
            <v>Feb-2009</v>
          </cell>
          <cell r="K125" t="str">
            <v>Feb-2009</v>
          </cell>
          <cell r="L125" t="str">
            <v>GF</v>
          </cell>
          <cell r="M125" t="str">
            <v>INVERTER</v>
          </cell>
          <cell r="N125" t="str">
            <v>PCS</v>
          </cell>
          <cell r="O125">
            <v>0</v>
          </cell>
          <cell r="P125">
            <v>2</v>
          </cell>
          <cell r="Q125" t="str">
            <v>CABINET</v>
          </cell>
          <cell r="R125">
            <v>0</v>
          </cell>
          <cell r="S125">
            <v>1.96</v>
          </cell>
          <cell r="T125">
            <v>29.4</v>
          </cell>
          <cell r="U125">
            <v>15</v>
          </cell>
        </row>
        <row r="126">
          <cell r="A126" t="str">
            <v>P9900561013 CU-MRL</v>
          </cell>
          <cell r="B126" t="str">
            <v>GS090282</v>
          </cell>
          <cell r="C126">
            <v>14</v>
          </cell>
          <cell r="D126" t="str">
            <v>GI090966</v>
          </cell>
          <cell r="E126">
            <v>20090223</v>
          </cell>
          <cell r="F126" t="str">
            <v>7848</v>
          </cell>
          <cell r="G126" t="str">
            <v>LM LIFTMATERIAL GMBH</v>
          </cell>
          <cell r="H126" t="str">
            <v>STOCK SALES</v>
          </cell>
          <cell r="I126">
            <v>-1</v>
          </cell>
          <cell r="J126" t="str">
            <v>Feb-2009</v>
          </cell>
          <cell r="K126" t="str">
            <v>Feb-2009</v>
          </cell>
          <cell r="L126" t="str">
            <v>GF</v>
          </cell>
          <cell r="M126" t="str">
            <v>INVERTER</v>
          </cell>
          <cell r="N126" t="str">
            <v>PCS</v>
          </cell>
          <cell r="O126">
            <v>0</v>
          </cell>
          <cell r="P126">
            <v>9</v>
          </cell>
          <cell r="Q126" t="str">
            <v>CABINET</v>
          </cell>
          <cell r="R126">
            <v>0</v>
          </cell>
          <cell r="S126">
            <v>8.5500000000000007</v>
          </cell>
          <cell r="T126">
            <v>8.5500000000000007</v>
          </cell>
          <cell r="U126">
            <v>1</v>
          </cell>
        </row>
        <row r="127">
          <cell r="A127" t="str">
            <v>P9900561013 CU-MRL</v>
          </cell>
          <cell r="B127" t="str">
            <v>GS090280</v>
          </cell>
          <cell r="C127">
            <v>14</v>
          </cell>
          <cell r="D127" t="str">
            <v>GI090967</v>
          </cell>
          <cell r="E127">
            <v>20090223</v>
          </cell>
          <cell r="F127" t="str">
            <v>7848</v>
          </cell>
          <cell r="G127" t="str">
            <v>LM LIFTMATERIAL GMBH</v>
          </cell>
          <cell r="H127" t="str">
            <v>STOCK SALES</v>
          </cell>
          <cell r="I127">
            <v>-2</v>
          </cell>
          <cell r="J127" t="str">
            <v>Feb-2009</v>
          </cell>
          <cell r="K127" t="str">
            <v>Feb-2009</v>
          </cell>
          <cell r="L127" t="str">
            <v>GF</v>
          </cell>
          <cell r="M127" t="str">
            <v>INVERTER</v>
          </cell>
          <cell r="N127" t="str">
            <v>PCS</v>
          </cell>
          <cell r="O127">
            <v>0</v>
          </cell>
          <cell r="P127">
            <v>9</v>
          </cell>
          <cell r="Q127" t="str">
            <v>CABINET</v>
          </cell>
          <cell r="R127">
            <v>0</v>
          </cell>
          <cell r="S127">
            <v>8.5500000000000007</v>
          </cell>
          <cell r="T127">
            <v>8.5500000000000007</v>
          </cell>
          <cell r="U127">
            <v>1</v>
          </cell>
        </row>
        <row r="128">
          <cell r="A128" t="str">
            <v>P9900561013 MEHRPREIS PRO M</v>
          </cell>
          <cell r="B128" t="str">
            <v>GS090282</v>
          </cell>
          <cell r="C128">
            <v>8</v>
          </cell>
          <cell r="D128" t="str">
            <v>GI090966</v>
          </cell>
          <cell r="E128">
            <v>20090223</v>
          </cell>
          <cell r="F128" t="str">
            <v>7848</v>
          </cell>
          <cell r="G128" t="str">
            <v>LM LIFTMATERIAL GMBH</v>
          </cell>
          <cell r="H128" t="str">
            <v>STOCK SALES</v>
          </cell>
          <cell r="I128">
            <v>-16</v>
          </cell>
          <cell r="J128" t="str">
            <v>Feb-2009</v>
          </cell>
          <cell r="K128" t="str">
            <v>Feb-2009</v>
          </cell>
          <cell r="L128" t="str">
            <v>GF</v>
          </cell>
          <cell r="M128" t="str">
            <v>INVERTER</v>
          </cell>
          <cell r="N128" t="str">
            <v>PCS</v>
          </cell>
          <cell r="O128">
            <v>0</v>
          </cell>
          <cell r="P128">
            <v>3</v>
          </cell>
          <cell r="Q128" t="str">
            <v>CABINET</v>
          </cell>
          <cell r="R128">
            <v>0</v>
          </cell>
          <cell r="S128">
            <v>2.66</v>
          </cell>
          <cell r="T128">
            <v>42.56</v>
          </cell>
          <cell r="U128">
            <v>16</v>
          </cell>
        </row>
        <row r="129">
          <cell r="A129" t="str">
            <v>P9900561013 MEHRPREIS PRO M</v>
          </cell>
          <cell r="B129" t="str">
            <v>GS090280</v>
          </cell>
          <cell r="C129">
            <v>8</v>
          </cell>
          <cell r="D129" t="str">
            <v>GI090967</v>
          </cell>
          <cell r="E129">
            <v>20090223</v>
          </cell>
          <cell r="F129" t="str">
            <v>7848</v>
          </cell>
          <cell r="G129" t="str">
            <v>LM LIFTMATERIAL GMBH</v>
          </cell>
          <cell r="H129" t="str">
            <v>STOCK SALES</v>
          </cell>
          <cell r="I129">
            <v>-32</v>
          </cell>
          <cell r="J129" t="str">
            <v>Feb-2009</v>
          </cell>
          <cell r="K129" t="str">
            <v>Feb-2009</v>
          </cell>
          <cell r="L129" t="str">
            <v>GF</v>
          </cell>
          <cell r="M129" t="str">
            <v>INVERTER</v>
          </cell>
          <cell r="N129" t="str">
            <v>PCS</v>
          </cell>
          <cell r="O129">
            <v>0</v>
          </cell>
          <cell r="P129">
            <v>3</v>
          </cell>
          <cell r="Q129" t="str">
            <v>CABINET</v>
          </cell>
          <cell r="R129">
            <v>0</v>
          </cell>
          <cell r="S129">
            <v>2.66</v>
          </cell>
          <cell r="T129">
            <v>42.56</v>
          </cell>
          <cell r="U129">
            <v>16</v>
          </cell>
        </row>
        <row r="130">
          <cell r="A130" t="str">
            <v>P9900561014 CU-MRL</v>
          </cell>
          <cell r="B130" t="str">
            <v>GS084356</v>
          </cell>
          <cell r="C130">
            <v>10</v>
          </cell>
          <cell r="D130" t="str">
            <v>GI090956</v>
          </cell>
          <cell r="E130">
            <v>20090223</v>
          </cell>
          <cell r="F130" t="str">
            <v>7848</v>
          </cell>
          <cell r="G130" t="str">
            <v>LM LIFTMATERIAL GMBH</v>
          </cell>
          <cell r="H130" t="str">
            <v>STOCK SALES</v>
          </cell>
          <cell r="I130">
            <v>-1</v>
          </cell>
          <cell r="J130" t="str">
            <v>Feb-2009</v>
          </cell>
          <cell r="K130" t="str">
            <v>Feb-2009</v>
          </cell>
          <cell r="L130" t="str">
            <v>GF</v>
          </cell>
          <cell r="M130" t="str">
            <v>INVERTER</v>
          </cell>
          <cell r="N130" t="str">
            <v>PCS</v>
          </cell>
          <cell r="O130">
            <v>0</v>
          </cell>
          <cell r="P130">
            <v>7</v>
          </cell>
          <cell r="Q130" t="str">
            <v>CABINET</v>
          </cell>
          <cell r="R130">
            <v>0</v>
          </cell>
          <cell r="S130">
            <v>6.96</v>
          </cell>
          <cell r="T130">
            <v>6.96</v>
          </cell>
          <cell r="U130">
            <v>1</v>
          </cell>
        </row>
        <row r="131">
          <cell r="A131" t="str">
            <v>P9900561014 MEHRPREIS PRO M</v>
          </cell>
          <cell r="B131" t="str">
            <v>GS084356</v>
          </cell>
          <cell r="C131">
            <v>8</v>
          </cell>
          <cell r="D131" t="str">
            <v>GI090956</v>
          </cell>
          <cell r="E131">
            <v>20090223</v>
          </cell>
          <cell r="F131" t="str">
            <v>7848</v>
          </cell>
          <cell r="G131" t="str">
            <v>LM LIFTMATERIAL GMBH</v>
          </cell>
          <cell r="H131" t="str">
            <v>STOCK SALES</v>
          </cell>
          <cell r="I131">
            <v>-9</v>
          </cell>
          <cell r="J131" t="str">
            <v>Feb-2009</v>
          </cell>
          <cell r="K131" t="str">
            <v>Feb-2009</v>
          </cell>
          <cell r="L131" t="str">
            <v>GF</v>
          </cell>
          <cell r="M131" t="str">
            <v>INVERTER</v>
          </cell>
          <cell r="N131" t="str">
            <v>PCS</v>
          </cell>
          <cell r="O131">
            <v>0</v>
          </cell>
          <cell r="P131">
            <v>3</v>
          </cell>
          <cell r="Q131" t="str">
            <v>CABINET</v>
          </cell>
          <cell r="R131">
            <v>0</v>
          </cell>
          <cell r="S131">
            <v>2.66</v>
          </cell>
          <cell r="T131">
            <v>23.94</v>
          </cell>
          <cell r="U131">
            <v>9</v>
          </cell>
        </row>
        <row r="132">
          <cell r="A132" t="str">
            <v>P9900561018</v>
          </cell>
          <cell r="B132" t="str">
            <v>GS084345</v>
          </cell>
          <cell r="C132">
            <v>8</v>
          </cell>
          <cell r="D132" t="str">
            <v>GI090954</v>
          </cell>
          <cell r="E132">
            <v>20090213</v>
          </cell>
          <cell r="F132" t="str">
            <v>7848</v>
          </cell>
          <cell r="G132" t="str">
            <v>LM LIFTMATERIAL GMBH</v>
          </cell>
          <cell r="H132" t="str">
            <v>STOCK SALES</v>
          </cell>
          <cell r="I132">
            <v>0</v>
          </cell>
          <cell r="J132" t="str">
            <v>Feb-2009</v>
          </cell>
          <cell r="K132" t="str">
            <v>Feb-2009</v>
          </cell>
          <cell r="L132" t="str">
            <v>GF</v>
          </cell>
          <cell r="M132" t="str">
            <v>INVERTER</v>
          </cell>
          <cell r="N132" t="str">
            <v>PCS</v>
          </cell>
          <cell r="O132">
            <v>1</v>
          </cell>
          <cell r="P132">
            <v>15</v>
          </cell>
          <cell r="Q132" t="str">
            <v>CABINET</v>
          </cell>
          <cell r="R132">
            <v>0</v>
          </cell>
          <cell r="S132">
            <v>15.33</v>
          </cell>
          <cell r="T132">
            <v>15.33</v>
          </cell>
          <cell r="U132">
            <v>1</v>
          </cell>
        </row>
        <row r="133">
          <cell r="A133" t="str">
            <v>P9900561018</v>
          </cell>
          <cell r="B133" t="str">
            <v>GS084343</v>
          </cell>
          <cell r="C133">
            <v>8</v>
          </cell>
          <cell r="D133" t="str">
            <v>GI090968</v>
          </cell>
          <cell r="E133">
            <v>20090213</v>
          </cell>
          <cell r="F133" t="str">
            <v>7848</v>
          </cell>
          <cell r="G133" t="str">
            <v>LM LIFTMATERIAL GMBH</v>
          </cell>
          <cell r="H133" t="str">
            <v>STOCK SALES</v>
          </cell>
          <cell r="I133">
            <v>-1</v>
          </cell>
          <cell r="J133" t="str">
            <v>Feb-2009</v>
          </cell>
          <cell r="K133" t="str">
            <v>Feb-2009</v>
          </cell>
          <cell r="L133" t="str">
            <v>GF</v>
          </cell>
          <cell r="M133" t="str">
            <v>INVERTER</v>
          </cell>
          <cell r="N133" t="str">
            <v>PCS</v>
          </cell>
          <cell r="O133">
            <v>1</v>
          </cell>
          <cell r="P133">
            <v>15</v>
          </cell>
          <cell r="Q133" t="str">
            <v>CABINET</v>
          </cell>
          <cell r="R133">
            <v>0</v>
          </cell>
          <cell r="S133">
            <v>15.33</v>
          </cell>
          <cell r="T133">
            <v>15.33</v>
          </cell>
          <cell r="U133">
            <v>1</v>
          </cell>
        </row>
        <row r="134">
          <cell r="A134" t="str">
            <v>P9900561018</v>
          </cell>
          <cell r="B134" t="str">
            <v>GS084356</v>
          </cell>
          <cell r="C134">
            <v>12</v>
          </cell>
          <cell r="D134" t="str">
            <v>GI090956</v>
          </cell>
          <cell r="E134">
            <v>20090223</v>
          </cell>
          <cell r="F134" t="str">
            <v>7848</v>
          </cell>
          <cell r="G134" t="str">
            <v>LM LIFTMATERIAL GMBH</v>
          </cell>
          <cell r="H134" t="str">
            <v>STOCK SALES</v>
          </cell>
          <cell r="I134">
            <v>-2</v>
          </cell>
          <cell r="J134" t="str">
            <v>Feb-2009</v>
          </cell>
          <cell r="K134" t="str">
            <v>Feb-2009</v>
          </cell>
          <cell r="L134" t="str">
            <v>GF</v>
          </cell>
          <cell r="M134" t="str">
            <v>INVERTER</v>
          </cell>
          <cell r="N134" t="str">
            <v>PCS</v>
          </cell>
          <cell r="O134">
            <v>1</v>
          </cell>
          <cell r="P134">
            <v>15</v>
          </cell>
          <cell r="Q134" t="str">
            <v>CABINET</v>
          </cell>
          <cell r="R134">
            <v>0</v>
          </cell>
          <cell r="S134">
            <v>15.33</v>
          </cell>
          <cell r="T134">
            <v>15.33</v>
          </cell>
          <cell r="U134">
            <v>1</v>
          </cell>
        </row>
        <row r="135">
          <cell r="A135" t="str">
            <v>P9900561018</v>
          </cell>
          <cell r="B135" t="str">
            <v>GS090282</v>
          </cell>
          <cell r="C135">
            <v>9</v>
          </cell>
          <cell r="D135" t="str">
            <v>GI090966</v>
          </cell>
          <cell r="E135">
            <v>20090223</v>
          </cell>
          <cell r="F135" t="str">
            <v>7848</v>
          </cell>
          <cell r="G135" t="str">
            <v>LM LIFTMATERIAL GMBH</v>
          </cell>
          <cell r="H135" t="str">
            <v>STOCK SALES</v>
          </cell>
          <cell r="I135">
            <v>-3</v>
          </cell>
          <cell r="J135" t="str">
            <v>Feb-2009</v>
          </cell>
          <cell r="K135" t="str">
            <v>Feb-2009</v>
          </cell>
          <cell r="L135" t="str">
            <v>GF</v>
          </cell>
          <cell r="M135" t="str">
            <v>INVERTER</v>
          </cell>
          <cell r="N135" t="str">
            <v>PCS</v>
          </cell>
          <cell r="O135">
            <v>1</v>
          </cell>
          <cell r="P135">
            <v>15</v>
          </cell>
          <cell r="Q135" t="str">
            <v>CABINET</v>
          </cell>
          <cell r="R135">
            <v>0</v>
          </cell>
          <cell r="S135">
            <v>15.33</v>
          </cell>
          <cell r="T135">
            <v>15.33</v>
          </cell>
          <cell r="U135">
            <v>1</v>
          </cell>
        </row>
        <row r="136">
          <cell r="A136" t="str">
            <v>P9900561018</v>
          </cell>
          <cell r="B136" t="str">
            <v>GS090280</v>
          </cell>
          <cell r="C136">
            <v>9</v>
          </cell>
          <cell r="D136" t="str">
            <v>GI090967</v>
          </cell>
          <cell r="E136">
            <v>20090223</v>
          </cell>
          <cell r="F136" t="str">
            <v>7848</v>
          </cell>
          <cell r="G136" t="str">
            <v>LM LIFTMATERIAL GMBH</v>
          </cell>
          <cell r="H136" t="str">
            <v>STOCK SALES</v>
          </cell>
          <cell r="I136">
            <v>-4</v>
          </cell>
          <cell r="J136" t="str">
            <v>Feb-2009</v>
          </cell>
          <cell r="K136" t="str">
            <v>Feb-2009</v>
          </cell>
          <cell r="L136" t="str">
            <v>GF</v>
          </cell>
          <cell r="M136" t="str">
            <v>INVERTER</v>
          </cell>
          <cell r="N136" t="str">
            <v>PCS</v>
          </cell>
          <cell r="O136">
            <v>1</v>
          </cell>
          <cell r="P136">
            <v>15</v>
          </cell>
          <cell r="Q136" t="str">
            <v>CABINET</v>
          </cell>
          <cell r="R136">
            <v>0</v>
          </cell>
          <cell r="S136">
            <v>15.33</v>
          </cell>
          <cell r="T136">
            <v>15.33</v>
          </cell>
          <cell r="U136">
            <v>1</v>
          </cell>
        </row>
        <row r="137">
          <cell r="A137" t="str">
            <v>P9900561018</v>
          </cell>
          <cell r="B137" t="str">
            <v>GS084352</v>
          </cell>
          <cell r="C137">
            <v>8</v>
          </cell>
          <cell r="D137" t="str">
            <v>GI090960</v>
          </cell>
          <cell r="E137">
            <v>20090227</v>
          </cell>
          <cell r="F137" t="str">
            <v>7848</v>
          </cell>
          <cell r="G137" t="str">
            <v>LM LIFTMATERIAL GMBH</v>
          </cell>
          <cell r="H137" t="str">
            <v>STOCK SALES</v>
          </cell>
          <cell r="I137">
            <v>3</v>
          </cell>
          <cell r="J137" t="str">
            <v>Feb-2009</v>
          </cell>
          <cell r="K137" t="str">
            <v>Feb-2009</v>
          </cell>
          <cell r="L137" t="str">
            <v>GF</v>
          </cell>
          <cell r="M137" t="str">
            <v>INVERTER</v>
          </cell>
          <cell r="N137" t="str">
            <v>PCS</v>
          </cell>
          <cell r="O137">
            <v>1</v>
          </cell>
          <cell r="P137">
            <v>15</v>
          </cell>
          <cell r="Q137" t="str">
            <v>CABINET</v>
          </cell>
          <cell r="R137">
            <v>0</v>
          </cell>
          <cell r="S137">
            <v>15.33</v>
          </cell>
          <cell r="T137">
            <v>15.33</v>
          </cell>
          <cell r="U137">
            <v>1</v>
          </cell>
        </row>
        <row r="138">
          <cell r="A138" t="str">
            <v>P9900561018</v>
          </cell>
          <cell r="B138" t="str">
            <v>GS090206</v>
          </cell>
          <cell r="C138">
            <v>9</v>
          </cell>
          <cell r="D138" t="str">
            <v>GI090963</v>
          </cell>
          <cell r="E138">
            <v>20090227</v>
          </cell>
          <cell r="F138" t="str">
            <v>7848</v>
          </cell>
          <cell r="G138" t="str">
            <v>LM LIFTMATERIAL GMBH</v>
          </cell>
          <cell r="H138" t="str">
            <v>STOCK SALES</v>
          </cell>
          <cell r="I138">
            <v>2</v>
          </cell>
          <cell r="J138" t="str">
            <v>Feb-2009</v>
          </cell>
          <cell r="K138" t="str">
            <v>Feb-2009</v>
          </cell>
          <cell r="L138" t="str">
            <v>GF</v>
          </cell>
          <cell r="M138" t="str">
            <v>INVERTER</v>
          </cell>
          <cell r="N138" t="str">
            <v>PCS</v>
          </cell>
          <cell r="O138">
            <v>1</v>
          </cell>
          <cell r="P138">
            <v>15</v>
          </cell>
          <cell r="Q138" t="str">
            <v>CABINET</v>
          </cell>
          <cell r="R138">
            <v>0</v>
          </cell>
          <cell r="S138">
            <v>15.33</v>
          </cell>
          <cell r="T138">
            <v>15.33</v>
          </cell>
          <cell r="U138">
            <v>1</v>
          </cell>
        </row>
        <row r="139">
          <cell r="A139" t="str">
            <v>P9900561018</v>
          </cell>
          <cell r="B139" t="str">
            <v>GS090762</v>
          </cell>
          <cell r="C139">
            <v>3</v>
          </cell>
          <cell r="D139" t="str">
            <v>GI090964</v>
          </cell>
          <cell r="E139">
            <v>20090227</v>
          </cell>
          <cell r="F139" t="str">
            <v>7848</v>
          </cell>
          <cell r="G139" t="str">
            <v>LM LIFTMATERIAL GMBH</v>
          </cell>
          <cell r="H139" t="str">
            <v>STOCK SALES</v>
          </cell>
          <cell r="I139">
            <v>1</v>
          </cell>
          <cell r="J139" t="str">
            <v>Feb-2009</v>
          </cell>
          <cell r="K139" t="str">
            <v>Feb-2009</v>
          </cell>
          <cell r="L139" t="str">
            <v>GF</v>
          </cell>
          <cell r="M139" t="str">
            <v>INVERTER</v>
          </cell>
          <cell r="N139" t="str">
            <v>PCS</v>
          </cell>
          <cell r="O139">
            <v>1</v>
          </cell>
          <cell r="P139">
            <v>15</v>
          </cell>
          <cell r="Q139" t="str">
            <v>CABINET</v>
          </cell>
          <cell r="R139">
            <v>0</v>
          </cell>
          <cell r="S139">
            <v>15.33</v>
          </cell>
          <cell r="T139">
            <v>15.33</v>
          </cell>
          <cell r="U139">
            <v>1</v>
          </cell>
        </row>
        <row r="140">
          <cell r="A140" t="str">
            <v>P9900561018 CU-FST2</v>
          </cell>
          <cell r="B140" t="str">
            <v>GS084345</v>
          </cell>
          <cell r="C140">
            <v>14</v>
          </cell>
          <cell r="D140" t="str">
            <v>GI090954</v>
          </cell>
          <cell r="E140">
            <v>20090213</v>
          </cell>
          <cell r="F140" t="str">
            <v>7848</v>
          </cell>
          <cell r="G140" t="str">
            <v>LM LIFTMATERIAL GMBH</v>
          </cell>
          <cell r="H140" t="str">
            <v>STOCK SALES</v>
          </cell>
          <cell r="I140">
            <v>0</v>
          </cell>
          <cell r="J140" t="str">
            <v>Feb-2009</v>
          </cell>
          <cell r="K140" t="str">
            <v>Feb-2009</v>
          </cell>
          <cell r="L140" t="str">
            <v>GF</v>
          </cell>
          <cell r="M140" t="str">
            <v>INVERTER</v>
          </cell>
          <cell r="N140" t="str">
            <v>PCS</v>
          </cell>
          <cell r="O140">
            <v>1</v>
          </cell>
          <cell r="P140">
            <v>2</v>
          </cell>
          <cell r="Q140" t="str">
            <v>CABINET</v>
          </cell>
          <cell r="R140">
            <v>0</v>
          </cell>
          <cell r="S140">
            <v>1.8105</v>
          </cell>
          <cell r="T140">
            <v>1.8105</v>
          </cell>
          <cell r="U140">
            <v>1</v>
          </cell>
        </row>
        <row r="141">
          <cell r="A141" t="str">
            <v>P9900561018 CU-FST2</v>
          </cell>
          <cell r="B141" t="str">
            <v>GS084343</v>
          </cell>
          <cell r="C141">
            <v>14</v>
          </cell>
          <cell r="D141" t="str">
            <v>GI090968</v>
          </cell>
          <cell r="E141">
            <v>20090213</v>
          </cell>
          <cell r="F141" t="str">
            <v>7848</v>
          </cell>
          <cell r="G141" t="str">
            <v>LM LIFTMATERIAL GMBH</v>
          </cell>
          <cell r="H141" t="str">
            <v>STOCK SALES</v>
          </cell>
          <cell r="I141">
            <v>-1</v>
          </cell>
          <cell r="J141" t="str">
            <v>Feb-2009</v>
          </cell>
          <cell r="K141" t="str">
            <v>Feb-2009</v>
          </cell>
          <cell r="L141" t="str">
            <v>GF</v>
          </cell>
          <cell r="M141" t="str">
            <v>INVERTER</v>
          </cell>
          <cell r="N141" t="str">
            <v>PCS</v>
          </cell>
          <cell r="O141">
            <v>1</v>
          </cell>
          <cell r="P141">
            <v>2</v>
          </cell>
          <cell r="Q141" t="str">
            <v>CABINET</v>
          </cell>
          <cell r="R141">
            <v>0</v>
          </cell>
          <cell r="S141">
            <v>1.8105</v>
          </cell>
          <cell r="T141">
            <v>1.8105</v>
          </cell>
          <cell r="U141">
            <v>1</v>
          </cell>
        </row>
        <row r="142">
          <cell r="A142" t="str">
            <v>P9900561018 CU-FST2</v>
          </cell>
          <cell r="B142" t="str">
            <v>GS084356</v>
          </cell>
          <cell r="C142">
            <v>11</v>
          </cell>
          <cell r="D142" t="str">
            <v>GI090956</v>
          </cell>
          <cell r="E142">
            <v>20090223</v>
          </cell>
          <cell r="F142" t="str">
            <v>7848</v>
          </cell>
          <cell r="G142" t="str">
            <v>LM LIFTMATERIAL GMBH</v>
          </cell>
          <cell r="H142" t="str">
            <v>STOCK SALES</v>
          </cell>
          <cell r="I142">
            <v>-2</v>
          </cell>
          <cell r="J142" t="str">
            <v>Feb-2009</v>
          </cell>
          <cell r="K142" t="str">
            <v>Feb-2009</v>
          </cell>
          <cell r="L142" t="str">
            <v>GF</v>
          </cell>
          <cell r="M142" t="str">
            <v>INVERTER</v>
          </cell>
          <cell r="N142" t="str">
            <v>PCS</v>
          </cell>
          <cell r="O142">
            <v>1</v>
          </cell>
          <cell r="P142">
            <v>2</v>
          </cell>
          <cell r="Q142" t="str">
            <v>CABINET</v>
          </cell>
          <cell r="R142">
            <v>0</v>
          </cell>
          <cell r="S142">
            <v>1.8105</v>
          </cell>
          <cell r="T142">
            <v>1.8105</v>
          </cell>
          <cell r="U142">
            <v>1</v>
          </cell>
        </row>
        <row r="143">
          <cell r="A143" t="str">
            <v>P9900561018 CU-FST2</v>
          </cell>
          <cell r="B143" t="str">
            <v>GS090282</v>
          </cell>
          <cell r="C143">
            <v>15</v>
          </cell>
          <cell r="D143" t="str">
            <v>GI090966</v>
          </cell>
          <cell r="E143">
            <v>20090223</v>
          </cell>
          <cell r="F143" t="str">
            <v>7848</v>
          </cell>
          <cell r="G143" t="str">
            <v>LM LIFTMATERIAL GMBH</v>
          </cell>
          <cell r="H143" t="str">
            <v>STOCK SALES</v>
          </cell>
          <cell r="I143">
            <v>-3</v>
          </cell>
          <cell r="J143" t="str">
            <v>Feb-2009</v>
          </cell>
          <cell r="K143" t="str">
            <v>Feb-2009</v>
          </cell>
          <cell r="L143" t="str">
            <v>GF</v>
          </cell>
          <cell r="M143" t="str">
            <v>INVERTER</v>
          </cell>
          <cell r="N143" t="str">
            <v>PCS</v>
          </cell>
          <cell r="O143">
            <v>1</v>
          </cell>
          <cell r="P143">
            <v>2</v>
          </cell>
          <cell r="Q143" t="str">
            <v>CABINET</v>
          </cell>
          <cell r="R143">
            <v>0</v>
          </cell>
          <cell r="S143">
            <v>1.8105</v>
          </cell>
          <cell r="T143">
            <v>1.8105</v>
          </cell>
          <cell r="U143">
            <v>1</v>
          </cell>
        </row>
        <row r="144">
          <cell r="A144" t="str">
            <v>P9900561018 CU-FST2</v>
          </cell>
          <cell r="B144" t="str">
            <v>GS090280</v>
          </cell>
          <cell r="C144">
            <v>15</v>
          </cell>
          <cell r="D144" t="str">
            <v>GI090967</v>
          </cell>
          <cell r="E144">
            <v>20090223</v>
          </cell>
          <cell r="F144" t="str">
            <v>7848</v>
          </cell>
          <cell r="G144" t="str">
            <v>LM LIFTMATERIAL GMBH</v>
          </cell>
          <cell r="H144" t="str">
            <v>STOCK SALES</v>
          </cell>
          <cell r="I144">
            <v>-4</v>
          </cell>
          <cell r="J144" t="str">
            <v>Feb-2009</v>
          </cell>
          <cell r="K144" t="str">
            <v>Feb-2009</v>
          </cell>
          <cell r="L144" t="str">
            <v>GF</v>
          </cell>
          <cell r="M144" t="str">
            <v>INVERTER</v>
          </cell>
          <cell r="N144" t="str">
            <v>PCS</v>
          </cell>
          <cell r="O144">
            <v>1</v>
          </cell>
          <cell r="P144">
            <v>2</v>
          </cell>
          <cell r="Q144" t="str">
            <v>CABINET</v>
          </cell>
          <cell r="R144">
            <v>0</v>
          </cell>
          <cell r="S144">
            <v>1.8105</v>
          </cell>
          <cell r="T144">
            <v>1.8105</v>
          </cell>
          <cell r="U144">
            <v>1</v>
          </cell>
        </row>
        <row r="145">
          <cell r="A145" t="str">
            <v>P9900561018 CU-FST2</v>
          </cell>
          <cell r="B145" t="str">
            <v>GS084352</v>
          </cell>
          <cell r="C145">
            <v>12</v>
          </cell>
          <cell r="D145" t="str">
            <v>GI090960</v>
          </cell>
          <cell r="E145">
            <v>20090227</v>
          </cell>
          <cell r="F145" t="str">
            <v>7848</v>
          </cell>
          <cell r="G145" t="str">
            <v>LM LIFTMATERIAL GMBH</v>
          </cell>
          <cell r="H145" t="str">
            <v>STOCK SALES</v>
          </cell>
          <cell r="I145">
            <v>3</v>
          </cell>
          <cell r="J145" t="str">
            <v>Feb-2009</v>
          </cell>
          <cell r="K145" t="str">
            <v>Feb-2009</v>
          </cell>
          <cell r="L145" t="str">
            <v>GF</v>
          </cell>
          <cell r="M145" t="str">
            <v>INVERTER</v>
          </cell>
          <cell r="N145" t="str">
            <v>PCS</v>
          </cell>
          <cell r="O145">
            <v>1</v>
          </cell>
          <cell r="P145">
            <v>2</v>
          </cell>
          <cell r="Q145" t="str">
            <v>CABINET</v>
          </cell>
          <cell r="R145">
            <v>0</v>
          </cell>
          <cell r="S145">
            <v>1.8105</v>
          </cell>
          <cell r="T145">
            <v>1.8105</v>
          </cell>
          <cell r="U145">
            <v>1</v>
          </cell>
        </row>
        <row r="146">
          <cell r="A146" t="str">
            <v>P9900561018 CU-FST2</v>
          </cell>
          <cell r="B146" t="str">
            <v>GS090206</v>
          </cell>
          <cell r="C146">
            <v>15</v>
          </cell>
          <cell r="D146" t="str">
            <v>GI090963</v>
          </cell>
          <cell r="E146">
            <v>20090227</v>
          </cell>
          <cell r="F146" t="str">
            <v>7848</v>
          </cell>
          <cell r="G146" t="str">
            <v>LM LIFTMATERIAL GMBH</v>
          </cell>
          <cell r="H146" t="str">
            <v>STOCK SALES</v>
          </cell>
          <cell r="I146">
            <v>2</v>
          </cell>
          <cell r="J146" t="str">
            <v>Feb-2009</v>
          </cell>
          <cell r="K146" t="str">
            <v>Feb-2009</v>
          </cell>
          <cell r="L146" t="str">
            <v>GF</v>
          </cell>
          <cell r="M146" t="str">
            <v>INVERTER</v>
          </cell>
          <cell r="N146" t="str">
            <v>PCS</v>
          </cell>
          <cell r="O146">
            <v>1</v>
          </cell>
          <cell r="P146">
            <v>2</v>
          </cell>
          <cell r="Q146" t="str">
            <v>CABINET</v>
          </cell>
          <cell r="R146">
            <v>0</v>
          </cell>
          <cell r="S146">
            <v>1.8105</v>
          </cell>
          <cell r="T146">
            <v>1.8105</v>
          </cell>
          <cell r="U146">
            <v>1</v>
          </cell>
        </row>
        <row r="147">
          <cell r="A147" t="str">
            <v>P9900561018 MEHRPREIS PRO M</v>
          </cell>
          <cell r="B147" t="str">
            <v>GS084345</v>
          </cell>
          <cell r="C147">
            <v>9</v>
          </cell>
          <cell r="D147" t="str">
            <v>GI090954</v>
          </cell>
          <cell r="E147">
            <v>20090213</v>
          </cell>
          <cell r="F147" t="str">
            <v>7848</v>
          </cell>
          <cell r="G147" t="str">
            <v>LM LIFTMATERIAL GMBH</v>
          </cell>
          <cell r="H147" t="str">
            <v>STOCK SALES</v>
          </cell>
          <cell r="I147">
            <v>-46</v>
          </cell>
          <cell r="J147" t="str">
            <v>Feb-2009</v>
          </cell>
          <cell r="K147" t="str">
            <v>Feb-2009</v>
          </cell>
          <cell r="L147" t="str">
            <v>GF</v>
          </cell>
          <cell r="M147" t="str">
            <v>INVERTER</v>
          </cell>
          <cell r="N147" t="str">
            <v>PCS</v>
          </cell>
          <cell r="O147">
            <v>5</v>
          </cell>
          <cell r="P147">
            <v>0</v>
          </cell>
          <cell r="Q147" t="str">
            <v>CABINET</v>
          </cell>
          <cell r="R147">
            <v>0</v>
          </cell>
          <cell r="S147">
            <v>0.47</v>
          </cell>
          <cell r="T147">
            <v>23.97</v>
          </cell>
          <cell r="U147">
            <v>51</v>
          </cell>
        </row>
        <row r="148">
          <cell r="A148" t="str">
            <v>P9900561018 MEHRPREIS PRO M</v>
          </cell>
          <cell r="B148" t="str">
            <v>GS084343</v>
          </cell>
          <cell r="C148">
            <v>9</v>
          </cell>
          <cell r="D148" t="str">
            <v>GI090968</v>
          </cell>
          <cell r="E148">
            <v>20090213</v>
          </cell>
          <cell r="F148" t="str">
            <v>7848</v>
          </cell>
          <cell r="G148" t="str">
            <v>LM LIFTMATERIAL GMBH</v>
          </cell>
          <cell r="H148" t="str">
            <v>STOCK SALES</v>
          </cell>
          <cell r="I148">
            <v>-81</v>
          </cell>
          <cell r="J148" t="str">
            <v>Feb-2009</v>
          </cell>
          <cell r="K148" t="str">
            <v>Feb-2009</v>
          </cell>
          <cell r="L148" t="str">
            <v>GF</v>
          </cell>
          <cell r="M148" t="str">
            <v>INVERTER</v>
          </cell>
          <cell r="N148" t="str">
            <v>PCS</v>
          </cell>
          <cell r="O148">
            <v>5</v>
          </cell>
          <cell r="P148">
            <v>0</v>
          </cell>
          <cell r="Q148" t="str">
            <v>CABINET</v>
          </cell>
          <cell r="R148">
            <v>0</v>
          </cell>
          <cell r="S148">
            <v>0.47</v>
          </cell>
          <cell r="T148">
            <v>16.45</v>
          </cell>
          <cell r="U148">
            <v>35</v>
          </cell>
        </row>
        <row r="149">
          <cell r="A149" t="str">
            <v>P9900561018 MEHRPREIS PRO M</v>
          </cell>
          <cell r="B149" t="str">
            <v>GS084356</v>
          </cell>
          <cell r="C149">
            <v>13</v>
          </cell>
          <cell r="D149" t="str">
            <v>GI090956</v>
          </cell>
          <cell r="E149">
            <v>20090223</v>
          </cell>
          <cell r="F149" t="str">
            <v>7848</v>
          </cell>
          <cell r="G149" t="str">
            <v>LM LIFTMATERIAL GMBH</v>
          </cell>
          <cell r="H149" t="str">
            <v>STOCK SALES</v>
          </cell>
          <cell r="I149">
            <v>-91</v>
          </cell>
          <cell r="J149" t="str">
            <v>Feb-2009</v>
          </cell>
          <cell r="K149" t="str">
            <v>Feb-2009</v>
          </cell>
          <cell r="L149" t="str">
            <v>GF</v>
          </cell>
          <cell r="M149" t="str">
            <v>INVERTER</v>
          </cell>
          <cell r="N149" t="str">
            <v>PCS</v>
          </cell>
          <cell r="O149">
            <v>5</v>
          </cell>
          <cell r="P149">
            <v>0</v>
          </cell>
          <cell r="Q149" t="str">
            <v>CABINET</v>
          </cell>
          <cell r="R149">
            <v>0</v>
          </cell>
          <cell r="S149">
            <v>0.47</v>
          </cell>
          <cell r="T149">
            <v>4.7</v>
          </cell>
          <cell r="U149">
            <v>10</v>
          </cell>
        </row>
        <row r="150">
          <cell r="A150" t="str">
            <v>P9900561018 MEHRPREIS PRO M</v>
          </cell>
          <cell r="B150" t="str">
            <v>GS090282</v>
          </cell>
          <cell r="C150">
            <v>10</v>
          </cell>
          <cell r="D150" t="str">
            <v>GI090966</v>
          </cell>
          <cell r="E150">
            <v>20090223</v>
          </cell>
          <cell r="F150" t="str">
            <v>7848</v>
          </cell>
          <cell r="G150" t="str">
            <v>LM LIFTMATERIAL GMBH</v>
          </cell>
          <cell r="H150" t="str">
            <v>STOCK SALES</v>
          </cell>
          <cell r="I150">
            <v>-118</v>
          </cell>
          <cell r="J150" t="str">
            <v>Feb-2009</v>
          </cell>
          <cell r="K150" t="str">
            <v>Feb-2009</v>
          </cell>
          <cell r="L150" t="str">
            <v>GF</v>
          </cell>
          <cell r="M150" t="str">
            <v>INVERTER</v>
          </cell>
          <cell r="N150" t="str">
            <v>PCS</v>
          </cell>
          <cell r="O150">
            <v>5</v>
          </cell>
          <cell r="P150">
            <v>0</v>
          </cell>
          <cell r="Q150" t="str">
            <v>CABINET</v>
          </cell>
          <cell r="R150">
            <v>0</v>
          </cell>
          <cell r="S150">
            <v>0.47</v>
          </cell>
          <cell r="T150">
            <v>12.69</v>
          </cell>
          <cell r="U150">
            <v>27</v>
          </cell>
        </row>
        <row r="151">
          <cell r="A151" t="str">
            <v>P9900561018 MEHRPREIS PRO M</v>
          </cell>
          <cell r="B151" t="str">
            <v>GS090280</v>
          </cell>
          <cell r="C151">
            <v>10</v>
          </cell>
          <cell r="D151" t="str">
            <v>GI090967</v>
          </cell>
          <cell r="E151">
            <v>20090223</v>
          </cell>
          <cell r="F151" t="str">
            <v>7848</v>
          </cell>
          <cell r="G151" t="str">
            <v>LM LIFTMATERIAL GMBH</v>
          </cell>
          <cell r="H151" t="str">
            <v>STOCK SALES</v>
          </cell>
          <cell r="I151">
            <v>-145</v>
          </cell>
          <cell r="J151" t="str">
            <v>Feb-2009</v>
          </cell>
          <cell r="K151" t="str">
            <v>Feb-2009</v>
          </cell>
          <cell r="L151" t="str">
            <v>GF</v>
          </cell>
          <cell r="M151" t="str">
            <v>INVERTER</v>
          </cell>
          <cell r="N151" t="str">
            <v>PCS</v>
          </cell>
          <cell r="O151">
            <v>5</v>
          </cell>
          <cell r="P151">
            <v>0</v>
          </cell>
          <cell r="Q151" t="str">
            <v>CABINET</v>
          </cell>
          <cell r="R151">
            <v>0</v>
          </cell>
          <cell r="S151">
            <v>0.47</v>
          </cell>
          <cell r="T151">
            <v>12.69</v>
          </cell>
          <cell r="U151">
            <v>27</v>
          </cell>
        </row>
        <row r="152">
          <cell r="A152" t="str">
            <v>P9900561018 MEHRPREIS PRO M</v>
          </cell>
          <cell r="B152" t="str">
            <v>GS084352</v>
          </cell>
          <cell r="C152">
            <v>9</v>
          </cell>
          <cell r="D152" t="str">
            <v>GI090960</v>
          </cell>
          <cell r="E152">
            <v>20090227</v>
          </cell>
          <cell r="F152" t="str">
            <v>7848</v>
          </cell>
          <cell r="G152" t="str">
            <v>LM LIFTMATERIAL GMBH</v>
          </cell>
          <cell r="H152" t="str">
            <v>STOCK SALES</v>
          </cell>
          <cell r="I152">
            <v>85</v>
          </cell>
          <cell r="J152" t="str">
            <v>Feb-2009</v>
          </cell>
          <cell r="K152" t="str">
            <v>Feb-2009</v>
          </cell>
          <cell r="L152" t="str">
            <v>GF</v>
          </cell>
          <cell r="M152" t="str">
            <v>INVERTER</v>
          </cell>
          <cell r="N152" t="str">
            <v>PCS</v>
          </cell>
          <cell r="O152">
            <v>5</v>
          </cell>
          <cell r="P152">
            <v>0</v>
          </cell>
          <cell r="Q152" t="str">
            <v>CABINET</v>
          </cell>
          <cell r="R152">
            <v>0</v>
          </cell>
          <cell r="S152">
            <v>0.47</v>
          </cell>
          <cell r="T152">
            <v>15.98</v>
          </cell>
          <cell r="U152">
            <v>34</v>
          </cell>
        </row>
        <row r="153">
          <cell r="A153" t="str">
            <v>P9900561018 MEHRPREIS PRO M</v>
          </cell>
          <cell r="B153" t="str">
            <v>GS090206</v>
          </cell>
          <cell r="C153">
            <v>10</v>
          </cell>
          <cell r="D153" t="str">
            <v>GI090963</v>
          </cell>
          <cell r="E153">
            <v>20090227</v>
          </cell>
          <cell r="F153" t="str">
            <v>7848</v>
          </cell>
          <cell r="G153" t="str">
            <v>LM LIFTMATERIAL GMBH</v>
          </cell>
          <cell r="H153" t="str">
            <v>STOCK SALES</v>
          </cell>
          <cell r="I153">
            <v>54</v>
          </cell>
          <cell r="J153" t="str">
            <v>Feb-2009</v>
          </cell>
          <cell r="K153" t="str">
            <v>Feb-2009</v>
          </cell>
          <cell r="L153" t="str">
            <v>GF</v>
          </cell>
          <cell r="M153" t="str">
            <v>INVERTER</v>
          </cell>
          <cell r="N153" t="str">
            <v>PCS</v>
          </cell>
          <cell r="O153">
            <v>5</v>
          </cell>
          <cell r="P153">
            <v>0</v>
          </cell>
          <cell r="Q153" t="str">
            <v>CABINET</v>
          </cell>
          <cell r="R153">
            <v>0</v>
          </cell>
          <cell r="S153">
            <v>0.47</v>
          </cell>
          <cell r="T153">
            <v>14.57</v>
          </cell>
          <cell r="U153">
            <v>31</v>
          </cell>
        </row>
        <row r="154">
          <cell r="A154" t="str">
            <v>P9900561018 MEHRPREIS PRO M</v>
          </cell>
          <cell r="B154" t="str">
            <v>GS090762</v>
          </cell>
          <cell r="C154">
            <v>4</v>
          </cell>
          <cell r="D154" t="str">
            <v>GI090964</v>
          </cell>
          <cell r="E154">
            <v>20090227</v>
          </cell>
          <cell r="F154" t="str">
            <v>7848</v>
          </cell>
          <cell r="G154" t="str">
            <v>LM LIFTMATERIAL GMBH</v>
          </cell>
          <cell r="H154" t="str">
            <v>STOCK SALES</v>
          </cell>
          <cell r="I154">
            <v>53</v>
          </cell>
          <cell r="J154" t="str">
            <v>Feb-2009</v>
          </cell>
          <cell r="K154" t="str">
            <v>Feb-2009</v>
          </cell>
          <cell r="L154" t="str">
            <v>GF</v>
          </cell>
          <cell r="M154" t="str">
            <v>INVERTER</v>
          </cell>
          <cell r="N154" t="str">
            <v>PCS</v>
          </cell>
          <cell r="O154">
            <v>5</v>
          </cell>
          <cell r="P154">
            <v>0</v>
          </cell>
          <cell r="Q154" t="str">
            <v>CABINET</v>
          </cell>
          <cell r="R154">
            <v>0</v>
          </cell>
          <cell r="S154">
            <v>0.47</v>
          </cell>
          <cell r="T154">
            <v>0.47</v>
          </cell>
          <cell r="U154">
            <v>1</v>
          </cell>
        </row>
        <row r="155">
          <cell r="A155" t="str">
            <v>P9900561019</v>
          </cell>
          <cell r="B155" t="str">
            <v>GS084347</v>
          </cell>
          <cell r="C155">
            <v>1</v>
          </cell>
          <cell r="D155" t="str">
            <v>GI090974</v>
          </cell>
          <cell r="E155">
            <v>20090201</v>
          </cell>
          <cell r="F155" t="str">
            <v>7848</v>
          </cell>
          <cell r="G155" t="str">
            <v>LM LIFTMATERIAL GMBH</v>
          </cell>
          <cell r="H155" t="str">
            <v>STOCK SALES</v>
          </cell>
          <cell r="I155">
            <v>0</v>
          </cell>
          <cell r="J155" t="str">
            <v>Feb-2009</v>
          </cell>
          <cell r="K155" t="str">
            <v>Feb-2009</v>
          </cell>
          <cell r="L155" t="str">
            <v>GF</v>
          </cell>
          <cell r="M155" t="str">
            <v>INVERTER</v>
          </cell>
          <cell r="N155" t="str">
            <v>PCS</v>
          </cell>
          <cell r="O155">
            <v>1</v>
          </cell>
          <cell r="P155">
            <v>34</v>
          </cell>
          <cell r="Q155" t="str">
            <v>CABINET</v>
          </cell>
          <cell r="R155">
            <v>0</v>
          </cell>
          <cell r="S155">
            <v>34.42</v>
          </cell>
          <cell r="T155">
            <v>34.42</v>
          </cell>
          <cell r="U155">
            <v>1</v>
          </cell>
        </row>
        <row r="156">
          <cell r="A156" t="str">
            <v>P9900561019</v>
          </cell>
          <cell r="B156" t="str">
            <v>GS084313</v>
          </cell>
          <cell r="C156">
            <v>1</v>
          </cell>
          <cell r="D156" t="str">
            <v>GI090978</v>
          </cell>
          <cell r="E156">
            <v>20090202</v>
          </cell>
          <cell r="F156" t="str">
            <v>7848</v>
          </cell>
          <cell r="G156" t="str">
            <v>LM LIFTMATERIAL GMBH</v>
          </cell>
          <cell r="H156" t="str">
            <v>STOCK SALES</v>
          </cell>
          <cell r="I156">
            <v>-1</v>
          </cell>
          <cell r="J156" t="str">
            <v>Feb-2009</v>
          </cell>
          <cell r="K156" t="str">
            <v>Feb-2009</v>
          </cell>
          <cell r="L156" t="str">
            <v>GF</v>
          </cell>
          <cell r="M156" t="str">
            <v>INVERTER</v>
          </cell>
          <cell r="N156" t="str">
            <v>PCS</v>
          </cell>
          <cell r="O156">
            <v>1</v>
          </cell>
          <cell r="P156">
            <v>34</v>
          </cell>
          <cell r="Q156" t="str">
            <v>CABINET</v>
          </cell>
          <cell r="R156">
            <v>0</v>
          </cell>
          <cell r="S156">
            <v>34.42</v>
          </cell>
          <cell r="T156">
            <v>34.42</v>
          </cell>
          <cell r="U156">
            <v>1</v>
          </cell>
        </row>
        <row r="157">
          <cell r="A157" t="str">
            <v>P9900561019</v>
          </cell>
          <cell r="B157" t="str">
            <v>GS084314</v>
          </cell>
          <cell r="C157">
            <v>1</v>
          </cell>
          <cell r="D157" t="str">
            <v>GI090979</v>
          </cell>
          <cell r="E157">
            <v>20090202</v>
          </cell>
          <cell r="F157" t="str">
            <v>7848</v>
          </cell>
          <cell r="G157" t="str">
            <v>LM LIFTMATERIAL GMBH</v>
          </cell>
          <cell r="H157" t="str">
            <v>STOCK SALES</v>
          </cell>
          <cell r="I157">
            <v>-2</v>
          </cell>
          <cell r="J157" t="str">
            <v>Feb-2009</v>
          </cell>
          <cell r="K157" t="str">
            <v>Feb-2009</v>
          </cell>
          <cell r="L157" t="str">
            <v>GF</v>
          </cell>
          <cell r="M157" t="str">
            <v>INVERTER</v>
          </cell>
          <cell r="N157" t="str">
            <v>PCS</v>
          </cell>
          <cell r="O157">
            <v>1</v>
          </cell>
          <cell r="P157">
            <v>34</v>
          </cell>
          <cell r="Q157" t="str">
            <v>CABINET</v>
          </cell>
          <cell r="R157">
            <v>0</v>
          </cell>
          <cell r="S157">
            <v>34.42</v>
          </cell>
          <cell r="T157">
            <v>34.42</v>
          </cell>
          <cell r="U157">
            <v>1</v>
          </cell>
        </row>
        <row r="158">
          <cell r="A158" t="str">
            <v>P9900561019</v>
          </cell>
          <cell r="B158" t="str">
            <v>GS084301</v>
          </cell>
          <cell r="C158">
            <v>1</v>
          </cell>
          <cell r="D158" t="str">
            <v>GI090980</v>
          </cell>
          <cell r="E158">
            <v>20090202</v>
          </cell>
          <cell r="F158" t="str">
            <v>7848</v>
          </cell>
          <cell r="G158" t="str">
            <v>LM LIFTMATERIAL GMBH</v>
          </cell>
          <cell r="H158" t="str">
            <v>STOCK SALES</v>
          </cell>
          <cell r="I158">
            <v>-3</v>
          </cell>
          <cell r="J158" t="str">
            <v>Feb-2009</v>
          </cell>
          <cell r="K158" t="str">
            <v>Feb-2009</v>
          </cell>
          <cell r="L158" t="str">
            <v>GF</v>
          </cell>
          <cell r="M158" t="str">
            <v>INVERTER</v>
          </cell>
          <cell r="N158" t="str">
            <v>PCS</v>
          </cell>
          <cell r="O158">
            <v>1</v>
          </cell>
          <cell r="P158">
            <v>34</v>
          </cell>
          <cell r="Q158" t="str">
            <v>CABINET</v>
          </cell>
          <cell r="R158">
            <v>0</v>
          </cell>
          <cell r="S158">
            <v>34.42</v>
          </cell>
          <cell r="T158">
            <v>34.42</v>
          </cell>
          <cell r="U158">
            <v>1</v>
          </cell>
        </row>
        <row r="159">
          <cell r="A159" t="str">
            <v>P9900561019</v>
          </cell>
          <cell r="B159" t="str">
            <v>GS084357</v>
          </cell>
          <cell r="C159">
            <v>1</v>
          </cell>
          <cell r="D159" t="str">
            <v>GI090981</v>
          </cell>
          <cell r="E159">
            <v>20090202</v>
          </cell>
          <cell r="F159" t="str">
            <v>7848</v>
          </cell>
          <cell r="G159" t="str">
            <v>LM LIFTMATERIAL GMBH</v>
          </cell>
          <cell r="H159" t="str">
            <v>STOCK SALES</v>
          </cell>
          <cell r="I159">
            <v>-4</v>
          </cell>
          <cell r="J159" t="str">
            <v>Feb-2009</v>
          </cell>
          <cell r="K159" t="str">
            <v>Feb-2009</v>
          </cell>
          <cell r="L159" t="str">
            <v>GF</v>
          </cell>
          <cell r="M159" t="str">
            <v>INVERTER</v>
          </cell>
          <cell r="N159" t="str">
            <v>PCS</v>
          </cell>
          <cell r="O159">
            <v>1</v>
          </cell>
          <cell r="P159">
            <v>34</v>
          </cell>
          <cell r="Q159" t="str">
            <v>CABINET</v>
          </cell>
          <cell r="R159">
            <v>0</v>
          </cell>
          <cell r="S159">
            <v>34.42</v>
          </cell>
          <cell r="T159">
            <v>34.42</v>
          </cell>
          <cell r="U159">
            <v>1</v>
          </cell>
        </row>
        <row r="160">
          <cell r="A160" t="str">
            <v>P9900561019</v>
          </cell>
          <cell r="B160" t="str">
            <v>GS084358</v>
          </cell>
          <cell r="C160">
            <v>1</v>
          </cell>
          <cell r="D160" t="str">
            <v>GI090982</v>
          </cell>
          <cell r="E160">
            <v>20090202</v>
          </cell>
          <cell r="F160" t="str">
            <v>7848</v>
          </cell>
          <cell r="G160" t="str">
            <v>LM LIFTMATERIAL GMBH</v>
          </cell>
          <cell r="H160" t="str">
            <v>STOCK SALES</v>
          </cell>
          <cell r="I160">
            <v>-5</v>
          </cell>
          <cell r="J160" t="str">
            <v>Feb-2009</v>
          </cell>
          <cell r="K160" t="str">
            <v>Feb-2009</v>
          </cell>
          <cell r="L160" t="str">
            <v>GF</v>
          </cell>
          <cell r="M160" t="str">
            <v>INVERTER</v>
          </cell>
          <cell r="N160" t="str">
            <v>PCS</v>
          </cell>
          <cell r="O160">
            <v>1</v>
          </cell>
          <cell r="P160">
            <v>34</v>
          </cell>
          <cell r="Q160" t="str">
            <v>CABINET</v>
          </cell>
          <cell r="R160">
            <v>0</v>
          </cell>
          <cell r="S160">
            <v>34.42</v>
          </cell>
          <cell r="T160">
            <v>34.42</v>
          </cell>
          <cell r="U160">
            <v>1</v>
          </cell>
        </row>
        <row r="161">
          <cell r="A161" t="str">
            <v>P9900561019</v>
          </cell>
          <cell r="B161" t="str">
            <v>GS084348</v>
          </cell>
          <cell r="C161">
            <v>1</v>
          </cell>
          <cell r="D161" t="str">
            <v>GI090983</v>
          </cell>
          <cell r="E161">
            <v>20090202</v>
          </cell>
          <cell r="F161" t="str">
            <v>7848</v>
          </cell>
          <cell r="G161" t="str">
            <v>LM LIFTMATERIAL GMBH</v>
          </cell>
          <cell r="H161" t="str">
            <v>STOCK SALES</v>
          </cell>
          <cell r="I161">
            <v>-6</v>
          </cell>
          <cell r="J161" t="str">
            <v>Feb-2009</v>
          </cell>
          <cell r="K161" t="str">
            <v>Feb-2009</v>
          </cell>
          <cell r="L161" t="str">
            <v>GF</v>
          </cell>
          <cell r="M161" t="str">
            <v>INVERTER</v>
          </cell>
          <cell r="N161" t="str">
            <v>PCS</v>
          </cell>
          <cell r="O161">
            <v>1</v>
          </cell>
          <cell r="P161">
            <v>34</v>
          </cell>
          <cell r="Q161" t="str">
            <v>CABINET</v>
          </cell>
          <cell r="R161">
            <v>0</v>
          </cell>
          <cell r="S161">
            <v>34.42</v>
          </cell>
          <cell r="T161">
            <v>34.42</v>
          </cell>
          <cell r="U161">
            <v>1</v>
          </cell>
        </row>
        <row r="162">
          <cell r="A162" t="str">
            <v>P9900561019</v>
          </cell>
          <cell r="B162" t="str">
            <v>GS084300</v>
          </cell>
          <cell r="C162">
            <v>1</v>
          </cell>
          <cell r="D162" t="str">
            <v>GI090714</v>
          </cell>
          <cell r="E162">
            <v>20090213</v>
          </cell>
          <cell r="F162" t="str">
            <v>7848</v>
          </cell>
          <cell r="G162" t="str">
            <v>LM LIFTMATERIAL GMBH</v>
          </cell>
          <cell r="H162" t="str">
            <v>STOCK SALES</v>
          </cell>
          <cell r="I162">
            <v>-7</v>
          </cell>
          <cell r="J162" t="str">
            <v>Feb-2009</v>
          </cell>
          <cell r="K162" t="str">
            <v>Feb-2009</v>
          </cell>
          <cell r="L162" t="str">
            <v>GF</v>
          </cell>
          <cell r="M162" t="str">
            <v>INVERTER</v>
          </cell>
          <cell r="N162" t="str">
            <v>PCS</v>
          </cell>
          <cell r="O162">
            <v>1</v>
          </cell>
          <cell r="P162">
            <v>34</v>
          </cell>
          <cell r="Q162" t="str">
            <v>CABINET</v>
          </cell>
          <cell r="R162">
            <v>0</v>
          </cell>
          <cell r="S162">
            <v>34.42</v>
          </cell>
          <cell r="T162">
            <v>34.42</v>
          </cell>
          <cell r="U162">
            <v>1</v>
          </cell>
        </row>
        <row r="163">
          <cell r="A163" t="str">
            <v>P9900561019</v>
          </cell>
          <cell r="B163" t="str">
            <v>GS090059</v>
          </cell>
          <cell r="C163">
            <v>1</v>
          </cell>
          <cell r="D163" t="str">
            <v>GI090955</v>
          </cell>
          <cell r="E163">
            <v>20090223</v>
          </cell>
          <cell r="F163" t="str">
            <v>7848</v>
          </cell>
          <cell r="G163" t="str">
            <v>LM LIFTMATERIAL GMBH</v>
          </cell>
          <cell r="H163" t="str">
            <v>STOCK SALES</v>
          </cell>
          <cell r="I163">
            <v>-8</v>
          </cell>
          <cell r="J163" t="str">
            <v>Feb-2009</v>
          </cell>
          <cell r="K163" t="str">
            <v>Feb-2009</v>
          </cell>
          <cell r="L163" t="str">
            <v>GF</v>
          </cell>
          <cell r="M163" t="str">
            <v>INVERTER</v>
          </cell>
          <cell r="N163" t="str">
            <v>PCS</v>
          </cell>
          <cell r="O163">
            <v>1</v>
          </cell>
          <cell r="P163">
            <v>34</v>
          </cell>
          <cell r="Q163" t="str">
            <v>CABINET</v>
          </cell>
          <cell r="R163">
            <v>0</v>
          </cell>
          <cell r="S163">
            <v>34.42</v>
          </cell>
          <cell r="T163">
            <v>34.42</v>
          </cell>
          <cell r="U163">
            <v>1</v>
          </cell>
        </row>
        <row r="164">
          <cell r="A164" t="str">
            <v>P9900561019</v>
          </cell>
          <cell r="B164" t="str">
            <v>GS090066</v>
          </cell>
          <cell r="C164">
            <v>1</v>
          </cell>
          <cell r="D164" t="str">
            <v>GI090957</v>
          </cell>
          <cell r="E164">
            <v>20090223</v>
          </cell>
          <cell r="F164" t="str">
            <v>7848</v>
          </cell>
          <cell r="G164" t="str">
            <v>LM LIFTMATERIAL GMBH</v>
          </cell>
          <cell r="H164" t="str">
            <v>STOCK SALES</v>
          </cell>
          <cell r="I164">
            <v>-9</v>
          </cell>
          <cell r="J164" t="str">
            <v>Feb-2009</v>
          </cell>
          <cell r="K164" t="str">
            <v>Feb-2009</v>
          </cell>
          <cell r="L164" t="str">
            <v>GF</v>
          </cell>
          <cell r="M164" t="str">
            <v>INVERTER</v>
          </cell>
          <cell r="N164" t="str">
            <v>PCS</v>
          </cell>
          <cell r="O164">
            <v>1</v>
          </cell>
          <cell r="P164">
            <v>34</v>
          </cell>
          <cell r="Q164" t="str">
            <v>CABINET</v>
          </cell>
          <cell r="R164">
            <v>0</v>
          </cell>
          <cell r="S164">
            <v>34.42</v>
          </cell>
          <cell r="T164">
            <v>34.42</v>
          </cell>
          <cell r="U164">
            <v>1</v>
          </cell>
        </row>
        <row r="165">
          <cell r="A165" t="str">
            <v>P9900561019</v>
          </cell>
          <cell r="B165" t="str">
            <v>GS090284</v>
          </cell>
          <cell r="C165">
            <v>1</v>
          </cell>
          <cell r="D165" t="str">
            <v>GI090965</v>
          </cell>
          <cell r="E165">
            <v>20090223</v>
          </cell>
          <cell r="F165" t="str">
            <v>7848</v>
          </cell>
          <cell r="G165" t="str">
            <v>LM LIFTMATERIAL GMBH</v>
          </cell>
          <cell r="H165" t="str">
            <v>STOCK SALES</v>
          </cell>
          <cell r="I165">
            <v>-10</v>
          </cell>
          <cell r="J165" t="str">
            <v>Feb-2009</v>
          </cell>
          <cell r="K165" t="str">
            <v>Feb-2009</v>
          </cell>
          <cell r="L165" t="str">
            <v>GF</v>
          </cell>
          <cell r="M165" t="str">
            <v>INVERTER</v>
          </cell>
          <cell r="N165" t="str">
            <v>PCS</v>
          </cell>
          <cell r="O165">
            <v>1</v>
          </cell>
          <cell r="P165">
            <v>34</v>
          </cell>
          <cell r="Q165" t="str">
            <v>CABINET</v>
          </cell>
          <cell r="R165">
            <v>0</v>
          </cell>
          <cell r="S165">
            <v>34.42</v>
          </cell>
          <cell r="T165">
            <v>34.42</v>
          </cell>
          <cell r="U165">
            <v>1</v>
          </cell>
        </row>
        <row r="166">
          <cell r="A166" t="str">
            <v>P9900561019</v>
          </cell>
          <cell r="B166" t="str">
            <v>GS084354</v>
          </cell>
          <cell r="C166">
            <v>1</v>
          </cell>
          <cell r="D166" t="str">
            <v>GI090958</v>
          </cell>
          <cell r="E166">
            <v>20090227</v>
          </cell>
          <cell r="F166" t="str">
            <v>7848</v>
          </cell>
          <cell r="G166" t="str">
            <v>LM LIFTMATERIAL GMBH</v>
          </cell>
          <cell r="H166" t="str">
            <v>STOCK SALES</v>
          </cell>
          <cell r="I166">
            <v>-7</v>
          </cell>
          <cell r="J166" t="str">
            <v>Feb-2009</v>
          </cell>
          <cell r="K166" t="str">
            <v>Feb-2009</v>
          </cell>
          <cell r="L166" t="str">
            <v>GF</v>
          </cell>
          <cell r="M166" t="str">
            <v>INVERTER</v>
          </cell>
          <cell r="N166" t="str">
            <v>PCS</v>
          </cell>
          <cell r="O166">
            <v>1</v>
          </cell>
          <cell r="P166">
            <v>34</v>
          </cell>
          <cell r="Q166" t="str">
            <v>CABINET</v>
          </cell>
          <cell r="R166">
            <v>0</v>
          </cell>
          <cell r="S166">
            <v>34.42</v>
          </cell>
          <cell r="T166">
            <v>34.42</v>
          </cell>
          <cell r="U166">
            <v>1</v>
          </cell>
        </row>
        <row r="167">
          <cell r="A167" t="str">
            <v>P9900561019 CU-ERN 1387</v>
          </cell>
          <cell r="B167" t="str">
            <v>GS084347</v>
          </cell>
          <cell r="C167">
            <v>3</v>
          </cell>
          <cell r="D167" t="str">
            <v>GI090974</v>
          </cell>
          <cell r="E167">
            <v>20090201</v>
          </cell>
          <cell r="F167" t="str">
            <v>7848</v>
          </cell>
          <cell r="G167" t="str">
            <v>LM LIFTMATERIAL GMBH</v>
          </cell>
          <cell r="H167" t="str">
            <v>STOCK SALES</v>
          </cell>
          <cell r="I167">
            <v>0</v>
          </cell>
          <cell r="J167" t="str">
            <v>Feb-2009</v>
          </cell>
          <cell r="K167" t="str">
            <v>Feb-2009</v>
          </cell>
          <cell r="L167" t="str">
            <v>GF</v>
          </cell>
          <cell r="M167" t="str">
            <v>INVERTER</v>
          </cell>
          <cell r="N167" t="str">
            <v>PCS</v>
          </cell>
          <cell r="O167">
            <v>1</v>
          </cell>
          <cell r="P167">
            <v>1</v>
          </cell>
          <cell r="Q167" t="str">
            <v>CABINET</v>
          </cell>
          <cell r="R167">
            <v>0</v>
          </cell>
          <cell r="S167">
            <v>0.78300000000000003</v>
          </cell>
          <cell r="T167">
            <v>0.78300000000000003</v>
          </cell>
          <cell r="U167">
            <v>1</v>
          </cell>
        </row>
        <row r="168">
          <cell r="A168" t="str">
            <v>P9900561019 CU-ERN 1387</v>
          </cell>
          <cell r="B168" t="str">
            <v>GS084313</v>
          </cell>
          <cell r="C168">
            <v>3</v>
          </cell>
          <cell r="D168" t="str">
            <v>GI090978</v>
          </cell>
          <cell r="E168">
            <v>20090202</v>
          </cell>
          <cell r="F168" t="str">
            <v>7848</v>
          </cell>
          <cell r="G168" t="str">
            <v>LM LIFTMATERIAL GMBH</v>
          </cell>
          <cell r="H168" t="str">
            <v>STOCK SALES</v>
          </cell>
          <cell r="I168">
            <v>-1</v>
          </cell>
          <cell r="J168" t="str">
            <v>Feb-2009</v>
          </cell>
          <cell r="K168" t="str">
            <v>Feb-2009</v>
          </cell>
          <cell r="L168" t="str">
            <v>GF</v>
          </cell>
          <cell r="M168" t="str">
            <v>INVERTER</v>
          </cell>
          <cell r="N168" t="str">
            <v>PCS</v>
          </cell>
          <cell r="O168">
            <v>1</v>
          </cell>
          <cell r="P168">
            <v>1</v>
          </cell>
          <cell r="Q168" t="str">
            <v>CABINET</v>
          </cell>
          <cell r="R168">
            <v>0</v>
          </cell>
          <cell r="S168">
            <v>0.78239999999999998</v>
          </cell>
          <cell r="T168">
            <v>0.78239999999999998</v>
          </cell>
          <cell r="U168">
            <v>1</v>
          </cell>
        </row>
        <row r="169">
          <cell r="A169" t="str">
            <v>P9900561019 CU-ERN 1387</v>
          </cell>
          <cell r="B169" t="str">
            <v>GS084314</v>
          </cell>
          <cell r="C169">
            <v>3</v>
          </cell>
          <cell r="D169" t="str">
            <v>GI090979</v>
          </cell>
          <cell r="E169">
            <v>20090202</v>
          </cell>
          <cell r="F169" t="str">
            <v>7848</v>
          </cell>
          <cell r="G169" t="str">
            <v>LM LIFTMATERIAL GMBH</v>
          </cell>
          <cell r="H169" t="str">
            <v>STOCK SALES</v>
          </cell>
          <cell r="I169">
            <v>-2</v>
          </cell>
          <cell r="J169" t="str">
            <v>Feb-2009</v>
          </cell>
          <cell r="K169" t="str">
            <v>Feb-2009</v>
          </cell>
          <cell r="L169" t="str">
            <v>GF</v>
          </cell>
          <cell r="M169" t="str">
            <v>INVERTER</v>
          </cell>
          <cell r="N169" t="str">
            <v>PCS</v>
          </cell>
          <cell r="O169">
            <v>1</v>
          </cell>
          <cell r="P169">
            <v>1</v>
          </cell>
          <cell r="Q169" t="str">
            <v>CABINET</v>
          </cell>
          <cell r="R169">
            <v>0</v>
          </cell>
          <cell r="S169">
            <v>0.78239999999999998</v>
          </cell>
          <cell r="T169">
            <v>0.78239999999999998</v>
          </cell>
          <cell r="U169">
            <v>1</v>
          </cell>
        </row>
        <row r="170">
          <cell r="A170" t="str">
            <v>P9900561019 CU-ERN 1387</v>
          </cell>
          <cell r="B170" t="str">
            <v>GS084301</v>
          </cell>
          <cell r="C170">
            <v>3</v>
          </cell>
          <cell r="D170" t="str">
            <v>GI090980</v>
          </cell>
          <cell r="E170">
            <v>20090202</v>
          </cell>
          <cell r="F170" t="str">
            <v>7848</v>
          </cell>
          <cell r="G170" t="str">
            <v>LM LIFTMATERIAL GMBH</v>
          </cell>
          <cell r="H170" t="str">
            <v>STOCK SALES</v>
          </cell>
          <cell r="I170">
            <v>-3</v>
          </cell>
          <cell r="J170" t="str">
            <v>Feb-2009</v>
          </cell>
          <cell r="K170" t="str">
            <v>Feb-2009</v>
          </cell>
          <cell r="L170" t="str">
            <v>GF</v>
          </cell>
          <cell r="M170" t="str">
            <v>INVERTER</v>
          </cell>
          <cell r="N170" t="str">
            <v>PCS</v>
          </cell>
          <cell r="O170">
            <v>1</v>
          </cell>
          <cell r="P170">
            <v>1</v>
          </cell>
          <cell r="Q170" t="str">
            <v>CABINET</v>
          </cell>
          <cell r="R170">
            <v>0</v>
          </cell>
          <cell r="S170">
            <v>0.78680000000000005</v>
          </cell>
          <cell r="T170">
            <v>0.78680000000000005</v>
          </cell>
          <cell r="U170">
            <v>1</v>
          </cell>
        </row>
        <row r="171">
          <cell r="A171" t="str">
            <v>P9900561019 CU-ERN 1387</v>
          </cell>
          <cell r="B171" t="str">
            <v>GS084357</v>
          </cell>
          <cell r="C171">
            <v>3</v>
          </cell>
          <cell r="D171" t="str">
            <v>GI090981</v>
          </cell>
          <cell r="E171">
            <v>20090202</v>
          </cell>
          <cell r="F171" t="str">
            <v>7848</v>
          </cell>
          <cell r="G171" t="str">
            <v>LM LIFTMATERIAL GMBH</v>
          </cell>
          <cell r="H171" t="str">
            <v>STOCK SALES</v>
          </cell>
          <cell r="I171">
            <v>-4</v>
          </cell>
          <cell r="J171" t="str">
            <v>Feb-2009</v>
          </cell>
          <cell r="K171" t="str">
            <v>Feb-2009</v>
          </cell>
          <cell r="L171" t="str">
            <v>GF</v>
          </cell>
          <cell r="M171" t="str">
            <v>INVERTER</v>
          </cell>
          <cell r="N171" t="str">
            <v>PCS</v>
          </cell>
          <cell r="O171">
            <v>1</v>
          </cell>
          <cell r="P171">
            <v>1</v>
          </cell>
          <cell r="Q171" t="str">
            <v>CABINET</v>
          </cell>
          <cell r="R171">
            <v>0</v>
          </cell>
          <cell r="S171">
            <v>0.77510000000000001</v>
          </cell>
          <cell r="T171">
            <v>0.77510000000000001</v>
          </cell>
          <cell r="U171">
            <v>1</v>
          </cell>
        </row>
        <row r="172">
          <cell r="A172" t="str">
            <v>P9900561019 CU-ERN 1387</v>
          </cell>
          <cell r="B172" t="str">
            <v>GS084358</v>
          </cell>
          <cell r="C172">
            <v>3</v>
          </cell>
          <cell r="D172" t="str">
            <v>GI090982</v>
          </cell>
          <cell r="E172">
            <v>20090202</v>
          </cell>
          <cell r="F172" t="str">
            <v>7848</v>
          </cell>
          <cell r="G172" t="str">
            <v>LM LIFTMATERIAL GMBH</v>
          </cell>
          <cell r="H172" t="str">
            <v>STOCK SALES</v>
          </cell>
          <cell r="I172">
            <v>-5</v>
          </cell>
          <cell r="J172" t="str">
            <v>Feb-2009</v>
          </cell>
          <cell r="K172" t="str">
            <v>Feb-2009</v>
          </cell>
          <cell r="L172" t="str">
            <v>GF</v>
          </cell>
          <cell r="M172" t="str">
            <v>INVERTER</v>
          </cell>
          <cell r="N172" t="str">
            <v>PCS</v>
          </cell>
          <cell r="O172">
            <v>1</v>
          </cell>
          <cell r="P172">
            <v>1</v>
          </cell>
          <cell r="Q172" t="str">
            <v>CABINET</v>
          </cell>
          <cell r="R172">
            <v>0</v>
          </cell>
          <cell r="S172">
            <v>0.76629999999999998</v>
          </cell>
          <cell r="T172">
            <v>0.76629999999999998</v>
          </cell>
          <cell r="U172">
            <v>1</v>
          </cell>
        </row>
        <row r="173">
          <cell r="A173" t="str">
            <v>P9900561019 CU-ERN 1387</v>
          </cell>
          <cell r="B173" t="str">
            <v>GS084348</v>
          </cell>
          <cell r="C173">
            <v>3</v>
          </cell>
          <cell r="D173" t="str">
            <v>GI090983</v>
          </cell>
          <cell r="E173">
            <v>20090202</v>
          </cell>
          <cell r="F173" t="str">
            <v>7848</v>
          </cell>
          <cell r="G173" t="str">
            <v>LM LIFTMATERIAL GMBH</v>
          </cell>
          <cell r="H173" t="str">
            <v>STOCK SALES</v>
          </cell>
          <cell r="I173">
            <v>-6</v>
          </cell>
          <cell r="J173" t="str">
            <v>Feb-2009</v>
          </cell>
          <cell r="K173" t="str">
            <v>Feb-2009</v>
          </cell>
          <cell r="L173" t="str">
            <v>GF</v>
          </cell>
          <cell r="M173" t="str">
            <v>INVERTER</v>
          </cell>
          <cell r="N173" t="str">
            <v>PCS</v>
          </cell>
          <cell r="O173">
            <v>1</v>
          </cell>
          <cell r="P173">
            <v>1</v>
          </cell>
          <cell r="Q173" t="str">
            <v>CABINET</v>
          </cell>
          <cell r="R173">
            <v>0</v>
          </cell>
          <cell r="S173">
            <v>0.76629999999999998</v>
          </cell>
          <cell r="T173">
            <v>0.76629999999999998</v>
          </cell>
          <cell r="U173">
            <v>1</v>
          </cell>
        </row>
        <row r="174">
          <cell r="A174" t="str">
            <v>P9900561019 CU-ERN 1387</v>
          </cell>
          <cell r="B174" t="str">
            <v>GS084300</v>
          </cell>
          <cell r="C174">
            <v>3</v>
          </cell>
          <cell r="D174" t="str">
            <v>GI090714</v>
          </cell>
          <cell r="E174">
            <v>20090213</v>
          </cell>
          <cell r="F174" t="str">
            <v>7848</v>
          </cell>
          <cell r="G174" t="str">
            <v>LM LIFTMATERIAL GMBH</v>
          </cell>
          <cell r="H174" t="str">
            <v>STOCK SALES</v>
          </cell>
          <cell r="I174">
            <v>-7</v>
          </cell>
          <cell r="J174" t="str">
            <v>Feb-2009</v>
          </cell>
          <cell r="K174" t="str">
            <v>Feb-2009</v>
          </cell>
          <cell r="L174" t="str">
            <v>GF</v>
          </cell>
          <cell r="M174" t="str">
            <v>INVERTER</v>
          </cell>
          <cell r="N174" t="str">
            <v>PCS</v>
          </cell>
          <cell r="O174">
            <v>1</v>
          </cell>
          <cell r="P174">
            <v>1</v>
          </cell>
          <cell r="Q174" t="str">
            <v>CABINET</v>
          </cell>
          <cell r="R174">
            <v>0</v>
          </cell>
          <cell r="S174">
            <v>0.56000000000000005</v>
          </cell>
          <cell r="T174">
            <v>0.56000000000000005</v>
          </cell>
          <cell r="U174">
            <v>1</v>
          </cell>
        </row>
        <row r="175">
          <cell r="A175" t="str">
            <v>P9900561019 CU-ERN 1387</v>
          </cell>
          <cell r="B175" t="str">
            <v>GS090284</v>
          </cell>
          <cell r="C175">
            <v>3</v>
          </cell>
          <cell r="D175" t="str">
            <v>GI090965</v>
          </cell>
          <cell r="E175">
            <v>20090223</v>
          </cell>
          <cell r="F175" t="str">
            <v>7848</v>
          </cell>
          <cell r="G175" t="str">
            <v>LM LIFTMATERIAL GMBH</v>
          </cell>
          <cell r="H175" t="str">
            <v>STOCK SALES</v>
          </cell>
          <cell r="I175">
            <v>-8</v>
          </cell>
          <cell r="J175" t="str">
            <v>Feb-2009</v>
          </cell>
          <cell r="K175" t="str">
            <v>Feb-2009</v>
          </cell>
          <cell r="L175" t="str">
            <v>GF</v>
          </cell>
          <cell r="M175" t="str">
            <v>INVERTER</v>
          </cell>
          <cell r="N175" t="str">
            <v>PCS</v>
          </cell>
          <cell r="O175">
            <v>1</v>
          </cell>
          <cell r="P175">
            <v>1</v>
          </cell>
          <cell r="Q175" t="str">
            <v>CABINET</v>
          </cell>
          <cell r="R175">
            <v>0</v>
          </cell>
          <cell r="S175">
            <v>0.91249999999999998</v>
          </cell>
          <cell r="T175">
            <v>0.91249999999999998</v>
          </cell>
          <cell r="U175">
            <v>1</v>
          </cell>
        </row>
        <row r="176">
          <cell r="A176" t="str">
            <v>P9900561019 CU-ERN 1387</v>
          </cell>
          <cell r="B176" t="str">
            <v>GS084354</v>
          </cell>
          <cell r="C176">
            <v>3</v>
          </cell>
          <cell r="D176" t="str">
            <v>GI090958</v>
          </cell>
          <cell r="E176">
            <v>20090227</v>
          </cell>
          <cell r="F176" t="str">
            <v>7848</v>
          </cell>
          <cell r="G176" t="str">
            <v>LM LIFTMATERIAL GMBH</v>
          </cell>
          <cell r="H176" t="str">
            <v>STOCK SALES</v>
          </cell>
          <cell r="I176">
            <v>-5</v>
          </cell>
          <cell r="J176" t="str">
            <v>Feb-2009</v>
          </cell>
          <cell r="K176" t="str">
            <v>Feb-2009</v>
          </cell>
          <cell r="L176" t="str">
            <v>GF</v>
          </cell>
          <cell r="M176" t="str">
            <v>INVERTER</v>
          </cell>
          <cell r="N176" t="str">
            <v>PCS</v>
          </cell>
          <cell r="O176">
            <v>1</v>
          </cell>
          <cell r="P176">
            <v>1</v>
          </cell>
          <cell r="Q176" t="str">
            <v>CABINET</v>
          </cell>
          <cell r="R176">
            <v>0</v>
          </cell>
          <cell r="S176">
            <v>0.91249999999999998</v>
          </cell>
          <cell r="T176">
            <v>0.91249999999999998</v>
          </cell>
          <cell r="U176">
            <v>1</v>
          </cell>
        </row>
        <row r="177">
          <cell r="A177" t="str">
            <v>P9900561019 MEHRPREIS PRO M</v>
          </cell>
          <cell r="B177" t="str">
            <v>GS084347</v>
          </cell>
          <cell r="C177">
            <v>2</v>
          </cell>
          <cell r="D177" t="str">
            <v>GI090974</v>
          </cell>
          <cell r="E177">
            <v>20090201</v>
          </cell>
          <cell r="F177" t="str">
            <v>7848</v>
          </cell>
          <cell r="G177" t="str">
            <v>LM LIFTMATERIAL GMBH</v>
          </cell>
          <cell r="H177" t="str">
            <v>STOCK SALES</v>
          </cell>
          <cell r="I177">
            <v>0</v>
          </cell>
          <cell r="J177" t="str">
            <v>Feb-2009</v>
          </cell>
          <cell r="K177" t="str">
            <v>Feb-2009</v>
          </cell>
          <cell r="L177" t="str">
            <v>GF</v>
          </cell>
          <cell r="M177" t="str">
            <v>INVERTER</v>
          </cell>
          <cell r="N177" t="str">
            <v>PCS</v>
          </cell>
          <cell r="O177">
            <v>10</v>
          </cell>
          <cell r="P177">
            <v>1</v>
          </cell>
          <cell r="Q177" t="str">
            <v>CABINET</v>
          </cell>
          <cell r="R177">
            <v>0</v>
          </cell>
          <cell r="S177">
            <v>0.62</v>
          </cell>
          <cell r="T177">
            <v>6.2</v>
          </cell>
          <cell r="U177">
            <v>10</v>
          </cell>
        </row>
        <row r="178">
          <cell r="A178" t="str">
            <v>P9900561019 MEHRPREIS PRO M</v>
          </cell>
          <cell r="B178" t="str">
            <v>GS084313</v>
          </cell>
          <cell r="C178">
            <v>2</v>
          </cell>
          <cell r="D178" t="str">
            <v>GI090978</v>
          </cell>
          <cell r="E178">
            <v>20090202</v>
          </cell>
          <cell r="F178" t="str">
            <v>7848</v>
          </cell>
          <cell r="G178" t="str">
            <v>LM LIFTMATERIAL GMBH</v>
          </cell>
          <cell r="H178" t="str">
            <v>STOCK SALES</v>
          </cell>
          <cell r="I178">
            <v>-10</v>
          </cell>
          <cell r="J178" t="str">
            <v>Feb-2009</v>
          </cell>
          <cell r="K178" t="str">
            <v>Feb-2009</v>
          </cell>
          <cell r="L178" t="str">
            <v>GF</v>
          </cell>
          <cell r="M178" t="str">
            <v>INVERTER</v>
          </cell>
          <cell r="N178" t="str">
            <v>PCS</v>
          </cell>
          <cell r="O178">
            <v>10</v>
          </cell>
          <cell r="P178">
            <v>1</v>
          </cell>
          <cell r="Q178" t="str">
            <v>CABINET</v>
          </cell>
          <cell r="R178">
            <v>0</v>
          </cell>
          <cell r="S178">
            <v>0.62</v>
          </cell>
          <cell r="T178">
            <v>6.2</v>
          </cell>
          <cell r="U178">
            <v>10</v>
          </cell>
        </row>
        <row r="179">
          <cell r="A179" t="str">
            <v>P9900561019 MEHRPREIS PRO M</v>
          </cell>
          <cell r="B179" t="str">
            <v>GS084314</v>
          </cell>
          <cell r="C179">
            <v>2</v>
          </cell>
          <cell r="D179" t="str">
            <v>GI090979</v>
          </cell>
          <cell r="E179">
            <v>20090202</v>
          </cell>
          <cell r="F179" t="str">
            <v>7848</v>
          </cell>
          <cell r="G179" t="str">
            <v>LM LIFTMATERIAL GMBH</v>
          </cell>
          <cell r="H179" t="str">
            <v>STOCK SALES</v>
          </cell>
          <cell r="I179">
            <v>-20</v>
          </cell>
          <cell r="J179" t="str">
            <v>Feb-2009</v>
          </cell>
          <cell r="K179" t="str">
            <v>Feb-2009</v>
          </cell>
          <cell r="L179" t="str">
            <v>GF</v>
          </cell>
          <cell r="M179" t="str">
            <v>INVERTER</v>
          </cell>
          <cell r="N179" t="str">
            <v>PCS</v>
          </cell>
          <cell r="O179">
            <v>10</v>
          </cell>
          <cell r="P179">
            <v>1</v>
          </cell>
          <cell r="Q179" t="str">
            <v>CABINET</v>
          </cell>
          <cell r="R179">
            <v>0</v>
          </cell>
          <cell r="S179">
            <v>0.62</v>
          </cell>
          <cell r="T179">
            <v>6.2</v>
          </cell>
          <cell r="U179">
            <v>10</v>
          </cell>
        </row>
        <row r="180">
          <cell r="A180" t="str">
            <v>P9900561019 MEHRPREIS PRO M</v>
          </cell>
          <cell r="B180" t="str">
            <v>GS084301</v>
          </cell>
          <cell r="C180">
            <v>2</v>
          </cell>
          <cell r="D180" t="str">
            <v>GI090980</v>
          </cell>
          <cell r="E180">
            <v>20090202</v>
          </cell>
          <cell r="F180" t="str">
            <v>7848</v>
          </cell>
          <cell r="G180" t="str">
            <v>LM LIFTMATERIAL GMBH</v>
          </cell>
          <cell r="H180" t="str">
            <v>STOCK SALES</v>
          </cell>
          <cell r="I180">
            <v>-30</v>
          </cell>
          <cell r="J180" t="str">
            <v>Feb-2009</v>
          </cell>
          <cell r="K180" t="str">
            <v>Feb-2009</v>
          </cell>
          <cell r="L180" t="str">
            <v>GF</v>
          </cell>
          <cell r="M180" t="str">
            <v>INVERTER</v>
          </cell>
          <cell r="N180" t="str">
            <v>PCS</v>
          </cell>
          <cell r="O180">
            <v>10</v>
          </cell>
          <cell r="P180">
            <v>1</v>
          </cell>
          <cell r="Q180" t="str">
            <v>CABINET</v>
          </cell>
          <cell r="R180">
            <v>0</v>
          </cell>
          <cell r="S180">
            <v>0.62</v>
          </cell>
          <cell r="T180">
            <v>6.2</v>
          </cell>
          <cell r="U180">
            <v>10</v>
          </cell>
        </row>
        <row r="181">
          <cell r="A181" t="str">
            <v>P9900561019 MEHRPREIS PRO M</v>
          </cell>
          <cell r="B181" t="str">
            <v>GS084357</v>
          </cell>
          <cell r="C181">
            <v>2</v>
          </cell>
          <cell r="D181" t="str">
            <v>GI090981</v>
          </cell>
          <cell r="E181">
            <v>20090202</v>
          </cell>
          <cell r="F181" t="str">
            <v>7848</v>
          </cell>
          <cell r="G181" t="str">
            <v>LM LIFTMATERIAL GMBH</v>
          </cell>
          <cell r="H181" t="str">
            <v>STOCK SALES</v>
          </cell>
          <cell r="I181">
            <v>-40</v>
          </cell>
          <cell r="J181" t="str">
            <v>Feb-2009</v>
          </cell>
          <cell r="K181" t="str">
            <v>Feb-2009</v>
          </cell>
          <cell r="L181" t="str">
            <v>GF</v>
          </cell>
          <cell r="M181" t="str">
            <v>INVERTER</v>
          </cell>
          <cell r="N181" t="str">
            <v>PCS</v>
          </cell>
          <cell r="O181">
            <v>10</v>
          </cell>
          <cell r="P181">
            <v>1</v>
          </cell>
          <cell r="Q181" t="str">
            <v>CABINET</v>
          </cell>
          <cell r="R181">
            <v>0</v>
          </cell>
          <cell r="S181">
            <v>0.62</v>
          </cell>
          <cell r="T181">
            <v>6.2</v>
          </cell>
          <cell r="U181">
            <v>10</v>
          </cell>
        </row>
        <row r="182">
          <cell r="A182" t="str">
            <v>P9900561019 MEHRPREIS PRO M</v>
          </cell>
          <cell r="B182" t="str">
            <v>GS084358</v>
          </cell>
          <cell r="C182">
            <v>2</v>
          </cell>
          <cell r="D182" t="str">
            <v>GI090982</v>
          </cell>
          <cell r="E182">
            <v>20090202</v>
          </cell>
          <cell r="F182" t="str">
            <v>7848</v>
          </cell>
          <cell r="G182" t="str">
            <v>LM LIFTMATERIAL GMBH</v>
          </cell>
          <cell r="H182" t="str">
            <v>STOCK SALES</v>
          </cell>
          <cell r="I182">
            <v>-50</v>
          </cell>
          <cell r="J182" t="str">
            <v>Feb-2009</v>
          </cell>
          <cell r="K182" t="str">
            <v>Feb-2009</v>
          </cell>
          <cell r="L182" t="str">
            <v>GF</v>
          </cell>
          <cell r="M182" t="str">
            <v>INVERTER</v>
          </cell>
          <cell r="N182" t="str">
            <v>PCS</v>
          </cell>
          <cell r="O182">
            <v>10</v>
          </cell>
          <cell r="P182">
            <v>1</v>
          </cell>
          <cell r="Q182" t="str">
            <v>CABINET</v>
          </cell>
          <cell r="R182">
            <v>0</v>
          </cell>
          <cell r="S182">
            <v>0.62</v>
          </cell>
          <cell r="T182">
            <v>6.2</v>
          </cell>
          <cell r="U182">
            <v>10</v>
          </cell>
        </row>
        <row r="183">
          <cell r="A183" t="str">
            <v>P9900561019 MEHRPREIS PRO M</v>
          </cell>
          <cell r="B183" t="str">
            <v>GS084348</v>
          </cell>
          <cell r="C183">
            <v>2</v>
          </cell>
          <cell r="D183" t="str">
            <v>GI090983</v>
          </cell>
          <cell r="E183">
            <v>20090202</v>
          </cell>
          <cell r="F183" t="str">
            <v>7848</v>
          </cell>
          <cell r="G183" t="str">
            <v>LM LIFTMATERIAL GMBH</v>
          </cell>
          <cell r="H183" t="str">
            <v>STOCK SALES</v>
          </cell>
          <cell r="I183">
            <v>-60</v>
          </cell>
          <cell r="J183" t="str">
            <v>Feb-2009</v>
          </cell>
          <cell r="K183" t="str">
            <v>Feb-2009</v>
          </cell>
          <cell r="L183" t="str">
            <v>GF</v>
          </cell>
          <cell r="M183" t="str">
            <v>INVERTER</v>
          </cell>
          <cell r="N183" t="str">
            <v>PCS</v>
          </cell>
          <cell r="O183">
            <v>10</v>
          </cell>
          <cell r="P183">
            <v>1</v>
          </cell>
          <cell r="Q183" t="str">
            <v>CABINET</v>
          </cell>
          <cell r="R183">
            <v>0</v>
          </cell>
          <cell r="S183">
            <v>0.62</v>
          </cell>
          <cell r="T183">
            <v>6.2</v>
          </cell>
          <cell r="U183">
            <v>10</v>
          </cell>
        </row>
        <row r="184">
          <cell r="A184" t="str">
            <v>P9900561019 MEHRPREIS PRO M</v>
          </cell>
          <cell r="B184" t="str">
            <v>GS084300</v>
          </cell>
          <cell r="C184">
            <v>2</v>
          </cell>
          <cell r="D184" t="str">
            <v>GI090714</v>
          </cell>
          <cell r="E184">
            <v>20090213</v>
          </cell>
          <cell r="F184" t="str">
            <v>7848</v>
          </cell>
          <cell r="G184" t="str">
            <v>LM LIFTMATERIAL GMBH</v>
          </cell>
          <cell r="H184" t="str">
            <v>STOCK SALES</v>
          </cell>
          <cell r="I184">
            <v>-70</v>
          </cell>
          <cell r="J184" t="str">
            <v>Feb-2009</v>
          </cell>
          <cell r="K184" t="str">
            <v>Feb-2009</v>
          </cell>
          <cell r="L184" t="str">
            <v>GF</v>
          </cell>
          <cell r="M184" t="str">
            <v>INVERTER</v>
          </cell>
          <cell r="N184" t="str">
            <v>PCS</v>
          </cell>
          <cell r="O184">
            <v>10</v>
          </cell>
          <cell r="P184">
            <v>1</v>
          </cell>
          <cell r="Q184" t="str">
            <v>CABINET</v>
          </cell>
          <cell r="R184">
            <v>0</v>
          </cell>
          <cell r="S184">
            <v>0.62</v>
          </cell>
          <cell r="T184">
            <v>6.2</v>
          </cell>
          <cell r="U184">
            <v>10</v>
          </cell>
        </row>
        <row r="185">
          <cell r="A185" t="str">
            <v>P9900561019 MEHRPREIS PRO M</v>
          </cell>
          <cell r="B185" t="str">
            <v>GS090059</v>
          </cell>
          <cell r="C185">
            <v>2</v>
          </cell>
          <cell r="D185" t="str">
            <v>GI090955</v>
          </cell>
          <cell r="E185">
            <v>20090223</v>
          </cell>
          <cell r="F185" t="str">
            <v>7848</v>
          </cell>
          <cell r="G185" t="str">
            <v>LM LIFTMATERIAL GMBH</v>
          </cell>
          <cell r="H185" t="str">
            <v>STOCK SALES</v>
          </cell>
          <cell r="I185">
            <v>-80</v>
          </cell>
          <cell r="J185" t="str">
            <v>Feb-2009</v>
          </cell>
          <cell r="K185" t="str">
            <v>Feb-2009</v>
          </cell>
          <cell r="L185" t="str">
            <v>GF</v>
          </cell>
          <cell r="M185" t="str">
            <v>INVERTER</v>
          </cell>
          <cell r="N185" t="str">
            <v>PCS</v>
          </cell>
          <cell r="O185">
            <v>10</v>
          </cell>
          <cell r="P185">
            <v>1</v>
          </cell>
          <cell r="Q185" t="str">
            <v>CABINET</v>
          </cell>
          <cell r="R185">
            <v>0</v>
          </cell>
          <cell r="S185">
            <v>0.62</v>
          </cell>
          <cell r="T185">
            <v>6.2</v>
          </cell>
          <cell r="U185">
            <v>10</v>
          </cell>
        </row>
        <row r="186">
          <cell r="A186" t="str">
            <v>P9900561019 MEHRPREIS PRO M</v>
          </cell>
          <cell r="B186" t="str">
            <v>GS090066</v>
          </cell>
          <cell r="C186">
            <v>2</v>
          </cell>
          <cell r="D186" t="str">
            <v>GI090957</v>
          </cell>
          <cell r="E186">
            <v>20090223</v>
          </cell>
          <cell r="F186" t="str">
            <v>7848</v>
          </cell>
          <cell r="G186" t="str">
            <v>LM LIFTMATERIAL GMBH</v>
          </cell>
          <cell r="H186" t="str">
            <v>STOCK SALES</v>
          </cell>
          <cell r="I186">
            <v>-90</v>
          </cell>
          <cell r="J186" t="str">
            <v>Feb-2009</v>
          </cell>
          <cell r="K186" t="str">
            <v>Feb-2009</v>
          </cell>
          <cell r="L186" t="str">
            <v>GF</v>
          </cell>
          <cell r="M186" t="str">
            <v>INVERTER</v>
          </cell>
          <cell r="N186" t="str">
            <v>PCS</v>
          </cell>
          <cell r="O186">
            <v>10</v>
          </cell>
          <cell r="P186">
            <v>1</v>
          </cell>
          <cell r="Q186" t="str">
            <v>CABINET</v>
          </cell>
          <cell r="R186">
            <v>0</v>
          </cell>
          <cell r="S186">
            <v>0.62</v>
          </cell>
          <cell r="T186">
            <v>6.2</v>
          </cell>
          <cell r="U186">
            <v>10</v>
          </cell>
        </row>
        <row r="187">
          <cell r="A187" t="str">
            <v>P9900561019 MEHRPREIS PRO M</v>
          </cell>
          <cell r="B187" t="str">
            <v>GS090284</v>
          </cell>
          <cell r="C187">
            <v>2</v>
          </cell>
          <cell r="D187" t="str">
            <v>GI090965</v>
          </cell>
          <cell r="E187">
            <v>20090223</v>
          </cell>
          <cell r="F187" t="str">
            <v>7848</v>
          </cell>
          <cell r="G187" t="str">
            <v>LM LIFTMATERIAL GMBH</v>
          </cell>
          <cell r="H187" t="str">
            <v>STOCK SALES</v>
          </cell>
          <cell r="I187">
            <v>-105</v>
          </cell>
          <cell r="J187" t="str">
            <v>Feb-2009</v>
          </cell>
          <cell r="K187" t="str">
            <v>Feb-2009</v>
          </cell>
          <cell r="L187" t="str">
            <v>GF</v>
          </cell>
          <cell r="M187" t="str">
            <v>INVERTER</v>
          </cell>
          <cell r="N187" t="str">
            <v>PCS</v>
          </cell>
          <cell r="O187">
            <v>10</v>
          </cell>
          <cell r="P187">
            <v>1</v>
          </cell>
          <cell r="Q187" t="str">
            <v>CABINET</v>
          </cell>
          <cell r="R187">
            <v>0</v>
          </cell>
          <cell r="S187">
            <v>0.62</v>
          </cell>
          <cell r="T187">
            <v>9.3000000000000007</v>
          </cell>
          <cell r="U187">
            <v>15</v>
          </cell>
        </row>
        <row r="188">
          <cell r="A188" t="str">
            <v>P9900561019 MEHRPREIS PRO M</v>
          </cell>
          <cell r="B188" t="str">
            <v>GS084354</v>
          </cell>
          <cell r="C188">
            <v>2</v>
          </cell>
          <cell r="D188" t="str">
            <v>GI090958</v>
          </cell>
          <cell r="E188">
            <v>20090227</v>
          </cell>
          <cell r="F188" t="str">
            <v>7848</v>
          </cell>
          <cell r="G188" t="str">
            <v>LM LIFTMATERIAL GMBH</v>
          </cell>
          <cell r="H188" t="str">
            <v>STOCK SALES</v>
          </cell>
          <cell r="I188">
            <v>-70</v>
          </cell>
          <cell r="J188" t="str">
            <v>Feb-2009</v>
          </cell>
          <cell r="K188" t="str">
            <v>Feb-2009</v>
          </cell>
          <cell r="L188" t="str">
            <v>GF</v>
          </cell>
          <cell r="M188" t="str">
            <v>INVERTER</v>
          </cell>
          <cell r="N188" t="str">
            <v>PCS</v>
          </cell>
          <cell r="O188">
            <v>10</v>
          </cell>
          <cell r="P188">
            <v>1</v>
          </cell>
          <cell r="Q188" t="str">
            <v>CABINET</v>
          </cell>
          <cell r="R188">
            <v>0</v>
          </cell>
          <cell r="S188">
            <v>0.62</v>
          </cell>
          <cell r="T188">
            <v>6.2</v>
          </cell>
          <cell r="U188">
            <v>10</v>
          </cell>
        </row>
        <row r="189">
          <cell r="A189" t="str">
            <v>P9900561020 CU-MRL</v>
          </cell>
          <cell r="B189" t="str">
            <v>GS084299</v>
          </cell>
          <cell r="C189">
            <v>20</v>
          </cell>
          <cell r="D189" t="str">
            <v>GI090975</v>
          </cell>
          <cell r="E189">
            <v>20090201</v>
          </cell>
          <cell r="F189" t="str">
            <v>7848</v>
          </cell>
          <cell r="G189" t="str">
            <v>LM LIFTMATERIAL GMBH</v>
          </cell>
          <cell r="H189" t="str">
            <v>STOCK SALES</v>
          </cell>
          <cell r="I189">
            <v>0</v>
          </cell>
          <cell r="J189" t="str">
            <v>Feb-2009</v>
          </cell>
          <cell r="K189" t="str">
            <v>Feb-2009</v>
          </cell>
          <cell r="L189" t="str">
            <v>GF</v>
          </cell>
          <cell r="M189" t="str">
            <v>INVERTER</v>
          </cell>
          <cell r="N189" t="str">
            <v>PCS</v>
          </cell>
          <cell r="O189">
            <v>1</v>
          </cell>
          <cell r="P189">
            <v>1</v>
          </cell>
          <cell r="Q189" t="str">
            <v>CABINET</v>
          </cell>
          <cell r="R189">
            <v>0</v>
          </cell>
          <cell r="S189">
            <v>0.95</v>
          </cell>
          <cell r="T189">
            <v>0.95</v>
          </cell>
          <cell r="U189">
            <v>1</v>
          </cell>
        </row>
        <row r="190">
          <cell r="A190" t="str">
            <v>P9900561020 CU-MRL</v>
          </cell>
          <cell r="B190" t="str">
            <v>GS084315</v>
          </cell>
          <cell r="C190">
            <v>10</v>
          </cell>
          <cell r="D190" t="str">
            <v>GI090712</v>
          </cell>
          <cell r="E190">
            <v>20090213</v>
          </cell>
          <cell r="F190" t="str">
            <v>7848</v>
          </cell>
          <cell r="G190" t="str">
            <v>LM LIFTMATERIAL GMBH</v>
          </cell>
          <cell r="H190" t="str">
            <v>STOCK SALES</v>
          </cell>
          <cell r="I190">
            <v>2</v>
          </cell>
          <cell r="J190" t="str">
            <v>Feb-2009</v>
          </cell>
          <cell r="K190" t="str">
            <v>Feb-2009</v>
          </cell>
          <cell r="L190" t="str">
            <v>GF</v>
          </cell>
          <cell r="M190" t="str">
            <v>INVERTER</v>
          </cell>
          <cell r="N190" t="str">
            <v>PCS</v>
          </cell>
          <cell r="O190">
            <v>1</v>
          </cell>
          <cell r="P190">
            <v>1</v>
          </cell>
          <cell r="Q190" t="str">
            <v>CABINET</v>
          </cell>
          <cell r="R190">
            <v>0</v>
          </cell>
          <cell r="S190">
            <v>0.95</v>
          </cell>
          <cell r="T190">
            <v>0.95</v>
          </cell>
          <cell r="U190">
            <v>1</v>
          </cell>
        </row>
        <row r="191">
          <cell r="A191" t="str">
            <v>P9900561020 CU-MRL</v>
          </cell>
          <cell r="B191" t="str">
            <v>GS084316</v>
          </cell>
          <cell r="C191">
            <v>10</v>
          </cell>
          <cell r="D191" t="str">
            <v>GI090713</v>
          </cell>
          <cell r="E191">
            <v>20090213</v>
          </cell>
          <cell r="F191" t="str">
            <v>7848</v>
          </cell>
          <cell r="G191" t="str">
            <v>LM LIFTMATERIAL GMBH</v>
          </cell>
          <cell r="H191" t="str">
            <v>STOCK SALES</v>
          </cell>
          <cell r="I191">
            <v>1</v>
          </cell>
          <cell r="J191" t="str">
            <v>Feb-2009</v>
          </cell>
          <cell r="K191" t="str">
            <v>Feb-2009</v>
          </cell>
          <cell r="L191" t="str">
            <v>GF</v>
          </cell>
          <cell r="M191" t="str">
            <v>INVERTER</v>
          </cell>
          <cell r="N191" t="str">
            <v>PCS</v>
          </cell>
          <cell r="O191">
            <v>1</v>
          </cell>
          <cell r="P191">
            <v>1</v>
          </cell>
          <cell r="Q191" t="str">
            <v>CABINET</v>
          </cell>
          <cell r="R191">
            <v>0</v>
          </cell>
          <cell r="S191">
            <v>0.95</v>
          </cell>
          <cell r="T191">
            <v>0.95</v>
          </cell>
          <cell r="U191">
            <v>1</v>
          </cell>
        </row>
        <row r="192">
          <cell r="A192" t="str">
            <v>P9900561020 MEHRPREIS PRO M</v>
          </cell>
          <cell r="B192" t="str">
            <v>GS084299</v>
          </cell>
          <cell r="C192">
            <v>8</v>
          </cell>
          <cell r="D192" t="str">
            <v>GI090975</v>
          </cell>
          <cell r="E192">
            <v>20090201</v>
          </cell>
          <cell r="F192" t="str">
            <v>7848</v>
          </cell>
          <cell r="G192" t="str">
            <v>LM LIFTMATERIAL GMBH</v>
          </cell>
          <cell r="H192" t="str">
            <v>STOCK SALES</v>
          </cell>
          <cell r="I192">
            <v>0</v>
          </cell>
          <cell r="J192" t="str">
            <v>Feb-2009</v>
          </cell>
          <cell r="K192" t="str">
            <v>Feb-2009</v>
          </cell>
          <cell r="L192" t="str">
            <v>GF</v>
          </cell>
          <cell r="M192" t="str">
            <v>INVERTER</v>
          </cell>
          <cell r="N192" t="str">
            <v>PCS</v>
          </cell>
          <cell r="O192">
            <v>3</v>
          </cell>
          <cell r="P192">
            <v>2</v>
          </cell>
          <cell r="Q192" t="str">
            <v>CABINET</v>
          </cell>
          <cell r="R192">
            <v>0</v>
          </cell>
          <cell r="S192">
            <v>1.92</v>
          </cell>
          <cell r="T192">
            <v>5.76</v>
          </cell>
          <cell r="U192">
            <v>3</v>
          </cell>
        </row>
        <row r="193">
          <cell r="A193" t="str">
            <v>P9900561020 MEHRPREIS PRO M</v>
          </cell>
          <cell r="B193" t="str">
            <v>GS084315</v>
          </cell>
          <cell r="C193">
            <v>8</v>
          </cell>
          <cell r="D193" t="str">
            <v>GI090712</v>
          </cell>
          <cell r="E193">
            <v>20090213</v>
          </cell>
          <cell r="F193" t="str">
            <v>7848</v>
          </cell>
          <cell r="G193" t="str">
            <v>LM LIFTMATERIAL GMBH</v>
          </cell>
          <cell r="H193" t="str">
            <v>STOCK SALES</v>
          </cell>
          <cell r="I193">
            <v>6</v>
          </cell>
          <cell r="J193" t="str">
            <v>Feb-2009</v>
          </cell>
          <cell r="K193" t="str">
            <v>Feb-2009</v>
          </cell>
          <cell r="L193" t="str">
            <v>GF</v>
          </cell>
          <cell r="M193" t="str">
            <v>INVERTER</v>
          </cell>
          <cell r="N193" t="str">
            <v>PCS</v>
          </cell>
          <cell r="O193">
            <v>3</v>
          </cell>
          <cell r="P193">
            <v>2</v>
          </cell>
          <cell r="Q193" t="str">
            <v>CABINET</v>
          </cell>
          <cell r="R193">
            <v>0</v>
          </cell>
          <cell r="S193">
            <v>1.92</v>
          </cell>
          <cell r="T193">
            <v>5.76</v>
          </cell>
          <cell r="U193">
            <v>3</v>
          </cell>
        </row>
        <row r="194">
          <cell r="A194" t="str">
            <v>P9900561020 MEHRPREIS PRO M</v>
          </cell>
          <cell r="B194" t="str">
            <v>GS084316</v>
          </cell>
          <cell r="C194">
            <v>9</v>
          </cell>
          <cell r="D194" t="str">
            <v>GI090713</v>
          </cell>
          <cell r="E194">
            <v>20090213</v>
          </cell>
          <cell r="F194" t="str">
            <v>7848</v>
          </cell>
          <cell r="G194" t="str">
            <v>LM LIFTMATERIAL GMBH</v>
          </cell>
          <cell r="H194" t="str">
            <v>STOCK SALES</v>
          </cell>
          <cell r="I194">
            <v>3</v>
          </cell>
          <cell r="J194" t="str">
            <v>Feb-2009</v>
          </cell>
          <cell r="K194" t="str">
            <v>Feb-2009</v>
          </cell>
          <cell r="L194" t="str">
            <v>GF</v>
          </cell>
          <cell r="M194" t="str">
            <v>INVERTER</v>
          </cell>
          <cell r="N194" t="str">
            <v>PCS</v>
          </cell>
          <cell r="O194">
            <v>3</v>
          </cell>
          <cell r="P194">
            <v>2</v>
          </cell>
          <cell r="Q194" t="str">
            <v>CABINET</v>
          </cell>
          <cell r="R194">
            <v>0</v>
          </cell>
          <cell r="S194">
            <v>1.92</v>
          </cell>
          <cell r="T194">
            <v>5.76</v>
          </cell>
          <cell r="U194">
            <v>3</v>
          </cell>
        </row>
        <row r="195">
          <cell r="A195" t="str">
            <v>P9900561021 CU-MRL</v>
          </cell>
          <cell r="B195" t="str">
            <v>GS084309</v>
          </cell>
          <cell r="C195">
            <v>12</v>
          </cell>
          <cell r="D195" t="str">
            <v>GI090992</v>
          </cell>
          <cell r="E195">
            <v>20090211</v>
          </cell>
          <cell r="F195" t="str">
            <v>7848</v>
          </cell>
          <cell r="G195" t="str">
            <v>LM LIFTMATERIAL GMBH</v>
          </cell>
          <cell r="H195" t="str">
            <v>STOCK SALES</v>
          </cell>
          <cell r="I195">
            <v>0</v>
          </cell>
          <cell r="J195" t="str">
            <v>Feb-2009</v>
          </cell>
          <cell r="K195" t="str">
            <v>Feb-2009</v>
          </cell>
          <cell r="L195" t="str">
            <v>GF</v>
          </cell>
          <cell r="M195" t="str">
            <v>INVERTER</v>
          </cell>
          <cell r="N195" t="str">
            <v>PCS</v>
          </cell>
          <cell r="O195">
            <v>1</v>
          </cell>
          <cell r="P195">
            <v>1</v>
          </cell>
          <cell r="Q195" t="str">
            <v>CABINET</v>
          </cell>
          <cell r="R195">
            <v>0</v>
          </cell>
          <cell r="S195">
            <v>0.71</v>
          </cell>
          <cell r="T195">
            <v>0.71</v>
          </cell>
          <cell r="U195">
            <v>1</v>
          </cell>
        </row>
        <row r="196">
          <cell r="A196" t="str">
            <v>P9900561021 CU-MRL</v>
          </cell>
          <cell r="B196" t="str">
            <v>GS084312</v>
          </cell>
          <cell r="C196">
            <v>12</v>
          </cell>
          <cell r="D196" t="str">
            <v>GI090993</v>
          </cell>
          <cell r="E196">
            <v>20090211</v>
          </cell>
          <cell r="F196" t="str">
            <v>7848</v>
          </cell>
          <cell r="G196" t="str">
            <v>LM LIFTMATERIAL GMBH</v>
          </cell>
          <cell r="H196" t="str">
            <v>STOCK SALES</v>
          </cell>
          <cell r="I196">
            <v>-1</v>
          </cell>
          <cell r="J196" t="str">
            <v>Feb-2009</v>
          </cell>
          <cell r="K196" t="str">
            <v>Feb-2009</v>
          </cell>
          <cell r="L196" t="str">
            <v>GF</v>
          </cell>
          <cell r="M196" t="str">
            <v>INVERTER</v>
          </cell>
          <cell r="N196" t="str">
            <v>PCS</v>
          </cell>
          <cell r="O196">
            <v>1</v>
          </cell>
          <cell r="P196">
            <v>1</v>
          </cell>
          <cell r="Q196" t="str">
            <v>CABINET</v>
          </cell>
          <cell r="R196">
            <v>0</v>
          </cell>
          <cell r="S196">
            <v>0.71</v>
          </cell>
          <cell r="T196">
            <v>0.71</v>
          </cell>
          <cell r="U196">
            <v>1</v>
          </cell>
        </row>
        <row r="197">
          <cell r="A197" t="str">
            <v>P9900561021 CU-MRL</v>
          </cell>
          <cell r="B197" t="str">
            <v>GS084310</v>
          </cell>
          <cell r="C197">
            <v>12</v>
          </cell>
          <cell r="D197" t="str">
            <v>GI090959</v>
          </cell>
          <cell r="E197">
            <v>20090223</v>
          </cell>
          <cell r="F197" t="str">
            <v>7848</v>
          </cell>
          <cell r="G197" t="str">
            <v>LM LIFTMATERIAL GMBH</v>
          </cell>
          <cell r="H197" t="str">
            <v>STOCK SALES</v>
          </cell>
          <cell r="I197">
            <v>-2</v>
          </cell>
          <cell r="J197" t="str">
            <v>Feb-2009</v>
          </cell>
          <cell r="K197" t="str">
            <v>Feb-2009</v>
          </cell>
          <cell r="L197" t="str">
            <v>GF</v>
          </cell>
          <cell r="M197" t="str">
            <v>INVERTER</v>
          </cell>
          <cell r="N197" t="str">
            <v>PCS</v>
          </cell>
          <cell r="O197">
            <v>1</v>
          </cell>
          <cell r="P197">
            <v>1</v>
          </cell>
          <cell r="Q197" t="str">
            <v>CABINET</v>
          </cell>
          <cell r="R197">
            <v>0</v>
          </cell>
          <cell r="S197">
            <v>1.67</v>
          </cell>
          <cell r="T197">
            <v>1.67</v>
          </cell>
          <cell r="U197">
            <v>1</v>
          </cell>
        </row>
        <row r="198">
          <cell r="A198" t="str">
            <v>P9900561021 CU-MRL</v>
          </cell>
          <cell r="B198" t="str">
            <v>GS084311</v>
          </cell>
          <cell r="C198">
            <v>13</v>
          </cell>
          <cell r="D198" t="str">
            <v>GI090995</v>
          </cell>
          <cell r="E198">
            <v>20090227</v>
          </cell>
          <cell r="F198" t="str">
            <v>7848</v>
          </cell>
          <cell r="G198" t="str">
            <v>LM LIFTMATERIAL GMBH</v>
          </cell>
          <cell r="H198" t="str">
            <v>STOCK SALES</v>
          </cell>
          <cell r="I198">
            <v>0</v>
          </cell>
          <cell r="J198" t="str">
            <v>Feb-2009</v>
          </cell>
          <cell r="K198" t="str">
            <v>Feb-2009</v>
          </cell>
          <cell r="L198" t="str">
            <v>GF</v>
          </cell>
          <cell r="M198" t="str">
            <v>INVERTER</v>
          </cell>
          <cell r="N198" t="str">
            <v>PCS</v>
          </cell>
          <cell r="O198">
            <v>1</v>
          </cell>
          <cell r="P198">
            <v>1</v>
          </cell>
          <cell r="Q198" t="str">
            <v>CABINET</v>
          </cell>
          <cell r="R198">
            <v>0</v>
          </cell>
          <cell r="S198">
            <v>0.71</v>
          </cell>
          <cell r="T198">
            <v>0.71</v>
          </cell>
          <cell r="U198">
            <v>1</v>
          </cell>
        </row>
        <row r="199">
          <cell r="A199" t="str">
            <v>P9900561021 MEHRPREIS PRO M</v>
          </cell>
          <cell r="B199" t="str">
            <v>GS084309</v>
          </cell>
          <cell r="C199">
            <v>8</v>
          </cell>
          <cell r="D199" t="str">
            <v>GI090992</v>
          </cell>
          <cell r="E199">
            <v>20090211</v>
          </cell>
          <cell r="F199" t="str">
            <v>7848</v>
          </cell>
          <cell r="G199" t="str">
            <v>LM LIFTMATERIAL GMBH</v>
          </cell>
          <cell r="H199" t="str">
            <v>STOCK SALES</v>
          </cell>
          <cell r="I199">
            <v>0</v>
          </cell>
          <cell r="J199" t="str">
            <v>Feb-2009</v>
          </cell>
          <cell r="K199" t="str">
            <v>Feb-2009</v>
          </cell>
          <cell r="L199" t="str">
            <v>GF</v>
          </cell>
          <cell r="M199" t="str">
            <v>INVERTER</v>
          </cell>
          <cell r="N199" t="str">
            <v>PCS</v>
          </cell>
          <cell r="O199">
            <v>3</v>
          </cell>
          <cell r="P199">
            <v>2</v>
          </cell>
          <cell r="Q199" t="str">
            <v>CABINET</v>
          </cell>
          <cell r="R199">
            <v>0</v>
          </cell>
          <cell r="S199">
            <v>1.92</v>
          </cell>
          <cell r="T199">
            <v>5.76</v>
          </cell>
          <cell r="U199">
            <v>3</v>
          </cell>
        </row>
        <row r="200">
          <cell r="A200" t="str">
            <v>P9900561021 MEHRPREIS PRO M</v>
          </cell>
          <cell r="B200" t="str">
            <v>GS084312</v>
          </cell>
          <cell r="C200">
            <v>8</v>
          </cell>
          <cell r="D200" t="str">
            <v>GI090993</v>
          </cell>
          <cell r="E200">
            <v>20090211</v>
          </cell>
          <cell r="F200" t="str">
            <v>7848</v>
          </cell>
          <cell r="G200" t="str">
            <v>LM LIFTMATERIAL GMBH</v>
          </cell>
          <cell r="H200" t="str">
            <v>STOCK SALES</v>
          </cell>
          <cell r="I200">
            <v>-3</v>
          </cell>
          <cell r="J200" t="str">
            <v>Feb-2009</v>
          </cell>
          <cell r="K200" t="str">
            <v>Feb-2009</v>
          </cell>
          <cell r="L200" t="str">
            <v>GF</v>
          </cell>
          <cell r="M200" t="str">
            <v>INVERTER</v>
          </cell>
          <cell r="N200" t="str">
            <v>PCS</v>
          </cell>
          <cell r="O200">
            <v>3</v>
          </cell>
          <cell r="P200">
            <v>2</v>
          </cell>
          <cell r="Q200" t="str">
            <v>CABINET</v>
          </cell>
          <cell r="R200">
            <v>0</v>
          </cell>
          <cell r="S200">
            <v>1.92</v>
          </cell>
          <cell r="T200">
            <v>5.76</v>
          </cell>
          <cell r="U200">
            <v>3</v>
          </cell>
        </row>
        <row r="201">
          <cell r="A201" t="str">
            <v>P9900561021 MEHRPREIS PRO M</v>
          </cell>
          <cell r="B201" t="str">
            <v>GS084310</v>
          </cell>
          <cell r="C201">
            <v>8</v>
          </cell>
          <cell r="D201" t="str">
            <v>GI090959</v>
          </cell>
          <cell r="E201">
            <v>20090223</v>
          </cell>
          <cell r="F201" t="str">
            <v>7848</v>
          </cell>
          <cell r="G201" t="str">
            <v>LM LIFTMATERIAL GMBH</v>
          </cell>
          <cell r="H201" t="str">
            <v>STOCK SALES</v>
          </cell>
          <cell r="I201">
            <v>-6</v>
          </cell>
          <cell r="J201" t="str">
            <v>Feb-2009</v>
          </cell>
          <cell r="K201" t="str">
            <v>Feb-2009</v>
          </cell>
          <cell r="L201" t="str">
            <v>GF</v>
          </cell>
          <cell r="M201" t="str">
            <v>INVERTER</v>
          </cell>
          <cell r="N201" t="str">
            <v>PCS</v>
          </cell>
          <cell r="O201">
            <v>3</v>
          </cell>
          <cell r="P201">
            <v>2</v>
          </cell>
          <cell r="Q201" t="str">
            <v>CABINET</v>
          </cell>
          <cell r="R201">
            <v>0</v>
          </cell>
          <cell r="S201">
            <v>1.92</v>
          </cell>
          <cell r="T201">
            <v>5.76</v>
          </cell>
          <cell r="U201">
            <v>3</v>
          </cell>
        </row>
        <row r="202">
          <cell r="A202" t="str">
            <v>P9900561021 MEHRPREIS PRO M</v>
          </cell>
          <cell r="B202" t="str">
            <v>GS084311</v>
          </cell>
          <cell r="C202">
            <v>9</v>
          </cell>
          <cell r="D202" t="str">
            <v>GI090995</v>
          </cell>
          <cell r="E202">
            <v>20090227</v>
          </cell>
          <cell r="F202" t="str">
            <v>7848</v>
          </cell>
          <cell r="G202" t="str">
            <v>LM LIFTMATERIAL GMBH</v>
          </cell>
          <cell r="H202" t="str">
            <v>STOCK SALES</v>
          </cell>
          <cell r="I202">
            <v>0</v>
          </cell>
          <cell r="J202" t="str">
            <v>Feb-2009</v>
          </cell>
          <cell r="K202" t="str">
            <v>Feb-2009</v>
          </cell>
          <cell r="L202" t="str">
            <v>GF</v>
          </cell>
          <cell r="M202" t="str">
            <v>INVERTER</v>
          </cell>
          <cell r="N202" t="str">
            <v>PCS</v>
          </cell>
          <cell r="O202">
            <v>3</v>
          </cell>
          <cell r="P202">
            <v>2</v>
          </cell>
          <cell r="Q202" t="str">
            <v>CABINET</v>
          </cell>
          <cell r="R202">
            <v>0</v>
          </cell>
          <cell r="S202">
            <v>1.92</v>
          </cell>
          <cell r="T202">
            <v>5.76</v>
          </cell>
          <cell r="U202">
            <v>3</v>
          </cell>
        </row>
        <row r="203">
          <cell r="A203" t="str">
            <v>P9900561022 CU-MRL</v>
          </cell>
          <cell r="B203" t="str">
            <v>GS084335</v>
          </cell>
          <cell r="C203">
            <v>12</v>
          </cell>
          <cell r="D203" t="str">
            <v>GI090977</v>
          </cell>
          <cell r="E203">
            <v>20090201</v>
          </cell>
          <cell r="F203" t="str">
            <v>7848</v>
          </cell>
          <cell r="G203" t="str">
            <v>LM LIFTMATERIAL GMBH</v>
          </cell>
          <cell r="H203" t="str">
            <v>STOCK SALES</v>
          </cell>
          <cell r="I203">
            <v>0</v>
          </cell>
          <cell r="J203" t="str">
            <v>Feb-2009</v>
          </cell>
          <cell r="K203" t="str">
            <v>Feb-2009</v>
          </cell>
          <cell r="L203" t="str">
            <v>GF</v>
          </cell>
          <cell r="M203" t="str">
            <v>INVERTER</v>
          </cell>
          <cell r="N203" t="str">
            <v>PCS</v>
          </cell>
          <cell r="O203">
            <v>1</v>
          </cell>
          <cell r="P203">
            <v>1</v>
          </cell>
          <cell r="Q203" t="str">
            <v>CABINET</v>
          </cell>
          <cell r="R203">
            <v>0</v>
          </cell>
          <cell r="S203">
            <v>0.74550000000000005</v>
          </cell>
          <cell r="T203">
            <v>0.74550000000000005</v>
          </cell>
          <cell r="U203">
            <v>1</v>
          </cell>
        </row>
        <row r="204">
          <cell r="A204" t="str">
            <v>P9900561022 CU-MRL</v>
          </cell>
          <cell r="B204" t="str">
            <v>GS084327</v>
          </cell>
          <cell r="C204">
            <v>11</v>
          </cell>
          <cell r="D204" t="str">
            <v>GI090715</v>
          </cell>
          <cell r="E204">
            <v>20090213</v>
          </cell>
          <cell r="F204" t="str">
            <v>7848</v>
          </cell>
          <cell r="G204" t="str">
            <v>LM LIFTMATERIAL GMBH</v>
          </cell>
          <cell r="H204" t="str">
            <v>STOCK SALES</v>
          </cell>
          <cell r="I204">
            <v>4</v>
          </cell>
          <cell r="J204" t="str">
            <v>Feb-2009</v>
          </cell>
          <cell r="K204" t="str">
            <v>Feb-2009</v>
          </cell>
          <cell r="L204" t="str">
            <v>GF</v>
          </cell>
          <cell r="M204" t="str">
            <v>INVERTER</v>
          </cell>
          <cell r="N204" t="str">
            <v>PCS</v>
          </cell>
          <cell r="O204">
            <v>1</v>
          </cell>
          <cell r="P204">
            <v>1</v>
          </cell>
          <cell r="Q204" t="str">
            <v>CABINET</v>
          </cell>
          <cell r="R204">
            <v>0</v>
          </cell>
          <cell r="S204">
            <v>0.87</v>
          </cell>
          <cell r="T204">
            <v>0.87</v>
          </cell>
          <cell r="U204">
            <v>1</v>
          </cell>
        </row>
        <row r="205">
          <cell r="A205" t="str">
            <v>P9900561022 CU-MRL</v>
          </cell>
          <cell r="B205" t="str">
            <v>GS084330</v>
          </cell>
          <cell r="C205">
            <v>12</v>
          </cell>
          <cell r="D205" t="str">
            <v>GI090716</v>
          </cell>
          <cell r="E205">
            <v>20090213</v>
          </cell>
          <cell r="F205" t="str">
            <v>7848</v>
          </cell>
          <cell r="G205" t="str">
            <v>LM LIFTMATERIAL GMBH</v>
          </cell>
          <cell r="H205" t="str">
            <v>STOCK SALES</v>
          </cell>
          <cell r="I205">
            <v>3</v>
          </cell>
          <cell r="J205" t="str">
            <v>Feb-2009</v>
          </cell>
          <cell r="K205" t="str">
            <v>Feb-2009</v>
          </cell>
          <cell r="L205" t="str">
            <v>GF</v>
          </cell>
          <cell r="M205" t="str">
            <v>INVERTER</v>
          </cell>
          <cell r="N205" t="str">
            <v>PCS</v>
          </cell>
          <cell r="O205">
            <v>1</v>
          </cell>
          <cell r="P205">
            <v>1</v>
          </cell>
          <cell r="Q205" t="str">
            <v>CABINET</v>
          </cell>
          <cell r="R205">
            <v>0</v>
          </cell>
          <cell r="S205">
            <v>0.87</v>
          </cell>
          <cell r="T205">
            <v>0.87</v>
          </cell>
          <cell r="U205">
            <v>1</v>
          </cell>
        </row>
        <row r="206">
          <cell r="A206" t="str">
            <v>P9900561022 CU-MRL</v>
          </cell>
          <cell r="B206" t="str">
            <v>GS084331</v>
          </cell>
          <cell r="C206">
            <v>12</v>
          </cell>
          <cell r="D206" t="str">
            <v>GI090717</v>
          </cell>
          <cell r="E206">
            <v>20090213</v>
          </cell>
          <cell r="F206" t="str">
            <v>7848</v>
          </cell>
          <cell r="G206" t="str">
            <v>LM LIFTMATERIAL GMBH</v>
          </cell>
          <cell r="H206" t="str">
            <v>STOCK SALES</v>
          </cell>
          <cell r="I206">
            <v>2</v>
          </cell>
          <cell r="J206" t="str">
            <v>Feb-2009</v>
          </cell>
          <cell r="K206" t="str">
            <v>Feb-2009</v>
          </cell>
          <cell r="L206" t="str">
            <v>GF</v>
          </cell>
          <cell r="M206" t="str">
            <v>INVERTER</v>
          </cell>
          <cell r="N206" t="str">
            <v>PCS</v>
          </cell>
          <cell r="O206">
            <v>1</v>
          </cell>
          <cell r="P206">
            <v>1</v>
          </cell>
          <cell r="Q206" t="str">
            <v>CABINET</v>
          </cell>
          <cell r="R206">
            <v>0</v>
          </cell>
          <cell r="S206">
            <v>0.87</v>
          </cell>
          <cell r="T206">
            <v>0.87</v>
          </cell>
          <cell r="U206">
            <v>1</v>
          </cell>
        </row>
        <row r="207">
          <cell r="A207" t="str">
            <v>P9900561022 CU-MRL</v>
          </cell>
          <cell r="B207" t="str">
            <v>GS084333</v>
          </cell>
          <cell r="C207">
            <v>12</v>
          </cell>
          <cell r="D207" t="str">
            <v>GI090718</v>
          </cell>
          <cell r="E207">
            <v>20090213</v>
          </cell>
          <cell r="F207" t="str">
            <v>7848</v>
          </cell>
          <cell r="G207" t="str">
            <v>LM LIFTMATERIAL GMBH</v>
          </cell>
          <cell r="H207" t="str">
            <v>STOCK SALES</v>
          </cell>
          <cell r="I207">
            <v>1</v>
          </cell>
          <cell r="J207" t="str">
            <v>Feb-2009</v>
          </cell>
          <cell r="K207" t="str">
            <v>Feb-2009</v>
          </cell>
          <cell r="L207" t="str">
            <v>GF</v>
          </cell>
          <cell r="M207" t="str">
            <v>INVERTER</v>
          </cell>
          <cell r="N207" t="str">
            <v>PCS</v>
          </cell>
          <cell r="O207">
            <v>1</v>
          </cell>
          <cell r="P207">
            <v>1</v>
          </cell>
          <cell r="Q207" t="str">
            <v>CABINET</v>
          </cell>
          <cell r="R207">
            <v>0</v>
          </cell>
          <cell r="S207">
            <v>0.87</v>
          </cell>
          <cell r="T207">
            <v>0.87</v>
          </cell>
          <cell r="U207">
            <v>1</v>
          </cell>
        </row>
        <row r="208">
          <cell r="A208" t="str">
            <v>P9900561022 CU-MRL</v>
          </cell>
          <cell r="B208" t="str">
            <v>GS084334</v>
          </cell>
          <cell r="C208">
            <v>12</v>
          </cell>
          <cell r="D208" t="str">
            <v>GI090719</v>
          </cell>
          <cell r="E208">
            <v>20090213</v>
          </cell>
          <cell r="F208" t="str">
            <v>7848</v>
          </cell>
          <cell r="G208" t="str">
            <v>LM LIFTMATERIAL GMBH</v>
          </cell>
          <cell r="H208" t="str">
            <v>STOCK SALES</v>
          </cell>
          <cell r="I208">
            <v>0</v>
          </cell>
          <cell r="J208" t="str">
            <v>Feb-2009</v>
          </cell>
          <cell r="K208" t="str">
            <v>Feb-2009</v>
          </cell>
          <cell r="L208" t="str">
            <v>GF</v>
          </cell>
          <cell r="M208" t="str">
            <v>INVERTER</v>
          </cell>
          <cell r="N208" t="str">
            <v>PCS</v>
          </cell>
          <cell r="O208">
            <v>1</v>
          </cell>
          <cell r="P208">
            <v>1</v>
          </cell>
          <cell r="Q208" t="str">
            <v>CABINET</v>
          </cell>
          <cell r="R208">
            <v>0</v>
          </cell>
          <cell r="S208">
            <v>0.87</v>
          </cell>
          <cell r="T208">
            <v>0.87</v>
          </cell>
          <cell r="U208">
            <v>1</v>
          </cell>
        </row>
        <row r="209">
          <cell r="A209" t="str">
            <v>P9900561022 CU-MRL</v>
          </cell>
          <cell r="B209" t="str">
            <v>GS084342</v>
          </cell>
          <cell r="C209">
            <v>12</v>
          </cell>
          <cell r="D209" t="str">
            <v>GI090969</v>
          </cell>
          <cell r="E209">
            <v>20090227</v>
          </cell>
          <cell r="F209" t="str">
            <v>7848</v>
          </cell>
          <cell r="G209" t="str">
            <v>LM LIFTMATERIAL GMBH</v>
          </cell>
          <cell r="H209" t="str">
            <v>STOCK SALES</v>
          </cell>
          <cell r="I209">
            <v>1</v>
          </cell>
          <cell r="J209" t="str">
            <v>Feb-2009</v>
          </cell>
          <cell r="K209" t="str">
            <v>Feb-2009</v>
          </cell>
          <cell r="L209" t="str">
            <v>GF</v>
          </cell>
          <cell r="M209" t="str">
            <v>INVERTER</v>
          </cell>
          <cell r="N209" t="str">
            <v>PCS</v>
          </cell>
          <cell r="O209">
            <v>1</v>
          </cell>
          <cell r="P209">
            <v>1</v>
          </cell>
          <cell r="Q209" t="str">
            <v>CABINET</v>
          </cell>
          <cell r="R209">
            <v>0</v>
          </cell>
          <cell r="S209">
            <v>0.76329999999999998</v>
          </cell>
          <cell r="T209">
            <v>0.76329999999999998</v>
          </cell>
          <cell r="U209">
            <v>1</v>
          </cell>
        </row>
        <row r="210">
          <cell r="A210" t="str">
            <v>P9900561022 CU-MRL</v>
          </cell>
          <cell r="B210" t="str">
            <v>GS084341</v>
          </cell>
          <cell r="C210">
            <v>12</v>
          </cell>
          <cell r="D210" t="str">
            <v>GI090970</v>
          </cell>
          <cell r="E210">
            <v>20090227</v>
          </cell>
          <cell r="F210" t="str">
            <v>7848</v>
          </cell>
          <cell r="G210" t="str">
            <v>LM LIFTMATERIAL GMBH</v>
          </cell>
          <cell r="H210" t="str">
            <v>STOCK SALES</v>
          </cell>
          <cell r="I210">
            <v>1</v>
          </cell>
          <cell r="J210" t="str">
            <v>Feb-2009</v>
          </cell>
          <cell r="K210" t="str">
            <v>Feb-2009</v>
          </cell>
          <cell r="L210" t="str">
            <v>GF</v>
          </cell>
          <cell r="M210" t="str">
            <v>INVERTER</v>
          </cell>
          <cell r="N210" t="str">
            <v>PCS</v>
          </cell>
          <cell r="O210">
            <v>1</v>
          </cell>
          <cell r="P210">
            <v>1</v>
          </cell>
          <cell r="Q210" t="str">
            <v>CABINET</v>
          </cell>
          <cell r="R210">
            <v>0</v>
          </cell>
          <cell r="S210">
            <v>0.74550000000000005</v>
          </cell>
          <cell r="T210">
            <v>0.74550000000000005</v>
          </cell>
          <cell r="U210">
            <v>1</v>
          </cell>
        </row>
        <row r="211">
          <cell r="A211" t="str">
            <v>P9900561022 CU-MRL</v>
          </cell>
          <cell r="B211" t="str">
            <v>GS084337</v>
          </cell>
          <cell r="C211">
            <v>12</v>
          </cell>
          <cell r="D211" t="str">
            <v>GI090994</v>
          </cell>
          <cell r="E211">
            <v>20090227</v>
          </cell>
          <cell r="F211" t="str">
            <v>7848</v>
          </cell>
          <cell r="G211" t="str">
            <v>LM LIFTMATERIAL GMBH</v>
          </cell>
          <cell r="H211" t="str">
            <v>STOCK SALES</v>
          </cell>
          <cell r="I211">
            <v>0</v>
          </cell>
          <cell r="J211" t="str">
            <v>Feb-2009</v>
          </cell>
          <cell r="K211" t="str">
            <v>Feb-2009</v>
          </cell>
          <cell r="L211" t="str">
            <v>GF</v>
          </cell>
          <cell r="M211" t="str">
            <v>INVERTER</v>
          </cell>
          <cell r="N211" t="str">
            <v>PCS</v>
          </cell>
          <cell r="O211">
            <v>1</v>
          </cell>
          <cell r="P211">
            <v>1</v>
          </cell>
          <cell r="Q211" t="str">
            <v>CABINET</v>
          </cell>
          <cell r="R211">
            <v>0</v>
          </cell>
          <cell r="S211">
            <v>0.74550000000000005</v>
          </cell>
          <cell r="T211">
            <v>0.74550000000000005</v>
          </cell>
          <cell r="U211">
            <v>1</v>
          </cell>
        </row>
        <row r="212">
          <cell r="A212" t="str">
            <v>P9900561022 MEHRPREIS PRO M</v>
          </cell>
          <cell r="B212" t="str">
            <v>GS084335</v>
          </cell>
          <cell r="C212">
            <v>8</v>
          </cell>
          <cell r="D212" t="str">
            <v>GI090977</v>
          </cell>
          <cell r="E212">
            <v>20090201</v>
          </cell>
          <cell r="F212" t="str">
            <v>7848</v>
          </cell>
          <cell r="G212" t="str">
            <v>LM LIFTMATERIAL GMBH</v>
          </cell>
          <cell r="H212" t="str">
            <v>STOCK SALES</v>
          </cell>
          <cell r="I212">
            <v>5</v>
          </cell>
          <cell r="J212" t="str">
            <v>Feb-2009</v>
          </cell>
          <cell r="K212" t="str">
            <v>Feb-2009</v>
          </cell>
          <cell r="L212" t="str">
            <v>GF</v>
          </cell>
          <cell r="M212" t="str">
            <v>INVERTER</v>
          </cell>
          <cell r="N212" t="str">
            <v>PCS</v>
          </cell>
          <cell r="O212">
            <v>8</v>
          </cell>
          <cell r="P212">
            <v>2</v>
          </cell>
          <cell r="Q212" t="str">
            <v>CABINET</v>
          </cell>
          <cell r="R212">
            <v>0</v>
          </cell>
          <cell r="S212">
            <v>1.92</v>
          </cell>
          <cell r="T212">
            <v>5.76</v>
          </cell>
          <cell r="U212">
            <v>3</v>
          </cell>
        </row>
        <row r="213">
          <cell r="A213" t="str">
            <v>P9900561022 MEHRPREIS PRO M</v>
          </cell>
          <cell r="B213" t="str">
            <v>GS084327</v>
          </cell>
          <cell r="C213">
            <v>7</v>
          </cell>
          <cell r="D213" t="str">
            <v>GI090715</v>
          </cell>
          <cell r="E213">
            <v>20090213</v>
          </cell>
          <cell r="F213" t="str">
            <v>7848</v>
          </cell>
          <cell r="G213" t="str">
            <v>LM LIFTMATERIAL GMBH</v>
          </cell>
          <cell r="H213" t="str">
            <v>STOCK SALES</v>
          </cell>
          <cell r="I213">
            <v>17</v>
          </cell>
          <cell r="J213" t="str">
            <v>Feb-2009</v>
          </cell>
          <cell r="K213" t="str">
            <v>Feb-2009</v>
          </cell>
          <cell r="L213" t="str">
            <v>GF</v>
          </cell>
          <cell r="M213" t="str">
            <v>INVERTER</v>
          </cell>
          <cell r="N213" t="str">
            <v>PCS</v>
          </cell>
          <cell r="O213">
            <v>8</v>
          </cell>
          <cell r="P213">
            <v>2</v>
          </cell>
          <cell r="Q213" t="str">
            <v>CABINET</v>
          </cell>
          <cell r="R213">
            <v>0</v>
          </cell>
          <cell r="S213">
            <v>1.92</v>
          </cell>
          <cell r="T213">
            <v>5.76</v>
          </cell>
          <cell r="U213">
            <v>3</v>
          </cell>
        </row>
        <row r="214">
          <cell r="A214" t="str">
            <v>P9900561022 MEHRPREIS PRO M</v>
          </cell>
          <cell r="B214" t="str">
            <v>GS084330</v>
          </cell>
          <cell r="C214">
            <v>8</v>
          </cell>
          <cell r="D214" t="str">
            <v>GI090716</v>
          </cell>
          <cell r="E214">
            <v>20090213</v>
          </cell>
          <cell r="F214" t="str">
            <v>7848</v>
          </cell>
          <cell r="G214" t="str">
            <v>LM LIFTMATERIAL GMBH</v>
          </cell>
          <cell r="H214" t="str">
            <v>STOCK SALES</v>
          </cell>
          <cell r="I214">
            <v>14</v>
          </cell>
          <cell r="J214" t="str">
            <v>Feb-2009</v>
          </cell>
          <cell r="K214" t="str">
            <v>Feb-2009</v>
          </cell>
          <cell r="L214" t="str">
            <v>GF</v>
          </cell>
          <cell r="M214" t="str">
            <v>INVERTER</v>
          </cell>
          <cell r="N214" t="str">
            <v>PCS</v>
          </cell>
          <cell r="O214">
            <v>8</v>
          </cell>
          <cell r="P214">
            <v>2</v>
          </cell>
          <cell r="Q214" t="str">
            <v>CABINET</v>
          </cell>
          <cell r="R214">
            <v>0</v>
          </cell>
          <cell r="S214">
            <v>1.92</v>
          </cell>
          <cell r="T214">
            <v>5.76</v>
          </cell>
          <cell r="U214">
            <v>3</v>
          </cell>
        </row>
        <row r="215">
          <cell r="A215" t="str">
            <v>P9900561022 MEHRPREIS PRO M</v>
          </cell>
          <cell r="B215" t="str">
            <v>GS084331</v>
          </cell>
          <cell r="C215">
            <v>8</v>
          </cell>
          <cell r="D215" t="str">
            <v>GI090717</v>
          </cell>
          <cell r="E215">
            <v>20090213</v>
          </cell>
          <cell r="F215" t="str">
            <v>7848</v>
          </cell>
          <cell r="G215" t="str">
            <v>LM LIFTMATERIAL GMBH</v>
          </cell>
          <cell r="H215" t="str">
            <v>STOCK SALES</v>
          </cell>
          <cell r="I215">
            <v>11</v>
          </cell>
          <cell r="J215" t="str">
            <v>Feb-2009</v>
          </cell>
          <cell r="K215" t="str">
            <v>Feb-2009</v>
          </cell>
          <cell r="L215" t="str">
            <v>GF</v>
          </cell>
          <cell r="M215" t="str">
            <v>INVERTER</v>
          </cell>
          <cell r="N215" t="str">
            <v>PCS</v>
          </cell>
          <cell r="O215">
            <v>8</v>
          </cell>
          <cell r="P215">
            <v>2</v>
          </cell>
          <cell r="Q215" t="str">
            <v>CABINET</v>
          </cell>
          <cell r="R215">
            <v>0</v>
          </cell>
          <cell r="S215">
            <v>1.92</v>
          </cell>
          <cell r="T215">
            <v>5.76</v>
          </cell>
          <cell r="U215">
            <v>3</v>
          </cell>
        </row>
        <row r="216">
          <cell r="A216" t="str">
            <v>P9900561022 MEHRPREIS PRO M</v>
          </cell>
          <cell r="B216" t="str">
            <v>GS084333</v>
          </cell>
          <cell r="C216">
            <v>8</v>
          </cell>
          <cell r="D216" t="str">
            <v>GI090718</v>
          </cell>
          <cell r="E216">
            <v>20090213</v>
          </cell>
          <cell r="F216" t="str">
            <v>7848</v>
          </cell>
          <cell r="G216" t="str">
            <v>LM LIFTMATERIAL GMBH</v>
          </cell>
          <cell r="H216" t="str">
            <v>STOCK SALES</v>
          </cell>
          <cell r="I216">
            <v>8</v>
          </cell>
          <cell r="J216" t="str">
            <v>Feb-2009</v>
          </cell>
          <cell r="K216" t="str">
            <v>Feb-2009</v>
          </cell>
          <cell r="L216" t="str">
            <v>GF</v>
          </cell>
          <cell r="M216" t="str">
            <v>INVERTER</v>
          </cell>
          <cell r="N216" t="str">
            <v>PCS</v>
          </cell>
          <cell r="O216">
            <v>8</v>
          </cell>
          <cell r="P216">
            <v>2</v>
          </cell>
          <cell r="Q216" t="str">
            <v>CABINET</v>
          </cell>
          <cell r="R216">
            <v>0</v>
          </cell>
          <cell r="S216">
            <v>1.92</v>
          </cell>
          <cell r="T216">
            <v>5.76</v>
          </cell>
          <cell r="U216">
            <v>3</v>
          </cell>
        </row>
        <row r="217">
          <cell r="A217" t="str">
            <v>P9900561022 MEHRPREIS PRO M</v>
          </cell>
          <cell r="B217" t="str">
            <v>GS084334</v>
          </cell>
          <cell r="C217">
            <v>8</v>
          </cell>
          <cell r="D217" t="str">
            <v>GI090719</v>
          </cell>
          <cell r="E217">
            <v>20090213</v>
          </cell>
          <cell r="F217" t="str">
            <v>7848</v>
          </cell>
          <cell r="G217" t="str">
            <v>LM LIFTMATERIAL GMBH</v>
          </cell>
          <cell r="H217" t="str">
            <v>STOCK SALES</v>
          </cell>
          <cell r="I217">
            <v>5</v>
          </cell>
          <cell r="J217" t="str">
            <v>Feb-2009</v>
          </cell>
          <cell r="K217" t="str">
            <v>Feb-2009</v>
          </cell>
          <cell r="L217" t="str">
            <v>GF</v>
          </cell>
          <cell r="M217" t="str">
            <v>INVERTER</v>
          </cell>
          <cell r="N217" t="str">
            <v>PCS</v>
          </cell>
          <cell r="O217">
            <v>8</v>
          </cell>
          <cell r="P217">
            <v>2</v>
          </cell>
          <cell r="Q217" t="str">
            <v>CABINET</v>
          </cell>
          <cell r="R217">
            <v>0</v>
          </cell>
          <cell r="S217">
            <v>1.92</v>
          </cell>
          <cell r="T217">
            <v>5.76</v>
          </cell>
          <cell r="U217">
            <v>3</v>
          </cell>
        </row>
        <row r="218">
          <cell r="A218" t="str">
            <v>P9900561022 MEHRPREIS PRO M</v>
          </cell>
          <cell r="B218" t="str">
            <v>GS084342</v>
          </cell>
          <cell r="C218">
            <v>8</v>
          </cell>
          <cell r="D218" t="str">
            <v>GI090969</v>
          </cell>
          <cell r="E218">
            <v>20090227</v>
          </cell>
          <cell r="F218" t="str">
            <v>7848</v>
          </cell>
          <cell r="G218" t="str">
            <v>LM LIFTMATERIAL GMBH</v>
          </cell>
          <cell r="H218" t="str">
            <v>STOCK SALES</v>
          </cell>
          <cell r="I218">
            <v>8</v>
          </cell>
          <cell r="J218" t="str">
            <v>Feb-2009</v>
          </cell>
          <cell r="K218" t="str">
            <v>Feb-2009</v>
          </cell>
          <cell r="L218" t="str">
            <v>GF</v>
          </cell>
          <cell r="M218" t="str">
            <v>INVERTER</v>
          </cell>
          <cell r="N218" t="str">
            <v>PCS</v>
          </cell>
          <cell r="O218">
            <v>8</v>
          </cell>
          <cell r="P218">
            <v>2</v>
          </cell>
          <cell r="Q218" t="str">
            <v>CABINET</v>
          </cell>
          <cell r="R218">
            <v>0</v>
          </cell>
          <cell r="S218">
            <v>1.92</v>
          </cell>
          <cell r="T218">
            <v>5.76</v>
          </cell>
          <cell r="U218">
            <v>3</v>
          </cell>
        </row>
        <row r="219">
          <cell r="A219" t="str">
            <v>P9900561022 MEHRPREIS PRO M</v>
          </cell>
          <cell r="B219" t="str">
            <v>GS084341</v>
          </cell>
          <cell r="C219">
            <v>8</v>
          </cell>
          <cell r="D219" t="str">
            <v>GI090970</v>
          </cell>
          <cell r="E219">
            <v>20090227</v>
          </cell>
          <cell r="F219" t="str">
            <v>7848</v>
          </cell>
          <cell r="G219" t="str">
            <v>LM LIFTMATERIAL GMBH</v>
          </cell>
          <cell r="H219" t="str">
            <v>STOCK SALES</v>
          </cell>
          <cell r="I219">
            <v>8</v>
          </cell>
          <cell r="J219" t="str">
            <v>Feb-2009</v>
          </cell>
          <cell r="K219" t="str">
            <v>Feb-2009</v>
          </cell>
          <cell r="L219" t="str">
            <v>GF</v>
          </cell>
          <cell r="M219" t="str">
            <v>INVERTER</v>
          </cell>
          <cell r="N219" t="str">
            <v>PCS</v>
          </cell>
          <cell r="O219">
            <v>8</v>
          </cell>
          <cell r="P219">
            <v>2</v>
          </cell>
          <cell r="Q219" t="str">
            <v>CABINET</v>
          </cell>
          <cell r="R219">
            <v>0</v>
          </cell>
          <cell r="S219">
            <v>1.92</v>
          </cell>
          <cell r="T219">
            <v>5.76</v>
          </cell>
          <cell r="U219">
            <v>3</v>
          </cell>
        </row>
        <row r="220">
          <cell r="A220" t="str">
            <v>P9900561022 MEHRPREIS PRO M</v>
          </cell>
          <cell r="B220" t="str">
            <v>GS084337</v>
          </cell>
          <cell r="C220">
            <v>8</v>
          </cell>
          <cell r="D220" t="str">
            <v>GI090994</v>
          </cell>
          <cell r="E220">
            <v>20090227</v>
          </cell>
          <cell r="F220" t="str">
            <v>7848</v>
          </cell>
          <cell r="G220" t="str">
            <v>LM LIFTMATERIAL GMBH</v>
          </cell>
          <cell r="H220" t="str">
            <v>STOCK SALES</v>
          </cell>
          <cell r="I220">
            <v>5</v>
          </cell>
          <cell r="J220" t="str">
            <v>Feb-2009</v>
          </cell>
          <cell r="K220" t="str">
            <v>Feb-2009</v>
          </cell>
          <cell r="L220" t="str">
            <v>GF</v>
          </cell>
          <cell r="M220" t="str">
            <v>INVERTER</v>
          </cell>
          <cell r="N220" t="str">
            <v>PCS</v>
          </cell>
          <cell r="O220">
            <v>8</v>
          </cell>
          <cell r="P220">
            <v>2</v>
          </cell>
          <cell r="Q220" t="str">
            <v>CABINET</v>
          </cell>
          <cell r="R220">
            <v>0</v>
          </cell>
          <cell r="S220">
            <v>1.92</v>
          </cell>
          <cell r="T220">
            <v>5.76</v>
          </cell>
          <cell r="U220">
            <v>3</v>
          </cell>
        </row>
        <row r="221">
          <cell r="A221" t="str">
            <v>P9900561023 CU-MRL</v>
          </cell>
          <cell r="B221" t="str">
            <v>GS084299</v>
          </cell>
          <cell r="C221">
            <v>18</v>
          </cell>
          <cell r="D221" t="str">
            <v>GI090975</v>
          </cell>
          <cell r="E221">
            <v>20090201</v>
          </cell>
          <cell r="F221" t="str">
            <v>7848</v>
          </cell>
          <cell r="G221" t="str">
            <v>LM LIFTMATERIAL GMBH</v>
          </cell>
          <cell r="H221" t="str">
            <v>STOCK SALES</v>
          </cell>
          <cell r="I221">
            <v>-2</v>
          </cell>
          <cell r="J221" t="str">
            <v>Feb-2009</v>
          </cell>
          <cell r="K221" t="str">
            <v>Feb-2009</v>
          </cell>
          <cell r="L221" t="str">
            <v>GF</v>
          </cell>
          <cell r="M221" t="str">
            <v>INVERTER</v>
          </cell>
          <cell r="N221" t="str">
            <v>PCS</v>
          </cell>
          <cell r="O221">
            <v>0</v>
          </cell>
          <cell r="P221">
            <v>1</v>
          </cell>
          <cell r="Q221" t="str">
            <v>CABINET</v>
          </cell>
          <cell r="R221">
            <v>0</v>
          </cell>
          <cell r="S221">
            <v>0.55000000000000004</v>
          </cell>
          <cell r="T221">
            <v>1.1000000000000001</v>
          </cell>
          <cell r="U221">
            <v>2</v>
          </cell>
        </row>
        <row r="222">
          <cell r="A222" t="str">
            <v>P9900561023 MEHRPREIS PRO M</v>
          </cell>
          <cell r="B222" t="str">
            <v>GS084299</v>
          </cell>
          <cell r="C222">
            <v>16</v>
          </cell>
          <cell r="D222" t="str">
            <v>GI090975</v>
          </cell>
          <cell r="E222">
            <v>20090201</v>
          </cell>
          <cell r="F222" t="str">
            <v>7848</v>
          </cell>
          <cell r="G222" t="str">
            <v>LM LIFTMATERIAL GMBH</v>
          </cell>
          <cell r="H222" t="str">
            <v>STOCK SALES</v>
          </cell>
          <cell r="I222">
            <v>-6</v>
          </cell>
          <cell r="J222" t="str">
            <v>Feb-2009</v>
          </cell>
          <cell r="K222" t="str">
            <v>Feb-2009</v>
          </cell>
          <cell r="L222" t="str">
            <v>GF</v>
          </cell>
          <cell r="M222" t="str">
            <v>INVERTER</v>
          </cell>
          <cell r="N222" t="str">
            <v>PCS</v>
          </cell>
          <cell r="O222">
            <v>0</v>
          </cell>
          <cell r="P222">
            <v>2</v>
          </cell>
          <cell r="Q222" t="str">
            <v>CABINET</v>
          </cell>
          <cell r="R222">
            <v>0</v>
          </cell>
          <cell r="S222">
            <v>1.92</v>
          </cell>
          <cell r="T222">
            <v>11.52</v>
          </cell>
          <cell r="U222">
            <v>6</v>
          </cell>
        </row>
        <row r="223">
          <cell r="A223" t="str">
            <v>P9900561038</v>
          </cell>
          <cell r="B223" t="str">
            <v>GS090762</v>
          </cell>
          <cell r="C223">
            <v>2</v>
          </cell>
          <cell r="D223" t="str">
            <v>GI090964</v>
          </cell>
          <cell r="E223">
            <v>20090227</v>
          </cell>
          <cell r="F223" t="str">
            <v>7848</v>
          </cell>
          <cell r="G223" t="str">
            <v>LM LIFTMATERIAL GMBH</v>
          </cell>
          <cell r="H223" t="str">
            <v>STOCK SALES</v>
          </cell>
          <cell r="I223">
            <v>0</v>
          </cell>
          <cell r="J223" t="str">
            <v>Feb-2009</v>
          </cell>
          <cell r="K223" t="str">
            <v>Feb-2009</v>
          </cell>
          <cell r="L223" t="str">
            <v>GF</v>
          </cell>
          <cell r="M223" t="str">
            <v>INVERTER</v>
          </cell>
          <cell r="N223" t="str">
            <v>PCS</v>
          </cell>
          <cell r="O223">
            <v>1</v>
          </cell>
          <cell r="P223">
            <v>6</v>
          </cell>
          <cell r="Q223" t="str">
            <v>CABINET</v>
          </cell>
          <cell r="R223">
            <v>0</v>
          </cell>
          <cell r="S223">
            <v>5.72</v>
          </cell>
          <cell r="T223">
            <v>5.72</v>
          </cell>
          <cell r="U223">
            <v>1</v>
          </cell>
        </row>
        <row r="224">
          <cell r="A224" t="str">
            <v>P9900561039</v>
          </cell>
          <cell r="B224" t="str">
            <v>GS084309</v>
          </cell>
          <cell r="C224">
            <v>9</v>
          </cell>
          <cell r="D224" t="str">
            <v>GI090992</v>
          </cell>
          <cell r="E224">
            <v>20090211</v>
          </cell>
          <cell r="F224" t="str">
            <v>7848</v>
          </cell>
          <cell r="G224" t="str">
            <v>LM LIFTMATERIAL GMBH</v>
          </cell>
          <cell r="H224" t="str">
            <v>STOCK SALES</v>
          </cell>
          <cell r="I224">
            <v>0</v>
          </cell>
          <cell r="J224" t="str">
            <v>Feb-2009</v>
          </cell>
          <cell r="K224" t="str">
            <v>Feb-2009</v>
          </cell>
          <cell r="L224" t="str">
            <v>GF</v>
          </cell>
          <cell r="M224" t="str">
            <v>INVERTER</v>
          </cell>
          <cell r="N224" t="str">
            <v>PCS</v>
          </cell>
          <cell r="O224">
            <v>1</v>
          </cell>
          <cell r="P224">
            <v>6</v>
          </cell>
          <cell r="Q224" t="str">
            <v>CABINET</v>
          </cell>
          <cell r="R224">
            <v>0</v>
          </cell>
          <cell r="S224">
            <v>5.72</v>
          </cell>
          <cell r="T224">
            <v>5.72</v>
          </cell>
          <cell r="U224">
            <v>1</v>
          </cell>
        </row>
        <row r="225">
          <cell r="A225" t="str">
            <v>P9900561039</v>
          </cell>
          <cell r="B225" t="str">
            <v>GS084312</v>
          </cell>
          <cell r="C225">
            <v>9</v>
          </cell>
          <cell r="D225" t="str">
            <v>GI090993</v>
          </cell>
          <cell r="E225">
            <v>20090211</v>
          </cell>
          <cell r="F225" t="str">
            <v>7848</v>
          </cell>
          <cell r="G225" t="str">
            <v>LM LIFTMATERIAL GMBH</v>
          </cell>
          <cell r="H225" t="str">
            <v>STOCK SALES</v>
          </cell>
          <cell r="I225">
            <v>-1</v>
          </cell>
          <cell r="J225" t="str">
            <v>Feb-2009</v>
          </cell>
          <cell r="K225" t="str">
            <v>Feb-2009</v>
          </cell>
          <cell r="L225" t="str">
            <v>GF</v>
          </cell>
          <cell r="M225" t="str">
            <v>INVERTER</v>
          </cell>
          <cell r="N225" t="str">
            <v>PCS</v>
          </cell>
          <cell r="O225">
            <v>1</v>
          </cell>
          <cell r="P225">
            <v>6</v>
          </cell>
          <cell r="Q225" t="str">
            <v>CABINET</v>
          </cell>
          <cell r="R225">
            <v>0</v>
          </cell>
          <cell r="S225">
            <v>5.72</v>
          </cell>
          <cell r="T225">
            <v>5.72</v>
          </cell>
          <cell r="U225">
            <v>1</v>
          </cell>
        </row>
        <row r="226">
          <cell r="A226" t="str">
            <v>P9900561039</v>
          </cell>
          <cell r="B226" t="str">
            <v>GS084345</v>
          </cell>
          <cell r="C226">
            <v>10</v>
          </cell>
          <cell r="D226" t="str">
            <v>GI090954</v>
          </cell>
          <cell r="E226">
            <v>20090213</v>
          </cell>
          <cell r="F226" t="str">
            <v>7848</v>
          </cell>
          <cell r="G226" t="str">
            <v>LM LIFTMATERIAL GMBH</v>
          </cell>
          <cell r="H226" t="str">
            <v>STOCK SALES</v>
          </cell>
          <cell r="I226">
            <v>-2</v>
          </cell>
          <cell r="J226" t="str">
            <v>Feb-2009</v>
          </cell>
          <cell r="K226" t="str">
            <v>Feb-2009</v>
          </cell>
          <cell r="L226" t="str">
            <v>GF</v>
          </cell>
          <cell r="M226" t="str">
            <v>INVERTER</v>
          </cell>
          <cell r="N226" t="str">
            <v>PCS</v>
          </cell>
          <cell r="O226">
            <v>1</v>
          </cell>
          <cell r="P226">
            <v>6</v>
          </cell>
          <cell r="Q226" t="str">
            <v>CABINET</v>
          </cell>
          <cell r="R226">
            <v>0</v>
          </cell>
          <cell r="S226">
            <v>5.72</v>
          </cell>
          <cell r="T226">
            <v>5.72</v>
          </cell>
          <cell r="U226">
            <v>1</v>
          </cell>
        </row>
        <row r="227">
          <cell r="A227" t="str">
            <v>P9900561039</v>
          </cell>
          <cell r="B227" t="str">
            <v>GS084343</v>
          </cell>
          <cell r="C227">
            <v>10</v>
          </cell>
          <cell r="D227" t="str">
            <v>GI090968</v>
          </cell>
          <cell r="E227">
            <v>20090213</v>
          </cell>
          <cell r="F227" t="str">
            <v>7848</v>
          </cell>
          <cell r="G227" t="str">
            <v>LM LIFTMATERIAL GMBH</v>
          </cell>
          <cell r="H227" t="str">
            <v>STOCK SALES</v>
          </cell>
          <cell r="I227">
            <v>-3</v>
          </cell>
          <cell r="J227" t="str">
            <v>Feb-2009</v>
          </cell>
          <cell r="K227" t="str">
            <v>Feb-2009</v>
          </cell>
          <cell r="L227" t="str">
            <v>GF</v>
          </cell>
          <cell r="M227" t="str">
            <v>INVERTER</v>
          </cell>
          <cell r="N227" t="str">
            <v>PCS</v>
          </cell>
          <cell r="O227">
            <v>1</v>
          </cell>
          <cell r="P227">
            <v>6</v>
          </cell>
          <cell r="Q227" t="str">
            <v>CABINET</v>
          </cell>
          <cell r="R227">
            <v>0</v>
          </cell>
          <cell r="S227">
            <v>5.72</v>
          </cell>
          <cell r="T227">
            <v>5.72</v>
          </cell>
          <cell r="U227">
            <v>1</v>
          </cell>
        </row>
        <row r="228">
          <cell r="A228" t="str">
            <v>P9900561039</v>
          </cell>
          <cell r="B228" t="str">
            <v>GS084310</v>
          </cell>
          <cell r="C228">
            <v>9</v>
          </cell>
          <cell r="D228" t="str">
            <v>GI090959</v>
          </cell>
          <cell r="E228">
            <v>20090223</v>
          </cell>
          <cell r="F228" t="str">
            <v>7848</v>
          </cell>
          <cell r="G228" t="str">
            <v>LM LIFTMATERIAL GMBH</v>
          </cell>
          <cell r="H228" t="str">
            <v>STOCK SALES</v>
          </cell>
          <cell r="I228">
            <v>-4</v>
          </cell>
          <cell r="J228" t="str">
            <v>Feb-2009</v>
          </cell>
          <cell r="K228" t="str">
            <v>Feb-2009</v>
          </cell>
          <cell r="L228" t="str">
            <v>GF</v>
          </cell>
          <cell r="M228" t="str">
            <v>INVERTER</v>
          </cell>
          <cell r="N228" t="str">
            <v>PCS</v>
          </cell>
          <cell r="O228">
            <v>1</v>
          </cell>
          <cell r="P228">
            <v>6</v>
          </cell>
          <cell r="Q228" t="str">
            <v>CABINET</v>
          </cell>
          <cell r="R228">
            <v>0</v>
          </cell>
          <cell r="S228">
            <v>5.72</v>
          </cell>
          <cell r="T228">
            <v>5.72</v>
          </cell>
          <cell r="U228">
            <v>1</v>
          </cell>
        </row>
        <row r="229">
          <cell r="A229" t="str">
            <v>P9900561039</v>
          </cell>
          <cell r="B229" t="str">
            <v>GS084311</v>
          </cell>
          <cell r="C229">
            <v>10</v>
          </cell>
          <cell r="D229" t="str">
            <v>GI090995</v>
          </cell>
          <cell r="E229">
            <v>20090227</v>
          </cell>
          <cell r="F229" t="str">
            <v>7848</v>
          </cell>
          <cell r="G229" t="str">
            <v>LM LIFTMATERIAL GMBH</v>
          </cell>
          <cell r="H229" t="str">
            <v>STOCK SALES</v>
          </cell>
          <cell r="I229">
            <v>0</v>
          </cell>
          <cell r="J229" t="str">
            <v>Feb-2009</v>
          </cell>
          <cell r="K229" t="str">
            <v>Feb-2009</v>
          </cell>
          <cell r="L229" t="str">
            <v>GF</v>
          </cell>
          <cell r="M229" t="str">
            <v>INVERTER</v>
          </cell>
          <cell r="N229" t="str">
            <v>PCS</v>
          </cell>
          <cell r="O229">
            <v>1</v>
          </cell>
          <cell r="P229">
            <v>6</v>
          </cell>
          <cell r="Q229" t="str">
            <v>CABINET</v>
          </cell>
          <cell r="R229">
            <v>0</v>
          </cell>
          <cell r="S229">
            <v>5.72</v>
          </cell>
          <cell r="T229">
            <v>5.72</v>
          </cell>
          <cell r="U229">
            <v>1</v>
          </cell>
        </row>
        <row r="230">
          <cell r="A230" t="str">
            <v>P9900561039 CU-UZL</v>
          </cell>
          <cell r="B230" t="str">
            <v>GS084311</v>
          </cell>
          <cell r="C230">
            <v>14</v>
          </cell>
          <cell r="D230" t="str">
            <v>GI090995</v>
          </cell>
          <cell r="E230">
            <v>20090227</v>
          </cell>
          <cell r="F230" t="str">
            <v>7848</v>
          </cell>
          <cell r="G230" t="str">
            <v>LM LIFTMATERIAL GMBH</v>
          </cell>
          <cell r="H230" t="str">
            <v>STOCK SALES</v>
          </cell>
          <cell r="I230">
            <v>5</v>
          </cell>
          <cell r="J230" t="str">
            <v>Feb-2009</v>
          </cell>
          <cell r="K230" t="str">
            <v>Feb-2009</v>
          </cell>
          <cell r="L230" t="str">
            <v>GF</v>
          </cell>
          <cell r="M230" t="str">
            <v>INVERTER</v>
          </cell>
          <cell r="N230" t="str">
            <v>PCS</v>
          </cell>
          <cell r="O230">
            <v>1</v>
          </cell>
          <cell r="P230">
            <v>2</v>
          </cell>
          <cell r="Q230" t="str">
            <v>CABINET</v>
          </cell>
          <cell r="R230">
            <v>0</v>
          </cell>
          <cell r="S230">
            <v>1.8608</v>
          </cell>
          <cell r="T230">
            <v>1.8608</v>
          </cell>
          <cell r="U230">
            <v>1</v>
          </cell>
        </row>
        <row r="231">
          <cell r="A231" t="str">
            <v>P9900561039 MEHRPREIS PRO M</v>
          </cell>
          <cell r="B231" t="str">
            <v>GS084309</v>
          </cell>
          <cell r="C231">
            <v>10</v>
          </cell>
          <cell r="D231" t="str">
            <v>GI090992</v>
          </cell>
          <cell r="E231">
            <v>20090211</v>
          </cell>
          <cell r="F231" t="str">
            <v>7848</v>
          </cell>
          <cell r="G231" t="str">
            <v>LM LIFTMATERIAL GMBH</v>
          </cell>
          <cell r="H231" t="str">
            <v>STOCK SALES</v>
          </cell>
          <cell r="I231">
            <v>0</v>
          </cell>
          <cell r="J231" t="str">
            <v>Feb-2009</v>
          </cell>
          <cell r="K231" t="str">
            <v>Feb-2009</v>
          </cell>
          <cell r="L231" t="str">
            <v>GF</v>
          </cell>
          <cell r="M231" t="str">
            <v>INVERTER</v>
          </cell>
          <cell r="N231" t="str">
            <v>PCS</v>
          </cell>
          <cell r="O231">
            <v>3</v>
          </cell>
          <cell r="P231">
            <v>1</v>
          </cell>
          <cell r="Q231" t="str">
            <v>CABINET</v>
          </cell>
          <cell r="R231">
            <v>0</v>
          </cell>
          <cell r="S231">
            <v>0.51</v>
          </cell>
          <cell r="T231">
            <v>1.53</v>
          </cell>
          <cell r="U231">
            <v>3</v>
          </cell>
        </row>
        <row r="232">
          <cell r="A232" t="str">
            <v>P9900561039 MEHRPREIS PRO M</v>
          </cell>
          <cell r="B232" t="str">
            <v>GS084312</v>
          </cell>
          <cell r="C232">
            <v>10</v>
          </cell>
          <cell r="D232" t="str">
            <v>GI090993</v>
          </cell>
          <cell r="E232">
            <v>20090211</v>
          </cell>
          <cell r="F232" t="str">
            <v>7848</v>
          </cell>
          <cell r="G232" t="str">
            <v>LM LIFTMATERIAL GMBH</v>
          </cell>
          <cell r="H232" t="str">
            <v>STOCK SALES</v>
          </cell>
          <cell r="I232">
            <v>-3</v>
          </cell>
          <cell r="J232" t="str">
            <v>Feb-2009</v>
          </cell>
          <cell r="K232" t="str">
            <v>Feb-2009</v>
          </cell>
          <cell r="L232" t="str">
            <v>GF</v>
          </cell>
          <cell r="M232" t="str">
            <v>INVERTER</v>
          </cell>
          <cell r="N232" t="str">
            <v>PCS</v>
          </cell>
          <cell r="O232">
            <v>3</v>
          </cell>
          <cell r="P232">
            <v>1</v>
          </cell>
          <cell r="Q232" t="str">
            <v>CABINET</v>
          </cell>
          <cell r="R232">
            <v>0</v>
          </cell>
          <cell r="S232">
            <v>0.51</v>
          </cell>
          <cell r="T232">
            <v>1.53</v>
          </cell>
          <cell r="U232">
            <v>3</v>
          </cell>
        </row>
        <row r="233">
          <cell r="A233" t="str">
            <v>P9900561039 MEHRPREIS PRO M</v>
          </cell>
          <cell r="B233" t="str">
            <v>GS084345</v>
          </cell>
          <cell r="C233">
            <v>11</v>
          </cell>
          <cell r="D233" t="str">
            <v>GI090954</v>
          </cell>
          <cell r="E233">
            <v>20090213</v>
          </cell>
          <cell r="F233" t="str">
            <v>7848</v>
          </cell>
          <cell r="G233" t="str">
            <v>LM LIFTMATERIAL GMBH</v>
          </cell>
          <cell r="H233" t="str">
            <v>STOCK SALES</v>
          </cell>
          <cell r="I233">
            <v>-34</v>
          </cell>
          <cell r="J233" t="str">
            <v>Feb-2009</v>
          </cell>
          <cell r="K233" t="str">
            <v>Feb-2009</v>
          </cell>
          <cell r="L233" t="str">
            <v>GF</v>
          </cell>
          <cell r="M233" t="str">
            <v>INVERTER</v>
          </cell>
          <cell r="N233" t="str">
            <v>PCS</v>
          </cell>
          <cell r="O233">
            <v>3</v>
          </cell>
          <cell r="P233">
            <v>1</v>
          </cell>
          <cell r="Q233" t="str">
            <v>CABINET</v>
          </cell>
          <cell r="R233">
            <v>0</v>
          </cell>
          <cell r="S233">
            <v>0.51</v>
          </cell>
          <cell r="T233">
            <v>15.81</v>
          </cell>
          <cell r="U233">
            <v>31</v>
          </cell>
        </row>
        <row r="234">
          <cell r="A234" t="str">
            <v>P9900561039 MEHRPREIS PRO M</v>
          </cell>
          <cell r="B234" t="str">
            <v>GS084343</v>
          </cell>
          <cell r="C234">
            <v>11</v>
          </cell>
          <cell r="D234" t="str">
            <v>GI090968</v>
          </cell>
          <cell r="E234">
            <v>20090213</v>
          </cell>
          <cell r="F234" t="str">
            <v>7848</v>
          </cell>
          <cell r="G234" t="str">
            <v>LM LIFTMATERIAL GMBH</v>
          </cell>
          <cell r="H234" t="str">
            <v>STOCK SALES</v>
          </cell>
          <cell r="I234">
            <v>-49</v>
          </cell>
          <cell r="J234" t="str">
            <v>Feb-2009</v>
          </cell>
          <cell r="K234" t="str">
            <v>Feb-2009</v>
          </cell>
          <cell r="L234" t="str">
            <v>GF</v>
          </cell>
          <cell r="M234" t="str">
            <v>INVERTER</v>
          </cell>
          <cell r="N234" t="str">
            <v>PCS</v>
          </cell>
          <cell r="O234">
            <v>3</v>
          </cell>
          <cell r="P234">
            <v>1</v>
          </cell>
          <cell r="Q234" t="str">
            <v>CABINET</v>
          </cell>
          <cell r="R234">
            <v>0</v>
          </cell>
          <cell r="S234">
            <v>0.51</v>
          </cell>
          <cell r="T234">
            <v>7.65</v>
          </cell>
          <cell r="U234">
            <v>15</v>
          </cell>
        </row>
        <row r="235">
          <cell r="A235" t="str">
            <v>P9900561039 MEHRPREIS PRO M</v>
          </cell>
          <cell r="B235" t="str">
            <v>GS084310</v>
          </cell>
          <cell r="C235">
            <v>10</v>
          </cell>
          <cell r="D235" t="str">
            <v>GI090959</v>
          </cell>
          <cell r="E235">
            <v>20090223</v>
          </cell>
          <cell r="F235" t="str">
            <v>7848</v>
          </cell>
          <cell r="G235" t="str">
            <v>LM LIFTMATERIAL GMBH</v>
          </cell>
          <cell r="H235" t="str">
            <v>STOCK SALES</v>
          </cell>
          <cell r="I235">
            <v>-52</v>
          </cell>
          <cell r="J235" t="str">
            <v>Feb-2009</v>
          </cell>
          <cell r="K235" t="str">
            <v>Feb-2009</v>
          </cell>
          <cell r="L235" t="str">
            <v>GF</v>
          </cell>
          <cell r="M235" t="str">
            <v>INVERTER</v>
          </cell>
          <cell r="N235" t="str">
            <v>PCS</v>
          </cell>
          <cell r="O235">
            <v>3</v>
          </cell>
          <cell r="P235">
            <v>1</v>
          </cell>
          <cell r="Q235" t="str">
            <v>CABINET</v>
          </cell>
          <cell r="R235">
            <v>0</v>
          </cell>
          <cell r="S235">
            <v>0.51</v>
          </cell>
          <cell r="T235">
            <v>1.53</v>
          </cell>
          <cell r="U235">
            <v>3</v>
          </cell>
        </row>
        <row r="236">
          <cell r="A236" t="str">
            <v>P9900561039 MEHRPREIS PRO M</v>
          </cell>
          <cell r="B236" t="str">
            <v>GS084311</v>
          </cell>
          <cell r="C236">
            <v>11</v>
          </cell>
          <cell r="D236" t="str">
            <v>GI090995</v>
          </cell>
          <cell r="E236">
            <v>20090227</v>
          </cell>
          <cell r="F236" t="str">
            <v>7848</v>
          </cell>
          <cell r="G236" t="str">
            <v>LM LIFTMATERIAL GMBH</v>
          </cell>
          <cell r="H236" t="str">
            <v>STOCK SALES</v>
          </cell>
          <cell r="I236">
            <v>0</v>
          </cell>
          <cell r="J236" t="str">
            <v>Feb-2009</v>
          </cell>
          <cell r="K236" t="str">
            <v>Feb-2009</v>
          </cell>
          <cell r="L236" t="str">
            <v>GF</v>
          </cell>
          <cell r="M236" t="str">
            <v>INVERTER</v>
          </cell>
          <cell r="N236" t="str">
            <v>PCS</v>
          </cell>
          <cell r="O236">
            <v>3</v>
          </cell>
          <cell r="P236">
            <v>1</v>
          </cell>
          <cell r="Q236" t="str">
            <v>CABINET</v>
          </cell>
          <cell r="R236">
            <v>0</v>
          </cell>
          <cell r="S236">
            <v>0.51</v>
          </cell>
          <cell r="T236">
            <v>1.53</v>
          </cell>
          <cell r="U236">
            <v>3</v>
          </cell>
        </row>
        <row r="237">
          <cell r="A237" t="str">
            <v>P9900561040</v>
          </cell>
          <cell r="B237" t="str">
            <v>GS084335</v>
          </cell>
          <cell r="C237">
            <v>9</v>
          </cell>
          <cell r="D237" t="str">
            <v>GI090977</v>
          </cell>
          <cell r="E237">
            <v>20090201</v>
          </cell>
          <cell r="F237" t="str">
            <v>7848</v>
          </cell>
          <cell r="G237" t="str">
            <v>LM LIFTMATERIAL GMBH</v>
          </cell>
          <cell r="H237" t="str">
            <v>STOCK SALES</v>
          </cell>
          <cell r="I237">
            <v>0</v>
          </cell>
          <cell r="J237" t="str">
            <v>Feb-2009</v>
          </cell>
          <cell r="K237" t="str">
            <v>Feb-2009</v>
          </cell>
          <cell r="L237" t="str">
            <v>GF</v>
          </cell>
          <cell r="M237" t="str">
            <v>INVERTER</v>
          </cell>
          <cell r="N237" t="str">
            <v>PCS</v>
          </cell>
          <cell r="O237">
            <v>1</v>
          </cell>
          <cell r="P237">
            <v>6</v>
          </cell>
          <cell r="Q237" t="str">
            <v>CABINET</v>
          </cell>
          <cell r="R237">
            <v>0</v>
          </cell>
          <cell r="S237">
            <v>5.7240000000000002</v>
          </cell>
          <cell r="T237">
            <v>5.7240000000000002</v>
          </cell>
          <cell r="U237">
            <v>1</v>
          </cell>
        </row>
        <row r="238">
          <cell r="A238" t="str">
            <v>P9900561040</v>
          </cell>
          <cell r="B238" t="str">
            <v>GS084341</v>
          </cell>
          <cell r="C238">
            <v>9</v>
          </cell>
          <cell r="D238" t="str">
            <v>GI090970</v>
          </cell>
          <cell r="E238">
            <v>20090227</v>
          </cell>
          <cell r="F238" t="str">
            <v>7848</v>
          </cell>
          <cell r="G238" t="str">
            <v>LM LIFTMATERIAL GMBH</v>
          </cell>
          <cell r="H238" t="str">
            <v>STOCK SALES</v>
          </cell>
          <cell r="I238">
            <v>-1</v>
          </cell>
          <cell r="J238" t="str">
            <v>Feb-2009</v>
          </cell>
          <cell r="K238" t="str">
            <v>Feb-2009</v>
          </cell>
          <cell r="L238" t="str">
            <v>GF</v>
          </cell>
          <cell r="M238" t="str">
            <v>INVERTER</v>
          </cell>
          <cell r="N238" t="str">
            <v>PCS</v>
          </cell>
          <cell r="O238">
            <v>1</v>
          </cell>
          <cell r="P238">
            <v>6</v>
          </cell>
          <cell r="Q238" t="str">
            <v>CABINET</v>
          </cell>
          <cell r="R238">
            <v>0</v>
          </cell>
          <cell r="S238">
            <v>5.72</v>
          </cell>
          <cell r="T238">
            <v>5.72</v>
          </cell>
          <cell r="U238">
            <v>1</v>
          </cell>
        </row>
        <row r="239">
          <cell r="A239" t="str">
            <v>P9900561040</v>
          </cell>
          <cell r="B239" t="str">
            <v>GS084337</v>
          </cell>
          <cell r="C239">
            <v>9</v>
          </cell>
          <cell r="D239" t="str">
            <v>GI090994</v>
          </cell>
          <cell r="E239">
            <v>20090227</v>
          </cell>
          <cell r="F239" t="str">
            <v>7848</v>
          </cell>
          <cell r="G239" t="str">
            <v>LM LIFTMATERIAL GMBH</v>
          </cell>
          <cell r="H239" t="str">
            <v>STOCK SALES</v>
          </cell>
          <cell r="I239">
            <v>1</v>
          </cell>
          <cell r="J239" t="str">
            <v>Feb-2009</v>
          </cell>
          <cell r="K239" t="str">
            <v>Feb-2009</v>
          </cell>
          <cell r="L239" t="str">
            <v>GF</v>
          </cell>
          <cell r="M239" t="str">
            <v>INVERTER</v>
          </cell>
          <cell r="N239" t="str">
            <v>PCS</v>
          </cell>
          <cell r="O239">
            <v>1</v>
          </cell>
          <cell r="P239">
            <v>6</v>
          </cell>
          <cell r="Q239" t="str">
            <v>CABINET</v>
          </cell>
          <cell r="R239">
            <v>0</v>
          </cell>
          <cell r="S239">
            <v>5.7240000000000002</v>
          </cell>
          <cell r="T239">
            <v>5.7240000000000002</v>
          </cell>
          <cell r="U239">
            <v>1</v>
          </cell>
        </row>
        <row r="240">
          <cell r="A240" t="str">
            <v>P9900561040 CU-UZL</v>
          </cell>
          <cell r="B240" t="str">
            <v>GS084327</v>
          </cell>
          <cell r="C240">
            <v>12</v>
          </cell>
          <cell r="D240" t="str">
            <v>GI090715</v>
          </cell>
          <cell r="E240">
            <v>20090213</v>
          </cell>
          <cell r="F240" t="str">
            <v>7848</v>
          </cell>
          <cell r="G240" t="str">
            <v>LM LIFTMATERIAL GMBH</v>
          </cell>
          <cell r="H240" t="str">
            <v>STOCK SALES</v>
          </cell>
          <cell r="I240">
            <v>5</v>
          </cell>
          <cell r="J240" t="str">
            <v>Feb-2009</v>
          </cell>
          <cell r="K240" t="str">
            <v>Feb-2009</v>
          </cell>
          <cell r="L240" t="str">
            <v>GF</v>
          </cell>
          <cell r="M240" t="str">
            <v>INVERTER</v>
          </cell>
          <cell r="N240" t="str">
            <v>PCS</v>
          </cell>
          <cell r="O240">
            <v>1</v>
          </cell>
          <cell r="P240">
            <v>1</v>
          </cell>
          <cell r="Q240" t="str">
            <v>CABINET</v>
          </cell>
          <cell r="R240">
            <v>0</v>
          </cell>
          <cell r="S240">
            <v>0.68500000000000005</v>
          </cell>
          <cell r="T240">
            <v>0.68500000000000005</v>
          </cell>
          <cell r="U240">
            <v>1</v>
          </cell>
        </row>
        <row r="241">
          <cell r="A241" t="str">
            <v>P9900561040 MEHRPREIS PRO M</v>
          </cell>
          <cell r="B241" t="str">
            <v>GS084330</v>
          </cell>
          <cell r="C241">
            <v>10</v>
          </cell>
          <cell r="D241" t="str">
            <v>GI090716</v>
          </cell>
          <cell r="E241">
            <v>20090213</v>
          </cell>
          <cell r="F241" t="str">
            <v>7848</v>
          </cell>
          <cell r="G241" t="str">
            <v>LM LIFTMATERIAL GMBH</v>
          </cell>
          <cell r="H241" t="str">
            <v>STOCK SALES</v>
          </cell>
          <cell r="I241">
            <v>10</v>
          </cell>
          <cell r="J241" t="str">
            <v>Feb-2009</v>
          </cell>
          <cell r="K241" t="str">
            <v>Feb-2009</v>
          </cell>
          <cell r="L241" t="str">
            <v>GF</v>
          </cell>
          <cell r="M241" t="str">
            <v>INVERTER</v>
          </cell>
          <cell r="N241" t="str">
            <v>PCS</v>
          </cell>
          <cell r="O241">
            <v>5</v>
          </cell>
          <cell r="P241">
            <v>1</v>
          </cell>
          <cell r="Q241" t="str">
            <v>CABINET</v>
          </cell>
          <cell r="R241">
            <v>0</v>
          </cell>
          <cell r="S241">
            <v>0.51</v>
          </cell>
          <cell r="T241">
            <v>1.53</v>
          </cell>
          <cell r="U241">
            <v>3</v>
          </cell>
        </row>
        <row r="242">
          <cell r="A242" t="str">
            <v>P9900561040 MEHRPREIS PRO M</v>
          </cell>
          <cell r="B242" t="str">
            <v>GS084331</v>
          </cell>
          <cell r="C242">
            <v>10</v>
          </cell>
          <cell r="D242" t="str">
            <v>GI090717</v>
          </cell>
          <cell r="E242">
            <v>20090213</v>
          </cell>
          <cell r="F242" t="str">
            <v>7848</v>
          </cell>
          <cell r="G242" t="str">
            <v>LM LIFTMATERIAL GMBH</v>
          </cell>
          <cell r="H242" t="str">
            <v>STOCK SALES</v>
          </cell>
          <cell r="I242">
            <v>7</v>
          </cell>
          <cell r="J242" t="str">
            <v>Feb-2009</v>
          </cell>
          <cell r="K242" t="str">
            <v>Feb-2009</v>
          </cell>
          <cell r="L242" t="str">
            <v>GF</v>
          </cell>
          <cell r="M242" t="str">
            <v>INVERTER</v>
          </cell>
          <cell r="N242" t="str">
            <v>PCS</v>
          </cell>
          <cell r="O242">
            <v>5</v>
          </cell>
          <cell r="P242">
            <v>1</v>
          </cell>
          <cell r="Q242" t="str">
            <v>CABINET</v>
          </cell>
          <cell r="R242">
            <v>0</v>
          </cell>
          <cell r="S242">
            <v>0.51</v>
          </cell>
          <cell r="T242">
            <v>1.53</v>
          </cell>
          <cell r="U242">
            <v>3</v>
          </cell>
        </row>
        <row r="243">
          <cell r="A243" t="str">
            <v>P9900561040 MEHRPREIS PRO M</v>
          </cell>
          <cell r="B243" t="str">
            <v>GS084333</v>
          </cell>
          <cell r="C243">
            <v>10</v>
          </cell>
          <cell r="D243" t="str">
            <v>GI090718</v>
          </cell>
          <cell r="E243">
            <v>20090213</v>
          </cell>
          <cell r="F243" t="str">
            <v>7848</v>
          </cell>
          <cell r="G243" t="str">
            <v>LM LIFTMATERIAL GMBH</v>
          </cell>
          <cell r="H243" t="str">
            <v>STOCK SALES</v>
          </cell>
          <cell r="I243">
            <v>4</v>
          </cell>
          <cell r="J243" t="str">
            <v>Feb-2009</v>
          </cell>
          <cell r="K243" t="str">
            <v>Feb-2009</v>
          </cell>
          <cell r="L243" t="str">
            <v>GF</v>
          </cell>
          <cell r="M243" t="str">
            <v>INVERTER</v>
          </cell>
          <cell r="N243" t="str">
            <v>PCS</v>
          </cell>
          <cell r="O243">
            <v>5</v>
          </cell>
          <cell r="P243">
            <v>1</v>
          </cell>
          <cell r="Q243" t="str">
            <v>CABINET</v>
          </cell>
          <cell r="R243">
            <v>0</v>
          </cell>
          <cell r="S243">
            <v>0.51</v>
          </cell>
          <cell r="T243">
            <v>1.53</v>
          </cell>
          <cell r="U243">
            <v>3</v>
          </cell>
        </row>
        <row r="244">
          <cell r="A244" t="str">
            <v>P9900561040 MEHRPREIS PRO M</v>
          </cell>
          <cell r="B244" t="str">
            <v>GS084334</v>
          </cell>
          <cell r="C244">
            <v>10</v>
          </cell>
          <cell r="D244" t="str">
            <v>GI090719</v>
          </cell>
          <cell r="E244">
            <v>20090213</v>
          </cell>
          <cell r="F244" t="str">
            <v>7848</v>
          </cell>
          <cell r="G244" t="str">
            <v>LM LIFTMATERIAL GMBH</v>
          </cell>
          <cell r="H244" t="str">
            <v>STOCK SALES</v>
          </cell>
          <cell r="I244">
            <v>1</v>
          </cell>
          <cell r="J244" t="str">
            <v>Feb-2009</v>
          </cell>
          <cell r="K244" t="str">
            <v>Feb-2009</v>
          </cell>
          <cell r="L244" t="str">
            <v>GF</v>
          </cell>
          <cell r="M244" t="str">
            <v>INVERTER</v>
          </cell>
          <cell r="N244" t="str">
            <v>PCS</v>
          </cell>
          <cell r="O244">
            <v>5</v>
          </cell>
          <cell r="P244">
            <v>1</v>
          </cell>
          <cell r="Q244" t="str">
            <v>CABINET</v>
          </cell>
          <cell r="R244">
            <v>0</v>
          </cell>
          <cell r="S244">
            <v>0.51</v>
          </cell>
          <cell r="T244">
            <v>1.53</v>
          </cell>
          <cell r="U244">
            <v>3</v>
          </cell>
        </row>
        <row r="245">
          <cell r="A245" t="str">
            <v>P9900561040 MEHRPREIS PRO M</v>
          </cell>
          <cell r="B245" t="str">
            <v>GS090206</v>
          </cell>
          <cell r="C245">
            <v>8</v>
          </cell>
          <cell r="D245" t="str">
            <v>GI090963</v>
          </cell>
          <cell r="E245">
            <v>20090227</v>
          </cell>
          <cell r="F245" t="str">
            <v>7848</v>
          </cell>
          <cell r="G245" t="str">
            <v>LM LIFTMATERIAL GMBH</v>
          </cell>
          <cell r="H245" t="str">
            <v>STOCK SALES</v>
          </cell>
          <cell r="I245">
            <v>7</v>
          </cell>
          <cell r="J245" t="str">
            <v>Feb-2009</v>
          </cell>
          <cell r="K245" t="str">
            <v>Feb-2009</v>
          </cell>
          <cell r="L245" t="str">
            <v>GF</v>
          </cell>
          <cell r="M245" t="str">
            <v>INVERTER</v>
          </cell>
          <cell r="N245" t="str">
            <v>PCS</v>
          </cell>
          <cell r="O245">
            <v>5</v>
          </cell>
          <cell r="P245">
            <v>1</v>
          </cell>
          <cell r="Q245" t="str">
            <v>CABINET</v>
          </cell>
          <cell r="R245">
            <v>0</v>
          </cell>
          <cell r="S245">
            <v>0.51</v>
          </cell>
          <cell r="T245">
            <v>7.65</v>
          </cell>
          <cell r="U245">
            <v>15</v>
          </cell>
        </row>
        <row r="246">
          <cell r="A246" t="str">
            <v>P9900561040 MEHRPREIS PRO M</v>
          </cell>
          <cell r="B246" t="str">
            <v>GS084341</v>
          </cell>
          <cell r="C246">
            <v>10</v>
          </cell>
          <cell r="D246" t="str">
            <v>GI090970</v>
          </cell>
          <cell r="E246">
            <v>20090227</v>
          </cell>
          <cell r="F246" t="str">
            <v>7848</v>
          </cell>
          <cell r="G246" t="str">
            <v>LM LIFTMATERIAL GMBH</v>
          </cell>
          <cell r="H246" t="str">
            <v>STOCK SALES</v>
          </cell>
          <cell r="I246">
            <v>7</v>
          </cell>
          <cell r="J246" t="str">
            <v>Feb-2009</v>
          </cell>
          <cell r="K246" t="str">
            <v>Feb-2009</v>
          </cell>
          <cell r="L246" t="str">
            <v>GF</v>
          </cell>
          <cell r="M246" t="str">
            <v>INVERTER</v>
          </cell>
          <cell r="N246" t="str">
            <v>PCS</v>
          </cell>
          <cell r="O246">
            <v>5</v>
          </cell>
          <cell r="P246">
            <v>1</v>
          </cell>
          <cell r="Q246" t="str">
            <v>CABINET</v>
          </cell>
          <cell r="R246">
            <v>0</v>
          </cell>
          <cell r="S246">
            <v>0.51</v>
          </cell>
          <cell r="T246">
            <v>1.53</v>
          </cell>
          <cell r="U246">
            <v>3</v>
          </cell>
        </row>
        <row r="247">
          <cell r="A247" t="str">
            <v>P9900561040 MEHRPREIS PRO M</v>
          </cell>
          <cell r="B247" t="str">
            <v>GS084342</v>
          </cell>
          <cell r="C247">
            <v>14</v>
          </cell>
          <cell r="D247" t="str">
            <v>GI090976</v>
          </cell>
          <cell r="E247">
            <v>20090227</v>
          </cell>
          <cell r="F247" t="str">
            <v>7848</v>
          </cell>
          <cell r="G247" t="str">
            <v>LM LIFTMATERIAL GMBH</v>
          </cell>
          <cell r="H247" t="str">
            <v>STOCK SALES</v>
          </cell>
          <cell r="I247">
            <v>4</v>
          </cell>
          <cell r="J247" t="str">
            <v>Feb-2009</v>
          </cell>
          <cell r="K247" t="str">
            <v>Feb-2009</v>
          </cell>
          <cell r="L247" t="str">
            <v>GF</v>
          </cell>
          <cell r="M247" t="str">
            <v>INVERTER</v>
          </cell>
          <cell r="N247" t="str">
            <v>PCS</v>
          </cell>
          <cell r="O247">
            <v>5</v>
          </cell>
          <cell r="P247">
            <v>1</v>
          </cell>
          <cell r="Q247" t="str">
            <v>CABINET</v>
          </cell>
          <cell r="R247">
            <v>0</v>
          </cell>
          <cell r="S247">
            <v>0.51</v>
          </cell>
          <cell r="T247">
            <v>1.53</v>
          </cell>
          <cell r="U247">
            <v>3</v>
          </cell>
        </row>
        <row r="248">
          <cell r="A248" t="str">
            <v>P9900561040 MEHRPREIS PRO M</v>
          </cell>
          <cell r="B248" t="str">
            <v>GS084337</v>
          </cell>
          <cell r="C248">
            <v>10</v>
          </cell>
          <cell r="D248" t="str">
            <v>GI090994</v>
          </cell>
          <cell r="E248">
            <v>20090227</v>
          </cell>
          <cell r="F248" t="str">
            <v>7848</v>
          </cell>
          <cell r="G248" t="str">
            <v>LM LIFTMATERIAL GMBH</v>
          </cell>
          <cell r="H248" t="str">
            <v>STOCK SALES</v>
          </cell>
          <cell r="I248">
            <v>1</v>
          </cell>
          <cell r="J248" t="str">
            <v>Feb-2009</v>
          </cell>
          <cell r="K248" t="str">
            <v>Feb-2009</v>
          </cell>
          <cell r="L248" t="str">
            <v>GF</v>
          </cell>
          <cell r="M248" t="str">
            <v>INVERTER</v>
          </cell>
          <cell r="N248" t="str">
            <v>PCS</v>
          </cell>
          <cell r="O248">
            <v>5</v>
          </cell>
          <cell r="P248">
            <v>1</v>
          </cell>
          <cell r="Q248" t="str">
            <v>CABINET</v>
          </cell>
          <cell r="R248">
            <v>0</v>
          </cell>
          <cell r="S248">
            <v>0.51</v>
          </cell>
          <cell r="T248">
            <v>1.53</v>
          </cell>
          <cell r="U248">
            <v>3</v>
          </cell>
        </row>
        <row r="249">
          <cell r="A249" t="str">
            <v>P9900561042</v>
          </cell>
          <cell r="B249" t="str">
            <v>GS090282</v>
          </cell>
          <cell r="C249">
            <v>11</v>
          </cell>
          <cell r="D249" t="str">
            <v>GI090966</v>
          </cell>
          <cell r="E249">
            <v>20090223</v>
          </cell>
          <cell r="F249" t="str">
            <v>7848</v>
          </cell>
          <cell r="G249" t="str">
            <v>LM LIFTMATERIAL GMBH</v>
          </cell>
          <cell r="H249" t="str">
            <v>STOCK SALES</v>
          </cell>
          <cell r="I249">
            <v>-1</v>
          </cell>
          <cell r="J249" t="str">
            <v>Feb-2009</v>
          </cell>
          <cell r="K249" t="str">
            <v>Feb-2009</v>
          </cell>
          <cell r="L249" t="str">
            <v>GF</v>
          </cell>
          <cell r="M249" t="str">
            <v>INVERTER</v>
          </cell>
          <cell r="N249" t="str">
            <v>PCS</v>
          </cell>
          <cell r="O249">
            <v>0</v>
          </cell>
          <cell r="P249">
            <v>6</v>
          </cell>
          <cell r="Q249" t="str">
            <v>CABINET</v>
          </cell>
          <cell r="R249">
            <v>0</v>
          </cell>
          <cell r="S249">
            <v>5.79</v>
          </cell>
          <cell r="T249">
            <v>5.79</v>
          </cell>
          <cell r="U249">
            <v>1</v>
          </cell>
        </row>
        <row r="250">
          <cell r="A250" t="str">
            <v>P9900561043 MEHRPREIS PRO M</v>
          </cell>
          <cell r="B250" t="str">
            <v>GS084356</v>
          </cell>
          <cell r="C250">
            <v>15</v>
          </cell>
          <cell r="D250" t="str">
            <v>GI090956</v>
          </cell>
          <cell r="E250">
            <v>20090223</v>
          </cell>
          <cell r="F250" t="str">
            <v>7848</v>
          </cell>
          <cell r="G250" t="str">
            <v>LM LIFTMATERIAL GMBH</v>
          </cell>
          <cell r="H250" t="str">
            <v>STOCK SALES</v>
          </cell>
          <cell r="I250">
            <v>-10</v>
          </cell>
          <cell r="J250" t="str">
            <v>Feb-2009</v>
          </cell>
          <cell r="K250" t="str">
            <v>Feb-2009</v>
          </cell>
          <cell r="L250" t="str">
            <v>GF</v>
          </cell>
          <cell r="M250" t="str">
            <v>INVERTER</v>
          </cell>
          <cell r="N250" t="str">
            <v>PCS</v>
          </cell>
          <cell r="O250">
            <v>0</v>
          </cell>
          <cell r="P250">
            <v>1</v>
          </cell>
          <cell r="Q250" t="str">
            <v>CABINET</v>
          </cell>
          <cell r="R250">
            <v>0</v>
          </cell>
          <cell r="S250">
            <v>0.72</v>
          </cell>
          <cell r="T250">
            <v>7.2</v>
          </cell>
          <cell r="U250">
            <v>10</v>
          </cell>
        </row>
        <row r="251">
          <cell r="A251" t="str">
            <v>P9900561102</v>
          </cell>
          <cell r="B251" t="str">
            <v>GS090762</v>
          </cell>
          <cell r="C251">
            <v>11</v>
          </cell>
          <cell r="D251" t="str">
            <v>GI090964</v>
          </cell>
          <cell r="E251">
            <v>20090227</v>
          </cell>
          <cell r="F251" t="str">
            <v>7848</v>
          </cell>
          <cell r="G251" t="str">
            <v>LM LIFTMATERIAL GMBH</v>
          </cell>
          <cell r="H251" t="str">
            <v>STOCK SALES</v>
          </cell>
          <cell r="I251">
            <v>1</v>
          </cell>
          <cell r="J251" t="str">
            <v>Feb-2009</v>
          </cell>
          <cell r="K251" t="str">
            <v>Feb-2009</v>
          </cell>
          <cell r="L251" t="str">
            <v>GF</v>
          </cell>
          <cell r="M251" t="str">
            <v>INVERTER</v>
          </cell>
          <cell r="N251" t="str">
            <v>PCS</v>
          </cell>
          <cell r="O251">
            <v>1</v>
          </cell>
          <cell r="P251">
            <v>231</v>
          </cell>
          <cell r="Q251" t="str">
            <v>CABINET</v>
          </cell>
          <cell r="R251">
            <v>0</v>
          </cell>
          <cell r="S251">
            <v>231.38</v>
          </cell>
          <cell r="T251">
            <v>231.38</v>
          </cell>
          <cell r="U251">
            <v>1</v>
          </cell>
        </row>
        <row r="252">
          <cell r="A252" t="str">
            <v>P9900561102 CU-KKS</v>
          </cell>
          <cell r="B252" t="str">
            <v>GS090762</v>
          </cell>
          <cell r="C252">
            <v>6</v>
          </cell>
          <cell r="D252" t="str">
            <v>GI090964</v>
          </cell>
          <cell r="E252">
            <v>20090227</v>
          </cell>
          <cell r="F252" t="str">
            <v>7848</v>
          </cell>
          <cell r="G252" t="str">
            <v>LM LIFTMATERIAL GMBH</v>
          </cell>
          <cell r="H252" t="str">
            <v>STOCK SALES</v>
          </cell>
          <cell r="I252">
            <v>1</v>
          </cell>
          <cell r="J252" t="str">
            <v>Feb-2009</v>
          </cell>
          <cell r="K252" t="str">
            <v>Feb-2009</v>
          </cell>
          <cell r="L252" t="str">
            <v>GF</v>
          </cell>
          <cell r="M252" t="str">
            <v>INVERTER</v>
          </cell>
          <cell r="N252" t="str">
            <v>PCS</v>
          </cell>
          <cell r="O252">
            <v>1</v>
          </cell>
          <cell r="P252">
            <v>1</v>
          </cell>
          <cell r="Q252" t="str">
            <v>CABINET</v>
          </cell>
          <cell r="R252">
            <v>0</v>
          </cell>
          <cell r="S252">
            <v>0.86499999999999999</v>
          </cell>
          <cell r="T252">
            <v>0.86499999999999999</v>
          </cell>
          <cell r="U252">
            <v>1</v>
          </cell>
        </row>
        <row r="253">
          <cell r="A253" t="str">
            <v>P9900561103</v>
          </cell>
          <cell r="B253" t="str">
            <v>GS084345</v>
          </cell>
          <cell r="C253">
            <v>6</v>
          </cell>
          <cell r="D253" t="str">
            <v>GI090954</v>
          </cell>
          <cell r="E253">
            <v>20090213</v>
          </cell>
          <cell r="F253" t="str">
            <v>7848</v>
          </cell>
          <cell r="G253" t="str">
            <v>LM LIFTMATERIAL GMBH</v>
          </cell>
          <cell r="H253" t="str">
            <v>STOCK SALES</v>
          </cell>
          <cell r="I253">
            <v>-1</v>
          </cell>
          <cell r="J253" t="str">
            <v>Feb-2009</v>
          </cell>
          <cell r="K253" t="str">
            <v>Feb-2009</v>
          </cell>
          <cell r="L253" t="str">
            <v>GF</v>
          </cell>
          <cell r="M253" t="str">
            <v>INVERTER</v>
          </cell>
          <cell r="N253" t="str">
            <v>PCS</v>
          </cell>
          <cell r="O253">
            <v>0</v>
          </cell>
          <cell r="P253">
            <v>231</v>
          </cell>
          <cell r="Q253" t="str">
            <v>CABINET</v>
          </cell>
          <cell r="R253">
            <v>0</v>
          </cell>
          <cell r="S253">
            <v>231.38</v>
          </cell>
          <cell r="T253">
            <v>231.38</v>
          </cell>
          <cell r="U253">
            <v>1</v>
          </cell>
        </row>
        <row r="254">
          <cell r="A254" t="str">
            <v>P9900561103</v>
          </cell>
          <cell r="B254" t="str">
            <v>GS084343</v>
          </cell>
          <cell r="C254">
            <v>6</v>
          </cell>
          <cell r="D254" t="str">
            <v>GI090968</v>
          </cell>
          <cell r="E254">
            <v>20090213</v>
          </cell>
          <cell r="F254" t="str">
            <v>7848</v>
          </cell>
          <cell r="G254" t="str">
            <v>LM LIFTMATERIAL GMBH</v>
          </cell>
          <cell r="H254" t="str">
            <v>STOCK SALES</v>
          </cell>
          <cell r="I254">
            <v>-2</v>
          </cell>
          <cell r="J254" t="str">
            <v>Feb-2009</v>
          </cell>
          <cell r="K254" t="str">
            <v>Feb-2009</v>
          </cell>
          <cell r="L254" t="str">
            <v>GF</v>
          </cell>
          <cell r="M254" t="str">
            <v>INVERTER</v>
          </cell>
          <cell r="N254" t="str">
            <v>PCS</v>
          </cell>
          <cell r="O254">
            <v>0</v>
          </cell>
          <cell r="P254">
            <v>231</v>
          </cell>
          <cell r="Q254" t="str">
            <v>CABINET</v>
          </cell>
          <cell r="R254">
            <v>0</v>
          </cell>
          <cell r="S254">
            <v>231.38</v>
          </cell>
          <cell r="T254">
            <v>231.38</v>
          </cell>
          <cell r="U254">
            <v>1</v>
          </cell>
        </row>
        <row r="255">
          <cell r="A255" t="str">
            <v>P9900561103 CU-KKS</v>
          </cell>
          <cell r="B255" t="str">
            <v>GS084345</v>
          </cell>
          <cell r="C255">
            <v>12</v>
          </cell>
          <cell r="D255" t="str">
            <v>GI090954</v>
          </cell>
          <cell r="E255">
            <v>20090213</v>
          </cell>
          <cell r="F255" t="str">
            <v>7848</v>
          </cell>
          <cell r="G255" t="str">
            <v>LM LIFTMATERIAL GMBH</v>
          </cell>
          <cell r="H255" t="str">
            <v>STOCK SALES</v>
          </cell>
          <cell r="I255">
            <v>-1</v>
          </cell>
          <cell r="J255" t="str">
            <v>Feb-2009</v>
          </cell>
          <cell r="K255" t="str">
            <v>Feb-2009</v>
          </cell>
          <cell r="L255" t="str">
            <v>GF</v>
          </cell>
          <cell r="M255" t="str">
            <v>INVERTER</v>
          </cell>
          <cell r="N255" t="str">
            <v>PCS</v>
          </cell>
          <cell r="O255">
            <v>0</v>
          </cell>
          <cell r="P255">
            <v>0</v>
          </cell>
          <cell r="Q255" t="str">
            <v>CABINET</v>
          </cell>
          <cell r="R255">
            <v>0</v>
          </cell>
          <cell r="S255">
            <v>0.37</v>
          </cell>
          <cell r="T255">
            <v>0.37</v>
          </cell>
          <cell r="U255">
            <v>1</v>
          </cell>
        </row>
        <row r="256">
          <cell r="A256" t="str">
            <v>P9900561103 CU-KKS</v>
          </cell>
          <cell r="B256" t="str">
            <v>GS084343</v>
          </cell>
          <cell r="C256">
            <v>12</v>
          </cell>
          <cell r="D256" t="str">
            <v>GI090968</v>
          </cell>
          <cell r="E256">
            <v>20090213</v>
          </cell>
          <cell r="F256" t="str">
            <v>7848</v>
          </cell>
          <cell r="G256" t="str">
            <v>LM LIFTMATERIAL GMBH</v>
          </cell>
          <cell r="H256" t="str">
            <v>STOCK SALES</v>
          </cell>
          <cell r="I256">
            <v>-2</v>
          </cell>
          <cell r="J256" t="str">
            <v>Feb-2009</v>
          </cell>
          <cell r="K256" t="str">
            <v>Feb-2009</v>
          </cell>
          <cell r="L256" t="str">
            <v>GF</v>
          </cell>
          <cell r="M256" t="str">
            <v>INVERTER</v>
          </cell>
          <cell r="N256" t="str">
            <v>PCS</v>
          </cell>
          <cell r="O256">
            <v>0</v>
          </cell>
          <cell r="P256">
            <v>0</v>
          </cell>
          <cell r="Q256" t="str">
            <v>CABINET</v>
          </cell>
          <cell r="R256">
            <v>0</v>
          </cell>
          <cell r="S256">
            <v>0.37</v>
          </cell>
          <cell r="T256">
            <v>0.37</v>
          </cell>
          <cell r="U256">
            <v>1</v>
          </cell>
        </row>
        <row r="257">
          <cell r="A257" t="str">
            <v>P9900561106</v>
          </cell>
          <cell r="B257" t="str">
            <v>GS090282</v>
          </cell>
          <cell r="C257">
            <v>7</v>
          </cell>
          <cell r="D257" t="str">
            <v>GI090966</v>
          </cell>
          <cell r="E257">
            <v>20090223</v>
          </cell>
          <cell r="F257" t="str">
            <v>7848</v>
          </cell>
          <cell r="G257" t="str">
            <v>LM LIFTMATERIAL GMBH</v>
          </cell>
          <cell r="H257" t="str">
            <v>STOCK SALES</v>
          </cell>
          <cell r="I257">
            <v>-1</v>
          </cell>
          <cell r="J257" t="str">
            <v>Feb-2009</v>
          </cell>
          <cell r="K257" t="str">
            <v>Feb-2009</v>
          </cell>
          <cell r="L257" t="str">
            <v>GF</v>
          </cell>
          <cell r="M257" t="str">
            <v>INVERTER</v>
          </cell>
          <cell r="N257" t="str">
            <v>PCS</v>
          </cell>
          <cell r="O257">
            <v>0</v>
          </cell>
          <cell r="P257">
            <v>351</v>
          </cell>
          <cell r="Q257" t="str">
            <v>CABINET</v>
          </cell>
          <cell r="R257">
            <v>0</v>
          </cell>
          <cell r="S257">
            <v>350.86</v>
          </cell>
          <cell r="T257">
            <v>350.86</v>
          </cell>
          <cell r="U257">
            <v>1</v>
          </cell>
        </row>
        <row r="258">
          <cell r="A258" t="str">
            <v>P9900561106</v>
          </cell>
          <cell r="B258" t="str">
            <v>GS090280</v>
          </cell>
          <cell r="C258">
            <v>7</v>
          </cell>
          <cell r="D258" t="str">
            <v>GI090967</v>
          </cell>
          <cell r="E258">
            <v>20090223</v>
          </cell>
          <cell r="F258" t="str">
            <v>7848</v>
          </cell>
          <cell r="G258" t="str">
            <v>LM LIFTMATERIAL GMBH</v>
          </cell>
          <cell r="H258" t="str">
            <v>STOCK SALES</v>
          </cell>
          <cell r="I258">
            <v>-2</v>
          </cell>
          <cell r="J258" t="str">
            <v>Feb-2009</v>
          </cell>
          <cell r="K258" t="str">
            <v>Feb-2009</v>
          </cell>
          <cell r="L258" t="str">
            <v>GF</v>
          </cell>
          <cell r="M258" t="str">
            <v>INVERTER</v>
          </cell>
          <cell r="N258" t="str">
            <v>PCS</v>
          </cell>
          <cell r="O258">
            <v>0</v>
          </cell>
          <cell r="P258">
            <v>351</v>
          </cell>
          <cell r="Q258" t="str">
            <v>CABINET</v>
          </cell>
          <cell r="R258">
            <v>0</v>
          </cell>
          <cell r="S258">
            <v>350.86</v>
          </cell>
          <cell r="T258">
            <v>350.86</v>
          </cell>
          <cell r="U258">
            <v>1</v>
          </cell>
        </row>
        <row r="259">
          <cell r="A259" t="str">
            <v>P9900561106 CU-KKS</v>
          </cell>
          <cell r="B259" t="str">
            <v>GS090282</v>
          </cell>
          <cell r="C259">
            <v>13</v>
          </cell>
          <cell r="D259" t="str">
            <v>GI090966</v>
          </cell>
          <cell r="E259">
            <v>20090223</v>
          </cell>
          <cell r="F259" t="str">
            <v>7848</v>
          </cell>
          <cell r="G259" t="str">
            <v>LM LIFTMATERIAL GMBH</v>
          </cell>
          <cell r="H259" t="str">
            <v>STOCK SALES</v>
          </cell>
          <cell r="I259">
            <v>-1</v>
          </cell>
          <cell r="J259" t="str">
            <v>Feb-2009</v>
          </cell>
          <cell r="K259" t="str">
            <v>Feb-2009</v>
          </cell>
          <cell r="L259" t="str">
            <v>GF</v>
          </cell>
          <cell r="M259" t="str">
            <v>INVERTER</v>
          </cell>
          <cell r="N259" t="str">
            <v>PCS</v>
          </cell>
          <cell r="O259">
            <v>0</v>
          </cell>
          <cell r="P259">
            <v>1</v>
          </cell>
          <cell r="Q259" t="str">
            <v>CABINET</v>
          </cell>
          <cell r="R259">
            <v>0</v>
          </cell>
          <cell r="S259">
            <v>0.5</v>
          </cell>
          <cell r="T259">
            <v>0.5</v>
          </cell>
          <cell r="U259">
            <v>1</v>
          </cell>
        </row>
        <row r="260">
          <cell r="A260" t="str">
            <v>P9900561106 CU-KKS</v>
          </cell>
          <cell r="B260" t="str">
            <v>GS090280</v>
          </cell>
          <cell r="C260">
            <v>13</v>
          </cell>
          <cell r="D260" t="str">
            <v>GI090967</v>
          </cell>
          <cell r="E260">
            <v>20090223</v>
          </cell>
          <cell r="F260" t="str">
            <v>7848</v>
          </cell>
          <cell r="G260" t="str">
            <v>LM LIFTMATERIAL GMBH</v>
          </cell>
          <cell r="H260" t="str">
            <v>STOCK SALES</v>
          </cell>
          <cell r="I260">
            <v>-2</v>
          </cell>
          <cell r="J260" t="str">
            <v>Feb-2009</v>
          </cell>
          <cell r="K260" t="str">
            <v>Feb-2009</v>
          </cell>
          <cell r="L260" t="str">
            <v>GF</v>
          </cell>
          <cell r="M260" t="str">
            <v>INVERTER</v>
          </cell>
          <cell r="N260" t="str">
            <v>PCS</v>
          </cell>
          <cell r="O260">
            <v>0</v>
          </cell>
          <cell r="P260">
            <v>1</v>
          </cell>
          <cell r="Q260" t="str">
            <v>CABINET</v>
          </cell>
          <cell r="R260">
            <v>0</v>
          </cell>
          <cell r="S260">
            <v>0.5</v>
          </cell>
          <cell r="T260">
            <v>0.5</v>
          </cell>
          <cell r="U260">
            <v>1</v>
          </cell>
        </row>
        <row r="261">
          <cell r="A261" t="str">
            <v>P9900561107</v>
          </cell>
          <cell r="B261" t="str">
            <v>GS084356</v>
          </cell>
          <cell r="C261">
            <v>7</v>
          </cell>
          <cell r="D261" t="str">
            <v>GI090956</v>
          </cell>
          <cell r="E261">
            <v>20090223</v>
          </cell>
          <cell r="F261" t="str">
            <v>7848</v>
          </cell>
          <cell r="G261" t="str">
            <v>LM LIFTMATERIAL GMBH</v>
          </cell>
          <cell r="H261" t="str">
            <v>STOCK SALES</v>
          </cell>
          <cell r="I261">
            <v>-1</v>
          </cell>
          <cell r="J261" t="str">
            <v>Feb-2009</v>
          </cell>
          <cell r="K261" t="str">
            <v>Feb-2009</v>
          </cell>
          <cell r="L261" t="str">
            <v>GF</v>
          </cell>
          <cell r="M261" t="str">
            <v>INVERTER</v>
          </cell>
          <cell r="N261" t="str">
            <v>PCS</v>
          </cell>
          <cell r="O261">
            <v>0</v>
          </cell>
          <cell r="P261">
            <v>462</v>
          </cell>
          <cell r="Q261" t="str">
            <v>CABINET</v>
          </cell>
          <cell r="R261">
            <v>0</v>
          </cell>
          <cell r="S261">
            <v>462.1</v>
          </cell>
          <cell r="T261">
            <v>462.1</v>
          </cell>
          <cell r="U261">
            <v>1</v>
          </cell>
        </row>
        <row r="262">
          <cell r="A262" t="str">
            <v>P9900561107 CU-KKS</v>
          </cell>
          <cell r="B262" t="str">
            <v>GS084356</v>
          </cell>
          <cell r="C262">
            <v>9</v>
          </cell>
          <cell r="D262" t="str">
            <v>GI090956</v>
          </cell>
          <cell r="E262">
            <v>20090223</v>
          </cell>
          <cell r="F262" t="str">
            <v>7848</v>
          </cell>
          <cell r="G262" t="str">
            <v>LM LIFTMATERIAL GMBH</v>
          </cell>
          <cell r="H262" t="str">
            <v>STOCK SALES</v>
          </cell>
          <cell r="I262">
            <v>0</v>
          </cell>
          <cell r="J262" t="str">
            <v>Feb-2009</v>
          </cell>
          <cell r="K262" t="str">
            <v>Feb-2009</v>
          </cell>
          <cell r="L262" t="str">
            <v>GF</v>
          </cell>
          <cell r="M262" t="str">
            <v>INVERTER</v>
          </cell>
          <cell r="N262" t="str">
            <v>PCS</v>
          </cell>
          <cell r="O262">
            <v>1</v>
          </cell>
          <cell r="P262">
            <v>1</v>
          </cell>
          <cell r="Q262" t="str">
            <v>CABINET</v>
          </cell>
          <cell r="R262">
            <v>0</v>
          </cell>
          <cell r="S262">
            <v>1.325</v>
          </cell>
          <cell r="T262">
            <v>1.325</v>
          </cell>
          <cell r="U262">
            <v>1</v>
          </cell>
        </row>
        <row r="263">
          <cell r="A263" t="str">
            <v>P9900561112</v>
          </cell>
          <cell r="B263" t="str">
            <v>GS084299</v>
          </cell>
          <cell r="C263">
            <v>7</v>
          </cell>
          <cell r="D263" t="str">
            <v>GI090975</v>
          </cell>
          <cell r="E263">
            <v>20090201</v>
          </cell>
          <cell r="F263" t="str">
            <v>7848</v>
          </cell>
          <cell r="G263" t="str">
            <v>LM LIFTMATERIAL GMBH</v>
          </cell>
          <cell r="H263" t="str">
            <v>STOCK SALES</v>
          </cell>
          <cell r="I263">
            <v>0</v>
          </cell>
          <cell r="J263" t="str">
            <v>Feb-2009</v>
          </cell>
          <cell r="K263" t="str">
            <v>Feb-2009</v>
          </cell>
          <cell r="L263" t="str">
            <v>GF</v>
          </cell>
          <cell r="M263" t="str">
            <v>INVERTER</v>
          </cell>
          <cell r="N263" t="str">
            <v>PCS</v>
          </cell>
          <cell r="O263">
            <v>1</v>
          </cell>
          <cell r="P263">
            <v>234</v>
          </cell>
          <cell r="Q263" t="str">
            <v>CABINET</v>
          </cell>
          <cell r="R263">
            <v>0</v>
          </cell>
          <cell r="S263">
            <v>234.4</v>
          </cell>
          <cell r="T263">
            <v>234.4</v>
          </cell>
          <cell r="U263">
            <v>1</v>
          </cell>
        </row>
        <row r="264">
          <cell r="A264" t="str">
            <v>P9900561113</v>
          </cell>
          <cell r="B264" t="str">
            <v>GS084311</v>
          </cell>
          <cell r="C264">
            <v>8</v>
          </cell>
          <cell r="D264" t="str">
            <v>GI090995</v>
          </cell>
          <cell r="E264">
            <v>20090227</v>
          </cell>
          <cell r="F264" t="str">
            <v>7848</v>
          </cell>
          <cell r="G264" t="str">
            <v>LM LIFTMATERIAL GMBH</v>
          </cell>
          <cell r="H264" t="str">
            <v>STOCK SALES</v>
          </cell>
          <cell r="I264">
            <v>0</v>
          </cell>
          <cell r="J264" t="str">
            <v>Feb-2009</v>
          </cell>
          <cell r="K264" t="str">
            <v>Feb-2009</v>
          </cell>
          <cell r="L264" t="str">
            <v>GF</v>
          </cell>
          <cell r="M264" t="str">
            <v>INVERTER</v>
          </cell>
          <cell r="N264" t="str">
            <v>PCS</v>
          </cell>
          <cell r="O264">
            <v>1</v>
          </cell>
          <cell r="P264">
            <v>234</v>
          </cell>
          <cell r="Q264" t="str">
            <v>CABINET</v>
          </cell>
          <cell r="R264">
            <v>0</v>
          </cell>
          <cell r="S264">
            <v>234.4</v>
          </cell>
          <cell r="T264">
            <v>234.4</v>
          </cell>
          <cell r="U264">
            <v>1</v>
          </cell>
        </row>
        <row r="265">
          <cell r="A265" t="str">
            <v>P9900561113 CU-KKS</v>
          </cell>
          <cell r="B265" t="str">
            <v>GS084309</v>
          </cell>
          <cell r="C265">
            <v>11</v>
          </cell>
          <cell r="D265" t="str">
            <v>GI090992</v>
          </cell>
          <cell r="E265">
            <v>20090211</v>
          </cell>
          <cell r="F265" t="str">
            <v>7848</v>
          </cell>
          <cell r="G265" t="str">
            <v>LM LIFTMATERIAL GMBH</v>
          </cell>
          <cell r="H265" t="str">
            <v>STOCK SALES</v>
          </cell>
          <cell r="I265">
            <v>0</v>
          </cell>
          <cell r="J265" t="str">
            <v>Feb-2009</v>
          </cell>
          <cell r="K265" t="str">
            <v>Feb-2009</v>
          </cell>
          <cell r="L265" t="str">
            <v>GF</v>
          </cell>
          <cell r="M265" t="str">
            <v>INVERTER</v>
          </cell>
          <cell r="N265" t="str">
            <v>PCS</v>
          </cell>
          <cell r="O265">
            <v>1</v>
          </cell>
          <cell r="P265">
            <v>0</v>
          </cell>
          <cell r="Q265" t="str">
            <v>CABINET</v>
          </cell>
          <cell r="R265">
            <v>0</v>
          </cell>
          <cell r="S265">
            <v>0.48</v>
          </cell>
          <cell r="T265">
            <v>0.48</v>
          </cell>
          <cell r="U265">
            <v>1</v>
          </cell>
        </row>
        <row r="266">
          <cell r="A266" t="str">
            <v>P9900561113 CU-KKS</v>
          </cell>
          <cell r="B266" t="str">
            <v>GS084312</v>
          </cell>
          <cell r="C266">
            <v>11</v>
          </cell>
          <cell r="D266" t="str">
            <v>GI090993</v>
          </cell>
          <cell r="E266">
            <v>20090211</v>
          </cell>
          <cell r="F266" t="str">
            <v>7848</v>
          </cell>
          <cell r="G266" t="str">
            <v>LM LIFTMATERIAL GMBH</v>
          </cell>
          <cell r="H266" t="str">
            <v>STOCK SALES</v>
          </cell>
          <cell r="I266">
            <v>-1</v>
          </cell>
          <cell r="J266" t="str">
            <v>Feb-2009</v>
          </cell>
          <cell r="K266" t="str">
            <v>Feb-2009</v>
          </cell>
          <cell r="L266" t="str">
            <v>GF</v>
          </cell>
          <cell r="M266" t="str">
            <v>INVERTER</v>
          </cell>
          <cell r="N266" t="str">
            <v>PCS</v>
          </cell>
          <cell r="O266">
            <v>1</v>
          </cell>
          <cell r="P266">
            <v>0</v>
          </cell>
          <cell r="Q266" t="str">
            <v>CABINET</v>
          </cell>
          <cell r="R266">
            <v>0</v>
          </cell>
          <cell r="S266">
            <v>0.48</v>
          </cell>
          <cell r="T266">
            <v>0.48</v>
          </cell>
          <cell r="U266">
            <v>1</v>
          </cell>
        </row>
        <row r="267">
          <cell r="A267" t="str">
            <v>P9900561113 CU-KKS</v>
          </cell>
          <cell r="B267" t="str">
            <v>GS084310</v>
          </cell>
          <cell r="C267">
            <v>11</v>
          </cell>
          <cell r="D267" t="str">
            <v>GI090959</v>
          </cell>
          <cell r="E267">
            <v>20090223</v>
          </cell>
          <cell r="F267" t="str">
            <v>7848</v>
          </cell>
          <cell r="G267" t="str">
            <v>LM LIFTMATERIAL GMBH</v>
          </cell>
          <cell r="H267" t="str">
            <v>STOCK SALES</v>
          </cell>
          <cell r="I267">
            <v>-2</v>
          </cell>
          <cell r="J267" t="str">
            <v>Feb-2009</v>
          </cell>
          <cell r="K267" t="str">
            <v>Feb-2009</v>
          </cell>
          <cell r="L267" t="str">
            <v>GF</v>
          </cell>
          <cell r="M267" t="str">
            <v>INVERTER</v>
          </cell>
          <cell r="N267" t="str">
            <v>PCS</v>
          </cell>
          <cell r="O267">
            <v>1</v>
          </cell>
          <cell r="P267">
            <v>0</v>
          </cell>
          <cell r="Q267" t="str">
            <v>CABINET</v>
          </cell>
          <cell r="R267">
            <v>0</v>
          </cell>
          <cell r="S267">
            <v>1.1399999999999999</v>
          </cell>
          <cell r="T267">
            <v>1.1399999999999999</v>
          </cell>
          <cell r="U267">
            <v>1</v>
          </cell>
        </row>
        <row r="268">
          <cell r="A268" t="str">
            <v>P9900561113 CU-KKS</v>
          </cell>
          <cell r="B268" t="str">
            <v>GS084311</v>
          </cell>
          <cell r="C268">
            <v>12</v>
          </cell>
          <cell r="D268" t="str">
            <v>GI090995</v>
          </cell>
          <cell r="E268">
            <v>20090227</v>
          </cell>
          <cell r="F268" t="str">
            <v>7848</v>
          </cell>
          <cell r="G268" t="str">
            <v>LM LIFTMATERIAL GMBH</v>
          </cell>
          <cell r="H268" t="str">
            <v>STOCK SALES</v>
          </cell>
          <cell r="I268">
            <v>0</v>
          </cell>
          <cell r="J268" t="str">
            <v>Feb-2009</v>
          </cell>
          <cell r="K268" t="str">
            <v>Feb-2009</v>
          </cell>
          <cell r="L268" t="str">
            <v>GF</v>
          </cell>
          <cell r="M268" t="str">
            <v>INVERTER</v>
          </cell>
          <cell r="N268" t="str">
            <v>PCS</v>
          </cell>
          <cell r="O268">
            <v>1</v>
          </cell>
          <cell r="P268">
            <v>0</v>
          </cell>
          <cell r="Q268" t="str">
            <v>CABINET</v>
          </cell>
          <cell r="R268">
            <v>0</v>
          </cell>
          <cell r="S268">
            <v>0.48</v>
          </cell>
          <cell r="T268">
            <v>0.48</v>
          </cell>
          <cell r="U268">
            <v>1</v>
          </cell>
        </row>
        <row r="269">
          <cell r="A269" t="str">
            <v>P9900561114</v>
          </cell>
          <cell r="B269" t="str">
            <v>GS084335</v>
          </cell>
          <cell r="C269">
            <v>7</v>
          </cell>
          <cell r="D269" t="str">
            <v>GI090977</v>
          </cell>
          <cell r="E269">
            <v>20090201</v>
          </cell>
          <cell r="F269" t="str">
            <v>7848</v>
          </cell>
          <cell r="G269" t="str">
            <v>LM LIFTMATERIAL GMBH</v>
          </cell>
          <cell r="H269" t="str">
            <v>STOCK SALES</v>
          </cell>
          <cell r="I269">
            <v>0</v>
          </cell>
          <cell r="J269" t="str">
            <v>Feb-2009</v>
          </cell>
          <cell r="K269" t="str">
            <v>Feb-2009</v>
          </cell>
          <cell r="L269" t="str">
            <v>GF</v>
          </cell>
          <cell r="M269" t="str">
            <v>INVERTER</v>
          </cell>
          <cell r="N269" t="str">
            <v>PCS</v>
          </cell>
          <cell r="O269">
            <v>1</v>
          </cell>
          <cell r="P269">
            <v>261</v>
          </cell>
          <cell r="Q269" t="str">
            <v>CABINET</v>
          </cell>
          <cell r="R269">
            <v>0</v>
          </cell>
          <cell r="S269">
            <v>261.49</v>
          </cell>
          <cell r="T269">
            <v>261.49</v>
          </cell>
          <cell r="U269">
            <v>1</v>
          </cell>
        </row>
        <row r="270">
          <cell r="A270" t="str">
            <v>P9900561114</v>
          </cell>
          <cell r="B270" t="str">
            <v>GS084337</v>
          </cell>
          <cell r="C270">
            <v>7</v>
          </cell>
          <cell r="D270" t="str">
            <v>GI090994</v>
          </cell>
          <cell r="E270">
            <v>20090227</v>
          </cell>
          <cell r="F270" t="str">
            <v>7848</v>
          </cell>
          <cell r="G270" t="str">
            <v>LM LIFTMATERIAL GMBH</v>
          </cell>
          <cell r="H270" t="str">
            <v>STOCK SALES</v>
          </cell>
          <cell r="I270">
            <v>0</v>
          </cell>
          <cell r="J270" t="str">
            <v>Feb-2009</v>
          </cell>
          <cell r="K270" t="str">
            <v>Feb-2009</v>
          </cell>
          <cell r="L270" t="str">
            <v>GF</v>
          </cell>
          <cell r="M270" t="str">
            <v>INVERTER</v>
          </cell>
          <cell r="N270" t="str">
            <v>PCS</v>
          </cell>
          <cell r="O270">
            <v>1</v>
          </cell>
          <cell r="P270">
            <v>261</v>
          </cell>
          <cell r="Q270" t="str">
            <v>CABINET</v>
          </cell>
          <cell r="R270">
            <v>0</v>
          </cell>
          <cell r="S270">
            <v>261.49</v>
          </cell>
          <cell r="T270">
            <v>261.49</v>
          </cell>
          <cell r="U270">
            <v>1</v>
          </cell>
        </row>
        <row r="271">
          <cell r="A271" t="str">
            <v>P9900561114 CU-KKS</v>
          </cell>
          <cell r="B271" t="str">
            <v>GS084335</v>
          </cell>
          <cell r="C271">
            <v>11</v>
          </cell>
          <cell r="D271" t="str">
            <v>GI090977</v>
          </cell>
          <cell r="E271">
            <v>20090201</v>
          </cell>
          <cell r="F271" t="str">
            <v>7848</v>
          </cell>
          <cell r="G271" t="str">
            <v>LM LIFTMATERIAL GMBH</v>
          </cell>
          <cell r="H271" t="str">
            <v>STOCK SALES</v>
          </cell>
          <cell r="I271">
            <v>7</v>
          </cell>
          <cell r="J271" t="str">
            <v>Feb-2009</v>
          </cell>
          <cell r="K271" t="str">
            <v>Feb-2009</v>
          </cell>
          <cell r="L271" t="str">
            <v>GF</v>
          </cell>
          <cell r="M271" t="str">
            <v>INVERTER</v>
          </cell>
          <cell r="N271" t="str">
            <v>PCS</v>
          </cell>
          <cell r="O271">
            <v>8</v>
          </cell>
          <cell r="P271">
            <v>1</v>
          </cell>
          <cell r="Q271" t="str">
            <v>CABINET</v>
          </cell>
          <cell r="R271">
            <v>0</v>
          </cell>
          <cell r="S271">
            <v>0.84060000000000001</v>
          </cell>
          <cell r="T271">
            <v>0.84060000000000001</v>
          </cell>
          <cell r="U271">
            <v>1</v>
          </cell>
        </row>
        <row r="272">
          <cell r="A272" t="str">
            <v>P9900561114 CU-KKS</v>
          </cell>
          <cell r="B272" t="str">
            <v>GS084327</v>
          </cell>
          <cell r="C272">
            <v>10</v>
          </cell>
          <cell r="D272" t="str">
            <v>GI090715</v>
          </cell>
          <cell r="E272">
            <v>20090213</v>
          </cell>
          <cell r="F272" t="str">
            <v>7848</v>
          </cell>
          <cell r="G272" t="str">
            <v>LM LIFTMATERIAL GMBH</v>
          </cell>
          <cell r="H272" t="str">
            <v>STOCK SALES</v>
          </cell>
          <cell r="I272">
            <v>11</v>
          </cell>
          <cell r="J272" t="str">
            <v>Feb-2009</v>
          </cell>
          <cell r="K272" t="str">
            <v>Feb-2009</v>
          </cell>
          <cell r="L272" t="str">
            <v>GF</v>
          </cell>
          <cell r="M272" t="str">
            <v>INVERTER</v>
          </cell>
          <cell r="N272" t="str">
            <v>PCS</v>
          </cell>
          <cell r="O272">
            <v>8</v>
          </cell>
          <cell r="P272">
            <v>1</v>
          </cell>
          <cell r="Q272" t="str">
            <v>CABINET</v>
          </cell>
          <cell r="R272">
            <v>0</v>
          </cell>
          <cell r="S272">
            <v>0.97929999999999995</v>
          </cell>
          <cell r="T272">
            <v>0.97929999999999995</v>
          </cell>
          <cell r="U272">
            <v>1</v>
          </cell>
        </row>
        <row r="273">
          <cell r="A273" t="str">
            <v>P9900561114 CU-KKS</v>
          </cell>
          <cell r="B273" t="str">
            <v>GS084327</v>
          </cell>
          <cell r="C273">
            <v>13</v>
          </cell>
          <cell r="D273" t="str">
            <v>GI090715</v>
          </cell>
          <cell r="E273">
            <v>20090213</v>
          </cell>
          <cell r="F273" t="str">
            <v>7848</v>
          </cell>
          <cell r="G273" t="str">
            <v>LM LIFTMATERIAL GMBH</v>
          </cell>
          <cell r="H273" t="str">
            <v>STOCK SALES</v>
          </cell>
          <cell r="I273">
            <v>10</v>
          </cell>
          <cell r="J273" t="str">
            <v>Feb-2009</v>
          </cell>
          <cell r="K273" t="str">
            <v>Feb-2009</v>
          </cell>
          <cell r="L273" t="str">
            <v>GF</v>
          </cell>
          <cell r="M273" t="str">
            <v>INVERTER</v>
          </cell>
          <cell r="N273" t="str">
            <v>PCS</v>
          </cell>
          <cell r="O273">
            <v>8</v>
          </cell>
          <cell r="P273">
            <v>1</v>
          </cell>
          <cell r="Q273" t="str">
            <v>CABINET</v>
          </cell>
          <cell r="R273">
            <v>0</v>
          </cell>
          <cell r="S273">
            <v>0.97929999999999995</v>
          </cell>
          <cell r="T273">
            <v>0.97929999999999995</v>
          </cell>
          <cell r="U273">
            <v>1</v>
          </cell>
        </row>
        <row r="274">
          <cell r="A274" t="str">
            <v>P9900561114 CU-KKS</v>
          </cell>
          <cell r="B274" t="str">
            <v>GS084330</v>
          </cell>
          <cell r="C274">
            <v>11</v>
          </cell>
          <cell r="D274" t="str">
            <v>GI090716</v>
          </cell>
          <cell r="E274">
            <v>20090213</v>
          </cell>
          <cell r="F274" t="str">
            <v>7848</v>
          </cell>
          <cell r="G274" t="str">
            <v>LM LIFTMATERIAL GMBH</v>
          </cell>
          <cell r="H274" t="str">
            <v>STOCK SALES</v>
          </cell>
          <cell r="I274">
            <v>9</v>
          </cell>
          <cell r="J274" t="str">
            <v>Feb-2009</v>
          </cell>
          <cell r="K274" t="str">
            <v>Feb-2009</v>
          </cell>
          <cell r="L274" t="str">
            <v>GF</v>
          </cell>
          <cell r="M274" t="str">
            <v>INVERTER</v>
          </cell>
          <cell r="N274" t="str">
            <v>PCS</v>
          </cell>
          <cell r="O274">
            <v>8</v>
          </cell>
          <cell r="P274">
            <v>1</v>
          </cell>
          <cell r="Q274" t="str">
            <v>CABINET</v>
          </cell>
          <cell r="R274">
            <v>0</v>
          </cell>
          <cell r="S274">
            <v>0.97929999999999995</v>
          </cell>
          <cell r="T274">
            <v>0.97929999999999995</v>
          </cell>
          <cell r="U274">
            <v>1</v>
          </cell>
        </row>
        <row r="275">
          <cell r="A275" t="str">
            <v>P9900561114 CU-KKS</v>
          </cell>
          <cell r="B275" t="str">
            <v>GS084331</v>
          </cell>
          <cell r="C275">
            <v>11</v>
          </cell>
          <cell r="D275" t="str">
            <v>GI090717</v>
          </cell>
          <cell r="E275">
            <v>20090213</v>
          </cell>
          <cell r="F275" t="str">
            <v>7848</v>
          </cell>
          <cell r="G275" t="str">
            <v>LM LIFTMATERIAL GMBH</v>
          </cell>
          <cell r="H275" t="str">
            <v>STOCK SALES</v>
          </cell>
          <cell r="I275">
            <v>8</v>
          </cell>
          <cell r="J275" t="str">
            <v>Feb-2009</v>
          </cell>
          <cell r="K275" t="str">
            <v>Feb-2009</v>
          </cell>
          <cell r="L275" t="str">
            <v>GF</v>
          </cell>
          <cell r="M275" t="str">
            <v>INVERTER</v>
          </cell>
          <cell r="N275" t="str">
            <v>PCS</v>
          </cell>
          <cell r="O275">
            <v>8</v>
          </cell>
          <cell r="P275">
            <v>1</v>
          </cell>
          <cell r="Q275" t="str">
            <v>CABINET</v>
          </cell>
          <cell r="R275">
            <v>0</v>
          </cell>
          <cell r="S275">
            <v>0.97929999999999995</v>
          </cell>
          <cell r="T275">
            <v>0.97929999999999995</v>
          </cell>
          <cell r="U275">
            <v>1</v>
          </cell>
        </row>
        <row r="276">
          <cell r="A276" t="str">
            <v>P9900561114 CU-KKS</v>
          </cell>
          <cell r="B276" t="str">
            <v>GS084333</v>
          </cell>
          <cell r="C276">
            <v>11</v>
          </cell>
          <cell r="D276" t="str">
            <v>GI090718</v>
          </cell>
          <cell r="E276">
            <v>20090213</v>
          </cell>
          <cell r="F276" t="str">
            <v>7848</v>
          </cell>
          <cell r="G276" t="str">
            <v>LM LIFTMATERIAL GMBH</v>
          </cell>
          <cell r="H276" t="str">
            <v>STOCK SALES</v>
          </cell>
          <cell r="I276">
            <v>7</v>
          </cell>
          <cell r="J276" t="str">
            <v>Feb-2009</v>
          </cell>
          <cell r="K276" t="str">
            <v>Feb-2009</v>
          </cell>
          <cell r="L276" t="str">
            <v>GF</v>
          </cell>
          <cell r="M276" t="str">
            <v>INVERTER</v>
          </cell>
          <cell r="N276" t="str">
            <v>PCS</v>
          </cell>
          <cell r="O276">
            <v>8</v>
          </cell>
          <cell r="P276">
            <v>1</v>
          </cell>
          <cell r="Q276" t="str">
            <v>CABINET</v>
          </cell>
          <cell r="R276">
            <v>0</v>
          </cell>
          <cell r="S276">
            <v>0.97929999999999995</v>
          </cell>
          <cell r="T276">
            <v>0.97929999999999995</v>
          </cell>
          <cell r="U276">
            <v>1</v>
          </cell>
        </row>
        <row r="277">
          <cell r="A277" t="str">
            <v>P9900561114 CU-KKS</v>
          </cell>
          <cell r="B277" t="str">
            <v>GS084334</v>
          </cell>
          <cell r="C277">
            <v>11</v>
          </cell>
          <cell r="D277" t="str">
            <v>GI090719</v>
          </cell>
          <cell r="E277">
            <v>20090213</v>
          </cell>
          <cell r="F277" t="str">
            <v>7848</v>
          </cell>
          <cell r="G277" t="str">
            <v>LM LIFTMATERIAL GMBH</v>
          </cell>
          <cell r="H277" t="str">
            <v>STOCK SALES</v>
          </cell>
          <cell r="I277">
            <v>6</v>
          </cell>
          <cell r="J277" t="str">
            <v>Feb-2009</v>
          </cell>
          <cell r="K277" t="str">
            <v>Feb-2009</v>
          </cell>
          <cell r="L277" t="str">
            <v>GF</v>
          </cell>
          <cell r="M277" t="str">
            <v>INVERTER</v>
          </cell>
          <cell r="N277" t="str">
            <v>PCS</v>
          </cell>
          <cell r="O277">
            <v>8</v>
          </cell>
          <cell r="P277">
            <v>1</v>
          </cell>
          <cell r="Q277" t="str">
            <v>CABINET</v>
          </cell>
          <cell r="R277">
            <v>0</v>
          </cell>
          <cell r="S277">
            <v>0.97929999999999995</v>
          </cell>
          <cell r="T277">
            <v>0.97929999999999995</v>
          </cell>
          <cell r="U277">
            <v>1</v>
          </cell>
        </row>
        <row r="278">
          <cell r="A278" t="str">
            <v>FRN0.75F1S-2J</v>
          </cell>
          <cell r="B278" t="str">
            <v>GS090314</v>
          </cell>
          <cell r="C278">
            <v>2</v>
          </cell>
          <cell r="D278" t="str">
            <v>GI090888</v>
          </cell>
          <cell r="E278">
            <v>20090225</v>
          </cell>
          <cell r="F278" t="str">
            <v>4540</v>
          </cell>
          <cell r="G278" t="str">
            <v>PETER ELECTRONIC GMBH &amp; CO. KG</v>
          </cell>
          <cell r="H278" t="str">
            <v>STOCK SALES</v>
          </cell>
          <cell r="I278">
            <v>0</v>
          </cell>
          <cell r="J278" t="str">
            <v>Feb-2009</v>
          </cell>
          <cell r="K278" t="str">
            <v>Feb-2009</v>
          </cell>
          <cell r="L278" t="str">
            <v>GF</v>
          </cell>
          <cell r="M278" t="str">
            <v>INVERTER</v>
          </cell>
          <cell r="N278" t="str">
            <v>PCS</v>
          </cell>
          <cell r="O278">
            <v>0</v>
          </cell>
          <cell r="P278">
            <v>144</v>
          </cell>
          <cell r="Q278" t="str">
            <v>ECO</v>
          </cell>
          <cell r="R278">
            <v>0</v>
          </cell>
          <cell r="S278">
            <v>143.83000000000001</v>
          </cell>
          <cell r="T278">
            <v>143.83000000000001</v>
          </cell>
          <cell r="U278">
            <v>1</v>
          </cell>
        </row>
        <row r="279">
          <cell r="A279" t="str">
            <v>FRN0.75F1S-4E</v>
          </cell>
          <cell r="B279" t="str">
            <v>GS090603</v>
          </cell>
          <cell r="C279">
            <v>1</v>
          </cell>
          <cell r="D279" t="str">
            <v>GI090730</v>
          </cell>
          <cell r="E279">
            <v>20090217</v>
          </cell>
          <cell r="F279" t="str">
            <v>7950</v>
          </cell>
          <cell r="G279" t="str">
            <v>FUJI ELECTRIC FA EUROPE (CH) GMBH</v>
          </cell>
          <cell r="H279" t="str">
            <v>STOCK SALES</v>
          </cell>
          <cell r="I279">
            <v>49</v>
          </cell>
          <cell r="J279" t="str">
            <v>Feb-2009</v>
          </cell>
          <cell r="K279" t="str">
            <v>Feb-2009</v>
          </cell>
          <cell r="L279" t="str">
            <v>GF</v>
          </cell>
          <cell r="M279" t="str">
            <v>INVERTER</v>
          </cell>
          <cell r="N279" t="str">
            <v>PCS</v>
          </cell>
          <cell r="O279">
            <v>50</v>
          </cell>
          <cell r="P279">
            <v>159</v>
          </cell>
          <cell r="Q279" t="str">
            <v>ECO</v>
          </cell>
          <cell r="R279">
            <v>0</v>
          </cell>
          <cell r="S279">
            <v>159.482</v>
          </cell>
          <cell r="T279">
            <v>159.482</v>
          </cell>
          <cell r="U279">
            <v>1</v>
          </cell>
        </row>
        <row r="280">
          <cell r="A280" t="str">
            <v>FRN1.5F1S-4E</v>
          </cell>
          <cell r="B280" t="str">
            <v>GS090623</v>
          </cell>
          <cell r="C280">
            <v>18</v>
          </cell>
          <cell r="D280" t="str">
            <v>GI090760</v>
          </cell>
          <cell r="E280">
            <v>20090217</v>
          </cell>
          <cell r="F280" t="str">
            <v>7950</v>
          </cell>
          <cell r="G280" t="str">
            <v>FUJI ELECTRIC FA EUROPE (CH) GMBH</v>
          </cell>
          <cell r="H280" t="str">
            <v>STOCK SALES</v>
          </cell>
          <cell r="I280">
            <v>151</v>
          </cell>
          <cell r="J280" t="str">
            <v>Feb-2009</v>
          </cell>
          <cell r="K280" t="str">
            <v>Feb-2009</v>
          </cell>
          <cell r="L280" t="str">
            <v>GF</v>
          </cell>
          <cell r="M280" t="str">
            <v>INVERTER</v>
          </cell>
          <cell r="N280" t="str">
            <v>PCS</v>
          </cell>
          <cell r="O280">
            <v>152</v>
          </cell>
          <cell r="P280">
            <v>161</v>
          </cell>
          <cell r="Q280" t="str">
            <v>ECO</v>
          </cell>
          <cell r="R280">
            <v>0</v>
          </cell>
          <cell r="S280">
            <v>161.46809999999999</v>
          </cell>
          <cell r="T280">
            <v>161.46809999999999</v>
          </cell>
          <cell r="U280">
            <v>1</v>
          </cell>
        </row>
        <row r="281">
          <cell r="A281" t="str">
            <v>FRN1.5F1S-4E</v>
          </cell>
          <cell r="B281" t="str">
            <v>GS090616</v>
          </cell>
          <cell r="C281">
            <v>68</v>
          </cell>
          <cell r="D281" t="str">
            <v>GI090887</v>
          </cell>
          <cell r="E281">
            <v>20090225</v>
          </cell>
          <cell r="F281" t="str">
            <v>4028</v>
          </cell>
          <cell r="G281" t="str">
            <v>KON-TEK AUTOMATION AND DRIVES</v>
          </cell>
          <cell r="H281" t="str">
            <v>STOCK SALES</v>
          </cell>
          <cell r="I281">
            <v>149</v>
          </cell>
          <cell r="J281" t="str">
            <v>Feb-2009</v>
          </cell>
          <cell r="K281" t="str">
            <v>Feb-2009</v>
          </cell>
          <cell r="L281" t="str">
            <v>GF</v>
          </cell>
          <cell r="M281" t="str">
            <v>INVERTER</v>
          </cell>
          <cell r="N281" t="str">
            <v>PCS</v>
          </cell>
          <cell r="O281">
            <v>152</v>
          </cell>
          <cell r="P281">
            <v>161</v>
          </cell>
          <cell r="Q281" t="str">
            <v>ECO</v>
          </cell>
          <cell r="R281">
            <v>0</v>
          </cell>
          <cell r="S281">
            <v>161.46809999999999</v>
          </cell>
          <cell r="T281">
            <v>322.93619999999999</v>
          </cell>
          <cell r="U281">
            <v>2</v>
          </cell>
        </row>
        <row r="282">
          <cell r="A282" t="str">
            <v>FRN1.5F1S-4E</v>
          </cell>
          <cell r="B282" t="str">
            <v>GS090695</v>
          </cell>
          <cell r="C282">
            <v>1</v>
          </cell>
          <cell r="D282" t="str">
            <v>GI090878</v>
          </cell>
          <cell r="E282">
            <v>20090226</v>
          </cell>
          <cell r="F282" t="str">
            <v>1148</v>
          </cell>
          <cell r="G282" t="str">
            <v>VERMEIRE TRANSMISSIONS</v>
          </cell>
          <cell r="H282" t="str">
            <v>STOCK SALES</v>
          </cell>
          <cell r="I282">
            <v>146</v>
          </cell>
          <cell r="J282" t="str">
            <v>Feb-2009</v>
          </cell>
          <cell r="K282" t="str">
            <v>Feb-2009</v>
          </cell>
          <cell r="L282" t="str">
            <v>GF</v>
          </cell>
          <cell r="M282" t="str">
            <v>INVERTER</v>
          </cell>
          <cell r="N282" t="str">
            <v>PCS</v>
          </cell>
          <cell r="O282">
            <v>152</v>
          </cell>
          <cell r="P282">
            <v>161</v>
          </cell>
          <cell r="Q282" t="str">
            <v>ECO</v>
          </cell>
          <cell r="R282">
            <v>0</v>
          </cell>
          <cell r="S282">
            <v>161.46809999999999</v>
          </cell>
          <cell r="T282">
            <v>484.40429999999998</v>
          </cell>
          <cell r="U282">
            <v>3</v>
          </cell>
        </row>
        <row r="283">
          <cell r="A283" t="str">
            <v>FRN110F1S-4E</v>
          </cell>
          <cell r="B283" t="str">
            <v>GS090616</v>
          </cell>
          <cell r="C283">
            <v>83</v>
          </cell>
          <cell r="D283" t="str">
            <v>GI090887</v>
          </cell>
          <cell r="E283">
            <v>20090225</v>
          </cell>
          <cell r="F283" t="str">
            <v>4028</v>
          </cell>
          <cell r="G283" t="str">
            <v>KON-TEK AUTOMATION AND DRIVES</v>
          </cell>
          <cell r="H283" t="str">
            <v>STOCK SALES</v>
          </cell>
          <cell r="I283">
            <v>6</v>
          </cell>
          <cell r="J283" t="str">
            <v>Feb-2009</v>
          </cell>
          <cell r="K283" t="str">
            <v>Feb-2009</v>
          </cell>
          <cell r="L283" t="str">
            <v>GF</v>
          </cell>
          <cell r="M283" t="str">
            <v>INVERTER</v>
          </cell>
          <cell r="N283" t="str">
            <v>PCS</v>
          </cell>
          <cell r="O283">
            <v>8</v>
          </cell>
          <cell r="P283">
            <v>2615</v>
          </cell>
          <cell r="Q283" t="str">
            <v>ECO</v>
          </cell>
          <cell r="R283">
            <v>0</v>
          </cell>
          <cell r="S283">
            <v>2614.9935999999998</v>
          </cell>
          <cell r="T283">
            <v>5229.9871999999996</v>
          </cell>
          <cell r="U283">
            <v>2</v>
          </cell>
        </row>
        <row r="284">
          <cell r="A284" t="str">
            <v>FRN11F1S-4E</v>
          </cell>
          <cell r="B284" t="str">
            <v>GS082857</v>
          </cell>
          <cell r="C284">
            <v>22</v>
          </cell>
          <cell r="D284" t="str">
            <v>GI090515</v>
          </cell>
          <cell r="E284">
            <v>20090204</v>
          </cell>
          <cell r="F284" t="str">
            <v>7282</v>
          </cell>
          <cell r="G284" t="str">
            <v>IES INVERT ELECTRIC SYSTEMS LTD.</v>
          </cell>
          <cell r="H284" t="str">
            <v>STOCK SALES</v>
          </cell>
          <cell r="I284">
            <v>184</v>
          </cell>
          <cell r="J284" t="str">
            <v>Feb-2009</v>
          </cell>
          <cell r="K284" t="str">
            <v>Feb-2009</v>
          </cell>
          <cell r="L284" t="str">
            <v>GF</v>
          </cell>
          <cell r="M284" t="str">
            <v>INVERTER</v>
          </cell>
          <cell r="N284" t="str">
            <v>PCS</v>
          </cell>
          <cell r="O284">
            <v>185</v>
          </cell>
          <cell r="P284">
            <v>358</v>
          </cell>
          <cell r="Q284" t="str">
            <v>ECO</v>
          </cell>
          <cell r="R284">
            <v>0</v>
          </cell>
          <cell r="S284">
            <v>357.7</v>
          </cell>
          <cell r="T284">
            <v>357.7</v>
          </cell>
          <cell r="U284">
            <v>1</v>
          </cell>
        </row>
        <row r="285">
          <cell r="A285" t="str">
            <v>FRN11F1S-4E</v>
          </cell>
          <cell r="B285" t="str">
            <v>GS082987</v>
          </cell>
          <cell r="C285">
            <v>9</v>
          </cell>
          <cell r="D285" t="str">
            <v>GI090516</v>
          </cell>
          <cell r="E285">
            <v>20090204</v>
          </cell>
          <cell r="F285" t="str">
            <v>7282</v>
          </cell>
          <cell r="G285" t="str">
            <v>IES INVERT ELECTRIC SYSTEMS LTD.</v>
          </cell>
          <cell r="H285" t="str">
            <v>STOCK SALES</v>
          </cell>
          <cell r="I285">
            <v>182</v>
          </cell>
          <cell r="J285" t="str">
            <v>Feb-2009</v>
          </cell>
          <cell r="K285" t="str">
            <v>Feb-2009</v>
          </cell>
          <cell r="L285" t="str">
            <v>GF</v>
          </cell>
          <cell r="M285" t="str">
            <v>INVERTER</v>
          </cell>
          <cell r="N285" t="str">
            <v>PCS</v>
          </cell>
          <cell r="O285">
            <v>185</v>
          </cell>
          <cell r="P285">
            <v>358</v>
          </cell>
          <cell r="Q285" t="str">
            <v>ECO</v>
          </cell>
          <cell r="R285">
            <v>0</v>
          </cell>
          <cell r="S285">
            <v>357.7</v>
          </cell>
          <cell r="T285">
            <v>715.4</v>
          </cell>
          <cell r="U285">
            <v>2</v>
          </cell>
        </row>
        <row r="286">
          <cell r="A286" t="str">
            <v>FRN11F1S-4E</v>
          </cell>
          <cell r="B286" t="str">
            <v>GS090242</v>
          </cell>
          <cell r="C286">
            <v>1</v>
          </cell>
          <cell r="D286" t="str">
            <v>GI090557</v>
          </cell>
          <cell r="E286">
            <v>20090204</v>
          </cell>
          <cell r="F286" t="str">
            <v>1301</v>
          </cell>
          <cell r="G286" t="str">
            <v>MVR - MOTORI, VENTILATORI, RIDUTTORI S.R.L.</v>
          </cell>
          <cell r="H286" t="str">
            <v>STOCK SALES</v>
          </cell>
          <cell r="I286">
            <v>172</v>
          </cell>
          <cell r="J286" t="str">
            <v>Feb-2009</v>
          </cell>
          <cell r="K286" t="str">
            <v>Feb-2009</v>
          </cell>
          <cell r="L286" t="str">
            <v>GF</v>
          </cell>
          <cell r="M286" t="str">
            <v>INVERTER</v>
          </cell>
          <cell r="N286" t="str">
            <v>PCS</v>
          </cell>
          <cell r="O286">
            <v>185</v>
          </cell>
          <cell r="P286">
            <v>358</v>
          </cell>
          <cell r="Q286" t="str">
            <v>ECO</v>
          </cell>
          <cell r="R286">
            <v>0</v>
          </cell>
          <cell r="S286">
            <v>357.7</v>
          </cell>
          <cell r="T286">
            <v>3577</v>
          </cell>
          <cell r="U286">
            <v>10</v>
          </cell>
        </row>
        <row r="287">
          <cell r="A287" t="str">
            <v>FRN11F1S-4E</v>
          </cell>
          <cell r="B287" t="str">
            <v>GS090203</v>
          </cell>
          <cell r="C287">
            <v>1</v>
          </cell>
          <cell r="D287" t="str">
            <v>GI090573</v>
          </cell>
          <cell r="E287">
            <v>20090205</v>
          </cell>
          <cell r="F287" t="str">
            <v>7950</v>
          </cell>
          <cell r="G287" t="str">
            <v>FUJI ELECTRIC FA EUROPE (CH) GMBH</v>
          </cell>
          <cell r="H287" t="str">
            <v>STOCK SALES</v>
          </cell>
          <cell r="I287">
            <v>171</v>
          </cell>
          <cell r="J287" t="str">
            <v>Feb-2009</v>
          </cell>
          <cell r="K287" t="str">
            <v>Feb-2009</v>
          </cell>
          <cell r="L287" t="str">
            <v>GF</v>
          </cell>
          <cell r="M287" t="str">
            <v>INVERTER</v>
          </cell>
          <cell r="N287" t="str">
            <v>PCS</v>
          </cell>
          <cell r="O287">
            <v>185</v>
          </cell>
          <cell r="P287">
            <v>358</v>
          </cell>
          <cell r="Q287" t="str">
            <v>ECO</v>
          </cell>
          <cell r="R287">
            <v>0</v>
          </cell>
          <cell r="S287">
            <v>357.7</v>
          </cell>
          <cell r="T287">
            <v>357.7</v>
          </cell>
          <cell r="U287">
            <v>1</v>
          </cell>
        </row>
        <row r="288">
          <cell r="A288" t="str">
            <v>FRN11F1S-4E</v>
          </cell>
          <cell r="B288" t="str">
            <v>GS090682</v>
          </cell>
          <cell r="C288">
            <v>3</v>
          </cell>
          <cell r="D288" t="str">
            <v>GI090821</v>
          </cell>
          <cell r="E288">
            <v>20090220</v>
          </cell>
          <cell r="F288" t="str">
            <v>7275</v>
          </cell>
          <cell r="G288" t="str">
            <v>ALPHA GROUP</v>
          </cell>
          <cell r="H288" t="str">
            <v>STOCK SALES</v>
          </cell>
          <cell r="I288">
            <v>161</v>
          </cell>
          <cell r="J288" t="str">
            <v>Feb-2009</v>
          </cell>
          <cell r="K288" t="str">
            <v>Feb-2009</v>
          </cell>
          <cell r="L288" t="str">
            <v>GF</v>
          </cell>
          <cell r="M288" t="str">
            <v>INVERTER</v>
          </cell>
          <cell r="N288" t="str">
            <v>PCS</v>
          </cell>
          <cell r="O288">
            <v>185</v>
          </cell>
          <cell r="P288">
            <v>358</v>
          </cell>
          <cell r="Q288" t="str">
            <v>ECO</v>
          </cell>
          <cell r="R288">
            <v>0</v>
          </cell>
          <cell r="S288">
            <v>357.7</v>
          </cell>
          <cell r="T288">
            <v>3577</v>
          </cell>
          <cell r="U288">
            <v>10</v>
          </cell>
        </row>
        <row r="289">
          <cell r="A289" t="str">
            <v>FRN11F1S-4E</v>
          </cell>
          <cell r="B289" t="str">
            <v>GS090587</v>
          </cell>
          <cell r="C289">
            <v>1</v>
          </cell>
          <cell r="D289" t="str">
            <v>GI090866</v>
          </cell>
          <cell r="E289">
            <v>20090224</v>
          </cell>
          <cell r="F289" t="str">
            <v>7741</v>
          </cell>
          <cell r="G289" t="str">
            <v>ELEKTRO RADANT</v>
          </cell>
          <cell r="H289" t="str">
            <v>STOCK SALES</v>
          </cell>
          <cell r="I289">
            <v>160</v>
          </cell>
          <cell r="J289" t="str">
            <v>Feb-2009</v>
          </cell>
          <cell r="K289" t="str">
            <v>Feb-2009</v>
          </cell>
          <cell r="L289" t="str">
            <v>GF</v>
          </cell>
          <cell r="M289" t="str">
            <v>INVERTER</v>
          </cell>
          <cell r="N289" t="str">
            <v>PCS</v>
          </cell>
          <cell r="O289">
            <v>185</v>
          </cell>
          <cell r="P289">
            <v>358</v>
          </cell>
          <cell r="Q289" t="str">
            <v>ECO</v>
          </cell>
          <cell r="R289">
            <v>0</v>
          </cell>
          <cell r="S289">
            <v>357.7</v>
          </cell>
          <cell r="T289">
            <v>357.7</v>
          </cell>
          <cell r="U289">
            <v>1</v>
          </cell>
        </row>
        <row r="290">
          <cell r="A290" t="str">
            <v>FRN11F1S-4E</v>
          </cell>
          <cell r="B290" t="str">
            <v>GS090616</v>
          </cell>
          <cell r="C290">
            <v>73</v>
          </cell>
          <cell r="D290" t="str">
            <v>GI090887</v>
          </cell>
          <cell r="E290">
            <v>20090225</v>
          </cell>
          <cell r="F290" t="str">
            <v>4028</v>
          </cell>
          <cell r="G290" t="str">
            <v>KON-TEK AUTOMATION AND DRIVES</v>
          </cell>
          <cell r="H290" t="str">
            <v>STOCK SALES</v>
          </cell>
          <cell r="I290">
            <v>152</v>
          </cell>
          <cell r="J290" t="str">
            <v>Feb-2009</v>
          </cell>
          <cell r="K290" t="str">
            <v>Feb-2009</v>
          </cell>
          <cell r="L290" t="str">
            <v>GF</v>
          </cell>
          <cell r="M290" t="str">
            <v>INVERTER</v>
          </cell>
          <cell r="N290" t="str">
            <v>PCS</v>
          </cell>
          <cell r="O290">
            <v>185</v>
          </cell>
          <cell r="P290">
            <v>358</v>
          </cell>
          <cell r="Q290" t="str">
            <v>ECO</v>
          </cell>
          <cell r="R290">
            <v>0</v>
          </cell>
          <cell r="S290">
            <v>357.7</v>
          </cell>
          <cell r="T290">
            <v>2861.6</v>
          </cell>
          <cell r="U290">
            <v>8</v>
          </cell>
        </row>
        <row r="291">
          <cell r="A291" t="str">
            <v>P9900561040</v>
          </cell>
          <cell r="B291" t="str">
            <v>GS084330</v>
          </cell>
          <cell r="C291">
            <v>9</v>
          </cell>
          <cell r="D291" t="str">
            <v>GI090716</v>
          </cell>
          <cell r="E291">
            <v>20090213</v>
          </cell>
          <cell r="F291" t="str">
            <v>7848</v>
          </cell>
          <cell r="G291" t="str">
            <v>LM LIFTMATERIAL GMBH</v>
          </cell>
          <cell r="H291" t="str">
            <v>STOCK SALES</v>
          </cell>
          <cell r="I291">
            <v>4</v>
          </cell>
          <cell r="J291" t="str">
            <v>Feb-2009</v>
          </cell>
          <cell r="K291" t="str">
            <v>Feb-2009</v>
          </cell>
          <cell r="L291" t="str">
            <v>GF</v>
          </cell>
          <cell r="M291" t="str">
            <v>INVERTER</v>
          </cell>
          <cell r="N291" t="str">
            <v>PCS</v>
          </cell>
          <cell r="O291">
            <v>1</v>
          </cell>
          <cell r="P291">
            <v>6</v>
          </cell>
          <cell r="Q291" t="str">
            <v>CABINET</v>
          </cell>
          <cell r="R291">
            <v>0</v>
          </cell>
          <cell r="S291">
            <v>5.7249999999999996</v>
          </cell>
          <cell r="T291">
            <v>5.7249999999999996</v>
          </cell>
          <cell r="U291">
            <v>1</v>
          </cell>
        </row>
        <row r="292">
          <cell r="A292" t="str">
            <v>P9900561040</v>
          </cell>
          <cell r="B292" t="str">
            <v>GS084331</v>
          </cell>
          <cell r="C292">
            <v>9</v>
          </cell>
          <cell r="D292" t="str">
            <v>GI090717</v>
          </cell>
          <cell r="E292">
            <v>20090213</v>
          </cell>
          <cell r="F292" t="str">
            <v>7848</v>
          </cell>
          <cell r="G292" t="str">
            <v>LM LIFTMATERIAL GMBH</v>
          </cell>
          <cell r="H292" t="str">
            <v>STOCK SALES</v>
          </cell>
          <cell r="I292">
            <v>3</v>
          </cell>
          <cell r="J292" t="str">
            <v>Feb-2009</v>
          </cell>
          <cell r="K292" t="str">
            <v>Feb-2009</v>
          </cell>
          <cell r="L292" t="str">
            <v>GF</v>
          </cell>
          <cell r="M292" t="str">
            <v>INVERTER</v>
          </cell>
          <cell r="N292" t="str">
            <v>PCS</v>
          </cell>
          <cell r="O292">
            <v>1</v>
          </cell>
          <cell r="P292">
            <v>6</v>
          </cell>
          <cell r="Q292" t="str">
            <v>CABINET</v>
          </cell>
          <cell r="R292">
            <v>0</v>
          </cell>
          <cell r="S292">
            <v>5.7249999999999996</v>
          </cell>
          <cell r="T292">
            <v>5.7249999999999996</v>
          </cell>
          <cell r="U292">
            <v>1</v>
          </cell>
        </row>
        <row r="293">
          <cell r="A293" t="str">
            <v>P9900561040</v>
          </cell>
          <cell r="B293" t="str">
            <v>GS084333</v>
          </cell>
          <cell r="C293">
            <v>9</v>
          </cell>
          <cell r="D293" t="str">
            <v>GI090718</v>
          </cell>
          <cell r="E293">
            <v>20090213</v>
          </cell>
          <cell r="F293" t="str">
            <v>7848</v>
          </cell>
          <cell r="G293" t="str">
            <v>LM LIFTMATERIAL GMBH</v>
          </cell>
          <cell r="H293" t="str">
            <v>STOCK SALES</v>
          </cell>
          <cell r="I293">
            <v>2</v>
          </cell>
          <cell r="J293" t="str">
            <v>Feb-2009</v>
          </cell>
          <cell r="K293" t="str">
            <v>Feb-2009</v>
          </cell>
          <cell r="L293" t="str">
            <v>GF</v>
          </cell>
          <cell r="M293" t="str">
            <v>INVERTER</v>
          </cell>
          <cell r="N293" t="str">
            <v>PCS</v>
          </cell>
          <cell r="O293">
            <v>1</v>
          </cell>
          <cell r="P293">
            <v>6</v>
          </cell>
          <cell r="Q293" t="str">
            <v>CABINET</v>
          </cell>
          <cell r="R293">
            <v>0</v>
          </cell>
          <cell r="S293">
            <v>5.7249999999999996</v>
          </cell>
          <cell r="T293">
            <v>5.7249999999999996</v>
          </cell>
          <cell r="U293">
            <v>1</v>
          </cell>
        </row>
        <row r="294">
          <cell r="A294" t="str">
            <v>P9900561040</v>
          </cell>
          <cell r="B294" t="str">
            <v>GS084334</v>
          </cell>
          <cell r="C294">
            <v>9</v>
          </cell>
          <cell r="D294" t="str">
            <v>GI090719</v>
          </cell>
          <cell r="E294">
            <v>20090213</v>
          </cell>
          <cell r="F294" t="str">
            <v>7848</v>
          </cell>
          <cell r="G294" t="str">
            <v>LM LIFTMATERIAL GMBH</v>
          </cell>
          <cell r="H294" t="str">
            <v>STOCK SALES</v>
          </cell>
          <cell r="I294">
            <v>1</v>
          </cell>
          <cell r="J294" t="str">
            <v>Feb-2009</v>
          </cell>
          <cell r="K294" t="str">
            <v>Feb-2009</v>
          </cell>
          <cell r="L294" t="str">
            <v>GF</v>
          </cell>
          <cell r="M294" t="str">
            <v>INVERTER</v>
          </cell>
          <cell r="N294" t="str">
            <v>PCS</v>
          </cell>
          <cell r="O294">
            <v>1</v>
          </cell>
          <cell r="P294">
            <v>6</v>
          </cell>
          <cell r="Q294" t="str">
            <v>CABINET</v>
          </cell>
          <cell r="R294">
            <v>0</v>
          </cell>
          <cell r="S294">
            <v>5.7249999999999996</v>
          </cell>
          <cell r="T294">
            <v>5.7249999999999996</v>
          </cell>
          <cell r="U294">
            <v>1</v>
          </cell>
        </row>
        <row r="295">
          <cell r="A295" t="str">
            <v>P9900561040</v>
          </cell>
          <cell r="B295" t="str">
            <v>GS090206</v>
          </cell>
          <cell r="C295">
            <v>11</v>
          </cell>
          <cell r="D295" t="str">
            <v>GI090963</v>
          </cell>
          <cell r="E295">
            <v>20090227</v>
          </cell>
          <cell r="F295" t="str">
            <v>7848</v>
          </cell>
          <cell r="G295" t="str">
            <v>LM LIFTMATERIAL GMBH</v>
          </cell>
          <cell r="H295" t="str">
            <v>STOCK SALES</v>
          </cell>
          <cell r="I295">
            <v>3</v>
          </cell>
          <cell r="J295" t="str">
            <v>Feb-2009</v>
          </cell>
          <cell r="K295" t="str">
            <v>Feb-2009</v>
          </cell>
          <cell r="L295" t="str">
            <v>GF</v>
          </cell>
          <cell r="M295" t="str">
            <v>INVERTER</v>
          </cell>
          <cell r="N295" t="str">
            <v>PCS</v>
          </cell>
          <cell r="O295">
            <v>1</v>
          </cell>
          <cell r="P295">
            <v>6</v>
          </cell>
          <cell r="Q295" t="str">
            <v>CABINET</v>
          </cell>
          <cell r="R295">
            <v>0</v>
          </cell>
          <cell r="S295">
            <v>5.7240000000000002</v>
          </cell>
          <cell r="T295">
            <v>5.7240000000000002</v>
          </cell>
          <cell r="U295">
            <v>1</v>
          </cell>
        </row>
        <row r="296">
          <cell r="A296" t="str">
            <v>P9900561040</v>
          </cell>
          <cell r="B296" t="str">
            <v>GS084342</v>
          </cell>
          <cell r="C296">
            <v>9</v>
          </cell>
          <cell r="D296" t="str">
            <v>GI090969</v>
          </cell>
          <cell r="E296">
            <v>20090227</v>
          </cell>
          <cell r="F296" t="str">
            <v>7848</v>
          </cell>
          <cell r="G296" t="str">
            <v>LM LIFTMATERIAL GMBH</v>
          </cell>
          <cell r="H296" t="str">
            <v>STOCK SALES</v>
          </cell>
          <cell r="I296">
            <v>2</v>
          </cell>
          <cell r="J296" t="str">
            <v>Feb-2009</v>
          </cell>
          <cell r="K296" t="str">
            <v>Feb-2009</v>
          </cell>
          <cell r="L296" t="str">
            <v>GF</v>
          </cell>
          <cell r="M296" t="str">
            <v>INVERTER</v>
          </cell>
          <cell r="N296" t="str">
            <v>PCS</v>
          </cell>
          <cell r="O296">
            <v>1</v>
          </cell>
          <cell r="P296">
            <v>6</v>
          </cell>
          <cell r="Q296" t="str">
            <v>CABINET</v>
          </cell>
          <cell r="R296">
            <v>0</v>
          </cell>
          <cell r="S296">
            <v>5.7240000000000002</v>
          </cell>
          <cell r="T296">
            <v>5.7240000000000002</v>
          </cell>
          <cell r="U296">
            <v>1</v>
          </cell>
        </row>
        <row r="297">
          <cell r="A297" t="str">
            <v>P9900561040</v>
          </cell>
          <cell r="B297" t="str">
            <v>GS084342</v>
          </cell>
          <cell r="C297">
            <v>10</v>
          </cell>
          <cell r="D297" t="str">
            <v>GI090969</v>
          </cell>
          <cell r="E297">
            <v>20090227</v>
          </cell>
          <cell r="F297" t="str">
            <v>7848</v>
          </cell>
          <cell r="G297" t="str">
            <v>LM LIFTMATERIAL GMBH</v>
          </cell>
          <cell r="H297" t="str">
            <v>STOCK SALES</v>
          </cell>
          <cell r="I297">
            <v>-1</v>
          </cell>
          <cell r="J297" t="str">
            <v>Feb-2009</v>
          </cell>
          <cell r="K297" t="str">
            <v>Feb-2009</v>
          </cell>
          <cell r="L297" t="str">
            <v>GF</v>
          </cell>
          <cell r="M297" t="str">
            <v>INVERTER</v>
          </cell>
          <cell r="N297" t="str">
            <v>PCS</v>
          </cell>
          <cell r="O297">
            <v>1</v>
          </cell>
          <cell r="P297">
            <v>6</v>
          </cell>
          <cell r="Q297" t="str">
            <v>CABINET</v>
          </cell>
          <cell r="R297">
            <v>0</v>
          </cell>
          <cell r="S297">
            <v>5.7240000000000002</v>
          </cell>
          <cell r="T297">
            <v>17.172000000000001</v>
          </cell>
          <cell r="U297">
            <v>3</v>
          </cell>
        </row>
        <row r="298">
          <cell r="A298" t="str">
            <v>P9900561040 CU-UZL</v>
          </cell>
          <cell r="B298" t="str">
            <v>GS090206</v>
          </cell>
          <cell r="C298">
            <v>16</v>
          </cell>
          <cell r="D298" t="str">
            <v>GI090963</v>
          </cell>
          <cell r="E298">
            <v>20090227</v>
          </cell>
          <cell r="F298" t="str">
            <v>7848</v>
          </cell>
          <cell r="G298" t="str">
            <v>LM LIFTMATERIAL GMBH</v>
          </cell>
          <cell r="H298" t="str">
            <v>STOCK SALES</v>
          </cell>
          <cell r="I298">
            <v>7</v>
          </cell>
          <cell r="J298" t="str">
            <v>Feb-2009</v>
          </cell>
          <cell r="K298" t="str">
            <v>Feb-2009</v>
          </cell>
          <cell r="L298" t="str">
            <v>GF</v>
          </cell>
          <cell r="M298" t="str">
            <v>INVERTER</v>
          </cell>
          <cell r="N298" t="str">
            <v>PCS</v>
          </cell>
          <cell r="O298">
            <v>1</v>
          </cell>
          <cell r="P298">
            <v>1</v>
          </cell>
          <cell r="Q298" t="str">
            <v>CABINET</v>
          </cell>
          <cell r="R298">
            <v>0</v>
          </cell>
          <cell r="S298">
            <v>0.91439999999999999</v>
          </cell>
          <cell r="T298">
            <v>0.91439999999999999</v>
          </cell>
          <cell r="U298">
            <v>1</v>
          </cell>
        </row>
        <row r="299">
          <cell r="A299" t="str">
            <v>P9900561040 CU-UZL</v>
          </cell>
          <cell r="B299" t="str">
            <v>GS084342</v>
          </cell>
          <cell r="C299">
            <v>13</v>
          </cell>
          <cell r="D299" t="str">
            <v>GI090969</v>
          </cell>
          <cell r="E299">
            <v>20090227</v>
          </cell>
          <cell r="F299" t="str">
            <v>7848</v>
          </cell>
          <cell r="G299" t="str">
            <v>LM LIFTMATERIAL GMBH</v>
          </cell>
          <cell r="H299" t="str">
            <v>STOCK SALES</v>
          </cell>
          <cell r="I299">
            <v>6</v>
          </cell>
          <cell r="J299" t="str">
            <v>Feb-2009</v>
          </cell>
          <cell r="K299" t="str">
            <v>Feb-2009</v>
          </cell>
          <cell r="L299" t="str">
            <v>GF</v>
          </cell>
          <cell r="M299" t="str">
            <v>INVERTER</v>
          </cell>
          <cell r="N299" t="str">
            <v>PCS</v>
          </cell>
          <cell r="O299">
            <v>1</v>
          </cell>
          <cell r="P299">
            <v>1</v>
          </cell>
          <cell r="Q299" t="str">
            <v>CABINET</v>
          </cell>
          <cell r="R299">
            <v>0</v>
          </cell>
          <cell r="S299">
            <v>0.91439999999999999</v>
          </cell>
          <cell r="T299">
            <v>0.91439999999999999</v>
          </cell>
          <cell r="U299">
            <v>1</v>
          </cell>
        </row>
        <row r="300">
          <cell r="A300" t="str">
            <v>P9900561040 CU-UZL</v>
          </cell>
          <cell r="B300" t="str">
            <v>GS084341</v>
          </cell>
          <cell r="C300">
            <v>13</v>
          </cell>
          <cell r="D300" t="str">
            <v>GI090970</v>
          </cell>
          <cell r="E300">
            <v>20090227</v>
          </cell>
          <cell r="F300" t="str">
            <v>7848</v>
          </cell>
          <cell r="G300" t="str">
            <v>LM LIFTMATERIAL GMBH</v>
          </cell>
          <cell r="H300" t="str">
            <v>STOCK SALES</v>
          </cell>
          <cell r="I300">
            <v>6</v>
          </cell>
          <cell r="J300" t="str">
            <v>Feb-2009</v>
          </cell>
          <cell r="K300" t="str">
            <v>Feb-2009</v>
          </cell>
          <cell r="L300" t="str">
            <v>GF</v>
          </cell>
          <cell r="M300" t="str">
            <v>INVERTER</v>
          </cell>
          <cell r="N300" t="str">
            <v>PCS</v>
          </cell>
          <cell r="O300">
            <v>1</v>
          </cell>
          <cell r="P300">
            <v>1</v>
          </cell>
          <cell r="Q300" t="str">
            <v>CABINET</v>
          </cell>
          <cell r="R300">
            <v>0</v>
          </cell>
          <cell r="S300">
            <v>0.82809999999999995</v>
          </cell>
          <cell r="T300">
            <v>0.82809999999999995</v>
          </cell>
          <cell r="U300">
            <v>1</v>
          </cell>
        </row>
        <row r="301">
          <cell r="A301" t="str">
            <v>P9900561040 MEHRPREIS PRO M</v>
          </cell>
          <cell r="B301" t="str">
            <v>GS084335</v>
          </cell>
          <cell r="C301">
            <v>10</v>
          </cell>
          <cell r="D301" t="str">
            <v>GI090977</v>
          </cell>
          <cell r="E301">
            <v>20090201</v>
          </cell>
          <cell r="F301" t="str">
            <v>7848</v>
          </cell>
          <cell r="G301" t="str">
            <v>LM LIFTMATERIAL GMBH</v>
          </cell>
          <cell r="H301" t="str">
            <v>STOCK SALES</v>
          </cell>
          <cell r="I301">
            <v>2</v>
          </cell>
          <cell r="J301" t="str">
            <v>Feb-2009</v>
          </cell>
          <cell r="K301" t="str">
            <v>Feb-2009</v>
          </cell>
          <cell r="L301" t="str">
            <v>GF</v>
          </cell>
          <cell r="M301" t="str">
            <v>INVERTER</v>
          </cell>
          <cell r="N301" t="str">
            <v>PCS</v>
          </cell>
          <cell r="O301">
            <v>5</v>
          </cell>
          <cell r="P301">
            <v>1</v>
          </cell>
          <cell r="Q301" t="str">
            <v>CABINET</v>
          </cell>
          <cell r="R301">
            <v>0</v>
          </cell>
          <cell r="S301">
            <v>0.51</v>
          </cell>
          <cell r="T301">
            <v>1.53</v>
          </cell>
          <cell r="U301">
            <v>3</v>
          </cell>
        </row>
        <row r="302">
          <cell r="A302" t="str">
            <v>P9900561040 MEHRPREIS PRO M</v>
          </cell>
          <cell r="B302" t="str">
            <v>GS084327</v>
          </cell>
          <cell r="C302">
            <v>8</v>
          </cell>
          <cell r="D302" t="str">
            <v>GI090715</v>
          </cell>
          <cell r="E302">
            <v>20090213</v>
          </cell>
          <cell r="F302" t="str">
            <v>7848</v>
          </cell>
          <cell r="G302" t="str">
            <v>LM LIFTMATERIAL GMBH</v>
          </cell>
          <cell r="H302" t="str">
            <v>STOCK SALES</v>
          </cell>
          <cell r="I302">
            <v>16</v>
          </cell>
          <cell r="J302" t="str">
            <v>Feb-2009</v>
          </cell>
          <cell r="K302" t="str">
            <v>Feb-2009</v>
          </cell>
          <cell r="L302" t="str">
            <v>GF</v>
          </cell>
          <cell r="M302" t="str">
            <v>INVERTER</v>
          </cell>
          <cell r="N302" t="str">
            <v>PCS</v>
          </cell>
          <cell r="O302">
            <v>5</v>
          </cell>
          <cell r="P302">
            <v>1</v>
          </cell>
          <cell r="Q302" t="str">
            <v>CABINET</v>
          </cell>
          <cell r="R302">
            <v>0</v>
          </cell>
          <cell r="S302">
            <v>0.51</v>
          </cell>
          <cell r="T302">
            <v>0.51</v>
          </cell>
          <cell r="U302">
            <v>1</v>
          </cell>
        </row>
        <row r="303">
          <cell r="A303" t="str">
            <v>P9900561040 MEHRPREIS PRO M</v>
          </cell>
          <cell r="B303" t="str">
            <v>GS084327</v>
          </cell>
          <cell r="C303">
            <v>9</v>
          </cell>
          <cell r="D303" t="str">
            <v>GI090715</v>
          </cell>
          <cell r="E303">
            <v>20090213</v>
          </cell>
          <cell r="F303" t="str">
            <v>7848</v>
          </cell>
          <cell r="G303" t="str">
            <v>LM LIFTMATERIAL GMBH</v>
          </cell>
          <cell r="H303" t="str">
            <v>STOCK SALES</v>
          </cell>
          <cell r="I303">
            <v>13</v>
          </cell>
          <cell r="J303" t="str">
            <v>Feb-2009</v>
          </cell>
          <cell r="K303" t="str">
            <v>Feb-2009</v>
          </cell>
          <cell r="L303" t="str">
            <v>GF</v>
          </cell>
          <cell r="M303" t="str">
            <v>INVERTER</v>
          </cell>
          <cell r="N303" t="str">
            <v>PCS</v>
          </cell>
          <cell r="O303">
            <v>5</v>
          </cell>
          <cell r="P303">
            <v>1</v>
          </cell>
          <cell r="Q303" t="str">
            <v>CABINET</v>
          </cell>
          <cell r="R303">
            <v>0</v>
          </cell>
          <cell r="S303">
            <v>0.51</v>
          </cell>
          <cell r="T303">
            <v>1.53</v>
          </cell>
          <cell r="U303">
            <v>3</v>
          </cell>
        </row>
        <row r="304">
          <cell r="A304" t="str">
            <v>P9900561042</v>
          </cell>
          <cell r="B304" t="str">
            <v>GS090280</v>
          </cell>
          <cell r="C304">
            <v>11</v>
          </cell>
          <cell r="D304" t="str">
            <v>GI090967</v>
          </cell>
          <cell r="E304">
            <v>20090223</v>
          </cell>
          <cell r="F304" t="str">
            <v>7848</v>
          </cell>
          <cell r="G304" t="str">
            <v>LM LIFTMATERIAL GMBH</v>
          </cell>
          <cell r="H304" t="str">
            <v>STOCK SALES</v>
          </cell>
          <cell r="I304">
            <v>-2</v>
          </cell>
          <cell r="J304" t="str">
            <v>Feb-2009</v>
          </cell>
          <cell r="K304" t="str">
            <v>Feb-2009</v>
          </cell>
          <cell r="L304" t="str">
            <v>GF</v>
          </cell>
          <cell r="M304" t="str">
            <v>INVERTER</v>
          </cell>
          <cell r="N304" t="str">
            <v>PCS</v>
          </cell>
          <cell r="O304">
            <v>0</v>
          </cell>
          <cell r="P304">
            <v>6</v>
          </cell>
          <cell r="Q304" t="str">
            <v>CABINET</v>
          </cell>
          <cell r="R304">
            <v>0</v>
          </cell>
          <cell r="S304">
            <v>5.79</v>
          </cell>
          <cell r="T304">
            <v>5.79</v>
          </cell>
          <cell r="U304">
            <v>1</v>
          </cell>
        </row>
        <row r="305">
          <cell r="A305" t="str">
            <v>P9900561042 CU-UZL</v>
          </cell>
          <cell r="B305" t="str">
            <v>GS090282</v>
          </cell>
          <cell r="C305">
            <v>16</v>
          </cell>
          <cell r="D305" t="str">
            <v>GI090966</v>
          </cell>
          <cell r="E305">
            <v>20090223</v>
          </cell>
          <cell r="F305" t="str">
            <v>7848</v>
          </cell>
          <cell r="G305" t="str">
            <v>LM LIFTMATERIAL GMBH</v>
          </cell>
          <cell r="H305" t="str">
            <v>STOCK SALES</v>
          </cell>
          <cell r="I305">
            <v>-1</v>
          </cell>
          <cell r="J305" t="str">
            <v>Feb-2009</v>
          </cell>
          <cell r="K305" t="str">
            <v>Feb-2009</v>
          </cell>
          <cell r="L305" t="str">
            <v>GF</v>
          </cell>
          <cell r="M305" t="str">
            <v>INVERTER</v>
          </cell>
          <cell r="N305" t="str">
            <v>PCS</v>
          </cell>
          <cell r="O305">
            <v>0</v>
          </cell>
          <cell r="P305">
            <v>4</v>
          </cell>
          <cell r="Q305" t="str">
            <v>CABINET</v>
          </cell>
          <cell r="R305">
            <v>0</v>
          </cell>
          <cell r="S305">
            <v>4.08</v>
          </cell>
          <cell r="T305">
            <v>4.08</v>
          </cell>
          <cell r="U305">
            <v>1</v>
          </cell>
        </row>
        <row r="306">
          <cell r="A306" t="str">
            <v>P9900561042 CU-UZL</v>
          </cell>
          <cell r="B306" t="str">
            <v>GS090280</v>
          </cell>
          <cell r="C306">
            <v>16</v>
          </cell>
          <cell r="D306" t="str">
            <v>GI090967</v>
          </cell>
          <cell r="E306">
            <v>20090223</v>
          </cell>
          <cell r="F306" t="str">
            <v>7848</v>
          </cell>
          <cell r="G306" t="str">
            <v>LM LIFTMATERIAL GMBH</v>
          </cell>
          <cell r="H306" t="str">
            <v>STOCK SALES</v>
          </cell>
          <cell r="I306">
            <v>-2</v>
          </cell>
          <cell r="J306" t="str">
            <v>Feb-2009</v>
          </cell>
          <cell r="K306" t="str">
            <v>Feb-2009</v>
          </cell>
          <cell r="L306" t="str">
            <v>GF</v>
          </cell>
          <cell r="M306" t="str">
            <v>INVERTER</v>
          </cell>
          <cell r="N306" t="str">
            <v>PCS</v>
          </cell>
          <cell r="O306">
            <v>0</v>
          </cell>
          <cell r="P306">
            <v>4</v>
          </cell>
          <cell r="Q306" t="str">
            <v>CABINET</v>
          </cell>
          <cell r="R306">
            <v>0</v>
          </cell>
          <cell r="S306">
            <v>4.08</v>
          </cell>
          <cell r="T306">
            <v>4.08</v>
          </cell>
          <cell r="U306">
            <v>1</v>
          </cell>
        </row>
        <row r="307">
          <cell r="A307" t="str">
            <v>P9900561042 MEHRPREIS PRO M</v>
          </cell>
          <cell r="B307" t="str">
            <v>GS090282</v>
          </cell>
          <cell r="C307">
            <v>12</v>
          </cell>
          <cell r="D307" t="str">
            <v>GI090966</v>
          </cell>
          <cell r="E307">
            <v>20090223</v>
          </cell>
          <cell r="F307" t="str">
            <v>7848</v>
          </cell>
          <cell r="G307" t="str">
            <v>LM LIFTMATERIAL GMBH</v>
          </cell>
          <cell r="H307" t="str">
            <v>STOCK SALES</v>
          </cell>
          <cell r="I307">
            <v>-16</v>
          </cell>
          <cell r="J307" t="str">
            <v>Feb-2009</v>
          </cell>
          <cell r="K307" t="str">
            <v>Feb-2009</v>
          </cell>
          <cell r="L307" t="str">
            <v>GF</v>
          </cell>
          <cell r="M307" t="str">
            <v>INVERTER</v>
          </cell>
          <cell r="N307" t="str">
            <v>PCS</v>
          </cell>
          <cell r="O307">
            <v>0</v>
          </cell>
          <cell r="P307">
            <v>1</v>
          </cell>
          <cell r="Q307" t="str">
            <v>CABINET</v>
          </cell>
          <cell r="R307">
            <v>0</v>
          </cell>
          <cell r="S307">
            <v>0.59</v>
          </cell>
          <cell r="T307">
            <v>9.44</v>
          </cell>
          <cell r="U307">
            <v>16</v>
          </cell>
        </row>
        <row r="308">
          <cell r="A308" t="str">
            <v>P9900561042 MEHRPREIS PRO M</v>
          </cell>
          <cell r="B308" t="str">
            <v>GS090280</v>
          </cell>
          <cell r="C308">
            <v>12</v>
          </cell>
          <cell r="D308" t="str">
            <v>GI090967</v>
          </cell>
          <cell r="E308">
            <v>20090223</v>
          </cell>
          <cell r="F308" t="str">
            <v>7848</v>
          </cell>
          <cell r="G308" t="str">
            <v>LM LIFTMATERIAL GMBH</v>
          </cell>
          <cell r="H308" t="str">
            <v>STOCK SALES</v>
          </cell>
          <cell r="I308">
            <v>-32</v>
          </cell>
          <cell r="J308" t="str">
            <v>Feb-2009</v>
          </cell>
          <cell r="K308" t="str">
            <v>Feb-2009</v>
          </cell>
          <cell r="L308" t="str">
            <v>GF</v>
          </cell>
          <cell r="M308" t="str">
            <v>INVERTER</v>
          </cell>
          <cell r="N308" t="str">
            <v>PCS</v>
          </cell>
          <cell r="O308">
            <v>0</v>
          </cell>
          <cell r="P308">
            <v>1</v>
          </cell>
          <cell r="Q308" t="str">
            <v>CABINET</v>
          </cell>
          <cell r="R308">
            <v>0</v>
          </cell>
          <cell r="S308">
            <v>0.59</v>
          </cell>
          <cell r="T308">
            <v>9.44</v>
          </cell>
          <cell r="U308">
            <v>16</v>
          </cell>
        </row>
        <row r="309">
          <cell r="A309" t="str">
            <v>P9900561043</v>
          </cell>
          <cell r="B309" t="str">
            <v>GS084356</v>
          </cell>
          <cell r="C309">
            <v>14</v>
          </cell>
          <cell r="D309" t="str">
            <v>GI090956</v>
          </cell>
          <cell r="E309">
            <v>20090223</v>
          </cell>
          <cell r="F309" t="str">
            <v>7848</v>
          </cell>
          <cell r="G309" t="str">
            <v>LM LIFTMATERIAL GMBH</v>
          </cell>
          <cell r="H309" t="str">
            <v>STOCK SALES</v>
          </cell>
          <cell r="I309">
            <v>-1</v>
          </cell>
          <cell r="J309" t="str">
            <v>Feb-2009</v>
          </cell>
          <cell r="K309" t="str">
            <v>Feb-2009</v>
          </cell>
          <cell r="L309" t="str">
            <v>GF</v>
          </cell>
          <cell r="M309" t="str">
            <v>INVERTER</v>
          </cell>
          <cell r="N309" t="str">
            <v>PCS</v>
          </cell>
          <cell r="O309">
            <v>0</v>
          </cell>
          <cell r="P309">
            <v>8</v>
          </cell>
          <cell r="Q309" t="str">
            <v>CABINET</v>
          </cell>
          <cell r="R309">
            <v>0</v>
          </cell>
          <cell r="S309">
            <v>8.09</v>
          </cell>
          <cell r="T309">
            <v>8.09</v>
          </cell>
          <cell r="U309">
            <v>1</v>
          </cell>
        </row>
        <row r="310">
          <cell r="A310" t="str">
            <v>P9900561104</v>
          </cell>
          <cell r="B310" t="str">
            <v>GS084352</v>
          </cell>
          <cell r="C310">
            <v>6</v>
          </cell>
          <cell r="D310" t="str">
            <v>GI090960</v>
          </cell>
          <cell r="E310">
            <v>20090227</v>
          </cell>
          <cell r="F310" t="str">
            <v>7848</v>
          </cell>
          <cell r="G310" t="str">
            <v>LM LIFTMATERIAL GMBH</v>
          </cell>
          <cell r="H310" t="str">
            <v>STOCK SALES</v>
          </cell>
          <cell r="I310">
            <v>1</v>
          </cell>
          <cell r="J310" t="str">
            <v>Feb-2009</v>
          </cell>
          <cell r="K310" t="str">
            <v>Feb-2009</v>
          </cell>
          <cell r="L310" t="str">
            <v>GF</v>
          </cell>
          <cell r="M310" t="str">
            <v>INVERTER</v>
          </cell>
          <cell r="N310" t="str">
            <v>PCS</v>
          </cell>
          <cell r="O310">
            <v>0</v>
          </cell>
          <cell r="P310">
            <v>257</v>
          </cell>
          <cell r="Q310" t="str">
            <v>CABINET</v>
          </cell>
          <cell r="R310">
            <v>0</v>
          </cell>
          <cell r="S310">
            <v>257.13</v>
          </cell>
          <cell r="T310">
            <v>257.13</v>
          </cell>
          <cell r="U310">
            <v>1</v>
          </cell>
        </row>
        <row r="311">
          <cell r="A311" t="str">
            <v>P9900561104</v>
          </cell>
          <cell r="B311" t="str">
            <v>GS090206</v>
          </cell>
          <cell r="C311">
            <v>7</v>
          </cell>
          <cell r="D311" t="str">
            <v>GI090963</v>
          </cell>
          <cell r="E311">
            <v>20090227</v>
          </cell>
          <cell r="F311" t="str">
            <v>7848</v>
          </cell>
          <cell r="G311" t="str">
            <v>LM LIFTMATERIAL GMBH</v>
          </cell>
          <cell r="H311" t="str">
            <v>STOCK SALES</v>
          </cell>
          <cell r="I311">
            <v>0</v>
          </cell>
          <cell r="J311" t="str">
            <v>Feb-2009</v>
          </cell>
          <cell r="K311" t="str">
            <v>Feb-2009</v>
          </cell>
          <cell r="L311" t="str">
            <v>GF</v>
          </cell>
          <cell r="M311" t="str">
            <v>INVERTER</v>
          </cell>
          <cell r="N311" t="str">
            <v>PCS</v>
          </cell>
          <cell r="O311">
            <v>0</v>
          </cell>
          <cell r="P311">
            <v>257</v>
          </cell>
          <cell r="Q311" t="str">
            <v>CABINET</v>
          </cell>
          <cell r="R311">
            <v>0</v>
          </cell>
          <cell r="S311">
            <v>257.13</v>
          </cell>
          <cell r="T311">
            <v>257.13</v>
          </cell>
          <cell r="U311">
            <v>1</v>
          </cell>
        </row>
        <row r="312">
          <cell r="A312" t="str">
            <v>P9900561104 CU-KKS</v>
          </cell>
          <cell r="B312" t="str">
            <v>GS084352</v>
          </cell>
          <cell r="C312">
            <v>10</v>
          </cell>
          <cell r="D312" t="str">
            <v>GI090960</v>
          </cell>
          <cell r="E312">
            <v>20090227</v>
          </cell>
          <cell r="F312" t="str">
            <v>7848</v>
          </cell>
          <cell r="G312" t="str">
            <v>LM LIFTMATERIAL GMBH</v>
          </cell>
          <cell r="H312" t="str">
            <v>STOCK SALES</v>
          </cell>
          <cell r="I312">
            <v>1</v>
          </cell>
          <cell r="J312" t="str">
            <v>Feb-2009</v>
          </cell>
          <cell r="K312" t="str">
            <v>Feb-2009</v>
          </cell>
          <cell r="L312" t="str">
            <v>GF</v>
          </cell>
          <cell r="M312" t="str">
            <v>INVERTER</v>
          </cell>
          <cell r="N312" t="str">
            <v>PCS</v>
          </cell>
          <cell r="O312">
            <v>0</v>
          </cell>
          <cell r="P312">
            <v>0</v>
          </cell>
          <cell r="Q312" t="str">
            <v>CABINET</v>
          </cell>
          <cell r="R312">
            <v>0</v>
          </cell>
          <cell r="S312">
            <v>0.42499999999999999</v>
          </cell>
          <cell r="T312">
            <v>0.42499999999999999</v>
          </cell>
          <cell r="U312">
            <v>1</v>
          </cell>
        </row>
        <row r="313">
          <cell r="A313" t="str">
            <v>P9900561104 CU-KKS</v>
          </cell>
          <cell r="B313" t="str">
            <v>GS090206</v>
          </cell>
          <cell r="C313">
            <v>12</v>
          </cell>
          <cell r="D313" t="str">
            <v>GI090963</v>
          </cell>
          <cell r="E313">
            <v>20090227</v>
          </cell>
          <cell r="F313" t="str">
            <v>7848</v>
          </cell>
          <cell r="G313" t="str">
            <v>LM LIFTMATERIAL GMBH</v>
          </cell>
          <cell r="H313" t="str">
            <v>STOCK SALES</v>
          </cell>
          <cell r="I313">
            <v>0</v>
          </cell>
          <cell r="J313" t="str">
            <v>Feb-2009</v>
          </cell>
          <cell r="K313" t="str">
            <v>Feb-2009</v>
          </cell>
          <cell r="L313" t="str">
            <v>GF</v>
          </cell>
          <cell r="M313" t="str">
            <v>INVERTER</v>
          </cell>
          <cell r="N313" t="str">
            <v>PCS</v>
          </cell>
          <cell r="O313">
            <v>0</v>
          </cell>
          <cell r="P313">
            <v>0</v>
          </cell>
          <cell r="Q313" t="str">
            <v>CABINET</v>
          </cell>
          <cell r="R313">
            <v>0</v>
          </cell>
          <cell r="S313">
            <v>0.42499999999999999</v>
          </cell>
          <cell r="T313">
            <v>0.42499999999999999</v>
          </cell>
          <cell r="U313">
            <v>1</v>
          </cell>
        </row>
        <row r="314">
          <cell r="A314" t="str">
            <v>P9900561112</v>
          </cell>
          <cell r="B314" t="str">
            <v>GS084315</v>
          </cell>
          <cell r="C314">
            <v>7</v>
          </cell>
          <cell r="D314" t="str">
            <v>GI090712</v>
          </cell>
          <cell r="E314">
            <v>20090213</v>
          </cell>
          <cell r="F314" t="str">
            <v>7848</v>
          </cell>
          <cell r="G314" t="str">
            <v>LM LIFTMATERIAL GMBH</v>
          </cell>
          <cell r="H314" t="str">
            <v>STOCK SALES</v>
          </cell>
          <cell r="I314">
            <v>2</v>
          </cell>
          <cell r="J314" t="str">
            <v>Feb-2009</v>
          </cell>
          <cell r="K314" t="str">
            <v>Feb-2009</v>
          </cell>
          <cell r="L314" t="str">
            <v>GF</v>
          </cell>
          <cell r="M314" t="str">
            <v>INVERTER</v>
          </cell>
          <cell r="N314" t="str">
            <v>PCS</v>
          </cell>
          <cell r="O314">
            <v>1</v>
          </cell>
          <cell r="P314">
            <v>234</v>
          </cell>
          <cell r="Q314" t="str">
            <v>CABINET</v>
          </cell>
          <cell r="R314">
            <v>0</v>
          </cell>
          <cell r="S314">
            <v>234.4</v>
          </cell>
          <cell r="T314">
            <v>234.4</v>
          </cell>
          <cell r="U314">
            <v>1</v>
          </cell>
        </row>
        <row r="315">
          <cell r="A315" t="str">
            <v>P9900561112</v>
          </cell>
          <cell r="B315" t="str">
            <v>GS084316</v>
          </cell>
          <cell r="C315">
            <v>7</v>
          </cell>
          <cell r="D315" t="str">
            <v>GI090713</v>
          </cell>
          <cell r="E315">
            <v>20090213</v>
          </cell>
          <cell r="F315" t="str">
            <v>7848</v>
          </cell>
          <cell r="G315" t="str">
            <v>LM LIFTMATERIAL GMBH</v>
          </cell>
          <cell r="H315" t="str">
            <v>STOCK SALES</v>
          </cell>
          <cell r="I315">
            <v>1</v>
          </cell>
          <cell r="J315" t="str">
            <v>Feb-2009</v>
          </cell>
          <cell r="K315" t="str">
            <v>Feb-2009</v>
          </cell>
          <cell r="L315" t="str">
            <v>GF</v>
          </cell>
          <cell r="M315" t="str">
            <v>INVERTER</v>
          </cell>
          <cell r="N315" t="str">
            <v>PCS</v>
          </cell>
          <cell r="O315">
            <v>1</v>
          </cell>
          <cell r="P315">
            <v>234</v>
          </cell>
          <cell r="Q315" t="str">
            <v>CABINET</v>
          </cell>
          <cell r="R315">
            <v>0</v>
          </cell>
          <cell r="S315">
            <v>234.4</v>
          </cell>
          <cell r="T315">
            <v>234.4</v>
          </cell>
          <cell r="U315">
            <v>1</v>
          </cell>
        </row>
        <row r="316">
          <cell r="A316" t="str">
            <v>P9900561112 CU-KKS</v>
          </cell>
          <cell r="B316" t="str">
            <v>GS084299</v>
          </cell>
          <cell r="C316">
            <v>19</v>
          </cell>
          <cell r="D316" t="str">
            <v>GI090975</v>
          </cell>
          <cell r="E316">
            <v>20090201</v>
          </cell>
          <cell r="F316" t="str">
            <v>7848</v>
          </cell>
          <cell r="G316" t="str">
            <v>LM LIFTMATERIAL GMBH</v>
          </cell>
          <cell r="H316" t="str">
            <v>STOCK SALES</v>
          </cell>
          <cell r="I316">
            <v>0</v>
          </cell>
          <cell r="J316" t="str">
            <v>Feb-2009</v>
          </cell>
          <cell r="K316" t="str">
            <v>Feb-2009</v>
          </cell>
          <cell r="L316" t="str">
            <v>GF</v>
          </cell>
          <cell r="M316" t="str">
            <v>INVERTER</v>
          </cell>
          <cell r="N316" t="str">
            <v>PCS</v>
          </cell>
          <cell r="O316">
            <v>1</v>
          </cell>
          <cell r="P316">
            <v>1</v>
          </cell>
          <cell r="Q316" t="str">
            <v>CABINET</v>
          </cell>
          <cell r="R316">
            <v>0</v>
          </cell>
          <cell r="S316">
            <v>0.64749999999999996</v>
          </cell>
          <cell r="T316">
            <v>0.64749999999999996</v>
          </cell>
          <cell r="U316">
            <v>1</v>
          </cell>
        </row>
        <row r="317">
          <cell r="A317" t="str">
            <v>P9900561112 CU-KKS</v>
          </cell>
          <cell r="B317" t="str">
            <v>GS084315</v>
          </cell>
          <cell r="C317">
            <v>9</v>
          </cell>
          <cell r="D317" t="str">
            <v>GI090712</v>
          </cell>
          <cell r="E317">
            <v>20090213</v>
          </cell>
          <cell r="F317" t="str">
            <v>7848</v>
          </cell>
          <cell r="G317" t="str">
            <v>LM LIFTMATERIAL GMBH</v>
          </cell>
          <cell r="H317" t="str">
            <v>STOCK SALES</v>
          </cell>
          <cell r="I317">
            <v>2</v>
          </cell>
          <cell r="J317" t="str">
            <v>Feb-2009</v>
          </cell>
          <cell r="K317" t="str">
            <v>Feb-2009</v>
          </cell>
          <cell r="L317" t="str">
            <v>GF</v>
          </cell>
          <cell r="M317" t="str">
            <v>INVERTER</v>
          </cell>
          <cell r="N317" t="str">
            <v>PCS</v>
          </cell>
          <cell r="O317">
            <v>1</v>
          </cell>
          <cell r="P317">
            <v>1</v>
          </cell>
          <cell r="Q317" t="str">
            <v>CABINET</v>
          </cell>
          <cell r="R317">
            <v>0</v>
          </cell>
          <cell r="S317">
            <v>0.64749999999999996</v>
          </cell>
          <cell r="T317">
            <v>0.64749999999999996</v>
          </cell>
          <cell r="U317">
            <v>1</v>
          </cell>
        </row>
        <row r="318">
          <cell r="A318" t="str">
            <v>P9900561112 CU-KKS</v>
          </cell>
          <cell r="B318" t="str">
            <v>GS084316</v>
          </cell>
          <cell r="C318">
            <v>8</v>
          </cell>
          <cell r="D318" t="str">
            <v>GI090713</v>
          </cell>
          <cell r="E318">
            <v>20090213</v>
          </cell>
          <cell r="F318" t="str">
            <v>7848</v>
          </cell>
          <cell r="G318" t="str">
            <v>LM LIFTMATERIAL GMBH</v>
          </cell>
          <cell r="H318" t="str">
            <v>STOCK SALES</v>
          </cell>
          <cell r="I318">
            <v>1</v>
          </cell>
          <cell r="J318" t="str">
            <v>Feb-2009</v>
          </cell>
          <cell r="K318" t="str">
            <v>Feb-2009</v>
          </cell>
          <cell r="L318" t="str">
            <v>GF</v>
          </cell>
          <cell r="M318" t="str">
            <v>INVERTER</v>
          </cell>
          <cell r="N318" t="str">
            <v>PCS</v>
          </cell>
          <cell r="O318">
            <v>1</v>
          </cell>
          <cell r="P318">
            <v>1</v>
          </cell>
          <cell r="Q318" t="str">
            <v>CABINET</v>
          </cell>
          <cell r="R318">
            <v>0</v>
          </cell>
          <cell r="S318">
            <v>0.64749999999999996</v>
          </cell>
          <cell r="T318">
            <v>0.64749999999999996</v>
          </cell>
          <cell r="U318">
            <v>1</v>
          </cell>
        </row>
        <row r="319">
          <cell r="A319" t="str">
            <v>P9900561113</v>
          </cell>
          <cell r="B319" t="str">
            <v>GS084309</v>
          </cell>
          <cell r="C319">
            <v>7</v>
          </cell>
          <cell r="D319" t="str">
            <v>GI090992</v>
          </cell>
          <cell r="E319">
            <v>20090211</v>
          </cell>
          <cell r="F319" t="str">
            <v>7848</v>
          </cell>
          <cell r="G319" t="str">
            <v>LM LIFTMATERIAL GMBH</v>
          </cell>
          <cell r="H319" t="str">
            <v>STOCK SALES</v>
          </cell>
          <cell r="I319">
            <v>0</v>
          </cell>
          <cell r="J319" t="str">
            <v>Feb-2009</v>
          </cell>
          <cell r="K319" t="str">
            <v>Feb-2009</v>
          </cell>
          <cell r="L319" t="str">
            <v>GF</v>
          </cell>
          <cell r="M319" t="str">
            <v>INVERTER</v>
          </cell>
          <cell r="N319" t="str">
            <v>PCS</v>
          </cell>
          <cell r="O319">
            <v>1</v>
          </cell>
          <cell r="P319">
            <v>234</v>
          </cell>
          <cell r="Q319" t="str">
            <v>CABINET</v>
          </cell>
          <cell r="R319">
            <v>0</v>
          </cell>
          <cell r="S319">
            <v>234.4</v>
          </cell>
          <cell r="T319">
            <v>234.4</v>
          </cell>
          <cell r="U319">
            <v>1</v>
          </cell>
        </row>
        <row r="320">
          <cell r="A320" t="str">
            <v>P9900561113</v>
          </cell>
          <cell r="B320" t="str">
            <v>GS084312</v>
          </cell>
          <cell r="C320">
            <v>7</v>
          </cell>
          <cell r="D320" t="str">
            <v>GI090993</v>
          </cell>
          <cell r="E320">
            <v>20090211</v>
          </cell>
          <cell r="F320" t="str">
            <v>7848</v>
          </cell>
          <cell r="G320" t="str">
            <v>LM LIFTMATERIAL GMBH</v>
          </cell>
          <cell r="H320" t="str">
            <v>STOCK SALES</v>
          </cell>
          <cell r="I320">
            <v>-1</v>
          </cell>
          <cell r="J320" t="str">
            <v>Feb-2009</v>
          </cell>
          <cell r="K320" t="str">
            <v>Feb-2009</v>
          </cell>
          <cell r="L320" t="str">
            <v>GF</v>
          </cell>
          <cell r="M320" t="str">
            <v>INVERTER</v>
          </cell>
          <cell r="N320" t="str">
            <v>PCS</v>
          </cell>
          <cell r="O320">
            <v>1</v>
          </cell>
          <cell r="P320">
            <v>234</v>
          </cell>
          <cell r="Q320" t="str">
            <v>CABINET</v>
          </cell>
          <cell r="R320">
            <v>0</v>
          </cell>
          <cell r="S320">
            <v>234.4</v>
          </cell>
          <cell r="T320">
            <v>234.4</v>
          </cell>
          <cell r="U320">
            <v>1</v>
          </cell>
        </row>
        <row r="321">
          <cell r="A321" t="str">
            <v>P9900561113</v>
          </cell>
          <cell r="B321" t="str">
            <v>GS084310</v>
          </cell>
          <cell r="C321">
            <v>7</v>
          </cell>
          <cell r="D321" t="str">
            <v>GI090959</v>
          </cell>
          <cell r="E321">
            <v>20090223</v>
          </cell>
          <cell r="F321" t="str">
            <v>7848</v>
          </cell>
          <cell r="G321" t="str">
            <v>LM LIFTMATERIAL GMBH</v>
          </cell>
          <cell r="H321" t="str">
            <v>STOCK SALES</v>
          </cell>
          <cell r="I321">
            <v>-2</v>
          </cell>
          <cell r="J321" t="str">
            <v>Feb-2009</v>
          </cell>
          <cell r="K321" t="str">
            <v>Feb-2009</v>
          </cell>
          <cell r="L321" t="str">
            <v>GF</v>
          </cell>
          <cell r="M321" t="str">
            <v>INVERTER</v>
          </cell>
          <cell r="N321" t="str">
            <v>PCS</v>
          </cell>
          <cell r="O321">
            <v>1</v>
          </cell>
          <cell r="P321">
            <v>234</v>
          </cell>
          <cell r="Q321" t="str">
            <v>CABINET</v>
          </cell>
          <cell r="R321">
            <v>0</v>
          </cell>
          <cell r="S321">
            <v>234.4</v>
          </cell>
          <cell r="T321">
            <v>234.4</v>
          </cell>
          <cell r="U321">
            <v>1</v>
          </cell>
        </row>
        <row r="322">
          <cell r="A322" t="str">
            <v>P9900561114</v>
          </cell>
          <cell r="B322" t="str">
            <v>GS084327</v>
          </cell>
          <cell r="C322">
            <v>6</v>
          </cell>
          <cell r="D322" t="str">
            <v>GI090715</v>
          </cell>
          <cell r="E322">
            <v>20090213</v>
          </cell>
          <cell r="F322" t="str">
            <v>7848</v>
          </cell>
          <cell r="G322" t="str">
            <v>LM LIFTMATERIAL GMBH</v>
          </cell>
          <cell r="H322" t="str">
            <v>STOCK SALES</v>
          </cell>
          <cell r="I322">
            <v>4</v>
          </cell>
          <cell r="J322" t="str">
            <v>Feb-2009</v>
          </cell>
          <cell r="K322" t="str">
            <v>Feb-2009</v>
          </cell>
          <cell r="L322" t="str">
            <v>GF</v>
          </cell>
          <cell r="M322" t="str">
            <v>INVERTER</v>
          </cell>
          <cell r="N322" t="str">
            <v>PCS</v>
          </cell>
          <cell r="O322">
            <v>1</v>
          </cell>
          <cell r="P322">
            <v>261</v>
          </cell>
          <cell r="Q322" t="str">
            <v>CABINET</v>
          </cell>
          <cell r="R322">
            <v>0</v>
          </cell>
          <cell r="S322">
            <v>261.49</v>
          </cell>
          <cell r="T322">
            <v>261.49</v>
          </cell>
          <cell r="U322">
            <v>1</v>
          </cell>
        </row>
        <row r="323">
          <cell r="A323" t="str">
            <v>P9900561114</v>
          </cell>
          <cell r="B323" t="str">
            <v>GS084330</v>
          </cell>
          <cell r="C323">
            <v>7</v>
          </cell>
          <cell r="D323" t="str">
            <v>GI090716</v>
          </cell>
          <cell r="E323">
            <v>20090213</v>
          </cell>
          <cell r="F323" t="str">
            <v>7848</v>
          </cell>
          <cell r="G323" t="str">
            <v>LM LIFTMATERIAL GMBH</v>
          </cell>
          <cell r="H323" t="str">
            <v>STOCK SALES</v>
          </cell>
          <cell r="I323">
            <v>3</v>
          </cell>
          <cell r="J323" t="str">
            <v>Feb-2009</v>
          </cell>
          <cell r="K323" t="str">
            <v>Feb-2009</v>
          </cell>
          <cell r="L323" t="str">
            <v>GF</v>
          </cell>
          <cell r="M323" t="str">
            <v>INVERTER</v>
          </cell>
          <cell r="N323" t="str">
            <v>PCS</v>
          </cell>
          <cell r="O323">
            <v>1</v>
          </cell>
          <cell r="P323">
            <v>261</v>
          </cell>
          <cell r="Q323" t="str">
            <v>CABINET</v>
          </cell>
          <cell r="R323">
            <v>0</v>
          </cell>
          <cell r="S323">
            <v>261.49</v>
          </cell>
          <cell r="T323">
            <v>261.49</v>
          </cell>
          <cell r="U323">
            <v>1</v>
          </cell>
        </row>
        <row r="324">
          <cell r="A324" t="str">
            <v>P9900561114</v>
          </cell>
          <cell r="B324" t="str">
            <v>GS084331</v>
          </cell>
          <cell r="C324">
            <v>7</v>
          </cell>
          <cell r="D324" t="str">
            <v>GI090717</v>
          </cell>
          <cell r="E324">
            <v>20090213</v>
          </cell>
          <cell r="F324" t="str">
            <v>7848</v>
          </cell>
          <cell r="G324" t="str">
            <v>LM LIFTMATERIAL GMBH</v>
          </cell>
          <cell r="H324" t="str">
            <v>STOCK SALES</v>
          </cell>
          <cell r="I324">
            <v>2</v>
          </cell>
          <cell r="J324" t="str">
            <v>Feb-2009</v>
          </cell>
          <cell r="K324" t="str">
            <v>Feb-2009</v>
          </cell>
          <cell r="L324" t="str">
            <v>GF</v>
          </cell>
          <cell r="M324" t="str">
            <v>INVERTER</v>
          </cell>
          <cell r="N324" t="str">
            <v>PCS</v>
          </cell>
          <cell r="O324">
            <v>1</v>
          </cell>
          <cell r="P324">
            <v>261</v>
          </cell>
          <cell r="Q324" t="str">
            <v>CABINET</v>
          </cell>
          <cell r="R324">
            <v>0</v>
          </cell>
          <cell r="S324">
            <v>261.49</v>
          </cell>
          <cell r="T324">
            <v>261.49</v>
          </cell>
          <cell r="U324">
            <v>1</v>
          </cell>
        </row>
        <row r="325">
          <cell r="A325" t="str">
            <v>P9900561114</v>
          </cell>
          <cell r="B325" t="str">
            <v>GS084333</v>
          </cell>
          <cell r="C325">
            <v>7</v>
          </cell>
          <cell r="D325" t="str">
            <v>GI090718</v>
          </cell>
          <cell r="E325">
            <v>20090213</v>
          </cell>
          <cell r="F325" t="str">
            <v>7848</v>
          </cell>
          <cell r="G325" t="str">
            <v>LM LIFTMATERIAL GMBH</v>
          </cell>
          <cell r="H325" t="str">
            <v>STOCK SALES</v>
          </cell>
          <cell r="I325">
            <v>1</v>
          </cell>
          <cell r="J325" t="str">
            <v>Feb-2009</v>
          </cell>
          <cell r="K325" t="str">
            <v>Feb-2009</v>
          </cell>
          <cell r="L325" t="str">
            <v>GF</v>
          </cell>
          <cell r="M325" t="str">
            <v>INVERTER</v>
          </cell>
          <cell r="N325" t="str">
            <v>PCS</v>
          </cell>
          <cell r="O325">
            <v>1</v>
          </cell>
          <cell r="P325">
            <v>261</v>
          </cell>
          <cell r="Q325" t="str">
            <v>CABINET</v>
          </cell>
          <cell r="R325">
            <v>0</v>
          </cell>
          <cell r="S325">
            <v>261.49</v>
          </cell>
          <cell r="T325">
            <v>261.49</v>
          </cell>
          <cell r="U325">
            <v>1</v>
          </cell>
        </row>
        <row r="326">
          <cell r="A326" t="str">
            <v>P9900561114</v>
          </cell>
          <cell r="B326" t="str">
            <v>GS084334</v>
          </cell>
          <cell r="C326">
            <v>7</v>
          </cell>
          <cell r="D326" t="str">
            <v>GI090719</v>
          </cell>
          <cell r="E326">
            <v>20090213</v>
          </cell>
          <cell r="F326" t="str">
            <v>7848</v>
          </cell>
          <cell r="G326" t="str">
            <v>LM LIFTMATERIAL GMBH</v>
          </cell>
          <cell r="H326" t="str">
            <v>STOCK SALES</v>
          </cell>
          <cell r="I326">
            <v>0</v>
          </cell>
          <cell r="J326" t="str">
            <v>Feb-2009</v>
          </cell>
          <cell r="K326" t="str">
            <v>Feb-2009</v>
          </cell>
          <cell r="L326" t="str">
            <v>GF</v>
          </cell>
          <cell r="M326" t="str">
            <v>INVERTER</v>
          </cell>
          <cell r="N326" t="str">
            <v>PCS</v>
          </cell>
          <cell r="O326">
            <v>1</v>
          </cell>
          <cell r="P326">
            <v>261</v>
          </cell>
          <cell r="Q326" t="str">
            <v>CABINET</v>
          </cell>
          <cell r="R326">
            <v>0</v>
          </cell>
          <cell r="S326">
            <v>261.49</v>
          </cell>
          <cell r="T326">
            <v>261.49</v>
          </cell>
          <cell r="U326">
            <v>1</v>
          </cell>
        </row>
        <row r="327">
          <cell r="A327" t="str">
            <v>P9900561114</v>
          </cell>
          <cell r="B327" t="str">
            <v>GS084342</v>
          </cell>
          <cell r="C327">
            <v>7</v>
          </cell>
          <cell r="D327" t="str">
            <v>GI090969</v>
          </cell>
          <cell r="E327">
            <v>20090227</v>
          </cell>
          <cell r="F327" t="str">
            <v>7848</v>
          </cell>
          <cell r="G327" t="str">
            <v>LM LIFTMATERIAL GMBH</v>
          </cell>
          <cell r="H327" t="str">
            <v>STOCK SALES</v>
          </cell>
          <cell r="I327">
            <v>1</v>
          </cell>
          <cell r="J327" t="str">
            <v>Feb-2009</v>
          </cell>
          <cell r="K327" t="str">
            <v>Feb-2009</v>
          </cell>
          <cell r="L327" t="str">
            <v>GF</v>
          </cell>
          <cell r="M327" t="str">
            <v>INVERTER</v>
          </cell>
          <cell r="N327" t="str">
            <v>PCS</v>
          </cell>
          <cell r="O327">
            <v>1</v>
          </cell>
          <cell r="P327">
            <v>261</v>
          </cell>
          <cell r="Q327" t="str">
            <v>CABINET</v>
          </cell>
          <cell r="R327">
            <v>0</v>
          </cell>
          <cell r="S327">
            <v>261.49</v>
          </cell>
          <cell r="T327">
            <v>261.49</v>
          </cell>
          <cell r="U327">
            <v>1</v>
          </cell>
        </row>
        <row r="328">
          <cell r="A328" t="str">
            <v>P9900561114</v>
          </cell>
          <cell r="B328" t="str">
            <v>GS084341</v>
          </cell>
          <cell r="C328">
            <v>7</v>
          </cell>
          <cell r="D328" t="str">
            <v>GI090970</v>
          </cell>
          <cell r="E328">
            <v>20090227</v>
          </cell>
          <cell r="F328" t="str">
            <v>7848</v>
          </cell>
          <cell r="G328" t="str">
            <v>LM LIFTMATERIAL GMBH</v>
          </cell>
          <cell r="H328" t="str">
            <v>STOCK SALES</v>
          </cell>
          <cell r="I328">
            <v>1</v>
          </cell>
          <cell r="J328" t="str">
            <v>Feb-2009</v>
          </cell>
          <cell r="K328" t="str">
            <v>Feb-2009</v>
          </cell>
          <cell r="L328" t="str">
            <v>GF</v>
          </cell>
          <cell r="M328" t="str">
            <v>INVERTER</v>
          </cell>
          <cell r="N328" t="str">
            <v>PCS</v>
          </cell>
          <cell r="O328">
            <v>1</v>
          </cell>
          <cell r="P328">
            <v>261</v>
          </cell>
          <cell r="Q328" t="str">
            <v>CABINET</v>
          </cell>
          <cell r="R328">
            <v>0</v>
          </cell>
          <cell r="S328">
            <v>261.49</v>
          </cell>
          <cell r="T328">
            <v>261.49</v>
          </cell>
          <cell r="U328">
            <v>1</v>
          </cell>
        </row>
        <row r="329">
          <cell r="A329" t="str">
            <v>P9900561114 CU-KKS</v>
          </cell>
          <cell r="B329" t="str">
            <v>GS084342</v>
          </cell>
          <cell r="C329">
            <v>11</v>
          </cell>
          <cell r="D329" t="str">
            <v>GI090969</v>
          </cell>
          <cell r="E329">
            <v>20090227</v>
          </cell>
          <cell r="F329" t="str">
            <v>7848</v>
          </cell>
          <cell r="G329" t="str">
            <v>LM LIFTMATERIAL GMBH</v>
          </cell>
          <cell r="H329" t="str">
            <v>STOCK SALES</v>
          </cell>
          <cell r="I329">
            <v>7</v>
          </cell>
          <cell r="J329" t="str">
            <v>Feb-2009</v>
          </cell>
          <cell r="K329" t="str">
            <v>Feb-2009</v>
          </cell>
          <cell r="L329" t="str">
            <v>GF</v>
          </cell>
          <cell r="M329" t="str">
            <v>INVERTER</v>
          </cell>
          <cell r="N329" t="str">
            <v>PCS</v>
          </cell>
          <cell r="O329">
            <v>8</v>
          </cell>
          <cell r="P329">
            <v>1</v>
          </cell>
          <cell r="Q329" t="str">
            <v>CABINET</v>
          </cell>
          <cell r="R329">
            <v>0</v>
          </cell>
          <cell r="S329">
            <v>0.87939999999999996</v>
          </cell>
          <cell r="T329">
            <v>0.87939999999999996</v>
          </cell>
          <cell r="U329">
            <v>1</v>
          </cell>
        </row>
        <row r="330">
          <cell r="A330" t="str">
            <v>P9900561114 CU-KKS</v>
          </cell>
          <cell r="B330" t="str">
            <v>GS084341</v>
          </cell>
          <cell r="C330">
            <v>11</v>
          </cell>
          <cell r="D330" t="str">
            <v>GI090970</v>
          </cell>
          <cell r="E330">
            <v>20090227</v>
          </cell>
          <cell r="F330" t="str">
            <v>7848</v>
          </cell>
          <cell r="G330" t="str">
            <v>LM LIFTMATERIAL GMBH</v>
          </cell>
          <cell r="H330" t="str">
            <v>STOCK SALES</v>
          </cell>
          <cell r="I330">
            <v>7</v>
          </cell>
          <cell r="J330" t="str">
            <v>Feb-2009</v>
          </cell>
          <cell r="K330" t="str">
            <v>Feb-2009</v>
          </cell>
          <cell r="L330" t="str">
            <v>GF</v>
          </cell>
          <cell r="M330" t="str">
            <v>INVERTER</v>
          </cell>
          <cell r="N330" t="str">
            <v>PCS</v>
          </cell>
          <cell r="O330">
            <v>8</v>
          </cell>
          <cell r="P330">
            <v>1</v>
          </cell>
          <cell r="Q330" t="str">
            <v>CABINET</v>
          </cell>
          <cell r="R330">
            <v>0</v>
          </cell>
          <cell r="S330">
            <v>0.84060000000000001</v>
          </cell>
          <cell r="T330">
            <v>0.84060000000000001</v>
          </cell>
          <cell r="U330">
            <v>1</v>
          </cell>
        </row>
        <row r="331">
          <cell r="A331" t="str">
            <v>P9900561114 CU-KKS</v>
          </cell>
          <cell r="B331" t="str">
            <v>GS084337</v>
          </cell>
          <cell r="C331">
            <v>11</v>
          </cell>
          <cell r="D331" t="str">
            <v>GI090994</v>
          </cell>
          <cell r="E331">
            <v>20090227</v>
          </cell>
          <cell r="F331" t="str">
            <v>7848</v>
          </cell>
          <cell r="G331" t="str">
            <v>LM LIFTMATERIAL GMBH</v>
          </cell>
          <cell r="H331" t="str">
            <v>STOCK SALES</v>
          </cell>
          <cell r="I331">
            <v>6</v>
          </cell>
          <cell r="J331" t="str">
            <v>Feb-2009</v>
          </cell>
          <cell r="K331" t="str">
            <v>Feb-2009</v>
          </cell>
          <cell r="L331" t="str">
            <v>GF</v>
          </cell>
          <cell r="M331" t="str">
            <v>INVERTER</v>
          </cell>
          <cell r="N331" t="str">
            <v>PCS</v>
          </cell>
          <cell r="O331">
            <v>8</v>
          </cell>
          <cell r="P331">
            <v>1</v>
          </cell>
          <cell r="Q331" t="str">
            <v>CABINET</v>
          </cell>
          <cell r="R331">
            <v>0</v>
          </cell>
          <cell r="S331">
            <v>0.84060000000000001</v>
          </cell>
          <cell r="T331">
            <v>0.84060000000000001</v>
          </cell>
          <cell r="U331">
            <v>1</v>
          </cell>
        </row>
        <row r="332">
          <cell r="A332" t="str">
            <v>P9900561115</v>
          </cell>
          <cell r="B332" t="str">
            <v>GS084299</v>
          </cell>
          <cell r="C332">
            <v>15</v>
          </cell>
          <cell r="D332" t="str">
            <v>GI090975</v>
          </cell>
          <cell r="E332">
            <v>20090201</v>
          </cell>
          <cell r="F332" t="str">
            <v>7848</v>
          </cell>
          <cell r="G332" t="str">
            <v>LM LIFTMATERIAL GMBH</v>
          </cell>
          <cell r="H332" t="str">
            <v>STOCK SALES</v>
          </cell>
          <cell r="I332">
            <v>-2</v>
          </cell>
          <cell r="J332" t="str">
            <v>Feb-2009</v>
          </cell>
          <cell r="K332" t="str">
            <v>Feb-2009</v>
          </cell>
          <cell r="L332" t="str">
            <v>GF</v>
          </cell>
          <cell r="M332" t="str">
            <v>INVERTER</v>
          </cell>
          <cell r="N332" t="str">
            <v>PCS</v>
          </cell>
          <cell r="O332">
            <v>0</v>
          </cell>
          <cell r="P332">
            <v>354</v>
          </cell>
          <cell r="Q332" t="str">
            <v>CABINET</v>
          </cell>
          <cell r="R332">
            <v>0</v>
          </cell>
          <cell r="S332">
            <v>353.55</v>
          </cell>
          <cell r="T332">
            <v>707.1</v>
          </cell>
          <cell r="U332">
            <v>2</v>
          </cell>
        </row>
        <row r="333">
          <cell r="A333" t="str">
            <v>P9900561115 CU-KKS</v>
          </cell>
          <cell r="B333" t="str">
            <v>GS084299</v>
          </cell>
          <cell r="C333">
            <v>17</v>
          </cell>
          <cell r="D333" t="str">
            <v>GI090975</v>
          </cell>
          <cell r="E333">
            <v>20090201</v>
          </cell>
          <cell r="F333" t="str">
            <v>7848</v>
          </cell>
          <cell r="G333" t="str">
            <v>LM LIFTMATERIAL GMBH</v>
          </cell>
          <cell r="H333" t="str">
            <v>STOCK SALES</v>
          </cell>
          <cell r="I333">
            <v>-2</v>
          </cell>
          <cell r="J333" t="str">
            <v>Feb-2009</v>
          </cell>
          <cell r="K333" t="str">
            <v>Feb-2009</v>
          </cell>
          <cell r="L333" t="str">
            <v>GF</v>
          </cell>
          <cell r="M333" t="str">
            <v>INVERTER</v>
          </cell>
          <cell r="N333" t="str">
            <v>PCS</v>
          </cell>
          <cell r="O333">
            <v>0</v>
          </cell>
          <cell r="P333">
            <v>2</v>
          </cell>
          <cell r="Q333" t="str">
            <v>CABINET</v>
          </cell>
          <cell r="R333">
            <v>0</v>
          </cell>
          <cell r="S333">
            <v>1.62</v>
          </cell>
          <cell r="T333">
            <v>3.24</v>
          </cell>
          <cell r="U333">
            <v>2</v>
          </cell>
        </row>
        <row r="334">
          <cell r="A334" t="str">
            <v>FRN132F1S-4E</v>
          </cell>
          <cell r="B334" t="str">
            <v>GS090525</v>
          </cell>
          <cell r="C334">
            <v>1</v>
          </cell>
          <cell r="D334" t="str">
            <v>GI090658</v>
          </cell>
          <cell r="E334">
            <v>20090211</v>
          </cell>
          <cell r="F334" t="str">
            <v>4080</v>
          </cell>
          <cell r="G334" t="str">
            <v>SIDE SERVICIO INDUSTRIAL DE ELECTRONICA SA</v>
          </cell>
          <cell r="H334" t="str">
            <v>STOCK SALES</v>
          </cell>
          <cell r="I334">
            <v>7</v>
          </cell>
          <cell r="J334" t="str">
            <v>Feb-2009</v>
          </cell>
          <cell r="K334" t="str">
            <v>Feb-2009</v>
          </cell>
          <cell r="L334" t="str">
            <v>GF</v>
          </cell>
          <cell r="M334" t="str">
            <v>INVERTER</v>
          </cell>
          <cell r="N334" t="str">
            <v>PCS</v>
          </cell>
          <cell r="O334">
            <v>8</v>
          </cell>
          <cell r="P334">
            <v>3216</v>
          </cell>
          <cell r="Q334" t="str">
            <v>ECO</v>
          </cell>
          <cell r="R334">
            <v>0</v>
          </cell>
          <cell r="S334">
            <v>3215.5452</v>
          </cell>
          <cell r="T334">
            <v>3215.5452</v>
          </cell>
          <cell r="U334">
            <v>1</v>
          </cell>
        </row>
        <row r="335">
          <cell r="A335" t="str">
            <v>FRN132F1S-4E</v>
          </cell>
          <cell r="B335" t="str">
            <v>GS082206</v>
          </cell>
          <cell r="C335">
            <v>1</v>
          </cell>
          <cell r="D335" t="str">
            <v>GI090846</v>
          </cell>
          <cell r="E335">
            <v>20090223</v>
          </cell>
          <cell r="F335" t="str">
            <v>4060</v>
          </cell>
          <cell r="G335" t="str">
            <v>LOENNE SCANDINAVIA A.S. (N)</v>
          </cell>
          <cell r="H335" t="str">
            <v>STOCK SALES</v>
          </cell>
          <cell r="I335">
            <v>6</v>
          </cell>
          <cell r="J335" t="str">
            <v>Feb-2009</v>
          </cell>
          <cell r="K335" t="str">
            <v>Feb-2009</v>
          </cell>
          <cell r="L335" t="str">
            <v>GF</v>
          </cell>
          <cell r="M335" t="str">
            <v>INVERTER</v>
          </cell>
          <cell r="N335" t="str">
            <v>PCS</v>
          </cell>
          <cell r="O335">
            <v>8</v>
          </cell>
          <cell r="P335">
            <v>3216</v>
          </cell>
          <cell r="Q335" t="str">
            <v>ECO</v>
          </cell>
          <cell r="R335">
            <v>0</v>
          </cell>
          <cell r="S335">
            <v>3215.5452</v>
          </cell>
          <cell r="T335">
            <v>3215.5452</v>
          </cell>
          <cell r="U335">
            <v>1</v>
          </cell>
        </row>
        <row r="336">
          <cell r="A336" t="str">
            <v>FRN132F1S-4E</v>
          </cell>
          <cell r="B336" t="str">
            <v>GS082212</v>
          </cell>
          <cell r="C336">
            <v>1</v>
          </cell>
          <cell r="D336" t="str">
            <v>GI090847</v>
          </cell>
          <cell r="E336">
            <v>20090223</v>
          </cell>
          <cell r="F336" t="str">
            <v>4060</v>
          </cell>
          <cell r="G336" t="str">
            <v>LOENNE SCANDINAVIA A.S. (N)</v>
          </cell>
          <cell r="H336" t="str">
            <v>STOCK SALES</v>
          </cell>
          <cell r="I336">
            <v>5</v>
          </cell>
          <cell r="J336" t="str">
            <v>Feb-2009</v>
          </cell>
          <cell r="K336" t="str">
            <v>Feb-2009</v>
          </cell>
          <cell r="L336" t="str">
            <v>GF</v>
          </cell>
          <cell r="M336" t="str">
            <v>INVERTER</v>
          </cell>
          <cell r="N336" t="str">
            <v>PCS</v>
          </cell>
          <cell r="O336">
            <v>8</v>
          </cell>
          <cell r="P336">
            <v>3216</v>
          </cell>
          <cell r="Q336" t="str">
            <v>ECO</v>
          </cell>
          <cell r="R336">
            <v>0</v>
          </cell>
          <cell r="S336">
            <v>3215.5452</v>
          </cell>
          <cell r="T336">
            <v>3215.5452</v>
          </cell>
          <cell r="U336">
            <v>1</v>
          </cell>
        </row>
        <row r="337">
          <cell r="A337" t="str">
            <v>FRN132F1S-4E</v>
          </cell>
          <cell r="B337" t="str">
            <v>GS090616</v>
          </cell>
          <cell r="C337">
            <v>84</v>
          </cell>
          <cell r="D337" t="str">
            <v>GI090887</v>
          </cell>
          <cell r="E337">
            <v>20090225</v>
          </cell>
          <cell r="F337" t="str">
            <v>4028</v>
          </cell>
          <cell r="G337" t="str">
            <v>KON-TEK AUTOMATION AND DRIVES</v>
          </cell>
          <cell r="H337" t="str">
            <v>STOCK SALES</v>
          </cell>
          <cell r="I337">
            <v>4</v>
          </cell>
          <cell r="J337" t="str">
            <v>Feb-2009</v>
          </cell>
          <cell r="K337" t="str">
            <v>Feb-2009</v>
          </cell>
          <cell r="L337" t="str">
            <v>GF</v>
          </cell>
          <cell r="M337" t="str">
            <v>INVERTER</v>
          </cell>
          <cell r="N337" t="str">
            <v>PCS</v>
          </cell>
          <cell r="O337">
            <v>8</v>
          </cell>
          <cell r="P337">
            <v>3216</v>
          </cell>
          <cell r="Q337" t="str">
            <v>ECO</v>
          </cell>
          <cell r="R337">
            <v>0</v>
          </cell>
          <cell r="S337">
            <v>3215.5452</v>
          </cell>
          <cell r="T337">
            <v>3215.5452</v>
          </cell>
          <cell r="U337">
            <v>1</v>
          </cell>
        </row>
        <row r="338">
          <cell r="A338" t="str">
            <v>FRN15F1S-2J</v>
          </cell>
          <cell r="B338" t="str">
            <v>GS090462</v>
          </cell>
          <cell r="C338">
            <v>1</v>
          </cell>
          <cell r="D338" t="str">
            <v>GI090593</v>
          </cell>
          <cell r="E338">
            <v>20090206</v>
          </cell>
          <cell r="F338" t="str">
            <v>4450</v>
          </cell>
          <cell r="G338" t="str">
            <v>FUJI ELECTRIC FA SUCURSAL EN ESPA?A</v>
          </cell>
          <cell r="H338" t="str">
            <v>STOCK SALES</v>
          </cell>
          <cell r="I338">
            <v>19</v>
          </cell>
          <cell r="J338" t="str">
            <v>Feb-2009</v>
          </cell>
          <cell r="K338" t="str">
            <v>Feb-2009</v>
          </cell>
          <cell r="L338" t="str">
            <v>GF</v>
          </cell>
          <cell r="M338" t="str">
            <v>INVERTER</v>
          </cell>
          <cell r="N338" t="str">
            <v>PCS</v>
          </cell>
          <cell r="O338">
            <v>20</v>
          </cell>
          <cell r="P338">
            <v>355</v>
          </cell>
          <cell r="Q338" t="str">
            <v>ECO</v>
          </cell>
          <cell r="R338">
            <v>0</v>
          </cell>
          <cell r="S338">
            <v>354.59</v>
          </cell>
          <cell r="T338">
            <v>354.59</v>
          </cell>
          <cell r="U338">
            <v>1</v>
          </cell>
        </row>
        <row r="339">
          <cell r="A339" t="str">
            <v>FRN15F1S-2J</v>
          </cell>
          <cell r="B339" t="str">
            <v>GS082509</v>
          </cell>
          <cell r="C339">
            <v>1</v>
          </cell>
          <cell r="D339" t="str">
            <v>GI090833</v>
          </cell>
          <cell r="E339">
            <v>20090220</v>
          </cell>
          <cell r="F339" t="str">
            <v>7950</v>
          </cell>
          <cell r="G339" t="str">
            <v>FUJI ELECTRIC FA EUROPE (CH) GMBH</v>
          </cell>
          <cell r="H339" t="str">
            <v>STOCK SALES</v>
          </cell>
          <cell r="I339">
            <v>0</v>
          </cell>
          <cell r="J339" t="str">
            <v>Feb-2009</v>
          </cell>
          <cell r="K339" t="str">
            <v>Feb-2009</v>
          </cell>
          <cell r="L339" t="str">
            <v>GF</v>
          </cell>
          <cell r="M339" t="str">
            <v>INVERTER</v>
          </cell>
          <cell r="N339" t="str">
            <v>PCS</v>
          </cell>
          <cell r="O339">
            <v>20</v>
          </cell>
          <cell r="P339">
            <v>355</v>
          </cell>
          <cell r="Q339" t="str">
            <v>ECO</v>
          </cell>
          <cell r="R339">
            <v>0</v>
          </cell>
          <cell r="S339">
            <v>354.59</v>
          </cell>
          <cell r="T339">
            <v>6737.21</v>
          </cell>
          <cell r="U339">
            <v>19</v>
          </cell>
        </row>
        <row r="340">
          <cell r="A340" t="str">
            <v>FRN15F1S-4E</v>
          </cell>
          <cell r="B340" t="str">
            <v>GS090134</v>
          </cell>
          <cell r="C340">
            <v>3</v>
          </cell>
          <cell r="D340" t="str">
            <v>GI090567</v>
          </cell>
          <cell r="E340">
            <v>20090204</v>
          </cell>
          <cell r="F340" t="str">
            <v>7285</v>
          </cell>
          <cell r="G340" t="str">
            <v>ATG ENGINEERING</v>
          </cell>
          <cell r="H340" t="str">
            <v>STOCK SALES</v>
          </cell>
          <cell r="I340">
            <v>218</v>
          </cell>
          <cell r="J340" t="str">
            <v>Feb-2009</v>
          </cell>
          <cell r="K340" t="str">
            <v>Feb-2009</v>
          </cell>
          <cell r="L340" t="str">
            <v>GF</v>
          </cell>
          <cell r="M340" t="str">
            <v>INVERTER</v>
          </cell>
          <cell r="N340" t="str">
            <v>PCS</v>
          </cell>
          <cell r="O340">
            <v>229</v>
          </cell>
          <cell r="P340">
            <v>371</v>
          </cell>
          <cell r="Q340" t="str">
            <v>ECO</v>
          </cell>
          <cell r="R340">
            <v>0</v>
          </cell>
          <cell r="S340">
            <v>370.78539999999998</v>
          </cell>
          <cell r="T340">
            <v>4078.6394</v>
          </cell>
          <cell r="U340">
            <v>11</v>
          </cell>
        </row>
        <row r="341">
          <cell r="A341" t="str">
            <v>FRN15F1S-4E</v>
          </cell>
          <cell r="B341" t="str">
            <v>GS090682</v>
          </cell>
          <cell r="C341">
            <v>4</v>
          </cell>
          <cell r="D341" t="str">
            <v>GI090821</v>
          </cell>
          <cell r="E341">
            <v>20090220</v>
          </cell>
          <cell r="F341" t="str">
            <v>7275</v>
          </cell>
          <cell r="G341" t="str">
            <v>ALPHA GROUP</v>
          </cell>
          <cell r="H341" t="str">
            <v>STOCK SALES</v>
          </cell>
          <cell r="I341">
            <v>208</v>
          </cell>
          <cell r="J341" t="str">
            <v>Feb-2009</v>
          </cell>
          <cell r="K341" t="str">
            <v>Feb-2009</v>
          </cell>
          <cell r="L341" t="str">
            <v>GF</v>
          </cell>
          <cell r="M341" t="str">
            <v>INVERTER</v>
          </cell>
          <cell r="N341" t="str">
            <v>PCS</v>
          </cell>
          <cell r="O341">
            <v>229</v>
          </cell>
          <cell r="P341">
            <v>371</v>
          </cell>
          <cell r="Q341" t="str">
            <v>ECO</v>
          </cell>
          <cell r="R341">
            <v>0</v>
          </cell>
          <cell r="S341">
            <v>370.78539999999998</v>
          </cell>
          <cell r="T341">
            <v>3707.8539999999998</v>
          </cell>
          <cell r="U341">
            <v>10</v>
          </cell>
        </row>
        <row r="342">
          <cell r="A342" t="str">
            <v>FRN15F1S-4E</v>
          </cell>
          <cell r="B342" t="str">
            <v>GS090616</v>
          </cell>
          <cell r="C342">
            <v>74</v>
          </cell>
          <cell r="D342" t="str">
            <v>GI090887</v>
          </cell>
          <cell r="E342">
            <v>20090225</v>
          </cell>
          <cell r="F342" t="str">
            <v>4028</v>
          </cell>
          <cell r="G342" t="str">
            <v>KON-TEK AUTOMATION AND DRIVES</v>
          </cell>
          <cell r="H342" t="str">
            <v>STOCK SALES</v>
          </cell>
          <cell r="I342">
            <v>202</v>
          </cell>
          <cell r="J342" t="str">
            <v>Feb-2009</v>
          </cell>
          <cell r="K342" t="str">
            <v>Feb-2009</v>
          </cell>
          <cell r="L342" t="str">
            <v>GF</v>
          </cell>
          <cell r="M342" t="str">
            <v>INVERTER</v>
          </cell>
          <cell r="N342" t="str">
            <v>PCS</v>
          </cell>
          <cell r="O342">
            <v>229</v>
          </cell>
          <cell r="P342">
            <v>371</v>
          </cell>
          <cell r="Q342" t="str">
            <v>ECO</v>
          </cell>
          <cell r="R342">
            <v>0</v>
          </cell>
          <cell r="S342">
            <v>370.78539999999998</v>
          </cell>
          <cell r="T342">
            <v>2224.7123999999999</v>
          </cell>
          <cell r="U342">
            <v>6</v>
          </cell>
        </row>
        <row r="343">
          <cell r="A343" t="str">
            <v>FRN160F1S-4E</v>
          </cell>
          <cell r="B343" t="str">
            <v>GS090616</v>
          </cell>
          <cell r="C343">
            <v>85</v>
          </cell>
          <cell r="D343" t="str">
            <v>GI090887</v>
          </cell>
          <cell r="E343">
            <v>20090225</v>
          </cell>
          <cell r="F343" t="str">
            <v>4028</v>
          </cell>
          <cell r="G343" t="str">
            <v>KON-TEK AUTOMATION AND DRIVES</v>
          </cell>
          <cell r="H343" t="str">
            <v>STOCK SALES</v>
          </cell>
          <cell r="I343">
            <v>3</v>
          </cell>
          <cell r="J343" t="str">
            <v>Feb-2009</v>
          </cell>
          <cell r="K343" t="str">
            <v>Feb-2009</v>
          </cell>
          <cell r="L343" t="str">
            <v>GF</v>
          </cell>
          <cell r="M343" t="str">
            <v>INVERTER</v>
          </cell>
          <cell r="N343" t="str">
            <v>PCS</v>
          </cell>
          <cell r="O343">
            <v>5</v>
          </cell>
          <cell r="P343">
            <v>3295</v>
          </cell>
          <cell r="Q343" t="str">
            <v>ECO</v>
          </cell>
          <cell r="R343">
            <v>0</v>
          </cell>
          <cell r="S343">
            <v>3295.08</v>
          </cell>
          <cell r="T343">
            <v>6590.16</v>
          </cell>
          <cell r="U343">
            <v>2</v>
          </cell>
        </row>
        <row r="344">
          <cell r="A344" t="str">
            <v>FRN18.5F1S-4E</v>
          </cell>
          <cell r="B344" t="str">
            <v>GS082857</v>
          </cell>
          <cell r="C344">
            <v>24</v>
          </cell>
          <cell r="D344" t="str">
            <v>GI090515</v>
          </cell>
          <cell r="E344">
            <v>20090204</v>
          </cell>
          <cell r="F344" t="str">
            <v>7282</v>
          </cell>
          <cell r="G344" t="str">
            <v>IES INVERT ELECTRIC SYSTEMS LTD.</v>
          </cell>
          <cell r="H344" t="str">
            <v>STOCK SALES</v>
          </cell>
          <cell r="I344">
            <v>73</v>
          </cell>
          <cell r="J344" t="str">
            <v>Feb-2009</v>
          </cell>
          <cell r="K344" t="str">
            <v>Feb-2009</v>
          </cell>
          <cell r="L344" t="str">
            <v>GF</v>
          </cell>
          <cell r="M344" t="str">
            <v>INVERTER</v>
          </cell>
          <cell r="N344" t="str">
            <v>PCS</v>
          </cell>
          <cell r="O344">
            <v>74</v>
          </cell>
          <cell r="P344">
            <v>471</v>
          </cell>
          <cell r="Q344" t="str">
            <v>ECO</v>
          </cell>
          <cell r="R344">
            <v>0</v>
          </cell>
          <cell r="S344">
            <v>470.65030000000002</v>
          </cell>
          <cell r="T344">
            <v>470.65030000000002</v>
          </cell>
          <cell r="U344">
            <v>1</v>
          </cell>
        </row>
        <row r="345">
          <cell r="A345" t="str">
            <v>FRN18.5F1S-4E</v>
          </cell>
          <cell r="B345" t="str">
            <v>GS090203</v>
          </cell>
          <cell r="C345">
            <v>2</v>
          </cell>
          <cell r="D345" t="str">
            <v>GI090573</v>
          </cell>
          <cell r="E345">
            <v>20090205</v>
          </cell>
          <cell r="F345" t="str">
            <v>7950</v>
          </cell>
          <cell r="G345" t="str">
            <v>FUJI ELECTRIC FA EUROPE (CH) GMBH</v>
          </cell>
          <cell r="H345" t="str">
            <v>STOCK SALES</v>
          </cell>
          <cell r="I345">
            <v>72</v>
          </cell>
          <cell r="J345" t="str">
            <v>Feb-2009</v>
          </cell>
          <cell r="K345" t="str">
            <v>Feb-2009</v>
          </cell>
          <cell r="L345" t="str">
            <v>GF</v>
          </cell>
          <cell r="M345" t="str">
            <v>INVERTER</v>
          </cell>
          <cell r="N345" t="str">
            <v>PCS</v>
          </cell>
          <cell r="O345">
            <v>74</v>
          </cell>
          <cell r="P345">
            <v>471</v>
          </cell>
          <cell r="Q345" t="str">
            <v>ECO</v>
          </cell>
          <cell r="R345">
            <v>0</v>
          </cell>
          <cell r="S345">
            <v>470.65030000000002</v>
          </cell>
          <cell r="T345">
            <v>470.65030000000002</v>
          </cell>
          <cell r="U345">
            <v>1</v>
          </cell>
        </row>
        <row r="346">
          <cell r="A346" t="str">
            <v>FRN18.5F1S-4E</v>
          </cell>
          <cell r="B346" t="str">
            <v>GS090528</v>
          </cell>
          <cell r="C346">
            <v>4</v>
          </cell>
          <cell r="D346" t="str">
            <v>GI090663</v>
          </cell>
          <cell r="E346">
            <v>20090216</v>
          </cell>
          <cell r="F346" t="str">
            <v>7950</v>
          </cell>
          <cell r="G346" t="str">
            <v>FUJI ELECTRIC FA EUROPE (CH) GMBH</v>
          </cell>
          <cell r="H346" t="str">
            <v>STOCK SALES</v>
          </cell>
          <cell r="I346">
            <v>71</v>
          </cell>
          <cell r="J346" t="str">
            <v>Feb-2009</v>
          </cell>
          <cell r="K346" t="str">
            <v>Feb-2009</v>
          </cell>
          <cell r="L346" t="str">
            <v>GF</v>
          </cell>
          <cell r="M346" t="str">
            <v>INVERTER</v>
          </cell>
          <cell r="N346" t="str">
            <v>PCS</v>
          </cell>
          <cell r="O346">
            <v>74</v>
          </cell>
          <cell r="P346">
            <v>471</v>
          </cell>
          <cell r="Q346" t="str">
            <v>ECO</v>
          </cell>
          <cell r="R346">
            <v>0</v>
          </cell>
          <cell r="S346">
            <v>470.65030000000002</v>
          </cell>
          <cell r="T346">
            <v>470.65030000000002</v>
          </cell>
          <cell r="U346">
            <v>1</v>
          </cell>
        </row>
        <row r="347">
          <cell r="A347" t="str">
            <v>FRN18.5F1S-4E</v>
          </cell>
          <cell r="B347" t="str">
            <v>GS090682</v>
          </cell>
          <cell r="C347">
            <v>5</v>
          </cell>
          <cell r="D347" t="str">
            <v>GI090821</v>
          </cell>
          <cell r="E347">
            <v>20090220</v>
          </cell>
          <cell r="F347" t="str">
            <v>7275</v>
          </cell>
          <cell r="G347" t="str">
            <v>ALPHA GROUP</v>
          </cell>
          <cell r="H347" t="str">
            <v>STOCK SALES</v>
          </cell>
          <cell r="I347">
            <v>70</v>
          </cell>
          <cell r="J347" t="str">
            <v>Feb-2009</v>
          </cell>
          <cell r="K347" t="str">
            <v>Feb-2009</v>
          </cell>
          <cell r="L347" t="str">
            <v>GF</v>
          </cell>
          <cell r="M347" t="str">
            <v>INVERTER</v>
          </cell>
          <cell r="N347" t="str">
            <v>PCS</v>
          </cell>
          <cell r="O347">
            <v>74</v>
          </cell>
          <cell r="P347">
            <v>471</v>
          </cell>
          <cell r="Q347" t="str">
            <v>ECO</v>
          </cell>
          <cell r="R347">
            <v>0</v>
          </cell>
          <cell r="S347">
            <v>470.65030000000002</v>
          </cell>
          <cell r="T347">
            <v>470.65030000000002</v>
          </cell>
          <cell r="U347">
            <v>1</v>
          </cell>
        </row>
        <row r="348">
          <cell r="A348" t="str">
            <v>FRN18.5F1S-4E</v>
          </cell>
          <cell r="B348" t="str">
            <v>GS090616</v>
          </cell>
          <cell r="C348">
            <v>75</v>
          </cell>
          <cell r="D348" t="str">
            <v>GI090887</v>
          </cell>
          <cell r="E348">
            <v>20090225</v>
          </cell>
          <cell r="F348" t="str">
            <v>4028</v>
          </cell>
          <cell r="G348" t="str">
            <v>KON-TEK AUTOMATION AND DRIVES</v>
          </cell>
          <cell r="H348" t="str">
            <v>STOCK SALES</v>
          </cell>
          <cell r="I348">
            <v>62</v>
          </cell>
          <cell r="J348" t="str">
            <v>Feb-2009</v>
          </cell>
          <cell r="K348" t="str">
            <v>Feb-2009</v>
          </cell>
          <cell r="L348" t="str">
            <v>GF</v>
          </cell>
          <cell r="M348" t="str">
            <v>INVERTER</v>
          </cell>
          <cell r="N348" t="str">
            <v>PCS</v>
          </cell>
          <cell r="O348">
            <v>74</v>
          </cell>
          <cell r="P348">
            <v>471</v>
          </cell>
          <cell r="Q348" t="str">
            <v>ECO</v>
          </cell>
          <cell r="R348">
            <v>0</v>
          </cell>
          <cell r="S348">
            <v>470.65030000000002</v>
          </cell>
          <cell r="T348">
            <v>3765.2024000000001</v>
          </cell>
          <cell r="U348">
            <v>8</v>
          </cell>
        </row>
        <row r="349">
          <cell r="A349" t="str">
            <v>FRN18.5F1S-4E</v>
          </cell>
          <cell r="B349" t="str">
            <v>GS090725</v>
          </cell>
          <cell r="C349">
            <v>8</v>
          </cell>
          <cell r="D349" t="str">
            <v>GI090933</v>
          </cell>
          <cell r="E349">
            <v>20090227</v>
          </cell>
          <cell r="F349" t="str">
            <v>4080</v>
          </cell>
          <cell r="G349" t="str">
            <v>SIDE SERVICIO INDUSTRIAL DE ELECTRONICA SA</v>
          </cell>
          <cell r="H349" t="str">
            <v>STOCK SALES</v>
          </cell>
          <cell r="I349">
            <v>61</v>
          </cell>
          <cell r="J349" t="str">
            <v>Feb-2009</v>
          </cell>
          <cell r="K349" t="str">
            <v>Feb-2009</v>
          </cell>
          <cell r="L349" t="str">
            <v>GF</v>
          </cell>
          <cell r="M349" t="str">
            <v>INVERTER</v>
          </cell>
          <cell r="N349" t="str">
            <v>PCS</v>
          </cell>
          <cell r="O349">
            <v>74</v>
          </cell>
          <cell r="P349">
            <v>471</v>
          </cell>
          <cell r="Q349" t="str">
            <v>ECO</v>
          </cell>
          <cell r="R349">
            <v>0</v>
          </cell>
          <cell r="S349">
            <v>470.65030000000002</v>
          </cell>
          <cell r="T349">
            <v>470.65030000000002</v>
          </cell>
          <cell r="U349">
            <v>1</v>
          </cell>
        </row>
        <row r="350">
          <cell r="A350" t="str">
            <v>FRN2.2F1S-4E</v>
          </cell>
          <cell r="B350" t="str">
            <v>GS090616</v>
          </cell>
          <cell r="C350">
            <v>69</v>
          </cell>
          <cell r="D350" t="str">
            <v>GI090887</v>
          </cell>
          <cell r="E350">
            <v>20090225</v>
          </cell>
          <cell r="F350" t="str">
            <v>4028</v>
          </cell>
          <cell r="G350" t="str">
            <v>KON-TEK AUTOMATION AND DRIVES</v>
          </cell>
          <cell r="H350" t="str">
            <v>STOCK SALES</v>
          </cell>
          <cell r="I350">
            <v>206</v>
          </cell>
          <cell r="J350" t="str">
            <v>Feb-2009</v>
          </cell>
          <cell r="K350" t="str">
            <v>Feb-2009</v>
          </cell>
          <cell r="L350" t="str">
            <v>GF</v>
          </cell>
          <cell r="M350" t="str">
            <v>INVERTER</v>
          </cell>
          <cell r="N350" t="str">
            <v>PCS</v>
          </cell>
          <cell r="O350">
            <v>210</v>
          </cell>
          <cell r="P350">
            <v>172</v>
          </cell>
          <cell r="Q350" t="str">
            <v>ECO</v>
          </cell>
          <cell r="R350">
            <v>0</v>
          </cell>
          <cell r="S350">
            <v>171.773</v>
          </cell>
          <cell r="T350">
            <v>687.09199999999998</v>
          </cell>
          <cell r="U350">
            <v>4</v>
          </cell>
        </row>
        <row r="351">
          <cell r="A351" t="str">
            <v>FRN22F1S-4E</v>
          </cell>
          <cell r="B351" t="str">
            <v>GS090203</v>
          </cell>
          <cell r="C351">
            <v>4</v>
          </cell>
          <cell r="D351" t="str">
            <v>GI090573</v>
          </cell>
          <cell r="E351">
            <v>20090205</v>
          </cell>
          <cell r="F351" t="str">
            <v>7950</v>
          </cell>
          <cell r="G351" t="str">
            <v>FUJI ELECTRIC FA EUROPE (CH) GMBH</v>
          </cell>
          <cell r="H351" t="str">
            <v>STOCK SALES</v>
          </cell>
          <cell r="I351">
            <v>68</v>
          </cell>
          <cell r="J351" t="str">
            <v>Feb-2009</v>
          </cell>
          <cell r="K351" t="str">
            <v>Feb-2009</v>
          </cell>
          <cell r="L351" t="str">
            <v>GF</v>
          </cell>
          <cell r="M351" t="str">
            <v>INVERTER</v>
          </cell>
          <cell r="N351" t="str">
            <v>PCS</v>
          </cell>
          <cell r="O351">
            <v>69</v>
          </cell>
          <cell r="P351">
            <v>520</v>
          </cell>
          <cell r="Q351" t="str">
            <v>ECO</v>
          </cell>
          <cell r="R351">
            <v>0</v>
          </cell>
          <cell r="S351">
            <v>519.8895</v>
          </cell>
          <cell r="T351">
            <v>519.8895</v>
          </cell>
          <cell r="U351">
            <v>1</v>
          </cell>
        </row>
        <row r="352">
          <cell r="A352" t="str">
            <v>FRN22F1S-4E</v>
          </cell>
          <cell r="B352" t="str">
            <v>GS090530</v>
          </cell>
          <cell r="C352">
            <v>1</v>
          </cell>
          <cell r="D352" t="str">
            <v>GI090664</v>
          </cell>
          <cell r="E352">
            <v>20090213</v>
          </cell>
          <cell r="F352" t="str">
            <v>4080</v>
          </cell>
          <cell r="G352" t="str">
            <v>SIDE SERVICIO INDUSTRIAL DE ELECTRONICA SA</v>
          </cell>
          <cell r="H352" t="str">
            <v>STOCK SALES</v>
          </cell>
          <cell r="I352">
            <v>67</v>
          </cell>
          <cell r="J352" t="str">
            <v>Feb-2009</v>
          </cell>
          <cell r="K352" t="str">
            <v>Feb-2009</v>
          </cell>
          <cell r="L352" t="str">
            <v>GF</v>
          </cell>
          <cell r="M352" t="str">
            <v>INVERTER</v>
          </cell>
          <cell r="N352" t="str">
            <v>PCS</v>
          </cell>
          <cell r="O352">
            <v>69</v>
          </cell>
          <cell r="P352">
            <v>520</v>
          </cell>
          <cell r="Q352" t="str">
            <v>ECO</v>
          </cell>
          <cell r="R352">
            <v>0</v>
          </cell>
          <cell r="S352">
            <v>519.8895</v>
          </cell>
          <cell r="T352">
            <v>519.8895</v>
          </cell>
          <cell r="U352">
            <v>1</v>
          </cell>
        </row>
        <row r="353">
          <cell r="A353" t="str">
            <v>FRN22F1S-4E</v>
          </cell>
          <cell r="B353" t="str">
            <v>GS090682</v>
          </cell>
          <cell r="C353">
            <v>6</v>
          </cell>
          <cell r="D353" t="str">
            <v>GI090821</v>
          </cell>
          <cell r="E353">
            <v>20090220</v>
          </cell>
          <cell r="F353" t="str">
            <v>7275</v>
          </cell>
          <cell r="G353" t="str">
            <v>ALPHA GROUP</v>
          </cell>
          <cell r="H353" t="str">
            <v>STOCK SALES</v>
          </cell>
          <cell r="I353">
            <v>57</v>
          </cell>
          <cell r="J353" t="str">
            <v>Feb-2009</v>
          </cell>
          <cell r="K353" t="str">
            <v>Feb-2009</v>
          </cell>
          <cell r="L353" t="str">
            <v>GF</v>
          </cell>
          <cell r="M353" t="str">
            <v>INVERTER</v>
          </cell>
          <cell r="N353" t="str">
            <v>PCS</v>
          </cell>
          <cell r="O353">
            <v>69</v>
          </cell>
          <cell r="P353">
            <v>520</v>
          </cell>
          <cell r="Q353" t="str">
            <v>ECO</v>
          </cell>
          <cell r="R353">
            <v>0</v>
          </cell>
          <cell r="S353">
            <v>519.8895</v>
          </cell>
          <cell r="T353">
            <v>5198.8950000000004</v>
          </cell>
          <cell r="U353">
            <v>10</v>
          </cell>
        </row>
        <row r="354">
          <cell r="A354" t="str">
            <v>FRN22F1S-4E</v>
          </cell>
          <cell r="B354" t="str">
            <v>GS090616</v>
          </cell>
          <cell r="C354">
            <v>76</v>
          </cell>
          <cell r="D354" t="str">
            <v>GI090887</v>
          </cell>
          <cell r="E354">
            <v>20090225</v>
          </cell>
          <cell r="F354" t="str">
            <v>4028</v>
          </cell>
          <cell r="G354" t="str">
            <v>KON-TEK AUTOMATION AND DRIVES</v>
          </cell>
          <cell r="H354" t="str">
            <v>STOCK SALES</v>
          </cell>
          <cell r="I354">
            <v>51</v>
          </cell>
          <cell r="J354" t="str">
            <v>Feb-2009</v>
          </cell>
          <cell r="K354" t="str">
            <v>Feb-2009</v>
          </cell>
          <cell r="L354" t="str">
            <v>GF</v>
          </cell>
          <cell r="M354" t="str">
            <v>INVERTER</v>
          </cell>
          <cell r="N354" t="str">
            <v>PCS</v>
          </cell>
          <cell r="O354">
            <v>69</v>
          </cell>
          <cell r="P354">
            <v>520</v>
          </cell>
          <cell r="Q354" t="str">
            <v>ECO</v>
          </cell>
          <cell r="R354">
            <v>0</v>
          </cell>
          <cell r="S354">
            <v>519.8895</v>
          </cell>
          <cell r="T354">
            <v>3119.337</v>
          </cell>
          <cell r="U354">
            <v>6</v>
          </cell>
        </row>
        <row r="355">
          <cell r="A355" t="str">
            <v>FRN22F1S-4E</v>
          </cell>
          <cell r="B355" t="str">
            <v>GS090725</v>
          </cell>
          <cell r="C355">
            <v>9</v>
          </cell>
          <cell r="D355" t="str">
            <v>GI090933</v>
          </cell>
          <cell r="E355">
            <v>20090227</v>
          </cell>
          <cell r="F355" t="str">
            <v>4080</v>
          </cell>
          <cell r="G355" t="str">
            <v>SIDE SERVICIO INDUSTRIAL DE ELECTRONICA SA</v>
          </cell>
          <cell r="H355" t="str">
            <v>STOCK SALES</v>
          </cell>
          <cell r="I355">
            <v>50</v>
          </cell>
          <cell r="J355" t="str">
            <v>Feb-2009</v>
          </cell>
          <cell r="K355" t="str">
            <v>Feb-2009</v>
          </cell>
          <cell r="L355" t="str">
            <v>GF</v>
          </cell>
          <cell r="M355" t="str">
            <v>INVERTER</v>
          </cell>
          <cell r="N355" t="str">
            <v>PCS</v>
          </cell>
          <cell r="O355">
            <v>69</v>
          </cell>
          <cell r="P355">
            <v>520</v>
          </cell>
          <cell r="Q355" t="str">
            <v>ECO</v>
          </cell>
          <cell r="R355">
            <v>0</v>
          </cell>
          <cell r="S355">
            <v>519.8895</v>
          </cell>
          <cell r="T355">
            <v>519.8895</v>
          </cell>
          <cell r="U355">
            <v>1</v>
          </cell>
        </row>
        <row r="356">
          <cell r="A356" t="str">
            <v>FRN30F1S-4E</v>
          </cell>
          <cell r="B356" t="str">
            <v>GS090411</v>
          </cell>
          <cell r="C356">
            <v>1</v>
          </cell>
          <cell r="D356" t="str">
            <v>GI090550</v>
          </cell>
          <cell r="E356">
            <v>20090205</v>
          </cell>
          <cell r="F356" t="str">
            <v>7095</v>
          </cell>
          <cell r="G356" t="str">
            <v>FUJI ELECTRIC FRANCE S.A.</v>
          </cell>
          <cell r="H356" t="str">
            <v>STOCK SALES</v>
          </cell>
          <cell r="I356">
            <v>54</v>
          </cell>
          <cell r="J356" t="str">
            <v>Feb-2009</v>
          </cell>
          <cell r="K356" t="str">
            <v>Feb-2009</v>
          </cell>
          <cell r="L356" t="str">
            <v>GF</v>
          </cell>
          <cell r="M356" t="str">
            <v>INVERTER</v>
          </cell>
          <cell r="N356" t="str">
            <v>PCS</v>
          </cell>
          <cell r="O356">
            <v>56</v>
          </cell>
          <cell r="P356">
            <v>789</v>
          </cell>
          <cell r="Q356" t="str">
            <v>ECO</v>
          </cell>
          <cell r="R356">
            <v>0</v>
          </cell>
          <cell r="S356">
            <v>788.74950000000001</v>
          </cell>
          <cell r="T356">
            <v>1577.499</v>
          </cell>
          <cell r="U356">
            <v>2</v>
          </cell>
        </row>
        <row r="357">
          <cell r="A357" t="str">
            <v>FRN30F1S-4E</v>
          </cell>
          <cell r="B357" t="str">
            <v>GS090531</v>
          </cell>
          <cell r="C357">
            <v>1</v>
          </cell>
          <cell r="D357" t="str">
            <v>GI090665</v>
          </cell>
          <cell r="E357">
            <v>20090213</v>
          </cell>
          <cell r="F357" t="str">
            <v>4080</v>
          </cell>
          <cell r="G357" t="str">
            <v>SIDE SERVICIO INDUSTRIAL DE ELECTRONICA SA</v>
          </cell>
          <cell r="H357" t="str">
            <v>STOCK SALES</v>
          </cell>
          <cell r="I357">
            <v>53</v>
          </cell>
          <cell r="J357" t="str">
            <v>Feb-2009</v>
          </cell>
          <cell r="K357" t="str">
            <v>Feb-2009</v>
          </cell>
          <cell r="L357" t="str">
            <v>GF</v>
          </cell>
          <cell r="M357" t="str">
            <v>INVERTER</v>
          </cell>
          <cell r="N357" t="str">
            <v>PCS</v>
          </cell>
          <cell r="O357">
            <v>56</v>
          </cell>
          <cell r="P357">
            <v>789</v>
          </cell>
          <cell r="Q357" t="str">
            <v>ECO</v>
          </cell>
          <cell r="R357">
            <v>0</v>
          </cell>
          <cell r="S357">
            <v>788.74950000000001</v>
          </cell>
          <cell r="T357">
            <v>788.74950000000001</v>
          </cell>
          <cell r="U357">
            <v>1</v>
          </cell>
        </row>
        <row r="358">
          <cell r="A358" t="str">
            <v>FRN30F1S-4E</v>
          </cell>
          <cell r="B358" t="str">
            <v>GS090528</v>
          </cell>
          <cell r="C358">
            <v>5</v>
          </cell>
          <cell r="D358" t="str">
            <v>GI090663</v>
          </cell>
          <cell r="E358">
            <v>20090216</v>
          </cell>
          <cell r="F358" t="str">
            <v>7950</v>
          </cell>
          <cell r="G358" t="str">
            <v>FUJI ELECTRIC FA EUROPE (CH) GMBH</v>
          </cell>
          <cell r="H358" t="str">
            <v>STOCK SALES</v>
          </cell>
          <cell r="I358">
            <v>52</v>
          </cell>
          <cell r="J358" t="str">
            <v>Feb-2009</v>
          </cell>
          <cell r="K358" t="str">
            <v>Feb-2009</v>
          </cell>
          <cell r="L358" t="str">
            <v>GF</v>
          </cell>
          <cell r="M358" t="str">
            <v>INVERTER</v>
          </cell>
          <cell r="N358" t="str">
            <v>PCS</v>
          </cell>
          <cell r="O358">
            <v>56</v>
          </cell>
          <cell r="P358">
            <v>789</v>
          </cell>
          <cell r="Q358" t="str">
            <v>ECO</v>
          </cell>
          <cell r="R358">
            <v>0</v>
          </cell>
          <cell r="S358">
            <v>788.74950000000001</v>
          </cell>
          <cell r="T358">
            <v>788.74950000000001</v>
          </cell>
          <cell r="U358">
            <v>1</v>
          </cell>
        </row>
        <row r="359">
          <cell r="A359" t="str">
            <v>FRN30F1S-4E</v>
          </cell>
          <cell r="B359" t="str">
            <v>GS090682</v>
          </cell>
          <cell r="C359">
            <v>7</v>
          </cell>
          <cell r="D359" t="str">
            <v>GI090821</v>
          </cell>
          <cell r="E359">
            <v>20090220</v>
          </cell>
          <cell r="F359" t="str">
            <v>7275</v>
          </cell>
          <cell r="G359" t="str">
            <v>ALPHA GROUP</v>
          </cell>
          <cell r="H359" t="str">
            <v>STOCK SALES</v>
          </cell>
          <cell r="I359">
            <v>50</v>
          </cell>
          <cell r="J359" t="str">
            <v>Feb-2009</v>
          </cell>
          <cell r="K359" t="str">
            <v>Feb-2009</v>
          </cell>
          <cell r="L359" t="str">
            <v>GF</v>
          </cell>
          <cell r="M359" t="str">
            <v>INVERTER</v>
          </cell>
          <cell r="N359" t="str">
            <v>PCS</v>
          </cell>
          <cell r="O359">
            <v>56</v>
          </cell>
          <cell r="P359">
            <v>789</v>
          </cell>
          <cell r="Q359" t="str">
            <v>ECO</v>
          </cell>
          <cell r="R359">
            <v>0</v>
          </cell>
          <cell r="S359">
            <v>788.74950000000001</v>
          </cell>
          <cell r="T359">
            <v>1577.499</v>
          </cell>
          <cell r="U359">
            <v>2</v>
          </cell>
        </row>
        <row r="360">
          <cell r="A360" t="str">
            <v>FRN45F1S-4E</v>
          </cell>
          <cell r="B360" t="str">
            <v>GS090616</v>
          </cell>
          <cell r="C360">
            <v>79</v>
          </cell>
          <cell r="D360" t="str">
            <v>GI090887</v>
          </cell>
          <cell r="E360">
            <v>20090225</v>
          </cell>
          <cell r="F360" t="str">
            <v>4028</v>
          </cell>
          <cell r="G360" t="str">
            <v>KON-TEK AUTOMATION AND DRIVES</v>
          </cell>
          <cell r="H360" t="str">
            <v>STOCK SALES</v>
          </cell>
          <cell r="I360">
            <v>18</v>
          </cell>
          <cell r="J360" t="str">
            <v>Feb-2009</v>
          </cell>
          <cell r="K360" t="str">
            <v>Feb-2009</v>
          </cell>
          <cell r="L360" t="str">
            <v>GF</v>
          </cell>
          <cell r="M360" t="str">
            <v>INVERTER</v>
          </cell>
          <cell r="N360" t="str">
            <v>PCS</v>
          </cell>
          <cell r="O360">
            <v>26</v>
          </cell>
          <cell r="P360">
            <v>984</v>
          </cell>
          <cell r="Q360" t="str">
            <v>ECO</v>
          </cell>
          <cell r="R360">
            <v>0</v>
          </cell>
          <cell r="S360">
            <v>984.24130000000002</v>
          </cell>
          <cell r="T360">
            <v>4921.2065000000002</v>
          </cell>
          <cell r="U360">
            <v>5</v>
          </cell>
        </row>
        <row r="361">
          <cell r="A361" t="str">
            <v>FRN5.5F1L-4E</v>
          </cell>
          <cell r="B361" t="str">
            <v>GS090550</v>
          </cell>
          <cell r="C361">
            <v>3</v>
          </cell>
          <cell r="D361" t="str">
            <v>GI090686</v>
          </cell>
          <cell r="E361">
            <v>20090213</v>
          </cell>
          <cell r="F361" t="str">
            <v>7274</v>
          </cell>
          <cell r="G361" t="str">
            <v>SAM GMBH</v>
          </cell>
          <cell r="H361" t="str">
            <v>STOCK SALES</v>
          </cell>
          <cell r="I361">
            <v>5</v>
          </cell>
          <cell r="J361" t="str">
            <v>Feb-2009</v>
          </cell>
          <cell r="K361" t="str">
            <v>Feb-2009</v>
          </cell>
          <cell r="L361" t="str">
            <v>GF</v>
          </cell>
          <cell r="M361" t="str">
            <v>INVERTER</v>
          </cell>
          <cell r="N361" t="str">
            <v>PCS</v>
          </cell>
          <cell r="O361">
            <v>6</v>
          </cell>
          <cell r="P361">
            <v>538</v>
          </cell>
          <cell r="Q361" t="str">
            <v>ECO</v>
          </cell>
          <cell r="R361">
            <v>0</v>
          </cell>
          <cell r="S361">
            <v>537.71</v>
          </cell>
          <cell r="T361">
            <v>537.71</v>
          </cell>
          <cell r="U361">
            <v>1</v>
          </cell>
        </row>
        <row r="362">
          <cell r="A362" t="str">
            <v>FRN5.5F1S-4E</v>
          </cell>
          <cell r="B362" t="str">
            <v>GS084211</v>
          </cell>
          <cell r="C362">
            <v>3</v>
          </cell>
          <cell r="D362" t="str">
            <v>GI090521</v>
          </cell>
          <cell r="E362">
            <v>20090204</v>
          </cell>
          <cell r="F362" t="str">
            <v>7282</v>
          </cell>
          <cell r="G362" t="str">
            <v>IES INVERT ELECTRIC SYSTEMS LTD.</v>
          </cell>
          <cell r="H362" t="str">
            <v>STOCK SALES</v>
          </cell>
          <cell r="I362">
            <v>277</v>
          </cell>
          <cell r="J362" t="str">
            <v>Feb-2009</v>
          </cell>
          <cell r="K362" t="str">
            <v>Feb-2009</v>
          </cell>
          <cell r="L362" t="str">
            <v>GF</v>
          </cell>
          <cell r="M362" t="str">
            <v>INVERTER</v>
          </cell>
          <cell r="N362" t="str">
            <v>PCS</v>
          </cell>
          <cell r="O362">
            <v>279</v>
          </cell>
          <cell r="P362">
            <v>269</v>
          </cell>
          <cell r="Q362" t="str">
            <v>ECO</v>
          </cell>
          <cell r="R362">
            <v>0</v>
          </cell>
          <cell r="S362">
            <v>268.89999999999998</v>
          </cell>
          <cell r="T362">
            <v>537.79999999999995</v>
          </cell>
          <cell r="U362">
            <v>2</v>
          </cell>
        </row>
        <row r="363">
          <cell r="A363" t="str">
            <v>FRN5.5F1S-4E</v>
          </cell>
          <cell r="B363" t="str">
            <v>GS090438</v>
          </cell>
          <cell r="C363">
            <v>14</v>
          </cell>
          <cell r="D363" t="str">
            <v>GI090685</v>
          </cell>
          <cell r="E363">
            <v>20090213</v>
          </cell>
          <cell r="F363" t="str">
            <v>4380</v>
          </cell>
          <cell r="G363" t="str">
            <v>AMTEK,  SPOL. S R.0.</v>
          </cell>
          <cell r="H363" t="str">
            <v>STOCK SALES</v>
          </cell>
          <cell r="I363">
            <v>276</v>
          </cell>
          <cell r="J363" t="str">
            <v>Feb-2009</v>
          </cell>
          <cell r="K363" t="str">
            <v>Feb-2009</v>
          </cell>
          <cell r="L363" t="str">
            <v>GF</v>
          </cell>
          <cell r="M363" t="str">
            <v>INVERTER</v>
          </cell>
          <cell r="N363" t="str">
            <v>PCS</v>
          </cell>
          <cell r="O363">
            <v>279</v>
          </cell>
          <cell r="P363">
            <v>269</v>
          </cell>
          <cell r="Q363" t="str">
            <v>ECO</v>
          </cell>
          <cell r="R363">
            <v>0</v>
          </cell>
          <cell r="S363">
            <v>268.89999999999998</v>
          </cell>
          <cell r="T363">
            <v>268.89999999999998</v>
          </cell>
          <cell r="U363">
            <v>1</v>
          </cell>
        </row>
        <row r="364">
          <cell r="A364" t="str">
            <v>FRN5.5F1S-4E</v>
          </cell>
          <cell r="B364" t="str">
            <v>GS090640</v>
          </cell>
          <cell r="C364">
            <v>1</v>
          </cell>
          <cell r="D364" t="str">
            <v>GI090775</v>
          </cell>
          <cell r="E364">
            <v>20090218</v>
          </cell>
          <cell r="F364" t="str">
            <v>7095</v>
          </cell>
          <cell r="G364" t="str">
            <v>FUJI ELECTRIC FRANCE S.A.</v>
          </cell>
          <cell r="H364" t="str">
            <v>STOCK SALES</v>
          </cell>
          <cell r="I364">
            <v>275</v>
          </cell>
          <cell r="J364" t="str">
            <v>Feb-2009</v>
          </cell>
          <cell r="K364" t="str">
            <v>Feb-2009</v>
          </cell>
          <cell r="L364" t="str">
            <v>GF</v>
          </cell>
          <cell r="M364" t="str">
            <v>INVERTER</v>
          </cell>
          <cell r="N364" t="str">
            <v>PCS</v>
          </cell>
          <cell r="O364">
            <v>279</v>
          </cell>
          <cell r="P364">
            <v>269</v>
          </cell>
          <cell r="Q364" t="str">
            <v>ECO</v>
          </cell>
          <cell r="R364">
            <v>0</v>
          </cell>
          <cell r="S364">
            <v>268.89999999999998</v>
          </cell>
          <cell r="T364">
            <v>268.89999999999998</v>
          </cell>
          <cell r="U364">
            <v>1</v>
          </cell>
        </row>
        <row r="365">
          <cell r="A365" t="str">
            <v>FRN5.5F1S-4E</v>
          </cell>
          <cell r="B365" t="str">
            <v>GS090682</v>
          </cell>
          <cell r="C365">
            <v>1</v>
          </cell>
          <cell r="D365" t="str">
            <v>GI090821</v>
          </cell>
          <cell r="E365">
            <v>20090220</v>
          </cell>
          <cell r="F365" t="str">
            <v>7275</v>
          </cell>
          <cell r="G365" t="str">
            <v>ALPHA GROUP</v>
          </cell>
          <cell r="H365" t="str">
            <v>STOCK SALES</v>
          </cell>
          <cell r="I365">
            <v>260</v>
          </cell>
          <cell r="J365" t="str">
            <v>Feb-2009</v>
          </cell>
          <cell r="K365" t="str">
            <v>Feb-2009</v>
          </cell>
          <cell r="L365" t="str">
            <v>GF</v>
          </cell>
          <cell r="M365" t="str">
            <v>INVERTER</v>
          </cell>
          <cell r="N365" t="str">
            <v>PCS</v>
          </cell>
          <cell r="O365">
            <v>279</v>
          </cell>
          <cell r="P365">
            <v>269</v>
          </cell>
          <cell r="Q365" t="str">
            <v>ECO</v>
          </cell>
          <cell r="R365">
            <v>0</v>
          </cell>
          <cell r="S365">
            <v>268.89999999999998</v>
          </cell>
          <cell r="T365">
            <v>4033.5</v>
          </cell>
          <cell r="U365">
            <v>15</v>
          </cell>
        </row>
        <row r="366">
          <cell r="A366" t="str">
            <v>FRN5.5F1S-4E</v>
          </cell>
          <cell r="B366" t="str">
            <v>GS090720</v>
          </cell>
          <cell r="C366">
            <v>2</v>
          </cell>
          <cell r="D366" t="str">
            <v>GI090861</v>
          </cell>
          <cell r="E366">
            <v>20090224</v>
          </cell>
          <cell r="F366" t="str">
            <v>4080</v>
          </cell>
          <cell r="G366" t="str">
            <v>SIDE SERVICIO INDUSTRIAL DE ELECTRONICA SA</v>
          </cell>
          <cell r="H366" t="str">
            <v>STOCK SALES</v>
          </cell>
          <cell r="I366">
            <v>256</v>
          </cell>
          <cell r="J366" t="str">
            <v>Feb-2009</v>
          </cell>
          <cell r="K366" t="str">
            <v>Feb-2009</v>
          </cell>
          <cell r="L366" t="str">
            <v>GF</v>
          </cell>
          <cell r="M366" t="str">
            <v>INVERTER</v>
          </cell>
          <cell r="N366" t="str">
            <v>PCS</v>
          </cell>
          <cell r="O366">
            <v>279</v>
          </cell>
          <cell r="P366">
            <v>269</v>
          </cell>
          <cell r="Q366" t="str">
            <v>ECO</v>
          </cell>
          <cell r="R366">
            <v>0</v>
          </cell>
          <cell r="S366">
            <v>268.89999999999998</v>
          </cell>
          <cell r="T366">
            <v>1075.5999999999999</v>
          </cell>
          <cell r="U366">
            <v>4</v>
          </cell>
        </row>
        <row r="367">
          <cell r="A367" t="str">
            <v>FRN5.5F1S-4E</v>
          </cell>
          <cell r="B367" t="str">
            <v>GS090616</v>
          </cell>
          <cell r="C367">
            <v>71</v>
          </cell>
          <cell r="D367" t="str">
            <v>GI090887</v>
          </cell>
          <cell r="E367">
            <v>20090225</v>
          </cell>
          <cell r="F367" t="str">
            <v>4028</v>
          </cell>
          <cell r="G367" t="str">
            <v>KON-TEK AUTOMATION AND DRIVES</v>
          </cell>
          <cell r="H367" t="str">
            <v>STOCK SALES</v>
          </cell>
          <cell r="I367">
            <v>248</v>
          </cell>
          <cell r="J367" t="str">
            <v>Feb-2009</v>
          </cell>
          <cell r="K367" t="str">
            <v>Feb-2009</v>
          </cell>
          <cell r="L367" t="str">
            <v>GF</v>
          </cell>
          <cell r="M367" t="str">
            <v>INVERTER</v>
          </cell>
          <cell r="N367" t="str">
            <v>PCS</v>
          </cell>
          <cell r="O367">
            <v>279</v>
          </cell>
          <cell r="P367">
            <v>269</v>
          </cell>
          <cell r="Q367" t="str">
            <v>ECO</v>
          </cell>
          <cell r="R367">
            <v>0</v>
          </cell>
          <cell r="S367">
            <v>268.89999999999998</v>
          </cell>
          <cell r="T367">
            <v>2151.1999999999998</v>
          </cell>
          <cell r="U367">
            <v>8</v>
          </cell>
        </row>
        <row r="368">
          <cell r="A368" t="str">
            <v>FRN55F1L-4E</v>
          </cell>
          <cell r="B368" t="str">
            <v>GS090427</v>
          </cell>
          <cell r="C368">
            <v>1</v>
          </cell>
          <cell r="D368" t="str">
            <v>GI090628</v>
          </cell>
          <cell r="E368">
            <v>20090210</v>
          </cell>
          <cell r="F368" t="str">
            <v>7412</v>
          </cell>
          <cell r="G368" t="str">
            <v>BOLIN TECHNOLOGIES GMBH</v>
          </cell>
          <cell r="H368" t="str">
            <v>STOCK SALES</v>
          </cell>
          <cell r="I368">
            <v>1</v>
          </cell>
          <cell r="J368" t="str">
            <v>Feb-2009</v>
          </cell>
          <cell r="K368" t="str">
            <v>Feb-2009</v>
          </cell>
          <cell r="L368" t="str">
            <v>GF</v>
          </cell>
          <cell r="M368" t="str">
            <v>INVERTER</v>
          </cell>
          <cell r="N368" t="str">
            <v>PCS</v>
          </cell>
          <cell r="O368">
            <v>3</v>
          </cell>
          <cell r="P368">
            <v>2959</v>
          </cell>
          <cell r="Q368" t="str">
            <v>ECO</v>
          </cell>
          <cell r="R368">
            <v>0</v>
          </cell>
          <cell r="S368">
            <v>2959.45</v>
          </cell>
          <cell r="T368">
            <v>5918.9</v>
          </cell>
          <cell r="U368">
            <v>2</v>
          </cell>
        </row>
        <row r="369">
          <cell r="A369" t="str">
            <v>FRN55F1S-4E</v>
          </cell>
          <cell r="B369" t="str">
            <v>GS090394</v>
          </cell>
          <cell r="C369">
            <v>1</v>
          </cell>
          <cell r="D369" t="str">
            <v>GI090498</v>
          </cell>
          <cell r="E369">
            <v>20090203</v>
          </cell>
          <cell r="F369" t="str">
            <v>4080</v>
          </cell>
          <cell r="G369" t="str">
            <v>SIDE SERVICIO INDUSTRIAL DE ELECTRONICA SA</v>
          </cell>
          <cell r="H369" t="str">
            <v>STOCK SALES</v>
          </cell>
          <cell r="I369">
            <v>6</v>
          </cell>
          <cell r="J369" t="str">
            <v>Feb-2009</v>
          </cell>
          <cell r="K369" t="str">
            <v>Feb-2009</v>
          </cell>
          <cell r="L369" t="str">
            <v>GF</v>
          </cell>
          <cell r="M369" t="str">
            <v>INVERTER</v>
          </cell>
          <cell r="N369" t="str">
            <v>PCS</v>
          </cell>
          <cell r="O369">
            <v>7</v>
          </cell>
          <cell r="P369">
            <v>1319</v>
          </cell>
          <cell r="Q369" t="str">
            <v>ECO</v>
          </cell>
          <cell r="R369">
            <v>0</v>
          </cell>
          <cell r="S369">
            <v>1319.4</v>
          </cell>
          <cell r="T369">
            <v>1319.4</v>
          </cell>
          <cell r="U369">
            <v>1</v>
          </cell>
        </row>
        <row r="370">
          <cell r="A370" t="str">
            <v>FRN55F1S-4E</v>
          </cell>
          <cell r="B370" t="str">
            <v>GS090642</v>
          </cell>
          <cell r="C370">
            <v>1</v>
          </cell>
          <cell r="D370" t="str">
            <v>GI090779</v>
          </cell>
          <cell r="E370">
            <v>20090218</v>
          </cell>
          <cell r="F370" t="str">
            <v>4080</v>
          </cell>
          <cell r="G370" t="str">
            <v>SIDE SERVICIO INDUSTRIAL DE ELECTRONICA SA</v>
          </cell>
          <cell r="H370" t="str">
            <v>STOCK SALES</v>
          </cell>
          <cell r="I370">
            <v>5</v>
          </cell>
          <cell r="J370" t="str">
            <v>Feb-2009</v>
          </cell>
          <cell r="K370" t="str">
            <v>Feb-2009</v>
          </cell>
          <cell r="L370" t="str">
            <v>GF</v>
          </cell>
          <cell r="M370" t="str">
            <v>INVERTER</v>
          </cell>
          <cell r="N370" t="str">
            <v>PCS</v>
          </cell>
          <cell r="O370">
            <v>7</v>
          </cell>
          <cell r="P370">
            <v>1319</v>
          </cell>
          <cell r="Q370" t="str">
            <v>ECO</v>
          </cell>
          <cell r="R370">
            <v>0</v>
          </cell>
          <cell r="S370">
            <v>1319.4</v>
          </cell>
          <cell r="T370">
            <v>1319.4</v>
          </cell>
          <cell r="U370">
            <v>1</v>
          </cell>
        </row>
        <row r="371">
          <cell r="A371" t="str">
            <v>FRN7.5F1S-4E</v>
          </cell>
          <cell r="B371" t="str">
            <v>GS083876</v>
          </cell>
          <cell r="C371">
            <v>11</v>
          </cell>
          <cell r="D371" t="str">
            <v>GI090519</v>
          </cell>
          <cell r="E371">
            <v>20090204</v>
          </cell>
          <cell r="F371" t="str">
            <v>7282</v>
          </cell>
          <cell r="G371" t="str">
            <v>IES INVERT ELECTRIC SYSTEMS LTD.</v>
          </cell>
          <cell r="H371" t="str">
            <v>STOCK SALES</v>
          </cell>
          <cell r="I371">
            <v>214</v>
          </cell>
          <cell r="J371" t="str">
            <v>Feb-2009</v>
          </cell>
          <cell r="K371" t="str">
            <v>Feb-2009</v>
          </cell>
          <cell r="L371" t="str">
            <v>GF</v>
          </cell>
          <cell r="M371" t="str">
            <v>INVERTER</v>
          </cell>
          <cell r="N371" t="str">
            <v>PCS</v>
          </cell>
          <cell r="O371">
            <v>215</v>
          </cell>
          <cell r="P371">
            <v>281</v>
          </cell>
          <cell r="Q371" t="str">
            <v>ECO</v>
          </cell>
          <cell r="R371">
            <v>0</v>
          </cell>
          <cell r="S371">
            <v>281.02210000000002</v>
          </cell>
          <cell r="T371">
            <v>281.02210000000002</v>
          </cell>
          <cell r="U371">
            <v>1</v>
          </cell>
        </row>
        <row r="372">
          <cell r="A372" t="str">
            <v>FRN7.5F1S-4E</v>
          </cell>
          <cell r="B372" t="str">
            <v>GS084228</v>
          </cell>
          <cell r="C372">
            <v>1</v>
          </cell>
          <cell r="D372" t="str">
            <v>GI090522</v>
          </cell>
          <cell r="E372">
            <v>20090204</v>
          </cell>
          <cell r="F372" t="str">
            <v>7282</v>
          </cell>
          <cell r="G372" t="str">
            <v>IES INVERT ELECTRIC SYSTEMS LTD.</v>
          </cell>
          <cell r="H372" t="str">
            <v>STOCK SALES</v>
          </cell>
          <cell r="I372">
            <v>212</v>
          </cell>
          <cell r="J372" t="str">
            <v>Feb-2009</v>
          </cell>
          <cell r="K372" t="str">
            <v>Feb-2009</v>
          </cell>
          <cell r="L372" t="str">
            <v>GF</v>
          </cell>
          <cell r="M372" t="str">
            <v>INVERTER</v>
          </cell>
          <cell r="N372" t="str">
            <v>PCS</v>
          </cell>
          <cell r="O372">
            <v>215</v>
          </cell>
          <cell r="P372">
            <v>281</v>
          </cell>
          <cell r="Q372" t="str">
            <v>ECO</v>
          </cell>
          <cell r="R372">
            <v>0</v>
          </cell>
          <cell r="S372">
            <v>281.02210000000002</v>
          </cell>
          <cell r="T372">
            <v>562.04420000000005</v>
          </cell>
          <cell r="U372">
            <v>2</v>
          </cell>
        </row>
        <row r="373">
          <cell r="A373" t="str">
            <v>FRN7.5F1S-4E</v>
          </cell>
          <cell r="B373" t="str">
            <v>GS090134</v>
          </cell>
          <cell r="C373">
            <v>1</v>
          </cell>
          <cell r="D373" t="str">
            <v>GI090567</v>
          </cell>
          <cell r="E373">
            <v>20090204</v>
          </cell>
          <cell r="F373" t="str">
            <v>7285</v>
          </cell>
          <cell r="G373" t="str">
            <v>ATG ENGINEERING</v>
          </cell>
          <cell r="H373" t="str">
            <v>STOCK SALES</v>
          </cell>
          <cell r="I373">
            <v>206</v>
          </cell>
          <cell r="J373" t="str">
            <v>Feb-2009</v>
          </cell>
          <cell r="K373" t="str">
            <v>Feb-2009</v>
          </cell>
          <cell r="L373" t="str">
            <v>GF</v>
          </cell>
          <cell r="M373" t="str">
            <v>INVERTER</v>
          </cell>
          <cell r="N373" t="str">
            <v>PCS</v>
          </cell>
          <cell r="O373">
            <v>215</v>
          </cell>
          <cell r="P373">
            <v>281</v>
          </cell>
          <cell r="Q373" t="str">
            <v>ECO</v>
          </cell>
          <cell r="R373">
            <v>0</v>
          </cell>
          <cell r="S373">
            <v>281.02210000000002</v>
          </cell>
          <cell r="T373">
            <v>1686.1326000000001</v>
          </cell>
          <cell r="U373">
            <v>6</v>
          </cell>
        </row>
        <row r="374">
          <cell r="A374" t="str">
            <v>TP-G1-SD</v>
          </cell>
          <cell r="B374" t="str">
            <v>GS090148</v>
          </cell>
          <cell r="C374">
            <v>4</v>
          </cell>
          <cell r="D374" t="str">
            <v>GI090560</v>
          </cell>
          <cell r="E374">
            <v>20090210</v>
          </cell>
          <cell r="F374" t="str">
            <v>7716</v>
          </cell>
          <cell r="G374" t="str">
            <v>MEA</v>
          </cell>
          <cell r="H374" t="str">
            <v>STOCK SALES</v>
          </cell>
          <cell r="I374">
            <v>1964</v>
          </cell>
          <cell r="J374" t="str">
            <v>Feb-2009</v>
          </cell>
          <cell r="K374" t="str">
            <v>Feb-2009</v>
          </cell>
          <cell r="L374" t="str">
            <v>GF</v>
          </cell>
          <cell r="M374" t="str">
            <v>INVERTER</v>
          </cell>
          <cell r="N374" t="str">
            <v>PCS</v>
          </cell>
          <cell r="O374">
            <v>2014</v>
          </cell>
          <cell r="P374">
            <v>37</v>
          </cell>
          <cell r="Q374" t="str">
            <v>ED&amp;C ALL</v>
          </cell>
          <cell r="R374">
            <v>0</v>
          </cell>
          <cell r="S374">
            <v>36.5</v>
          </cell>
          <cell r="T374">
            <v>1825</v>
          </cell>
          <cell r="U374">
            <v>50</v>
          </cell>
        </row>
        <row r="375">
          <cell r="A375" t="str">
            <v>TP-G1-SD</v>
          </cell>
          <cell r="B375" t="str">
            <v>GS090266</v>
          </cell>
          <cell r="C375">
            <v>4</v>
          </cell>
          <cell r="D375" t="str">
            <v>GI090662</v>
          </cell>
          <cell r="E375">
            <v>20090212</v>
          </cell>
          <cell r="F375" t="str">
            <v>7712</v>
          </cell>
          <cell r="G375" t="str">
            <v>SODIMAS</v>
          </cell>
          <cell r="H375" t="str">
            <v>STOCK SALES</v>
          </cell>
          <cell r="I375">
            <v>1856</v>
          </cell>
          <cell r="J375" t="str">
            <v>Feb-2009</v>
          </cell>
          <cell r="K375" t="str">
            <v>Feb-2009</v>
          </cell>
          <cell r="L375" t="str">
            <v>GF</v>
          </cell>
          <cell r="M375" t="str">
            <v>INVERTER</v>
          </cell>
          <cell r="N375" t="str">
            <v>PCS</v>
          </cell>
          <cell r="O375">
            <v>2014</v>
          </cell>
          <cell r="P375">
            <v>37</v>
          </cell>
          <cell r="Q375" t="str">
            <v>ED&amp;C ALL</v>
          </cell>
          <cell r="R375">
            <v>0</v>
          </cell>
          <cell r="S375">
            <v>36.5</v>
          </cell>
          <cell r="T375">
            <v>3942</v>
          </cell>
          <cell r="U375">
            <v>108</v>
          </cell>
        </row>
        <row r="376">
          <cell r="A376" t="str">
            <v>TP-G1-SD</v>
          </cell>
          <cell r="B376" t="str">
            <v>GS090435</v>
          </cell>
          <cell r="C376">
            <v>3</v>
          </cell>
          <cell r="D376" t="str">
            <v>GI090696</v>
          </cell>
          <cell r="E376">
            <v>20090213</v>
          </cell>
          <cell r="F376" t="str">
            <v>7716</v>
          </cell>
          <cell r="G376" t="str">
            <v>MEA</v>
          </cell>
          <cell r="H376" t="str">
            <v>STOCK SALES</v>
          </cell>
          <cell r="I376">
            <v>1806</v>
          </cell>
          <cell r="J376" t="str">
            <v>Feb-2009</v>
          </cell>
          <cell r="K376" t="str">
            <v>Feb-2009</v>
          </cell>
          <cell r="L376" t="str">
            <v>GF</v>
          </cell>
          <cell r="M376" t="str">
            <v>INVERTER</v>
          </cell>
          <cell r="N376" t="str">
            <v>PCS</v>
          </cell>
          <cell r="O376">
            <v>2014</v>
          </cell>
          <cell r="P376">
            <v>37</v>
          </cell>
          <cell r="Q376" t="str">
            <v>ED&amp;C ALL</v>
          </cell>
          <cell r="R376">
            <v>0</v>
          </cell>
          <cell r="S376">
            <v>36.5</v>
          </cell>
          <cell r="T376">
            <v>1825</v>
          </cell>
          <cell r="U376">
            <v>50</v>
          </cell>
        </row>
        <row r="377">
          <cell r="A377" t="str">
            <v>TP-G1-SD</v>
          </cell>
          <cell r="B377" t="str">
            <v>GS090307</v>
          </cell>
          <cell r="C377">
            <v>4</v>
          </cell>
          <cell r="D377" t="str">
            <v>GI090741</v>
          </cell>
          <cell r="E377">
            <v>20090217</v>
          </cell>
          <cell r="F377" t="str">
            <v>7712</v>
          </cell>
          <cell r="G377" t="str">
            <v>SODIMAS</v>
          </cell>
          <cell r="H377" t="str">
            <v>STOCK SALES</v>
          </cell>
          <cell r="I377">
            <v>1780</v>
          </cell>
          <cell r="J377" t="str">
            <v>Feb-2009</v>
          </cell>
          <cell r="K377" t="str">
            <v>Feb-2009</v>
          </cell>
          <cell r="L377" t="str">
            <v>GF</v>
          </cell>
          <cell r="M377" t="str">
            <v>INVERTER</v>
          </cell>
          <cell r="N377" t="str">
            <v>PCS</v>
          </cell>
          <cell r="O377">
            <v>2014</v>
          </cell>
          <cell r="P377">
            <v>37</v>
          </cell>
          <cell r="Q377" t="str">
            <v>ED&amp;C ALL</v>
          </cell>
          <cell r="R377">
            <v>0</v>
          </cell>
          <cell r="S377">
            <v>36.5</v>
          </cell>
          <cell r="T377">
            <v>949</v>
          </cell>
          <cell r="U377">
            <v>26</v>
          </cell>
        </row>
        <row r="378">
          <cell r="A378" t="str">
            <v>TP-G1-SD</v>
          </cell>
          <cell r="B378" t="str">
            <v>GS090402</v>
          </cell>
          <cell r="C378">
            <v>3</v>
          </cell>
          <cell r="D378" t="str">
            <v>GI090827</v>
          </cell>
          <cell r="E378">
            <v>20090225</v>
          </cell>
          <cell r="F378" t="str">
            <v>7712</v>
          </cell>
          <cell r="G378" t="str">
            <v>SODIMAS</v>
          </cell>
          <cell r="H378" t="str">
            <v>STOCK SALES</v>
          </cell>
          <cell r="I378">
            <v>1730</v>
          </cell>
          <cell r="J378" t="str">
            <v>Feb-2009</v>
          </cell>
          <cell r="K378" t="str">
            <v>Feb-2009</v>
          </cell>
          <cell r="L378" t="str">
            <v>GF</v>
          </cell>
          <cell r="M378" t="str">
            <v>INVERTER</v>
          </cell>
          <cell r="N378" t="str">
            <v>PCS</v>
          </cell>
          <cell r="O378">
            <v>2014</v>
          </cell>
          <cell r="P378">
            <v>37</v>
          </cell>
          <cell r="Q378" t="str">
            <v>ED&amp;C ALL</v>
          </cell>
          <cell r="R378">
            <v>0</v>
          </cell>
          <cell r="S378">
            <v>36.5</v>
          </cell>
          <cell r="T378">
            <v>1825</v>
          </cell>
          <cell r="U378">
            <v>50</v>
          </cell>
        </row>
        <row r="379">
          <cell r="A379" t="str">
            <v>TP-G1-SD</v>
          </cell>
          <cell r="B379" t="str">
            <v>GS090436</v>
          </cell>
          <cell r="C379">
            <v>2</v>
          </cell>
          <cell r="D379" t="str">
            <v>GI090892</v>
          </cell>
          <cell r="E379">
            <v>20090226</v>
          </cell>
          <cell r="F379" t="str">
            <v>7716</v>
          </cell>
          <cell r="G379" t="str">
            <v>MEA</v>
          </cell>
          <cell r="H379" t="str">
            <v>STOCK SALES</v>
          </cell>
          <cell r="I379">
            <v>1680</v>
          </cell>
          <cell r="J379" t="str">
            <v>Feb-2009</v>
          </cell>
          <cell r="K379" t="str">
            <v>Feb-2009</v>
          </cell>
          <cell r="L379" t="str">
            <v>GF</v>
          </cell>
          <cell r="M379" t="str">
            <v>INVERTER</v>
          </cell>
          <cell r="N379" t="str">
            <v>PCS</v>
          </cell>
          <cell r="O379">
            <v>2014</v>
          </cell>
          <cell r="P379">
            <v>37</v>
          </cell>
          <cell r="Q379" t="str">
            <v>ED&amp;C ALL</v>
          </cell>
          <cell r="R379">
            <v>0</v>
          </cell>
          <cell r="S379">
            <v>36.5</v>
          </cell>
          <cell r="T379">
            <v>1825</v>
          </cell>
          <cell r="U379">
            <v>50</v>
          </cell>
        </row>
        <row r="380">
          <cell r="A380" t="str">
            <v>FRN30G1S-2J</v>
          </cell>
          <cell r="B380" t="str">
            <v>GS084023</v>
          </cell>
          <cell r="C380">
            <v>11</v>
          </cell>
          <cell r="D380" t="str">
            <v>GI090835</v>
          </cell>
          <cell r="E380">
            <v>20090220</v>
          </cell>
          <cell r="F380" t="str">
            <v>4060</v>
          </cell>
          <cell r="G380" t="str">
            <v>LOENNE SCANDINAVIA A.S. (N)</v>
          </cell>
          <cell r="H380" t="str">
            <v>STOCK SALES</v>
          </cell>
          <cell r="I380">
            <v>0</v>
          </cell>
          <cell r="J380" t="str">
            <v>Feb-2009</v>
          </cell>
          <cell r="K380" t="str">
            <v>Feb-2009</v>
          </cell>
          <cell r="L380" t="str">
            <v>GF</v>
          </cell>
          <cell r="M380" t="str">
            <v>INVERTER</v>
          </cell>
          <cell r="N380" t="str">
            <v>PCS</v>
          </cell>
          <cell r="O380">
            <v>0</v>
          </cell>
          <cell r="P380">
            <v>1490</v>
          </cell>
          <cell r="Q380" t="str">
            <v>FRN-G11S-2 &lt; 22 KW (G515)</v>
          </cell>
          <cell r="R380">
            <v>0</v>
          </cell>
          <cell r="S380">
            <v>1489.97</v>
          </cell>
          <cell r="T380">
            <v>1489.97</v>
          </cell>
          <cell r="U380">
            <v>1</v>
          </cell>
        </row>
        <row r="381">
          <cell r="A381" t="str">
            <v>FRN1.5G1E-4E</v>
          </cell>
          <cell r="B381" t="str">
            <v>GS090405</v>
          </cell>
          <cell r="C381">
            <v>1</v>
          </cell>
          <cell r="D381" t="str">
            <v>GI090532</v>
          </cell>
          <cell r="E381">
            <v>20090203</v>
          </cell>
          <cell r="F381" t="str">
            <v>4027</v>
          </cell>
          <cell r="G381" t="str">
            <v>K.LEY GMBH &amp; CO. KG</v>
          </cell>
          <cell r="H381" t="str">
            <v>STOCK SALES</v>
          </cell>
          <cell r="I381">
            <v>92</v>
          </cell>
          <cell r="J381" t="str">
            <v>Feb-2009</v>
          </cell>
          <cell r="K381" t="str">
            <v>Feb-2009</v>
          </cell>
          <cell r="L381" t="str">
            <v>GF</v>
          </cell>
          <cell r="M381" t="str">
            <v>INVERTER</v>
          </cell>
          <cell r="N381" t="str">
            <v>PCS</v>
          </cell>
          <cell r="O381">
            <v>94</v>
          </cell>
          <cell r="P381">
            <v>150</v>
          </cell>
          <cell r="Q381" t="str">
            <v>FRN-G11S-4EN &lt; 22KW (G511)</v>
          </cell>
          <cell r="R381">
            <v>0</v>
          </cell>
          <cell r="S381">
            <v>147.6292</v>
          </cell>
          <cell r="T381">
            <v>295.25839999999999</v>
          </cell>
          <cell r="U381">
            <v>2</v>
          </cell>
        </row>
        <row r="382">
          <cell r="A382" t="str">
            <v>FRN1.5G1E-4E</v>
          </cell>
          <cell r="B382" t="str">
            <v>GS090472</v>
          </cell>
          <cell r="C382">
            <v>1</v>
          </cell>
          <cell r="D382" t="str">
            <v>GI090613</v>
          </cell>
          <cell r="E382">
            <v>20090209</v>
          </cell>
          <cell r="F382" t="str">
            <v>7274</v>
          </cell>
          <cell r="G382" t="str">
            <v>SAM GMBH</v>
          </cell>
          <cell r="H382" t="str">
            <v>STOCK SALES</v>
          </cell>
          <cell r="I382">
            <v>91</v>
          </cell>
          <cell r="J382" t="str">
            <v>Feb-2009</v>
          </cell>
          <cell r="K382" t="str">
            <v>Feb-2009</v>
          </cell>
          <cell r="L382" t="str">
            <v>GF</v>
          </cell>
          <cell r="M382" t="str">
            <v>INVERTER</v>
          </cell>
          <cell r="N382" t="str">
            <v>PCS</v>
          </cell>
          <cell r="O382">
            <v>94</v>
          </cell>
          <cell r="P382">
            <v>150</v>
          </cell>
          <cell r="Q382" t="str">
            <v>FRN-G11S-4EN &lt; 22KW (G511)</v>
          </cell>
          <cell r="R382">
            <v>0</v>
          </cell>
          <cell r="S382">
            <v>147.6292</v>
          </cell>
          <cell r="T382">
            <v>147.6292</v>
          </cell>
          <cell r="U382">
            <v>1</v>
          </cell>
        </row>
        <row r="383">
          <cell r="A383" t="str">
            <v>FRN1.5G1E-4E</v>
          </cell>
          <cell r="B383" t="str">
            <v>GS090538</v>
          </cell>
          <cell r="C383">
            <v>1</v>
          </cell>
          <cell r="D383" t="str">
            <v>GI090758</v>
          </cell>
          <cell r="E383">
            <v>20090218</v>
          </cell>
          <cell r="F383" t="str">
            <v>5200</v>
          </cell>
          <cell r="G383" t="str">
            <v>A.F. ELECTRONICS MOTOR CONTROL</v>
          </cell>
          <cell r="H383" t="str">
            <v>STOCK SALES</v>
          </cell>
          <cell r="I383">
            <v>120</v>
          </cell>
          <cell r="J383" t="str">
            <v>Feb-2009</v>
          </cell>
          <cell r="K383" t="str">
            <v>Feb-2009</v>
          </cell>
          <cell r="L383" t="str">
            <v>GF</v>
          </cell>
          <cell r="M383" t="str">
            <v>INVERTER</v>
          </cell>
          <cell r="N383" t="str">
            <v>PCS</v>
          </cell>
          <cell r="O383">
            <v>94</v>
          </cell>
          <cell r="P383">
            <v>150</v>
          </cell>
          <cell r="Q383" t="str">
            <v>FRN-G11S-4EN &lt; 22KW (G511)</v>
          </cell>
          <cell r="R383">
            <v>0</v>
          </cell>
          <cell r="S383">
            <v>149.57900000000001</v>
          </cell>
          <cell r="T383">
            <v>149.57900000000001</v>
          </cell>
          <cell r="U383">
            <v>1</v>
          </cell>
        </row>
        <row r="384">
          <cell r="A384" t="str">
            <v>FRN18.5G1E-4E</v>
          </cell>
          <cell r="B384" t="str">
            <v>GS090160</v>
          </cell>
          <cell r="C384">
            <v>13</v>
          </cell>
          <cell r="D384" t="str">
            <v>GI090576</v>
          </cell>
          <cell r="E384">
            <v>20090205</v>
          </cell>
          <cell r="F384" t="str">
            <v>1301</v>
          </cell>
          <cell r="G384" t="str">
            <v>MVR - MOTORI, VENTILATORI, RIDUTTORI S.R.L.</v>
          </cell>
          <cell r="H384" t="str">
            <v>STOCK SALES</v>
          </cell>
          <cell r="I384">
            <v>62</v>
          </cell>
          <cell r="J384" t="str">
            <v>Feb-2009</v>
          </cell>
          <cell r="K384" t="str">
            <v>Feb-2009</v>
          </cell>
          <cell r="L384" t="str">
            <v>GF</v>
          </cell>
          <cell r="M384" t="str">
            <v>INVERTER</v>
          </cell>
          <cell r="N384" t="str">
            <v>PCS</v>
          </cell>
          <cell r="O384">
            <v>64</v>
          </cell>
          <cell r="P384">
            <v>649</v>
          </cell>
          <cell r="Q384" t="str">
            <v>FRN-G11S-4EN &lt; 22KW (G511)</v>
          </cell>
          <cell r="R384">
            <v>0</v>
          </cell>
          <cell r="S384">
            <v>642.40250000000003</v>
          </cell>
          <cell r="T384">
            <v>1284.8050000000001</v>
          </cell>
          <cell r="U384">
            <v>2</v>
          </cell>
        </row>
        <row r="385">
          <cell r="A385" t="str">
            <v>FRN18.5G1E-4E</v>
          </cell>
          <cell r="B385" t="str">
            <v>GS090604</v>
          </cell>
          <cell r="C385">
            <v>2</v>
          </cell>
          <cell r="D385" t="str">
            <v>GI090731</v>
          </cell>
          <cell r="E385">
            <v>20090216</v>
          </cell>
          <cell r="F385" t="str">
            <v>7839</v>
          </cell>
          <cell r="G385" t="str">
            <v>ASM RAHDEN GBMH</v>
          </cell>
          <cell r="H385" t="str">
            <v>STOCK SALES</v>
          </cell>
          <cell r="I385">
            <v>56</v>
          </cell>
          <cell r="J385" t="str">
            <v>Feb-2009</v>
          </cell>
          <cell r="K385" t="str">
            <v>Feb-2009</v>
          </cell>
          <cell r="L385" t="str">
            <v>GF</v>
          </cell>
          <cell r="M385" t="str">
            <v>INVERTER</v>
          </cell>
          <cell r="N385" t="str">
            <v>PCS</v>
          </cell>
          <cell r="O385">
            <v>64</v>
          </cell>
          <cell r="P385">
            <v>649</v>
          </cell>
          <cell r="Q385" t="str">
            <v>FRN-G11S-4EN &lt; 22KW (G511)</v>
          </cell>
          <cell r="R385">
            <v>0</v>
          </cell>
          <cell r="S385">
            <v>642.40250000000003</v>
          </cell>
          <cell r="T385">
            <v>3854.415</v>
          </cell>
          <cell r="U385">
            <v>6</v>
          </cell>
        </row>
        <row r="386">
          <cell r="A386" t="str">
            <v>FRN2.2G1E-4E</v>
          </cell>
          <cell r="B386" t="str">
            <v>GS090413</v>
          </cell>
          <cell r="C386">
            <v>3</v>
          </cell>
          <cell r="D386" t="str">
            <v>GI090551</v>
          </cell>
          <cell r="E386">
            <v>20090204</v>
          </cell>
          <cell r="F386" t="str">
            <v>4810</v>
          </cell>
          <cell r="G386" t="str">
            <v>SST SERVO-SYSTEMTECHNIK GMBH</v>
          </cell>
          <cell r="H386" t="str">
            <v>STOCK SALES</v>
          </cell>
          <cell r="I386">
            <v>280</v>
          </cell>
          <cell r="J386" t="str">
            <v>Feb-2009</v>
          </cell>
          <cell r="K386" t="str">
            <v>Feb-2009</v>
          </cell>
          <cell r="L386" t="str">
            <v>GF</v>
          </cell>
          <cell r="M386" t="str">
            <v>INVERTER</v>
          </cell>
          <cell r="N386" t="str">
            <v>PCS</v>
          </cell>
          <cell r="O386">
            <v>281</v>
          </cell>
          <cell r="P386">
            <v>173</v>
          </cell>
          <cell r="Q386" t="str">
            <v>FRN-G11S-4EN &lt; 22KW (G511)</v>
          </cell>
          <cell r="R386">
            <v>0</v>
          </cell>
          <cell r="S386">
            <v>184.9477</v>
          </cell>
          <cell r="T386">
            <v>184.9477</v>
          </cell>
          <cell r="U386">
            <v>1</v>
          </cell>
        </row>
        <row r="387">
          <cell r="A387" t="str">
            <v>FRN2.2G1E-4E</v>
          </cell>
          <cell r="B387" t="str">
            <v>GS090545</v>
          </cell>
          <cell r="C387">
            <v>5</v>
          </cell>
          <cell r="D387" t="str">
            <v>GI090682</v>
          </cell>
          <cell r="E387">
            <v>20090213</v>
          </cell>
          <cell r="F387" t="str">
            <v>4810</v>
          </cell>
          <cell r="G387" t="str">
            <v>SST SERVO-SYSTEMTECHNIK GMBH</v>
          </cell>
          <cell r="H387" t="str">
            <v>STOCK SALES</v>
          </cell>
          <cell r="I387">
            <v>334</v>
          </cell>
          <cell r="J387" t="str">
            <v>Feb-2009</v>
          </cell>
          <cell r="K387" t="str">
            <v>Feb-2009</v>
          </cell>
          <cell r="L387" t="str">
            <v>GF</v>
          </cell>
          <cell r="M387" t="str">
            <v>INVERTER</v>
          </cell>
          <cell r="N387" t="str">
            <v>PCS</v>
          </cell>
          <cell r="O387">
            <v>281</v>
          </cell>
          <cell r="P387">
            <v>173</v>
          </cell>
          <cell r="Q387" t="str">
            <v>FRN-G11S-4EN &lt; 22KW (G511)</v>
          </cell>
          <cell r="R387">
            <v>0</v>
          </cell>
          <cell r="S387">
            <v>183.73220000000001</v>
          </cell>
          <cell r="T387">
            <v>183.73220000000001</v>
          </cell>
          <cell r="U387">
            <v>1</v>
          </cell>
        </row>
        <row r="388">
          <cell r="A388" t="str">
            <v>FRN2.2G1E-4E</v>
          </cell>
          <cell r="B388" t="str">
            <v>GS090723</v>
          </cell>
          <cell r="C388">
            <v>4</v>
          </cell>
          <cell r="D388" t="str">
            <v>GI090865</v>
          </cell>
          <cell r="E388">
            <v>20090224</v>
          </cell>
          <cell r="F388" t="str">
            <v>4540</v>
          </cell>
          <cell r="G388" t="str">
            <v>PETER ELECTRONIC GMBH &amp; CO. KG</v>
          </cell>
          <cell r="H388" t="str">
            <v>STOCK SALES</v>
          </cell>
          <cell r="I388">
            <v>476</v>
          </cell>
          <cell r="J388" t="str">
            <v>Feb-2009</v>
          </cell>
          <cell r="K388" t="str">
            <v>Feb-2009</v>
          </cell>
          <cell r="L388" t="str">
            <v>GF</v>
          </cell>
          <cell r="M388" t="str">
            <v>INVERTER</v>
          </cell>
          <cell r="N388" t="str">
            <v>PCS</v>
          </cell>
          <cell r="O388">
            <v>281</v>
          </cell>
          <cell r="P388">
            <v>173</v>
          </cell>
          <cell r="Q388" t="str">
            <v>FRN-G11S-4EN &lt; 22KW (G511)</v>
          </cell>
          <cell r="R388">
            <v>0</v>
          </cell>
          <cell r="S388">
            <v>172.8081</v>
          </cell>
          <cell r="T388">
            <v>172.8081</v>
          </cell>
          <cell r="U388">
            <v>1</v>
          </cell>
        </row>
        <row r="389">
          <cell r="A389" t="str">
            <v>FRN22G1E-4E</v>
          </cell>
          <cell r="B389" t="str">
            <v>GS090365</v>
          </cell>
          <cell r="C389">
            <v>2</v>
          </cell>
          <cell r="D389" t="str">
            <v>GI090492</v>
          </cell>
          <cell r="E389">
            <v>20090202</v>
          </cell>
          <cell r="F389" t="str">
            <v>7800</v>
          </cell>
          <cell r="G389" t="str">
            <v>POINT ELECTRONIC D.O.O.</v>
          </cell>
          <cell r="H389" t="str">
            <v>STOCK SALES</v>
          </cell>
          <cell r="I389">
            <v>85</v>
          </cell>
          <cell r="J389" t="str">
            <v>Feb-2009</v>
          </cell>
          <cell r="K389" t="str">
            <v>Feb-2009</v>
          </cell>
          <cell r="L389" t="str">
            <v>GF</v>
          </cell>
          <cell r="M389" t="str">
            <v>INVERTER</v>
          </cell>
          <cell r="N389" t="str">
            <v>PCS</v>
          </cell>
          <cell r="O389">
            <v>86</v>
          </cell>
          <cell r="P389">
            <v>775</v>
          </cell>
          <cell r="Q389" t="str">
            <v>FRN-G11S-4EN &lt; 22KW (G511)</v>
          </cell>
          <cell r="R389">
            <v>0</v>
          </cell>
          <cell r="S389">
            <v>774.41669999999999</v>
          </cell>
          <cell r="T389">
            <v>774.41669999999999</v>
          </cell>
          <cell r="U389">
            <v>1</v>
          </cell>
        </row>
        <row r="390">
          <cell r="A390" t="str">
            <v>FRN22G1E-4E</v>
          </cell>
          <cell r="B390" t="str">
            <v>GS090160</v>
          </cell>
          <cell r="C390">
            <v>12</v>
          </cell>
          <cell r="D390" t="str">
            <v>GI090576</v>
          </cell>
          <cell r="E390">
            <v>20090205</v>
          </cell>
          <cell r="F390" t="str">
            <v>1301</v>
          </cell>
          <cell r="G390" t="str">
            <v>MVR - MOTORI, VENTILATORI, RIDUTTORI S.R.L.</v>
          </cell>
          <cell r="H390" t="str">
            <v>STOCK SALES</v>
          </cell>
          <cell r="I390">
            <v>83</v>
          </cell>
          <cell r="J390" t="str">
            <v>Feb-2009</v>
          </cell>
          <cell r="K390" t="str">
            <v>Feb-2009</v>
          </cell>
          <cell r="L390" t="str">
            <v>GF</v>
          </cell>
          <cell r="M390" t="str">
            <v>INVERTER</v>
          </cell>
          <cell r="N390" t="str">
            <v>PCS</v>
          </cell>
          <cell r="O390">
            <v>86</v>
          </cell>
          <cell r="P390">
            <v>775</v>
          </cell>
          <cell r="Q390" t="str">
            <v>FRN-G11S-4EN &lt; 22KW (G511)</v>
          </cell>
          <cell r="R390">
            <v>0</v>
          </cell>
          <cell r="S390">
            <v>774.41669999999999</v>
          </cell>
          <cell r="T390">
            <v>1548.8334</v>
          </cell>
          <cell r="U390">
            <v>2</v>
          </cell>
        </row>
        <row r="391">
          <cell r="A391" t="str">
            <v>FRN4.0G1E-4E</v>
          </cell>
          <cell r="B391" t="str">
            <v>GS090680</v>
          </cell>
          <cell r="C391">
            <v>4</v>
          </cell>
          <cell r="D391" t="str">
            <v>GI090816</v>
          </cell>
          <cell r="E391">
            <v>20090220</v>
          </cell>
          <cell r="F391" t="str">
            <v>7489</v>
          </cell>
          <cell r="G391" t="str">
            <v>ALPHA MOTION S. A.</v>
          </cell>
          <cell r="H391" t="str">
            <v>STOCK SALES</v>
          </cell>
          <cell r="I391">
            <v>184</v>
          </cell>
          <cell r="J391" t="str">
            <v>Feb-2009</v>
          </cell>
          <cell r="K391" t="str">
            <v>Feb-2009</v>
          </cell>
          <cell r="L391" t="str">
            <v>GF</v>
          </cell>
          <cell r="M391" t="str">
            <v>INVERTER</v>
          </cell>
          <cell r="N391" t="str">
            <v>PCS</v>
          </cell>
          <cell r="O391">
            <v>138</v>
          </cell>
          <cell r="P391">
            <v>227</v>
          </cell>
          <cell r="Q391" t="str">
            <v>FRN-G11S-4EN &lt; 22KW (G511)</v>
          </cell>
          <cell r="R391">
            <v>0</v>
          </cell>
          <cell r="S391">
            <v>226.61240000000001</v>
          </cell>
          <cell r="T391">
            <v>453.22480000000002</v>
          </cell>
          <cell r="U391">
            <v>2</v>
          </cell>
        </row>
        <row r="392">
          <cell r="A392" t="str">
            <v>FRN4.0G1E-4E</v>
          </cell>
          <cell r="B392" t="str">
            <v>GS090708</v>
          </cell>
          <cell r="C392">
            <v>1</v>
          </cell>
          <cell r="D392" t="str">
            <v>GI090851</v>
          </cell>
          <cell r="E392">
            <v>20090223</v>
          </cell>
          <cell r="F392" t="str">
            <v>7274</v>
          </cell>
          <cell r="G392" t="str">
            <v>SAM GMBH</v>
          </cell>
          <cell r="H392" t="str">
            <v>STOCK SALES</v>
          </cell>
          <cell r="I392">
            <v>183</v>
          </cell>
          <cell r="J392" t="str">
            <v>Feb-2009</v>
          </cell>
          <cell r="K392" t="str">
            <v>Feb-2009</v>
          </cell>
          <cell r="L392" t="str">
            <v>GF</v>
          </cell>
          <cell r="M392" t="str">
            <v>INVERTER</v>
          </cell>
          <cell r="N392" t="str">
            <v>PCS</v>
          </cell>
          <cell r="O392">
            <v>138</v>
          </cell>
          <cell r="P392">
            <v>227</v>
          </cell>
          <cell r="Q392" t="str">
            <v>FRN-G11S-4EN &lt; 22KW (G511)</v>
          </cell>
          <cell r="R392">
            <v>0</v>
          </cell>
          <cell r="S392">
            <v>226.61240000000001</v>
          </cell>
          <cell r="T392">
            <v>226.61240000000001</v>
          </cell>
          <cell r="U392">
            <v>1</v>
          </cell>
        </row>
        <row r="393">
          <cell r="A393" t="str">
            <v>FRN45G1E-4E</v>
          </cell>
          <cell r="B393" t="str">
            <v>GS090160</v>
          </cell>
          <cell r="C393">
            <v>10</v>
          </cell>
          <cell r="D393" t="str">
            <v>GI090576</v>
          </cell>
          <cell r="E393">
            <v>20090205</v>
          </cell>
          <cell r="F393" t="str">
            <v>1301</v>
          </cell>
          <cell r="G393" t="str">
            <v>MVR - MOTORI, VENTILATORI, RIDUTTORI S.R.L.</v>
          </cell>
          <cell r="H393" t="str">
            <v>STOCK SALES</v>
          </cell>
          <cell r="I393">
            <v>2</v>
          </cell>
          <cell r="J393" t="str">
            <v>Feb-2009</v>
          </cell>
          <cell r="K393" t="str">
            <v>Feb-2009</v>
          </cell>
          <cell r="L393" t="str">
            <v>GF</v>
          </cell>
          <cell r="M393" t="str">
            <v>INVERTER</v>
          </cell>
          <cell r="N393" t="str">
            <v>PCS</v>
          </cell>
          <cell r="O393">
            <v>5</v>
          </cell>
          <cell r="P393">
            <v>1747</v>
          </cell>
          <cell r="Q393" t="str">
            <v>FRN-G11S-4EN &lt; 22KW (G511)</v>
          </cell>
          <cell r="R393">
            <v>0</v>
          </cell>
          <cell r="S393">
            <v>1663.89</v>
          </cell>
          <cell r="T393">
            <v>4991.67</v>
          </cell>
          <cell r="U393">
            <v>3</v>
          </cell>
        </row>
        <row r="394">
          <cell r="A394" t="str">
            <v>FRN5.5G1E-4E</v>
          </cell>
          <cell r="B394" t="str">
            <v>GS090413</v>
          </cell>
          <cell r="C394">
            <v>4</v>
          </cell>
          <cell r="D394" t="str">
            <v>GI090551</v>
          </cell>
          <cell r="E394">
            <v>20090204</v>
          </cell>
          <cell r="F394" t="str">
            <v>4810</v>
          </cell>
          <cell r="G394" t="str">
            <v>SST SERVO-SYSTEMTECHNIK GMBH</v>
          </cell>
          <cell r="H394" t="str">
            <v>STOCK SALES</v>
          </cell>
          <cell r="I394">
            <v>561</v>
          </cell>
          <cell r="J394" t="str">
            <v>Feb-2009</v>
          </cell>
          <cell r="K394" t="str">
            <v>Feb-2009</v>
          </cell>
          <cell r="L394" t="str">
            <v>GF</v>
          </cell>
          <cell r="M394" t="str">
            <v>INVERTER</v>
          </cell>
          <cell r="N394" t="str">
            <v>PCS</v>
          </cell>
          <cell r="O394">
            <v>562</v>
          </cell>
          <cell r="P394">
            <v>314</v>
          </cell>
          <cell r="Q394" t="str">
            <v>FRN-G11S-4EN &lt; 22KW (G511)</v>
          </cell>
          <cell r="R394">
            <v>0</v>
          </cell>
          <cell r="S394">
            <v>300.0949</v>
          </cell>
          <cell r="T394">
            <v>300.0949</v>
          </cell>
          <cell r="U394">
            <v>1</v>
          </cell>
        </row>
        <row r="395">
          <cell r="A395" t="str">
            <v>FRN5.5G1E-4E</v>
          </cell>
          <cell r="B395" t="str">
            <v>GS090404</v>
          </cell>
          <cell r="C395">
            <v>2</v>
          </cell>
          <cell r="D395" t="str">
            <v>GI090548</v>
          </cell>
          <cell r="E395">
            <v>20090210</v>
          </cell>
          <cell r="F395" t="str">
            <v>7365</v>
          </cell>
          <cell r="G395" t="str">
            <v>PINAR M?HENDISLIK A.S.</v>
          </cell>
          <cell r="H395" t="str">
            <v>STOCK SALES</v>
          </cell>
          <cell r="I395">
            <v>560</v>
          </cell>
          <cell r="J395" t="str">
            <v>Feb-2009</v>
          </cell>
          <cell r="K395" t="str">
            <v>Feb-2009</v>
          </cell>
          <cell r="L395" t="str">
            <v>GF</v>
          </cell>
          <cell r="M395" t="str">
            <v>INVERTER</v>
          </cell>
          <cell r="N395" t="str">
            <v>PCS</v>
          </cell>
          <cell r="O395">
            <v>562</v>
          </cell>
          <cell r="P395">
            <v>314</v>
          </cell>
          <cell r="Q395" t="str">
            <v>FRN-G11S-4EN &lt; 22KW (G511)</v>
          </cell>
          <cell r="R395">
            <v>0</v>
          </cell>
          <cell r="S395">
            <v>300.0949</v>
          </cell>
          <cell r="T395">
            <v>300.0949</v>
          </cell>
          <cell r="U395">
            <v>1</v>
          </cell>
        </row>
        <row r="396">
          <cell r="A396" t="str">
            <v>FRN55G1E-4E</v>
          </cell>
          <cell r="B396" t="str">
            <v>GS090160</v>
          </cell>
          <cell r="C396">
            <v>9</v>
          </cell>
          <cell r="D396" t="str">
            <v>GI090576</v>
          </cell>
          <cell r="E396">
            <v>20090205</v>
          </cell>
          <cell r="F396" t="str">
            <v>1301</v>
          </cell>
          <cell r="G396" t="str">
            <v>MVR - MOTORI, VENTILATORI, RIDUTTORI S.R.L.</v>
          </cell>
          <cell r="H396" t="str">
            <v>STOCK SALES</v>
          </cell>
          <cell r="I396">
            <v>5</v>
          </cell>
          <cell r="J396" t="str">
            <v>Feb-2009</v>
          </cell>
          <cell r="K396" t="str">
            <v>Feb-2009</v>
          </cell>
          <cell r="L396" t="str">
            <v>GF</v>
          </cell>
          <cell r="M396" t="str">
            <v>INVERTER</v>
          </cell>
          <cell r="N396" t="str">
            <v>PCS</v>
          </cell>
          <cell r="O396">
            <v>7</v>
          </cell>
          <cell r="P396">
            <v>1851</v>
          </cell>
          <cell r="Q396" t="str">
            <v>FRN-G11S-4EN &lt; 22KW (G511)</v>
          </cell>
          <cell r="R396">
            <v>0</v>
          </cell>
          <cell r="S396">
            <v>1828</v>
          </cell>
          <cell r="T396">
            <v>3656</v>
          </cell>
          <cell r="U396">
            <v>2</v>
          </cell>
        </row>
        <row r="397">
          <cell r="A397" t="str">
            <v>FRN7.5G1E-4E</v>
          </cell>
          <cell r="B397" t="str">
            <v>GS090311</v>
          </cell>
          <cell r="C397">
            <v>3</v>
          </cell>
          <cell r="D397" t="str">
            <v>GI090510</v>
          </cell>
          <cell r="E397">
            <v>20090203</v>
          </cell>
          <cell r="F397" t="str">
            <v>4810</v>
          </cell>
          <cell r="G397" t="str">
            <v>SST SERVO-SYSTEMTECHNIK GMBH</v>
          </cell>
          <cell r="H397" t="str">
            <v>STOCK SALES</v>
          </cell>
          <cell r="I397">
            <v>393</v>
          </cell>
          <cell r="J397" t="str">
            <v>Feb-2009</v>
          </cell>
          <cell r="K397" t="str">
            <v>Feb-2009</v>
          </cell>
          <cell r="L397" t="str">
            <v>GF</v>
          </cell>
          <cell r="M397" t="str">
            <v>INVERTER</v>
          </cell>
          <cell r="N397" t="str">
            <v>PCS</v>
          </cell>
          <cell r="O397">
            <v>395</v>
          </cell>
          <cell r="P397">
            <v>378</v>
          </cell>
          <cell r="Q397" t="str">
            <v>FRN-G11S-4EN &lt; 22KW (G511)</v>
          </cell>
          <cell r="R397">
            <v>0</v>
          </cell>
          <cell r="S397">
            <v>369.56650000000002</v>
          </cell>
          <cell r="T397">
            <v>739.13300000000004</v>
          </cell>
          <cell r="U397">
            <v>2</v>
          </cell>
        </row>
        <row r="398">
          <cell r="A398" t="str">
            <v>BU132-4C</v>
          </cell>
          <cell r="B398" t="str">
            <v>GS090616</v>
          </cell>
          <cell r="C398">
            <v>155</v>
          </cell>
          <cell r="D398" t="str">
            <v>GI090887</v>
          </cell>
          <cell r="E398">
            <v>20090225</v>
          </cell>
          <cell r="F398" t="str">
            <v>4028</v>
          </cell>
          <cell r="G398" t="str">
            <v>KON-TEK AUTOMATION AND DRIVES</v>
          </cell>
          <cell r="H398" t="str">
            <v>STOCK SALES</v>
          </cell>
          <cell r="I398">
            <v>8</v>
          </cell>
          <cell r="J398" t="str">
            <v>Feb-2009</v>
          </cell>
          <cell r="K398" t="str">
            <v>Feb-2009</v>
          </cell>
          <cell r="L398" t="str">
            <v>GF</v>
          </cell>
          <cell r="M398" t="str">
            <v>INVERTER</v>
          </cell>
          <cell r="N398" t="str">
            <v>PCS</v>
          </cell>
          <cell r="O398">
            <v>9</v>
          </cell>
          <cell r="P398">
            <v>800</v>
          </cell>
          <cell r="Q398" t="str">
            <v>FUJI OTHERS</v>
          </cell>
          <cell r="R398">
            <v>0</v>
          </cell>
          <cell r="S398">
            <v>799.77</v>
          </cell>
          <cell r="T398">
            <v>799.77</v>
          </cell>
          <cell r="U398">
            <v>1</v>
          </cell>
        </row>
        <row r="399">
          <cell r="A399" t="str">
            <v>BU22-4D</v>
          </cell>
          <cell r="B399" t="str">
            <v>GS090725</v>
          </cell>
          <cell r="C399">
            <v>12</v>
          </cell>
          <cell r="D399" t="str">
            <v>GI090933</v>
          </cell>
          <cell r="E399">
            <v>20090227</v>
          </cell>
          <cell r="F399" t="str">
            <v>4080</v>
          </cell>
          <cell r="G399" t="str">
            <v>SIDE SERVICIO INDUSTRIAL DE ELECTRONICA SA</v>
          </cell>
          <cell r="H399" t="str">
            <v>STOCK SALES</v>
          </cell>
          <cell r="I399">
            <v>283</v>
          </cell>
          <cell r="J399" t="str">
            <v>Feb-2009</v>
          </cell>
          <cell r="K399" t="str">
            <v>Feb-2009</v>
          </cell>
          <cell r="L399" t="str">
            <v>GF</v>
          </cell>
          <cell r="M399" t="str">
            <v>INVERTER</v>
          </cell>
          <cell r="N399" t="str">
            <v>PCS</v>
          </cell>
          <cell r="O399">
            <v>284</v>
          </cell>
          <cell r="P399">
            <v>138</v>
          </cell>
          <cell r="Q399" t="str">
            <v>FUJI OTHERS</v>
          </cell>
          <cell r="R399">
            <v>0</v>
          </cell>
          <cell r="S399">
            <v>137.83000000000001</v>
          </cell>
          <cell r="T399">
            <v>137.83000000000001</v>
          </cell>
          <cell r="U399">
            <v>1</v>
          </cell>
        </row>
        <row r="400">
          <cell r="A400" t="str">
            <v>BU3-220-4EN</v>
          </cell>
          <cell r="B400" t="str">
            <v>GS063354</v>
          </cell>
          <cell r="C400">
            <v>28</v>
          </cell>
          <cell r="D400" t="str">
            <v>GI090559</v>
          </cell>
          <cell r="E400">
            <v>20090204</v>
          </cell>
          <cell r="F400" t="str">
            <v>4450</v>
          </cell>
          <cell r="G400" t="str">
            <v>FUJI ELECTRIC FA SUCURSAL EN ESPA?A</v>
          </cell>
          <cell r="H400" t="str">
            <v>STOCK SALES</v>
          </cell>
          <cell r="I400">
            <v>502</v>
          </cell>
          <cell r="J400" t="str">
            <v>Feb-2009</v>
          </cell>
          <cell r="K400" t="str">
            <v>Feb-2009</v>
          </cell>
          <cell r="L400" t="str">
            <v>GF</v>
          </cell>
          <cell r="M400" t="str">
            <v>INVERTER</v>
          </cell>
          <cell r="N400" t="str">
            <v>PCS</v>
          </cell>
          <cell r="O400">
            <v>507</v>
          </cell>
          <cell r="P400">
            <v>141</v>
          </cell>
          <cell r="Q400" t="str">
            <v>FUJI OTHERS</v>
          </cell>
          <cell r="R400">
            <v>0</v>
          </cell>
          <cell r="S400">
            <v>141.4171</v>
          </cell>
          <cell r="T400">
            <v>707.08550000000002</v>
          </cell>
          <cell r="U400">
            <v>5</v>
          </cell>
        </row>
        <row r="401">
          <cell r="A401" t="str">
            <v>BU3-220-4EN</v>
          </cell>
          <cell r="B401" t="str">
            <v>GS090578</v>
          </cell>
          <cell r="C401">
            <v>2</v>
          </cell>
          <cell r="D401" t="str">
            <v>GI090700</v>
          </cell>
          <cell r="E401">
            <v>20090213</v>
          </cell>
          <cell r="F401" t="str">
            <v>1301</v>
          </cell>
          <cell r="G401" t="str">
            <v>MVR - MOTORI, VENTILATORI, RIDUTTORI S.R.L.</v>
          </cell>
          <cell r="H401" t="str">
            <v>STOCK SALES</v>
          </cell>
          <cell r="I401">
            <v>500</v>
          </cell>
          <cell r="J401" t="str">
            <v>Feb-2009</v>
          </cell>
          <cell r="K401" t="str">
            <v>Feb-2009</v>
          </cell>
          <cell r="L401" t="str">
            <v>GF</v>
          </cell>
          <cell r="M401" t="str">
            <v>INVERTER</v>
          </cell>
          <cell r="N401" t="str">
            <v>PCS</v>
          </cell>
          <cell r="O401">
            <v>507</v>
          </cell>
          <cell r="P401">
            <v>141</v>
          </cell>
          <cell r="Q401" t="str">
            <v>FUJI OTHERS</v>
          </cell>
          <cell r="R401">
            <v>0</v>
          </cell>
          <cell r="S401">
            <v>141.4171</v>
          </cell>
          <cell r="T401">
            <v>282.83420000000001</v>
          </cell>
          <cell r="U401">
            <v>2</v>
          </cell>
        </row>
        <row r="402">
          <cell r="A402" t="str">
            <v>BU3-220-4EN</v>
          </cell>
          <cell r="B402" t="str">
            <v>GS090682</v>
          </cell>
          <cell r="C402">
            <v>11</v>
          </cell>
          <cell r="D402" t="str">
            <v>GI090821</v>
          </cell>
          <cell r="E402">
            <v>20090220</v>
          </cell>
          <cell r="F402" t="str">
            <v>7275</v>
          </cell>
          <cell r="G402" t="str">
            <v>ALPHA GROUP</v>
          </cell>
          <cell r="H402" t="str">
            <v>STOCK SALES</v>
          </cell>
          <cell r="I402">
            <v>496</v>
          </cell>
          <cell r="J402" t="str">
            <v>Feb-2009</v>
          </cell>
          <cell r="K402" t="str">
            <v>Feb-2009</v>
          </cell>
          <cell r="L402" t="str">
            <v>GF</v>
          </cell>
          <cell r="M402" t="str">
            <v>INVERTER</v>
          </cell>
          <cell r="N402" t="str">
            <v>PCS</v>
          </cell>
          <cell r="O402">
            <v>507</v>
          </cell>
          <cell r="P402">
            <v>141</v>
          </cell>
          <cell r="Q402" t="str">
            <v>FUJI OTHERS</v>
          </cell>
          <cell r="R402">
            <v>0</v>
          </cell>
          <cell r="S402">
            <v>141.4171</v>
          </cell>
          <cell r="T402">
            <v>565.66840000000002</v>
          </cell>
          <cell r="U402">
            <v>4</v>
          </cell>
        </row>
        <row r="403">
          <cell r="A403" t="str">
            <v>BU3-220-4EN</v>
          </cell>
          <cell r="B403" t="str">
            <v>GS090732</v>
          </cell>
          <cell r="C403">
            <v>4</v>
          </cell>
          <cell r="D403" t="str">
            <v>GI090875</v>
          </cell>
          <cell r="E403">
            <v>20090224</v>
          </cell>
          <cell r="F403" t="str">
            <v>7275</v>
          </cell>
          <cell r="G403" t="str">
            <v>ALPHA GROUP</v>
          </cell>
          <cell r="H403" t="str">
            <v>STOCK SALES</v>
          </cell>
          <cell r="I403">
            <v>494</v>
          </cell>
          <cell r="J403" t="str">
            <v>Feb-2009</v>
          </cell>
          <cell r="K403" t="str">
            <v>Feb-2009</v>
          </cell>
          <cell r="L403" t="str">
            <v>GF</v>
          </cell>
          <cell r="M403" t="str">
            <v>INVERTER</v>
          </cell>
          <cell r="N403" t="str">
            <v>PCS</v>
          </cell>
          <cell r="O403">
            <v>507</v>
          </cell>
          <cell r="P403">
            <v>141</v>
          </cell>
          <cell r="Q403" t="str">
            <v>FUJI OTHERS</v>
          </cell>
          <cell r="R403">
            <v>0</v>
          </cell>
          <cell r="S403">
            <v>141.4171</v>
          </cell>
          <cell r="T403">
            <v>282.83420000000001</v>
          </cell>
          <cell r="U403">
            <v>2</v>
          </cell>
        </row>
        <row r="404">
          <cell r="A404" t="str">
            <v>BU37-4C</v>
          </cell>
          <cell r="B404" t="str">
            <v>GS090620</v>
          </cell>
          <cell r="C404">
            <v>1</v>
          </cell>
          <cell r="D404" t="str">
            <v>GI090756</v>
          </cell>
          <cell r="E404">
            <v>20090218</v>
          </cell>
          <cell r="F404" t="str">
            <v>7215</v>
          </cell>
          <cell r="G404" t="str">
            <v>AMTEK SPOL. S R. O. SP. Z O. O.</v>
          </cell>
          <cell r="H404" t="str">
            <v>STOCK SALES</v>
          </cell>
          <cell r="I404">
            <v>43</v>
          </cell>
          <cell r="J404" t="str">
            <v>Feb-2009</v>
          </cell>
          <cell r="K404" t="str">
            <v>Feb-2009</v>
          </cell>
          <cell r="L404" t="str">
            <v>GF</v>
          </cell>
          <cell r="M404" t="str">
            <v>INVERTER</v>
          </cell>
          <cell r="N404" t="str">
            <v>PCS</v>
          </cell>
          <cell r="O404">
            <v>44</v>
          </cell>
          <cell r="P404">
            <v>331</v>
          </cell>
          <cell r="Q404" t="str">
            <v>FUJI OTHERS</v>
          </cell>
          <cell r="R404">
            <v>0</v>
          </cell>
          <cell r="S404">
            <v>330.62</v>
          </cell>
          <cell r="T404">
            <v>330.62</v>
          </cell>
          <cell r="U404">
            <v>1</v>
          </cell>
        </row>
        <row r="405">
          <cell r="A405" t="str">
            <v>BU90-4C</v>
          </cell>
          <cell r="B405" t="str">
            <v>GS090616</v>
          </cell>
          <cell r="C405">
            <v>154</v>
          </cell>
          <cell r="D405" t="str">
            <v>GI090887</v>
          </cell>
          <cell r="E405">
            <v>20090225</v>
          </cell>
          <cell r="F405" t="str">
            <v>4028</v>
          </cell>
          <cell r="G405" t="str">
            <v>KON-TEK AUTOMATION AND DRIVES</v>
          </cell>
          <cell r="H405" t="str">
            <v>STOCK SALES</v>
          </cell>
          <cell r="I405">
            <v>15</v>
          </cell>
          <cell r="J405" t="str">
            <v>Feb-2009</v>
          </cell>
          <cell r="K405" t="str">
            <v>Feb-2009</v>
          </cell>
          <cell r="L405" t="str">
            <v>GF</v>
          </cell>
          <cell r="M405" t="str">
            <v>INVERTER</v>
          </cell>
          <cell r="N405" t="str">
            <v>PCS</v>
          </cell>
          <cell r="O405">
            <v>16</v>
          </cell>
          <cell r="P405">
            <v>585</v>
          </cell>
          <cell r="Q405" t="str">
            <v>FUJI OTHERS</v>
          </cell>
          <cell r="R405">
            <v>0</v>
          </cell>
          <cell r="S405">
            <v>585.03449999999998</v>
          </cell>
          <cell r="T405">
            <v>585.03449999999998</v>
          </cell>
          <cell r="U405">
            <v>1</v>
          </cell>
        </row>
        <row r="406">
          <cell r="A406" t="str">
            <v>CAB WSC-D26P03</v>
          </cell>
          <cell r="B406" t="str">
            <v>GS090396</v>
          </cell>
          <cell r="C406">
            <v>6</v>
          </cell>
          <cell r="D406" t="str">
            <v>GI090511</v>
          </cell>
          <cell r="E406">
            <v>20090203</v>
          </cell>
          <cell r="F406" t="str">
            <v>7489</v>
          </cell>
          <cell r="G406" t="str">
            <v>ALPHA MOTION S. A.</v>
          </cell>
          <cell r="H406" t="str">
            <v>STOCK SALES</v>
          </cell>
          <cell r="I406">
            <v>11</v>
          </cell>
          <cell r="J406" t="str">
            <v>Feb-2009</v>
          </cell>
          <cell r="K406" t="str">
            <v>Feb-2009</v>
          </cell>
          <cell r="L406" t="str">
            <v>GF</v>
          </cell>
          <cell r="M406" t="str">
            <v>INVERTER</v>
          </cell>
          <cell r="N406" t="str">
            <v>PCS</v>
          </cell>
          <cell r="O406">
            <v>36</v>
          </cell>
          <cell r="P406">
            <v>31</v>
          </cell>
          <cell r="Q406" t="str">
            <v>FUJI OTHERS</v>
          </cell>
          <cell r="R406">
            <v>0</v>
          </cell>
          <cell r="S406">
            <v>30.99</v>
          </cell>
          <cell r="T406">
            <v>774.75</v>
          </cell>
          <cell r="U406">
            <v>25</v>
          </cell>
        </row>
        <row r="407">
          <cell r="A407" t="str">
            <v>CAB WSC-M04P05-B</v>
          </cell>
          <cell r="B407" t="str">
            <v>GS090396</v>
          </cell>
          <cell r="C407">
            <v>8</v>
          </cell>
          <cell r="D407" t="str">
            <v>GI090511</v>
          </cell>
          <cell r="E407">
            <v>20090203</v>
          </cell>
          <cell r="F407" t="str">
            <v>7489</v>
          </cell>
          <cell r="G407" t="str">
            <v>ALPHA MOTION S. A.</v>
          </cell>
          <cell r="H407" t="str">
            <v>STOCK SALES</v>
          </cell>
          <cell r="I407">
            <v>47</v>
          </cell>
          <cell r="J407" t="str">
            <v>Feb-2009</v>
          </cell>
          <cell r="K407" t="str">
            <v>Feb-2009</v>
          </cell>
          <cell r="L407" t="str">
            <v>GF</v>
          </cell>
          <cell r="M407" t="str">
            <v>INVERTER</v>
          </cell>
          <cell r="N407" t="str">
            <v>PCS</v>
          </cell>
          <cell r="O407">
            <v>72</v>
          </cell>
          <cell r="P407">
            <v>8</v>
          </cell>
          <cell r="Q407" t="str">
            <v>FUJI OTHERS</v>
          </cell>
          <cell r="R407">
            <v>0</v>
          </cell>
          <cell r="S407">
            <v>8.49</v>
          </cell>
          <cell r="T407">
            <v>212.25</v>
          </cell>
          <cell r="U407">
            <v>25</v>
          </cell>
        </row>
        <row r="408">
          <cell r="A408" t="str">
            <v>CAB WSC-M04P10-B</v>
          </cell>
          <cell r="B408" t="str">
            <v>GS090396</v>
          </cell>
          <cell r="C408">
            <v>9</v>
          </cell>
          <cell r="D408" t="str">
            <v>GI090511</v>
          </cell>
          <cell r="E408">
            <v>20090203</v>
          </cell>
          <cell r="F408" t="str">
            <v>7489</v>
          </cell>
          <cell r="G408" t="str">
            <v>ALPHA MOTION S. A.</v>
          </cell>
          <cell r="H408" t="str">
            <v>STOCK SALES</v>
          </cell>
          <cell r="I408">
            <v>85</v>
          </cell>
          <cell r="J408" t="str">
            <v>Feb-2009</v>
          </cell>
          <cell r="K408" t="str">
            <v>Feb-2009</v>
          </cell>
          <cell r="L408" t="str">
            <v>GF</v>
          </cell>
          <cell r="M408" t="str">
            <v>INVERTER</v>
          </cell>
          <cell r="N408" t="str">
            <v>PCS</v>
          </cell>
          <cell r="O408">
            <v>90</v>
          </cell>
          <cell r="P408">
            <v>14</v>
          </cell>
          <cell r="Q408" t="str">
            <v>FUJI OTHERS</v>
          </cell>
          <cell r="R408">
            <v>0</v>
          </cell>
          <cell r="S408">
            <v>14.16</v>
          </cell>
          <cell r="T408">
            <v>70.8</v>
          </cell>
          <cell r="U408">
            <v>5</v>
          </cell>
        </row>
        <row r="409">
          <cell r="A409" t="str">
            <v>CAB WSC-P06P10-D</v>
          </cell>
          <cell r="B409" t="str">
            <v>GS090396</v>
          </cell>
          <cell r="C409">
            <v>7</v>
          </cell>
          <cell r="D409" t="str">
            <v>GI090511</v>
          </cell>
          <cell r="E409">
            <v>20090203</v>
          </cell>
          <cell r="F409" t="str">
            <v>7489</v>
          </cell>
          <cell r="G409" t="str">
            <v>ALPHA MOTION S. A.</v>
          </cell>
          <cell r="H409" t="str">
            <v>STOCK SALES</v>
          </cell>
          <cell r="I409">
            <v>76</v>
          </cell>
          <cell r="J409" t="str">
            <v>Feb-2009</v>
          </cell>
          <cell r="K409" t="str">
            <v>Feb-2009</v>
          </cell>
          <cell r="L409" t="str">
            <v>GF</v>
          </cell>
          <cell r="M409" t="str">
            <v>INVERTER</v>
          </cell>
          <cell r="N409" t="str">
            <v>PCS</v>
          </cell>
          <cell r="O409">
            <v>81</v>
          </cell>
          <cell r="P409">
            <v>27</v>
          </cell>
          <cell r="Q409" t="str">
            <v>FUJI OTHERS</v>
          </cell>
          <cell r="R409">
            <v>0</v>
          </cell>
          <cell r="S409">
            <v>27.26</v>
          </cell>
          <cell r="T409">
            <v>136.30000000000001</v>
          </cell>
          <cell r="U409">
            <v>5</v>
          </cell>
        </row>
        <row r="410">
          <cell r="A410" t="str">
            <v>CAB WSC-S03P03-B</v>
          </cell>
          <cell r="B410" t="str">
            <v>GS090396</v>
          </cell>
          <cell r="C410">
            <v>5</v>
          </cell>
          <cell r="D410" t="str">
            <v>GI090511</v>
          </cell>
          <cell r="E410">
            <v>20090203</v>
          </cell>
          <cell r="F410" t="str">
            <v>7489</v>
          </cell>
          <cell r="G410" t="str">
            <v>ALPHA MOTION S. A.</v>
          </cell>
          <cell r="H410" t="str">
            <v>STOCK SALES</v>
          </cell>
          <cell r="I410">
            <v>32</v>
          </cell>
          <cell r="J410" t="str">
            <v>Feb-2009</v>
          </cell>
          <cell r="K410" t="str">
            <v>Feb-2009</v>
          </cell>
          <cell r="L410" t="str">
            <v>GF</v>
          </cell>
          <cell r="M410" t="str">
            <v>INVERTER</v>
          </cell>
          <cell r="N410" t="str">
            <v>PCS</v>
          </cell>
          <cell r="O410">
            <v>57</v>
          </cell>
          <cell r="P410">
            <v>5</v>
          </cell>
          <cell r="Q410" t="str">
            <v>FUJI OTHERS</v>
          </cell>
          <cell r="R410">
            <v>0</v>
          </cell>
          <cell r="S410">
            <v>4.71</v>
          </cell>
          <cell r="T410">
            <v>117.75</v>
          </cell>
          <cell r="U410">
            <v>25</v>
          </cell>
        </row>
        <row r="411">
          <cell r="A411" t="str">
            <v>DB5.5-4C</v>
          </cell>
          <cell r="B411" t="str">
            <v>GS090668</v>
          </cell>
          <cell r="C411">
            <v>1</v>
          </cell>
          <cell r="D411" t="str">
            <v>GI090799</v>
          </cell>
          <cell r="E411">
            <v>20090219</v>
          </cell>
          <cell r="F411" t="str">
            <v>7493</v>
          </cell>
          <cell r="G411" t="str">
            <v>IBF ANTRIEBSTECHNIK</v>
          </cell>
          <cell r="H411" t="str">
            <v>STOCK SALES</v>
          </cell>
          <cell r="I411">
            <v>23</v>
          </cell>
          <cell r="J411" t="str">
            <v>Feb-2009</v>
          </cell>
          <cell r="K411" t="str">
            <v>Feb-2009</v>
          </cell>
          <cell r="L411" t="str">
            <v>GF</v>
          </cell>
          <cell r="M411" t="str">
            <v>INVERTER</v>
          </cell>
          <cell r="N411" t="str">
            <v>PCS</v>
          </cell>
          <cell r="O411">
            <v>25</v>
          </cell>
          <cell r="P411">
            <v>61</v>
          </cell>
          <cell r="Q411" t="str">
            <v>FUJI OTHERS</v>
          </cell>
          <cell r="R411">
            <v>0</v>
          </cell>
          <cell r="S411">
            <v>61.38</v>
          </cell>
          <cell r="T411">
            <v>122.76</v>
          </cell>
          <cell r="U411">
            <v>2</v>
          </cell>
        </row>
        <row r="412">
          <cell r="A412" t="str">
            <v>E1-CHR4</v>
          </cell>
          <cell r="B412" t="str">
            <v>GS090353</v>
          </cell>
          <cell r="C412">
            <v>12</v>
          </cell>
          <cell r="D412" t="str">
            <v>GI090561</v>
          </cell>
          <cell r="E412">
            <v>20090210</v>
          </cell>
          <cell r="F412" t="str">
            <v>7365</v>
          </cell>
          <cell r="G412" t="str">
            <v>PINAR M?HENDISLIK A.S.</v>
          </cell>
          <cell r="H412" t="str">
            <v>STOCK SALES</v>
          </cell>
          <cell r="I412">
            <v>3</v>
          </cell>
          <cell r="J412" t="str">
            <v>Feb-2009</v>
          </cell>
          <cell r="K412" t="str">
            <v>Feb-2009</v>
          </cell>
          <cell r="L412" t="str">
            <v>GF</v>
          </cell>
          <cell r="M412" t="str">
            <v>INVERTER</v>
          </cell>
          <cell r="N412" t="str">
            <v>PCS</v>
          </cell>
          <cell r="O412">
            <v>12</v>
          </cell>
          <cell r="P412">
            <v>4</v>
          </cell>
          <cell r="Q412" t="str">
            <v>FUJI OTHERS</v>
          </cell>
          <cell r="R412">
            <v>0</v>
          </cell>
          <cell r="S412">
            <v>3.82</v>
          </cell>
          <cell r="T412">
            <v>34.380000000000003</v>
          </cell>
          <cell r="U412">
            <v>9</v>
          </cell>
        </row>
        <row r="413">
          <cell r="A413" t="str">
            <v>E1-FAN15</v>
          </cell>
          <cell r="B413" t="str">
            <v>GS090353</v>
          </cell>
          <cell r="C413">
            <v>11</v>
          </cell>
          <cell r="D413" t="str">
            <v>GI090561</v>
          </cell>
          <cell r="E413">
            <v>20090210</v>
          </cell>
          <cell r="F413" t="str">
            <v>7365</v>
          </cell>
          <cell r="G413" t="str">
            <v>PINAR M?HENDISLIK A.S.</v>
          </cell>
          <cell r="H413" t="str">
            <v>STOCK SALES</v>
          </cell>
          <cell r="I413">
            <v>4</v>
          </cell>
          <cell r="J413" t="str">
            <v>Feb-2009</v>
          </cell>
          <cell r="K413" t="str">
            <v>Feb-2009</v>
          </cell>
          <cell r="L413" t="str">
            <v>GF</v>
          </cell>
          <cell r="M413" t="str">
            <v>INVERTER</v>
          </cell>
          <cell r="N413" t="str">
            <v>PCS</v>
          </cell>
          <cell r="O413">
            <v>12</v>
          </cell>
          <cell r="P413">
            <v>5</v>
          </cell>
          <cell r="Q413" t="str">
            <v>FUJI OTHERS</v>
          </cell>
          <cell r="R413">
            <v>0</v>
          </cell>
          <cell r="S413">
            <v>5.0999999999999996</v>
          </cell>
          <cell r="T413">
            <v>40.799999999999997</v>
          </cell>
          <cell r="U413">
            <v>8</v>
          </cell>
        </row>
        <row r="414">
          <cell r="A414" t="str">
            <v>E1-FAN7.5</v>
          </cell>
          <cell r="B414" t="str">
            <v>GS090353</v>
          </cell>
          <cell r="C414">
            <v>10</v>
          </cell>
          <cell r="D414" t="str">
            <v>GI090561</v>
          </cell>
          <cell r="E414">
            <v>20090210</v>
          </cell>
          <cell r="F414" t="str">
            <v>7365</v>
          </cell>
          <cell r="G414" t="str">
            <v>PINAR M?HENDISLIK A.S.</v>
          </cell>
          <cell r="H414" t="str">
            <v>STOCK SALES</v>
          </cell>
          <cell r="I414">
            <v>15</v>
          </cell>
          <cell r="J414" t="str">
            <v>Feb-2009</v>
          </cell>
          <cell r="K414" t="str">
            <v>Feb-2009</v>
          </cell>
          <cell r="L414" t="str">
            <v>GF</v>
          </cell>
          <cell r="M414" t="str">
            <v>INVERTER</v>
          </cell>
          <cell r="N414" t="str">
            <v>PCS</v>
          </cell>
          <cell r="O414">
            <v>34</v>
          </cell>
          <cell r="P414">
            <v>5</v>
          </cell>
          <cell r="Q414" t="str">
            <v>FUJI OTHERS</v>
          </cell>
          <cell r="R414">
            <v>0</v>
          </cell>
          <cell r="S414">
            <v>4.9000000000000004</v>
          </cell>
          <cell r="T414">
            <v>93.1</v>
          </cell>
          <cell r="U414">
            <v>19</v>
          </cell>
        </row>
        <row r="415">
          <cell r="A415" t="str">
            <v>E1-PPCB4-5.5</v>
          </cell>
          <cell r="B415" t="str">
            <v>GS090353</v>
          </cell>
          <cell r="C415">
            <v>8</v>
          </cell>
          <cell r="D415" t="str">
            <v>GI090561</v>
          </cell>
          <cell r="E415">
            <v>20090210</v>
          </cell>
          <cell r="F415" t="str">
            <v>7365</v>
          </cell>
          <cell r="G415" t="str">
            <v>PINAR M?HENDISLIK A.S.</v>
          </cell>
          <cell r="H415" t="str">
            <v>STOCK SALES</v>
          </cell>
          <cell r="I415">
            <v>4</v>
          </cell>
          <cell r="J415" t="str">
            <v>Feb-2009</v>
          </cell>
          <cell r="K415" t="str">
            <v>Feb-2009</v>
          </cell>
          <cell r="L415" t="str">
            <v>GF</v>
          </cell>
          <cell r="M415" t="str">
            <v>INVERTER</v>
          </cell>
          <cell r="N415" t="str">
            <v>PCS</v>
          </cell>
          <cell r="O415">
            <v>5</v>
          </cell>
          <cell r="P415">
            <v>165</v>
          </cell>
          <cell r="Q415" t="str">
            <v>FUJI OTHERS</v>
          </cell>
          <cell r="R415">
            <v>0</v>
          </cell>
          <cell r="S415">
            <v>164.71</v>
          </cell>
          <cell r="T415">
            <v>164.71</v>
          </cell>
          <cell r="U415">
            <v>1</v>
          </cell>
        </row>
        <row r="416">
          <cell r="A416" t="str">
            <v>E1-PPCB4-7.5</v>
          </cell>
          <cell r="B416" t="str">
            <v>GS090353</v>
          </cell>
          <cell r="C416">
            <v>9</v>
          </cell>
          <cell r="D416" t="str">
            <v>GI090561</v>
          </cell>
          <cell r="E416">
            <v>20090210</v>
          </cell>
          <cell r="F416" t="str">
            <v>7365</v>
          </cell>
          <cell r="G416" t="str">
            <v>PINAR M?HENDISLIK A.S.</v>
          </cell>
          <cell r="H416" t="str">
            <v>STOCK SALES</v>
          </cell>
          <cell r="I416">
            <v>4</v>
          </cell>
          <cell r="J416" t="str">
            <v>Feb-2009</v>
          </cell>
          <cell r="K416" t="str">
            <v>Feb-2009</v>
          </cell>
          <cell r="L416" t="str">
            <v>GF</v>
          </cell>
          <cell r="M416" t="str">
            <v>INVERTER</v>
          </cell>
          <cell r="N416" t="str">
            <v>PCS</v>
          </cell>
          <cell r="O416">
            <v>5</v>
          </cell>
          <cell r="P416">
            <v>165</v>
          </cell>
          <cell r="Q416" t="str">
            <v>FUJI OTHERS</v>
          </cell>
          <cell r="R416">
            <v>0</v>
          </cell>
          <cell r="S416">
            <v>164.71</v>
          </cell>
          <cell r="T416">
            <v>164.71</v>
          </cell>
          <cell r="U416">
            <v>1</v>
          </cell>
        </row>
        <row r="417">
          <cell r="A417" t="str">
            <v>ES2-24R-S-C</v>
          </cell>
          <cell r="B417" t="str">
            <v>GS090490</v>
          </cell>
          <cell r="C417">
            <v>4</v>
          </cell>
          <cell r="D417" t="str">
            <v>GI090635</v>
          </cell>
          <cell r="E417">
            <v>20090210</v>
          </cell>
          <cell r="F417" t="str">
            <v>7860</v>
          </cell>
          <cell r="G417" t="str">
            <v>ORION AUFZUGSDIENST U. ELEKTROANLAGEN</v>
          </cell>
          <cell r="H417" t="str">
            <v>STOCK SALES</v>
          </cell>
          <cell r="I417">
            <v>118</v>
          </cell>
          <cell r="J417" t="str">
            <v>Feb-2009</v>
          </cell>
          <cell r="K417" t="str">
            <v>Feb-2009</v>
          </cell>
          <cell r="L417" t="str">
            <v>GF</v>
          </cell>
          <cell r="M417" t="str">
            <v>INVERTER</v>
          </cell>
          <cell r="N417" t="str">
            <v>PCS</v>
          </cell>
          <cell r="O417">
            <v>122</v>
          </cell>
          <cell r="P417">
            <v>72</v>
          </cell>
          <cell r="Q417" t="str">
            <v>FUJI OTHERS</v>
          </cell>
          <cell r="R417">
            <v>0</v>
          </cell>
          <cell r="S417">
            <v>72.335300000000004</v>
          </cell>
          <cell r="T417">
            <v>72.335300000000004</v>
          </cell>
          <cell r="U417">
            <v>1</v>
          </cell>
        </row>
        <row r="418">
          <cell r="A418" t="str">
            <v>ES2-24R-S-C</v>
          </cell>
          <cell r="B418" t="str">
            <v>GS084327</v>
          </cell>
          <cell r="C418">
            <v>5</v>
          </cell>
          <cell r="D418" t="str">
            <v>GI090715</v>
          </cell>
          <cell r="E418">
            <v>20090213</v>
          </cell>
          <cell r="F418" t="str">
            <v>7848</v>
          </cell>
          <cell r="G418" t="str">
            <v>LM LIFTMATERIAL GMBH</v>
          </cell>
          <cell r="H418" t="str">
            <v>STOCK SALES</v>
          </cell>
          <cell r="I418">
            <v>117</v>
          </cell>
          <cell r="J418" t="str">
            <v>Feb-2009</v>
          </cell>
          <cell r="K418" t="str">
            <v>Feb-2009</v>
          </cell>
          <cell r="L418" t="str">
            <v>GF</v>
          </cell>
          <cell r="M418" t="str">
            <v>INVERTER</v>
          </cell>
          <cell r="N418" t="str">
            <v>PCS</v>
          </cell>
          <cell r="O418">
            <v>122</v>
          </cell>
          <cell r="P418">
            <v>72</v>
          </cell>
          <cell r="Q418" t="str">
            <v>FUJI OTHERS</v>
          </cell>
          <cell r="R418">
            <v>0</v>
          </cell>
          <cell r="S418">
            <v>72.335300000000004</v>
          </cell>
          <cell r="T418">
            <v>72.335300000000004</v>
          </cell>
          <cell r="U418">
            <v>1</v>
          </cell>
        </row>
        <row r="419">
          <cell r="A419" t="str">
            <v>ES2-24R-S-C</v>
          </cell>
          <cell r="B419" t="str">
            <v>GS084330</v>
          </cell>
          <cell r="C419">
            <v>5</v>
          </cell>
          <cell r="D419" t="str">
            <v>GI090716</v>
          </cell>
          <cell r="E419">
            <v>20090213</v>
          </cell>
          <cell r="F419" t="str">
            <v>7848</v>
          </cell>
          <cell r="G419" t="str">
            <v>LM LIFTMATERIAL GMBH</v>
          </cell>
          <cell r="H419" t="str">
            <v>STOCK SALES</v>
          </cell>
          <cell r="I419">
            <v>116</v>
          </cell>
          <cell r="J419" t="str">
            <v>Feb-2009</v>
          </cell>
          <cell r="K419" t="str">
            <v>Feb-2009</v>
          </cell>
          <cell r="L419" t="str">
            <v>GF</v>
          </cell>
          <cell r="M419" t="str">
            <v>INVERTER</v>
          </cell>
          <cell r="N419" t="str">
            <v>PCS</v>
          </cell>
          <cell r="O419">
            <v>122</v>
          </cell>
          <cell r="P419">
            <v>72</v>
          </cell>
          <cell r="Q419" t="str">
            <v>FUJI OTHERS</v>
          </cell>
          <cell r="R419">
            <v>0</v>
          </cell>
          <cell r="S419">
            <v>72.335300000000004</v>
          </cell>
          <cell r="T419">
            <v>72.335300000000004</v>
          </cell>
          <cell r="U419">
            <v>1</v>
          </cell>
        </row>
        <row r="420">
          <cell r="A420" t="str">
            <v>ES2-24R-S-C</v>
          </cell>
          <cell r="B420" t="str">
            <v>GS084331</v>
          </cell>
          <cell r="C420">
            <v>5</v>
          </cell>
          <cell r="D420" t="str">
            <v>GI090717</v>
          </cell>
          <cell r="E420">
            <v>20090213</v>
          </cell>
          <cell r="F420" t="str">
            <v>7848</v>
          </cell>
          <cell r="G420" t="str">
            <v>LM LIFTMATERIAL GMBH</v>
          </cell>
          <cell r="H420" t="str">
            <v>STOCK SALES</v>
          </cell>
          <cell r="I420">
            <v>115</v>
          </cell>
          <cell r="J420" t="str">
            <v>Feb-2009</v>
          </cell>
          <cell r="K420" t="str">
            <v>Feb-2009</v>
          </cell>
          <cell r="L420" t="str">
            <v>GF</v>
          </cell>
          <cell r="M420" t="str">
            <v>INVERTER</v>
          </cell>
          <cell r="N420" t="str">
            <v>PCS</v>
          </cell>
          <cell r="O420">
            <v>122</v>
          </cell>
          <cell r="P420">
            <v>72</v>
          </cell>
          <cell r="Q420" t="str">
            <v>FUJI OTHERS</v>
          </cell>
          <cell r="R420">
            <v>0</v>
          </cell>
          <cell r="S420">
            <v>72.335300000000004</v>
          </cell>
          <cell r="T420">
            <v>72.335300000000004</v>
          </cell>
          <cell r="U420">
            <v>1</v>
          </cell>
        </row>
        <row r="421">
          <cell r="A421" t="str">
            <v>ES2-24R-S-C</v>
          </cell>
          <cell r="B421" t="str">
            <v>GS084333</v>
          </cell>
          <cell r="C421">
            <v>5</v>
          </cell>
          <cell r="D421" t="str">
            <v>GI090718</v>
          </cell>
          <cell r="E421">
            <v>20090213</v>
          </cell>
          <cell r="F421" t="str">
            <v>7848</v>
          </cell>
          <cell r="G421" t="str">
            <v>LM LIFTMATERIAL GMBH</v>
          </cell>
          <cell r="H421" t="str">
            <v>STOCK SALES</v>
          </cell>
          <cell r="I421">
            <v>114</v>
          </cell>
          <cell r="J421" t="str">
            <v>Feb-2009</v>
          </cell>
          <cell r="K421" t="str">
            <v>Feb-2009</v>
          </cell>
          <cell r="L421" t="str">
            <v>GF</v>
          </cell>
          <cell r="M421" t="str">
            <v>INVERTER</v>
          </cell>
          <cell r="N421" t="str">
            <v>PCS</v>
          </cell>
          <cell r="O421">
            <v>122</v>
          </cell>
          <cell r="P421">
            <v>72</v>
          </cell>
          <cell r="Q421" t="str">
            <v>FUJI OTHERS</v>
          </cell>
          <cell r="R421">
            <v>0</v>
          </cell>
          <cell r="S421">
            <v>72.335300000000004</v>
          </cell>
          <cell r="T421">
            <v>72.335300000000004</v>
          </cell>
          <cell r="U421">
            <v>1</v>
          </cell>
        </row>
        <row r="422">
          <cell r="A422" t="str">
            <v>ES2-24R-S-C</v>
          </cell>
          <cell r="B422" t="str">
            <v>GS084334</v>
          </cell>
          <cell r="C422">
            <v>5</v>
          </cell>
          <cell r="D422" t="str">
            <v>GI090719</v>
          </cell>
          <cell r="E422">
            <v>20090213</v>
          </cell>
          <cell r="F422" t="str">
            <v>7848</v>
          </cell>
          <cell r="G422" t="str">
            <v>LM LIFTMATERIAL GMBH</v>
          </cell>
          <cell r="H422" t="str">
            <v>STOCK SALES</v>
          </cell>
          <cell r="I422">
            <v>113</v>
          </cell>
          <cell r="J422" t="str">
            <v>Feb-2009</v>
          </cell>
          <cell r="K422" t="str">
            <v>Feb-2009</v>
          </cell>
          <cell r="L422" t="str">
            <v>GF</v>
          </cell>
          <cell r="M422" t="str">
            <v>INVERTER</v>
          </cell>
          <cell r="N422" t="str">
            <v>PCS</v>
          </cell>
          <cell r="O422">
            <v>122</v>
          </cell>
          <cell r="P422">
            <v>72</v>
          </cell>
          <cell r="Q422" t="str">
            <v>FUJI OTHERS</v>
          </cell>
          <cell r="R422">
            <v>0</v>
          </cell>
          <cell r="S422">
            <v>72.335300000000004</v>
          </cell>
          <cell r="T422">
            <v>72.335300000000004</v>
          </cell>
          <cell r="U422">
            <v>1</v>
          </cell>
        </row>
        <row r="423">
          <cell r="A423" t="str">
            <v>ES2-24R-S-C</v>
          </cell>
          <cell r="B423" t="str">
            <v>GS090533</v>
          </cell>
          <cell r="C423">
            <v>9</v>
          </cell>
          <cell r="D423" t="str">
            <v>GI090745</v>
          </cell>
          <cell r="E423">
            <v>20090217</v>
          </cell>
          <cell r="F423" t="str">
            <v>7710</v>
          </cell>
          <cell r="G423" t="str">
            <v>NEW LIFT GMBH</v>
          </cell>
          <cell r="H423" t="str">
            <v>STOCK SALES</v>
          </cell>
          <cell r="I423">
            <v>111</v>
          </cell>
          <cell r="J423" t="str">
            <v>Feb-2009</v>
          </cell>
          <cell r="K423" t="str">
            <v>Feb-2009</v>
          </cell>
          <cell r="L423" t="str">
            <v>GF</v>
          </cell>
          <cell r="M423" t="str">
            <v>INVERTER</v>
          </cell>
          <cell r="N423" t="str">
            <v>PCS</v>
          </cell>
          <cell r="O423">
            <v>122</v>
          </cell>
          <cell r="P423">
            <v>72</v>
          </cell>
          <cell r="Q423" t="str">
            <v>FUJI OTHERS</v>
          </cell>
          <cell r="R423">
            <v>0</v>
          </cell>
          <cell r="S423">
            <v>72.335300000000004</v>
          </cell>
          <cell r="T423">
            <v>144.67060000000001</v>
          </cell>
          <cell r="U423">
            <v>2</v>
          </cell>
        </row>
        <row r="424">
          <cell r="A424" t="str">
            <v>ES2-24R-S-C</v>
          </cell>
          <cell r="B424" t="str">
            <v>GS090260</v>
          </cell>
          <cell r="C424">
            <v>1</v>
          </cell>
          <cell r="D424" t="str">
            <v>GI090826</v>
          </cell>
          <cell r="E424">
            <v>20090220</v>
          </cell>
          <cell r="F424" t="str">
            <v>7712</v>
          </cell>
          <cell r="G424" t="str">
            <v>SODIMAS</v>
          </cell>
          <cell r="H424" t="str">
            <v>STOCK SALES</v>
          </cell>
          <cell r="I424">
            <v>54</v>
          </cell>
          <cell r="J424" t="str">
            <v>Feb-2009</v>
          </cell>
          <cell r="K424" t="str">
            <v>Feb-2009</v>
          </cell>
          <cell r="L424" t="str">
            <v>GF</v>
          </cell>
          <cell r="M424" t="str">
            <v>INVERTER</v>
          </cell>
          <cell r="N424" t="str">
            <v>PCS</v>
          </cell>
          <cell r="O424">
            <v>122</v>
          </cell>
          <cell r="P424">
            <v>72</v>
          </cell>
          <cell r="Q424" t="str">
            <v>FUJI OTHERS</v>
          </cell>
          <cell r="R424">
            <v>0</v>
          </cell>
          <cell r="S424">
            <v>72.335300000000004</v>
          </cell>
          <cell r="T424">
            <v>4123.1121000000003</v>
          </cell>
          <cell r="U424">
            <v>57</v>
          </cell>
        </row>
        <row r="425">
          <cell r="A425" t="str">
            <v>ES2-24R-S-C</v>
          </cell>
          <cell r="B425" t="str">
            <v>GS090591</v>
          </cell>
          <cell r="C425">
            <v>7</v>
          </cell>
          <cell r="D425" t="str">
            <v>GI090849</v>
          </cell>
          <cell r="E425">
            <v>20090223</v>
          </cell>
          <cell r="F425" t="str">
            <v>7097</v>
          </cell>
          <cell r="G425" t="str">
            <v>ATB BENELUX B.V.</v>
          </cell>
          <cell r="H425" t="str">
            <v>STOCK SALES</v>
          </cell>
          <cell r="I425">
            <v>53</v>
          </cell>
          <cell r="J425" t="str">
            <v>Feb-2009</v>
          </cell>
          <cell r="K425" t="str">
            <v>Feb-2009</v>
          </cell>
          <cell r="L425" t="str">
            <v>GF</v>
          </cell>
          <cell r="M425" t="str">
            <v>INVERTER</v>
          </cell>
          <cell r="N425" t="str">
            <v>PCS</v>
          </cell>
          <cell r="O425">
            <v>122</v>
          </cell>
          <cell r="P425">
            <v>72</v>
          </cell>
          <cell r="Q425" t="str">
            <v>FUJI OTHERS</v>
          </cell>
          <cell r="R425">
            <v>0</v>
          </cell>
          <cell r="S425">
            <v>72.335300000000004</v>
          </cell>
          <cell r="T425">
            <v>72.335300000000004</v>
          </cell>
          <cell r="U425">
            <v>1</v>
          </cell>
        </row>
        <row r="426">
          <cell r="A426" t="str">
            <v>ES2-24R-S-C</v>
          </cell>
          <cell r="B426" t="str">
            <v>GS084352</v>
          </cell>
          <cell r="C426">
            <v>4</v>
          </cell>
          <cell r="D426" t="str">
            <v>GI090960</v>
          </cell>
          <cell r="E426">
            <v>20090227</v>
          </cell>
          <cell r="F426" t="str">
            <v>7848</v>
          </cell>
          <cell r="G426" t="str">
            <v>LM LIFTMATERIAL GMBH</v>
          </cell>
          <cell r="H426" t="str">
            <v>STOCK SALES</v>
          </cell>
          <cell r="I426">
            <v>152</v>
          </cell>
          <cell r="J426" t="str">
            <v>Feb-2009</v>
          </cell>
          <cell r="K426" t="str">
            <v>Feb-2009</v>
          </cell>
          <cell r="L426" t="str">
            <v>GF</v>
          </cell>
          <cell r="M426" t="str">
            <v>INVERTER</v>
          </cell>
          <cell r="N426" t="str">
            <v>PCS</v>
          </cell>
          <cell r="O426">
            <v>122</v>
          </cell>
          <cell r="P426">
            <v>72</v>
          </cell>
          <cell r="Q426" t="str">
            <v>FUJI OTHERS</v>
          </cell>
          <cell r="R426">
            <v>0</v>
          </cell>
          <cell r="S426">
            <v>72.440899999999999</v>
          </cell>
          <cell r="T426">
            <v>72.440899999999999</v>
          </cell>
          <cell r="U426">
            <v>1</v>
          </cell>
        </row>
        <row r="427">
          <cell r="A427" t="str">
            <v>ES2-24R-S-C</v>
          </cell>
          <cell r="B427" t="str">
            <v>GS090206</v>
          </cell>
          <cell r="C427">
            <v>5</v>
          </cell>
          <cell r="D427" t="str">
            <v>GI090963</v>
          </cell>
          <cell r="E427">
            <v>20090227</v>
          </cell>
          <cell r="F427" t="str">
            <v>7848</v>
          </cell>
          <cell r="G427" t="str">
            <v>LM LIFTMATERIAL GMBH</v>
          </cell>
          <cell r="H427" t="str">
            <v>STOCK SALES</v>
          </cell>
          <cell r="I427">
            <v>151</v>
          </cell>
          <cell r="J427" t="str">
            <v>Feb-2009</v>
          </cell>
          <cell r="K427" t="str">
            <v>Feb-2009</v>
          </cell>
          <cell r="L427" t="str">
            <v>GF</v>
          </cell>
          <cell r="M427" t="str">
            <v>INVERTER</v>
          </cell>
          <cell r="N427" t="str">
            <v>PCS</v>
          </cell>
          <cell r="O427">
            <v>122</v>
          </cell>
          <cell r="P427">
            <v>72</v>
          </cell>
          <cell r="Q427" t="str">
            <v>FUJI OTHERS</v>
          </cell>
          <cell r="R427">
            <v>0</v>
          </cell>
          <cell r="S427">
            <v>72.440899999999999</v>
          </cell>
          <cell r="T427">
            <v>72.440899999999999</v>
          </cell>
          <cell r="U427">
            <v>1</v>
          </cell>
        </row>
        <row r="428">
          <cell r="A428" t="str">
            <v>ES2-24R-S-C</v>
          </cell>
          <cell r="B428" t="str">
            <v>GS084342</v>
          </cell>
          <cell r="C428">
            <v>5</v>
          </cell>
          <cell r="D428" t="str">
            <v>GI090969</v>
          </cell>
          <cell r="E428">
            <v>20090227</v>
          </cell>
          <cell r="F428" t="str">
            <v>7848</v>
          </cell>
          <cell r="G428" t="str">
            <v>LM LIFTMATERIAL GMBH</v>
          </cell>
          <cell r="H428" t="str">
            <v>STOCK SALES</v>
          </cell>
          <cell r="I428">
            <v>150</v>
          </cell>
          <cell r="J428" t="str">
            <v>Feb-2009</v>
          </cell>
          <cell r="K428" t="str">
            <v>Feb-2009</v>
          </cell>
          <cell r="L428" t="str">
            <v>GF</v>
          </cell>
          <cell r="M428" t="str">
            <v>INVERTER</v>
          </cell>
          <cell r="N428" t="str">
            <v>PCS</v>
          </cell>
          <cell r="O428">
            <v>122</v>
          </cell>
          <cell r="P428">
            <v>72</v>
          </cell>
          <cell r="Q428" t="str">
            <v>FUJI OTHERS</v>
          </cell>
          <cell r="R428">
            <v>0</v>
          </cell>
          <cell r="S428">
            <v>72.440899999999999</v>
          </cell>
          <cell r="T428">
            <v>72.440899999999999</v>
          </cell>
          <cell r="U428">
            <v>1</v>
          </cell>
        </row>
        <row r="429">
          <cell r="A429" t="str">
            <v>ES2-24R-S-C</v>
          </cell>
          <cell r="B429" t="str">
            <v>GS084341</v>
          </cell>
          <cell r="C429">
            <v>5</v>
          </cell>
          <cell r="D429" t="str">
            <v>GI090970</v>
          </cell>
          <cell r="E429">
            <v>20090227</v>
          </cell>
          <cell r="F429" t="str">
            <v>7848</v>
          </cell>
          <cell r="G429" t="str">
            <v>LM LIFTMATERIAL GMBH</v>
          </cell>
          <cell r="H429" t="str">
            <v>STOCK SALES</v>
          </cell>
          <cell r="I429">
            <v>149</v>
          </cell>
          <cell r="J429" t="str">
            <v>Feb-2009</v>
          </cell>
          <cell r="K429" t="str">
            <v>Feb-2009</v>
          </cell>
          <cell r="L429" t="str">
            <v>GF</v>
          </cell>
          <cell r="M429" t="str">
            <v>INVERTER</v>
          </cell>
          <cell r="N429" t="str">
            <v>PCS</v>
          </cell>
          <cell r="O429">
            <v>122</v>
          </cell>
          <cell r="P429">
            <v>72</v>
          </cell>
          <cell r="Q429" t="str">
            <v>FUJI OTHERS</v>
          </cell>
          <cell r="R429">
            <v>0</v>
          </cell>
          <cell r="S429">
            <v>72.440899999999999</v>
          </cell>
          <cell r="T429">
            <v>72.440899999999999</v>
          </cell>
          <cell r="U429">
            <v>1</v>
          </cell>
        </row>
        <row r="430">
          <cell r="A430" t="str">
            <v>FRN30F1S-4E</v>
          </cell>
          <cell r="B430" t="str">
            <v>GS090698</v>
          </cell>
          <cell r="C430">
            <v>7</v>
          </cell>
          <cell r="D430" t="str">
            <v>GI090839</v>
          </cell>
          <cell r="E430">
            <v>20090223</v>
          </cell>
          <cell r="F430" t="str">
            <v>7950</v>
          </cell>
          <cell r="G430" t="str">
            <v>FUJI ELECTRIC FA EUROPE (CH) GMBH</v>
          </cell>
          <cell r="H430" t="str">
            <v>STOCK SALES</v>
          </cell>
          <cell r="I430">
            <v>49</v>
          </cell>
          <cell r="J430" t="str">
            <v>Feb-2009</v>
          </cell>
          <cell r="K430" t="str">
            <v>Feb-2009</v>
          </cell>
          <cell r="L430" t="str">
            <v>GF</v>
          </cell>
          <cell r="M430" t="str">
            <v>INVERTER</v>
          </cell>
          <cell r="N430" t="str">
            <v>PCS</v>
          </cell>
          <cell r="O430">
            <v>56</v>
          </cell>
          <cell r="P430">
            <v>789</v>
          </cell>
          <cell r="Q430" t="str">
            <v>ECO</v>
          </cell>
          <cell r="R430">
            <v>0</v>
          </cell>
          <cell r="S430">
            <v>788.74950000000001</v>
          </cell>
          <cell r="T430">
            <v>788.74950000000001</v>
          </cell>
          <cell r="U430">
            <v>1</v>
          </cell>
        </row>
        <row r="431">
          <cell r="A431" t="str">
            <v>FRN30F1S-4E</v>
          </cell>
          <cell r="B431" t="str">
            <v>GS090616</v>
          </cell>
          <cell r="C431">
            <v>77</v>
          </cell>
          <cell r="D431" t="str">
            <v>GI090887</v>
          </cell>
          <cell r="E431">
            <v>20090225</v>
          </cell>
          <cell r="F431" t="str">
            <v>4028</v>
          </cell>
          <cell r="G431" t="str">
            <v>KON-TEK AUTOMATION AND DRIVES</v>
          </cell>
          <cell r="H431" t="str">
            <v>STOCK SALES</v>
          </cell>
          <cell r="I431">
            <v>45</v>
          </cell>
          <cell r="J431" t="str">
            <v>Feb-2009</v>
          </cell>
          <cell r="K431" t="str">
            <v>Feb-2009</v>
          </cell>
          <cell r="L431" t="str">
            <v>GF</v>
          </cell>
          <cell r="M431" t="str">
            <v>INVERTER</v>
          </cell>
          <cell r="N431" t="str">
            <v>PCS</v>
          </cell>
          <cell r="O431">
            <v>56</v>
          </cell>
          <cell r="P431">
            <v>789</v>
          </cell>
          <cell r="Q431" t="str">
            <v>ECO</v>
          </cell>
          <cell r="R431">
            <v>0</v>
          </cell>
          <cell r="S431">
            <v>788.74950000000001</v>
          </cell>
          <cell r="T431">
            <v>3154.998</v>
          </cell>
          <cell r="U431">
            <v>4</v>
          </cell>
        </row>
        <row r="432">
          <cell r="A432" t="str">
            <v>FRN37F1L-4E</v>
          </cell>
          <cell r="B432" t="str">
            <v>GS090729</v>
          </cell>
          <cell r="C432">
            <v>1</v>
          </cell>
          <cell r="D432" t="str">
            <v>GI090882</v>
          </cell>
          <cell r="E432">
            <v>20090225</v>
          </cell>
          <cell r="F432" t="str">
            <v>7950</v>
          </cell>
          <cell r="G432" t="str">
            <v>FUJI ELECTRIC FA EUROPE (CH) GMBH</v>
          </cell>
          <cell r="H432" t="str">
            <v>STOCK SALES</v>
          </cell>
          <cell r="I432">
            <v>1</v>
          </cell>
          <cell r="J432" t="str">
            <v>Feb-2009</v>
          </cell>
          <cell r="K432" t="str">
            <v>Feb-2009</v>
          </cell>
          <cell r="L432" t="str">
            <v>GF</v>
          </cell>
          <cell r="M432" t="str">
            <v>INVERTER</v>
          </cell>
          <cell r="N432" t="str">
            <v>PCS</v>
          </cell>
          <cell r="O432">
            <v>2</v>
          </cell>
          <cell r="P432">
            <v>2155</v>
          </cell>
          <cell r="Q432" t="str">
            <v>ECO</v>
          </cell>
          <cell r="R432">
            <v>0</v>
          </cell>
          <cell r="S432">
            <v>2154.96</v>
          </cell>
          <cell r="T432">
            <v>2154.96</v>
          </cell>
          <cell r="U432">
            <v>1</v>
          </cell>
        </row>
        <row r="433">
          <cell r="A433" t="str">
            <v>FRN37F1S-4E</v>
          </cell>
          <cell r="B433" t="str">
            <v>GS090525</v>
          </cell>
          <cell r="C433">
            <v>2</v>
          </cell>
          <cell r="D433" t="str">
            <v>GI090658</v>
          </cell>
          <cell r="E433">
            <v>20090211</v>
          </cell>
          <cell r="F433" t="str">
            <v>4080</v>
          </cell>
          <cell r="G433" t="str">
            <v>SIDE SERVICIO INDUSTRIAL DE ELECTRONICA SA</v>
          </cell>
          <cell r="H433" t="str">
            <v>STOCK SALES</v>
          </cell>
          <cell r="I433">
            <v>26</v>
          </cell>
          <cell r="J433" t="str">
            <v>Feb-2009</v>
          </cell>
          <cell r="K433" t="str">
            <v>Feb-2009</v>
          </cell>
          <cell r="L433" t="str">
            <v>GF</v>
          </cell>
          <cell r="M433" t="str">
            <v>INVERTER</v>
          </cell>
          <cell r="N433" t="str">
            <v>PCS</v>
          </cell>
          <cell r="O433">
            <v>27</v>
          </cell>
          <cell r="P433">
            <v>896</v>
          </cell>
          <cell r="Q433" t="str">
            <v>ECO</v>
          </cell>
          <cell r="R433">
            <v>0</v>
          </cell>
          <cell r="S433">
            <v>896.25319999999999</v>
          </cell>
          <cell r="T433">
            <v>896.25319999999999</v>
          </cell>
          <cell r="U433">
            <v>1</v>
          </cell>
        </row>
        <row r="434">
          <cell r="A434" t="str">
            <v>FRN37F1S-4E</v>
          </cell>
          <cell r="B434" t="str">
            <v>GS090528</v>
          </cell>
          <cell r="C434">
            <v>6</v>
          </cell>
          <cell r="D434" t="str">
            <v>GI090663</v>
          </cell>
          <cell r="E434">
            <v>20090216</v>
          </cell>
          <cell r="F434" t="str">
            <v>7950</v>
          </cell>
          <cell r="G434" t="str">
            <v>FUJI ELECTRIC FA EUROPE (CH) GMBH</v>
          </cell>
          <cell r="H434" t="str">
            <v>STOCK SALES</v>
          </cell>
          <cell r="I434">
            <v>25</v>
          </cell>
          <cell r="J434" t="str">
            <v>Feb-2009</v>
          </cell>
          <cell r="K434" t="str">
            <v>Feb-2009</v>
          </cell>
          <cell r="L434" t="str">
            <v>GF</v>
          </cell>
          <cell r="M434" t="str">
            <v>INVERTER</v>
          </cell>
          <cell r="N434" t="str">
            <v>PCS</v>
          </cell>
          <cell r="O434">
            <v>27</v>
          </cell>
          <cell r="P434">
            <v>896</v>
          </cell>
          <cell r="Q434" t="str">
            <v>ECO</v>
          </cell>
          <cell r="R434">
            <v>0</v>
          </cell>
          <cell r="S434">
            <v>896.25319999999999</v>
          </cell>
          <cell r="T434">
            <v>896.25319999999999</v>
          </cell>
          <cell r="U434">
            <v>1</v>
          </cell>
        </row>
        <row r="435">
          <cell r="A435" t="str">
            <v>FRN37F1S-4E</v>
          </cell>
          <cell r="B435" t="str">
            <v>GS090682</v>
          </cell>
          <cell r="C435">
            <v>8</v>
          </cell>
          <cell r="D435" t="str">
            <v>GI090821</v>
          </cell>
          <cell r="E435">
            <v>20090220</v>
          </cell>
          <cell r="F435" t="str">
            <v>7275</v>
          </cell>
          <cell r="G435" t="str">
            <v>ALPHA GROUP</v>
          </cell>
          <cell r="H435" t="str">
            <v>STOCK SALES</v>
          </cell>
          <cell r="I435">
            <v>23</v>
          </cell>
          <cell r="J435" t="str">
            <v>Feb-2009</v>
          </cell>
          <cell r="K435" t="str">
            <v>Feb-2009</v>
          </cell>
          <cell r="L435" t="str">
            <v>GF</v>
          </cell>
          <cell r="M435" t="str">
            <v>INVERTER</v>
          </cell>
          <cell r="N435" t="str">
            <v>PCS</v>
          </cell>
          <cell r="O435">
            <v>27</v>
          </cell>
          <cell r="P435">
            <v>896</v>
          </cell>
          <cell r="Q435" t="str">
            <v>ECO</v>
          </cell>
          <cell r="R435">
            <v>0</v>
          </cell>
          <cell r="S435">
            <v>896.25319999999999</v>
          </cell>
          <cell r="T435">
            <v>1792.5064</v>
          </cell>
          <cell r="U435">
            <v>2</v>
          </cell>
        </row>
        <row r="436">
          <cell r="A436" t="str">
            <v>FRN37F1S-4E</v>
          </cell>
          <cell r="B436" t="str">
            <v>GS090616</v>
          </cell>
          <cell r="C436">
            <v>78</v>
          </cell>
          <cell r="D436" t="str">
            <v>GI090887</v>
          </cell>
          <cell r="E436">
            <v>20090225</v>
          </cell>
          <cell r="F436" t="str">
            <v>4028</v>
          </cell>
          <cell r="G436" t="str">
            <v>KON-TEK AUTOMATION AND DRIVES</v>
          </cell>
          <cell r="H436" t="str">
            <v>STOCK SALES</v>
          </cell>
          <cell r="I436">
            <v>16</v>
          </cell>
          <cell r="J436" t="str">
            <v>Feb-2009</v>
          </cell>
          <cell r="K436" t="str">
            <v>Feb-2009</v>
          </cell>
          <cell r="L436" t="str">
            <v>GF</v>
          </cell>
          <cell r="M436" t="str">
            <v>INVERTER</v>
          </cell>
          <cell r="N436" t="str">
            <v>PCS</v>
          </cell>
          <cell r="O436">
            <v>27</v>
          </cell>
          <cell r="P436">
            <v>896</v>
          </cell>
          <cell r="Q436" t="str">
            <v>ECO</v>
          </cell>
          <cell r="R436">
            <v>0</v>
          </cell>
          <cell r="S436">
            <v>896.25319999999999</v>
          </cell>
          <cell r="T436">
            <v>6273.7723999999998</v>
          </cell>
          <cell r="U436">
            <v>7</v>
          </cell>
        </row>
        <row r="437">
          <cell r="A437" t="str">
            <v>FRN4.0F1L-4E</v>
          </cell>
          <cell r="B437" t="str">
            <v>GS090550</v>
          </cell>
          <cell r="C437">
            <v>2</v>
          </cell>
          <cell r="D437" t="str">
            <v>GI090686</v>
          </cell>
          <cell r="E437">
            <v>20090213</v>
          </cell>
          <cell r="F437" t="str">
            <v>7274</v>
          </cell>
          <cell r="G437" t="str">
            <v>SAM GMBH</v>
          </cell>
          <cell r="H437" t="str">
            <v>STOCK SALES</v>
          </cell>
          <cell r="I437">
            <v>2</v>
          </cell>
          <cell r="J437" t="str">
            <v>Feb-2009</v>
          </cell>
          <cell r="K437" t="str">
            <v>Feb-2009</v>
          </cell>
          <cell r="L437" t="str">
            <v>GF</v>
          </cell>
          <cell r="M437" t="str">
            <v>INVERTER</v>
          </cell>
          <cell r="N437" t="str">
            <v>PCS</v>
          </cell>
          <cell r="O437">
            <v>3</v>
          </cell>
          <cell r="P437">
            <v>443</v>
          </cell>
          <cell r="Q437" t="str">
            <v>ECO</v>
          </cell>
          <cell r="R437">
            <v>0</v>
          </cell>
          <cell r="S437">
            <v>443.24</v>
          </cell>
          <cell r="T437">
            <v>443.24</v>
          </cell>
          <cell r="U437">
            <v>1</v>
          </cell>
        </row>
        <row r="438">
          <cell r="A438" t="str">
            <v>FRN4.0F1S-4E</v>
          </cell>
          <cell r="B438" t="str">
            <v>GS090538</v>
          </cell>
          <cell r="C438">
            <v>5</v>
          </cell>
          <cell r="D438" t="str">
            <v>GI090758</v>
          </cell>
          <cell r="E438">
            <v>20090218</v>
          </cell>
          <cell r="F438" t="str">
            <v>5200</v>
          </cell>
          <cell r="G438" t="str">
            <v>A.F. ELECTRONICS MOTOR CONTROL</v>
          </cell>
          <cell r="H438" t="str">
            <v>STOCK SALES</v>
          </cell>
          <cell r="I438">
            <v>228</v>
          </cell>
          <cell r="J438" t="str">
            <v>Feb-2009</v>
          </cell>
          <cell r="K438" t="str">
            <v>Feb-2009</v>
          </cell>
          <cell r="L438" t="str">
            <v>GF</v>
          </cell>
          <cell r="M438" t="str">
            <v>INVERTER</v>
          </cell>
          <cell r="N438" t="str">
            <v>PCS</v>
          </cell>
          <cell r="O438">
            <v>229</v>
          </cell>
          <cell r="P438">
            <v>204</v>
          </cell>
          <cell r="Q438" t="str">
            <v>ECO</v>
          </cell>
          <cell r="R438">
            <v>0</v>
          </cell>
          <cell r="S438">
            <v>203.70349999999999</v>
          </cell>
          <cell r="T438">
            <v>203.70349999999999</v>
          </cell>
          <cell r="U438">
            <v>1</v>
          </cell>
        </row>
        <row r="439">
          <cell r="A439" t="str">
            <v>FRN4.0F1S-4E</v>
          </cell>
          <cell r="B439" t="str">
            <v>GS090692</v>
          </cell>
          <cell r="C439">
            <v>1</v>
          </cell>
          <cell r="D439" t="str">
            <v>GI090828</v>
          </cell>
          <cell r="E439">
            <v>20090223</v>
          </cell>
          <cell r="F439" t="str">
            <v>4450</v>
          </cell>
          <cell r="G439" t="str">
            <v>FUJI ELECTRIC FA SUCURSAL EN ESPA?A</v>
          </cell>
          <cell r="H439" t="str">
            <v>STOCK SALES</v>
          </cell>
          <cell r="I439">
            <v>218</v>
          </cell>
          <cell r="J439" t="str">
            <v>Feb-2009</v>
          </cell>
          <cell r="K439" t="str">
            <v>Feb-2009</v>
          </cell>
          <cell r="L439" t="str">
            <v>GF</v>
          </cell>
          <cell r="M439" t="str">
            <v>INVERTER</v>
          </cell>
          <cell r="N439" t="str">
            <v>PCS</v>
          </cell>
          <cell r="O439">
            <v>229</v>
          </cell>
          <cell r="P439">
            <v>204</v>
          </cell>
          <cell r="Q439" t="str">
            <v>ECO</v>
          </cell>
          <cell r="R439">
            <v>0</v>
          </cell>
          <cell r="S439">
            <v>203.70349999999999</v>
          </cell>
          <cell r="T439">
            <v>2037.0350000000001</v>
          </cell>
          <cell r="U439">
            <v>10</v>
          </cell>
        </row>
        <row r="440">
          <cell r="A440" t="str">
            <v>FRN4.0F1S-4E</v>
          </cell>
          <cell r="B440" t="str">
            <v>GS090616</v>
          </cell>
          <cell r="C440">
            <v>70</v>
          </cell>
          <cell r="D440" t="str">
            <v>GI090887</v>
          </cell>
          <cell r="E440">
            <v>20090225</v>
          </cell>
          <cell r="F440" t="str">
            <v>4028</v>
          </cell>
          <cell r="G440" t="str">
            <v>KON-TEK AUTOMATION AND DRIVES</v>
          </cell>
          <cell r="H440" t="str">
            <v>STOCK SALES</v>
          </cell>
          <cell r="I440">
            <v>212</v>
          </cell>
          <cell r="J440" t="str">
            <v>Feb-2009</v>
          </cell>
          <cell r="K440" t="str">
            <v>Feb-2009</v>
          </cell>
          <cell r="L440" t="str">
            <v>GF</v>
          </cell>
          <cell r="M440" t="str">
            <v>INVERTER</v>
          </cell>
          <cell r="N440" t="str">
            <v>PCS</v>
          </cell>
          <cell r="O440">
            <v>229</v>
          </cell>
          <cell r="P440">
            <v>204</v>
          </cell>
          <cell r="Q440" t="str">
            <v>ECO</v>
          </cell>
          <cell r="R440">
            <v>0</v>
          </cell>
          <cell r="S440">
            <v>203.70349999999999</v>
          </cell>
          <cell r="T440">
            <v>1222.221</v>
          </cell>
          <cell r="U440">
            <v>6</v>
          </cell>
        </row>
        <row r="441">
          <cell r="A441" t="str">
            <v>FRN45F1S-4E</v>
          </cell>
          <cell r="B441" t="str">
            <v>GS090606</v>
          </cell>
          <cell r="C441">
            <v>1</v>
          </cell>
          <cell r="D441" t="str">
            <v>GI090735</v>
          </cell>
          <cell r="E441">
            <v>20090217</v>
          </cell>
          <cell r="F441" t="str">
            <v>7095</v>
          </cell>
          <cell r="G441" t="str">
            <v>FUJI ELECTRIC FRANCE S.A.</v>
          </cell>
          <cell r="H441" t="str">
            <v>STOCK SALES</v>
          </cell>
          <cell r="I441">
            <v>25</v>
          </cell>
          <cell r="J441" t="str">
            <v>Feb-2009</v>
          </cell>
          <cell r="K441" t="str">
            <v>Feb-2009</v>
          </cell>
          <cell r="L441" t="str">
            <v>GF</v>
          </cell>
          <cell r="M441" t="str">
            <v>INVERTER</v>
          </cell>
          <cell r="N441" t="str">
            <v>PCS</v>
          </cell>
          <cell r="O441">
            <v>26</v>
          </cell>
          <cell r="P441">
            <v>984</v>
          </cell>
          <cell r="Q441" t="str">
            <v>ECO</v>
          </cell>
          <cell r="R441">
            <v>0</v>
          </cell>
          <cell r="S441">
            <v>984.24130000000002</v>
          </cell>
          <cell r="T441">
            <v>984.24130000000002</v>
          </cell>
          <cell r="U441">
            <v>1</v>
          </cell>
        </row>
        <row r="442">
          <cell r="A442" t="str">
            <v>FRN45F1S-4E</v>
          </cell>
          <cell r="B442" t="str">
            <v>GS090682</v>
          </cell>
          <cell r="C442">
            <v>9</v>
          </cell>
          <cell r="D442" t="str">
            <v>GI090821</v>
          </cell>
          <cell r="E442">
            <v>20090220</v>
          </cell>
          <cell r="F442" t="str">
            <v>7275</v>
          </cell>
          <cell r="G442" t="str">
            <v>ALPHA GROUP</v>
          </cell>
          <cell r="H442" t="str">
            <v>STOCK SALES</v>
          </cell>
          <cell r="I442">
            <v>24</v>
          </cell>
          <cell r="J442" t="str">
            <v>Feb-2009</v>
          </cell>
          <cell r="K442" t="str">
            <v>Feb-2009</v>
          </cell>
          <cell r="L442" t="str">
            <v>GF</v>
          </cell>
          <cell r="M442" t="str">
            <v>INVERTER</v>
          </cell>
          <cell r="N442" t="str">
            <v>PCS</v>
          </cell>
          <cell r="O442">
            <v>26</v>
          </cell>
          <cell r="P442">
            <v>984</v>
          </cell>
          <cell r="Q442" t="str">
            <v>ECO</v>
          </cell>
          <cell r="R442">
            <v>0</v>
          </cell>
          <cell r="S442">
            <v>984.24130000000002</v>
          </cell>
          <cell r="T442">
            <v>984.24130000000002</v>
          </cell>
          <cell r="U442">
            <v>1</v>
          </cell>
        </row>
        <row r="443">
          <cell r="A443" t="str">
            <v>FRN45F1S-4E</v>
          </cell>
          <cell r="B443" t="str">
            <v>GS090717</v>
          </cell>
          <cell r="C443">
            <v>1</v>
          </cell>
          <cell r="D443" t="str">
            <v>GI090859</v>
          </cell>
          <cell r="E443">
            <v>20090224</v>
          </cell>
          <cell r="F443" t="str">
            <v>7095</v>
          </cell>
          <cell r="G443" t="str">
            <v>FUJI ELECTRIC FRANCE S.A.</v>
          </cell>
          <cell r="H443" t="str">
            <v>STOCK SALES</v>
          </cell>
          <cell r="I443">
            <v>23</v>
          </cell>
          <cell r="J443" t="str">
            <v>Feb-2009</v>
          </cell>
          <cell r="K443" t="str">
            <v>Feb-2009</v>
          </cell>
          <cell r="L443" t="str">
            <v>GF</v>
          </cell>
          <cell r="M443" t="str">
            <v>INVERTER</v>
          </cell>
          <cell r="N443" t="str">
            <v>PCS</v>
          </cell>
          <cell r="O443">
            <v>26</v>
          </cell>
          <cell r="P443">
            <v>984</v>
          </cell>
          <cell r="Q443" t="str">
            <v>ECO</v>
          </cell>
          <cell r="R443">
            <v>0</v>
          </cell>
          <cell r="S443">
            <v>984.24130000000002</v>
          </cell>
          <cell r="T443">
            <v>984.24130000000002</v>
          </cell>
          <cell r="U443">
            <v>1</v>
          </cell>
        </row>
        <row r="444">
          <cell r="A444" t="str">
            <v>FRN7.5F1S-4E</v>
          </cell>
          <cell r="B444" t="str">
            <v>GS090203</v>
          </cell>
          <cell r="C444">
            <v>5</v>
          </cell>
          <cell r="D444" t="str">
            <v>GI090573</v>
          </cell>
          <cell r="E444">
            <v>20090205</v>
          </cell>
          <cell r="F444" t="str">
            <v>7950</v>
          </cell>
          <cell r="G444" t="str">
            <v>FUJI ELECTRIC FA EUROPE (CH) GMBH</v>
          </cell>
          <cell r="H444" t="str">
            <v>STOCK SALES</v>
          </cell>
          <cell r="I444">
            <v>205</v>
          </cell>
          <cell r="J444" t="str">
            <v>Feb-2009</v>
          </cell>
          <cell r="K444" t="str">
            <v>Feb-2009</v>
          </cell>
          <cell r="L444" t="str">
            <v>GF</v>
          </cell>
          <cell r="M444" t="str">
            <v>INVERTER</v>
          </cell>
          <cell r="N444" t="str">
            <v>PCS</v>
          </cell>
          <cell r="O444">
            <v>215</v>
          </cell>
          <cell r="P444">
            <v>281</v>
          </cell>
          <cell r="Q444" t="str">
            <v>ECO</v>
          </cell>
          <cell r="R444">
            <v>0</v>
          </cell>
          <cell r="S444">
            <v>281.02210000000002</v>
          </cell>
          <cell r="T444">
            <v>281.02210000000002</v>
          </cell>
          <cell r="U444">
            <v>1</v>
          </cell>
        </row>
        <row r="445">
          <cell r="A445" t="str">
            <v>FRN7.5F1S-4E</v>
          </cell>
          <cell r="B445" t="str">
            <v>GS090525</v>
          </cell>
          <cell r="C445">
            <v>3</v>
          </cell>
          <cell r="D445" t="str">
            <v>GI090658</v>
          </cell>
          <cell r="E445">
            <v>20090211</v>
          </cell>
          <cell r="F445" t="str">
            <v>4080</v>
          </cell>
          <cell r="G445" t="str">
            <v>SIDE SERVICIO INDUSTRIAL DE ELECTRONICA SA</v>
          </cell>
          <cell r="H445" t="str">
            <v>STOCK SALES</v>
          </cell>
          <cell r="I445">
            <v>202</v>
          </cell>
          <cell r="J445" t="str">
            <v>Feb-2009</v>
          </cell>
          <cell r="K445" t="str">
            <v>Feb-2009</v>
          </cell>
          <cell r="L445" t="str">
            <v>GF</v>
          </cell>
          <cell r="M445" t="str">
            <v>INVERTER</v>
          </cell>
          <cell r="N445" t="str">
            <v>PCS</v>
          </cell>
          <cell r="O445">
            <v>215</v>
          </cell>
          <cell r="P445">
            <v>281</v>
          </cell>
          <cell r="Q445" t="str">
            <v>ECO</v>
          </cell>
          <cell r="R445">
            <v>0</v>
          </cell>
          <cell r="S445">
            <v>281.02210000000002</v>
          </cell>
          <cell r="T445">
            <v>843.06630000000007</v>
          </cell>
          <cell r="U445">
            <v>3</v>
          </cell>
        </row>
        <row r="446">
          <cell r="A446" t="str">
            <v>FRN7.5F1S-4E</v>
          </cell>
          <cell r="B446" t="str">
            <v>GS090662</v>
          </cell>
          <cell r="C446">
            <v>1</v>
          </cell>
          <cell r="D446" t="str">
            <v>GI090805</v>
          </cell>
          <cell r="E446">
            <v>20090219</v>
          </cell>
          <cell r="F446" t="str">
            <v>7412</v>
          </cell>
          <cell r="G446" t="str">
            <v>BOLIN TECHNOLOGIES GMBH</v>
          </cell>
          <cell r="H446" t="str">
            <v>STOCK SALES</v>
          </cell>
          <cell r="I446">
            <v>198</v>
          </cell>
          <cell r="J446" t="str">
            <v>Feb-2009</v>
          </cell>
          <cell r="K446" t="str">
            <v>Feb-2009</v>
          </cell>
          <cell r="L446" t="str">
            <v>GF</v>
          </cell>
          <cell r="M446" t="str">
            <v>INVERTER</v>
          </cell>
          <cell r="N446" t="str">
            <v>PCS</v>
          </cell>
          <cell r="O446">
            <v>215</v>
          </cell>
          <cell r="P446">
            <v>281</v>
          </cell>
          <cell r="Q446" t="str">
            <v>ECO</v>
          </cell>
          <cell r="R446">
            <v>0</v>
          </cell>
          <cell r="S446">
            <v>281.02210000000002</v>
          </cell>
          <cell r="T446">
            <v>1124.0884000000001</v>
          </cell>
          <cell r="U446">
            <v>4</v>
          </cell>
        </row>
        <row r="447">
          <cell r="A447" t="str">
            <v>FRN7.5F1S-4E</v>
          </cell>
          <cell r="B447" t="str">
            <v>GS090682</v>
          </cell>
          <cell r="C447">
            <v>2</v>
          </cell>
          <cell r="D447" t="str">
            <v>GI090821</v>
          </cell>
          <cell r="E447">
            <v>20090220</v>
          </cell>
          <cell r="F447" t="str">
            <v>7275</v>
          </cell>
          <cell r="G447" t="str">
            <v>ALPHA GROUP</v>
          </cell>
          <cell r="H447" t="str">
            <v>STOCK SALES</v>
          </cell>
          <cell r="I447">
            <v>183</v>
          </cell>
          <cell r="J447" t="str">
            <v>Feb-2009</v>
          </cell>
          <cell r="K447" t="str">
            <v>Feb-2009</v>
          </cell>
          <cell r="L447" t="str">
            <v>GF</v>
          </cell>
          <cell r="M447" t="str">
            <v>INVERTER</v>
          </cell>
          <cell r="N447" t="str">
            <v>PCS</v>
          </cell>
          <cell r="O447">
            <v>215</v>
          </cell>
          <cell r="P447">
            <v>281</v>
          </cell>
          <cell r="Q447" t="str">
            <v>ECO</v>
          </cell>
          <cell r="R447">
            <v>0</v>
          </cell>
          <cell r="S447">
            <v>281.02210000000002</v>
          </cell>
          <cell r="T447">
            <v>4215.3315000000002</v>
          </cell>
          <cell r="U447">
            <v>15</v>
          </cell>
        </row>
        <row r="448">
          <cell r="A448" t="str">
            <v>FRN7.5F1S-4E</v>
          </cell>
          <cell r="B448" t="str">
            <v>GS090616</v>
          </cell>
          <cell r="C448">
            <v>72</v>
          </cell>
          <cell r="D448" t="str">
            <v>GI090887</v>
          </cell>
          <cell r="E448">
            <v>20090225</v>
          </cell>
          <cell r="F448" t="str">
            <v>4028</v>
          </cell>
          <cell r="G448" t="str">
            <v>KON-TEK AUTOMATION AND DRIVES</v>
          </cell>
          <cell r="H448" t="str">
            <v>STOCK SALES</v>
          </cell>
          <cell r="I448">
            <v>175</v>
          </cell>
          <cell r="J448" t="str">
            <v>Feb-2009</v>
          </cell>
          <cell r="K448" t="str">
            <v>Feb-2009</v>
          </cell>
          <cell r="L448" t="str">
            <v>GF</v>
          </cell>
          <cell r="M448" t="str">
            <v>INVERTER</v>
          </cell>
          <cell r="N448" t="str">
            <v>PCS</v>
          </cell>
          <cell r="O448">
            <v>215</v>
          </cell>
          <cell r="P448">
            <v>281</v>
          </cell>
          <cell r="Q448" t="str">
            <v>ECO</v>
          </cell>
          <cell r="R448">
            <v>0</v>
          </cell>
          <cell r="S448">
            <v>281.02210000000002</v>
          </cell>
          <cell r="T448">
            <v>2248.1768000000002</v>
          </cell>
          <cell r="U448">
            <v>8</v>
          </cell>
        </row>
        <row r="449">
          <cell r="A449" t="str">
            <v>FRN7.5F1S-4E</v>
          </cell>
          <cell r="B449" t="str">
            <v>GS090725</v>
          </cell>
          <cell r="C449">
            <v>7</v>
          </cell>
          <cell r="D449" t="str">
            <v>GI090933</v>
          </cell>
          <cell r="E449">
            <v>20090227</v>
          </cell>
          <cell r="F449" t="str">
            <v>4080</v>
          </cell>
          <cell r="G449" t="str">
            <v>SIDE SERVICIO INDUSTRIAL DE ELECTRONICA SA</v>
          </cell>
          <cell r="H449" t="str">
            <v>STOCK SALES</v>
          </cell>
          <cell r="I449">
            <v>173</v>
          </cell>
          <cell r="J449" t="str">
            <v>Feb-2009</v>
          </cell>
          <cell r="K449" t="str">
            <v>Feb-2009</v>
          </cell>
          <cell r="L449" t="str">
            <v>GF</v>
          </cell>
          <cell r="M449" t="str">
            <v>INVERTER</v>
          </cell>
          <cell r="N449" t="str">
            <v>PCS</v>
          </cell>
          <cell r="O449">
            <v>215</v>
          </cell>
          <cell r="P449">
            <v>281</v>
          </cell>
          <cell r="Q449" t="str">
            <v>ECO</v>
          </cell>
          <cell r="R449">
            <v>0</v>
          </cell>
          <cell r="S449">
            <v>281.02210000000002</v>
          </cell>
          <cell r="T449">
            <v>562.04420000000005</v>
          </cell>
          <cell r="U449">
            <v>2</v>
          </cell>
        </row>
        <row r="450">
          <cell r="A450" t="str">
            <v>FRN75F1L-4E</v>
          </cell>
          <cell r="B450" t="str">
            <v>GS090427</v>
          </cell>
          <cell r="C450">
            <v>2</v>
          </cell>
          <cell r="D450" t="str">
            <v>GI090628</v>
          </cell>
          <cell r="E450">
            <v>20090210</v>
          </cell>
          <cell r="F450" t="str">
            <v>7412</v>
          </cell>
          <cell r="G450" t="str">
            <v>BOLIN TECHNOLOGIES GMBH</v>
          </cell>
          <cell r="H450" t="str">
            <v>STOCK SALES</v>
          </cell>
          <cell r="I450">
            <v>0</v>
          </cell>
          <cell r="J450" t="str">
            <v>Feb-2009</v>
          </cell>
          <cell r="K450" t="str">
            <v>Feb-2009</v>
          </cell>
          <cell r="L450" t="str">
            <v>GF</v>
          </cell>
          <cell r="M450" t="str">
            <v>INVERTER</v>
          </cell>
          <cell r="N450" t="str">
            <v>PCS</v>
          </cell>
          <cell r="O450">
            <v>1</v>
          </cell>
          <cell r="P450">
            <v>2887</v>
          </cell>
          <cell r="Q450" t="str">
            <v>ECO</v>
          </cell>
          <cell r="R450">
            <v>0</v>
          </cell>
          <cell r="S450">
            <v>2886.9067</v>
          </cell>
          <cell r="T450">
            <v>2886.9067</v>
          </cell>
          <cell r="U450">
            <v>1</v>
          </cell>
        </row>
        <row r="451">
          <cell r="A451" t="str">
            <v>FRN75F1S-4E</v>
          </cell>
          <cell r="B451" t="str">
            <v>GS090521</v>
          </cell>
          <cell r="C451">
            <v>1</v>
          </cell>
          <cell r="D451" t="str">
            <v>GI090667</v>
          </cell>
          <cell r="E451">
            <v>20090212</v>
          </cell>
          <cell r="F451" t="str">
            <v>4080</v>
          </cell>
          <cell r="G451" t="str">
            <v>SIDE SERVICIO INDUSTRIAL DE ELECTRONICA SA</v>
          </cell>
          <cell r="H451" t="str">
            <v>STOCK SALES</v>
          </cell>
          <cell r="I451">
            <v>7</v>
          </cell>
          <cell r="J451" t="str">
            <v>Feb-2009</v>
          </cell>
          <cell r="K451" t="str">
            <v>Feb-2009</v>
          </cell>
          <cell r="L451" t="str">
            <v>GF</v>
          </cell>
          <cell r="M451" t="str">
            <v>INVERTER</v>
          </cell>
          <cell r="N451" t="str">
            <v>PCS</v>
          </cell>
          <cell r="O451">
            <v>8</v>
          </cell>
          <cell r="P451">
            <v>1608</v>
          </cell>
          <cell r="Q451" t="str">
            <v>ECO</v>
          </cell>
          <cell r="R451">
            <v>0</v>
          </cell>
          <cell r="S451">
            <v>1608.04</v>
          </cell>
          <cell r="T451">
            <v>1608.04</v>
          </cell>
          <cell r="U451">
            <v>1</v>
          </cell>
        </row>
        <row r="452">
          <cell r="A452" t="str">
            <v>FRN75F1S-4E</v>
          </cell>
          <cell r="B452" t="str">
            <v>GS090603</v>
          </cell>
          <cell r="C452">
            <v>6</v>
          </cell>
          <cell r="D452" t="str">
            <v>GI090729</v>
          </cell>
          <cell r="E452">
            <v>20090216</v>
          </cell>
          <cell r="F452" t="str">
            <v>7950</v>
          </cell>
          <cell r="G452" t="str">
            <v>FUJI ELECTRIC FA EUROPE (CH) GMBH</v>
          </cell>
          <cell r="H452" t="str">
            <v>STOCK SALES</v>
          </cell>
          <cell r="I452">
            <v>6</v>
          </cell>
          <cell r="J452" t="str">
            <v>Feb-2009</v>
          </cell>
          <cell r="K452" t="str">
            <v>Feb-2009</v>
          </cell>
          <cell r="L452" t="str">
            <v>GF</v>
          </cell>
          <cell r="M452" t="str">
            <v>INVERTER</v>
          </cell>
          <cell r="N452" t="str">
            <v>PCS</v>
          </cell>
          <cell r="O452">
            <v>8</v>
          </cell>
          <cell r="P452">
            <v>1608</v>
          </cell>
          <cell r="Q452" t="str">
            <v>ECO</v>
          </cell>
          <cell r="R452">
            <v>0</v>
          </cell>
          <cell r="S452">
            <v>1608.04</v>
          </cell>
          <cell r="T452">
            <v>1608.04</v>
          </cell>
          <cell r="U452">
            <v>1</v>
          </cell>
        </row>
        <row r="453">
          <cell r="A453" t="str">
            <v>FRN75F1S-4E</v>
          </cell>
          <cell r="B453" t="str">
            <v>GS090616</v>
          </cell>
          <cell r="C453">
            <v>81</v>
          </cell>
          <cell r="D453" t="str">
            <v>GI090887</v>
          </cell>
          <cell r="E453">
            <v>20090225</v>
          </cell>
          <cell r="F453" t="str">
            <v>4028</v>
          </cell>
          <cell r="G453" t="str">
            <v>KON-TEK AUTOMATION AND DRIVES</v>
          </cell>
          <cell r="H453" t="str">
            <v>STOCK SALES</v>
          </cell>
          <cell r="I453">
            <v>4</v>
          </cell>
          <cell r="J453" t="str">
            <v>Feb-2009</v>
          </cell>
          <cell r="K453" t="str">
            <v>Feb-2009</v>
          </cell>
          <cell r="L453" t="str">
            <v>GF</v>
          </cell>
          <cell r="M453" t="str">
            <v>INVERTER</v>
          </cell>
          <cell r="N453" t="str">
            <v>PCS</v>
          </cell>
          <cell r="O453">
            <v>8</v>
          </cell>
          <cell r="P453">
            <v>1608</v>
          </cell>
          <cell r="Q453" t="str">
            <v>ECO</v>
          </cell>
          <cell r="R453">
            <v>0</v>
          </cell>
          <cell r="S453">
            <v>1608.04</v>
          </cell>
          <cell r="T453">
            <v>3216.08</v>
          </cell>
          <cell r="U453">
            <v>2</v>
          </cell>
        </row>
        <row r="454">
          <cell r="A454" t="str">
            <v>FRN90F1L-4E</v>
          </cell>
          <cell r="B454" t="str">
            <v>GS090427</v>
          </cell>
          <cell r="C454">
            <v>3</v>
          </cell>
          <cell r="D454" t="str">
            <v>GI090628</v>
          </cell>
          <cell r="E454">
            <v>20090210</v>
          </cell>
          <cell r="F454" t="str">
            <v>7412</v>
          </cell>
          <cell r="G454" t="str">
            <v>BOLIN TECHNOLOGIES GMBH</v>
          </cell>
          <cell r="H454" t="str">
            <v>STOCK SALES</v>
          </cell>
          <cell r="I454">
            <v>4</v>
          </cell>
          <cell r="J454" t="str">
            <v>Feb-2009</v>
          </cell>
          <cell r="K454" t="str">
            <v>Feb-2009</v>
          </cell>
          <cell r="L454" t="str">
            <v>GF</v>
          </cell>
          <cell r="M454" t="str">
            <v>INVERTER</v>
          </cell>
          <cell r="N454" t="str">
            <v>PCS</v>
          </cell>
          <cell r="O454">
            <v>5</v>
          </cell>
          <cell r="P454">
            <v>3255</v>
          </cell>
          <cell r="Q454" t="str">
            <v>ECO</v>
          </cell>
          <cell r="R454">
            <v>0</v>
          </cell>
          <cell r="S454">
            <v>3254.68</v>
          </cell>
          <cell r="T454">
            <v>3254.68</v>
          </cell>
          <cell r="U454">
            <v>1</v>
          </cell>
        </row>
        <row r="455">
          <cell r="A455" t="str">
            <v>FRN90F1S-4E</v>
          </cell>
          <cell r="B455" t="str">
            <v>GS090204</v>
          </cell>
          <cell r="C455">
            <v>3</v>
          </cell>
          <cell r="D455" t="str">
            <v>GI090523</v>
          </cell>
          <cell r="E455">
            <v>20090204</v>
          </cell>
          <cell r="F455" t="str">
            <v>7282</v>
          </cell>
          <cell r="G455" t="str">
            <v>IES INVERT ELECTRIC SYSTEMS LTD.</v>
          </cell>
          <cell r="H455" t="str">
            <v>STOCK SALES</v>
          </cell>
          <cell r="I455">
            <v>12</v>
          </cell>
          <cell r="J455" t="str">
            <v>Feb-2009</v>
          </cell>
          <cell r="K455" t="str">
            <v>Feb-2009</v>
          </cell>
          <cell r="L455" t="str">
            <v>GF</v>
          </cell>
          <cell r="M455" t="str">
            <v>INVERTER</v>
          </cell>
          <cell r="N455" t="str">
            <v>PCS</v>
          </cell>
          <cell r="O455">
            <v>13</v>
          </cell>
          <cell r="P455">
            <v>2282</v>
          </cell>
          <cell r="Q455" t="str">
            <v>ECO</v>
          </cell>
          <cell r="R455">
            <v>0</v>
          </cell>
          <cell r="S455">
            <v>2282.1988000000001</v>
          </cell>
          <cell r="T455">
            <v>2282.1988000000001</v>
          </cell>
          <cell r="U455">
            <v>1</v>
          </cell>
        </row>
        <row r="456">
          <cell r="A456" t="str">
            <v>FRN90F1S-4E</v>
          </cell>
          <cell r="B456" t="str">
            <v>GS090616</v>
          </cell>
          <cell r="C456">
            <v>82</v>
          </cell>
          <cell r="D456" t="str">
            <v>GI090887</v>
          </cell>
          <cell r="E456">
            <v>20090225</v>
          </cell>
          <cell r="F456" t="str">
            <v>4028</v>
          </cell>
          <cell r="G456" t="str">
            <v>KON-TEK AUTOMATION AND DRIVES</v>
          </cell>
          <cell r="H456" t="str">
            <v>STOCK SALES</v>
          </cell>
          <cell r="I456">
            <v>9</v>
          </cell>
          <cell r="J456" t="str">
            <v>Feb-2009</v>
          </cell>
          <cell r="K456" t="str">
            <v>Feb-2009</v>
          </cell>
          <cell r="L456" t="str">
            <v>GF</v>
          </cell>
          <cell r="M456" t="str">
            <v>INVERTER</v>
          </cell>
          <cell r="N456" t="str">
            <v>PCS</v>
          </cell>
          <cell r="O456">
            <v>13</v>
          </cell>
          <cell r="P456">
            <v>2282</v>
          </cell>
          <cell r="Q456" t="str">
            <v>ECO</v>
          </cell>
          <cell r="R456">
            <v>0</v>
          </cell>
          <cell r="S456">
            <v>2282.1988000000001</v>
          </cell>
          <cell r="T456">
            <v>6846.5964000000004</v>
          </cell>
          <cell r="U456">
            <v>3</v>
          </cell>
        </row>
        <row r="457">
          <cell r="A457" t="str">
            <v>FRN11G1E-4E</v>
          </cell>
          <cell r="B457" t="str">
            <v>GS090413</v>
          </cell>
          <cell r="C457">
            <v>5</v>
          </cell>
          <cell r="D457" t="str">
            <v>GI090551</v>
          </cell>
          <cell r="E457">
            <v>20090204</v>
          </cell>
          <cell r="F457" t="str">
            <v>4810</v>
          </cell>
          <cell r="G457" t="str">
            <v>SST SERVO-SYSTEMTECHNIK GMBH</v>
          </cell>
          <cell r="H457" t="str">
            <v>STOCK SALES</v>
          </cell>
          <cell r="I457">
            <v>139</v>
          </cell>
          <cell r="J457" t="str">
            <v>Feb-2009</v>
          </cell>
          <cell r="K457" t="str">
            <v>Feb-2009</v>
          </cell>
          <cell r="L457" t="str">
            <v>GF</v>
          </cell>
          <cell r="M457" t="str">
            <v>INVERTER</v>
          </cell>
          <cell r="N457" t="str">
            <v>PCS</v>
          </cell>
          <cell r="O457">
            <v>140</v>
          </cell>
          <cell r="P457">
            <v>433</v>
          </cell>
          <cell r="Q457" t="str">
            <v>FRN-G11S-4EN &lt; 22KW (G511)</v>
          </cell>
          <cell r="R457">
            <v>0</v>
          </cell>
          <cell r="S457">
            <v>430.6986</v>
          </cell>
          <cell r="T457">
            <v>430.6986</v>
          </cell>
          <cell r="U457">
            <v>1</v>
          </cell>
        </row>
        <row r="458">
          <cell r="A458" t="str">
            <v>FRN11G1E-4E</v>
          </cell>
          <cell r="B458" t="str">
            <v>GS090160</v>
          </cell>
          <cell r="C458">
            <v>15</v>
          </cell>
          <cell r="D458" t="str">
            <v>GI090576</v>
          </cell>
          <cell r="E458">
            <v>20090205</v>
          </cell>
          <cell r="F458" t="str">
            <v>1301</v>
          </cell>
          <cell r="G458" t="str">
            <v>MVR - MOTORI, VENTILATORI, RIDUTTORI S.R.L.</v>
          </cell>
          <cell r="H458" t="str">
            <v>STOCK SALES</v>
          </cell>
          <cell r="I458">
            <v>137</v>
          </cell>
          <cell r="J458" t="str">
            <v>Feb-2009</v>
          </cell>
          <cell r="K458" t="str">
            <v>Feb-2009</v>
          </cell>
          <cell r="L458" t="str">
            <v>GF</v>
          </cell>
          <cell r="M458" t="str">
            <v>INVERTER</v>
          </cell>
          <cell r="N458" t="str">
            <v>PCS</v>
          </cell>
          <cell r="O458">
            <v>140</v>
          </cell>
          <cell r="P458">
            <v>433</v>
          </cell>
          <cell r="Q458" t="str">
            <v>FRN-G11S-4EN &lt; 22KW (G511)</v>
          </cell>
          <cell r="R458">
            <v>0</v>
          </cell>
          <cell r="S458">
            <v>430.6986</v>
          </cell>
          <cell r="T458">
            <v>861.3972</v>
          </cell>
          <cell r="U458">
            <v>2</v>
          </cell>
        </row>
        <row r="459">
          <cell r="A459" t="str">
            <v>FRN11G1E-4E</v>
          </cell>
          <cell r="B459" t="str">
            <v>GS090404</v>
          </cell>
          <cell r="C459">
            <v>4</v>
          </cell>
          <cell r="D459" t="str">
            <v>GI090548</v>
          </cell>
          <cell r="E459">
            <v>20090210</v>
          </cell>
          <cell r="F459" t="str">
            <v>7365</v>
          </cell>
          <cell r="G459" t="str">
            <v>PINAR M?HENDISLIK A.S.</v>
          </cell>
          <cell r="H459" t="str">
            <v>STOCK SALES</v>
          </cell>
          <cell r="I459">
            <v>136</v>
          </cell>
          <cell r="J459" t="str">
            <v>Feb-2009</v>
          </cell>
          <cell r="K459" t="str">
            <v>Feb-2009</v>
          </cell>
          <cell r="L459" t="str">
            <v>GF</v>
          </cell>
          <cell r="M459" t="str">
            <v>INVERTER</v>
          </cell>
          <cell r="N459" t="str">
            <v>PCS</v>
          </cell>
          <cell r="O459">
            <v>140</v>
          </cell>
          <cell r="P459">
            <v>433</v>
          </cell>
          <cell r="Q459" t="str">
            <v>FRN-G11S-4EN &lt; 22KW (G511)</v>
          </cell>
          <cell r="R459">
            <v>0</v>
          </cell>
          <cell r="S459">
            <v>430.6986</v>
          </cell>
          <cell r="T459">
            <v>430.6986</v>
          </cell>
          <cell r="U459">
            <v>1</v>
          </cell>
        </row>
        <row r="460">
          <cell r="A460" t="str">
            <v>FRN11G1E-4E</v>
          </cell>
          <cell r="B460" t="str">
            <v>GS090618</v>
          </cell>
          <cell r="C460">
            <v>10</v>
          </cell>
          <cell r="D460" t="str">
            <v>GI090753</v>
          </cell>
          <cell r="E460">
            <v>20090217</v>
          </cell>
          <cell r="F460" t="str">
            <v>4540</v>
          </cell>
          <cell r="G460" t="str">
            <v>PETER ELECTRONIC GMBH &amp; CO. KG</v>
          </cell>
          <cell r="H460" t="str">
            <v>STOCK SALES</v>
          </cell>
          <cell r="I460">
            <v>135</v>
          </cell>
          <cell r="J460" t="str">
            <v>Feb-2009</v>
          </cell>
          <cell r="K460" t="str">
            <v>Feb-2009</v>
          </cell>
          <cell r="L460" t="str">
            <v>GF</v>
          </cell>
          <cell r="M460" t="str">
            <v>INVERTER</v>
          </cell>
          <cell r="N460" t="str">
            <v>PCS</v>
          </cell>
          <cell r="O460">
            <v>140</v>
          </cell>
          <cell r="P460">
            <v>433</v>
          </cell>
          <cell r="Q460" t="str">
            <v>FRN-G11S-4EN &lt; 22KW (G511)</v>
          </cell>
          <cell r="R460">
            <v>0</v>
          </cell>
          <cell r="S460">
            <v>430.6986</v>
          </cell>
          <cell r="T460">
            <v>430.6986</v>
          </cell>
          <cell r="U460">
            <v>1</v>
          </cell>
        </row>
        <row r="461">
          <cell r="A461" t="str">
            <v>FRN11G1E-4E</v>
          </cell>
          <cell r="B461" t="str">
            <v>GS090735</v>
          </cell>
          <cell r="C461">
            <v>1</v>
          </cell>
          <cell r="D461" t="str">
            <v>GI090879</v>
          </cell>
          <cell r="E461">
            <v>20090225</v>
          </cell>
          <cell r="F461" t="str">
            <v>4450</v>
          </cell>
          <cell r="G461" t="str">
            <v>FUJI ELECTRIC FA SUCURSAL EN ESPA?A</v>
          </cell>
          <cell r="H461" t="str">
            <v>STOCK SALES</v>
          </cell>
          <cell r="I461">
            <v>170</v>
          </cell>
          <cell r="J461" t="str">
            <v>Feb-2009</v>
          </cell>
          <cell r="K461" t="str">
            <v>Feb-2009</v>
          </cell>
          <cell r="L461" t="str">
            <v>GF</v>
          </cell>
          <cell r="M461" t="str">
            <v>INVERTER</v>
          </cell>
          <cell r="N461" t="str">
            <v>PCS</v>
          </cell>
          <cell r="O461">
            <v>140</v>
          </cell>
          <cell r="P461">
            <v>433</v>
          </cell>
          <cell r="Q461" t="str">
            <v>FRN-G11S-4EN &lt; 22KW (G511)</v>
          </cell>
          <cell r="R461">
            <v>0</v>
          </cell>
          <cell r="S461">
            <v>433.46899999999999</v>
          </cell>
          <cell r="T461">
            <v>433.46899999999999</v>
          </cell>
          <cell r="U461">
            <v>1</v>
          </cell>
        </row>
        <row r="462">
          <cell r="A462" t="str">
            <v>FRN15G1E-4E</v>
          </cell>
          <cell r="B462" t="str">
            <v>GS090214</v>
          </cell>
          <cell r="C462">
            <v>2</v>
          </cell>
          <cell r="D462" t="str">
            <v>GI090513</v>
          </cell>
          <cell r="E462">
            <v>20090203</v>
          </cell>
          <cell r="F462" t="str">
            <v>7871</v>
          </cell>
          <cell r="G462" t="str">
            <v>E.P. NORMAND (S.A.) (PTY) LTD T/A</v>
          </cell>
          <cell r="H462" t="str">
            <v>STOCK SALES</v>
          </cell>
          <cell r="I462">
            <v>93</v>
          </cell>
          <cell r="J462" t="str">
            <v>Feb-2009</v>
          </cell>
          <cell r="K462" t="str">
            <v>Feb-2009</v>
          </cell>
          <cell r="L462" t="str">
            <v>GF</v>
          </cell>
          <cell r="M462" t="str">
            <v>INVERTER</v>
          </cell>
          <cell r="N462" t="str">
            <v>PCS</v>
          </cell>
          <cell r="O462">
            <v>95</v>
          </cell>
          <cell r="P462">
            <v>583</v>
          </cell>
          <cell r="Q462" t="str">
            <v>FRN-G11S-4EN &lt; 22KW (G511)</v>
          </cell>
          <cell r="R462">
            <v>0</v>
          </cell>
          <cell r="S462">
            <v>578.03120000000001</v>
          </cell>
          <cell r="T462">
            <v>1156.0624</v>
          </cell>
          <cell r="U462">
            <v>2</v>
          </cell>
        </row>
        <row r="463">
          <cell r="A463" t="str">
            <v>FRN15G1E-4E</v>
          </cell>
          <cell r="B463" t="str">
            <v>GS090160</v>
          </cell>
          <cell r="C463">
            <v>14</v>
          </cell>
          <cell r="D463" t="str">
            <v>GI090576</v>
          </cell>
          <cell r="E463">
            <v>20090205</v>
          </cell>
          <cell r="F463" t="str">
            <v>1301</v>
          </cell>
          <cell r="G463" t="str">
            <v>MVR - MOTORI, VENTILATORI, RIDUTTORI S.R.L.</v>
          </cell>
          <cell r="H463" t="str">
            <v>STOCK SALES</v>
          </cell>
          <cell r="I463">
            <v>91</v>
          </cell>
          <cell r="J463" t="str">
            <v>Feb-2009</v>
          </cell>
          <cell r="K463" t="str">
            <v>Feb-2009</v>
          </cell>
          <cell r="L463" t="str">
            <v>GF</v>
          </cell>
          <cell r="M463" t="str">
            <v>INVERTER</v>
          </cell>
          <cell r="N463" t="str">
            <v>PCS</v>
          </cell>
          <cell r="O463">
            <v>95</v>
          </cell>
          <cell r="P463">
            <v>583</v>
          </cell>
          <cell r="Q463" t="str">
            <v>FRN-G11S-4EN &lt; 22KW (G511)</v>
          </cell>
          <cell r="R463">
            <v>0</v>
          </cell>
          <cell r="S463">
            <v>578.03120000000001</v>
          </cell>
          <cell r="T463">
            <v>1156.0624</v>
          </cell>
          <cell r="U463">
            <v>2</v>
          </cell>
        </row>
        <row r="464">
          <cell r="A464" t="str">
            <v>FRN15G1E-4E</v>
          </cell>
          <cell r="B464" t="str">
            <v>GS090404</v>
          </cell>
          <cell r="C464">
            <v>5</v>
          </cell>
          <cell r="D464" t="str">
            <v>GI090548</v>
          </cell>
          <cell r="E464">
            <v>20090210</v>
          </cell>
          <cell r="F464" t="str">
            <v>7365</v>
          </cell>
          <cell r="G464" t="str">
            <v>PINAR M?HENDISLIK A.S.</v>
          </cell>
          <cell r="H464" t="str">
            <v>STOCK SALES</v>
          </cell>
          <cell r="I464">
            <v>90</v>
          </cell>
          <cell r="J464" t="str">
            <v>Feb-2009</v>
          </cell>
          <cell r="K464" t="str">
            <v>Feb-2009</v>
          </cell>
          <cell r="L464" t="str">
            <v>GF</v>
          </cell>
          <cell r="M464" t="str">
            <v>INVERTER</v>
          </cell>
          <cell r="N464" t="str">
            <v>PCS</v>
          </cell>
          <cell r="O464">
            <v>95</v>
          </cell>
          <cell r="P464">
            <v>583</v>
          </cell>
          <cell r="Q464" t="str">
            <v>FRN-G11S-4EN &lt; 22KW (G511)</v>
          </cell>
          <cell r="R464">
            <v>0</v>
          </cell>
          <cell r="S464">
            <v>578.03120000000001</v>
          </cell>
          <cell r="T464">
            <v>578.03120000000001</v>
          </cell>
          <cell r="U464">
            <v>1</v>
          </cell>
        </row>
        <row r="465">
          <cell r="A465" t="str">
            <v>FRN15G1E-4E</v>
          </cell>
          <cell r="B465" t="str">
            <v>GS090604</v>
          </cell>
          <cell r="C465">
            <v>5</v>
          </cell>
          <cell r="D465" t="str">
            <v>GI090731</v>
          </cell>
          <cell r="E465">
            <v>20090216</v>
          </cell>
          <cell r="F465" t="str">
            <v>7839</v>
          </cell>
          <cell r="G465" t="str">
            <v>ASM RAHDEN GBMH</v>
          </cell>
          <cell r="H465" t="str">
            <v>STOCK SALES</v>
          </cell>
          <cell r="I465">
            <v>88</v>
          </cell>
          <cell r="J465" t="str">
            <v>Feb-2009</v>
          </cell>
          <cell r="K465" t="str">
            <v>Feb-2009</v>
          </cell>
          <cell r="L465" t="str">
            <v>GF</v>
          </cell>
          <cell r="M465" t="str">
            <v>INVERTER</v>
          </cell>
          <cell r="N465" t="str">
            <v>PCS</v>
          </cell>
          <cell r="O465">
            <v>95</v>
          </cell>
          <cell r="P465">
            <v>583</v>
          </cell>
          <cell r="Q465" t="str">
            <v>FRN-G11S-4EN &lt; 22KW (G511)</v>
          </cell>
          <cell r="R465">
            <v>0</v>
          </cell>
          <cell r="S465">
            <v>578.03120000000001</v>
          </cell>
          <cell r="T465">
            <v>1156.0624</v>
          </cell>
          <cell r="U465">
            <v>2</v>
          </cell>
        </row>
        <row r="466">
          <cell r="A466" t="str">
            <v>FRN22G1S-2J</v>
          </cell>
          <cell r="B466" t="str">
            <v>GS084023</v>
          </cell>
          <cell r="C466">
            <v>10</v>
          </cell>
          <cell r="D466" t="str">
            <v>GI090835</v>
          </cell>
          <cell r="E466">
            <v>20090220</v>
          </cell>
          <cell r="F466" t="str">
            <v>4060</v>
          </cell>
          <cell r="G466" t="str">
            <v>LOENNE SCANDINAVIA A.S. (N)</v>
          </cell>
          <cell r="H466" t="str">
            <v>STOCK SALES</v>
          </cell>
          <cell r="I466">
            <v>38</v>
          </cell>
          <cell r="J466" t="str">
            <v>Feb-2009</v>
          </cell>
          <cell r="K466" t="str">
            <v>Feb-2009</v>
          </cell>
          <cell r="L466" t="str">
            <v>GF</v>
          </cell>
          <cell r="M466" t="str">
            <v>INVERTER</v>
          </cell>
          <cell r="N466" t="str">
            <v>PCS</v>
          </cell>
          <cell r="O466">
            <v>31</v>
          </cell>
          <cell r="P466">
            <v>846</v>
          </cell>
          <cell r="Q466" t="str">
            <v>FRN-G11S-4EN &lt; 22KW (G511)</v>
          </cell>
          <cell r="R466">
            <v>0</v>
          </cell>
          <cell r="S466">
            <v>846.2</v>
          </cell>
          <cell r="T466">
            <v>846.2</v>
          </cell>
          <cell r="U466">
            <v>1</v>
          </cell>
        </row>
        <row r="467">
          <cell r="A467" t="str">
            <v>FRN30G1E-4E</v>
          </cell>
          <cell r="B467" t="str">
            <v>GS090160</v>
          </cell>
          <cell r="C467">
            <v>11</v>
          </cell>
          <cell r="D467" t="str">
            <v>GI090576</v>
          </cell>
          <cell r="E467">
            <v>20090205</v>
          </cell>
          <cell r="F467" t="str">
            <v>1301</v>
          </cell>
          <cell r="G467" t="str">
            <v>MVR - MOTORI, VENTILATORI, RIDUTTORI S.R.L.</v>
          </cell>
          <cell r="H467" t="str">
            <v>STOCK SALES</v>
          </cell>
          <cell r="I467">
            <v>4</v>
          </cell>
          <cell r="J467" t="str">
            <v>Feb-2009</v>
          </cell>
          <cell r="K467" t="str">
            <v>Feb-2009</v>
          </cell>
          <cell r="L467" t="str">
            <v>GF</v>
          </cell>
          <cell r="M467" t="str">
            <v>INVERTER</v>
          </cell>
          <cell r="N467" t="str">
            <v>PCS</v>
          </cell>
          <cell r="O467">
            <v>5</v>
          </cell>
          <cell r="P467">
            <v>1028</v>
          </cell>
          <cell r="Q467" t="str">
            <v>FRN-G11S-4EN &lt; 22KW (G511)</v>
          </cell>
          <cell r="R467">
            <v>0</v>
          </cell>
          <cell r="S467">
            <v>1028.4771000000001</v>
          </cell>
          <cell r="T467">
            <v>1028.4771000000001</v>
          </cell>
          <cell r="U467">
            <v>1</v>
          </cell>
        </row>
        <row r="468">
          <cell r="A468" t="str">
            <v>FRN30G1E-4E</v>
          </cell>
          <cell r="B468" t="str">
            <v>GS084297</v>
          </cell>
          <cell r="C468">
            <v>2</v>
          </cell>
          <cell r="D468" t="str">
            <v>GI090549</v>
          </cell>
          <cell r="E468">
            <v>20090210</v>
          </cell>
          <cell r="F468" t="str">
            <v>7365</v>
          </cell>
          <cell r="G468" t="str">
            <v>PINAR M?HENDISLIK A.S.</v>
          </cell>
          <cell r="H468" t="str">
            <v>STOCK SALES</v>
          </cell>
          <cell r="I468">
            <v>1</v>
          </cell>
          <cell r="J468" t="str">
            <v>Feb-2009</v>
          </cell>
          <cell r="K468" t="str">
            <v>Feb-2009</v>
          </cell>
          <cell r="L468" t="str">
            <v>GF</v>
          </cell>
          <cell r="M468" t="str">
            <v>INVERTER</v>
          </cell>
          <cell r="N468" t="str">
            <v>PCS</v>
          </cell>
          <cell r="O468">
            <v>5</v>
          </cell>
          <cell r="P468">
            <v>1028</v>
          </cell>
          <cell r="Q468" t="str">
            <v>FRN-G11S-4EN &lt; 22KW (G511)</v>
          </cell>
          <cell r="R468">
            <v>0</v>
          </cell>
          <cell r="S468">
            <v>1028.4771000000001</v>
          </cell>
          <cell r="T468">
            <v>3085.4313000000002</v>
          </cell>
          <cell r="U468">
            <v>3</v>
          </cell>
        </row>
        <row r="469">
          <cell r="A469" t="str">
            <v>FRN37G1E-4E</v>
          </cell>
          <cell r="B469" t="str">
            <v>GS090311</v>
          </cell>
          <cell r="C469">
            <v>1</v>
          </cell>
          <cell r="D469" t="str">
            <v>GI090510</v>
          </cell>
          <cell r="E469">
            <v>20090203</v>
          </cell>
          <cell r="F469" t="str">
            <v>4810</v>
          </cell>
          <cell r="G469" t="str">
            <v>SST SERVO-SYSTEMTECHNIK GMBH</v>
          </cell>
          <cell r="H469" t="str">
            <v>STOCK SALES</v>
          </cell>
          <cell r="I469">
            <v>4</v>
          </cell>
          <cell r="J469" t="str">
            <v>Feb-2009</v>
          </cell>
          <cell r="K469" t="str">
            <v>Feb-2009</v>
          </cell>
          <cell r="L469" t="str">
            <v>GF</v>
          </cell>
          <cell r="M469" t="str">
            <v>INVERTER</v>
          </cell>
          <cell r="N469" t="str">
            <v>PCS</v>
          </cell>
          <cell r="O469">
            <v>5</v>
          </cell>
          <cell r="P469">
            <v>1372</v>
          </cell>
          <cell r="Q469" t="str">
            <v>FRN-G11S-4EN &lt; 22KW (G511)</v>
          </cell>
          <cell r="R469">
            <v>0</v>
          </cell>
          <cell r="S469">
            <v>1371.94</v>
          </cell>
          <cell r="T469">
            <v>1371.94</v>
          </cell>
          <cell r="U469">
            <v>1</v>
          </cell>
        </row>
        <row r="470">
          <cell r="A470" t="str">
            <v>FRN37G1E-4E</v>
          </cell>
          <cell r="B470" t="str">
            <v>GS090577</v>
          </cell>
          <cell r="C470">
            <v>1</v>
          </cell>
          <cell r="D470" t="str">
            <v>GI090699</v>
          </cell>
          <cell r="E470">
            <v>20090217</v>
          </cell>
          <cell r="F470" t="str">
            <v>4810</v>
          </cell>
          <cell r="G470" t="str">
            <v>SST SERVO-SYSTEMTECHNIK GMBH</v>
          </cell>
          <cell r="H470" t="str">
            <v>STOCK SALES</v>
          </cell>
          <cell r="I470">
            <v>3</v>
          </cell>
          <cell r="J470" t="str">
            <v>Feb-2009</v>
          </cell>
          <cell r="K470" t="str">
            <v>Feb-2009</v>
          </cell>
          <cell r="L470" t="str">
            <v>GF</v>
          </cell>
          <cell r="M470" t="str">
            <v>INVERTER</v>
          </cell>
          <cell r="N470" t="str">
            <v>PCS</v>
          </cell>
          <cell r="O470">
            <v>5</v>
          </cell>
          <cell r="P470">
            <v>1372</v>
          </cell>
          <cell r="Q470" t="str">
            <v>FRN-G11S-4EN &lt; 22KW (G511)</v>
          </cell>
          <cell r="R470">
            <v>0</v>
          </cell>
          <cell r="S470">
            <v>1371.94</v>
          </cell>
          <cell r="T470">
            <v>1371.94</v>
          </cell>
          <cell r="U470">
            <v>1</v>
          </cell>
        </row>
        <row r="471">
          <cell r="A471" t="str">
            <v>FRN37G1E-4E</v>
          </cell>
          <cell r="B471" t="str">
            <v>GS090782</v>
          </cell>
          <cell r="C471">
            <v>1</v>
          </cell>
          <cell r="D471" t="str">
            <v>GI090930</v>
          </cell>
          <cell r="E471">
            <v>20090227</v>
          </cell>
          <cell r="F471" t="str">
            <v>1301</v>
          </cell>
          <cell r="G471" t="str">
            <v>MVR - MOTORI, VENTILATORI, RIDUTTORI S.R.L.</v>
          </cell>
          <cell r="H471" t="str">
            <v>STOCK SALES</v>
          </cell>
          <cell r="I471">
            <v>2</v>
          </cell>
          <cell r="J471" t="str">
            <v>Feb-2009</v>
          </cell>
          <cell r="K471" t="str">
            <v>Feb-2009</v>
          </cell>
          <cell r="L471" t="str">
            <v>GF</v>
          </cell>
          <cell r="M471" t="str">
            <v>INVERTER</v>
          </cell>
          <cell r="N471" t="str">
            <v>PCS</v>
          </cell>
          <cell r="O471">
            <v>5</v>
          </cell>
          <cell r="P471">
            <v>1372</v>
          </cell>
          <cell r="Q471" t="str">
            <v>FRN-G11S-4EN &lt; 22KW (G511)</v>
          </cell>
          <cell r="R471">
            <v>0</v>
          </cell>
          <cell r="S471">
            <v>1371.94</v>
          </cell>
          <cell r="T471">
            <v>1371.94</v>
          </cell>
          <cell r="U471">
            <v>1</v>
          </cell>
        </row>
        <row r="472">
          <cell r="A472" t="str">
            <v>FRN4.0G1E-4E</v>
          </cell>
          <cell r="B472" t="str">
            <v>GS090404</v>
          </cell>
          <cell r="C472">
            <v>1</v>
          </cell>
          <cell r="D472" t="str">
            <v>GI090548</v>
          </cell>
          <cell r="E472">
            <v>20090210</v>
          </cell>
          <cell r="F472" t="str">
            <v>7365</v>
          </cell>
          <cell r="G472" t="str">
            <v>PINAR M?HENDISLIK A.S.</v>
          </cell>
          <cell r="H472" t="str">
            <v>STOCK SALES</v>
          </cell>
          <cell r="I472">
            <v>137</v>
          </cell>
          <cell r="J472" t="str">
            <v>Feb-2009</v>
          </cell>
          <cell r="K472" t="str">
            <v>Feb-2009</v>
          </cell>
          <cell r="L472" t="str">
            <v>GF</v>
          </cell>
          <cell r="M472" t="str">
            <v>INVERTER</v>
          </cell>
          <cell r="N472" t="str">
            <v>PCS</v>
          </cell>
          <cell r="O472">
            <v>138</v>
          </cell>
          <cell r="P472">
            <v>227</v>
          </cell>
          <cell r="Q472" t="str">
            <v>FRN-G11S-4EN &lt; 22KW (G511)</v>
          </cell>
          <cell r="R472">
            <v>0</v>
          </cell>
          <cell r="S472">
            <v>224.8672</v>
          </cell>
          <cell r="T472">
            <v>224.8672</v>
          </cell>
          <cell r="U472">
            <v>1</v>
          </cell>
        </row>
        <row r="473">
          <cell r="A473" t="str">
            <v>FRN4.0G1E-4E</v>
          </cell>
          <cell r="B473" t="str">
            <v>GS090522</v>
          </cell>
          <cell r="C473">
            <v>1</v>
          </cell>
          <cell r="D473" t="str">
            <v>GI090655</v>
          </cell>
          <cell r="E473">
            <v>20090211</v>
          </cell>
          <cell r="F473" t="str">
            <v>7274</v>
          </cell>
          <cell r="G473" t="str">
            <v>SAM GMBH</v>
          </cell>
          <cell r="H473" t="str">
            <v>STOCK SALES</v>
          </cell>
          <cell r="I473">
            <v>165</v>
          </cell>
          <cell r="J473" t="str">
            <v>Feb-2009</v>
          </cell>
          <cell r="K473" t="str">
            <v>Feb-2009</v>
          </cell>
          <cell r="L473" t="str">
            <v>GF</v>
          </cell>
          <cell r="M473" t="str">
            <v>INVERTER</v>
          </cell>
          <cell r="N473" t="str">
            <v>PCS</v>
          </cell>
          <cell r="O473">
            <v>138</v>
          </cell>
          <cell r="P473">
            <v>227</v>
          </cell>
          <cell r="Q473" t="str">
            <v>FRN-G11S-4EN &lt; 22KW (G511)</v>
          </cell>
          <cell r="R473">
            <v>0</v>
          </cell>
          <cell r="S473">
            <v>225.6515</v>
          </cell>
          <cell r="T473">
            <v>451.303</v>
          </cell>
          <cell r="U473">
            <v>2</v>
          </cell>
        </row>
        <row r="474">
          <cell r="A474" t="str">
            <v>FRN4.0G1E-4E</v>
          </cell>
          <cell r="B474" t="str">
            <v>GS090569</v>
          </cell>
          <cell r="C474">
            <v>1</v>
          </cell>
          <cell r="D474" t="str">
            <v>GI090692</v>
          </cell>
          <cell r="E474">
            <v>20090213</v>
          </cell>
          <cell r="F474" t="str">
            <v>7274</v>
          </cell>
          <cell r="G474" t="str">
            <v>SAM GMBH</v>
          </cell>
          <cell r="H474" t="str">
            <v>STOCK SALES</v>
          </cell>
          <cell r="I474">
            <v>164</v>
          </cell>
          <cell r="J474" t="str">
            <v>Feb-2009</v>
          </cell>
          <cell r="K474" t="str">
            <v>Feb-2009</v>
          </cell>
          <cell r="L474" t="str">
            <v>GF</v>
          </cell>
          <cell r="M474" t="str">
            <v>INVERTER</v>
          </cell>
          <cell r="N474" t="str">
            <v>PCS</v>
          </cell>
          <cell r="O474">
            <v>138</v>
          </cell>
          <cell r="P474">
            <v>227</v>
          </cell>
          <cell r="Q474" t="str">
            <v>FRN-G11S-4EN &lt; 22KW (G511)</v>
          </cell>
          <cell r="R474">
            <v>0</v>
          </cell>
          <cell r="S474">
            <v>225.6515</v>
          </cell>
          <cell r="T474">
            <v>225.6515</v>
          </cell>
          <cell r="U474">
            <v>1</v>
          </cell>
        </row>
        <row r="475">
          <cell r="A475" t="str">
            <v>FRN7.5G1E-4E</v>
          </cell>
          <cell r="B475" t="str">
            <v>GS090262</v>
          </cell>
          <cell r="C475">
            <v>1</v>
          </cell>
          <cell r="D475" t="str">
            <v>GI090543</v>
          </cell>
          <cell r="E475">
            <v>20090205</v>
          </cell>
          <cell r="F475" t="str">
            <v>7004</v>
          </cell>
          <cell r="G475" t="str">
            <v>PANHANS MASCHINENBAU GMBH</v>
          </cell>
          <cell r="H475" t="str">
            <v>STOCK SALES</v>
          </cell>
          <cell r="I475">
            <v>383</v>
          </cell>
          <cell r="J475" t="str">
            <v>Feb-2009</v>
          </cell>
          <cell r="K475" t="str">
            <v>Feb-2009</v>
          </cell>
          <cell r="L475" t="str">
            <v>GF</v>
          </cell>
          <cell r="M475" t="str">
            <v>INVERTER</v>
          </cell>
          <cell r="N475" t="str">
            <v>PCS</v>
          </cell>
          <cell r="O475">
            <v>395</v>
          </cell>
          <cell r="P475">
            <v>378</v>
          </cell>
          <cell r="Q475" t="str">
            <v>FRN-G11S-4EN &lt; 22KW (G511)</v>
          </cell>
          <cell r="R475">
            <v>0</v>
          </cell>
          <cell r="S475">
            <v>369.56650000000002</v>
          </cell>
          <cell r="T475">
            <v>3695.665</v>
          </cell>
          <cell r="U475">
            <v>10</v>
          </cell>
        </row>
        <row r="476">
          <cell r="A476" t="str">
            <v>FRN7.5G1E-4E</v>
          </cell>
          <cell r="B476" t="str">
            <v>GS090404</v>
          </cell>
          <cell r="C476">
            <v>3</v>
          </cell>
          <cell r="D476" t="str">
            <v>GI090548</v>
          </cell>
          <cell r="E476">
            <v>20090210</v>
          </cell>
          <cell r="F476" t="str">
            <v>7365</v>
          </cell>
          <cell r="G476" t="str">
            <v>PINAR M?HENDISLIK A.S.</v>
          </cell>
          <cell r="H476" t="str">
            <v>STOCK SALES</v>
          </cell>
          <cell r="I476">
            <v>382</v>
          </cell>
          <cell r="J476" t="str">
            <v>Feb-2009</v>
          </cell>
          <cell r="K476" t="str">
            <v>Feb-2009</v>
          </cell>
          <cell r="L476" t="str">
            <v>GF</v>
          </cell>
          <cell r="M476" t="str">
            <v>INVERTER</v>
          </cell>
          <cell r="N476" t="str">
            <v>PCS</v>
          </cell>
          <cell r="O476">
            <v>395</v>
          </cell>
          <cell r="P476">
            <v>378</v>
          </cell>
          <cell r="Q476" t="str">
            <v>FRN-G11S-4EN &lt; 22KW (G511)</v>
          </cell>
          <cell r="R476">
            <v>0</v>
          </cell>
          <cell r="S476">
            <v>369.56650000000002</v>
          </cell>
          <cell r="T476">
            <v>369.56650000000002</v>
          </cell>
          <cell r="U476">
            <v>1</v>
          </cell>
        </row>
        <row r="477">
          <cell r="A477" t="str">
            <v>FRN7.5G1E-4E</v>
          </cell>
          <cell r="B477" t="str">
            <v>GS090510</v>
          </cell>
          <cell r="C477">
            <v>1</v>
          </cell>
          <cell r="D477" t="str">
            <v>GI090649</v>
          </cell>
          <cell r="E477">
            <v>20090211</v>
          </cell>
          <cell r="F477" t="str">
            <v>1148</v>
          </cell>
          <cell r="G477" t="str">
            <v>VERMEIRE TRANSMISSIONS</v>
          </cell>
          <cell r="H477" t="str">
            <v>STOCK SALES</v>
          </cell>
          <cell r="I477">
            <v>379</v>
          </cell>
          <cell r="J477" t="str">
            <v>Feb-2009</v>
          </cell>
          <cell r="K477" t="str">
            <v>Feb-2009</v>
          </cell>
          <cell r="L477" t="str">
            <v>GF</v>
          </cell>
          <cell r="M477" t="str">
            <v>INVERTER</v>
          </cell>
          <cell r="N477" t="str">
            <v>PCS</v>
          </cell>
          <cell r="O477">
            <v>395</v>
          </cell>
          <cell r="P477">
            <v>378</v>
          </cell>
          <cell r="Q477" t="str">
            <v>FRN-G11S-4EN &lt; 22KW (G511)</v>
          </cell>
          <cell r="R477">
            <v>0</v>
          </cell>
          <cell r="S477">
            <v>369.56650000000002</v>
          </cell>
          <cell r="T477">
            <v>1108.6995000000002</v>
          </cell>
          <cell r="U477">
            <v>3</v>
          </cell>
        </row>
        <row r="478">
          <cell r="A478" t="str">
            <v>FRN7.5G1E-4E</v>
          </cell>
          <cell r="B478" t="str">
            <v>GS090455</v>
          </cell>
          <cell r="C478">
            <v>3</v>
          </cell>
          <cell r="D478" t="str">
            <v>GI090803</v>
          </cell>
          <cell r="E478">
            <v>20090220</v>
          </cell>
          <cell r="F478" t="str">
            <v>7489</v>
          </cell>
          <cell r="G478" t="str">
            <v>ALPHA MOTION S. A.</v>
          </cell>
          <cell r="H478" t="str">
            <v>STOCK SALES</v>
          </cell>
          <cell r="I478">
            <v>545</v>
          </cell>
          <cell r="J478" t="str">
            <v>Feb-2009</v>
          </cell>
          <cell r="K478" t="str">
            <v>Feb-2009</v>
          </cell>
          <cell r="L478" t="str">
            <v>GF</v>
          </cell>
          <cell r="M478" t="str">
            <v>INVERTER</v>
          </cell>
          <cell r="N478" t="str">
            <v>PCS</v>
          </cell>
          <cell r="O478">
            <v>395</v>
          </cell>
          <cell r="P478">
            <v>378</v>
          </cell>
          <cell r="Q478" t="str">
            <v>FRN-G11S-4EN &lt; 22KW (G511)</v>
          </cell>
          <cell r="R478">
            <v>0</v>
          </cell>
          <cell r="S478">
            <v>377.54169999999999</v>
          </cell>
          <cell r="T478">
            <v>755.08339999999998</v>
          </cell>
          <cell r="U478">
            <v>2</v>
          </cell>
        </row>
        <row r="479">
          <cell r="A479" t="str">
            <v>2MBI300P-140-03</v>
          </cell>
          <cell r="B479" t="str">
            <v>GS090661</v>
          </cell>
          <cell r="C479">
            <v>4</v>
          </cell>
          <cell r="D479" t="str">
            <v>GI090829</v>
          </cell>
          <cell r="E479">
            <v>20090220</v>
          </cell>
          <cell r="F479" t="str">
            <v>4380</v>
          </cell>
          <cell r="G479" t="str">
            <v>AMTEK,  SPOL. S R.0.</v>
          </cell>
          <cell r="H479" t="str">
            <v>STOCK SALES</v>
          </cell>
          <cell r="I479">
            <v>117</v>
          </cell>
          <cell r="J479" t="str">
            <v>Feb-2009</v>
          </cell>
          <cell r="K479" t="str">
            <v>Feb-2009</v>
          </cell>
          <cell r="L479" t="str">
            <v>GF</v>
          </cell>
          <cell r="M479" t="str">
            <v>INVERTER</v>
          </cell>
          <cell r="N479" t="str">
            <v>PCS</v>
          </cell>
          <cell r="O479">
            <v>121</v>
          </cell>
          <cell r="P479">
            <v>114</v>
          </cell>
          <cell r="Q479" t="str">
            <v>FUJI OTHERS</v>
          </cell>
          <cell r="R479">
            <v>0</v>
          </cell>
          <cell r="S479">
            <v>113.8631</v>
          </cell>
          <cell r="T479">
            <v>455.45240000000001</v>
          </cell>
          <cell r="U479">
            <v>4</v>
          </cell>
        </row>
        <row r="480">
          <cell r="A480" t="str">
            <v>4715KL-05W-B39-P00</v>
          </cell>
          <cell r="B480" t="str">
            <v>GS090722</v>
          </cell>
          <cell r="C480">
            <v>1</v>
          </cell>
          <cell r="D480" t="str">
            <v>GI090864</v>
          </cell>
          <cell r="E480">
            <v>20090224</v>
          </cell>
          <cell r="F480" t="str">
            <v>7095</v>
          </cell>
          <cell r="G480" t="str">
            <v>FUJI ELECTRIC FRANCE S.A.</v>
          </cell>
          <cell r="H480" t="str">
            <v>STOCK SALES</v>
          </cell>
          <cell r="I480">
            <v>12</v>
          </cell>
          <cell r="J480" t="str">
            <v>Feb-2009</v>
          </cell>
          <cell r="K480" t="str">
            <v>Feb-2009</v>
          </cell>
          <cell r="L480" t="str">
            <v>GF</v>
          </cell>
          <cell r="M480" t="str">
            <v>INVERTER</v>
          </cell>
          <cell r="N480" t="str">
            <v>PCS</v>
          </cell>
          <cell r="O480">
            <v>13</v>
          </cell>
          <cell r="P480">
            <v>13</v>
          </cell>
          <cell r="Q480" t="str">
            <v>FUJI OTHERS</v>
          </cell>
          <cell r="R480">
            <v>0</v>
          </cell>
          <cell r="S480">
            <v>12.990600000000001</v>
          </cell>
          <cell r="T480">
            <v>12.990600000000001</v>
          </cell>
          <cell r="U480">
            <v>1</v>
          </cell>
        </row>
        <row r="481">
          <cell r="A481" t="str">
            <v>6MBP50RS120</v>
          </cell>
          <cell r="B481" t="str">
            <v>GS090524</v>
          </cell>
          <cell r="C481">
            <v>1</v>
          </cell>
          <cell r="D481" t="str">
            <v>GI090657</v>
          </cell>
          <cell r="E481">
            <v>20090211</v>
          </cell>
          <cell r="F481" t="str">
            <v>1707</v>
          </cell>
          <cell r="G481" t="str">
            <v>IMO PRECISION CONTROL LTD</v>
          </cell>
          <cell r="H481" t="str">
            <v>STOCK SALES</v>
          </cell>
          <cell r="I481">
            <v>8</v>
          </cell>
          <cell r="J481" t="str">
            <v>Feb-2009</v>
          </cell>
          <cell r="K481" t="str">
            <v>Feb-2009</v>
          </cell>
          <cell r="L481" t="str">
            <v>GF</v>
          </cell>
          <cell r="M481" t="str">
            <v>INVERTER</v>
          </cell>
          <cell r="N481" t="str">
            <v>PCS</v>
          </cell>
          <cell r="O481">
            <v>9</v>
          </cell>
          <cell r="P481">
            <v>88</v>
          </cell>
          <cell r="Q481" t="str">
            <v>FUJI OTHERS</v>
          </cell>
          <cell r="R481">
            <v>0</v>
          </cell>
          <cell r="S481">
            <v>87.566900000000004</v>
          </cell>
          <cell r="T481">
            <v>87.566900000000004</v>
          </cell>
          <cell r="U481">
            <v>1</v>
          </cell>
        </row>
        <row r="482">
          <cell r="A482" t="str">
            <v>CB-1S</v>
          </cell>
          <cell r="B482" t="str">
            <v>GS090461</v>
          </cell>
          <cell r="C482">
            <v>3</v>
          </cell>
          <cell r="D482" t="str">
            <v>GI090592</v>
          </cell>
          <cell r="E482">
            <v>20090206</v>
          </cell>
          <cell r="F482" t="str">
            <v>7820</v>
          </cell>
          <cell r="G482" t="str">
            <v>DIPL.-ING. PETER ZARDEN</v>
          </cell>
          <cell r="H482" t="str">
            <v>STOCK SALES</v>
          </cell>
          <cell r="I482">
            <v>57</v>
          </cell>
          <cell r="J482" t="str">
            <v>Feb-2009</v>
          </cell>
          <cell r="K482" t="str">
            <v>Feb-2009</v>
          </cell>
          <cell r="L482" t="str">
            <v>GF</v>
          </cell>
          <cell r="M482" t="str">
            <v>INVERTER</v>
          </cell>
          <cell r="N482" t="str">
            <v>PCS</v>
          </cell>
          <cell r="O482">
            <v>58</v>
          </cell>
          <cell r="P482">
            <v>6</v>
          </cell>
          <cell r="Q482" t="str">
            <v>FUJI OTHERS</v>
          </cell>
          <cell r="R482">
            <v>0</v>
          </cell>
          <cell r="S482">
            <v>5.93</v>
          </cell>
          <cell r="T482">
            <v>5.93</v>
          </cell>
          <cell r="U482">
            <v>1</v>
          </cell>
        </row>
        <row r="483">
          <cell r="A483" t="str">
            <v>CB3-10R-2S</v>
          </cell>
          <cell r="B483" t="str">
            <v>GS090450</v>
          </cell>
          <cell r="C483">
            <v>1</v>
          </cell>
          <cell r="D483" t="str">
            <v>GI090578</v>
          </cell>
          <cell r="E483">
            <v>20090205</v>
          </cell>
          <cell r="F483" t="str">
            <v>7274</v>
          </cell>
          <cell r="G483" t="str">
            <v>SAM GMBH</v>
          </cell>
          <cell r="H483" t="str">
            <v>STOCK SALES</v>
          </cell>
          <cell r="I483">
            <v>159</v>
          </cell>
          <cell r="J483" t="str">
            <v>Feb-2009</v>
          </cell>
          <cell r="K483" t="str">
            <v>Feb-2009</v>
          </cell>
          <cell r="L483" t="str">
            <v>GF</v>
          </cell>
          <cell r="M483" t="str">
            <v>INVERTER</v>
          </cell>
          <cell r="N483" t="str">
            <v>PCS</v>
          </cell>
          <cell r="O483">
            <v>164</v>
          </cell>
          <cell r="P483">
            <v>18</v>
          </cell>
          <cell r="Q483" t="str">
            <v>FUJI OTHERS</v>
          </cell>
          <cell r="R483">
            <v>0</v>
          </cell>
          <cell r="S483">
            <v>17.73</v>
          </cell>
          <cell r="T483">
            <v>88.65</v>
          </cell>
          <cell r="U483">
            <v>5</v>
          </cell>
        </row>
        <row r="484">
          <cell r="A484" t="str">
            <v>CB3-10R-2S</v>
          </cell>
          <cell r="B484" t="str">
            <v>GS090477</v>
          </cell>
          <cell r="C484">
            <v>4</v>
          </cell>
          <cell r="D484" t="str">
            <v>GI090625</v>
          </cell>
          <cell r="E484">
            <v>20090209</v>
          </cell>
          <cell r="F484" t="str">
            <v>7274</v>
          </cell>
          <cell r="G484" t="str">
            <v>SAM GMBH</v>
          </cell>
          <cell r="H484" t="str">
            <v>STOCK SALES</v>
          </cell>
          <cell r="I484">
            <v>155</v>
          </cell>
          <cell r="J484" t="str">
            <v>Feb-2009</v>
          </cell>
          <cell r="K484" t="str">
            <v>Feb-2009</v>
          </cell>
          <cell r="L484" t="str">
            <v>GF</v>
          </cell>
          <cell r="M484" t="str">
            <v>INVERTER</v>
          </cell>
          <cell r="N484" t="str">
            <v>PCS</v>
          </cell>
          <cell r="O484">
            <v>164</v>
          </cell>
          <cell r="P484">
            <v>18</v>
          </cell>
          <cell r="Q484" t="str">
            <v>FUJI OTHERS</v>
          </cell>
          <cell r="R484">
            <v>0</v>
          </cell>
          <cell r="S484">
            <v>17.73</v>
          </cell>
          <cell r="T484">
            <v>70.92</v>
          </cell>
          <cell r="U484">
            <v>4</v>
          </cell>
        </row>
        <row r="485">
          <cell r="A485" t="str">
            <v>CB3-10R-2S</v>
          </cell>
          <cell r="B485" t="str">
            <v>GS090649</v>
          </cell>
          <cell r="C485">
            <v>1</v>
          </cell>
          <cell r="D485" t="str">
            <v>GI090785</v>
          </cell>
          <cell r="E485">
            <v>20090219</v>
          </cell>
          <cell r="F485" t="str">
            <v>7274</v>
          </cell>
          <cell r="G485" t="str">
            <v>SAM GMBH</v>
          </cell>
          <cell r="H485" t="str">
            <v>STOCK SALES</v>
          </cell>
          <cell r="I485">
            <v>145</v>
          </cell>
          <cell r="J485" t="str">
            <v>Feb-2009</v>
          </cell>
          <cell r="K485" t="str">
            <v>Feb-2009</v>
          </cell>
          <cell r="L485" t="str">
            <v>GF</v>
          </cell>
          <cell r="M485" t="str">
            <v>INVERTER</v>
          </cell>
          <cell r="N485" t="str">
            <v>PCS</v>
          </cell>
          <cell r="O485">
            <v>164</v>
          </cell>
          <cell r="P485">
            <v>18</v>
          </cell>
          <cell r="Q485" t="str">
            <v>FUJI OTHERS</v>
          </cell>
          <cell r="R485">
            <v>0</v>
          </cell>
          <cell r="S485">
            <v>17.73</v>
          </cell>
          <cell r="T485">
            <v>177.3</v>
          </cell>
          <cell r="U485">
            <v>10</v>
          </cell>
        </row>
        <row r="486">
          <cell r="A486" t="str">
            <v>CB3-10R-2S</v>
          </cell>
          <cell r="B486" t="str">
            <v>GS090741</v>
          </cell>
          <cell r="C486">
            <v>3</v>
          </cell>
          <cell r="D486" t="str">
            <v>GI090891</v>
          </cell>
          <cell r="E486">
            <v>20090225</v>
          </cell>
          <cell r="F486" t="str">
            <v>7274</v>
          </cell>
          <cell r="G486" t="str">
            <v>SAM GMBH</v>
          </cell>
          <cell r="H486" t="str">
            <v>STOCK SALES</v>
          </cell>
          <cell r="I486">
            <v>141</v>
          </cell>
          <cell r="J486" t="str">
            <v>Feb-2009</v>
          </cell>
          <cell r="K486" t="str">
            <v>Feb-2009</v>
          </cell>
          <cell r="L486" t="str">
            <v>GF</v>
          </cell>
          <cell r="M486" t="str">
            <v>INVERTER</v>
          </cell>
          <cell r="N486" t="str">
            <v>PCS</v>
          </cell>
          <cell r="O486">
            <v>164</v>
          </cell>
          <cell r="P486">
            <v>18</v>
          </cell>
          <cell r="Q486" t="str">
            <v>FUJI OTHERS</v>
          </cell>
          <cell r="R486">
            <v>0</v>
          </cell>
          <cell r="S486">
            <v>17.73</v>
          </cell>
          <cell r="T486">
            <v>70.92</v>
          </cell>
          <cell r="U486">
            <v>4</v>
          </cell>
        </row>
        <row r="487">
          <cell r="A487" t="str">
            <v>CB3-10R-5S</v>
          </cell>
          <cell r="B487" t="str">
            <v>GS090617</v>
          </cell>
          <cell r="C487">
            <v>1</v>
          </cell>
          <cell r="D487" t="str">
            <v>GI090751</v>
          </cell>
          <cell r="E487">
            <v>20090217</v>
          </cell>
          <cell r="F487" t="str">
            <v>7274</v>
          </cell>
          <cell r="G487" t="str">
            <v>SAM GMBH</v>
          </cell>
          <cell r="H487" t="str">
            <v>STOCK SALES</v>
          </cell>
          <cell r="I487">
            <v>80</v>
          </cell>
          <cell r="J487" t="str">
            <v>Feb-2009</v>
          </cell>
          <cell r="K487" t="str">
            <v>Feb-2009</v>
          </cell>
          <cell r="L487" t="str">
            <v>GF</v>
          </cell>
          <cell r="M487" t="str">
            <v>INVERTER</v>
          </cell>
          <cell r="N487" t="str">
            <v>PCS</v>
          </cell>
          <cell r="O487">
            <v>81</v>
          </cell>
          <cell r="P487">
            <v>32</v>
          </cell>
          <cell r="Q487" t="str">
            <v>FUJI OTHERS</v>
          </cell>
          <cell r="R487">
            <v>0</v>
          </cell>
          <cell r="S487">
            <v>31.62</v>
          </cell>
          <cell r="T487">
            <v>31.62</v>
          </cell>
          <cell r="U487">
            <v>1</v>
          </cell>
        </row>
        <row r="488">
          <cell r="A488" t="str">
            <v>CLK70AA160</v>
          </cell>
          <cell r="B488" t="str">
            <v>GS090353</v>
          </cell>
          <cell r="C488">
            <v>13</v>
          </cell>
          <cell r="D488" t="str">
            <v>GI090561</v>
          </cell>
          <cell r="E488">
            <v>20090210</v>
          </cell>
          <cell r="F488" t="str">
            <v>7365</v>
          </cell>
          <cell r="G488" t="str">
            <v>PINAR M?HENDISLIK A.S.</v>
          </cell>
          <cell r="H488" t="str">
            <v>STOCK SALES</v>
          </cell>
          <cell r="I488">
            <v>9</v>
          </cell>
          <cell r="J488" t="str">
            <v>Feb-2009</v>
          </cell>
          <cell r="K488" t="str">
            <v>Feb-2009</v>
          </cell>
          <cell r="L488" t="str">
            <v>GF</v>
          </cell>
          <cell r="M488" t="str">
            <v>INVERTER</v>
          </cell>
          <cell r="N488" t="str">
            <v>PCS</v>
          </cell>
          <cell r="O488">
            <v>10</v>
          </cell>
          <cell r="P488">
            <v>51</v>
          </cell>
          <cell r="Q488" t="str">
            <v>FUJI OTHERS</v>
          </cell>
          <cell r="R488">
            <v>0</v>
          </cell>
          <cell r="S488">
            <v>50.651499999999999</v>
          </cell>
          <cell r="T488">
            <v>50.651499999999999</v>
          </cell>
          <cell r="U488">
            <v>1</v>
          </cell>
        </row>
        <row r="489">
          <cell r="A489" t="str">
            <v>CNW933/600</v>
          </cell>
          <cell r="B489" t="str">
            <v>GS083522</v>
          </cell>
          <cell r="C489">
            <v>1</v>
          </cell>
          <cell r="D489" t="str">
            <v>GI090517</v>
          </cell>
          <cell r="E489">
            <v>20090204</v>
          </cell>
          <cell r="F489" t="str">
            <v>7282</v>
          </cell>
          <cell r="G489" t="str">
            <v>IES INVERT ELECTRIC SYSTEMS LTD.</v>
          </cell>
          <cell r="H489" t="str">
            <v>STOCK SALES</v>
          </cell>
          <cell r="I489">
            <v>0</v>
          </cell>
          <cell r="J489" t="str">
            <v>Feb-2009</v>
          </cell>
          <cell r="K489" t="str">
            <v>Feb-2009</v>
          </cell>
          <cell r="L489" t="str">
            <v>GF</v>
          </cell>
          <cell r="M489" t="str">
            <v>INVERTER</v>
          </cell>
          <cell r="N489" t="str">
            <v>PCS</v>
          </cell>
          <cell r="O489">
            <v>1</v>
          </cell>
          <cell r="P489">
            <v>1418</v>
          </cell>
          <cell r="Q489" t="str">
            <v>FUJI OTHERS</v>
          </cell>
          <cell r="R489">
            <v>0</v>
          </cell>
          <cell r="S489">
            <v>1418.49</v>
          </cell>
          <cell r="T489">
            <v>1418.49</v>
          </cell>
          <cell r="U489">
            <v>1</v>
          </cell>
        </row>
        <row r="490">
          <cell r="A490" t="str">
            <v>CONVERTER PC USB-RS232/422/485</v>
          </cell>
          <cell r="B490" t="str">
            <v>GS090432</v>
          </cell>
          <cell r="C490">
            <v>1</v>
          </cell>
          <cell r="D490" t="str">
            <v>GI090614</v>
          </cell>
          <cell r="E490">
            <v>20090209</v>
          </cell>
          <cell r="F490" t="str">
            <v>7848</v>
          </cell>
          <cell r="G490" t="str">
            <v>LM LIFTMATERIAL GMBH</v>
          </cell>
          <cell r="H490" t="str">
            <v>STOCK SALES</v>
          </cell>
          <cell r="I490">
            <v>48</v>
          </cell>
          <cell r="J490" t="str">
            <v>Feb-2009</v>
          </cell>
          <cell r="K490" t="str">
            <v>Feb-2009</v>
          </cell>
          <cell r="L490" t="str">
            <v>GF</v>
          </cell>
          <cell r="M490" t="str">
            <v>INVERTER</v>
          </cell>
          <cell r="N490" t="str">
            <v>PCS</v>
          </cell>
          <cell r="O490">
            <v>58</v>
          </cell>
          <cell r="P490">
            <v>37</v>
          </cell>
          <cell r="Q490" t="str">
            <v>FUJI OTHERS</v>
          </cell>
          <cell r="R490">
            <v>0</v>
          </cell>
          <cell r="S490">
            <v>37.466099999999997</v>
          </cell>
          <cell r="T490">
            <v>374.66099999999994</v>
          </cell>
          <cell r="U490">
            <v>10</v>
          </cell>
        </row>
        <row r="491">
          <cell r="A491" t="str">
            <v>CONVERTER PC USB-RS232/422/485</v>
          </cell>
          <cell r="B491" t="str">
            <v>GS090677</v>
          </cell>
          <cell r="C491">
            <v>1</v>
          </cell>
          <cell r="D491" t="str">
            <v>GI090813</v>
          </cell>
          <cell r="E491">
            <v>20090219</v>
          </cell>
          <cell r="F491" t="str">
            <v>4540</v>
          </cell>
          <cell r="G491" t="str">
            <v>PETER ELECTRONIC GMBH &amp; CO. KG</v>
          </cell>
          <cell r="H491" t="str">
            <v>STOCK SALES</v>
          </cell>
          <cell r="I491">
            <v>47</v>
          </cell>
          <cell r="J491" t="str">
            <v>Feb-2009</v>
          </cell>
          <cell r="K491" t="str">
            <v>Feb-2009</v>
          </cell>
          <cell r="L491" t="str">
            <v>GF</v>
          </cell>
          <cell r="M491" t="str">
            <v>INVERTER</v>
          </cell>
          <cell r="N491" t="str">
            <v>PCS</v>
          </cell>
          <cell r="O491">
            <v>58</v>
          </cell>
          <cell r="P491">
            <v>37</v>
          </cell>
          <cell r="Q491" t="str">
            <v>FUJI OTHERS</v>
          </cell>
          <cell r="R491">
            <v>0</v>
          </cell>
          <cell r="S491">
            <v>37.466099999999997</v>
          </cell>
          <cell r="T491">
            <v>37.466099999999997</v>
          </cell>
          <cell r="U491">
            <v>1</v>
          </cell>
        </row>
        <row r="492">
          <cell r="A492" t="str">
            <v>CPAD-C1A</v>
          </cell>
          <cell r="B492" t="str">
            <v>GS090616</v>
          </cell>
          <cell r="C492">
            <v>25</v>
          </cell>
          <cell r="D492" t="str">
            <v>GI090887</v>
          </cell>
          <cell r="E492">
            <v>20090225</v>
          </cell>
          <cell r="F492" t="str">
            <v>4028</v>
          </cell>
          <cell r="G492" t="str">
            <v>KON-TEK AUTOMATION AND DRIVES</v>
          </cell>
          <cell r="H492" t="str">
            <v>STOCK SALES</v>
          </cell>
          <cell r="I492">
            <v>28</v>
          </cell>
          <cell r="J492" t="str">
            <v>Feb-2009</v>
          </cell>
          <cell r="K492" t="str">
            <v>Feb-2009</v>
          </cell>
          <cell r="L492" t="str">
            <v>GF</v>
          </cell>
          <cell r="M492" t="str">
            <v>INVERTER</v>
          </cell>
          <cell r="N492" t="str">
            <v>PCS</v>
          </cell>
          <cell r="O492">
            <v>30</v>
          </cell>
          <cell r="P492">
            <v>91</v>
          </cell>
          <cell r="Q492" t="str">
            <v>FUJI OTHERS</v>
          </cell>
          <cell r="R492">
            <v>0</v>
          </cell>
          <cell r="S492">
            <v>90.5</v>
          </cell>
          <cell r="T492">
            <v>181</v>
          </cell>
          <cell r="U492">
            <v>2</v>
          </cell>
        </row>
        <row r="493">
          <cell r="A493" t="str">
            <v>CR6L-30/UL</v>
          </cell>
          <cell r="B493" t="str">
            <v>GS083795</v>
          </cell>
          <cell r="C493">
            <v>7</v>
          </cell>
          <cell r="D493" t="str">
            <v>GI090740</v>
          </cell>
          <cell r="E493">
            <v>20090217</v>
          </cell>
          <cell r="F493" t="str">
            <v>7712</v>
          </cell>
          <cell r="G493" t="str">
            <v>SODIMAS</v>
          </cell>
          <cell r="H493" t="str">
            <v>STOCK SALES</v>
          </cell>
          <cell r="I493">
            <v>4</v>
          </cell>
          <cell r="J493" t="str">
            <v>Feb-2009</v>
          </cell>
          <cell r="K493" t="str">
            <v>Feb-2009</v>
          </cell>
          <cell r="L493" t="str">
            <v>GF</v>
          </cell>
          <cell r="M493" t="str">
            <v>INVERTER</v>
          </cell>
          <cell r="N493" t="str">
            <v>PCS</v>
          </cell>
          <cell r="O493">
            <v>4</v>
          </cell>
          <cell r="P493">
            <v>4</v>
          </cell>
          <cell r="Q493" t="str">
            <v>FUJI OTHERS</v>
          </cell>
          <cell r="R493">
            <v>0</v>
          </cell>
          <cell r="S493">
            <v>4</v>
          </cell>
          <cell r="T493">
            <v>24</v>
          </cell>
          <cell r="U493">
            <v>6</v>
          </cell>
        </row>
        <row r="494">
          <cell r="A494" t="str">
            <v>EP3959  C-4</v>
          </cell>
          <cell r="B494" t="str">
            <v>GS090580</v>
          </cell>
          <cell r="C494">
            <v>1</v>
          </cell>
          <cell r="D494" t="str">
            <v>GI090702</v>
          </cell>
          <cell r="E494">
            <v>20090213</v>
          </cell>
          <cell r="F494" t="str">
            <v>4080</v>
          </cell>
          <cell r="G494" t="str">
            <v>SIDE SERVICIO INDUSTRIAL DE ELECTRONICA SA</v>
          </cell>
          <cell r="H494" t="str">
            <v>STOCK SALES</v>
          </cell>
          <cell r="I494">
            <v>6</v>
          </cell>
          <cell r="J494" t="str">
            <v>Feb-2009</v>
          </cell>
          <cell r="K494" t="str">
            <v>Feb-2009</v>
          </cell>
          <cell r="L494" t="str">
            <v>GF</v>
          </cell>
          <cell r="M494" t="str">
            <v>INVERTER</v>
          </cell>
          <cell r="N494" t="str">
            <v>PCS</v>
          </cell>
          <cell r="O494">
            <v>7</v>
          </cell>
          <cell r="P494">
            <v>283</v>
          </cell>
          <cell r="Q494" t="str">
            <v>FUJI OTHERS</v>
          </cell>
          <cell r="R494">
            <v>0</v>
          </cell>
          <cell r="S494">
            <v>283.21190000000001</v>
          </cell>
          <cell r="T494">
            <v>283.21190000000001</v>
          </cell>
          <cell r="U494">
            <v>1</v>
          </cell>
        </row>
        <row r="495">
          <cell r="A495" t="str">
            <v>EP3959  C-5</v>
          </cell>
          <cell r="B495" t="str">
            <v>GS090551</v>
          </cell>
          <cell r="C495">
            <v>1</v>
          </cell>
          <cell r="D495" t="str">
            <v>GI090687</v>
          </cell>
          <cell r="E495">
            <v>20090218</v>
          </cell>
          <cell r="F495" t="str">
            <v>1301</v>
          </cell>
          <cell r="G495" t="str">
            <v>MVR - MOTORI, VENTILATORI, RIDUTTORI S.R.L.</v>
          </cell>
          <cell r="H495" t="str">
            <v>STOCK SALES</v>
          </cell>
          <cell r="I495">
            <v>6</v>
          </cell>
          <cell r="J495" t="str">
            <v>Feb-2009</v>
          </cell>
          <cell r="K495" t="str">
            <v>Feb-2009</v>
          </cell>
          <cell r="L495" t="str">
            <v>GF</v>
          </cell>
          <cell r="M495" t="str">
            <v>INVERTER</v>
          </cell>
          <cell r="N495" t="str">
            <v>PCS</v>
          </cell>
          <cell r="O495">
            <v>7</v>
          </cell>
          <cell r="P495">
            <v>192</v>
          </cell>
          <cell r="Q495" t="str">
            <v>FUJI OTHERS</v>
          </cell>
          <cell r="R495">
            <v>0</v>
          </cell>
          <cell r="S495">
            <v>191.9178</v>
          </cell>
          <cell r="T495">
            <v>191.9178</v>
          </cell>
          <cell r="U495">
            <v>1</v>
          </cell>
        </row>
        <row r="496">
          <cell r="A496" t="str">
            <v>EP3959  C-5</v>
          </cell>
          <cell r="B496" t="str">
            <v>GS090774</v>
          </cell>
          <cell r="C496">
            <v>1</v>
          </cell>
          <cell r="D496" t="str">
            <v>GI090951</v>
          </cell>
          <cell r="E496">
            <v>20090227</v>
          </cell>
          <cell r="F496" t="str">
            <v>7095</v>
          </cell>
          <cell r="G496" t="str">
            <v>FUJI ELECTRIC FRANCE S.A.</v>
          </cell>
          <cell r="H496" t="str">
            <v>STOCK SALES</v>
          </cell>
          <cell r="I496">
            <v>5</v>
          </cell>
          <cell r="J496" t="str">
            <v>Feb-2009</v>
          </cell>
          <cell r="K496" t="str">
            <v>Feb-2009</v>
          </cell>
          <cell r="L496" t="str">
            <v>GF</v>
          </cell>
          <cell r="M496" t="str">
            <v>INVERTER</v>
          </cell>
          <cell r="N496" t="str">
            <v>PCS</v>
          </cell>
          <cell r="O496">
            <v>7</v>
          </cell>
          <cell r="P496">
            <v>192</v>
          </cell>
          <cell r="Q496" t="str">
            <v>FUJI OTHERS</v>
          </cell>
          <cell r="R496">
            <v>0</v>
          </cell>
          <cell r="S496">
            <v>191.9178</v>
          </cell>
          <cell r="T496">
            <v>191.9178</v>
          </cell>
          <cell r="U496">
            <v>1</v>
          </cell>
        </row>
        <row r="497">
          <cell r="A497" t="str">
            <v>ES1-24R-S-N</v>
          </cell>
          <cell r="B497" t="str">
            <v>GS090714</v>
          </cell>
          <cell r="C497">
            <v>3</v>
          </cell>
          <cell r="D497" t="str">
            <v>GI090856</v>
          </cell>
          <cell r="E497">
            <v>20090223</v>
          </cell>
          <cell r="F497" t="str">
            <v>7097</v>
          </cell>
          <cell r="G497" t="str">
            <v>ATB BENELUX B.V.</v>
          </cell>
          <cell r="H497" t="str">
            <v>STOCK SALES</v>
          </cell>
          <cell r="I497">
            <v>21</v>
          </cell>
          <cell r="J497" t="str">
            <v>Feb-2009</v>
          </cell>
          <cell r="K497" t="str">
            <v>Feb-2009</v>
          </cell>
          <cell r="L497" t="str">
            <v>GF</v>
          </cell>
          <cell r="M497" t="str">
            <v>INVERTER</v>
          </cell>
          <cell r="N497" t="str">
            <v>PCS</v>
          </cell>
          <cell r="O497">
            <v>22</v>
          </cell>
          <cell r="P497">
            <v>36</v>
          </cell>
          <cell r="Q497" t="str">
            <v>FUJI OTHERS</v>
          </cell>
          <cell r="R497">
            <v>0</v>
          </cell>
          <cell r="S497">
            <v>35.5</v>
          </cell>
          <cell r="T497">
            <v>35.5</v>
          </cell>
          <cell r="U497">
            <v>1</v>
          </cell>
        </row>
        <row r="498">
          <cell r="A498" t="str">
            <v>ES1-47R-S-C</v>
          </cell>
          <cell r="B498" t="str">
            <v>GS084299</v>
          </cell>
          <cell r="C498">
            <v>5</v>
          </cell>
          <cell r="D498" t="str">
            <v>GI090975</v>
          </cell>
          <cell r="E498">
            <v>20090201</v>
          </cell>
          <cell r="F498" t="str">
            <v>7848</v>
          </cell>
          <cell r="G498" t="str">
            <v>LM LIFTMATERIAL GMBH</v>
          </cell>
          <cell r="H498" t="str">
            <v>STOCK SALES</v>
          </cell>
          <cell r="I498">
            <v>18</v>
          </cell>
          <cell r="J498" t="str">
            <v>Feb-2009</v>
          </cell>
          <cell r="K498" t="str">
            <v>Feb-2009</v>
          </cell>
          <cell r="L498" t="str">
            <v>GF</v>
          </cell>
          <cell r="M498" t="str">
            <v>INVERTER</v>
          </cell>
          <cell r="N498" t="str">
            <v>PCS</v>
          </cell>
          <cell r="O498">
            <v>19</v>
          </cell>
          <cell r="P498">
            <v>40</v>
          </cell>
          <cell r="Q498" t="str">
            <v>FUJI OTHERS</v>
          </cell>
          <cell r="R498">
            <v>0</v>
          </cell>
          <cell r="S498">
            <v>40.299999999999997</v>
          </cell>
          <cell r="T498">
            <v>40.299999999999997</v>
          </cell>
          <cell r="U498">
            <v>1</v>
          </cell>
        </row>
        <row r="499">
          <cell r="A499" t="str">
            <v>ES1-47R-S-C</v>
          </cell>
          <cell r="B499" t="str">
            <v>GS084315</v>
          </cell>
          <cell r="C499">
            <v>5</v>
          </cell>
          <cell r="D499" t="str">
            <v>GI090712</v>
          </cell>
          <cell r="E499">
            <v>20090213</v>
          </cell>
          <cell r="F499" t="str">
            <v>7848</v>
          </cell>
          <cell r="G499" t="str">
            <v>LM LIFTMATERIAL GMBH</v>
          </cell>
          <cell r="H499" t="str">
            <v>STOCK SALES</v>
          </cell>
          <cell r="I499">
            <v>17</v>
          </cell>
          <cell r="J499" t="str">
            <v>Feb-2009</v>
          </cell>
          <cell r="K499" t="str">
            <v>Feb-2009</v>
          </cell>
          <cell r="L499" t="str">
            <v>GF</v>
          </cell>
          <cell r="M499" t="str">
            <v>INVERTER</v>
          </cell>
          <cell r="N499" t="str">
            <v>PCS</v>
          </cell>
          <cell r="O499">
            <v>19</v>
          </cell>
          <cell r="P499">
            <v>40</v>
          </cell>
          <cell r="Q499" t="str">
            <v>FUJI OTHERS</v>
          </cell>
          <cell r="R499">
            <v>0</v>
          </cell>
          <cell r="S499">
            <v>40.299999999999997</v>
          </cell>
          <cell r="T499">
            <v>40.299999999999997</v>
          </cell>
          <cell r="U499">
            <v>1</v>
          </cell>
        </row>
        <row r="500">
          <cell r="A500" t="str">
            <v>ES1-47R-S-C</v>
          </cell>
          <cell r="B500" t="str">
            <v>GS084316</v>
          </cell>
          <cell r="C500">
            <v>5</v>
          </cell>
          <cell r="D500" t="str">
            <v>GI090713</v>
          </cell>
          <cell r="E500">
            <v>20090213</v>
          </cell>
          <cell r="F500" t="str">
            <v>7848</v>
          </cell>
          <cell r="G500" t="str">
            <v>LM LIFTMATERIAL GMBH</v>
          </cell>
          <cell r="H500" t="str">
            <v>STOCK SALES</v>
          </cell>
          <cell r="I500">
            <v>16</v>
          </cell>
          <cell r="J500" t="str">
            <v>Feb-2009</v>
          </cell>
          <cell r="K500" t="str">
            <v>Feb-2009</v>
          </cell>
          <cell r="L500" t="str">
            <v>GF</v>
          </cell>
          <cell r="M500" t="str">
            <v>INVERTER</v>
          </cell>
          <cell r="N500" t="str">
            <v>PCS</v>
          </cell>
          <cell r="O500">
            <v>19</v>
          </cell>
          <cell r="P500">
            <v>40</v>
          </cell>
          <cell r="Q500" t="str">
            <v>FUJI OTHERS</v>
          </cell>
          <cell r="R500">
            <v>0</v>
          </cell>
          <cell r="S500">
            <v>40.299999999999997</v>
          </cell>
          <cell r="T500">
            <v>40.299999999999997</v>
          </cell>
          <cell r="U500">
            <v>1</v>
          </cell>
        </row>
        <row r="501">
          <cell r="A501" t="str">
            <v>ES1-47R-S-C</v>
          </cell>
          <cell r="B501" t="str">
            <v>GS090533</v>
          </cell>
          <cell r="C501">
            <v>7</v>
          </cell>
          <cell r="D501" t="str">
            <v>GI090745</v>
          </cell>
          <cell r="E501">
            <v>20090217</v>
          </cell>
          <cell r="F501" t="str">
            <v>7710</v>
          </cell>
          <cell r="G501" t="str">
            <v>NEW LIFT GMBH</v>
          </cell>
          <cell r="H501" t="str">
            <v>STOCK SALES</v>
          </cell>
          <cell r="I501">
            <v>14</v>
          </cell>
          <cell r="J501" t="str">
            <v>Feb-2009</v>
          </cell>
          <cell r="K501" t="str">
            <v>Feb-2009</v>
          </cell>
          <cell r="L501" t="str">
            <v>GF</v>
          </cell>
          <cell r="M501" t="str">
            <v>INVERTER</v>
          </cell>
          <cell r="N501" t="str">
            <v>PCS</v>
          </cell>
          <cell r="O501">
            <v>19</v>
          </cell>
          <cell r="P501">
            <v>40</v>
          </cell>
          <cell r="Q501" t="str">
            <v>FUJI OTHERS</v>
          </cell>
          <cell r="R501">
            <v>0</v>
          </cell>
          <cell r="S501">
            <v>40.299999999999997</v>
          </cell>
          <cell r="T501">
            <v>80.599999999999994</v>
          </cell>
          <cell r="U501">
            <v>2</v>
          </cell>
        </row>
        <row r="502">
          <cell r="A502" t="str">
            <v>ES1-47R-S-C</v>
          </cell>
          <cell r="B502" t="str">
            <v>GS090762</v>
          </cell>
          <cell r="C502">
            <v>9</v>
          </cell>
          <cell r="D502" t="str">
            <v>GI090964</v>
          </cell>
          <cell r="E502">
            <v>20090227</v>
          </cell>
          <cell r="F502" t="str">
            <v>7848</v>
          </cell>
          <cell r="G502" t="str">
            <v>LM LIFTMATERIAL GMBH</v>
          </cell>
          <cell r="H502" t="str">
            <v>STOCK SALES</v>
          </cell>
          <cell r="I502">
            <v>13</v>
          </cell>
          <cell r="J502" t="str">
            <v>Feb-2009</v>
          </cell>
          <cell r="K502" t="str">
            <v>Feb-2009</v>
          </cell>
          <cell r="L502" t="str">
            <v>GF</v>
          </cell>
          <cell r="M502" t="str">
            <v>INVERTER</v>
          </cell>
          <cell r="N502" t="str">
            <v>PCS</v>
          </cell>
          <cell r="O502">
            <v>19</v>
          </cell>
          <cell r="P502">
            <v>40</v>
          </cell>
          <cell r="Q502" t="str">
            <v>FUJI OTHERS</v>
          </cell>
          <cell r="R502">
            <v>0</v>
          </cell>
          <cell r="S502">
            <v>40.299999999999997</v>
          </cell>
          <cell r="T502">
            <v>40.299999999999997</v>
          </cell>
          <cell r="U502">
            <v>1</v>
          </cell>
        </row>
        <row r="503">
          <cell r="A503" t="str">
            <v>ES1-47R-S-N</v>
          </cell>
          <cell r="B503" t="str">
            <v>GS090581</v>
          </cell>
          <cell r="C503">
            <v>1</v>
          </cell>
          <cell r="D503" t="str">
            <v>GI090708</v>
          </cell>
          <cell r="E503">
            <v>20090213</v>
          </cell>
          <cell r="F503" t="str">
            <v>4450</v>
          </cell>
          <cell r="G503" t="str">
            <v>FUJI ELECTRIC FA SUCURSAL EN ESPA?A</v>
          </cell>
          <cell r="H503" t="str">
            <v>STOCK SALES</v>
          </cell>
          <cell r="I503">
            <v>68</v>
          </cell>
          <cell r="J503" t="str">
            <v>Feb-2009</v>
          </cell>
          <cell r="K503" t="str">
            <v>Feb-2009</v>
          </cell>
          <cell r="L503" t="str">
            <v>GF</v>
          </cell>
          <cell r="M503" t="str">
            <v>INVERTER</v>
          </cell>
          <cell r="N503" t="str">
            <v>PCS</v>
          </cell>
          <cell r="O503">
            <v>118</v>
          </cell>
          <cell r="P503">
            <v>33</v>
          </cell>
          <cell r="Q503" t="str">
            <v>FUJI OTHERS</v>
          </cell>
          <cell r="R503">
            <v>0</v>
          </cell>
          <cell r="S503">
            <v>33.472000000000001</v>
          </cell>
          <cell r="T503">
            <v>1673.6</v>
          </cell>
          <cell r="U503">
            <v>50</v>
          </cell>
        </row>
        <row r="504">
          <cell r="A504" t="str">
            <v>ES1-68R-S-N</v>
          </cell>
          <cell r="B504" t="str">
            <v>GS090325</v>
          </cell>
          <cell r="C504">
            <v>11</v>
          </cell>
          <cell r="D504" t="str">
            <v>GI090415</v>
          </cell>
          <cell r="E504">
            <v>20090203</v>
          </cell>
          <cell r="F504" t="str">
            <v>7684</v>
          </cell>
          <cell r="G504" t="str">
            <v>BEG S.R.L.</v>
          </cell>
          <cell r="H504" t="str">
            <v>STOCK SALES</v>
          </cell>
          <cell r="I504">
            <v>13</v>
          </cell>
          <cell r="J504" t="str">
            <v>Feb-2009</v>
          </cell>
          <cell r="K504" t="str">
            <v>Feb-2009</v>
          </cell>
          <cell r="L504" t="str">
            <v>GF</v>
          </cell>
          <cell r="M504" t="str">
            <v>INVERTER</v>
          </cell>
          <cell r="N504" t="str">
            <v>PCS</v>
          </cell>
          <cell r="O504">
            <v>14</v>
          </cell>
          <cell r="P504">
            <v>36</v>
          </cell>
          <cell r="Q504" t="str">
            <v>FUJI OTHERS</v>
          </cell>
          <cell r="R504">
            <v>0</v>
          </cell>
          <cell r="S504">
            <v>35.503700000000002</v>
          </cell>
          <cell r="T504">
            <v>35.503700000000002</v>
          </cell>
          <cell r="U504">
            <v>1</v>
          </cell>
        </row>
        <row r="505">
          <cell r="A505" t="str">
            <v>ES1-68R-S-N</v>
          </cell>
          <cell r="B505" t="str">
            <v>GS090511</v>
          </cell>
          <cell r="C505">
            <v>1</v>
          </cell>
          <cell r="D505" t="str">
            <v>GI090650</v>
          </cell>
          <cell r="E505">
            <v>20090211</v>
          </cell>
          <cell r="F505" t="str">
            <v>4450</v>
          </cell>
          <cell r="G505" t="str">
            <v>FUJI ELECTRIC FA SUCURSAL EN ESPA?A</v>
          </cell>
          <cell r="H505" t="str">
            <v>STOCK SALES</v>
          </cell>
          <cell r="I505">
            <v>11</v>
          </cell>
          <cell r="J505" t="str">
            <v>Feb-2009</v>
          </cell>
          <cell r="K505" t="str">
            <v>Feb-2009</v>
          </cell>
          <cell r="L505" t="str">
            <v>GF</v>
          </cell>
          <cell r="M505" t="str">
            <v>INVERTER</v>
          </cell>
          <cell r="N505" t="str">
            <v>PCS</v>
          </cell>
          <cell r="O505">
            <v>14</v>
          </cell>
          <cell r="P505">
            <v>36</v>
          </cell>
          <cell r="Q505" t="str">
            <v>FUJI OTHERS</v>
          </cell>
          <cell r="R505">
            <v>0</v>
          </cell>
          <cell r="S505">
            <v>35.503700000000002</v>
          </cell>
          <cell r="T505">
            <v>71.007400000000004</v>
          </cell>
          <cell r="U505">
            <v>2</v>
          </cell>
        </row>
        <row r="506">
          <cell r="A506" t="str">
            <v>ES2-24R-S-C</v>
          </cell>
          <cell r="B506" t="str">
            <v>GS084299</v>
          </cell>
          <cell r="C506">
            <v>13</v>
          </cell>
          <cell r="D506" t="str">
            <v>GI090975</v>
          </cell>
          <cell r="E506">
            <v>20090201</v>
          </cell>
          <cell r="F506" t="str">
            <v>7848</v>
          </cell>
          <cell r="G506" t="str">
            <v>LM LIFTMATERIAL GMBH</v>
          </cell>
          <cell r="H506" t="str">
            <v>STOCK SALES</v>
          </cell>
          <cell r="I506">
            <v>120</v>
          </cell>
          <cell r="J506" t="str">
            <v>Feb-2009</v>
          </cell>
          <cell r="K506" t="str">
            <v>Feb-2009</v>
          </cell>
          <cell r="L506" t="str">
            <v>GF</v>
          </cell>
          <cell r="M506" t="str">
            <v>INVERTER</v>
          </cell>
          <cell r="N506" t="str">
            <v>PCS</v>
          </cell>
          <cell r="O506">
            <v>122</v>
          </cell>
          <cell r="P506">
            <v>72</v>
          </cell>
          <cell r="Q506" t="str">
            <v>FUJI OTHERS</v>
          </cell>
          <cell r="R506">
            <v>0</v>
          </cell>
          <cell r="S506">
            <v>72.440899999999999</v>
          </cell>
          <cell r="T506">
            <v>144.8818</v>
          </cell>
          <cell r="U506">
            <v>2</v>
          </cell>
        </row>
        <row r="507">
          <cell r="A507" t="str">
            <v>ES2-24R-S-C</v>
          </cell>
          <cell r="B507" t="str">
            <v>GS084335</v>
          </cell>
          <cell r="C507">
            <v>5</v>
          </cell>
          <cell r="D507" t="str">
            <v>GI090977</v>
          </cell>
          <cell r="E507">
            <v>20090201</v>
          </cell>
          <cell r="F507" t="str">
            <v>7848</v>
          </cell>
          <cell r="G507" t="str">
            <v>LM LIFTMATERIAL GMBH</v>
          </cell>
          <cell r="H507" t="str">
            <v>STOCK SALES</v>
          </cell>
          <cell r="I507">
            <v>119</v>
          </cell>
          <cell r="J507" t="str">
            <v>Feb-2009</v>
          </cell>
          <cell r="K507" t="str">
            <v>Feb-2009</v>
          </cell>
          <cell r="L507" t="str">
            <v>GF</v>
          </cell>
          <cell r="M507" t="str">
            <v>INVERTER</v>
          </cell>
          <cell r="N507" t="str">
            <v>PCS</v>
          </cell>
          <cell r="O507">
            <v>122</v>
          </cell>
          <cell r="P507">
            <v>72</v>
          </cell>
          <cell r="Q507" t="str">
            <v>FUJI OTHERS</v>
          </cell>
          <cell r="R507">
            <v>0</v>
          </cell>
          <cell r="S507">
            <v>72.440899999999999</v>
          </cell>
          <cell r="T507">
            <v>72.440899999999999</v>
          </cell>
          <cell r="U507">
            <v>1</v>
          </cell>
        </row>
        <row r="508">
          <cell r="A508" t="str">
            <v>ES2-24R-S-C</v>
          </cell>
          <cell r="B508" t="str">
            <v>GS084337</v>
          </cell>
          <cell r="C508">
            <v>5</v>
          </cell>
          <cell r="D508" t="str">
            <v>GI090994</v>
          </cell>
          <cell r="E508">
            <v>20090227</v>
          </cell>
          <cell r="F508" t="str">
            <v>7848</v>
          </cell>
          <cell r="G508" t="str">
            <v>LM LIFTMATERIAL GMBH</v>
          </cell>
          <cell r="H508" t="str">
            <v>STOCK SALES</v>
          </cell>
          <cell r="I508">
            <v>148</v>
          </cell>
          <cell r="J508" t="str">
            <v>Feb-2009</v>
          </cell>
          <cell r="K508" t="str">
            <v>Feb-2009</v>
          </cell>
          <cell r="L508" t="str">
            <v>GF</v>
          </cell>
          <cell r="M508" t="str">
            <v>INVERTER</v>
          </cell>
          <cell r="N508" t="str">
            <v>PCS</v>
          </cell>
          <cell r="O508">
            <v>122</v>
          </cell>
          <cell r="P508">
            <v>72</v>
          </cell>
          <cell r="Q508" t="str">
            <v>FUJI OTHERS</v>
          </cell>
          <cell r="R508">
            <v>0</v>
          </cell>
          <cell r="S508">
            <v>72.440899999999999</v>
          </cell>
          <cell r="T508">
            <v>72.440899999999999</v>
          </cell>
          <cell r="U508">
            <v>1</v>
          </cell>
        </row>
        <row r="509">
          <cell r="A509" t="str">
            <v>ES2-24R-S-N</v>
          </cell>
          <cell r="B509" t="str">
            <v>GS090325</v>
          </cell>
          <cell r="C509">
            <v>9</v>
          </cell>
          <cell r="D509" t="str">
            <v>GI090415</v>
          </cell>
          <cell r="E509">
            <v>20090203</v>
          </cell>
          <cell r="F509" t="str">
            <v>7684</v>
          </cell>
          <cell r="G509" t="str">
            <v>BEG S.R.L.</v>
          </cell>
          <cell r="H509" t="str">
            <v>STOCK SALES</v>
          </cell>
          <cell r="I509">
            <v>49</v>
          </cell>
          <cell r="J509" t="str">
            <v>Feb-2009</v>
          </cell>
          <cell r="K509" t="str">
            <v>Feb-2009</v>
          </cell>
          <cell r="L509" t="str">
            <v>GF</v>
          </cell>
          <cell r="M509" t="str">
            <v>INVERTER</v>
          </cell>
          <cell r="N509" t="str">
            <v>PCS</v>
          </cell>
          <cell r="O509">
            <v>50</v>
          </cell>
          <cell r="P509">
            <v>68</v>
          </cell>
          <cell r="Q509" t="str">
            <v>FUJI OTHERS</v>
          </cell>
          <cell r="R509">
            <v>0</v>
          </cell>
          <cell r="S509">
            <v>67.7</v>
          </cell>
          <cell r="T509">
            <v>67.7</v>
          </cell>
          <cell r="U509">
            <v>1</v>
          </cell>
        </row>
        <row r="510">
          <cell r="A510" t="str">
            <v>ES2-24R-S-N</v>
          </cell>
          <cell r="B510" t="str">
            <v>GS084217</v>
          </cell>
          <cell r="C510">
            <v>4</v>
          </cell>
          <cell r="D510" t="str">
            <v>GI090830</v>
          </cell>
          <cell r="E510">
            <v>20090220</v>
          </cell>
          <cell r="F510" t="str">
            <v>7489</v>
          </cell>
          <cell r="G510" t="str">
            <v>ALPHA MOTION S. A.</v>
          </cell>
          <cell r="H510" t="str">
            <v>STOCK SALES</v>
          </cell>
          <cell r="I510">
            <v>48</v>
          </cell>
          <cell r="J510" t="str">
            <v>Feb-2009</v>
          </cell>
          <cell r="K510" t="str">
            <v>Feb-2009</v>
          </cell>
          <cell r="L510" t="str">
            <v>GF</v>
          </cell>
          <cell r="M510" t="str">
            <v>INVERTER</v>
          </cell>
          <cell r="N510" t="str">
            <v>PCS</v>
          </cell>
          <cell r="O510">
            <v>50</v>
          </cell>
          <cell r="P510">
            <v>68</v>
          </cell>
          <cell r="Q510" t="str">
            <v>FUJI OTHERS</v>
          </cell>
          <cell r="R510">
            <v>0</v>
          </cell>
          <cell r="S510">
            <v>67.7</v>
          </cell>
          <cell r="T510">
            <v>67.7</v>
          </cell>
          <cell r="U510">
            <v>1</v>
          </cell>
        </row>
        <row r="511">
          <cell r="A511" t="str">
            <v>ES2-24R-S-N</v>
          </cell>
          <cell r="B511" t="str">
            <v>GS083471</v>
          </cell>
          <cell r="C511">
            <v>3</v>
          </cell>
          <cell r="D511" t="str">
            <v>GI090831</v>
          </cell>
          <cell r="E511">
            <v>20090220</v>
          </cell>
          <cell r="F511" t="str">
            <v>7489</v>
          </cell>
          <cell r="G511" t="str">
            <v>ALPHA MOTION S. A.</v>
          </cell>
          <cell r="H511" t="str">
            <v>STOCK SALES</v>
          </cell>
          <cell r="I511">
            <v>42</v>
          </cell>
          <cell r="J511" t="str">
            <v>Feb-2009</v>
          </cell>
          <cell r="K511" t="str">
            <v>Feb-2009</v>
          </cell>
          <cell r="L511" t="str">
            <v>GF</v>
          </cell>
          <cell r="M511" t="str">
            <v>INVERTER</v>
          </cell>
          <cell r="N511" t="str">
            <v>PCS</v>
          </cell>
          <cell r="O511">
            <v>50</v>
          </cell>
          <cell r="P511">
            <v>68</v>
          </cell>
          <cell r="Q511" t="str">
            <v>FUJI OTHERS</v>
          </cell>
          <cell r="R511">
            <v>0</v>
          </cell>
          <cell r="S511">
            <v>67.7</v>
          </cell>
          <cell r="T511">
            <v>406.2</v>
          </cell>
          <cell r="U511">
            <v>6</v>
          </cell>
        </row>
        <row r="512">
          <cell r="A512" t="str">
            <v>ES3-18R-S-C</v>
          </cell>
          <cell r="B512" t="str">
            <v>GS090634</v>
          </cell>
          <cell r="C512">
            <v>6</v>
          </cell>
          <cell r="D512" t="str">
            <v>GI090768</v>
          </cell>
          <cell r="E512">
            <v>20090218</v>
          </cell>
          <cell r="F512" t="str">
            <v>7992</v>
          </cell>
          <cell r="G512" t="str">
            <v>JOHANN SCHUM AUFZUGTECHNIK GMBH</v>
          </cell>
          <cell r="H512" t="str">
            <v>STOCK SALES</v>
          </cell>
          <cell r="I512">
            <v>118</v>
          </cell>
          <cell r="J512" t="str">
            <v>Feb-2009</v>
          </cell>
          <cell r="K512" t="str">
            <v>Feb-2009</v>
          </cell>
          <cell r="L512" t="str">
            <v>GF</v>
          </cell>
          <cell r="M512" t="str">
            <v>INVERTER</v>
          </cell>
          <cell r="N512" t="str">
            <v>PCS</v>
          </cell>
          <cell r="O512">
            <v>119</v>
          </cell>
          <cell r="P512">
            <v>100</v>
          </cell>
          <cell r="Q512" t="str">
            <v>FUJI OTHERS</v>
          </cell>
          <cell r="R512">
            <v>0</v>
          </cell>
          <cell r="S512">
            <v>99.5017</v>
          </cell>
          <cell r="T512">
            <v>99.5017</v>
          </cell>
          <cell r="U512">
            <v>1</v>
          </cell>
        </row>
        <row r="513">
          <cell r="A513" t="str">
            <v>ES3-18R-S-C</v>
          </cell>
          <cell r="B513" t="str">
            <v>GS084356</v>
          </cell>
          <cell r="C513">
            <v>5</v>
          </cell>
          <cell r="D513" t="str">
            <v>GI090956</v>
          </cell>
          <cell r="E513">
            <v>20090223</v>
          </cell>
          <cell r="F513" t="str">
            <v>7848</v>
          </cell>
          <cell r="G513" t="str">
            <v>LM LIFTMATERIAL GMBH</v>
          </cell>
          <cell r="H513" t="str">
            <v>STOCK SALES</v>
          </cell>
          <cell r="I513">
            <v>117</v>
          </cell>
          <cell r="J513" t="str">
            <v>Feb-2009</v>
          </cell>
          <cell r="K513" t="str">
            <v>Feb-2009</v>
          </cell>
          <cell r="L513" t="str">
            <v>GF</v>
          </cell>
          <cell r="M513" t="str">
            <v>INVERTER</v>
          </cell>
          <cell r="N513" t="str">
            <v>PCS</v>
          </cell>
          <cell r="O513">
            <v>119</v>
          </cell>
          <cell r="P513">
            <v>100</v>
          </cell>
          <cell r="Q513" t="str">
            <v>FUJI OTHERS</v>
          </cell>
          <cell r="R513">
            <v>0</v>
          </cell>
          <cell r="S513">
            <v>99.5017</v>
          </cell>
          <cell r="T513">
            <v>99.5017</v>
          </cell>
          <cell r="U513">
            <v>1</v>
          </cell>
        </row>
        <row r="514">
          <cell r="A514" t="str">
            <v>ES3-18R-S-C</v>
          </cell>
          <cell r="B514" t="str">
            <v>GS090282</v>
          </cell>
          <cell r="C514">
            <v>5</v>
          </cell>
          <cell r="D514" t="str">
            <v>GI090966</v>
          </cell>
          <cell r="E514">
            <v>20090223</v>
          </cell>
          <cell r="F514" t="str">
            <v>7848</v>
          </cell>
          <cell r="G514" t="str">
            <v>LM LIFTMATERIAL GMBH</v>
          </cell>
          <cell r="H514" t="str">
            <v>STOCK SALES</v>
          </cell>
          <cell r="I514">
            <v>116</v>
          </cell>
          <cell r="J514" t="str">
            <v>Feb-2009</v>
          </cell>
          <cell r="K514" t="str">
            <v>Feb-2009</v>
          </cell>
          <cell r="L514" t="str">
            <v>GF</v>
          </cell>
          <cell r="M514" t="str">
            <v>INVERTER</v>
          </cell>
          <cell r="N514" t="str">
            <v>PCS</v>
          </cell>
          <cell r="O514">
            <v>119</v>
          </cell>
          <cell r="P514">
            <v>100</v>
          </cell>
          <cell r="Q514" t="str">
            <v>FUJI OTHERS</v>
          </cell>
          <cell r="R514">
            <v>0</v>
          </cell>
          <cell r="S514">
            <v>99.5017</v>
          </cell>
          <cell r="T514">
            <v>99.5017</v>
          </cell>
          <cell r="U514">
            <v>1</v>
          </cell>
        </row>
        <row r="515">
          <cell r="A515" t="str">
            <v>ES3-18R-S-C</v>
          </cell>
          <cell r="B515" t="str">
            <v>GS090280</v>
          </cell>
          <cell r="C515">
            <v>5</v>
          </cell>
          <cell r="D515" t="str">
            <v>GI090967</v>
          </cell>
          <cell r="E515">
            <v>20090223</v>
          </cell>
          <cell r="F515" t="str">
            <v>7848</v>
          </cell>
          <cell r="G515" t="str">
            <v>LM LIFTMATERIAL GMBH</v>
          </cell>
          <cell r="H515" t="str">
            <v>STOCK SALES</v>
          </cell>
          <cell r="I515">
            <v>115</v>
          </cell>
          <cell r="J515" t="str">
            <v>Feb-2009</v>
          </cell>
          <cell r="K515" t="str">
            <v>Feb-2009</v>
          </cell>
          <cell r="L515" t="str">
            <v>GF</v>
          </cell>
          <cell r="M515" t="str">
            <v>INVERTER</v>
          </cell>
          <cell r="N515" t="str">
            <v>PCS</v>
          </cell>
          <cell r="O515">
            <v>119</v>
          </cell>
          <cell r="P515">
            <v>100</v>
          </cell>
          <cell r="Q515" t="str">
            <v>FUJI OTHERS</v>
          </cell>
          <cell r="R515">
            <v>0</v>
          </cell>
          <cell r="S515">
            <v>99.5017</v>
          </cell>
          <cell r="T515">
            <v>99.5017</v>
          </cell>
          <cell r="U515">
            <v>1</v>
          </cell>
        </row>
        <row r="516">
          <cell r="A516" t="str">
            <v>ESH-68R-S-C</v>
          </cell>
          <cell r="B516" t="str">
            <v>GS090259</v>
          </cell>
          <cell r="C516">
            <v>4</v>
          </cell>
          <cell r="D516" t="str">
            <v>GI090802</v>
          </cell>
          <cell r="E516">
            <v>20090219</v>
          </cell>
          <cell r="F516" t="str">
            <v>7860</v>
          </cell>
          <cell r="G516" t="str">
            <v>ORION AUFZUGSDIENST U. ELEKTROANLAGEN</v>
          </cell>
          <cell r="H516" t="str">
            <v>STOCK SALES</v>
          </cell>
          <cell r="I516">
            <v>12</v>
          </cell>
          <cell r="J516" t="str">
            <v>Feb-2009</v>
          </cell>
          <cell r="K516" t="str">
            <v>Feb-2009</v>
          </cell>
          <cell r="L516" t="str">
            <v>GF</v>
          </cell>
          <cell r="M516" t="str">
            <v>INVERTER</v>
          </cell>
          <cell r="N516" t="str">
            <v>PCS</v>
          </cell>
          <cell r="O516">
            <v>13</v>
          </cell>
          <cell r="P516">
            <v>26</v>
          </cell>
          <cell r="Q516" t="str">
            <v>FUJI OTHERS</v>
          </cell>
          <cell r="R516">
            <v>0</v>
          </cell>
          <cell r="S516">
            <v>26.019400000000001</v>
          </cell>
          <cell r="T516">
            <v>26.019400000000001</v>
          </cell>
          <cell r="U516">
            <v>1</v>
          </cell>
        </row>
        <row r="517">
          <cell r="A517" t="str">
            <v>ESH-68R-S-C</v>
          </cell>
          <cell r="B517" t="str">
            <v>GS090591</v>
          </cell>
          <cell r="C517">
            <v>3</v>
          </cell>
          <cell r="D517" t="str">
            <v>GI090849</v>
          </cell>
          <cell r="E517">
            <v>20090223</v>
          </cell>
          <cell r="F517" t="str">
            <v>7097</v>
          </cell>
          <cell r="G517" t="str">
            <v>ATB BENELUX B.V.</v>
          </cell>
          <cell r="H517" t="str">
            <v>STOCK SALES</v>
          </cell>
          <cell r="I517">
            <v>9</v>
          </cell>
          <cell r="J517" t="str">
            <v>Feb-2009</v>
          </cell>
          <cell r="K517" t="str">
            <v>Feb-2009</v>
          </cell>
          <cell r="L517" t="str">
            <v>GF</v>
          </cell>
          <cell r="M517" t="str">
            <v>INVERTER</v>
          </cell>
          <cell r="N517" t="str">
            <v>PCS</v>
          </cell>
          <cell r="O517">
            <v>13</v>
          </cell>
          <cell r="P517">
            <v>26</v>
          </cell>
          <cell r="Q517" t="str">
            <v>FUJI OTHERS</v>
          </cell>
          <cell r="R517">
            <v>0</v>
          </cell>
          <cell r="S517">
            <v>26.019400000000001</v>
          </cell>
          <cell r="T517">
            <v>78.058199999999999</v>
          </cell>
          <cell r="U517">
            <v>3</v>
          </cell>
        </row>
        <row r="518">
          <cell r="A518" t="str">
            <v>EST-100R-S-N</v>
          </cell>
          <cell r="B518" t="str">
            <v>GS090480</v>
          </cell>
          <cell r="C518">
            <v>3</v>
          </cell>
          <cell r="D518" t="str">
            <v>GI090850</v>
          </cell>
          <cell r="E518">
            <v>20090223</v>
          </cell>
          <cell r="F518" t="str">
            <v>7489</v>
          </cell>
          <cell r="G518" t="str">
            <v>ALPHA MOTION S. A.</v>
          </cell>
          <cell r="H518" t="str">
            <v>STOCK SALES</v>
          </cell>
          <cell r="I518">
            <v>20</v>
          </cell>
          <cell r="J518" t="str">
            <v>Feb-2009</v>
          </cell>
          <cell r="K518" t="str">
            <v>Feb-2009</v>
          </cell>
          <cell r="L518" t="str">
            <v>GF</v>
          </cell>
          <cell r="M518" t="str">
            <v>INVERTER</v>
          </cell>
          <cell r="N518" t="str">
            <v>PCS</v>
          </cell>
          <cell r="O518">
            <v>5</v>
          </cell>
          <cell r="P518">
            <v>33</v>
          </cell>
          <cell r="Q518" t="str">
            <v>FUJI OTHERS</v>
          </cell>
          <cell r="R518">
            <v>0</v>
          </cell>
          <cell r="S518">
            <v>32.700000000000003</v>
          </cell>
          <cell r="T518">
            <v>163.5</v>
          </cell>
          <cell r="U518">
            <v>5</v>
          </cell>
        </row>
        <row r="519">
          <cell r="A519" t="str">
            <v>EST-100R-S-N</v>
          </cell>
          <cell r="B519" t="str">
            <v>GS090480</v>
          </cell>
          <cell r="C519">
            <v>4</v>
          </cell>
          <cell r="D519" t="str">
            <v>GI090850</v>
          </cell>
          <cell r="E519">
            <v>20090223</v>
          </cell>
          <cell r="F519" t="str">
            <v>7489</v>
          </cell>
          <cell r="G519" t="str">
            <v>ALPHA MOTION S. A.</v>
          </cell>
          <cell r="H519" t="str">
            <v>STOCK SALES</v>
          </cell>
          <cell r="I519">
            <v>10</v>
          </cell>
          <cell r="J519" t="str">
            <v>Feb-2009</v>
          </cell>
          <cell r="K519" t="str">
            <v>Feb-2009</v>
          </cell>
          <cell r="L519" t="str">
            <v>GF</v>
          </cell>
          <cell r="M519" t="str">
            <v>INVERTER</v>
          </cell>
          <cell r="N519" t="str">
            <v>PCS</v>
          </cell>
          <cell r="O519">
            <v>5</v>
          </cell>
          <cell r="P519">
            <v>33</v>
          </cell>
          <cell r="Q519" t="str">
            <v>FUJI OTHERS</v>
          </cell>
          <cell r="R519">
            <v>0</v>
          </cell>
          <cell r="S519">
            <v>32.700000000000003</v>
          </cell>
          <cell r="T519">
            <v>327</v>
          </cell>
          <cell r="U519">
            <v>10</v>
          </cell>
        </row>
        <row r="520">
          <cell r="A520" t="str">
            <v>EST-47R-S-N</v>
          </cell>
          <cell r="B520" t="str">
            <v>GS090537</v>
          </cell>
          <cell r="C520">
            <v>18</v>
          </cell>
          <cell r="D520" t="str">
            <v>GI090723</v>
          </cell>
          <cell r="E520">
            <v>20090216</v>
          </cell>
          <cell r="F520" t="str">
            <v>7760</v>
          </cell>
          <cell r="G520" t="str">
            <v>BIMEX SRL</v>
          </cell>
          <cell r="H520" t="str">
            <v>STOCK SALES</v>
          </cell>
          <cell r="I520">
            <v>169</v>
          </cell>
          <cell r="J520" t="str">
            <v>Feb-2009</v>
          </cell>
          <cell r="K520" t="str">
            <v>Feb-2009</v>
          </cell>
          <cell r="L520" t="str">
            <v>GF</v>
          </cell>
          <cell r="M520" t="str">
            <v>INVERTER</v>
          </cell>
          <cell r="N520" t="str">
            <v>PCS</v>
          </cell>
          <cell r="O520">
            <v>170</v>
          </cell>
          <cell r="P520">
            <v>39</v>
          </cell>
          <cell r="Q520" t="str">
            <v>FUJI OTHERS</v>
          </cell>
          <cell r="R520">
            <v>0</v>
          </cell>
          <cell r="S520">
            <v>39.042099999999998</v>
          </cell>
          <cell r="T520">
            <v>39.042099999999998</v>
          </cell>
          <cell r="U520">
            <v>1</v>
          </cell>
        </row>
        <row r="521">
          <cell r="A521" t="str">
            <v>EST-47R-S-N</v>
          </cell>
          <cell r="B521" t="str">
            <v>GS090478</v>
          </cell>
          <cell r="C521">
            <v>3</v>
          </cell>
          <cell r="D521" t="str">
            <v>GI090907</v>
          </cell>
          <cell r="E521">
            <v>20090226</v>
          </cell>
          <cell r="F521" t="str">
            <v>7511</v>
          </cell>
          <cell r="G521" t="str">
            <v>D.M.G. S.P.A.</v>
          </cell>
          <cell r="H521" t="str">
            <v>STOCK SALES</v>
          </cell>
          <cell r="I521">
            <v>129</v>
          </cell>
          <cell r="J521" t="str">
            <v>Feb-2009</v>
          </cell>
          <cell r="K521" t="str">
            <v>Feb-2009</v>
          </cell>
          <cell r="L521" t="str">
            <v>GF</v>
          </cell>
          <cell r="M521" t="str">
            <v>INVERTER</v>
          </cell>
          <cell r="N521" t="str">
            <v>PCS</v>
          </cell>
          <cell r="O521">
            <v>170</v>
          </cell>
          <cell r="P521">
            <v>39</v>
          </cell>
          <cell r="Q521" t="str">
            <v>FUJI OTHERS</v>
          </cell>
          <cell r="R521">
            <v>0</v>
          </cell>
          <cell r="S521">
            <v>39.042099999999998</v>
          </cell>
          <cell r="T521">
            <v>1561.684</v>
          </cell>
          <cell r="U521">
            <v>40</v>
          </cell>
        </row>
        <row r="522">
          <cell r="A522" t="str">
            <v>EST2-47R-S-C</v>
          </cell>
          <cell r="B522" t="str">
            <v>GS084309</v>
          </cell>
          <cell r="C522">
            <v>5</v>
          </cell>
          <cell r="D522" t="str">
            <v>GI090992</v>
          </cell>
          <cell r="E522">
            <v>20090211</v>
          </cell>
          <cell r="F522" t="str">
            <v>7848</v>
          </cell>
          <cell r="G522" t="str">
            <v>LM LIFTMATERIAL GMBH</v>
          </cell>
          <cell r="H522" t="str">
            <v>STOCK SALES</v>
          </cell>
          <cell r="I522">
            <v>203</v>
          </cell>
          <cell r="J522" t="str">
            <v>Feb-2009</v>
          </cell>
          <cell r="K522" t="str">
            <v>Feb-2009</v>
          </cell>
          <cell r="L522" t="str">
            <v>GF</v>
          </cell>
          <cell r="M522" t="str">
            <v>INVERTER</v>
          </cell>
          <cell r="N522" t="str">
            <v>PCS</v>
          </cell>
          <cell r="O522">
            <v>204</v>
          </cell>
          <cell r="P522">
            <v>57</v>
          </cell>
          <cell r="Q522" t="str">
            <v>FUJI OTHERS</v>
          </cell>
          <cell r="R522">
            <v>0</v>
          </cell>
          <cell r="S522">
            <v>57.460900000000002</v>
          </cell>
          <cell r="T522">
            <v>57.460900000000002</v>
          </cell>
          <cell r="U522">
            <v>1</v>
          </cell>
        </row>
        <row r="523">
          <cell r="A523" t="str">
            <v>EST2-47R-S-C</v>
          </cell>
          <cell r="B523" t="str">
            <v>GS084312</v>
          </cell>
          <cell r="C523">
            <v>5</v>
          </cell>
          <cell r="D523" t="str">
            <v>GI090993</v>
          </cell>
          <cell r="E523">
            <v>20090211</v>
          </cell>
          <cell r="F523" t="str">
            <v>7848</v>
          </cell>
          <cell r="G523" t="str">
            <v>LM LIFTMATERIAL GMBH</v>
          </cell>
          <cell r="H523" t="str">
            <v>STOCK SALES</v>
          </cell>
          <cell r="I523">
            <v>202</v>
          </cell>
          <cell r="J523" t="str">
            <v>Feb-2009</v>
          </cell>
          <cell r="K523" t="str">
            <v>Feb-2009</v>
          </cell>
          <cell r="L523" t="str">
            <v>GF</v>
          </cell>
          <cell r="M523" t="str">
            <v>INVERTER</v>
          </cell>
          <cell r="N523" t="str">
            <v>PCS</v>
          </cell>
          <cell r="O523">
            <v>204</v>
          </cell>
          <cell r="P523">
            <v>57</v>
          </cell>
          <cell r="Q523" t="str">
            <v>FUJI OTHERS</v>
          </cell>
          <cell r="R523">
            <v>0</v>
          </cell>
          <cell r="S523">
            <v>57.460900000000002</v>
          </cell>
          <cell r="T523">
            <v>57.460900000000002</v>
          </cell>
          <cell r="U523">
            <v>1</v>
          </cell>
        </row>
        <row r="524">
          <cell r="A524" t="str">
            <v>EST2-47R-S-C</v>
          </cell>
          <cell r="B524" t="str">
            <v>GS084345</v>
          </cell>
          <cell r="C524">
            <v>4</v>
          </cell>
          <cell r="D524" t="str">
            <v>GI090954</v>
          </cell>
          <cell r="E524">
            <v>20090213</v>
          </cell>
          <cell r="F524" t="str">
            <v>7848</v>
          </cell>
          <cell r="G524" t="str">
            <v>LM LIFTMATERIAL GMBH</v>
          </cell>
          <cell r="H524" t="str">
            <v>STOCK SALES</v>
          </cell>
          <cell r="I524">
            <v>201</v>
          </cell>
          <cell r="J524" t="str">
            <v>Feb-2009</v>
          </cell>
          <cell r="K524" t="str">
            <v>Feb-2009</v>
          </cell>
          <cell r="L524" t="str">
            <v>GF</v>
          </cell>
          <cell r="M524" t="str">
            <v>INVERTER</v>
          </cell>
          <cell r="N524" t="str">
            <v>PCS</v>
          </cell>
          <cell r="O524">
            <v>204</v>
          </cell>
          <cell r="P524">
            <v>57</v>
          </cell>
          <cell r="Q524" t="str">
            <v>FUJI OTHERS</v>
          </cell>
          <cell r="R524">
            <v>0</v>
          </cell>
          <cell r="S524">
            <v>57.460900000000002</v>
          </cell>
          <cell r="T524">
            <v>57.460900000000002</v>
          </cell>
          <cell r="U524">
            <v>1</v>
          </cell>
        </row>
        <row r="525">
          <cell r="A525" t="str">
            <v>EST2-47R-S-C</v>
          </cell>
          <cell r="B525" t="str">
            <v>GS084343</v>
          </cell>
          <cell r="C525">
            <v>4</v>
          </cell>
          <cell r="D525" t="str">
            <v>GI090968</v>
          </cell>
          <cell r="E525">
            <v>20090213</v>
          </cell>
          <cell r="F525" t="str">
            <v>7848</v>
          </cell>
          <cell r="G525" t="str">
            <v>LM LIFTMATERIAL GMBH</v>
          </cell>
          <cell r="H525" t="str">
            <v>STOCK SALES</v>
          </cell>
          <cell r="I525">
            <v>200</v>
          </cell>
          <cell r="J525" t="str">
            <v>Feb-2009</v>
          </cell>
          <cell r="K525" t="str">
            <v>Feb-2009</v>
          </cell>
          <cell r="L525" t="str">
            <v>GF</v>
          </cell>
          <cell r="M525" t="str">
            <v>INVERTER</v>
          </cell>
          <cell r="N525" t="str">
            <v>PCS</v>
          </cell>
          <cell r="O525">
            <v>204</v>
          </cell>
          <cell r="P525">
            <v>57</v>
          </cell>
          <cell r="Q525" t="str">
            <v>FUJI OTHERS</v>
          </cell>
          <cell r="R525">
            <v>0</v>
          </cell>
          <cell r="S525">
            <v>57.460900000000002</v>
          </cell>
          <cell r="T525">
            <v>57.460900000000002</v>
          </cell>
          <cell r="U525">
            <v>1</v>
          </cell>
        </row>
        <row r="526">
          <cell r="A526" t="str">
            <v>EST2-47R-S-C</v>
          </cell>
          <cell r="B526" t="str">
            <v>GS090533</v>
          </cell>
          <cell r="C526">
            <v>8</v>
          </cell>
          <cell r="D526" t="str">
            <v>GI090745</v>
          </cell>
          <cell r="E526">
            <v>20090217</v>
          </cell>
          <cell r="F526" t="str">
            <v>7710</v>
          </cell>
          <cell r="G526" t="str">
            <v>NEW LIFT GMBH</v>
          </cell>
          <cell r="H526" t="str">
            <v>STOCK SALES</v>
          </cell>
          <cell r="I526">
            <v>197</v>
          </cell>
          <cell r="J526" t="str">
            <v>Feb-2009</v>
          </cell>
          <cell r="K526" t="str">
            <v>Feb-2009</v>
          </cell>
          <cell r="L526" t="str">
            <v>GF</v>
          </cell>
          <cell r="M526" t="str">
            <v>INVERTER</v>
          </cell>
          <cell r="N526" t="str">
            <v>PCS</v>
          </cell>
          <cell r="O526">
            <v>204</v>
          </cell>
          <cell r="P526">
            <v>57</v>
          </cell>
          <cell r="Q526" t="str">
            <v>FUJI OTHERS</v>
          </cell>
          <cell r="R526">
            <v>0</v>
          </cell>
          <cell r="S526">
            <v>57.460900000000002</v>
          </cell>
          <cell r="T526">
            <v>172.3827</v>
          </cell>
          <cell r="U526">
            <v>3</v>
          </cell>
        </row>
        <row r="527">
          <cell r="A527" t="str">
            <v>EST2-47R-S-C</v>
          </cell>
          <cell r="B527" t="str">
            <v>GS084310</v>
          </cell>
          <cell r="C527">
            <v>5</v>
          </cell>
          <cell r="D527" t="str">
            <v>GI090959</v>
          </cell>
          <cell r="E527">
            <v>20090223</v>
          </cell>
          <cell r="F527" t="str">
            <v>7848</v>
          </cell>
          <cell r="G527" t="str">
            <v>LM LIFTMATERIAL GMBH</v>
          </cell>
          <cell r="H527" t="str">
            <v>STOCK SALES</v>
          </cell>
          <cell r="I527">
            <v>196</v>
          </cell>
          <cell r="J527" t="str">
            <v>Feb-2009</v>
          </cell>
          <cell r="K527" t="str">
            <v>Feb-2009</v>
          </cell>
          <cell r="L527" t="str">
            <v>GF</v>
          </cell>
          <cell r="M527" t="str">
            <v>INVERTER</v>
          </cell>
          <cell r="N527" t="str">
            <v>PCS</v>
          </cell>
          <cell r="O527">
            <v>204</v>
          </cell>
          <cell r="P527">
            <v>57</v>
          </cell>
          <cell r="Q527" t="str">
            <v>FUJI OTHERS</v>
          </cell>
          <cell r="R527">
            <v>0</v>
          </cell>
          <cell r="S527">
            <v>57.460900000000002</v>
          </cell>
          <cell r="T527">
            <v>57.460900000000002</v>
          </cell>
          <cell r="U527">
            <v>1</v>
          </cell>
        </row>
        <row r="528">
          <cell r="A528" t="str">
            <v>EST2-47R-S-C</v>
          </cell>
          <cell r="B528" t="str">
            <v>GS084311</v>
          </cell>
          <cell r="C528">
            <v>6</v>
          </cell>
          <cell r="D528" t="str">
            <v>GI090995</v>
          </cell>
          <cell r="E528">
            <v>20090227</v>
          </cell>
          <cell r="F528" t="str">
            <v>7848</v>
          </cell>
          <cell r="G528" t="str">
            <v>LM LIFTMATERIAL GMBH</v>
          </cell>
          <cell r="H528" t="str">
            <v>STOCK SALES</v>
          </cell>
          <cell r="I528">
            <v>195</v>
          </cell>
          <cell r="J528" t="str">
            <v>Feb-2009</v>
          </cell>
          <cell r="K528" t="str">
            <v>Feb-2009</v>
          </cell>
          <cell r="L528" t="str">
            <v>GF</v>
          </cell>
          <cell r="M528" t="str">
            <v>INVERTER</v>
          </cell>
          <cell r="N528" t="str">
            <v>PCS</v>
          </cell>
          <cell r="O528">
            <v>204</v>
          </cell>
          <cell r="P528">
            <v>57</v>
          </cell>
          <cell r="Q528" t="str">
            <v>FUJI OTHERS</v>
          </cell>
          <cell r="R528">
            <v>0</v>
          </cell>
          <cell r="S528">
            <v>57.460900000000002</v>
          </cell>
          <cell r="T528">
            <v>57.460900000000002</v>
          </cell>
          <cell r="U528">
            <v>1</v>
          </cell>
        </row>
        <row r="529">
          <cell r="A529" t="str">
            <v>EST2-47R-S-N</v>
          </cell>
          <cell r="B529" t="str">
            <v>GS090660</v>
          </cell>
          <cell r="C529">
            <v>5</v>
          </cell>
          <cell r="D529" t="str">
            <v>GI090791</v>
          </cell>
          <cell r="E529">
            <v>20090218</v>
          </cell>
          <cell r="F529" t="str">
            <v>0010</v>
          </cell>
          <cell r="G529" t="str">
            <v>FUJI ELECTRIC FA EUROPE GMBH</v>
          </cell>
          <cell r="H529" t="str">
            <v>STOCK SALES</v>
          </cell>
          <cell r="I529">
            <v>64</v>
          </cell>
          <cell r="J529" t="str">
            <v>Feb-2009</v>
          </cell>
          <cell r="K529" t="str">
            <v>Feb-2009</v>
          </cell>
          <cell r="L529" t="str">
            <v>GF</v>
          </cell>
          <cell r="M529" t="str">
            <v>INVERTER</v>
          </cell>
          <cell r="N529" t="str">
            <v>PCS</v>
          </cell>
          <cell r="O529">
            <v>65</v>
          </cell>
          <cell r="P529">
            <v>53</v>
          </cell>
          <cell r="Q529" t="str">
            <v>FUJI OTHERS</v>
          </cell>
          <cell r="R529">
            <v>0</v>
          </cell>
          <cell r="S529">
            <v>53.264400000000002</v>
          </cell>
          <cell r="T529">
            <v>53.264400000000002</v>
          </cell>
          <cell r="U529">
            <v>1</v>
          </cell>
        </row>
        <row r="530">
          <cell r="A530" t="str">
            <v>F1S-30W-15.2OHM</v>
          </cell>
          <cell r="B530" t="str">
            <v>GS090353</v>
          </cell>
          <cell r="C530">
            <v>6</v>
          </cell>
          <cell r="D530" t="str">
            <v>GI090561</v>
          </cell>
          <cell r="E530">
            <v>20090210</v>
          </cell>
          <cell r="F530" t="str">
            <v>7365</v>
          </cell>
          <cell r="G530" t="str">
            <v>PINAR M?HENDISLIK A.S.</v>
          </cell>
          <cell r="H530" t="str">
            <v>STOCK SALES</v>
          </cell>
          <cell r="I530">
            <v>11</v>
          </cell>
          <cell r="J530" t="str">
            <v>Feb-2009</v>
          </cell>
          <cell r="K530" t="str">
            <v>Feb-2009</v>
          </cell>
          <cell r="L530" t="str">
            <v>GF</v>
          </cell>
          <cell r="M530" t="str">
            <v>INVERTER</v>
          </cell>
          <cell r="N530" t="str">
            <v>PCS</v>
          </cell>
          <cell r="O530">
            <v>20</v>
          </cell>
          <cell r="P530">
            <v>4</v>
          </cell>
          <cell r="Q530" t="str">
            <v>FUJI OTHERS</v>
          </cell>
          <cell r="R530">
            <v>0</v>
          </cell>
          <cell r="S530">
            <v>4.12</v>
          </cell>
          <cell r="T530">
            <v>37.08</v>
          </cell>
          <cell r="U530">
            <v>9</v>
          </cell>
        </row>
        <row r="531">
          <cell r="A531" t="str">
            <v>G11-CPCB/LE2 (0.4-22)</v>
          </cell>
          <cell r="B531" t="str">
            <v>GS090348</v>
          </cell>
          <cell r="C531">
            <v>1</v>
          </cell>
          <cell r="D531" t="str">
            <v>GI090602</v>
          </cell>
          <cell r="E531">
            <v>20090206</v>
          </cell>
          <cell r="F531" t="str">
            <v>4380</v>
          </cell>
          <cell r="G531" t="str">
            <v>AMTEK,  SPOL. S R.0.</v>
          </cell>
          <cell r="H531" t="str">
            <v>STOCK SALES</v>
          </cell>
          <cell r="I531">
            <v>0</v>
          </cell>
          <cell r="J531" t="str">
            <v>Feb-2009</v>
          </cell>
          <cell r="K531" t="str">
            <v>Feb-2009</v>
          </cell>
          <cell r="L531" t="str">
            <v>GF</v>
          </cell>
          <cell r="M531" t="str">
            <v>INVERTER</v>
          </cell>
          <cell r="N531" t="str">
            <v>PCS</v>
          </cell>
          <cell r="O531">
            <v>0</v>
          </cell>
          <cell r="P531">
            <v>0</v>
          </cell>
          <cell r="Q531" t="str">
            <v>FUJI OTHERS</v>
          </cell>
          <cell r="R531">
            <v>0</v>
          </cell>
          <cell r="S531">
            <v>0</v>
          </cell>
          <cell r="T531">
            <v>0</v>
          </cell>
          <cell r="U531">
            <v>35</v>
          </cell>
        </row>
        <row r="532">
          <cell r="A532" t="str">
            <v>G11-FAN7.5</v>
          </cell>
          <cell r="B532" t="str">
            <v>GS090443</v>
          </cell>
          <cell r="C532">
            <v>1</v>
          </cell>
          <cell r="D532" t="str">
            <v>GI090575</v>
          </cell>
          <cell r="E532">
            <v>20090205</v>
          </cell>
          <cell r="F532" t="str">
            <v>4810</v>
          </cell>
          <cell r="G532" t="str">
            <v>SST SERVO-SYSTEMTECHNIK GMBH</v>
          </cell>
          <cell r="H532" t="str">
            <v>STOCK SALES</v>
          </cell>
          <cell r="I532">
            <v>191</v>
          </cell>
          <cell r="J532" t="str">
            <v>Feb-2009</v>
          </cell>
          <cell r="K532" t="str">
            <v>Feb-2009</v>
          </cell>
          <cell r="L532" t="str">
            <v>GF</v>
          </cell>
          <cell r="M532" t="str">
            <v>INVERTER</v>
          </cell>
          <cell r="N532" t="str">
            <v>PCS</v>
          </cell>
          <cell r="O532">
            <v>196</v>
          </cell>
          <cell r="P532">
            <v>8</v>
          </cell>
          <cell r="Q532" t="str">
            <v>FUJI OTHERS</v>
          </cell>
          <cell r="R532">
            <v>0</v>
          </cell>
          <cell r="S532">
            <v>7.5525000000000002</v>
          </cell>
          <cell r="T532">
            <v>37.762500000000003</v>
          </cell>
          <cell r="U532">
            <v>5</v>
          </cell>
        </row>
        <row r="533">
          <cell r="A533" t="str">
            <v>G11-FAN7.5</v>
          </cell>
          <cell r="B533" t="str">
            <v>GS090498</v>
          </cell>
          <cell r="C533">
            <v>1</v>
          </cell>
          <cell r="D533" t="str">
            <v>GI090637</v>
          </cell>
          <cell r="E533">
            <v>20090210</v>
          </cell>
          <cell r="F533" t="str">
            <v>4351</v>
          </cell>
          <cell r="G533" t="str">
            <v>ACTION CONTROL B.V.</v>
          </cell>
          <cell r="H533" t="str">
            <v>STOCK SALES</v>
          </cell>
          <cell r="I533">
            <v>181</v>
          </cell>
          <cell r="J533" t="str">
            <v>Feb-2009</v>
          </cell>
          <cell r="K533" t="str">
            <v>Feb-2009</v>
          </cell>
          <cell r="L533" t="str">
            <v>GF</v>
          </cell>
          <cell r="M533" t="str">
            <v>INVERTER</v>
          </cell>
          <cell r="N533" t="str">
            <v>PCS</v>
          </cell>
          <cell r="O533">
            <v>196</v>
          </cell>
          <cell r="P533">
            <v>8</v>
          </cell>
          <cell r="Q533" t="str">
            <v>FUJI OTHERS</v>
          </cell>
          <cell r="R533">
            <v>0</v>
          </cell>
          <cell r="S533">
            <v>7.5525000000000002</v>
          </cell>
          <cell r="T533">
            <v>75.525000000000006</v>
          </cell>
          <cell r="U533">
            <v>10</v>
          </cell>
        </row>
        <row r="534">
          <cell r="A534" t="str">
            <v>G11-PPCB-7.5</v>
          </cell>
          <cell r="B534" t="str">
            <v>GS090430</v>
          </cell>
          <cell r="C534">
            <v>1</v>
          </cell>
          <cell r="D534" t="str">
            <v>GI090579</v>
          </cell>
          <cell r="E534">
            <v>20090205</v>
          </cell>
          <cell r="F534" t="str">
            <v>7950</v>
          </cell>
          <cell r="G534" t="str">
            <v>FUJI ELECTRIC FA EUROPE (CH) GMBH</v>
          </cell>
          <cell r="H534" t="str">
            <v>STOCK SALES</v>
          </cell>
          <cell r="I534">
            <v>3</v>
          </cell>
          <cell r="J534" t="str">
            <v>Feb-2009</v>
          </cell>
          <cell r="K534" t="str">
            <v>Feb-2009</v>
          </cell>
          <cell r="L534" t="str">
            <v>GF</v>
          </cell>
          <cell r="M534" t="str">
            <v>INVERTER</v>
          </cell>
          <cell r="N534" t="str">
            <v>PCS</v>
          </cell>
          <cell r="O534">
            <v>5</v>
          </cell>
          <cell r="P534">
            <v>73</v>
          </cell>
          <cell r="Q534" t="str">
            <v>FUJI OTHERS</v>
          </cell>
          <cell r="R534">
            <v>0</v>
          </cell>
          <cell r="S534">
            <v>72.511300000000006</v>
          </cell>
          <cell r="T534">
            <v>145.02260000000001</v>
          </cell>
          <cell r="U534">
            <v>2</v>
          </cell>
        </row>
        <row r="535">
          <cell r="A535" t="str">
            <v>G11-PPCB4-22</v>
          </cell>
          <cell r="B535" t="str">
            <v>GS090486</v>
          </cell>
          <cell r="C535">
            <v>1</v>
          </cell>
          <cell r="D535" t="str">
            <v>GI090629</v>
          </cell>
          <cell r="E535">
            <v>20090211</v>
          </cell>
          <cell r="F535" t="str">
            <v>1301</v>
          </cell>
          <cell r="G535" t="str">
            <v>MVR - MOTORI, VENTILATORI, RIDUTTORI S.R.L.</v>
          </cell>
          <cell r="H535" t="str">
            <v>STOCK SALES</v>
          </cell>
          <cell r="I535">
            <v>10</v>
          </cell>
          <cell r="J535" t="str">
            <v>Feb-2009</v>
          </cell>
          <cell r="K535" t="str">
            <v>Feb-2009</v>
          </cell>
          <cell r="L535" t="str">
            <v>GF</v>
          </cell>
          <cell r="M535" t="str">
            <v>INVERTER</v>
          </cell>
          <cell r="N535" t="str">
            <v>PCS</v>
          </cell>
          <cell r="O535">
            <v>11</v>
          </cell>
          <cell r="P535">
            <v>82</v>
          </cell>
          <cell r="Q535" t="str">
            <v>FUJI OTHERS</v>
          </cell>
          <cell r="R535">
            <v>0</v>
          </cell>
          <cell r="S535">
            <v>81.714699999999993</v>
          </cell>
          <cell r="T535">
            <v>81.714699999999993</v>
          </cell>
          <cell r="U535">
            <v>1</v>
          </cell>
        </row>
        <row r="536">
          <cell r="A536" t="str">
            <v>HF5C5502</v>
          </cell>
          <cell r="B536" t="str">
            <v>GS090414</v>
          </cell>
          <cell r="C536">
            <v>1</v>
          </cell>
          <cell r="D536" t="str">
            <v>GI090552</v>
          </cell>
          <cell r="E536">
            <v>20090210</v>
          </cell>
          <cell r="F536" t="str">
            <v>1301</v>
          </cell>
          <cell r="G536" t="str">
            <v>MVR - MOTORI, VENTILATORI, RIDUTTORI S.R.L.</v>
          </cell>
          <cell r="H536" t="str">
            <v>STOCK SALES</v>
          </cell>
          <cell r="I536">
            <v>0</v>
          </cell>
          <cell r="J536" t="str">
            <v>Feb-2009</v>
          </cell>
          <cell r="K536" t="str">
            <v>Feb-2009</v>
          </cell>
          <cell r="L536" t="str">
            <v>GF</v>
          </cell>
          <cell r="M536" t="str">
            <v>INVERTER</v>
          </cell>
          <cell r="N536" t="str">
            <v>PCS</v>
          </cell>
          <cell r="O536">
            <v>0</v>
          </cell>
          <cell r="P536">
            <v>12</v>
          </cell>
          <cell r="Q536" t="str">
            <v>FUJI OTHERS</v>
          </cell>
          <cell r="R536">
            <v>0</v>
          </cell>
          <cell r="S536">
            <v>11.76</v>
          </cell>
          <cell r="T536">
            <v>11.76</v>
          </cell>
          <cell r="U536">
            <v>1</v>
          </cell>
        </row>
        <row r="537">
          <cell r="A537" t="str">
            <v>LM1S-DB-MD4-22</v>
          </cell>
          <cell r="B537" t="str">
            <v>GS090353</v>
          </cell>
          <cell r="C537">
            <v>4</v>
          </cell>
          <cell r="D537" t="str">
            <v>GI090561</v>
          </cell>
          <cell r="E537">
            <v>20090210</v>
          </cell>
          <cell r="F537" t="str">
            <v>7365</v>
          </cell>
          <cell r="G537" t="str">
            <v>PINAR M?HENDISLIK A.S.</v>
          </cell>
          <cell r="H537" t="str">
            <v>STOCK SALES</v>
          </cell>
          <cell r="I537">
            <v>2</v>
          </cell>
          <cell r="J537" t="str">
            <v>Feb-2009</v>
          </cell>
          <cell r="K537" t="str">
            <v>Feb-2009</v>
          </cell>
          <cell r="L537" t="str">
            <v>GF</v>
          </cell>
          <cell r="M537" t="str">
            <v>INVERTER</v>
          </cell>
          <cell r="N537" t="str">
            <v>PCS</v>
          </cell>
          <cell r="O537">
            <v>4</v>
          </cell>
          <cell r="P537">
            <v>43</v>
          </cell>
          <cell r="Q537" t="str">
            <v>FUJI OTHERS</v>
          </cell>
          <cell r="R537">
            <v>0</v>
          </cell>
          <cell r="S537">
            <v>43.04</v>
          </cell>
          <cell r="T537">
            <v>86.08</v>
          </cell>
          <cell r="U537">
            <v>2</v>
          </cell>
        </row>
        <row r="538">
          <cell r="A538" t="str">
            <v>LM1S-PWR-MD4-5.5</v>
          </cell>
          <cell r="B538" t="str">
            <v>GS090353</v>
          </cell>
          <cell r="C538">
            <v>1</v>
          </cell>
          <cell r="D538" t="str">
            <v>GI090561</v>
          </cell>
          <cell r="E538">
            <v>20090210</v>
          </cell>
          <cell r="F538" t="str">
            <v>7365</v>
          </cell>
          <cell r="G538" t="str">
            <v>PINAR M?HENDISLIK A.S.</v>
          </cell>
          <cell r="H538" t="str">
            <v>STOCK SALES</v>
          </cell>
          <cell r="I538">
            <v>5</v>
          </cell>
          <cell r="J538" t="str">
            <v>Feb-2009</v>
          </cell>
          <cell r="K538" t="str">
            <v>Feb-2009</v>
          </cell>
          <cell r="L538" t="str">
            <v>GF</v>
          </cell>
          <cell r="M538" t="str">
            <v>INVERTER</v>
          </cell>
          <cell r="N538" t="str">
            <v>PCS</v>
          </cell>
          <cell r="O538">
            <v>6</v>
          </cell>
          <cell r="P538">
            <v>211</v>
          </cell>
          <cell r="Q538" t="str">
            <v>FUJI OTHERS</v>
          </cell>
          <cell r="R538">
            <v>0</v>
          </cell>
          <cell r="S538">
            <v>210.78</v>
          </cell>
          <cell r="T538">
            <v>210.78</v>
          </cell>
          <cell r="U538">
            <v>1</v>
          </cell>
        </row>
        <row r="539">
          <cell r="A539" t="str">
            <v>LM1S-PWR-MD4-7.5</v>
          </cell>
          <cell r="B539" t="str">
            <v>GS090353</v>
          </cell>
          <cell r="C539">
            <v>2</v>
          </cell>
          <cell r="D539" t="str">
            <v>GI090561</v>
          </cell>
          <cell r="E539">
            <v>20090210</v>
          </cell>
          <cell r="F539" t="str">
            <v>7365</v>
          </cell>
          <cell r="G539" t="str">
            <v>PINAR M?HENDISLIK A.S.</v>
          </cell>
          <cell r="H539" t="str">
            <v>STOCK SALES</v>
          </cell>
          <cell r="I539">
            <v>6</v>
          </cell>
          <cell r="J539" t="str">
            <v>Feb-2009</v>
          </cell>
          <cell r="K539" t="str">
            <v>Feb-2009</v>
          </cell>
          <cell r="L539" t="str">
            <v>GF</v>
          </cell>
          <cell r="M539" t="str">
            <v>INVERTER</v>
          </cell>
          <cell r="N539" t="str">
            <v>PCS</v>
          </cell>
          <cell r="O539">
            <v>7</v>
          </cell>
          <cell r="P539">
            <v>211</v>
          </cell>
          <cell r="Q539" t="str">
            <v>FUJI OTHERS</v>
          </cell>
          <cell r="R539">
            <v>0</v>
          </cell>
          <cell r="S539">
            <v>210.78</v>
          </cell>
          <cell r="T539">
            <v>210.78</v>
          </cell>
          <cell r="U539">
            <v>1</v>
          </cell>
        </row>
        <row r="540">
          <cell r="A540" t="str">
            <v>OPC-C1-RS</v>
          </cell>
          <cell r="B540" t="str">
            <v>GS082266</v>
          </cell>
          <cell r="C540">
            <v>1</v>
          </cell>
          <cell r="D540" t="str">
            <v>GI090724</v>
          </cell>
          <cell r="E540">
            <v>20090224</v>
          </cell>
          <cell r="F540" t="str">
            <v>7591</v>
          </cell>
          <cell r="G540" t="str">
            <v>RETSCH GMBH</v>
          </cell>
          <cell r="H540" t="str">
            <v>STOCK SALES</v>
          </cell>
          <cell r="I540">
            <v>1106</v>
          </cell>
          <cell r="J540" t="str">
            <v>Feb-2009</v>
          </cell>
          <cell r="K540" t="str">
            <v>Feb-2009</v>
          </cell>
          <cell r="L540" t="str">
            <v>GF</v>
          </cell>
          <cell r="M540" t="str">
            <v>INVERTER</v>
          </cell>
          <cell r="N540" t="str">
            <v>PCS</v>
          </cell>
          <cell r="O540">
            <v>1257</v>
          </cell>
          <cell r="P540">
            <v>9</v>
          </cell>
          <cell r="Q540" t="str">
            <v>FUJI OTHERS</v>
          </cell>
          <cell r="R540">
            <v>0</v>
          </cell>
          <cell r="S540">
            <v>9.42</v>
          </cell>
          <cell r="T540">
            <v>942</v>
          </cell>
          <cell r="U540">
            <v>100</v>
          </cell>
        </row>
        <row r="541">
          <cell r="A541" t="str">
            <v>OPC-C1-RS</v>
          </cell>
          <cell r="B541" t="str">
            <v>GS090616</v>
          </cell>
          <cell r="C541">
            <v>26</v>
          </cell>
          <cell r="D541" t="str">
            <v>GI090887</v>
          </cell>
          <cell r="E541">
            <v>20090225</v>
          </cell>
          <cell r="F541" t="str">
            <v>4028</v>
          </cell>
          <cell r="G541" t="str">
            <v>KON-TEK AUTOMATION AND DRIVES</v>
          </cell>
          <cell r="H541" t="str">
            <v>STOCK SALES</v>
          </cell>
          <cell r="I541">
            <v>1096</v>
          </cell>
          <cell r="J541" t="str">
            <v>Feb-2009</v>
          </cell>
          <cell r="K541" t="str">
            <v>Feb-2009</v>
          </cell>
          <cell r="L541" t="str">
            <v>GF</v>
          </cell>
          <cell r="M541" t="str">
            <v>INVERTER</v>
          </cell>
          <cell r="N541" t="str">
            <v>PCS</v>
          </cell>
          <cell r="O541">
            <v>1257</v>
          </cell>
          <cell r="P541">
            <v>9</v>
          </cell>
          <cell r="Q541" t="str">
            <v>FUJI OTHERS</v>
          </cell>
          <cell r="R541">
            <v>0</v>
          </cell>
          <cell r="S541">
            <v>9.42</v>
          </cell>
          <cell r="T541">
            <v>94.2</v>
          </cell>
          <cell r="U541">
            <v>10</v>
          </cell>
        </row>
        <row r="542">
          <cell r="A542" t="str">
            <v>OPC-C1-RS</v>
          </cell>
          <cell r="B542" t="str">
            <v>GS090725</v>
          </cell>
          <cell r="C542">
            <v>11</v>
          </cell>
          <cell r="D542" t="str">
            <v>GI090933</v>
          </cell>
          <cell r="E542">
            <v>20090227</v>
          </cell>
          <cell r="F542" t="str">
            <v>4080</v>
          </cell>
          <cell r="G542" t="str">
            <v>SIDE SERVICIO INDUSTRIAL DE ELECTRONICA SA</v>
          </cell>
          <cell r="H542" t="str">
            <v>STOCK SALES</v>
          </cell>
          <cell r="I542">
            <v>1081</v>
          </cell>
          <cell r="J542" t="str">
            <v>Feb-2009</v>
          </cell>
          <cell r="K542" t="str">
            <v>Feb-2009</v>
          </cell>
          <cell r="L542" t="str">
            <v>GF</v>
          </cell>
          <cell r="M542" t="str">
            <v>INVERTER</v>
          </cell>
          <cell r="N542" t="str">
            <v>PCS</v>
          </cell>
          <cell r="O542">
            <v>1257</v>
          </cell>
          <cell r="P542">
            <v>9</v>
          </cell>
          <cell r="Q542" t="str">
            <v>FUJI OTHERS</v>
          </cell>
          <cell r="R542">
            <v>0</v>
          </cell>
          <cell r="S542">
            <v>9.42</v>
          </cell>
          <cell r="T542">
            <v>141.30000000000001</v>
          </cell>
          <cell r="U542">
            <v>15</v>
          </cell>
        </row>
        <row r="543">
          <cell r="A543" t="str">
            <v>OPC-E1-DIO</v>
          </cell>
          <cell r="B543" t="str">
            <v>GS090616</v>
          </cell>
          <cell r="C543">
            <v>60</v>
          </cell>
          <cell r="D543" t="str">
            <v>GI090887</v>
          </cell>
          <cell r="E543">
            <v>20090225</v>
          </cell>
          <cell r="F543" t="str">
            <v>4028</v>
          </cell>
          <cell r="G543" t="str">
            <v>KON-TEK AUTOMATION AND DRIVES</v>
          </cell>
          <cell r="H543" t="str">
            <v>STOCK SALES</v>
          </cell>
          <cell r="I543">
            <v>11</v>
          </cell>
          <cell r="J543" t="str">
            <v>Feb-2009</v>
          </cell>
          <cell r="K543" t="str">
            <v>Feb-2009</v>
          </cell>
          <cell r="L543" t="str">
            <v>GF</v>
          </cell>
          <cell r="M543" t="str">
            <v>INVERTER</v>
          </cell>
          <cell r="N543" t="str">
            <v>PCS</v>
          </cell>
          <cell r="O543">
            <v>16</v>
          </cell>
          <cell r="P543">
            <v>44</v>
          </cell>
          <cell r="Q543" t="str">
            <v>FUJI OTHERS</v>
          </cell>
          <cell r="R543">
            <v>0</v>
          </cell>
          <cell r="S543">
            <v>44</v>
          </cell>
          <cell r="T543">
            <v>220</v>
          </cell>
          <cell r="U543">
            <v>5</v>
          </cell>
        </row>
        <row r="544">
          <cell r="A544" t="str">
            <v>OPC-E1-PDP</v>
          </cell>
          <cell r="B544" t="str">
            <v>GS090732</v>
          </cell>
          <cell r="C544">
            <v>2</v>
          </cell>
          <cell r="D544" t="str">
            <v>GI090875</v>
          </cell>
          <cell r="E544">
            <v>20090224</v>
          </cell>
          <cell r="F544" t="str">
            <v>7275</v>
          </cell>
          <cell r="G544" t="str">
            <v>ALPHA GROUP</v>
          </cell>
          <cell r="H544" t="str">
            <v>STOCK SALES</v>
          </cell>
          <cell r="I544">
            <v>83</v>
          </cell>
          <cell r="J544" t="str">
            <v>Feb-2009</v>
          </cell>
          <cell r="K544" t="str">
            <v>Feb-2009</v>
          </cell>
          <cell r="L544" t="str">
            <v>GF</v>
          </cell>
          <cell r="M544" t="str">
            <v>INVERTER</v>
          </cell>
          <cell r="N544" t="str">
            <v>PCS</v>
          </cell>
          <cell r="O544">
            <v>90</v>
          </cell>
          <cell r="P544">
            <v>66</v>
          </cell>
          <cell r="Q544" t="str">
            <v>FUJI OTHERS</v>
          </cell>
          <cell r="R544">
            <v>0</v>
          </cell>
          <cell r="S544">
            <v>66.069400000000002</v>
          </cell>
          <cell r="T544">
            <v>462.48580000000004</v>
          </cell>
          <cell r="U544">
            <v>7</v>
          </cell>
        </row>
        <row r="545">
          <cell r="A545" t="str">
            <v>OPC-E1-PDP</v>
          </cell>
          <cell r="B545" t="str">
            <v>GS090616</v>
          </cell>
          <cell r="C545">
            <v>59</v>
          </cell>
          <cell r="D545" t="str">
            <v>GI090887</v>
          </cell>
          <cell r="E545">
            <v>20090225</v>
          </cell>
          <cell r="F545" t="str">
            <v>4028</v>
          </cell>
          <cell r="G545" t="str">
            <v>KON-TEK AUTOMATION AND DRIVES</v>
          </cell>
          <cell r="H545" t="str">
            <v>STOCK SALES</v>
          </cell>
          <cell r="I545">
            <v>78</v>
          </cell>
          <cell r="J545" t="str">
            <v>Feb-2009</v>
          </cell>
          <cell r="K545" t="str">
            <v>Feb-2009</v>
          </cell>
          <cell r="L545" t="str">
            <v>GF</v>
          </cell>
          <cell r="M545" t="str">
            <v>INVERTER</v>
          </cell>
          <cell r="N545" t="str">
            <v>PCS</v>
          </cell>
          <cell r="O545">
            <v>90</v>
          </cell>
          <cell r="P545">
            <v>66</v>
          </cell>
          <cell r="Q545" t="str">
            <v>FUJI OTHERS</v>
          </cell>
          <cell r="R545">
            <v>0</v>
          </cell>
          <cell r="S545">
            <v>66.069400000000002</v>
          </cell>
          <cell r="T545">
            <v>330.34699999999998</v>
          </cell>
          <cell r="U545">
            <v>5</v>
          </cell>
        </row>
        <row r="546">
          <cell r="A546" t="str">
            <v>OPC-E1-PDP</v>
          </cell>
          <cell r="B546" t="str">
            <v>GS090757</v>
          </cell>
          <cell r="C546">
            <v>2</v>
          </cell>
          <cell r="D546" t="str">
            <v>GI090914</v>
          </cell>
          <cell r="E546">
            <v>20090226</v>
          </cell>
          <cell r="F546" t="str">
            <v>7275</v>
          </cell>
          <cell r="G546" t="str">
            <v>ALPHA GROUP</v>
          </cell>
          <cell r="H546" t="str">
            <v>STOCK SALES</v>
          </cell>
          <cell r="I546">
            <v>77</v>
          </cell>
          <cell r="J546" t="str">
            <v>Feb-2009</v>
          </cell>
          <cell r="K546" t="str">
            <v>Feb-2009</v>
          </cell>
          <cell r="L546" t="str">
            <v>GF</v>
          </cell>
          <cell r="M546" t="str">
            <v>INVERTER</v>
          </cell>
          <cell r="N546" t="str">
            <v>PCS</v>
          </cell>
          <cell r="O546">
            <v>90</v>
          </cell>
          <cell r="P546">
            <v>66</v>
          </cell>
          <cell r="Q546" t="str">
            <v>FUJI OTHERS</v>
          </cell>
          <cell r="R546">
            <v>0</v>
          </cell>
          <cell r="S546">
            <v>66.069400000000002</v>
          </cell>
          <cell r="T546">
            <v>66.069400000000002</v>
          </cell>
          <cell r="U546">
            <v>1</v>
          </cell>
        </row>
        <row r="547">
          <cell r="A547" t="str">
            <v>OPC-E1-PG</v>
          </cell>
          <cell r="B547" t="str">
            <v>GS090404</v>
          </cell>
          <cell r="C547">
            <v>11</v>
          </cell>
          <cell r="D547" t="str">
            <v>GI090548</v>
          </cell>
          <cell r="E547">
            <v>20090210</v>
          </cell>
          <cell r="F547" t="str">
            <v>7365</v>
          </cell>
          <cell r="G547" t="str">
            <v>PINAR M?HENDISLIK A.S.</v>
          </cell>
          <cell r="H547" t="str">
            <v>STOCK SALES</v>
          </cell>
          <cell r="I547">
            <v>54</v>
          </cell>
          <cell r="J547" t="str">
            <v>Feb-2009</v>
          </cell>
          <cell r="K547" t="str">
            <v>Feb-2009</v>
          </cell>
          <cell r="L547" t="str">
            <v>GF</v>
          </cell>
          <cell r="M547" t="str">
            <v>INVERTER</v>
          </cell>
          <cell r="N547" t="str">
            <v>PCS</v>
          </cell>
          <cell r="O547">
            <v>55</v>
          </cell>
          <cell r="P547">
            <v>31</v>
          </cell>
          <cell r="Q547" t="str">
            <v>FUJI OTHERS</v>
          </cell>
          <cell r="R547">
            <v>0</v>
          </cell>
          <cell r="S547">
            <v>31.375</v>
          </cell>
          <cell r="T547">
            <v>31.375</v>
          </cell>
          <cell r="U547">
            <v>1</v>
          </cell>
        </row>
        <row r="548">
          <cell r="A548" t="str">
            <v>OPC-E1-PG</v>
          </cell>
          <cell r="B548" t="str">
            <v>GS090526</v>
          </cell>
          <cell r="C548">
            <v>6</v>
          </cell>
          <cell r="D548" t="str">
            <v>GI090659</v>
          </cell>
          <cell r="E548">
            <v>20090211</v>
          </cell>
          <cell r="F548" t="str">
            <v>4380</v>
          </cell>
          <cell r="G548" t="str">
            <v>AMTEK,  SPOL. S R.0.</v>
          </cell>
          <cell r="H548" t="str">
            <v>STOCK SALES</v>
          </cell>
          <cell r="I548">
            <v>51</v>
          </cell>
          <cell r="J548" t="str">
            <v>Feb-2009</v>
          </cell>
          <cell r="K548" t="str">
            <v>Feb-2009</v>
          </cell>
          <cell r="L548" t="str">
            <v>GF</v>
          </cell>
          <cell r="M548" t="str">
            <v>INVERTER</v>
          </cell>
          <cell r="N548" t="str">
            <v>PCS</v>
          </cell>
          <cell r="O548">
            <v>55</v>
          </cell>
          <cell r="P548">
            <v>31</v>
          </cell>
          <cell r="Q548" t="str">
            <v>FUJI OTHERS</v>
          </cell>
          <cell r="R548">
            <v>0</v>
          </cell>
          <cell r="S548">
            <v>31.375</v>
          </cell>
          <cell r="T548">
            <v>94.125</v>
          </cell>
          <cell r="U548">
            <v>3</v>
          </cell>
        </row>
        <row r="549">
          <cell r="A549" t="str">
            <v>OPC-E1-PG</v>
          </cell>
          <cell r="B549" t="str">
            <v>GS090585</v>
          </cell>
          <cell r="C549">
            <v>1</v>
          </cell>
          <cell r="D549" t="str">
            <v>GI090749</v>
          </cell>
          <cell r="E549">
            <v>20090217</v>
          </cell>
          <cell r="F549" t="str">
            <v>4450</v>
          </cell>
          <cell r="G549" t="str">
            <v>FUJI ELECTRIC FA SUCURSAL EN ESPA?A</v>
          </cell>
          <cell r="H549" t="str">
            <v>STOCK SALES</v>
          </cell>
          <cell r="I549">
            <v>47</v>
          </cell>
          <cell r="J549" t="str">
            <v>Feb-2009</v>
          </cell>
          <cell r="K549" t="str">
            <v>Feb-2009</v>
          </cell>
          <cell r="L549" t="str">
            <v>GF</v>
          </cell>
          <cell r="M549" t="str">
            <v>INVERTER</v>
          </cell>
          <cell r="N549" t="str">
            <v>PCS</v>
          </cell>
          <cell r="O549">
            <v>55</v>
          </cell>
          <cell r="P549">
            <v>31</v>
          </cell>
          <cell r="Q549" t="str">
            <v>FUJI OTHERS</v>
          </cell>
          <cell r="R549">
            <v>0</v>
          </cell>
          <cell r="S549">
            <v>31.375</v>
          </cell>
          <cell r="T549">
            <v>125.5</v>
          </cell>
          <cell r="U549">
            <v>4</v>
          </cell>
        </row>
        <row r="550">
          <cell r="A550" t="str">
            <v>OPC-E1-PG</v>
          </cell>
          <cell r="B550" t="str">
            <v>GS090664</v>
          </cell>
          <cell r="C550">
            <v>1</v>
          </cell>
          <cell r="D550" t="str">
            <v>GI090795</v>
          </cell>
          <cell r="E550">
            <v>20090219</v>
          </cell>
          <cell r="F550" t="str">
            <v>1301</v>
          </cell>
          <cell r="G550" t="str">
            <v>MVR - MOTORI, VENTILATORI, RIDUTTORI S.R.L.</v>
          </cell>
          <cell r="H550" t="str">
            <v>STOCK SALES</v>
          </cell>
          <cell r="I550">
            <v>45</v>
          </cell>
          <cell r="J550" t="str">
            <v>Feb-2009</v>
          </cell>
          <cell r="K550" t="str">
            <v>Feb-2009</v>
          </cell>
          <cell r="L550" t="str">
            <v>GF</v>
          </cell>
          <cell r="M550" t="str">
            <v>INVERTER</v>
          </cell>
          <cell r="N550" t="str">
            <v>PCS</v>
          </cell>
          <cell r="O550">
            <v>55</v>
          </cell>
          <cell r="P550">
            <v>31</v>
          </cell>
          <cell r="Q550" t="str">
            <v>FUJI OTHERS</v>
          </cell>
          <cell r="R550">
            <v>0</v>
          </cell>
          <cell r="S550">
            <v>31.375</v>
          </cell>
          <cell r="T550">
            <v>62.75</v>
          </cell>
          <cell r="U550">
            <v>2</v>
          </cell>
        </row>
        <row r="551">
          <cell r="A551" t="str">
            <v>OPC-E1-PG</v>
          </cell>
          <cell r="B551" t="str">
            <v>GS090616</v>
          </cell>
          <cell r="C551">
            <v>58</v>
          </cell>
          <cell r="D551" t="str">
            <v>GI090887</v>
          </cell>
          <cell r="E551">
            <v>20090225</v>
          </cell>
          <cell r="F551" t="str">
            <v>4028</v>
          </cell>
          <cell r="G551" t="str">
            <v>KON-TEK AUTOMATION AND DRIVES</v>
          </cell>
          <cell r="H551" t="str">
            <v>STOCK SALES</v>
          </cell>
          <cell r="I551">
            <v>40</v>
          </cell>
          <cell r="J551" t="str">
            <v>Feb-2009</v>
          </cell>
          <cell r="K551" t="str">
            <v>Feb-2009</v>
          </cell>
          <cell r="L551" t="str">
            <v>GF</v>
          </cell>
          <cell r="M551" t="str">
            <v>INVERTER</v>
          </cell>
          <cell r="N551" t="str">
            <v>PCS</v>
          </cell>
          <cell r="O551">
            <v>55</v>
          </cell>
          <cell r="P551">
            <v>31</v>
          </cell>
          <cell r="Q551" t="str">
            <v>FUJI OTHERS</v>
          </cell>
          <cell r="R551">
            <v>0</v>
          </cell>
          <cell r="S551">
            <v>31.375</v>
          </cell>
          <cell r="T551">
            <v>156.875</v>
          </cell>
          <cell r="U551">
            <v>5</v>
          </cell>
        </row>
        <row r="552">
          <cell r="A552" t="str">
            <v>OPC-E1-PG3</v>
          </cell>
          <cell r="B552" t="str">
            <v>GS090404</v>
          </cell>
          <cell r="C552">
            <v>12</v>
          </cell>
          <cell r="D552" t="str">
            <v>GI090548</v>
          </cell>
          <cell r="E552">
            <v>20090210</v>
          </cell>
          <cell r="F552" t="str">
            <v>7365</v>
          </cell>
          <cell r="G552" t="str">
            <v>PINAR M?HENDISLIK A.S.</v>
          </cell>
          <cell r="H552" t="str">
            <v>STOCK SALES</v>
          </cell>
          <cell r="I552">
            <v>71</v>
          </cell>
          <cell r="J552" t="str">
            <v>Feb-2009</v>
          </cell>
          <cell r="K552" t="str">
            <v>Feb-2009</v>
          </cell>
          <cell r="L552" t="str">
            <v>GF</v>
          </cell>
          <cell r="M552" t="str">
            <v>INVERTER</v>
          </cell>
          <cell r="N552" t="str">
            <v>PCS</v>
          </cell>
          <cell r="O552">
            <v>73</v>
          </cell>
          <cell r="P552">
            <v>34</v>
          </cell>
          <cell r="Q552" t="str">
            <v>FUJI OTHERS</v>
          </cell>
          <cell r="R552">
            <v>0</v>
          </cell>
          <cell r="S552">
            <v>34.439500000000002</v>
          </cell>
          <cell r="T552">
            <v>68.879000000000005</v>
          </cell>
          <cell r="U552">
            <v>2</v>
          </cell>
        </row>
        <row r="553">
          <cell r="A553" t="str">
            <v>OPC-E1-RS</v>
          </cell>
          <cell r="B553" t="str">
            <v>GS090474</v>
          </cell>
          <cell r="C553">
            <v>3</v>
          </cell>
          <cell r="D553" t="str">
            <v>GI090615</v>
          </cell>
          <cell r="E553">
            <v>20090209</v>
          </cell>
          <cell r="F553" t="str">
            <v>7271</v>
          </cell>
          <cell r="G553" t="str">
            <v>LOENNE SCANDINAVIA A. S. (S)</v>
          </cell>
          <cell r="H553" t="str">
            <v>STOCK SALES</v>
          </cell>
          <cell r="I553">
            <v>1038</v>
          </cell>
          <cell r="J553" t="str">
            <v>Feb-2009</v>
          </cell>
          <cell r="K553" t="str">
            <v>Feb-2009</v>
          </cell>
          <cell r="L553" t="str">
            <v>GF</v>
          </cell>
          <cell r="M553" t="str">
            <v>INVERTER</v>
          </cell>
          <cell r="N553" t="str">
            <v>PCS</v>
          </cell>
          <cell r="O553">
            <v>1041</v>
          </cell>
          <cell r="P553">
            <v>21</v>
          </cell>
          <cell r="Q553" t="str">
            <v>FUJI OTHERS</v>
          </cell>
          <cell r="R553">
            <v>0</v>
          </cell>
          <cell r="S553">
            <v>20.900099999999998</v>
          </cell>
          <cell r="T553">
            <v>62.700299999999999</v>
          </cell>
          <cell r="U553">
            <v>3</v>
          </cell>
        </row>
        <row r="554">
          <cell r="A554" t="str">
            <v>OPC-G11S-PG</v>
          </cell>
          <cell r="B554" t="str">
            <v>GS090439</v>
          </cell>
          <cell r="C554">
            <v>2</v>
          </cell>
          <cell r="D554" t="str">
            <v>GI090570</v>
          </cell>
          <cell r="E554">
            <v>20090205</v>
          </cell>
          <cell r="F554" t="str">
            <v>1301</v>
          </cell>
          <cell r="G554" t="str">
            <v>MVR - MOTORI, VENTILATORI, RIDUTTORI S.R.L.</v>
          </cell>
          <cell r="H554" t="str">
            <v>STOCK SALES</v>
          </cell>
          <cell r="I554">
            <v>367</v>
          </cell>
          <cell r="J554" t="str">
            <v>Feb-2009</v>
          </cell>
          <cell r="K554" t="str">
            <v>Feb-2009</v>
          </cell>
          <cell r="L554" t="str">
            <v>GF</v>
          </cell>
          <cell r="M554" t="str">
            <v>INVERTER</v>
          </cell>
          <cell r="N554" t="str">
            <v>PCS</v>
          </cell>
          <cell r="O554">
            <v>369</v>
          </cell>
          <cell r="P554">
            <v>58</v>
          </cell>
          <cell r="Q554" t="str">
            <v>FUJI OTHERS</v>
          </cell>
          <cell r="R554">
            <v>0</v>
          </cell>
          <cell r="S554">
            <v>58.025700000000001</v>
          </cell>
          <cell r="T554">
            <v>116.0514</v>
          </cell>
          <cell r="U554">
            <v>2</v>
          </cell>
        </row>
        <row r="555">
          <cell r="A555" t="str">
            <v>OPC-G11S-PG</v>
          </cell>
          <cell r="B555" t="str">
            <v>GS090470</v>
          </cell>
          <cell r="C555">
            <v>1</v>
          </cell>
          <cell r="D555" t="str">
            <v>GI090609</v>
          </cell>
          <cell r="E555">
            <v>20090209</v>
          </cell>
          <cell r="F555" t="str">
            <v>1148</v>
          </cell>
          <cell r="G555" t="str">
            <v>VERMEIRE TRANSMISSIONS</v>
          </cell>
          <cell r="H555" t="str">
            <v>STOCK SALES</v>
          </cell>
          <cell r="I555">
            <v>365</v>
          </cell>
          <cell r="J555" t="str">
            <v>Feb-2009</v>
          </cell>
          <cell r="K555" t="str">
            <v>Feb-2009</v>
          </cell>
          <cell r="L555" t="str">
            <v>GF</v>
          </cell>
          <cell r="M555" t="str">
            <v>INVERTER</v>
          </cell>
          <cell r="N555" t="str">
            <v>PCS</v>
          </cell>
          <cell r="O555">
            <v>369</v>
          </cell>
          <cell r="P555">
            <v>58</v>
          </cell>
          <cell r="Q555" t="str">
            <v>FUJI OTHERS</v>
          </cell>
          <cell r="R555">
            <v>0</v>
          </cell>
          <cell r="S555">
            <v>58.025700000000001</v>
          </cell>
          <cell r="T555">
            <v>116.0514</v>
          </cell>
          <cell r="U555">
            <v>2</v>
          </cell>
        </row>
        <row r="556">
          <cell r="A556" t="str">
            <v>OPC-G11S-PG2</v>
          </cell>
          <cell r="B556" t="str">
            <v>GS090508</v>
          </cell>
          <cell r="C556">
            <v>2</v>
          </cell>
          <cell r="D556" t="str">
            <v>GI090808</v>
          </cell>
          <cell r="E556">
            <v>20090219</v>
          </cell>
          <cell r="F556" t="str">
            <v>7274</v>
          </cell>
          <cell r="G556" t="str">
            <v>SAM GMBH</v>
          </cell>
          <cell r="H556" t="str">
            <v>STOCK SALES</v>
          </cell>
          <cell r="I556">
            <v>205</v>
          </cell>
          <cell r="J556" t="str">
            <v>Feb-2009</v>
          </cell>
          <cell r="K556" t="str">
            <v>Feb-2009</v>
          </cell>
          <cell r="L556" t="str">
            <v>GF</v>
          </cell>
          <cell r="M556" t="str">
            <v>INVERTER</v>
          </cell>
          <cell r="N556" t="str">
            <v>PCS</v>
          </cell>
          <cell r="O556">
            <v>220</v>
          </cell>
          <cell r="P556">
            <v>65</v>
          </cell>
          <cell r="Q556" t="str">
            <v>FUJI OTHERS</v>
          </cell>
          <cell r="R556">
            <v>0</v>
          </cell>
          <cell r="S556">
            <v>64.56</v>
          </cell>
          <cell r="T556">
            <v>968.4</v>
          </cell>
          <cell r="U556">
            <v>15</v>
          </cell>
        </row>
        <row r="557">
          <cell r="A557" t="str">
            <v>OPC-G11S-PG2</v>
          </cell>
          <cell r="B557" t="str">
            <v>GS090659</v>
          </cell>
          <cell r="C557">
            <v>5</v>
          </cell>
          <cell r="D557" t="str">
            <v>GI090842</v>
          </cell>
          <cell r="E557">
            <v>20090224</v>
          </cell>
          <cell r="F557" t="str">
            <v>7374</v>
          </cell>
          <cell r="G557" t="str">
            <v>J&amp;R ELEVATOR DAR AL HANDASSAH</v>
          </cell>
          <cell r="H557" t="str">
            <v>STOCK SALES</v>
          </cell>
          <cell r="I557">
            <v>200</v>
          </cell>
          <cell r="J557" t="str">
            <v>Feb-2009</v>
          </cell>
          <cell r="K557" t="str">
            <v>Feb-2009</v>
          </cell>
          <cell r="L557" t="str">
            <v>GF</v>
          </cell>
          <cell r="M557" t="str">
            <v>INVERTER</v>
          </cell>
          <cell r="N557" t="str">
            <v>PCS</v>
          </cell>
          <cell r="O557">
            <v>220</v>
          </cell>
          <cell r="P557">
            <v>65</v>
          </cell>
          <cell r="Q557" t="str">
            <v>FUJI OTHERS</v>
          </cell>
          <cell r="R557">
            <v>0</v>
          </cell>
          <cell r="S557">
            <v>64.56</v>
          </cell>
          <cell r="T557">
            <v>322.8</v>
          </cell>
          <cell r="U557">
            <v>5</v>
          </cell>
        </row>
        <row r="558">
          <cell r="A558" t="str">
            <v>OPC-LM1-ID</v>
          </cell>
          <cell r="B558" t="str">
            <v>GS090591</v>
          </cell>
          <cell r="C558">
            <v>4</v>
          </cell>
          <cell r="D558" t="str">
            <v>GI090849</v>
          </cell>
          <cell r="E558">
            <v>20090223</v>
          </cell>
          <cell r="F558" t="str">
            <v>7097</v>
          </cell>
          <cell r="G558" t="str">
            <v>ATB BENELUX B.V.</v>
          </cell>
          <cell r="H558" t="str">
            <v>STOCK SALES</v>
          </cell>
          <cell r="I558">
            <v>80</v>
          </cell>
          <cell r="J558" t="str">
            <v>Feb-2009</v>
          </cell>
          <cell r="K558" t="str">
            <v>Feb-2009</v>
          </cell>
          <cell r="L558" t="str">
            <v>GF</v>
          </cell>
          <cell r="M558" t="str">
            <v>INVERTER</v>
          </cell>
          <cell r="N558" t="str">
            <v>PCS</v>
          </cell>
          <cell r="O558">
            <v>81</v>
          </cell>
          <cell r="P558">
            <v>29</v>
          </cell>
          <cell r="Q558" t="str">
            <v>FUJI OTHERS</v>
          </cell>
          <cell r="R558">
            <v>0</v>
          </cell>
          <cell r="S558">
            <v>29.4</v>
          </cell>
          <cell r="T558">
            <v>29.4</v>
          </cell>
          <cell r="U558">
            <v>1</v>
          </cell>
        </row>
        <row r="559">
          <cell r="A559" t="str">
            <v>OPC-LM1-IL</v>
          </cell>
          <cell r="B559" t="str">
            <v>GS090062</v>
          </cell>
          <cell r="C559">
            <v>3</v>
          </cell>
          <cell r="D559" t="str">
            <v>GI090391</v>
          </cell>
          <cell r="E559">
            <v>20090202</v>
          </cell>
          <cell r="F559" t="str">
            <v>7716</v>
          </cell>
          <cell r="G559" t="str">
            <v>MEA</v>
          </cell>
          <cell r="H559" t="str">
            <v>STOCK SALES</v>
          </cell>
          <cell r="I559">
            <v>783</v>
          </cell>
          <cell r="J559" t="str">
            <v>Feb-2009</v>
          </cell>
          <cell r="K559" t="str">
            <v>Feb-2009</v>
          </cell>
          <cell r="L559" t="str">
            <v>GF</v>
          </cell>
          <cell r="M559" t="str">
            <v>INVERTER</v>
          </cell>
          <cell r="N559" t="str">
            <v>PCS</v>
          </cell>
          <cell r="O559">
            <v>803</v>
          </cell>
          <cell r="P559">
            <v>36</v>
          </cell>
          <cell r="Q559" t="str">
            <v>FUJI OTHERS</v>
          </cell>
          <cell r="R559">
            <v>0</v>
          </cell>
          <cell r="S559">
            <v>35.646000000000001</v>
          </cell>
          <cell r="T559">
            <v>712.92</v>
          </cell>
          <cell r="U559">
            <v>20</v>
          </cell>
        </row>
        <row r="560">
          <cell r="A560" t="str">
            <v>OPC-LM1-IL</v>
          </cell>
          <cell r="B560" t="str">
            <v>GS090136</v>
          </cell>
          <cell r="C560">
            <v>6</v>
          </cell>
          <cell r="D560" t="str">
            <v>GI090471</v>
          </cell>
          <cell r="E560">
            <v>20090203</v>
          </cell>
          <cell r="F560" t="str">
            <v>7712</v>
          </cell>
          <cell r="G560" t="str">
            <v>SODIMAS</v>
          </cell>
          <cell r="H560" t="str">
            <v>STOCK SALES</v>
          </cell>
          <cell r="I560">
            <v>780</v>
          </cell>
          <cell r="J560" t="str">
            <v>Feb-2009</v>
          </cell>
          <cell r="K560" t="str">
            <v>Feb-2009</v>
          </cell>
          <cell r="L560" t="str">
            <v>GF</v>
          </cell>
          <cell r="M560" t="str">
            <v>INVERTER</v>
          </cell>
          <cell r="N560" t="str">
            <v>PCS</v>
          </cell>
          <cell r="O560">
            <v>803</v>
          </cell>
          <cell r="P560">
            <v>36</v>
          </cell>
          <cell r="Q560" t="str">
            <v>FUJI OTHERS</v>
          </cell>
          <cell r="R560">
            <v>0</v>
          </cell>
          <cell r="S560">
            <v>35.646000000000001</v>
          </cell>
          <cell r="T560">
            <v>106.938</v>
          </cell>
          <cell r="U560">
            <v>3</v>
          </cell>
        </row>
        <row r="561">
          <cell r="A561" t="str">
            <v>OPC-LM1-IL</v>
          </cell>
          <cell r="B561" t="str">
            <v>GS090616</v>
          </cell>
          <cell r="C561">
            <v>163</v>
          </cell>
          <cell r="D561" t="str">
            <v>GI090887</v>
          </cell>
          <cell r="E561">
            <v>20090225</v>
          </cell>
          <cell r="F561" t="str">
            <v>4028</v>
          </cell>
          <cell r="G561" t="str">
            <v>KON-TEK AUTOMATION AND DRIVES</v>
          </cell>
          <cell r="H561" t="str">
            <v>STOCK SALES</v>
          </cell>
          <cell r="I561">
            <v>779</v>
          </cell>
          <cell r="J561" t="str">
            <v>Feb-2009</v>
          </cell>
          <cell r="K561" t="str">
            <v>Feb-2009</v>
          </cell>
          <cell r="L561" t="str">
            <v>GF</v>
          </cell>
          <cell r="M561" t="str">
            <v>INVERTER</v>
          </cell>
          <cell r="N561" t="str">
            <v>PCS</v>
          </cell>
          <cell r="O561">
            <v>803</v>
          </cell>
          <cell r="P561">
            <v>36</v>
          </cell>
          <cell r="Q561" t="str">
            <v>FUJI OTHERS</v>
          </cell>
          <cell r="R561">
            <v>0</v>
          </cell>
          <cell r="S561">
            <v>35.646000000000001</v>
          </cell>
          <cell r="T561">
            <v>35.646000000000001</v>
          </cell>
          <cell r="U561">
            <v>1</v>
          </cell>
        </row>
        <row r="562">
          <cell r="A562" t="str">
            <v>OPC-LM1-IL</v>
          </cell>
          <cell r="B562" t="str">
            <v>GS090753</v>
          </cell>
          <cell r="C562">
            <v>1</v>
          </cell>
          <cell r="D562" t="str">
            <v>GI090908</v>
          </cell>
          <cell r="E562">
            <v>20090226</v>
          </cell>
          <cell r="F562" t="str">
            <v>7511</v>
          </cell>
          <cell r="G562" t="str">
            <v>D.M.G. S.P.A.</v>
          </cell>
          <cell r="H562" t="str">
            <v>STOCK SALES</v>
          </cell>
          <cell r="I562">
            <v>777</v>
          </cell>
          <cell r="J562" t="str">
            <v>Feb-2009</v>
          </cell>
          <cell r="K562" t="str">
            <v>Feb-2009</v>
          </cell>
          <cell r="L562" t="str">
            <v>GF</v>
          </cell>
          <cell r="M562" t="str">
            <v>INVERTER</v>
          </cell>
          <cell r="N562" t="str">
            <v>PCS</v>
          </cell>
          <cell r="O562">
            <v>803</v>
          </cell>
          <cell r="P562">
            <v>36</v>
          </cell>
          <cell r="Q562" t="str">
            <v>FUJI OTHERS</v>
          </cell>
          <cell r="R562">
            <v>0</v>
          </cell>
          <cell r="S562">
            <v>35.646000000000001</v>
          </cell>
          <cell r="T562">
            <v>71.292000000000002</v>
          </cell>
          <cell r="U562">
            <v>2</v>
          </cell>
        </row>
        <row r="563">
          <cell r="A563" t="str">
            <v>OPC-LM1-PR</v>
          </cell>
          <cell r="B563" t="str">
            <v>GS090136</v>
          </cell>
          <cell r="C563">
            <v>1</v>
          </cell>
          <cell r="D563" t="str">
            <v>GI090471</v>
          </cell>
          <cell r="E563">
            <v>20090203</v>
          </cell>
          <cell r="F563" t="str">
            <v>7712</v>
          </cell>
          <cell r="G563" t="str">
            <v>SODIMAS</v>
          </cell>
          <cell r="H563" t="str">
            <v>STOCK SALES</v>
          </cell>
          <cell r="I563">
            <v>828</v>
          </cell>
          <cell r="J563" t="str">
            <v>Feb-2009</v>
          </cell>
          <cell r="K563" t="str">
            <v>Feb-2009</v>
          </cell>
          <cell r="L563" t="str">
            <v>GF</v>
          </cell>
          <cell r="M563" t="str">
            <v>INVERTER</v>
          </cell>
          <cell r="N563" t="str">
            <v>PCS</v>
          </cell>
          <cell r="O563">
            <v>857</v>
          </cell>
          <cell r="P563">
            <v>66</v>
          </cell>
          <cell r="Q563" t="str">
            <v>FUJI OTHERS</v>
          </cell>
          <cell r="R563">
            <v>0</v>
          </cell>
          <cell r="S563">
            <v>65.596100000000007</v>
          </cell>
          <cell r="T563">
            <v>1902.2869000000003</v>
          </cell>
          <cell r="U563">
            <v>29</v>
          </cell>
        </row>
        <row r="564">
          <cell r="A564" t="str">
            <v>OPC-LM1-PR</v>
          </cell>
          <cell r="B564" t="str">
            <v>GS090493</v>
          </cell>
          <cell r="C564">
            <v>1</v>
          </cell>
          <cell r="D564" t="str">
            <v>GI090633</v>
          </cell>
          <cell r="E564">
            <v>20090210</v>
          </cell>
          <cell r="F564" t="str">
            <v>7760</v>
          </cell>
          <cell r="G564" t="str">
            <v>BIMEX SRL</v>
          </cell>
          <cell r="H564" t="str">
            <v>STOCK SALES</v>
          </cell>
          <cell r="I564">
            <v>827</v>
          </cell>
          <cell r="J564" t="str">
            <v>Feb-2009</v>
          </cell>
          <cell r="K564" t="str">
            <v>Feb-2009</v>
          </cell>
          <cell r="L564" t="str">
            <v>GF</v>
          </cell>
          <cell r="M564" t="str">
            <v>INVERTER</v>
          </cell>
          <cell r="N564" t="str">
            <v>PCS</v>
          </cell>
          <cell r="O564">
            <v>857</v>
          </cell>
          <cell r="P564">
            <v>66</v>
          </cell>
          <cell r="Q564" t="str">
            <v>FUJI OTHERS</v>
          </cell>
          <cell r="R564">
            <v>0</v>
          </cell>
          <cell r="S564">
            <v>65.596100000000007</v>
          </cell>
          <cell r="T564">
            <v>65.596100000000007</v>
          </cell>
          <cell r="U564">
            <v>1</v>
          </cell>
        </row>
        <row r="565">
          <cell r="A565" t="str">
            <v>OPC-LM1-PR</v>
          </cell>
          <cell r="B565" t="str">
            <v>GS090266</v>
          </cell>
          <cell r="C565">
            <v>1</v>
          </cell>
          <cell r="D565" t="str">
            <v>GI090662</v>
          </cell>
          <cell r="E565">
            <v>20090212</v>
          </cell>
          <cell r="F565" t="str">
            <v>7712</v>
          </cell>
          <cell r="G565" t="str">
            <v>SODIMAS</v>
          </cell>
          <cell r="H565" t="str">
            <v>STOCK SALES</v>
          </cell>
          <cell r="I565">
            <v>715</v>
          </cell>
          <cell r="J565" t="str">
            <v>Feb-2009</v>
          </cell>
          <cell r="K565" t="str">
            <v>Feb-2009</v>
          </cell>
          <cell r="L565" t="str">
            <v>GF</v>
          </cell>
          <cell r="M565" t="str">
            <v>INVERTER</v>
          </cell>
          <cell r="N565" t="str">
            <v>PCS</v>
          </cell>
          <cell r="O565">
            <v>857</v>
          </cell>
          <cell r="P565">
            <v>66</v>
          </cell>
          <cell r="Q565" t="str">
            <v>FUJI OTHERS</v>
          </cell>
          <cell r="R565">
            <v>0</v>
          </cell>
          <cell r="S565">
            <v>65.596100000000007</v>
          </cell>
          <cell r="T565">
            <v>7346.7632000000012</v>
          </cell>
          <cell r="U565">
            <v>112</v>
          </cell>
        </row>
        <row r="566">
          <cell r="A566" t="str">
            <v>OPC-LM1-PR</v>
          </cell>
          <cell r="B566" t="str">
            <v>GS090537</v>
          </cell>
          <cell r="C566">
            <v>16</v>
          </cell>
          <cell r="D566" t="str">
            <v>GI090723</v>
          </cell>
          <cell r="E566">
            <v>20090216</v>
          </cell>
          <cell r="F566" t="str">
            <v>7760</v>
          </cell>
          <cell r="G566" t="str">
            <v>BIMEX SRL</v>
          </cell>
          <cell r="H566" t="str">
            <v>STOCK SALES</v>
          </cell>
          <cell r="I566">
            <v>713</v>
          </cell>
          <cell r="J566" t="str">
            <v>Feb-2009</v>
          </cell>
          <cell r="K566" t="str">
            <v>Feb-2009</v>
          </cell>
          <cell r="L566" t="str">
            <v>GF</v>
          </cell>
          <cell r="M566" t="str">
            <v>INVERTER</v>
          </cell>
          <cell r="N566" t="str">
            <v>PCS</v>
          </cell>
          <cell r="O566">
            <v>857</v>
          </cell>
          <cell r="P566">
            <v>66</v>
          </cell>
          <cell r="Q566" t="str">
            <v>FUJI OTHERS</v>
          </cell>
          <cell r="R566">
            <v>0</v>
          </cell>
          <cell r="S566">
            <v>65.596100000000007</v>
          </cell>
          <cell r="T566">
            <v>131.19220000000001</v>
          </cell>
          <cell r="U566">
            <v>2</v>
          </cell>
        </row>
        <row r="567">
          <cell r="A567" t="str">
            <v>OPC-LM1-PR</v>
          </cell>
          <cell r="B567" t="str">
            <v>GS090307</v>
          </cell>
          <cell r="C567">
            <v>1</v>
          </cell>
          <cell r="D567" t="str">
            <v>GI090741</v>
          </cell>
          <cell r="E567">
            <v>20090217</v>
          </cell>
          <cell r="F567" t="str">
            <v>7712</v>
          </cell>
          <cell r="G567" t="str">
            <v>SODIMAS</v>
          </cell>
          <cell r="H567" t="str">
            <v>STOCK SALES</v>
          </cell>
          <cell r="I567">
            <v>704</v>
          </cell>
          <cell r="J567" t="str">
            <v>Feb-2009</v>
          </cell>
          <cell r="K567" t="str">
            <v>Feb-2009</v>
          </cell>
          <cell r="L567" t="str">
            <v>GF</v>
          </cell>
          <cell r="M567" t="str">
            <v>INVERTER</v>
          </cell>
          <cell r="N567" t="str">
            <v>PCS</v>
          </cell>
          <cell r="O567">
            <v>857</v>
          </cell>
          <cell r="P567">
            <v>66</v>
          </cell>
          <cell r="Q567" t="str">
            <v>FUJI OTHERS</v>
          </cell>
          <cell r="R567">
            <v>0</v>
          </cell>
          <cell r="S567">
            <v>65.596100000000007</v>
          </cell>
          <cell r="T567">
            <v>590.36490000000003</v>
          </cell>
          <cell r="U567">
            <v>9</v>
          </cell>
        </row>
        <row r="568">
          <cell r="A568" t="str">
            <v>OPC-LM1-PS1</v>
          </cell>
          <cell r="B568" t="str">
            <v>GS090537</v>
          </cell>
          <cell r="C568">
            <v>15</v>
          </cell>
          <cell r="D568" t="str">
            <v>GI090723</v>
          </cell>
          <cell r="E568">
            <v>20090216</v>
          </cell>
          <cell r="F568" t="str">
            <v>7760</v>
          </cell>
          <cell r="G568" t="str">
            <v>BIMEX SRL</v>
          </cell>
          <cell r="H568" t="str">
            <v>STOCK SALES</v>
          </cell>
          <cell r="I568">
            <v>562</v>
          </cell>
          <cell r="J568" t="str">
            <v>Feb-2009</v>
          </cell>
          <cell r="K568" t="str">
            <v>Feb-2009</v>
          </cell>
          <cell r="L568" t="str">
            <v>GF</v>
          </cell>
          <cell r="M568" t="str">
            <v>INVERTER</v>
          </cell>
          <cell r="N568" t="str">
            <v>PCS</v>
          </cell>
          <cell r="O568">
            <v>575</v>
          </cell>
          <cell r="P568">
            <v>66</v>
          </cell>
          <cell r="Q568" t="str">
            <v>FUJI OTHERS</v>
          </cell>
          <cell r="R568">
            <v>0</v>
          </cell>
          <cell r="S568">
            <v>65.890500000000003</v>
          </cell>
          <cell r="T568">
            <v>131.78100000000001</v>
          </cell>
          <cell r="U568">
            <v>2</v>
          </cell>
        </row>
        <row r="569">
          <cell r="A569" t="str">
            <v>OPC-LM1-PS1</v>
          </cell>
          <cell r="B569" t="str">
            <v>GS090634</v>
          </cell>
          <cell r="C569">
            <v>2</v>
          </cell>
          <cell r="D569" t="str">
            <v>GI090768</v>
          </cell>
          <cell r="E569">
            <v>20090218</v>
          </cell>
          <cell r="F569" t="str">
            <v>7992</v>
          </cell>
          <cell r="G569" t="str">
            <v>JOHANN SCHUM AUFZUGTECHNIK GMBH</v>
          </cell>
          <cell r="H569" t="str">
            <v>STOCK SALES</v>
          </cell>
          <cell r="I569">
            <v>561</v>
          </cell>
          <cell r="J569" t="str">
            <v>Feb-2009</v>
          </cell>
          <cell r="K569" t="str">
            <v>Feb-2009</v>
          </cell>
          <cell r="L569" t="str">
            <v>GF</v>
          </cell>
          <cell r="M569" t="str">
            <v>INVERTER</v>
          </cell>
          <cell r="N569" t="str">
            <v>PCS</v>
          </cell>
          <cell r="O569">
            <v>575</v>
          </cell>
          <cell r="P569">
            <v>66</v>
          </cell>
          <cell r="Q569" t="str">
            <v>FUJI OTHERS</v>
          </cell>
          <cell r="R569">
            <v>0</v>
          </cell>
          <cell r="S569">
            <v>65.890500000000003</v>
          </cell>
          <cell r="T569">
            <v>65.890500000000003</v>
          </cell>
          <cell r="U569">
            <v>1</v>
          </cell>
        </row>
        <row r="570">
          <cell r="A570" t="str">
            <v>OPC-LM1-PS1</v>
          </cell>
          <cell r="B570" t="str">
            <v>GS090632</v>
          </cell>
          <cell r="C570">
            <v>4</v>
          </cell>
          <cell r="D570" t="str">
            <v>GI090778</v>
          </cell>
          <cell r="E570">
            <v>20090220</v>
          </cell>
          <cell r="F570" t="str">
            <v>4029</v>
          </cell>
          <cell r="G570" t="str">
            <v>MONTANARI GIULIO &amp; C.S.R.L.</v>
          </cell>
          <cell r="H570" t="str">
            <v>STOCK SALES</v>
          </cell>
          <cell r="I570">
            <v>560</v>
          </cell>
          <cell r="J570" t="str">
            <v>Feb-2009</v>
          </cell>
          <cell r="K570" t="str">
            <v>Feb-2009</v>
          </cell>
          <cell r="L570" t="str">
            <v>GF</v>
          </cell>
          <cell r="M570" t="str">
            <v>INVERTER</v>
          </cell>
          <cell r="N570" t="str">
            <v>PCS</v>
          </cell>
          <cell r="O570">
            <v>575</v>
          </cell>
          <cell r="P570">
            <v>66</v>
          </cell>
          <cell r="Q570" t="str">
            <v>FUJI OTHERS</v>
          </cell>
          <cell r="R570">
            <v>0</v>
          </cell>
          <cell r="S570">
            <v>65.890500000000003</v>
          </cell>
          <cell r="T570">
            <v>65.890500000000003</v>
          </cell>
          <cell r="U570">
            <v>1</v>
          </cell>
        </row>
        <row r="571">
          <cell r="A571" t="str">
            <v>OPC-LM1-PS1</v>
          </cell>
          <cell r="B571" t="str">
            <v>GS090616</v>
          </cell>
          <cell r="C571">
            <v>161</v>
          </cell>
          <cell r="D571" t="str">
            <v>GI090887</v>
          </cell>
          <cell r="E571">
            <v>20090225</v>
          </cell>
          <cell r="F571" t="str">
            <v>4028</v>
          </cell>
          <cell r="G571" t="str">
            <v>KON-TEK AUTOMATION AND DRIVES</v>
          </cell>
          <cell r="H571" t="str">
            <v>STOCK SALES</v>
          </cell>
          <cell r="I571">
            <v>556</v>
          </cell>
          <cell r="J571" t="str">
            <v>Feb-2009</v>
          </cell>
          <cell r="K571" t="str">
            <v>Feb-2009</v>
          </cell>
          <cell r="L571" t="str">
            <v>GF</v>
          </cell>
          <cell r="M571" t="str">
            <v>INVERTER</v>
          </cell>
          <cell r="N571" t="str">
            <v>PCS</v>
          </cell>
          <cell r="O571">
            <v>575</v>
          </cell>
          <cell r="P571">
            <v>66</v>
          </cell>
          <cell r="Q571" t="str">
            <v>FUJI OTHERS</v>
          </cell>
          <cell r="R571">
            <v>0</v>
          </cell>
          <cell r="S571">
            <v>65.890500000000003</v>
          </cell>
          <cell r="T571">
            <v>263.56200000000001</v>
          </cell>
          <cell r="U571">
            <v>4</v>
          </cell>
        </row>
        <row r="572">
          <cell r="A572" t="str">
            <v>PBG11-7.5</v>
          </cell>
          <cell r="B572" t="str">
            <v>GS090209</v>
          </cell>
          <cell r="C572">
            <v>2</v>
          </cell>
          <cell r="D572" t="str">
            <v>GI090763</v>
          </cell>
          <cell r="E572">
            <v>20090217</v>
          </cell>
          <cell r="F572" t="str">
            <v>7950</v>
          </cell>
          <cell r="G572" t="str">
            <v>FUJI ELECTRIC FA EUROPE (CH) GMBH</v>
          </cell>
          <cell r="H572" t="str">
            <v>STOCK SALES</v>
          </cell>
          <cell r="I572">
            <v>0</v>
          </cell>
          <cell r="J572" t="str">
            <v>Feb-2009</v>
          </cell>
          <cell r="K572" t="str">
            <v>Feb-2009</v>
          </cell>
          <cell r="L572" t="str">
            <v>GF</v>
          </cell>
          <cell r="M572" t="str">
            <v>INVERTER</v>
          </cell>
          <cell r="N572" t="str">
            <v>PCS</v>
          </cell>
          <cell r="O572">
            <v>0</v>
          </cell>
          <cell r="P572">
            <v>26</v>
          </cell>
          <cell r="Q572" t="str">
            <v>FUJI OTHERS</v>
          </cell>
          <cell r="R572">
            <v>0</v>
          </cell>
          <cell r="S572">
            <v>25.83</v>
          </cell>
          <cell r="T572">
            <v>103.32</v>
          </cell>
          <cell r="U572">
            <v>4</v>
          </cell>
        </row>
        <row r="573">
          <cell r="A573" t="str">
            <v>RHC7.5-4C</v>
          </cell>
          <cell r="B573" t="str">
            <v>GS083795</v>
          </cell>
          <cell r="C573">
            <v>1</v>
          </cell>
          <cell r="D573" t="str">
            <v>GI090740</v>
          </cell>
          <cell r="E573">
            <v>20090217</v>
          </cell>
          <cell r="F573" t="str">
            <v>7712</v>
          </cell>
          <cell r="G573" t="str">
            <v>SODIMAS</v>
          </cell>
          <cell r="H573" t="str">
            <v>STOCK SALES</v>
          </cell>
          <cell r="I573">
            <v>1</v>
          </cell>
          <cell r="J573" t="str">
            <v>Feb-2009</v>
          </cell>
          <cell r="K573" t="str">
            <v>Feb-2009</v>
          </cell>
          <cell r="L573" t="str">
            <v>GF</v>
          </cell>
          <cell r="M573" t="str">
            <v>INVERTER</v>
          </cell>
          <cell r="N573" t="str">
            <v>PCS</v>
          </cell>
          <cell r="O573">
            <v>1</v>
          </cell>
          <cell r="P573">
            <v>908</v>
          </cell>
          <cell r="Q573" t="str">
            <v>FUJI OTHERS</v>
          </cell>
          <cell r="R573">
            <v>0</v>
          </cell>
          <cell r="S573">
            <v>908</v>
          </cell>
          <cell r="T573">
            <v>2724</v>
          </cell>
          <cell r="U573">
            <v>3</v>
          </cell>
        </row>
        <row r="574">
          <cell r="A574" t="str">
            <v>TG-21</v>
          </cell>
          <cell r="B574" t="str">
            <v>GS090733</v>
          </cell>
          <cell r="C574">
            <v>1</v>
          </cell>
          <cell r="D574" t="str">
            <v>GI090874</v>
          </cell>
          <cell r="E574">
            <v>20090224</v>
          </cell>
          <cell r="F574" t="str">
            <v>1701</v>
          </cell>
          <cell r="G574" t="str">
            <v>CMTS LIMITED</v>
          </cell>
          <cell r="H574" t="str">
            <v>STOCK SALES</v>
          </cell>
          <cell r="I574">
            <v>3</v>
          </cell>
          <cell r="J574" t="str">
            <v>Feb-2009</v>
          </cell>
          <cell r="K574" t="str">
            <v>Feb-2009</v>
          </cell>
          <cell r="L574" t="str">
            <v>GF</v>
          </cell>
          <cell r="M574" t="str">
            <v>INVERTER</v>
          </cell>
          <cell r="N574" t="str">
            <v>PCS</v>
          </cell>
          <cell r="O574">
            <v>4</v>
          </cell>
          <cell r="P574">
            <v>318</v>
          </cell>
          <cell r="Q574" t="str">
            <v>FUJI OTHERS</v>
          </cell>
          <cell r="R574">
            <v>0</v>
          </cell>
          <cell r="S574">
            <v>317.81299999999999</v>
          </cell>
          <cell r="T574">
            <v>317.81299999999999</v>
          </cell>
          <cell r="U574">
            <v>1</v>
          </cell>
        </row>
        <row r="575">
          <cell r="A575" t="str">
            <v>TP-E1</v>
          </cell>
          <cell r="B575" t="str">
            <v>GS090461</v>
          </cell>
          <cell r="C575">
            <v>2</v>
          </cell>
          <cell r="D575" t="str">
            <v>GI090592</v>
          </cell>
          <cell r="E575">
            <v>20090206</v>
          </cell>
          <cell r="F575" t="str">
            <v>7820</v>
          </cell>
          <cell r="G575" t="str">
            <v>DIPL.-ING. PETER ZARDEN</v>
          </cell>
          <cell r="H575" t="str">
            <v>STOCK SALES</v>
          </cell>
          <cell r="I575">
            <v>235</v>
          </cell>
          <cell r="J575" t="str">
            <v>Feb-2009</v>
          </cell>
          <cell r="K575" t="str">
            <v>Feb-2009</v>
          </cell>
          <cell r="L575" t="str">
            <v>GF</v>
          </cell>
          <cell r="M575" t="str">
            <v>INVERTER</v>
          </cell>
          <cell r="N575" t="str">
            <v>PCS</v>
          </cell>
          <cell r="O575">
            <v>236</v>
          </cell>
          <cell r="P575">
            <v>13</v>
          </cell>
          <cell r="Q575" t="str">
            <v>FUJI OTHERS</v>
          </cell>
          <cell r="R575">
            <v>0</v>
          </cell>
          <cell r="S575">
            <v>12.7125</v>
          </cell>
          <cell r="T575">
            <v>12.7125</v>
          </cell>
          <cell r="U575">
            <v>1</v>
          </cell>
        </row>
        <row r="576">
          <cell r="A576" t="str">
            <v>TP-G1</v>
          </cell>
          <cell r="B576" t="str">
            <v>GS084426</v>
          </cell>
          <cell r="C576">
            <v>6</v>
          </cell>
          <cell r="D576" t="str">
            <v>GI090332</v>
          </cell>
          <cell r="E576">
            <v>20090202</v>
          </cell>
          <cell r="F576" t="str">
            <v>7772</v>
          </cell>
          <cell r="G576" t="str">
            <v>SELE, S.R.L.</v>
          </cell>
          <cell r="H576" t="str">
            <v>STOCK SALES</v>
          </cell>
          <cell r="I576">
            <v>115</v>
          </cell>
          <cell r="J576" t="str">
            <v>Feb-2009</v>
          </cell>
          <cell r="K576" t="str">
            <v>Feb-2009</v>
          </cell>
          <cell r="L576" t="str">
            <v>GF</v>
          </cell>
          <cell r="M576" t="str">
            <v>INVERTER</v>
          </cell>
          <cell r="N576" t="str">
            <v>PCS</v>
          </cell>
          <cell r="O576">
            <v>116</v>
          </cell>
          <cell r="P576">
            <v>39</v>
          </cell>
          <cell r="Q576" t="str">
            <v>FUJI OTHERS</v>
          </cell>
          <cell r="R576">
            <v>0</v>
          </cell>
          <cell r="S576">
            <v>38.692799999999998</v>
          </cell>
          <cell r="T576">
            <v>38.692799999999998</v>
          </cell>
          <cell r="U576">
            <v>1</v>
          </cell>
        </row>
        <row r="577">
          <cell r="A577" t="str">
            <v>TP-G1</v>
          </cell>
          <cell r="B577" t="str">
            <v>GS090134</v>
          </cell>
          <cell r="C577">
            <v>5</v>
          </cell>
          <cell r="D577" t="str">
            <v>GI090567</v>
          </cell>
          <cell r="E577">
            <v>20090204</v>
          </cell>
          <cell r="F577" t="str">
            <v>7285</v>
          </cell>
          <cell r="G577" t="str">
            <v>ATG ENGINEERING</v>
          </cell>
          <cell r="H577" t="str">
            <v>STOCK SALES</v>
          </cell>
          <cell r="I577">
            <v>114</v>
          </cell>
          <cell r="J577" t="str">
            <v>Feb-2009</v>
          </cell>
          <cell r="K577" t="str">
            <v>Feb-2009</v>
          </cell>
          <cell r="L577" t="str">
            <v>GF</v>
          </cell>
          <cell r="M577" t="str">
            <v>INVERTER</v>
          </cell>
          <cell r="N577" t="str">
            <v>PCS</v>
          </cell>
          <cell r="O577">
            <v>116</v>
          </cell>
          <cell r="P577">
            <v>39</v>
          </cell>
          <cell r="Q577" t="str">
            <v>FUJI OTHERS</v>
          </cell>
          <cell r="R577">
            <v>0</v>
          </cell>
          <cell r="S577">
            <v>38.692799999999998</v>
          </cell>
          <cell r="T577">
            <v>38.692799999999998</v>
          </cell>
          <cell r="U577">
            <v>1</v>
          </cell>
        </row>
        <row r="578">
          <cell r="A578" t="str">
            <v>TP-G1</v>
          </cell>
          <cell r="B578" t="str">
            <v>GS090587</v>
          </cell>
          <cell r="C578">
            <v>2</v>
          </cell>
          <cell r="D578" t="str">
            <v>GI090866</v>
          </cell>
          <cell r="E578">
            <v>20090224</v>
          </cell>
          <cell r="F578" t="str">
            <v>7741</v>
          </cell>
          <cell r="G578" t="str">
            <v>ELEKTRO RADANT</v>
          </cell>
          <cell r="H578" t="str">
            <v>STOCK SALES</v>
          </cell>
          <cell r="I578">
            <v>113</v>
          </cell>
          <cell r="J578" t="str">
            <v>Feb-2009</v>
          </cell>
          <cell r="K578" t="str">
            <v>Feb-2009</v>
          </cell>
          <cell r="L578" t="str">
            <v>GF</v>
          </cell>
          <cell r="M578" t="str">
            <v>INVERTER</v>
          </cell>
          <cell r="N578" t="str">
            <v>PCS</v>
          </cell>
          <cell r="O578">
            <v>116</v>
          </cell>
          <cell r="P578">
            <v>39</v>
          </cell>
          <cell r="Q578" t="str">
            <v>FUJI OTHERS</v>
          </cell>
          <cell r="R578">
            <v>0</v>
          </cell>
          <cell r="S578">
            <v>38.692799999999998</v>
          </cell>
          <cell r="T578">
            <v>38.692799999999998</v>
          </cell>
          <cell r="U578">
            <v>1</v>
          </cell>
        </row>
        <row r="579">
          <cell r="A579" t="str">
            <v>TP-G1-ELS</v>
          </cell>
          <cell r="B579" t="str">
            <v>GS084309</v>
          </cell>
          <cell r="C579">
            <v>2</v>
          </cell>
          <cell r="D579" t="str">
            <v>GI090992</v>
          </cell>
          <cell r="E579">
            <v>20090211</v>
          </cell>
          <cell r="F579" t="str">
            <v>7848</v>
          </cell>
          <cell r="G579" t="str">
            <v>LM LIFTMATERIAL GMBH</v>
          </cell>
          <cell r="H579" t="str">
            <v>STOCK SALES</v>
          </cell>
          <cell r="I579">
            <v>244</v>
          </cell>
          <cell r="J579" t="str">
            <v>Feb-2009</v>
          </cell>
          <cell r="K579" t="str">
            <v>Feb-2009</v>
          </cell>
          <cell r="L579" t="str">
            <v>GF</v>
          </cell>
          <cell r="M579" t="str">
            <v>INVERTER</v>
          </cell>
          <cell r="N579" t="str">
            <v>PCS</v>
          </cell>
          <cell r="O579">
            <v>312</v>
          </cell>
          <cell r="P579">
            <v>36</v>
          </cell>
          <cell r="Q579" t="str">
            <v>FUJI OTHERS</v>
          </cell>
          <cell r="R579">
            <v>0</v>
          </cell>
          <cell r="S579">
            <v>36.455100000000002</v>
          </cell>
          <cell r="T579">
            <v>36.455100000000002</v>
          </cell>
          <cell r="U579">
            <v>1</v>
          </cell>
        </row>
        <row r="580">
          <cell r="A580" t="str">
            <v>TP-G1-ELS</v>
          </cell>
          <cell r="B580" t="str">
            <v>GS084312</v>
          </cell>
          <cell r="C580">
            <v>2</v>
          </cell>
          <cell r="D580" t="str">
            <v>GI090993</v>
          </cell>
          <cell r="E580">
            <v>20090211</v>
          </cell>
          <cell r="F580" t="str">
            <v>7848</v>
          </cell>
          <cell r="G580" t="str">
            <v>LM LIFTMATERIAL GMBH</v>
          </cell>
          <cell r="H580" t="str">
            <v>STOCK SALES</v>
          </cell>
          <cell r="I580">
            <v>243</v>
          </cell>
          <cell r="J580" t="str">
            <v>Feb-2009</v>
          </cell>
          <cell r="K580" t="str">
            <v>Feb-2009</v>
          </cell>
          <cell r="L580" t="str">
            <v>GF</v>
          </cell>
          <cell r="M580" t="str">
            <v>INVERTER</v>
          </cell>
          <cell r="N580" t="str">
            <v>PCS</v>
          </cell>
          <cell r="O580">
            <v>312</v>
          </cell>
          <cell r="P580">
            <v>36</v>
          </cell>
          <cell r="Q580" t="str">
            <v>FUJI OTHERS</v>
          </cell>
          <cell r="R580">
            <v>0</v>
          </cell>
          <cell r="S580">
            <v>36.455100000000002</v>
          </cell>
          <cell r="T580">
            <v>36.455100000000002</v>
          </cell>
          <cell r="U580">
            <v>1</v>
          </cell>
        </row>
        <row r="581">
          <cell r="A581" t="str">
            <v>TP-G1-ELS</v>
          </cell>
          <cell r="B581" t="str">
            <v>GS090576</v>
          </cell>
          <cell r="C581">
            <v>1</v>
          </cell>
          <cell r="D581" t="str">
            <v>GI090707</v>
          </cell>
          <cell r="E581">
            <v>20090213</v>
          </cell>
          <cell r="F581" t="str">
            <v>4450</v>
          </cell>
          <cell r="G581" t="str">
            <v>FUJI ELECTRIC FA SUCURSAL EN ESPA?A</v>
          </cell>
          <cell r="H581" t="str">
            <v>STOCK SALES</v>
          </cell>
          <cell r="I581">
            <v>143</v>
          </cell>
          <cell r="J581" t="str">
            <v>Feb-2009</v>
          </cell>
          <cell r="K581" t="str">
            <v>Feb-2009</v>
          </cell>
          <cell r="L581" t="str">
            <v>GF</v>
          </cell>
          <cell r="M581" t="str">
            <v>INVERTER</v>
          </cell>
          <cell r="N581" t="str">
            <v>PCS</v>
          </cell>
          <cell r="O581">
            <v>312</v>
          </cell>
          <cell r="P581">
            <v>36</v>
          </cell>
          <cell r="Q581" t="str">
            <v>FUJI OTHERS</v>
          </cell>
          <cell r="R581">
            <v>0</v>
          </cell>
          <cell r="S581">
            <v>36.455100000000002</v>
          </cell>
          <cell r="T581">
            <v>3645.51</v>
          </cell>
          <cell r="U581">
            <v>100</v>
          </cell>
        </row>
        <row r="582">
          <cell r="A582" t="str">
            <v>TP-G1-ELS</v>
          </cell>
          <cell r="B582" t="str">
            <v>GS084315</v>
          </cell>
          <cell r="C582">
            <v>2</v>
          </cell>
          <cell r="D582" t="str">
            <v>GI090712</v>
          </cell>
          <cell r="E582">
            <v>20090213</v>
          </cell>
          <cell r="F582" t="str">
            <v>7848</v>
          </cell>
          <cell r="G582" t="str">
            <v>LM LIFTMATERIAL GMBH</v>
          </cell>
          <cell r="H582" t="str">
            <v>STOCK SALES</v>
          </cell>
          <cell r="I582">
            <v>142</v>
          </cell>
          <cell r="J582" t="str">
            <v>Feb-2009</v>
          </cell>
          <cell r="K582" t="str">
            <v>Feb-2009</v>
          </cell>
          <cell r="L582" t="str">
            <v>GF</v>
          </cell>
          <cell r="M582" t="str">
            <v>INVERTER</v>
          </cell>
          <cell r="N582" t="str">
            <v>PCS</v>
          </cell>
          <cell r="O582">
            <v>312</v>
          </cell>
          <cell r="P582">
            <v>36</v>
          </cell>
          <cell r="Q582" t="str">
            <v>FUJI OTHERS</v>
          </cell>
          <cell r="R582">
            <v>0</v>
          </cell>
          <cell r="S582">
            <v>36.455100000000002</v>
          </cell>
          <cell r="T582">
            <v>36.455100000000002</v>
          </cell>
          <cell r="U582">
            <v>1</v>
          </cell>
        </row>
        <row r="583">
          <cell r="A583" t="str">
            <v>TP-G1-ELS</v>
          </cell>
          <cell r="B583" t="str">
            <v>GS084316</v>
          </cell>
          <cell r="C583">
            <v>2</v>
          </cell>
          <cell r="D583" t="str">
            <v>GI090713</v>
          </cell>
          <cell r="E583">
            <v>20090213</v>
          </cell>
          <cell r="F583" t="str">
            <v>7848</v>
          </cell>
          <cell r="G583" t="str">
            <v>LM LIFTMATERIAL GMBH</v>
          </cell>
          <cell r="H583" t="str">
            <v>STOCK SALES</v>
          </cell>
          <cell r="I583">
            <v>141</v>
          </cell>
          <cell r="J583" t="str">
            <v>Feb-2009</v>
          </cell>
          <cell r="K583" t="str">
            <v>Feb-2009</v>
          </cell>
          <cell r="L583" t="str">
            <v>GF</v>
          </cell>
          <cell r="M583" t="str">
            <v>INVERTER</v>
          </cell>
          <cell r="N583" t="str">
            <v>PCS</v>
          </cell>
          <cell r="O583">
            <v>312</v>
          </cell>
          <cell r="P583">
            <v>36</v>
          </cell>
          <cell r="Q583" t="str">
            <v>FUJI OTHERS</v>
          </cell>
          <cell r="R583">
            <v>0</v>
          </cell>
          <cell r="S583">
            <v>36.455100000000002</v>
          </cell>
          <cell r="T583">
            <v>36.455100000000002</v>
          </cell>
          <cell r="U583">
            <v>1</v>
          </cell>
        </row>
        <row r="584">
          <cell r="A584" t="str">
            <v>TP-G1-ELS</v>
          </cell>
          <cell r="B584" t="str">
            <v>GS084327</v>
          </cell>
          <cell r="C584">
            <v>2</v>
          </cell>
          <cell r="D584" t="str">
            <v>GI090715</v>
          </cell>
          <cell r="E584">
            <v>20090213</v>
          </cell>
          <cell r="F584" t="str">
            <v>7848</v>
          </cell>
          <cell r="G584" t="str">
            <v>LM LIFTMATERIAL GMBH</v>
          </cell>
          <cell r="H584" t="str">
            <v>STOCK SALES</v>
          </cell>
          <cell r="I584">
            <v>140</v>
          </cell>
          <cell r="J584" t="str">
            <v>Feb-2009</v>
          </cell>
          <cell r="K584" t="str">
            <v>Feb-2009</v>
          </cell>
          <cell r="L584" t="str">
            <v>GF</v>
          </cell>
          <cell r="M584" t="str">
            <v>INVERTER</v>
          </cell>
          <cell r="N584" t="str">
            <v>PCS</v>
          </cell>
          <cell r="O584">
            <v>312</v>
          </cell>
          <cell r="P584">
            <v>36</v>
          </cell>
          <cell r="Q584" t="str">
            <v>FUJI OTHERS</v>
          </cell>
          <cell r="R584">
            <v>0</v>
          </cell>
          <cell r="S584">
            <v>36.455100000000002</v>
          </cell>
          <cell r="T584">
            <v>36.455100000000002</v>
          </cell>
          <cell r="U584">
            <v>1</v>
          </cell>
        </row>
        <row r="585">
          <cell r="A585" t="str">
            <v>TP-G1-ELS</v>
          </cell>
          <cell r="B585" t="str">
            <v>GS084330</v>
          </cell>
          <cell r="C585">
            <v>2</v>
          </cell>
          <cell r="D585" t="str">
            <v>GI090716</v>
          </cell>
          <cell r="E585">
            <v>20090213</v>
          </cell>
          <cell r="F585" t="str">
            <v>7848</v>
          </cell>
          <cell r="G585" t="str">
            <v>LM LIFTMATERIAL GMBH</v>
          </cell>
          <cell r="H585" t="str">
            <v>STOCK SALES</v>
          </cell>
          <cell r="I585">
            <v>139</v>
          </cell>
          <cell r="J585" t="str">
            <v>Feb-2009</v>
          </cell>
          <cell r="K585" t="str">
            <v>Feb-2009</v>
          </cell>
          <cell r="L585" t="str">
            <v>GF</v>
          </cell>
          <cell r="M585" t="str">
            <v>INVERTER</v>
          </cell>
          <cell r="N585" t="str">
            <v>PCS</v>
          </cell>
          <cell r="O585">
            <v>312</v>
          </cell>
          <cell r="P585">
            <v>36</v>
          </cell>
          <cell r="Q585" t="str">
            <v>FUJI OTHERS</v>
          </cell>
          <cell r="R585">
            <v>0</v>
          </cell>
          <cell r="S585">
            <v>36.455100000000002</v>
          </cell>
          <cell r="T585">
            <v>36.455100000000002</v>
          </cell>
          <cell r="U585">
            <v>1</v>
          </cell>
        </row>
        <row r="586">
          <cell r="A586" t="str">
            <v>TP-G1-ELS</v>
          </cell>
          <cell r="B586" t="str">
            <v>GS084331</v>
          </cell>
          <cell r="C586">
            <v>2</v>
          </cell>
          <cell r="D586" t="str">
            <v>GI090717</v>
          </cell>
          <cell r="E586">
            <v>20090213</v>
          </cell>
          <cell r="F586" t="str">
            <v>7848</v>
          </cell>
          <cell r="G586" t="str">
            <v>LM LIFTMATERIAL GMBH</v>
          </cell>
          <cell r="H586" t="str">
            <v>STOCK SALES</v>
          </cell>
          <cell r="I586">
            <v>138</v>
          </cell>
          <cell r="J586" t="str">
            <v>Feb-2009</v>
          </cell>
          <cell r="K586" t="str">
            <v>Feb-2009</v>
          </cell>
          <cell r="L586" t="str">
            <v>GF</v>
          </cell>
          <cell r="M586" t="str">
            <v>INVERTER</v>
          </cell>
          <cell r="N586" t="str">
            <v>PCS</v>
          </cell>
          <cell r="O586">
            <v>312</v>
          </cell>
          <cell r="P586">
            <v>36</v>
          </cell>
          <cell r="Q586" t="str">
            <v>FUJI OTHERS</v>
          </cell>
          <cell r="R586">
            <v>0</v>
          </cell>
          <cell r="S586">
            <v>36.455100000000002</v>
          </cell>
          <cell r="T586">
            <v>36.455100000000002</v>
          </cell>
          <cell r="U586">
            <v>1</v>
          </cell>
        </row>
        <row r="587">
          <cell r="A587" t="str">
            <v>TP-G1-ELS</v>
          </cell>
          <cell r="B587" t="str">
            <v>GS084333</v>
          </cell>
          <cell r="C587">
            <v>2</v>
          </cell>
          <cell r="D587" t="str">
            <v>GI090718</v>
          </cell>
          <cell r="E587">
            <v>20090213</v>
          </cell>
          <cell r="F587" t="str">
            <v>7848</v>
          </cell>
          <cell r="G587" t="str">
            <v>LM LIFTMATERIAL GMBH</v>
          </cell>
          <cell r="H587" t="str">
            <v>STOCK SALES</v>
          </cell>
          <cell r="I587">
            <v>137</v>
          </cell>
          <cell r="J587" t="str">
            <v>Feb-2009</v>
          </cell>
          <cell r="K587" t="str">
            <v>Feb-2009</v>
          </cell>
          <cell r="L587" t="str">
            <v>GF</v>
          </cell>
          <cell r="M587" t="str">
            <v>INVERTER</v>
          </cell>
          <cell r="N587" t="str">
            <v>PCS</v>
          </cell>
          <cell r="O587">
            <v>312</v>
          </cell>
          <cell r="P587">
            <v>36</v>
          </cell>
          <cell r="Q587" t="str">
            <v>FUJI OTHERS</v>
          </cell>
          <cell r="R587">
            <v>0</v>
          </cell>
          <cell r="S587">
            <v>36.455100000000002</v>
          </cell>
          <cell r="T587">
            <v>36.455100000000002</v>
          </cell>
          <cell r="U587">
            <v>1</v>
          </cell>
        </row>
        <row r="588">
          <cell r="A588" t="str">
            <v>TP-G1-ELS</v>
          </cell>
          <cell r="B588" t="str">
            <v>GS084334</v>
          </cell>
          <cell r="C588">
            <v>2</v>
          </cell>
          <cell r="D588" t="str">
            <v>GI090719</v>
          </cell>
          <cell r="E588">
            <v>20090213</v>
          </cell>
          <cell r="F588" t="str">
            <v>7848</v>
          </cell>
          <cell r="G588" t="str">
            <v>LM LIFTMATERIAL GMBH</v>
          </cell>
          <cell r="H588" t="str">
            <v>STOCK SALES</v>
          </cell>
          <cell r="I588">
            <v>136</v>
          </cell>
          <cell r="J588" t="str">
            <v>Feb-2009</v>
          </cell>
          <cell r="K588" t="str">
            <v>Feb-2009</v>
          </cell>
          <cell r="L588" t="str">
            <v>GF</v>
          </cell>
          <cell r="M588" t="str">
            <v>INVERTER</v>
          </cell>
          <cell r="N588" t="str">
            <v>PCS</v>
          </cell>
          <cell r="O588">
            <v>312</v>
          </cell>
          <cell r="P588">
            <v>36</v>
          </cell>
          <cell r="Q588" t="str">
            <v>FUJI OTHERS</v>
          </cell>
          <cell r="R588">
            <v>0</v>
          </cell>
          <cell r="S588">
            <v>36.455100000000002</v>
          </cell>
          <cell r="T588">
            <v>36.455100000000002</v>
          </cell>
          <cell r="U588">
            <v>1</v>
          </cell>
        </row>
        <row r="589">
          <cell r="A589" t="str">
            <v>TP-G1-ELS</v>
          </cell>
          <cell r="B589" t="str">
            <v>GS090515</v>
          </cell>
          <cell r="C589">
            <v>4</v>
          </cell>
          <cell r="D589" t="str">
            <v>GI090721</v>
          </cell>
          <cell r="E589">
            <v>20090216</v>
          </cell>
          <cell r="F589" t="str">
            <v>7684</v>
          </cell>
          <cell r="G589" t="str">
            <v>BEG S.R.L.</v>
          </cell>
          <cell r="H589" t="str">
            <v>STOCK SALES</v>
          </cell>
          <cell r="I589">
            <v>131</v>
          </cell>
          <cell r="J589" t="str">
            <v>Feb-2009</v>
          </cell>
          <cell r="K589" t="str">
            <v>Feb-2009</v>
          </cell>
          <cell r="L589" t="str">
            <v>GF</v>
          </cell>
          <cell r="M589" t="str">
            <v>INVERTER</v>
          </cell>
          <cell r="N589" t="str">
            <v>PCS</v>
          </cell>
          <cell r="O589">
            <v>312</v>
          </cell>
          <cell r="P589">
            <v>36</v>
          </cell>
          <cell r="Q589" t="str">
            <v>FUJI OTHERS</v>
          </cell>
          <cell r="R589">
            <v>0</v>
          </cell>
          <cell r="S589">
            <v>36.455100000000002</v>
          </cell>
          <cell r="T589">
            <v>182.27550000000002</v>
          </cell>
          <cell r="U589">
            <v>5</v>
          </cell>
        </row>
        <row r="590">
          <cell r="A590" t="str">
            <v>TP-G1-ELS</v>
          </cell>
          <cell r="B590" t="str">
            <v>GS090534</v>
          </cell>
          <cell r="C590">
            <v>4</v>
          </cell>
          <cell r="D590" t="str">
            <v>GI090722</v>
          </cell>
          <cell r="E590">
            <v>20090216</v>
          </cell>
          <cell r="F590" t="str">
            <v>7684</v>
          </cell>
          <cell r="G590" t="str">
            <v>BEG S.R.L.</v>
          </cell>
          <cell r="H590" t="str">
            <v>STOCK SALES</v>
          </cell>
          <cell r="I590">
            <v>111</v>
          </cell>
          <cell r="J590" t="str">
            <v>Feb-2009</v>
          </cell>
          <cell r="K590" t="str">
            <v>Feb-2009</v>
          </cell>
          <cell r="L590" t="str">
            <v>GF</v>
          </cell>
          <cell r="M590" t="str">
            <v>INVERTER</v>
          </cell>
          <cell r="N590" t="str">
            <v>PCS</v>
          </cell>
          <cell r="O590">
            <v>312</v>
          </cell>
          <cell r="P590">
            <v>36</v>
          </cell>
          <cell r="Q590" t="str">
            <v>FUJI OTHERS</v>
          </cell>
          <cell r="R590">
            <v>0</v>
          </cell>
          <cell r="S590">
            <v>36.455100000000002</v>
          </cell>
          <cell r="T590">
            <v>729.10200000000009</v>
          </cell>
          <cell r="U590">
            <v>20</v>
          </cell>
        </row>
        <row r="591">
          <cell r="A591" t="str">
            <v>TP-G1-ELS</v>
          </cell>
          <cell r="B591" t="str">
            <v>GS090537</v>
          </cell>
          <cell r="C591">
            <v>14</v>
          </cell>
          <cell r="D591" t="str">
            <v>GI090723</v>
          </cell>
          <cell r="E591">
            <v>20090216</v>
          </cell>
          <cell r="F591" t="str">
            <v>7760</v>
          </cell>
          <cell r="G591" t="str">
            <v>BIMEX SRL</v>
          </cell>
          <cell r="H591" t="str">
            <v>STOCK SALES</v>
          </cell>
          <cell r="I591">
            <v>107</v>
          </cell>
          <cell r="J591" t="str">
            <v>Feb-2009</v>
          </cell>
          <cell r="K591" t="str">
            <v>Feb-2009</v>
          </cell>
          <cell r="L591" t="str">
            <v>GF</v>
          </cell>
          <cell r="M591" t="str">
            <v>INVERTER</v>
          </cell>
          <cell r="N591" t="str">
            <v>PCS</v>
          </cell>
          <cell r="O591">
            <v>312</v>
          </cell>
          <cell r="P591">
            <v>36</v>
          </cell>
          <cell r="Q591" t="str">
            <v>FUJI OTHERS</v>
          </cell>
          <cell r="R591">
            <v>0</v>
          </cell>
          <cell r="S591">
            <v>36.455100000000002</v>
          </cell>
          <cell r="T591">
            <v>145.82040000000001</v>
          </cell>
          <cell r="U591">
            <v>4</v>
          </cell>
        </row>
        <row r="592">
          <cell r="A592" t="str">
            <v>TP-G1-ELS</v>
          </cell>
          <cell r="B592" t="str">
            <v>GS090634</v>
          </cell>
          <cell r="C592">
            <v>3</v>
          </cell>
          <cell r="D592" t="str">
            <v>GI090768</v>
          </cell>
          <cell r="E592">
            <v>20090218</v>
          </cell>
          <cell r="F592" t="str">
            <v>7992</v>
          </cell>
          <cell r="G592" t="str">
            <v>JOHANN SCHUM AUFZUGTECHNIK GMBH</v>
          </cell>
          <cell r="H592" t="str">
            <v>STOCK SALES</v>
          </cell>
          <cell r="I592">
            <v>106</v>
          </cell>
          <cell r="J592" t="str">
            <v>Feb-2009</v>
          </cell>
          <cell r="K592" t="str">
            <v>Feb-2009</v>
          </cell>
          <cell r="L592" t="str">
            <v>GF</v>
          </cell>
          <cell r="M592" t="str">
            <v>INVERTER</v>
          </cell>
          <cell r="N592" t="str">
            <v>PCS</v>
          </cell>
          <cell r="O592">
            <v>312</v>
          </cell>
          <cell r="P592">
            <v>36</v>
          </cell>
          <cell r="Q592" t="str">
            <v>FUJI OTHERS</v>
          </cell>
          <cell r="R592">
            <v>0</v>
          </cell>
          <cell r="S592">
            <v>36.455100000000002</v>
          </cell>
          <cell r="T592">
            <v>36.455100000000002</v>
          </cell>
          <cell r="U592">
            <v>1</v>
          </cell>
        </row>
        <row r="593">
          <cell r="A593" t="str">
            <v>TP-G1-J1</v>
          </cell>
          <cell r="B593" t="str">
            <v>GS090365</v>
          </cell>
          <cell r="C593">
            <v>4</v>
          </cell>
          <cell r="D593" t="str">
            <v>GI090492</v>
          </cell>
          <cell r="E593">
            <v>20090202</v>
          </cell>
          <cell r="F593" t="str">
            <v>7800</v>
          </cell>
          <cell r="G593" t="str">
            <v>POINT ELECTRONIC D.O.O.</v>
          </cell>
          <cell r="H593" t="str">
            <v>STOCK SALES</v>
          </cell>
          <cell r="I593">
            <v>282</v>
          </cell>
          <cell r="J593" t="str">
            <v>Feb-2009</v>
          </cell>
          <cell r="K593" t="str">
            <v>Feb-2009</v>
          </cell>
          <cell r="L593" t="str">
            <v>GF</v>
          </cell>
          <cell r="M593" t="str">
            <v>INVERTER</v>
          </cell>
          <cell r="N593" t="str">
            <v>PCS</v>
          </cell>
          <cell r="O593">
            <v>283</v>
          </cell>
          <cell r="P593">
            <v>30</v>
          </cell>
          <cell r="Q593" t="str">
            <v>FUJI OTHERS</v>
          </cell>
          <cell r="R593">
            <v>0</v>
          </cell>
          <cell r="S593">
            <v>30</v>
          </cell>
          <cell r="T593">
            <v>30</v>
          </cell>
          <cell r="U593">
            <v>1</v>
          </cell>
        </row>
        <row r="594">
          <cell r="A594" t="str">
            <v>TP-G1-J1</v>
          </cell>
          <cell r="B594" t="str">
            <v>GS090311</v>
          </cell>
          <cell r="C594">
            <v>5</v>
          </cell>
          <cell r="D594" t="str">
            <v>GI090510</v>
          </cell>
          <cell r="E594">
            <v>20090203</v>
          </cell>
          <cell r="F594" t="str">
            <v>4810</v>
          </cell>
          <cell r="G594" t="str">
            <v>SST SERVO-SYSTEMTECHNIK GMBH</v>
          </cell>
          <cell r="H594" t="str">
            <v>STOCK SALES</v>
          </cell>
          <cell r="I594">
            <v>281</v>
          </cell>
          <cell r="J594" t="str">
            <v>Feb-2009</v>
          </cell>
          <cell r="K594" t="str">
            <v>Feb-2009</v>
          </cell>
          <cell r="L594" t="str">
            <v>GF</v>
          </cell>
          <cell r="M594" t="str">
            <v>INVERTER</v>
          </cell>
          <cell r="N594" t="str">
            <v>PCS</v>
          </cell>
          <cell r="O594">
            <v>283</v>
          </cell>
          <cell r="P594">
            <v>30</v>
          </cell>
          <cell r="Q594" t="str">
            <v>FUJI OTHERS</v>
          </cell>
          <cell r="R594">
            <v>0</v>
          </cell>
          <cell r="S594">
            <v>30</v>
          </cell>
          <cell r="T594">
            <v>30</v>
          </cell>
          <cell r="U594">
            <v>1</v>
          </cell>
        </row>
        <row r="595">
          <cell r="A595" t="str">
            <v>TP-G1-J1</v>
          </cell>
          <cell r="B595" t="str">
            <v>GS090214</v>
          </cell>
          <cell r="C595">
            <v>3</v>
          </cell>
          <cell r="D595" t="str">
            <v>GI090513</v>
          </cell>
          <cell r="E595">
            <v>20090203</v>
          </cell>
          <cell r="F595" t="str">
            <v>7871</v>
          </cell>
          <cell r="G595" t="str">
            <v>E.P. NORMAND (S.A.) (PTY) LTD T/A</v>
          </cell>
          <cell r="H595" t="str">
            <v>STOCK SALES</v>
          </cell>
          <cell r="I595">
            <v>277</v>
          </cell>
          <cell r="J595" t="str">
            <v>Feb-2009</v>
          </cell>
          <cell r="K595" t="str">
            <v>Feb-2009</v>
          </cell>
          <cell r="L595" t="str">
            <v>GF</v>
          </cell>
          <cell r="M595" t="str">
            <v>INVERTER</v>
          </cell>
          <cell r="N595" t="str">
            <v>PCS</v>
          </cell>
          <cell r="O595">
            <v>283</v>
          </cell>
          <cell r="P595">
            <v>30</v>
          </cell>
          <cell r="Q595" t="str">
            <v>FUJI OTHERS</v>
          </cell>
          <cell r="R595">
            <v>0</v>
          </cell>
          <cell r="S595">
            <v>30</v>
          </cell>
          <cell r="T595">
            <v>120</v>
          </cell>
          <cell r="U595">
            <v>4</v>
          </cell>
        </row>
        <row r="596">
          <cell r="A596" t="str">
            <v>TP-G1-J1</v>
          </cell>
          <cell r="B596" t="str">
            <v>GS083582</v>
          </cell>
          <cell r="C596">
            <v>8</v>
          </cell>
          <cell r="D596" t="str">
            <v>GI090518</v>
          </cell>
          <cell r="E596">
            <v>20090204</v>
          </cell>
          <cell r="F596" t="str">
            <v>7282</v>
          </cell>
          <cell r="G596" t="str">
            <v>IES INVERT ELECTRIC SYSTEMS LTD.</v>
          </cell>
          <cell r="H596" t="str">
            <v>STOCK SALES</v>
          </cell>
          <cell r="I596">
            <v>276</v>
          </cell>
          <cell r="J596" t="str">
            <v>Feb-2009</v>
          </cell>
          <cell r="K596" t="str">
            <v>Feb-2009</v>
          </cell>
          <cell r="L596" t="str">
            <v>GF</v>
          </cell>
          <cell r="M596" t="str">
            <v>INVERTER</v>
          </cell>
          <cell r="N596" t="str">
            <v>PCS</v>
          </cell>
          <cell r="O596">
            <v>283</v>
          </cell>
          <cell r="P596">
            <v>30</v>
          </cell>
          <cell r="Q596" t="str">
            <v>FUJI OTHERS</v>
          </cell>
          <cell r="R596">
            <v>0</v>
          </cell>
          <cell r="S596">
            <v>30</v>
          </cell>
          <cell r="T596">
            <v>30</v>
          </cell>
          <cell r="U596">
            <v>1</v>
          </cell>
        </row>
        <row r="597">
          <cell r="A597" t="str">
            <v>TP-G1-J1</v>
          </cell>
          <cell r="B597" t="str">
            <v>GS090262</v>
          </cell>
          <cell r="C597">
            <v>2</v>
          </cell>
          <cell r="D597" t="str">
            <v>GI090543</v>
          </cell>
          <cell r="E597">
            <v>20090205</v>
          </cell>
          <cell r="F597" t="str">
            <v>7004</v>
          </cell>
          <cell r="G597" t="str">
            <v>PANHANS MASCHINENBAU GMBH</v>
          </cell>
          <cell r="H597" t="str">
            <v>STOCK SALES</v>
          </cell>
          <cell r="I597">
            <v>266</v>
          </cell>
          <cell r="J597" t="str">
            <v>Feb-2009</v>
          </cell>
          <cell r="K597" t="str">
            <v>Feb-2009</v>
          </cell>
          <cell r="L597" t="str">
            <v>GF</v>
          </cell>
          <cell r="M597" t="str">
            <v>INVERTER</v>
          </cell>
          <cell r="N597" t="str">
            <v>PCS</v>
          </cell>
          <cell r="O597">
            <v>283</v>
          </cell>
          <cell r="P597">
            <v>30</v>
          </cell>
          <cell r="Q597" t="str">
            <v>FUJI OTHERS</v>
          </cell>
          <cell r="R597">
            <v>0</v>
          </cell>
          <cell r="S597">
            <v>30</v>
          </cell>
          <cell r="T597">
            <v>300</v>
          </cell>
          <cell r="U597">
            <v>10</v>
          </cell>
        </row>
        <row r="598">
          <cell r="A598" t="str">
            <v>TP-G1-J1</v>
          </cell>
          <cell r="B598" t="str">
            <v>GS090160</v>
          </cell>
          <cell r="C598">
            <v>17</v>
          </cell>
          <cell r="D598" t="str">
            <v>GI090576</v>
          </cell>
          <cell r="E598">
            <v>20090205</v>
          </cell>
          <cell r="F598" t="str">
            <v>1301</v>
          </cell>
          <cell r="G598" t="str">
            <v>MVR - MOTORI, VENTILATORI, RIDUTTORI S.R.L.</v>
          </cell>
          <cell r="H598" t="str">
            <v>STOCK SALES</v>
          </cell>
          <cell r="I598">
            <v>261</v>
          </cell>
          <cell r="J598" t="str">
            <v>Feb-2009</v>
          </cell>
          <cell r="K598" t="str">
            <v>Feb-2009</v>
          </cell>
          <cell r="L598" t="str">
            <v>GF</v>
          </cell>
          <cell r="M598" t="str">
            <v>INVERTER</v>
          </cell>
          <cell r="N598" t="str">
            <v>PCS</v>
          </cell>
          <cell r="O598">
            <v>283</v>
          </cell>
          <cell r="P598">
            <v>30</v>
          </cell>
          <cell r="Q598" t="str">
            <v>FUJI OTHERS</v>
          </cell>
          <cell r="R598">
            <v>0</v>
          </cell>
          <cell r="S598">
            <v>30</v>
          </cell>
          <cell r="T598">
            <v>150</v>
          </cell>
          <cell r="U598">
            <v>5</v>
          </cell>
        </row>
        <row r="599">
          <cell r="A599" t="str">
            <v>TP-G1-J1</v>
          </cell>
          <cell r="B599" t="str">
            <v>GS090418</v>
          </cell>
          <cell r="C599">
            <v>2</v>
          </cell>
          <cell r="D599" t="str">
            <v>GI090572</v>
          </cell>
          <cell r="E599">
            <v>20090205</v>
          </cell>
          <cell r="F599" t="str">
            <v>4027</v>
          </cell>
          <cell r="G599" t="str">
            <v>K.LEY GMBH &amp; CO. KG</v>
          </cell>
          <cell r="H599" t="str">
            <v>STOCK SALES</v>
          </cell>
          <cell r="I599">
            <v>260</v>
          </cell>
          <cell r="J599" t="str">
            <v>Feb-2009</v>
          </cell>
          <cell r="K599" t="str">
            <v>Feb-2009</v>
          </cell>
          <cell r="L599" t="str">
            <v>GF</v>
          </cell>
          <cell r="M599" t="str">
            <v>INVERTER</v>
          </cell>
          <cell r="N599" t="str">
            <v>PCS</v>
          </cell>
          <cell r="O599">
            <v>283</v>
          </cell>
          <cell r="P599">
            <v>30</v>
          </cell>
          <cell r="Q599" t="str">
            <v>FUJI OTHERS</v>
          </cell>
          <cell r="R599">
            <v>0</v>
          </cell>
          <cell r="S599">
            <v>30</v>
          </cell>
          <cell r="T599">
            <v>30</v>
          </cell>
          <cell r="U599">
            <v>1</v>
          </cell>
        </row>
        <row r="600">
          <cell r="A600" t="str">
            <v>TP-G1-J1</v>
          </cell>
          <cell r="B600" t="str">
            <v>GS090404</v>
          </cell>
          <cell r="C600">
            <v>7</v>
          </cell>
          <cell r="D600" t="str">
            <v>GI090548</v>
          </cell>
          <cell r="E600">
            <v>20090210</v>
          </cell>
          <cell r="F600" t="str">
            <v>7365</v>
          </cell>
          <cell r="G600" t="str">
            <v>PINAR M?HENDISLIK A.S.</v>
          </cell>
          <cell r="H600" t="str">
            <v>STOCK SALES</v>
          </cell>
          <cell r="I600">
            <v>258</v>
          </cell>
          <cell r="J600" t="str">
            <v>Feb-2009</v>
          </cell>
          <cell r="K600" t="str">
            <v>Feb-2009</v>
          </cell>
          <cell r="L600" t="str">
            <v>GF</v>
          </cell>
          <cell r="M600" t="str">
            <v>INVERTER</v>
          </cell>
          <cell r="N600" t="str">
            <v>PCS</v>
          </cell>
          <cell r="O600">
            <v>283</v>
          </cell>
          <cell r="P600">
            <v>30</v>
          </cell>
          <cell r="Q600" t="str">
            <v>FUJI OTHERS</v>
          </cell>
          <cell r="R600">
            <v>0</v>
          </cell>
          <cell r="S600">
            <v>30</v>
          </cell>
          <cell r="T600">
            <v>60</v>
          </cell>
          <cell r="U600">
            <v>2</v>
          </cell>
        </row>
        <row r="601">
          <cell r="A601" t="str">
            <v>TP-G1-J1</v>
          </cell>
          <cell r="B601" t="str">
            <v>GS090618</v>
          </cell>
          <cell r="C601">
            <v>9</v>
          </cell>
          <cell r="D601" t="str">
            <v>GI090753</v>
          </cell>
          <cell r="E601">
            <v>20090217</v>
          </cell>
          <cell r="F601" t="str">
            <v>4540</v>
          </cell>
          <cell r="G601" t="str">
            <v>PETER ELECTRONIC GMBH &amp; CO. KG</v>
          </cell>
          <cell r="H601" t="str">
            <v>STOCK SALES</v>
          </cell>
          <cell r="I601">
            <v>256</v>
          </cell>
          <cell r="J601" t="str">
            <v>Feb-2009</v>
          </cell>
          <cell r="K601" t="str">
            <v>Feb-2009</v>
          </cell>
          <cell r="L601" t="str">
            <v>GF</v>
          </cell>
          <cell r="M601" t="str">
            <v>INVERTER</v>
          </cell>
          <cell r="N601" t="str">
            <v>PCS</v>
          </cell>
          <cell r="O601">
            <v>283</v>
          </cell>
          <cell r="P601">
            <v>30</v>
          </cell>
          <cell r="Q601" t="str">
            <v>FUJI OTHERS</v>
          </cell>
          <cell r="R601">
            <v>0</v>
          </cell>
          <cell r="S601">
            <v>30</v>
          </cell>
          <cell r="T601">
            <v>60</v>
          </cell>
          <cell r="U601">
            <v>2</v>
          </cell>
        </row>
        <row r="602">
          <cell r="A602" t="str">
            <v>TP-G1-J1</v>
          </cell>
          <cell r="B602" t="str">
            <v>GS090538</v>
          </cell>
          <cell r="C602">
            <v>6</v>
          </cell>
          <cell r="D602" t="str">
            <v>GI090758</v>
          </cell>
          <cell r="E602">
            <v>20090218</v>
          </cell>
          <cell r="F602" t="str">
            <v>5200</v>
          </cell>
          <cell r="G602" t="str">
            <v>A.F. ELECTRONICS MOTOR CONTROL</v>
          </cell>
          <cell r="H602" t="str">
            <v>STOCK SALES</v>
          </cell>
          <cell r="I602">
            <v>255</v>
          </cell>
          <cell r="J602" t="str">
            <v>Feb-2009</v>
          </cell>
          <cell r="K602" t="str">
            <v>Feb-2009</v>
          </cell>
          <cell r="L602" t="str">
            <v>GF</v>
          </cell>
          <cell r="M602" t="str">
            <v>INVERTER</v>
          </cell>
          <cell r="N602" t="str">
            <v>PCS</v>
          </cell>
          <cell r="O602">
            <v>283</v>
          </cell>
          <cell r="P602">
            <v>30</v>
          </cell>
          <cell r="Q602" t="str">
            <v>FUJI OTHERS</v>
          </cell>
          <cell r="R602">
            <v>0</v>
          </cell>
          <cell r="S602">
            <v>30</v>
          </cell>
          <cell r="T602">
            <v>30</v>
          </cell>
          <cell r="U602">
            <v>1</v>
          </cell>
        </row>
        <row r="603">
          <cell r="A603" t="str">
            <v>FRN0.75G11S-2</v>
          </cell>
          <cell r="B603" t="str">
            <v>GS090182</v>
          </cell>
          <cell r="C603">
            <v>3</v>
          </cell>
          <cell r="D603" t="str">
            <v>GI090536</v>
          </cell>
          <cell r="E603">
            <v>20090203</v>
          </cell>
          <cell r="F603" t="str">
            <v>4810</v>
          </cell>
          <cell r="G603" t="str">
            <v>SST SERVO-SYSTEMTECHNIK GMBH</v>
          </cell>
          <cell r="H603" t="str">
            <v>STOCK SALES</v>
          </cell>
          <cell r="I603">
            <v>3</v>
          </cell>
          <cell r="J603" t="str">
            <v>Feb-2009</v>
          </cell>
          <cell r="K603" t="str">
            <v>Feb-2009</v>
          </cell>
          <cell r="L603" t="str">
            <v>GF</v>
          </cell>
          <cell r="M603" t="str">
            <v>INVERTER</v>
          </cell>
          <cell r="N603" t="str">
            <v>PCS</v>
          </cell>
          <cell r="O603">
            <v>2</v>
          </cell>
          <cell r="P603">
            <v>155</v>
          </cell>
          <cell r="Q603" t="str">
            <v>G11</v>
          </cell>
          <cell r="R603">
            <v>0</v>
          </cell>
          <cell r="S603">
            <v>156.48089999999999</v>
          </cell>
          <cell r="T603">
            <v>156.48089999999999</v>
          </cell>
          <cell r="U603">
            <v>1</v>
          </cell>
        </row>
        <row r="604">
          <cell r="A604" t="str">
            <v>FRN0.75G11S-2</v>
          </cell>
          <cell r="B604" t="str">
            <v>GS084393</v>
          </cell>
          <cell r="C604">
            <v>5</v>
          </cell>
          <cell r="D604" t="str">
            <v>GI090535</v>
          </cell>
          <cell r="E604">
            <v>20090203</v>
          </cell>
          <cell r="F604" t="str">
            <v>7274</v>
          </cell>
          <cell r="G604" t="str">
            <v>SAM GMBH</v>
          </cell>
          <cell r="H604" t="str">
            <v>STOCK SALES</v>
          </cell>
          <cell r="I604">
            <v>2</v>
          </cell>
          <cell r="J604" t="str">
            <v>Feb-2009</v>
          </cell>
          <cell r="K604" t="str">
            <v>Feb-2009</v>
          </cell>
          <cell r="L604" t="str">
            <v>GF</v>
          </cell>
          <cell r="M604" t="str">
            <v>INVERTER</v>
          </cell>
          <cell r="N604" t="str">
            <v>PCS</v>
          </cell>
          <cell r="O604">
            <v>2</v>
          </cell>
          <cell r="P604">
            <v>155</v>
          </cell>
          <cell r="Q604" t="str">
            <v>G11</v>
          </cell>
          <cell r="R604">
            <v>0</v>
          </cell>
          <cell r="S604">
            <v>156.48089999999999</v>
          </cell>
          <cell r="T604">
            <v>156.48089999999999</v>
          </cell>
          <cell r="U604">
            <v>1</v>
          </cell>
        </row>
        <row r="605">
          <cell r="A605" t="str">
            <v>FRN0.75G11S-2</v>
          </cell>
          <cell r="B605" t="str">
            <v>GS090508</v>
          </cell>
          <cell r="C605">
            <v>1</v>
          </cell>
          <cell r="D605" t="str">
            <v>GI090808</v>
          </cell>
          <cell r="E605">
            <v>20090219</v>
          </cell>
          <cell r="F605" t="str">
            <v>7274</v>
          </cell>
          <cell r="G605" t="str">
            <v>SAM GMBH</v>
          </cell>
          <cell r="H605" t="str">
            <v>STOCK SALES</v>
          </cell>
          <cell r="I605">
            <v>2</v>
          </cell>
          <cell r="J605" t="str">
            <v>Feb-2009</v>
          </cell>
          <cell r="K605" t="str">
            <v>Feb-2009</v>
          </cell>
          <cell r="L605" t="str">
            <v>GF</v>
          </cell>
          <cell r="M605" t="str">
            <v>INVERTER</v>
          </cell>
          <cell r="N605" t="str">
            <v>PCS</v>
          </cell>
          <cell r="O605">
            <v>2</v>
          </cell>
          <cell r="P605">
            <v>155</v>
          </cell>
          <cell r="Q605" t="str">
            <v>G11</v>
          </cell>
          <cell r="R605">
            <v>0</v>
          </cell>
          <cell r="S605">
            <v>154.90950000000001</v>
          </cell>
          <cell r="T605">
            <v>2323.6424999999999</v>
          </cell>
          <cell r="U605">
            <v>15</v>
          </cell>
        </row>
        <row r="606">
          <cell r="A606" t="str">
            <v>FRN0.75G11S-4</v>
          </cell>
          <cell r="B606" t="str">
            <v>GS090261</v>
          </cell>
          <cell r="C606">
            <v>3</v>
          </cell>
          <cell r="D606" t="str">
            <v>GI090897</v>
          </cell>
          <cell r="E606">
            <v>20090227</v>
          </cell>
          <cell r="F606" t="str">
            <v>4380</v>
          </cell>
          <cell r="G606" t="str">
            <v>AMTEK,  SPOL. S R.0.</v>
          </cell>
          <cell r="H606" t="str">
            <v>STOCK SALES</v>
          </cell>
          <cell r="I606">
            <v>2</v>
          </cell>
          <cell r="J606" t="str">
            <v>Feb-2009</v>
          </cell>
          <cell r="K606" t="str">
            <v>Feb-2009</v>
          </cell>
          <cell r="L606" t="str">
            <v>GF</v>
          </cell>
          <cell r="M606" t="str">
            <v>INVERTER</v>
          </cell>
          <cell r="N606" t="str">
            <v>PCS</v>
          </cell>
          <cell r="O606">
            <v>2</v>
          </cell>
          <cell r="P606">
            <v>238</v>
          </cell>
          <cell r="Q606" t="str">
            <v>G11</v>
          </cell>
          <cell r="R606">
            <v>0</v>
          </cell>
          <cell r="S606">
            <v>237.8809</v>
          </cell>
          <cell r="T606">
            <v>237.8809</v>
          </cell>
          <cell r="U606">
            <v>1</v>
          </cell>
        </row>
        <row r="607">
          <cell r="A607" t="str">
            <v>FRN0.75G11S-4EN</v>
          </cell>
          <cell r="B607" t="str">
            <v>GS090413</v>
          </cell>
          <cell r="C607">
            <v>1</v>
          </cell>
          <cell r="D607" t="str">
            <v>GI090551</v>
          </cell>
          <cell r="E607">
            <v>20090204</v>
          </cell>
          <cell r="F607" t="str">
            <v>4810</v>
          </cell>
          <cell r="G607" t="str">
            <v>SST SERVO-SYSTEMTECHNIK GMBH</v>
          </cell>
          <cell r="H607" t="str">
            <v>STOCK SALES</v>
          </cell>
          <cell r="I607">
            <v>104</v>
          </cell>
          <cell r="J607" t="str">
            <v>Feb-2009</v>
          </cell>
          <cell r="K607" t="str">
            <v>Feb-2009</v>
          </cell>
          <cell r="L607" t="str">
            <v>GF</v>
          </cell>
          <cell r="M607" t="str">
            <v>INVERTER</v>
          </cell>
          <cell r="N607" t="str">
            <v>PCS</v>
          </cell>
          <cell r="O607">
            <v>105</v>
          </cell>
          <cell r="P607">
            <v>144</v>
          </cell>
          <cell r="Q607" t="str">
            <v>G11</v>
          </cell>
          <cell r="R607">
            <v>0</v>
          </cell>
          <cell r="S607">
            <v>144.3896</v>
          </cell>
          <cell r="T607">
            <v>144.3896</v>
          </cell>
          <cell r="U607">
            <v>1</v>
          </cell>
        </row>
        <row r="608">
          <cell r="A608" t="str">
            <v>FRN0.75G11S-4EN</v>
          </cell>
          <cell r="B608" t="str">
            <v>GS090450</v>
          </cell>
          <cell r="C608">
            <v>2</v>
          </cell>
          <cell r="D608" t="str">
            <v>GI090578</v>
          </cell>
          <cell r="E608">
            <v>20090205</v>
          </cell>
          <cell r="F608" t="str">
            <v>7274</v>
          </cell>
          <cell r="G608" t="str">
            <v>SAM GMBH</v>
          </cell>
          <cell r="H608" t="str">
            <v>STOCK SALES</v>
          </cell>
          <cell r="I608">
            <v>102</v>
          </cell>
          <cell r="J608" t="str">
            <v>Feb-2009</v>
          </cell>
          <cell r="K608" t="str">
            <v>Feb-2009</v>
          </cell>
          <cell r="L608" t="str">
            <v>GF</v>
          </cell>
          <cell r="M608" t="str">
            <v>INVERTER</v>
          </cell>
          <cell r="N608" t="str">
            <v>PCS</v>
          </cell>
          <cell r="O608">
            <v>105</v>
          </cell>
          <cell r="P608">
            <v>144</v>
          </cell>
          <cell r="Q608" t="str">
            <v>G11</v>
          </cell>
          <cell r="R608">
            <v>0</v>
          </cell>
          <cell r="S608">
            <v>144.3896</v>
          </cell>
          <cell r="T608">
            <v>288.7792</v>
          </cell>
          <cell r="U608">
            <v>2</v>
          </cell>
        </row>
        <row r="609">
          <cell r="A609" t="str">
            <v>FRN0.75G11S-4EN</v>
          </cell>
          <cell r="B609" t="str">
            <v>GS090596</v>
          </cell>
          <cell r="C609">
            <v>16</v>
          </cell>
          <cell r="D609" t="str">
            <v>GI090727</v>
          </cell>
          <cell r="E609">
            <v>20090217</v>
          </cell>
          <cell r="F609" t="str">
            <v>7095</v>
          </cell>
          <cell r="G609" t="str">
            <v>FUJI ELECTRIC FRANCE S.A.</v>
          </cell>
          <cell r="H609" t="str">
            <v>STOCK SALES</v>
          </cell>
          <cell r="I609">
            <v>101</v>
          </cell>
          <cell r="J609" t="str">
            <v>Feb-2009</v>
          </cell>
          <cell r="K609" t="str">
            <v>Feb-2009</v>
          </cell>
          <cell r="L609" t="str">
            <v>GF</v>
          </cell>
          <cell r="M609" t="str">
            <v>INVERTER</v>
          </cell>
          <cell r="N609" t="str">
            <v>PCS</v>
          </cell>
          <cell r="O609">
            <v>105</v>
          </cell>
          <cell r="P609">
            <v>144</v>
          </cell>
          <cell r="Q609" t="str">
            <v>G11</v>
          </cell>
          <cell r="R609">
            <v>0</v>
          </cell>
          <cell r="S609">
            <v>144.3896</v>
          </cell>
          <cell r="T609">
            <v>144.3896</v>
          </cell>
          <cell r="U609">
            <v>1</v>
          </cell>
        </row>
        <row r="610">
          <cell r="A610" t="str">
            <v>FRN0.75G11S-4EN</v>
          </cell>
          <cell r="B610" t="str">
            <v>GS090649</v>
          </cell>
          <cell r="C610">
            <v>2</v>
          </cell>
          <cell r="D610" t="str">
            <v>GI090785</v>
          </cell>
          <cell r="E610">
            <v>20090219</v>
          </cell>
          <cell r="F610" t="str">
            <v>7274</v>
          </cell>
          <cell r="G610" t="str">
            <v>SAM GMBH</v>
          </cell>
          <cell r="H610" t="str">
            <v>STOCK SALES</v>
          </cell>
          <cell r="I610">
            <v>99</v>
          </cell>
          <cell r="J610" t="str">
            <v>Feb-2009</v>
          </cell>
          <cell r="K610" t="str">
            <v>Feb-2009</v>
          </cell>
          <cell r="L610" t="str">
            <v>GF</v>
          </cell>
          <cell r="M610" t="str">
            <v>INVERTER</v>
          </cell>
          <cell r="N610" t="str">
            <v>PCS</v>
          </cell>
          <cell r="O610">
            <v>105</v>
          </cell>
          <cell r="P610">
            <v>144</v>
          </cell>
          <cell r="Q610" t="str">
            <v>G11</v>
          </cell>
          <cell r="R610">
            <v>0</v>
          </cell>
          <cell r="S610">
            <v>144.3896</v>
          </cell>
          <cell r="T610">
            <v>288.7792</v>
          </cell>
          <cell r="U610">
            <v>2</v>
          </cell>
        </row>
        <row r="611">
          <cell r="A611" t="str">
            <v>F1S-40W-8.3OHM</v>
          </cell>
          <cell r="B611" t="str">
            <v>GS090353</v>
          </cell>
          <cell r="C611">
            <v>7</v>
          </cell>
          <cell r="D611" t="str">
            <v>GI090561</v>
          </cell>
          <cell r="E611">
            <v>20090210</v>
          </cell>
          <cell r="F611" t="str">
            <v>7365</v>
          </cell>
          <cell r="G611" t="str">
            <v>PINAR M?HENDISLIK A.S.</v>
          </cell>
          <cell r="H611" t="str">
            <v>STOCK SALES</v>
          </cell>
          <cell r="I611">
            <v>4</v>
          </cell>
          <cell r="J611" t="str">
            <v>Feb-2009</v>
          </cell>
          <cell r="K611" t="str">
            <v>Feb-2009</v>
          </cell>
          <cell r="L611" t="str">
            <v>GF</v>
          </cell>
          <cell r="M611" t="str">
            <v>INVERTER</v>
          </cell>
          <cell r="N611" t="str">
            <v>PCS</v>
          </cell>
          <cell r="O611">
            <v>12</v>
          </cell>
          <cell r="P611">
            <v>5</v>
          </cell>
          <cell r="Q611" t="str">
            <v>FUJI OTHERS</v>
          </cell>
          <cell r="R611">
            <v>0</v>
          </cell>
          <cell r="S611">
            <v>4.7973999999999997</v>
          </cell>
          <cell r="T611">
            <v>38.379199999999997</v>
          </cell>
          <cell r="U611">
            <v>8</v>
          </cell>
        </row>
        <row r="612">
          <cell r="A612" t="str">
            <v>F1S-CMV-MD4-30</v>
          </cell>
          <cell r="B612" t="str">
            <v>GS090353</v>
          </cell>
          <cell r="C612">
            <v>5</v>
          </cell>
          <cell r="D612" t="str">
            <v>GI090561</v>
          </cell>
          <cell r="E612">
            <v>20090210</v>
          </cell>
          <cell r="F612" t="str">
            <v>7365</v>
          </cell>
          <cell r="G612" t="str">
            <v>PINAR M?HENDISLIK A.S.</v>
          </cell>
          <cell r="H612" t="str">
            <v>STOCK SALES</v>
          </cell>
          <cell r="I612">
            <v>5</v>
          </cell>
          <cell r="J612" t="str">
            <v>Feb-2009</v>
          </cell>
          <cell r="K612" t="str">
            <v>Feb-2009</v>
          </cell>
          <cell r="L612" t="str">
            <v>GF</v>
          </cell>
          <cell r="M612" t="str">
            <v>INVERTER</v>
          </cell>
          <cell r="N612" t="str">
            <v>PCS</v>
          </cell>
          <cell r="O612">
            <v>7</v>
          </cell>
          <cell r="P612">
            <v>74</v>
          </cell>
          <cell r="Q612" t="str">
            <v>FUJI OTHERS</v>
          </cell>
          <cell r="R612">
            <v>0</v>
          </cell>
          <cell r="S612">
            <v>74.258700000000005</v>
          </cell>
          <cell r="T612">
            <v>148.51740000000001</v>
          </cell>
          <cell r="U612">
            <v>2</v>
          </cell>
        </row>
        <row r="613">
          <cell r="A613" t="str">
            <v>F1S-PWR-MD4-15</v>
          </cell>
          <cell r="B613" t="str">
            <v>GS090694</v>
          </cell>
          <cell r="C613">
            <v>1</v>
          </cell>
          <cell r="D613" t="str">
            <v>GI090836</v>
          </cell>
          <cell r="E613">
            <v>20090220</v>
          </cell>
          <cell r="F613" t="str">
            <v>1301</v>
          </cell>
          <cell r="G613" t="str">
            <v>MVR - MOTORI, VENTILATORI, RIDUTTORI S.R.L.</v>
          </cell>
          <cell r="H613" t="str">
            <v>STOCK SALES</v>
          </cell>
          <cell r="I613">
            <v>2</v>
          </cell>
          <cell r="J613" t="str">
            <v>Feb-2009</v>
          </cell>
          <cell r="K613" t="str">
            <v>Feb-2009</v>
          </cell>
          <cell r="L613" t="str">
            <v>GF</v>
          </cell>
          <cell r="M613" t="str">
            <v>INVERTER</v>
          </cell>
          <cell r="N613" t="str">
            <v>PCS</v>
          </cell>
          <cell r="O613">
            <v>3</v>
          </cell>
          <cell r="P613">
            <v>187</v>
          </cell>
          <cell r="Q613" t="str">
            <v>FUJI OTHERS</v>
          </cell>
          <cell r="R613">
            <v>0</v>
          </cell>
          <cell r="S613">
            <v>186.52250000000001</v>
          </cell>
          <cell r="T613">
            <v>186.52250000000001</v>
          </cell>
          <cell r="U613">
            <v>1</v>
          </cell>
        </row>
        <row r="614">
          <cell r="A614" t="str">
            <v>F1S-PWR-MD4-30</v>
          </cell>
          <cell r="B614" t="str">
            <v>GS090353</v>
          </cell>
          <cell r="C614">
            <v>3</v>
          </cell>
          <cell r="D614" t="str">
            <v>GI090561</v>
          </cell>
          <cell r="E614">
            <v>20090210</v>
          </cell>
          <cell r="F614" t="str">
            <v>7365</v>
          </cell>
          <cell r="G614" t="str">
            <v>PINAR M?HENDISLIK A.S.</v>
          </cell>
          <cell r="H614" t="str">
            <v>STOCK SALES</v>
          </cell>
          <cell r="I614">
            <v>3</v>
          </cell>
          <cell r="J614" t="str">
            <v>Feb-2009</v>
          </cell>
          <cell r="K614" t="str">
            <v>Feb-2009</v>
          </cell>
          <cell r="L614" t="str">
            <v>GF</v>
          </cell>
          <cell r="M614" t="str">
            <v>INVERTER</v>
          </cell>
          <cell r="N614" t="str">
            <v>PCS</v>
          </cell>
          <cell r="O614">
            <v>4</v>
          </cell>
          <cell r="P614">
            <v>189</v>
          </cell>
          <cell r="Q614" t="str">
            <v>FUJI OTHERS</v>
          </cell>
          <cell r="R614">
            <v>0</v>
          </cell>
          <cell r="S614">
            <v>188.68270000000001</v>
          </cell>
          <cell r="T614">
            <v>188.68270000000001</v>
          </cell>
          <cell r="U614">
            <v>1</v>
          </cell>
        </row>
        <row r="615">
          <cell r="A615" t="str">
            <v>G11-CPCB (SA535792-73)</v>
          </cell>
          <cell r="B615" t="str">
            <v>GS090463</v>
          </cell>
          <cell r="C615">
            <v>5</v>
          </cell>
          <cell r="D615" t="str">
            <v>GI090597</v>
          </cell>
          <cell r="E615">
            <v>20090206</v>
          </cell>
          <cell r="F615" t="str">
            <v>4380</v>
          </cell>
          <cell r="G615" t="str">
            <v>AMTEK,  SPOL. S R.0.</v>
          </cell>
          <cell r="H615" t="str">
            <v>STOCK SALES</v>
          </cell>
          <cell r="I615">
            <v>49</v>
          </cell>
          <cell r="J615" t="str">
            <v>Feb-2009</v>
          </cell>
          <cell r="K615" t="str">
            <v>Feb-2009</v>
          </cell>
          <cell r="L615" t="str">
            <v>GF</v>
          </cell>
          <cell r="M615" t="str">
            <v>INVERTER</v>
          </cell>
          <cell r="N615" t="str">
            <v>PCS</v>
          </cell>
          <cell r="O615">
            <v>66</v>
          </cell>
          <cell r="P615">
            <v>107</v>
          </cell>
          <cell r="Q615" t="str">
            <v>FUJI OTHERS</v>
          </cell>
          <cell r="R615">
            <v>0</v>
          </cell>
          <cell r="S615">
            <v>107.32</v>
          </cell>
          <cell r="T615">
            <v>1824.44</v>
          </cell>
          <cell r="U615">
            <v>17</v>
          </cell>
        </row>
        <row r="616">
          <cell r="A616" t="str">
            <v>G11-CPCB (SA535792-77)</v>
          </cell>
          <cell r="B616" t="str">
            <v>GS090463</v>
          </cell>
          <cell r="C616">
            <v>4</v>
          </cell>
          <cell r="D616" t="str">
            <v>GI090597</v>
          </cell>
          <cell r="E616">
            <v>20090206</v>
          </cell>
          <cell r="F616" t="str">
            <v>4380</v>
          </cell>
          <cell r="G616" t="str">
            <v>AMTEK,  SPOL. S R.0.</v>
          </cell>
          <cell r="H616" t="str">
            <v>STOCK SALES</v>
          </cell>
          <cell r="I616">
            <v>0</v>
          </cell>
          <cell r="J616" t="str">
            <v>Feb-2009</v>
          </cell>
          <cell r="K616" t="str">
            <v>Feb-2009</v>
          </cell>
          <cell r="L616" t="str">
            <v>GF</v>
          </cell>
          <cell r="M616" t="str">
            <v>INVERTER</v>
          </cell>
          <cell r="N616" t="str">
            <v>PCS</v>
          </cell>
          <cell r="O616">
            <v>11</v>
          </cell>
          <cell r="P616">
            <v>107</v>
          </cell>
          <cell r="Q616" t="str">
            <v>FUJI OTHERS</v>
          </cell>
          <cell r="R616">
            <v>0</v>
          </cell>
          <cell r="S616">
            <v>107.32</v>
          </cell>
          <cell r="T616">
            <v>1180.52</v>
          </cell>
          <cell r="U616">
            <v>11</v>
          </cell>
        </row>
        <row r="617">
          <cell r="A617" t="str">
            <v>G11-CPCB(E)-LE2 SA530379-08</v>
          </cell>
          <cell r="B617" t="str">
            <v>GS090463</v>
          </cell>
          <cell r="C617">
            <v>3</v>
          </cell>
          <cell r="D617" t="str">
            <v>GI090597</v>
          </cell>
          <cell r="E617">
            <v>20090206</v>
          </cell>
          <cell r="F617" t="str">
            <v>4380</v>
          </cell>
          <cell r="G617" t="str">
            <v>AMTEK,  SPOL. S R.0.</v>
          </cell>
          <cell r="H617" t="str">
            <v>STOCK SALES</v>
          </cell>
          <cell r="I617">
            <v>0</v>
          </cell>
          <cell r="J617" t="str">
            <v>Feb-2009</v>
          </cell>
          <cell r="K617" t="str">
            <v>Feb-2009</v>
          </cell>
          <cell r="L617" t="str">
            <v>GF</v>
          </cell>
          <cell r="M617" t="str">
            <v>INVERTER</v>
          </cell>
          <cell r="N617" t="str">
            <v>PCS</v>
          </cell>
          <cell r="O617">
            <v>2</v>
          </cell>
          <cell r="P617">
            <v>95</v>
          </cell>
          <cell r="Q617" t="str">
            <v>FUJI OTHERS</v>
          </cell>
          <cell r="R617">
            <v>0</v>
          </cell>
          <cell r="S617">
            <v>94.559100000000001</v>
          </cell>
          <cell r="T617">
            <v>189.1182</v>
          </cell>
          <cell r="U617">
            <v>2</v>
          </cell>
        </row>
        <row r="618">
          <cell r="A618" t="str">
            <v>G11-CPCB(FLASH TYPE)</v>
          </cell>
          <cell r="B618" t="str">
            <v>GS090463</v>
          </cell>
          <cell r="C618">
            <v>2</v>
          </cell>
          <cell r="D618" t="str">
            <v>GI090597</v>
          </cell>
          <cell r="E618">
            <v>20090206</v>
          </cell>
          <cell r="F618" t="str">
            <v>4380</v>
          </cell>
          <cell r="G618" t="str">
            <v>AMTEK,  SPOL. S R.0.</v>
          </cell>
          <cell r="H618" t="str">
            <v>STOCK SALES</v>
          </cell>
          <cell r="I618">
            <v>0</v>
          </cell>
          <cell r="J618" t="str">
            <v>Feb-2009</v>
          </cell>
          <cell r="K618" t="str">
            <v>Feb-2009</v>
          </cell>
          <cell r="L618" t="str">
            <v>GF</v>
          </cell>
          <cell r="M618" t="str">
            <v>INVERTER</v>
          </cell>
          <cell r="N618" t="str">
            <v>PCS</v>
          </cell>
          <cell r="O618">
            <v>4</v>
          </cell>
          <cell r="P618">
            <v>0</v>
          </cell>
          <cell r="Q618" t="str">
            <v>FUJI OTHERS</v>
          </cell>
          <cell r="R618">
            <v>0</v>
          </cell>
          <cell r="S618">
            <v>0</v>
          </cell>
          <cell r="T618">
            <v>0</v>
          </cell>
          <cell r="U618">
            <v>4</v>
          </cell>
        </row>
        <row r="619">
          <cell r="A619" t="str">
            <v>G11-CPCB/FLASH (0.4-22)</v>
          </cell>
          <cell r="B619" t="str">
            <v>GS090463</v>
          </cell>
          <cell r="C619">
            <v>1</v>
          </cell>
          <cell r="D619" t="str">
            <v>GI090597</v>
          </cell>
          <cell r="E619">
            <v>20090206</v>
          </cell>
          <cell r="F619" t="str">
            <v>4380</v>
          </cell>
          <cell r="G619" t="str">
            <v>AMTEK,  SPOL. S R.0.</v>
          </cell>
          <cell r="H619" t="str">
            <v>STOCK SALES</v>
          </cell>
          <cell r="I619">
            <v>0</v>
          </cell>
          <cell r="J619" t="str">
            <v>Feb-2009</v>
          </cell>
          <cell r="K619" t="str">
            <v>Feb-2009</v>
          </cell>
          <cell r="L619" t="str">
            <v>GF</v>
          </cell>
          <cell r="M619" t="str">
            <v>INVERTER</v>
          </cell>
          <cell r="N619" t="str">
            <v>PCS</v>
          </cell>
          <cell r="O619">
            <v>1</v>
          </cell>
          <cell r="P619">
            <v>107</v>
          </cell>
          <cell r="Q619" t="str">
            <v>FUJI OTHERS</v>
          </cell>
          <cell r="R619">
            <v>0</v>
          </cell>
          <cell r="S619">
            <v>107.32</v>
          </cell>
          <cell r="T619">
            <v>107.32</v>
          </cell>
          <cell r="U619">
            <v>1</v>
          </cell>
        </row>
        <row r="620">
          <cell r="A620" t="str">
            <v>MMF-09D24TS-RM9</v>
          </cell>
          <cell r="B620" t="str">
            <v>GS090467</v>
          </cell>
          <cell r="C620">
            <v>1</v>
          </cell>
          <cell r="D620" t="str">
            <v>GI090606</v>
          </cell>
          <cell r="E620">
            <v>20090206</v>
          </cell>
          <cell r="F620" t="str">
            <v>7271</v>
          </cell>
          <cell r="G620" t="str">
            <v>LOENNE SCANDINAVIA A. S. (S)</v>
          </cell>
          <cell r="H620" t="str">
            <v>STOCK SALES</v>
          </cell>
          <cell r="I620">
            <v>38</v>
          </cell>
          <cell r="J620" t="str">
            <v>Feb-2009</v>
          </cell>
          <cell r="K620" t="str">
            <v>Feb-2009</v>
          </cell>
          <cell r="L620" t="str">
            <v>GF</v>
          </cell>
          <cell r="M620" t="str">
            <v>INVERTER</v>
          </cell>
          <cell r="N620" t="str">
            <v>PCS</v>
          </cell>
          <cell r="O620">
            <v>39</v>
          </cell>
          <cell r="P620">
            <v>9</v>
          </cell>
          <cell r="Q620" t="str">
            <v>FUJI OTHERS</v>
          </cell>
          <cell r="R620">
            <v>0</v>
          </cell>
          <cell r="S620">
            <v>9.1199999999999992</v>
          </cell>
          <cell r="T620">
            <v>9.1199999999999992</v>
          </cell>
          <cell r="U620">
            <v>1</v>
          </cell>
        </row>
        <row r="621">
          <cell r="A621" t="str">
            <v>MMF-09D24TS-RM9</v>
          </cell>
          <cell r="B621" t="str">
            <v>GS090475</v>
          </cell>
          <cell r="C621">
            <v>1</v>
          </cell>
          <cell r="D621" t="str">
            <v>GI090623</v>
          </cell>
          <cell r="E621">
            <v>20090209</v>
          </cell>
          <cell r="F621" t="str">
            <v>1148</v>
          </cell>
          <cell r="G621" t="str">
            <v>VERMEIRE TRANSMISSIONS</v>
          </cell>
          <cell r="H621" t="str">
            <v>STOCK SALES</v>
          </cell>
          <cell r="I621">
            <v>34</v>
          </cell>
          <cell r="J621" t="str">
            <v>Feb-2009</v>
          </cell>
          <cell r="K621" t="str">
            <v>Feb-2009</v>
          </cell>
          <cell r="L621" t="str">
            <v>GF</v>
          </cell>
          <cell r="M621" t="str">
            <v>INVERTER</v>
          </cell>
          <cell r="N621" t="str">
            <v>PCS</v>
          </cell>
          <cell r="O621">
            <v>39</v>
          </cell>
          <cell r="P621">
            <v>9</v>
          </cell>
          <cell r="Q621" t="str">
            <v>FUJI OTHERS</v>
          </cell>
          <cell r="R621">
            <v>0</v>
          </cell>
          <cell r="S621">
            <v>9.1199999999999992</v>
          </cell>
          <cell r="T621">
            <v>36.479999999999997</v>
          </cell>
          <cell r="U621">
            <v>4</v>
          </cell>
        </row>
        <row r="622">
          <cell r="A622" t="str">
            <v>OFLE-13A-4</v>
          </cell>
          <cell r="B622" t="str">
            <v>GS090477</v>
          </cell>
          <cell r="C622">
            <v>5</v>
          </cell>
          <cell r="D622" t="str">
            <v>GI090625</v>
          </cell>
          <cell r="E622">
            <v>20090209</v>
          </cell>
          <cell r="F622" t="str">
            <v>7274</v>
          </cell>
          <cell r="G622" t="str">
            <v>SAM GMBH</v>
          </cell>
          <cell r="H622" t="str">
            <v>STOCK SALES</v>
          </cell>
          <cell r="I622">
            <v>15</v>
          </cell>
          <cell r="J622" t="str">
            <v>Feb-2009</v>
          </cell>
          <cell r="K622" t="str">
            <v>Feb-2009</v>
          </cell>
          <cell r="L622" t="str">
            <v>GF</v>
          </cell>
          <cell r="M622" t="str">
            <v>INVERTER</v>
          </cell>
          <cell r="N622" t="str">
            <v>PCS</v>
          </cell>
          <cell r="O622">
            <v>17</v>
          </cell>
          <cell r="P622">
            <v>159</v>
          </cell>
          <cell r="Q622" t="str">
            <v>FUJI OTHERS</v>
          </cell>
          <cell r="R622">
            <v>0</v>
          </cell>
          <cell r="S622">
            <v>158.67850000000001</v>
          </cell>
          <cell r="T622">
            <v>317.35700000000003</v>
          </cell>
          <cell r="U622">
            <v>2</v>
          </cell>
        </row>
        <row r="623">
          <cell r="A623" t="str">
            <v>OFLE-24A-4</v>
          </cell>
          <cell r="B623" t="str">
            <v>GS084084</v>
          </cell>
          <cell r="C623">
            <v>2</v>
          </cell>
          <cell r="D623" t="str">
            <v>GI090520</v>
          </cell>
          <cell r="E623">
            <v>20090204</v>
          </cell>
          <cell r="F623" t="str">
            <v>7282</v>
          </cell>
          <cell r="G623" t="str">
            <v>IES INVERT ELECTRIC SYSTEMS LTD.</v>
          </cell>
          <cell r="H623" t="str">
            <v>STOCK SALES</v>
          </cell>
          <cell r="I623">
            <v>0</v>
          </cell>
          <cell r="J623" t="str">
            <v>Feb-2009</v>
          </cell>
          <cell r="K623" t="str">
            <v>Feb-2009</v>
          </cell>
          <cell r="L623" t="str">
            <v>GF</v>
          </cell>
          <cell r="M623" t="str">
            <v>INVERTER</v>
          </cell>
          <cell r="N623" t="str">
            <v>PCS</v>
          </cell>
          <cell r="O623">
            <v>2</v>
          </cell>
          <cell r="P623">
            <v>222</v>
          </cell>
          <cell r="Q623" t="str">
            <v>FUJI OTHERS</v>
          </cell>
          <cell r="R623">
            <v>0</v>
          </cell>
          <cell r="S623">
            <v>221.73</v>
          </cell>
          <cell r="T623">
            <v>443.46</v>
          </cell>
          <cell r="U623">
            <v>2</v>
          </cell>
        </row>
        <row r="624">
          <cell r="A624" t="str">
            <v>OFLE-3.5A-4</v>
          </cell>
          <cell r="B624" t="str">
            <v>GS083707</v>
          </cell>
          <cell r="C624">
            <v>4</v>
          </cell>
          <cell r="D624" t="str">
            <v>GI090680</v>
          </cell>
          <cell r="E624">
            <v>20090212</v>
          </cell>
          <cell r="F624" t="str">
            <v>7274</v>
          </cell>
          <cell r="G624" t="str">
            <v>SAM GMBH</v>
          </cell>
          <cell r="H624" t="str">
            <v>STOCK SALES</v>
          </cell>
          <cell r="I624">
            <v>0</v>
          </cell>
          <cell r="J624" t="str">
            <v>Feb-2009</v>
          </cell>
          <cell r="K624" t="str">
            <v>Feb-2009</v>
          </cell>
          <cell r="L624" t="str">
            <v>GF</v>
          </cell>
          <cell r="M624" t="str">
            <v>INVERTER</v>
          </cell>
          <cell r="N624" t="str">
            <v>PCS</v>
          </cell>
          <cell r="O624">
            <v>2</v>
          </cell>
          <cell r="P624">
            <v>128</v>
          </cell>
          <cell r="Q624" t="str">
            <v>FUJI OTHERS</v>
          </cell>
          <cell r="R624">
            <v>0</v>
          </cell>
          <cell r="S624">
            <v>127.85</v>
          </cell>
          <cell r="T624">
            <v>255.7</v>
          </cell>
          <cell r="U624">
            <v>2</v>
          </cell>
        </row>
        <row r="625">
          <cell r="A625" t="str">
            <v>OFLE-32A-4</v>
          </cell>
          <cell r="B625" t="str">
            <v>GS090044</v>
          </cell>
          <cell r="C625">
            <v>9</v>
          </cell>
          <cell r="D625" t="str">
            <v>GI090896</v>
          </cell>
          <cell r="E625">
            <v>20090227</v>
          </cell>
          <cell r="F625" t="str">
            <v>7950</v>
          </cell>
          <cell r="G625" t="str">
            <v>FUJI ELECTRIC FA EUROPE (CH) GMBH</v>
          </cell>
          <cell r="H625" t="str">
            <v>STOCK SALES</v>
          </cell>
          <cell r="I625">
            <v>0</v>
          </cell>
          <cell r="J625" t="str">
            <v>Feb-2009</v>
          </cell>
          <cell r="K625" t="str">
            <v>Feb-2009</v>
          </cell>
          <cell r="L625" t="str">
            <v>GF</v>
          </cell>
          <cell r="M625" t="str">
            <v>INVERTER</v>
          </cell>
          <cell r="N625" t="str">
            <v>PCS</v>
          </cell>
          <cell r="O625">
            <v>0</v>
          </cell>
          <cell r="P625">
            <v>249</v>
          </cell>
          <cell r="Q625" t="str">
            <v>FUJI OTHERS</v>
          </cell>
          <cell r="R625">
            <v>0</v>
          </cell>
          <cell r="S625">
            <v>248.96</v>
          </cell>
          <cell r="T625">
            <v>248.96</v>
          </cell>
          <cell r="U625">
            <v>1</v>
          </cell>
        </row>
        <row r="626">
          <cell r="A626" t="str">
            <v>OFLE-4.5A-4</v>
          </cell>
          <cell r="B626" t="str">
            <v>GS090450</v>
          </cell>
          <cell r="C626">
            <v>6</v>
          </cell>
          <cell r="D626" t="str">
            <v>GI090578</v>
          </cell>
          <cell r="E626">
            <v>20090205</v>
          </cell>
          <cell r="F626" t="str">
            <v>7274</v>
          </cell>
          <cell r="G626" t="str">
            <v>SAM GMBH</v>
          </cell>
          <cell r="H626" t="str">
            <v>STOCK SALES</v>
          </cell>
          <cell r="I626">
            <v>21</v>
          </cell>
          <cell r="J626" t="str">
            <v>Feb-2009</v>
          </cell>
          <cell r="K626" t="str">
            <v>Feb-2009</v>
          </cell>
          <cell r="L626" t="str">
            <v>GF</v>
          </cell>
          <cell r="M626" t="str">
            <v>INVERTER</v>
          </cell>
          <cell r="N626" t="str">
            <v>PCS</v>
          </cell>
          <cell r="O626">
            <v>23</v>
          </cell>
          <cell r="P626">
            <v>109</v>
          </cell>
          <cell r="Q626" t="str">
            <v>FUJI OTHERS</v>
          </cell>
          <cell r="R626">
            <v>0</v>
          </cell>
          <cell r="S626">
            <v>108.5793</v>
          </cell>
          <cell r="T626">
            <v>217.15860000000001</v>
          </cell>
          <cell r="U626">
            <v>2</v>
          </cell>
        </row>
        <row r="627">
          <cell r="A627" t="str">
            <v>OFLE-4.5A-4</v>
          </cell>
          <cell r="B627" t="str">
            <v>GS090603</v>
          </cell>
          <cell r="C627">
            <v>12</v>
          </cell>
          <cell r="D627" t="str">
            <v>GI090730</v>
          </cell>
          <cell r="E627">
            <v>20090217</v>
          </cell>
          <cell r="F627" t="str">
            <v>7950</v>
          </cell>
          <cell r="G627" t="str">
            <v>FUJI ELECTRIC FA EUROPE (CH) GMBH</v>
          </cell>
          <cell r="H627" t="str">
            <v>STOCK SALES</v>
          </cell>
          <cell r="I627">
            <v>20</v>
          </cell>
          <cell r="J627" t="str">
            <v>Feb-2009</v>
          </cell>
          <cell r="K627" t="str">
            <v>Feb-2009</v>
          </cell>
          <cell r="L627" t="str">
            <v>GF</v>
          </cell>
          <cell r="M627" t="str">
            <v>INVERTER</v>
          </cell>
          <cell r="N627" t="str">
            <v>PCS</v>
          </cell>
          <cell r="O627">
            <v>23</v>
          </cell>
          <cell r="P627">
            <v>109</v>
          </cell>
          <cell r="Q627" t="str">
            <v>FUJI OTHERS</v>
          </cell>
          <cell r="R627">
            <v>0</v>
          </cell>
          <cell r="S627">
            <v>108.5793</v>
          </cell>
          <cell r="T627">
            <v>108.5793</v>
          </cell>
          <cell r="U627">
            <v>1</v>
          </cell>
        </row>
        <row r="628">
          <cell r="A628" t="str">
            <v>OFLE-8A-4</v>
          </cell>
          <cell r="B628" t="str">
            <v>GS090450</v>
          </cell>
          <cell r="C628">
            <v>7</v>
          </cell>
          <cell r="D628" t="str">
            <v>GI090578</v>
          </cell>
          <cell r="E628">
            <v>20090205</v>
          </cell>
          <cell r="F628" t="str">
            <v>7274</v>
          </cell>
          <cell r="G628" t="str">
            <v>SAM GMBH</v>
          </cell>
          <cell r="H628" t="str">
            <v>STOCK SALES</v>
          </cell>
          <cell r="I628">
            <v>9</v>
          </cell>
          <cell r="J628" t="str">
            <v>Feb-2009</v>
          </cell>
          <cell r="K628" t="str">
            <v>Feb-2009</v>
          </cell>
          <cell r="L628" t="str">
            <v>GF</v>
          </cell>
          <cell r="M628" t="str">
            <v>INVERTER</v>
          </cell>
          <cell r="N628" t="str">
            <v>PCS</v>
          </cell>
          <cell r="O628">
            <v>11</v>
          </cell>
          <cell r="P628">
            <v>159</v>
          </cell>
          <cell r="Q628" t="str">
            <v>FUJI OTHERS</v>
          </cell>
          <cell r="R628">
            <v>0</v>
          </cell>
          <cell r="S628">
            <v>159.16810000000001</v>
          </cell>
          <cell r="T628">
            <v>318.33620000000002</v>
          </cell>
          <cell r="U628">
            <v>2</v>
          </cell>
        </row>
        <row r="629">
          <cell r="A629" t="str">
            <v>OPC-C1-RB</v>
          </cell>
          <cell r="B629" t="str">
            <v>GS090505</v>
          </cell>
          <cell r="C629">
            <v>1</v>
          </cell>
          <cell r="D629" t="str">
            <v>GI090641</v>
          </cell>
          <cell r="E629">
            <v>20090213</v>
          </cell>
          <cell r="F629" t="str">
            <v>7016</v>
          </cell>
          <cell r="G629" t="str">
            <v>WALTER MEILE GMBH</v>
          </cell>
          <cell r="H629" t="str">
            <v>STOCK SALES</v>
          </cell>
          <cell r="I629">
            <v>86</v>
          </cell>
          <cell r="J629" t="str">
            <v>Feb-2009</v>
          </cell>
          <cell r="K629" t="str">
            <v>Feb-2009</v>
          </cell>
          <cell r="L629" t="str">
            <v>GF</v>
          </cell>
          <cell r="M629" t="str">
            <v>INVERTER</v>
          </cell>
          <cell r="N629" t="str">
            <v>PCS</v>
          </cell>
          <cell r="O629">
            <v>96</v>
          </cell>
          <cell r="P629">
            <v>13</v>
          </cell>
          <cell r="Q629" t="str">
            <v>FUJI OTHERS</v>
          </cell>
          <cell r="R629">
            <v>0</v>
          </cell>
          <cell r="S629">
            <v>12.899900000000001</v>
          </cell>
          <cell r="T629">
            <v>128.999</v>
          </cell>
          <cell r="U629">
            <v>10</v>
          </cell>
        </row>
        <row r="630">
          <cell r="A630" t="str">
            <v>OPC-C1-RB</v>
          </cell>
          <cell r="B630" t="str">
            <v>GS090602</v>
          </cell>
          <cell r="C630">
            <v>1</v>
          </cell>
          <cell r="D630" t="str">
            <v>GI090728</v>
          </cell>
          <cell r="E630">
            <v>20090217</v>
          </cell>
          <cell r="F630" t="str">
            <v>7950</v>
          </cell>
          <cell r="G630" t="str">
            <v>FUJI ELECTRIC FA EUROPE (CH) GMBH</v>
          </cell>
          <cell r="H630" t="str">
            <v>STOCK SALES</v>
          </cell>
          <cell r="I630">
            <v>76</v>
          </cell>
          <cell r="J630" t="str">
            <v>Feb-2009</v>
          </cell>
          <cell r="K630" t="str">
            <v>Feb-2009</v>
          </cell>
          <cell r="L630" t="str">
            <v>GF</v>
          </cell>
          <cell r="M630" t="str">
            <v>INVERTER</v>
          </cell>
          <cell r="N630" t="str">
            <v>PCS</v>
          </cell>
          <cell r="O630">
            <v>96</v>
          </cell>
          <cell r="P630">
            <v>13</v>
          </cell>
          <cell r="Q630" t="str">
            <v>FUJI OTHERS</v>
          </cell>
          <cell r="R630">
            <v>0</v>
          </cell>
          <cell r="S630">
            <v>12.899900000000001</v>
          </cell>
          <cell r="T630">
            <v>128.999</v>
          </cell>
          <cell r="U630">
            <v>10</v>
          </cell>
        </row>
        <row r="631">
          <cell r="A631" t="str">
            <v>OPC-C1-RS</v>
          </cell>
          <cell r="B631" t="str">
            <v>GS090613</v>
          </cell>
          <cell r="C631">
            <v>1</v>
          </cell>
          <cell r="D631" t="str">
            <v>GI090750</v>
          </cell>
          <cell r="E631">
            <v>20090217</v>
          </cell>
          <cell r="F631" t="str">
            <v>4450</v>
          </cell>
          <cell r="G631" t="str">
            <v>FUJI ELECTRIC FA SUCURSAL EN ESPA?A</v>
          </cell>
          <cell r="H631" t="str">
            <v>STOCK SALES</v>
          </cell>
          <cell r="I631">
            <v>1207</v>
          </cell>
          <cell r="J631" t="str">
            <v>Feb-2009</v>
          </cell>
          <cell r="K631" t="str">
            <v>Feb-2009</v>
          </cell>
          <cell r="L631" t="str">
            <v>GF</v>
          </cell>
          <cell r="M631" t="str">
            <v>INVERTER</v>
          </cell>
          <cell r="N631" t="str">
            <v>PCS</v>
          </cell>
          <cell r="O631">
            <v>1257</v>
          </cell>
          <cell r="P631">
            <v>9</v>
          </cell>
          <cell r="Q631" t="str">
            <v>FUJI OTHERS</v>
          </cell>
          <cell r="R631">
            <v>0</v>
          </cell>
          <cell r="S631">
            <v>9.42</v>
          </cell>
          <cell r="T631">
            <v>471</v>
          </cell>
          <cell r="U631">
            <v>50</v>
          </cell>
        </row>
        <row r="632">
          <cell r="A632" t="str">
            <v>OPC-C1-RS</v>
          </cell>
          <cell r="B632" t="str">
            <v>GS090635</v>
          </cell>
          <cell r="C632">
            <v>1</v>
          </cell>
          <cell r="D632" t="str">
            <v>GI090771</v>
          </cell>
          <cell r="E632">
            <v>20090218</v>
          </cell>
          <cell r="F632" t="str">
            <v>7820</v>
          </cell>
          <cell r="G632" t="str">
            <v>DIPL.-ING. PETER ZARDEN</v>
          </cell>
          <cell r="H632" t="str">
            <v>STOCK SALES</v>
          </cell>
          <cell r="I632">
            <v>1206</v>
          </cell>
          <cell r="J632" t="str">
            <v>Feb-2009</v>
          </cell>
          <cell r="K632" t="str">
            <v>Feb-2009</v>
          </cell>
          <cell r="L632" t="str">
            <v>GF</v>
          </cell>
          <cell r="M632" t="str">
            <v>INVERTER</v>
          </cell>
          <cell r="N632" t="str">
            <v>PCS</v>
          </cell>
          <cell r="O632">
            <v>1257</v>
          </cell>
          <cell r="P632">
            <v>9</v>
          </cell>
          <cell r="Q632" t="str">
            <v>FUJI OTHERS</v>
          </cell>
          <cell r="R632">
            <v>0</v>
          </cell>
          <cell r="S632">
            <v>9.42</v>
          </cell>
          <cell r="T632">
            <v>9.42</v>
          </cell>
          <cell r="U632">
            <v>1</v>
          </cell>
        </row>
        <row r="633">
          <cell r="A633" t="str">
            <v>OPC-E1-RS</v>
          </cell>
          <cell r="B633" t="str">
            <v>GS090438</v>
          </cell>
          <cell r="C633">
            <v>7</v>
          </cell>
          <cell r="D633" t="str">
            <v>GI090685</v>
          </cell>
          <cell r="E633">
            <v>20090213</v>
          </cell>
          <cell r="F633" t="str">
            <v>4380</v>
          </cell>
          <cell r="G633" t="str">
            <v>AMTEK,  SPOL. S R.0.</v>
          </cell>
          <cell r="H633" t="str">
            <v>STOCK SALES</v>
          </cell>
          <cell r="I633">
            <v>1036</v>
          </cell>
          <cell r="J633" t="str">
            <v>Feb-2009</v>
          </cell>
          <cell r="K633" t="str">
            <v>Feb-2009</v>
          </cell>
          <cell r="L633" t="str">
            <v>GF</v>
          </cell>
          <cell r="M633" t="str">
            <v>INVERTER</v>
          </cell>
          <cell r="N633" t="str">
            <v>PCS</v>
          </cell>
          <cell r="O633">
            <v>1041</v>
          </cell>
          <cell r="P633">
            <v>21</v>
          </cell>
          <cell r="Q633" t="str">
            <v>FUJI OTHERS</v>
          </cell>
          <cell r="R633">
            <v>0</v>
          </cell>
          <cell r="S633">
            <v>20.900099999999998</v>
          </cell>
          <cell r="T633">
            <v>41.800199999999997</v>
          </cell>
          <cell r="U633">
            <v>2</v>
          </cell>
        </row>
        <row r="634">
          <cell r="A634" t="str">
            <v>OPC-E1-RS</v>
          </cell>
          <cell r="B634" t="str">
            <v>GS090395</v>
          </cell>
          <cell r="C634">
            <v>3</v>
          </cell>
          <cell r="D634" t="str">
            <v>GI090695</v>
          </cell>
          <cell r="E634">
            <v>20090218</v>
          </cell>
          <cell r="F634" t="str">
            <v>1301</v>
          </cell>
          <cell r="G634" t="str">
            <v>MVR - MOTORI, VENTILATORI, RIDUTTORI S.R.L.</v>
          </cell>
          <cell r="H634" t="str">
            <v>STOCK SALES</v>
          </cell>
          <cell r="I634">
            <v>1016</v>
          </cell>
          <cell r="J634" t="str">
            <v>Feb-2009</v>
          </cell>
          <cell r="K634" t="str">
            <v>Feb-2009</v>
          </cell>
          <cell r="L634" t="str">
            <v>GF</v>
          </cell>
          <cell r="M634" t="str">
            <v>INVERTER</v>
          </cell>
          <cell r="N634" t="str">
            <v>PCS</v>
          </cell>
          <cell r="O634">
            <v>1041</v>
          </cell>
          <cell r="P634">
            <v>21</v>
          </cell>
          <cell r="Q634" t="str">
            <v>FUJI OTHERS</v>
          </cell>
          <cell r="R634">
            <v>0</v>
          </cell>
          <cell r="S634">
            <v>20.900099999999998</v>
          </cell>
          <cell r="T634">
            <v>418.00199999999995</v>
          </cell>
          <cell r="U634">
            <v>20</v>
          </cell>
        </row>
        <row r="635">
          <cell r="A635" t="str">
            <v>OPC-E1-RS</v>
          </cell>
          <cell r="B635" t="str">
            <v>GS082034</v>
          </cell>
          <cell r="C635">
            <v>3</v>
          </cell>
          <cell r="D635" t="str">
            <v>GI090777</v>
          </cell>
          <cell r="E635">
            <v>20090218</v>
          </cell>
          <cell r="F635" t="str">
            <v>4450</v>
          </cell>
          <cell r="G635" t="str">
            <v>FUJI ELECTRIC FA SUCURSAL EN ESPA?A</v>
          </cell>
          <cell r="H635" t="str">
            <v>STOCK SALES</v>
          </cell>
          <cell r="I635">
            <v>826</v>
          </cell>
          <cell r="J635" t="str">
            <v>Feb-2009</v>
          </cell>
          <cell r="K635" t="str">
            <v>Feb-2009</v>
          </cell>
          <cell r="L635" t="str">
            <v>GF</v>
          </cell>
          <cell r="M635" t="str">
            <v>INVERTER</v>
          </cell>
          <cell r="N635" t="str">
            <v>PCS</v>
          </cell>
          <cell r="O635">
            <v>1041</v>
          </cell>
          <cell r="P635">
            <v>21</v>
          </cell>
          <cell r="Q635" t="str">
            <v>FUJI OTHERS</v>
          </cell>
          <cell r="R635">
            <v>0</v>
          </cell>
          <cell r="S635">
            <v>20.900099999999998</v>
          </cell>
          <cell r="T635">
            <v>3971.0189999999998</v>
          </cell>
          <cell r="U635">
            <v>190</v>
          </cell>
        </row>
        <row r="636">
          <cell r="A636" t="str">
            <v>OPC-E1-RS</v>
          </cell>
          <cell r="B636" t="str">
            <v>GS084438</v>
          </cell>
          <cell r="C636">
            <v>3</v>
          </cell>
          <cell r="D636" t="str">
            <v>GI090790</v>
          </cell>
          <cell r="E636">
            <v>20090219</v>
          </cell>
          <cell r="F636" t="str">
            <v>1301</v>
          </cell>
          <cell r="G636" t="str">
            <v>MVR - MOTORI, VENTILATORI, RIDUTTORI S.R.L.</v>
          </cell>
          <cell r="H636" t="str">
            <v>STOCK SALES</v>
          </cell>
          <cell r="I636">
            <v>806</v>
          </cell>
          <cell r="J636" t="str">
            <v>Feb-2009</v>
          </cell>
          <cell r="K636" t="str">
            <v>Feb-2009</v>
          </cell>
          <cell r="L636" t="str">
            <v>GF</v>
          </cell>
          <cell r="M636" t="str">
            <v>INVERTER</v>
          </cell>
          <cell r="N636" t="str">
            <v>PCS</v>
          </cell>
          <cell r="O636">
            <v>1041</v>
          </cell>
          <cell r="P636">
            <v>21</v>
          </cell>
          <cell r="Q636" t="str">
            <v>FUJI OTHERS</v>
          </cell>
          <cell r="R636">
            <v>0</v>
          </cell>
          <cell r="S636">
            <v>20.900099999999998</v>
          </cell>
          <cell r="T636">
            <v>418.00199999999995</v>
          </cell>
          <cell r="U636">
            <v>20</v>
          </cell>
        </row>
        <row r="637">
          <cell r="A637" t="str">
            <v>OPC-E1-RS</v>
          </cell>
          <cell r="B637" t="str">
            <v>GS090616</v>
          </cell>
          <cell r="C637">
            <v>57</v>
          </cell>
          <cell r="D637" t="str">
            <v>GI090887</v>
          </cell>
          <cell r="E637">
            <v>20090225</v>
          </cell>
          <cell r="F637" t="str">
            <v>4028</v>
          </cell>
          <cell r="G637" t="str">
            <v>KON-TEK AUTOMATION AND DRIVES</v>
          </cell>
          <cell r="H637" t="str">
            <v>STOCK SALES</v>
          </cell>
          <cell r="I637">
            <v>801</v>
          </cell>
          <cell r="J637" t="str">
            <v>Feb-2009</v>
          </cell>
          <cell r="K637" t="str">
            <v>Feb-2009</v>
          </cell>
          <cell r="L637" t="str">
            <v>GF</v>
          </cell>
          <cell r="M637" t="str">
            <v>INVERTER</v>
          </cell>
          <cell r="N637" t="str">
            <v>PCS</v>
          </cell>
          <cell r="O637">
            <v>1041</v>
          </cell>
          <cell r="P637">
            <v>21</v>
          </cell>
          <cell r="Q637" t="str">
            <v>FUJI OTHERS</v>
          </cell>
          <cell r="R637">
            <v>0</v>
          </cell>
          <cell r="S637">
            <v>20.900099999999998</v>
          </cell>
          <cell r="T637">
            <v>104.50049999999999</v>
          </cell>
          <cell r="U637">
            <v>5</v>
          </cell>
        </row>
        <row r="638">
          <cell r="A638" t="str">
            <v>OPC-E1-SY</v>
          </cell>
          <cell r="B638" t="str">
            <v>GS090404</v>
          </cell>
          <cell r="C638">
            <v>13</v>
          </cell>
          <cell r="D638" t="str">
            <v>GI090548</v>
          </cell>
          <cell r="E638">
            <v>20090210</v>
          </cell>
          <cell r="F638" t="str">
            <v>7365</v>
          </cell>
          <cell r="G638" t="str">
            <v>PINAR M?HENDISLIK A.S.</v>
          </cell>
          <cell r="H638" t="str">
            <v>STOCK SALES</v>
          </cell>
          <cell r="I638">
            <v>54</v>
          </cell>
          <cell r="J638" t="str">
            <v>Feb-2009</v>
          </cell>
          <cell r="K638" t="str">
            <v>Feb-2009</v>
          </cell>
          <cell r="L638" t="str">
            <v>GF</v>
          </cell>
          <cell r="M638" t="str">
            <v>INVERTER</v>
          </cell>
          <cell r="N638" t="str">
            <v>PCS</v>
          </cell>
          <cell r="O638">
            <v>55</v>
          </cell>
          <cell r="P638">
            <v>53</v>
          </cell>
          <cell r="Q638" t="str">
            <v>FUJI OTHERS</v>
          </cell>
          <cell r="R638">
            <v>0</v>
          </cell>
          <cell r="S638">
            <v>52.7727</v>
          </cell>
          <cell r="T638">
            <v>52.7727</v>
          </cell>
          <cell r="U638">
            <v>1</v>
          </cell>
        </row>
        <row r="639">
          <cell r="A639" t="str">
            <v>OPC-F1-RS</v>
          </cell>
          <cell r="B639" t="str">
            <v>GS082857</v>
          </cell>
          <cell r="C639">
            <v>7</v>
          </cell>
          <cell r="D639" t="str">
            <v>GI090515</v>
          </cell>
          <cell r="E639">
            <v>20090204</v>
          </cell>
          <cell r="F639" t="str">
            <v>7282</v>
          </cell>
          <cell r="G639" t="str">
            <v>IES INVERT ELECTRIC SYSTEMS LTD.</v>
          </cell>
          <cell r="H639" t="str">
            <v>STOCK SALES</v>
          </cell>
          <cell r="I639">
            <v>45</v>
          </cell>
          <cell r="J639" t="str">
            <v>Feb-2009</v>
          </cell>
          <cell r="K639" t="str">
            <v>Feb-2009</v>
          </cell>
          <cell r="L639" t="str">
            <v>GF</v>
          </cell>
          <cell r="M639" t="str">
            <v>INVERTER</v>
          </cell>
          <cell r="N639" t="str">
            <v>PCS</v>
          </cell>
          <cell r="O639">
            <v>55</v>
          </cell>
          <cell r="P639">
            <v>21</v>
          </cell>
          <cell r="Q639" t="str">
            <v>FUJI OTHERS</v>
          </cell>
          <cell r="R639">
            <v>0</v>
          </cell>
          <cell r="S639">
            <v>20.9998</v>
          </cell>
          <cell r="T639">
            <v>209.99799999999999</v>
          </cell>
          <cell r="U639">
            <v>10</v>
          </cell>
        </row>
        <row r="640">
          <cell r="A640" t="str">
            <v>OPC-F1-RS</v>
          </cell>
          <cell r="B640" t="str">
            <v>GS090574</v>
          </cell>
          <cell r="C640">
            <v>1</v>
          </cell>
          <cell r="D640" t="str">
            <v>GI090697</v>
          </cell>
          <cell r="E640">
            <v>20090213</v>
          </cell>
          <cell r="F640" t="str">
            <v>4080</v>
          </cell>
          <cell r="G640" t="str">
            <v>SIDE SERVICIO INDUSTRIAL DE ELECTRONICA SA</v>
          </cell>
          <cell r="H640" t="str">
            <v>STOCK SALES</v>
          </cell>
          <cell r="I640">
            <v>43</v>
          </cell>
          <cell r="J640" t="str">
            <v>Feb-2009</v>
          </cell>
          <cell r="K640" t="str">
            <v>Feb-2009</v>
          </cell>
          <cell r="L640" t="str">
            <v>GF</v>
          </cell>
          <cell r="M640" t="str">
            <v>INVERTER</v>
          </cell>
          <cell r="N640" t="str">
            <v>PCS</v>
          </cell>
          <cell r="O640">
            <v>55</v>
          </cell>
          <cell r="P640">
            <v>21</v>
          </cell>
          <cell r="Q640" t="str">
            <v>FUJI OTHERS</v>
          </cell>
          <cell r="R640">
            <v>0</v>
          </cell>
          <cell r="S640">
            <v>20.9998</v>
          </cell>
          <cell r="T640">
            <v>41.999600000000001</v>
          </cell>
          <cell r="U640">
            <v>2</v>
          </cell>
        </row>
        <row r="641">
          <cell r="A641" t="str">
            <v>OPC-F1-RS</v>
          </cell>
          <cell r="B641" t="str">
            <v>GS090616</v>
          </cell>
          <cell r="C641">
            <v>87</v>
          </cell>
          <cell r="D641" t="str">
            <v>GI090887</v>
          </cell>
          <cell r="E641">
            <v>20090225</v>
          </cell>
          <cell r="F641" t="str">
            <v>4028</v>
          </cell>
          <cell r="G641" t="str">
            <v>KON-TEK AUTOMATION AND DRIVES</v>
          </cell>
          <cell r="H641" t="str">
            <v>STOCK SALES</v>
          </cell>
          <cell r="I641">
            <v>38</v>
          </cell>
          <cell r="J641" t="str">
            <v>Feb-2009</v>
          </cell>
          <cell r="K641" t="str">
            <v>Feb-2009</v>
          </cell>
          <cell r="L641" t="str">
            <v>GF</v>
          </cell>
          <cell r="M641" t="str">
            <v>INVERTER</v>
          </cell>
          <cell r="N641" t="str">
            <v>PCS</v>
          </cell>
          <cell r="O641">
            <v>55</v>
          </cell>
          <cell r="P641">
            <v>21</v>
          </cell>
          <cell r="Q641" t="str">
            <v>FUJI OTHERS</v>
          </cell>
          <cell r="R641">
            <v>0</v>
          </cell>
          <cell r="S641">
            <v>20.9998</v>
          </cell>
          <cell r="T641">
            <v>104.999</v>
          </cell>
          <cell r="U641">
            <v>5</v>
          </cell>
        </row>
        <row r="642">
          <cell r="A642" t="str">
            <v>OPC-F1-RY</v>
          </cell>
          <cell r="B642" t="str">
            <v>GS090538</v>
          </cell>
          <cell r="C642">
            <v>7</v>
          </cell>
          <cell r="D642" t="str">
            <v>GI090758</v>
          </cell>
          <cell r="E642">
            <v>20090218</v>
          </cell>
          <cell r="F642" t="str">
            <v>5200</v>
          </cell>
          <cell r="G642" t="str">
            <v>A.F. ELECTRONICS MOTOR CONTROL</v>
          </cell>
          <cell r="H642" t="str">
            <v>STOCK SALES</v>
          </cell>
          <cell r="I642">
            <v>40</v>
          </cell>
          <cell r="J642" t="str">
            <v>Feb-2009</v>
          </cell>
          <cell r="K642" t="str">
            <v>Feb-2009</v>
          </cell>
          <cell r="L642" t="str">
            <v>GF</v>
          </cell>
          <cell r="M642" t="str">
            <v>INVERTER</v>
          </cell>
          <cell r="N642" t="str">
            <v>PCS</v>
          </cell>
          <cell r="O642">
            <v>41</v>
          </cell>
          <cell r="P642">
            <v>29</v>
          </cell>
          <cell r="Q642" t="str">
            <v>FUJI OTHERS</v>
          </cell>
          <cell r="R642">
            <v>0</v>
          </cell>
          <cell r="S642">
            <v>28.994900000000001</v>
          </cell>
          <cell r="T642">
            <v>28.994900000000001</v>
          </cell>
          <cell r="U642">
            <v>1</v>
          </cell>
        </row>
        <row r="643">
          <cell r="A643" t="str">
            <v>OPC-F1-RY</v>
          </cell>
          <cell r="B643" t="str">
            <v>GS090616</v>
          </cell>
          <cell r="C643">
            <v>86</v>
          </cell>
          <cell r="D643" t="str">
            <v>GI090887</v>
          </cell>
          <cell r="E643">
            <v>20090225</v>
          </cell>
          <cell r="F643" t="str">
            <v>4028</v>
          </cell>
          <cell r="G643" t="str">
            <v>KON-TEK AUTOMATION AND DRIVES</v>
          </cell>
          <cell r="H643" t="str">
            <v>STOCK SALES</v>
          </cell>
          <cell r="I643">
            <v>30</v>
          </cell>
          <cell r="J643" t="str">
            <v>Feb-2009</v>
          </cell>
          <cell r="K643" t="str">
            <v>Feb-2009</v>
          </cell>
          <cell r="L643" t="str">
            <v>GF</v>
          </cell>
          <cell r="M643" t="str">
            <v>INVERTER</v>
          </cell>
          <cell r="N643" t="str">
            <v>PCS</v>
          </cell>
          <cell r="O643">
            <v>41</v>
          </cell>
          <cell r="P643">
            <v>29</v>
          </cell>
          <cell r="Q643" t="str">
            <v>FUJI OTHERS</v>
          </cell>
          <cell r="R643">
            <v>0</v>
          </cell>
          <cell r="S643">
            <v>28.994900000000001</v>
          </cell>
          <cell r="T643">
            <v>289.94900000000001</v>
          </cell>
          <cell r="U643">
            <v>10</v>
          </cell>
        </row>
        <row r="644">
          <cell r="A644" t="str">
            <v>OPC-G11S-AIO</v>
          </cell>
          <cell r="B644" t="str">
            <v>GS090596</v>
          </cell>
          <cell r="C644">
            <v>18</v>
          </cell>
          <cell r="D644" t="str">
            <v>GI090727</v>
          </cell>
          <cell r="E644">
            <v>20090217</v>
          </cell>
          <cell r="F644" t="str">
            <v>7095</v>
          </cell>
          <cell r="G644" t="str">
            <v>FUJI ELECTRIC FRANCE S.A.</v>
          </cell>
          <cell r="H644" t="str">
            <v>STOCK SALES</v>
          </cell>
          <cell r="I644">
            <v>2</v>
          </cell>
          <cell r="J644" t="str">
            <v>Feb-2009</v>
          </cell>
          <cell r="K644" t="str">
            <v>Feb-2009</v>
          </cell>
          <cell r="L644" t="str">
            <v>GF</v>
          </cell>
          <cell r="M644" t="str">
            <v>INVERTER</v>
          </cell>
          <cell r="N644" t="str">
            <v>PCS</v>
          </cell>
          <cell r="O644">
            <v>3</v>
          </cell>
          <cell r="P644">
            <v>112</v>
          </cell>
          <cell r="Q644" t="str">
            <v>FUJI OTHERS</v>
          </cell>
          <cell r="R644">
            <v>0</v>
          </cell>
          <cell r="S644">
            <v>111.92</v>
          </cell>
          <cell r="T644">
            <v>111.92</v>
          </cell>
          <cell r="U644">
            <v>1</v>
          </cell>
        </row>
        <row r="645">
          <cell r="A645" t="str">
            <v>OPC-G11S-DIO</v>
          </cell>
          <cell r="B645" t="str">
            <v>GS090460</v>
          </cell>
          <cell r="C645">
            <v>2</v>
          </cell>
          <cell r="D645" t="str">
            <v>GI090591</v>
          </cell>
          <cell r="E645">
            <v>20090206</v>
          </cell>
          <cell r="F645" t="str">
            <v>7549</v>
          </cell>
          <cell r="G645" t="str">
            <v>ATW ANTRIEBSTECHNIK WINTER</v>
          </cell>
          <cell r="H645" t="str">
            <v>STOCK SALES</v>
          </cell>
          <cell r="I645">
            <v>37</v>
          </cell>
          <cell r="J645" t="str">
            <v>Feb-2009</v>
          </cell>
          <cell r="K645" t="str">
            <v>Feb-2009</v>
          </cell>
          <cell r="L645" t="str">
            <v>GF</v>
          </cell>
          <cell r="M645" t="str">
            <v>INVERTER</v>
          </cell>
          <cell r="N645" t="str">
            <v>PCS</v>
          </cell>
          <cell r="O645">
            <v>38</v>
          </cell>
          <cell r="P645">
            <v>75</v>
          </cell>
          <cell r="Q645" t="str">
            <v>FUJI OTHERS</v>
          </cell>
          <cell r="R645">
            <v>0</v>
          </cell>
          <cell r="S645">
            <v>75.443100000000001</v>
          </cell>
          <cell r="T645">
            <v>75.443100000000001</v>
          </cell>
          <cell r="U645">
            <v>1</v>
          </cell>
        </row>
        <row r="646">
          <cell r="A646" t="str">
            <v>OPC-LM1-PR</v>
          </cell>
          <cell r="B646" t="str">
            <v>GS090608</v>
          </cell>
          <cell r="C646">
            <v>1</v>
          </cell>
          <cell r="D646" t="str">
            <v>GI090736</v>
          </cell>
          <cell r="E646">
            <v>20090217</v>
          </cell>
          <cell r="F646" t="str">
            <v>7760</v>
          </cell>
          <cell r="G646" t="str">
            <v>BIMEX SRL</v>
          </cell>
          <cell r="H646" t="str">
            <v>STOCK SALES</v>
          </cell>
          <cell r="I646">
            <v>703</v>
          </cell>
          <cell r="J646" t="str">
            <v>Feb-2009</v>
          </cell>
          <cell r="K646" t="str">
            <v>Feb-2009</v>
          </cell>
          <cell r="L646" t="str">
            <v>GF</v>
          </cell>
          <cell r="M646" t="str">
            <v>INVERTER</v>
          </cell>
          <cell r="N646" t="str">
            <v>PCS</v>
          </cell>
          <cell r="O646">
            <v>857</v>
          </cell>
          <cell r="P646">
            <v>66</v>
          </cell>
          <cell r="Q646" t="str">
            <v>FUJI OTHERS</v>
          </cell>
          <cell r="R646">
            <v>0</v>
          </cell>
          <cell r="S646">
            <v>65.596100000000007</v>
          </cell>
          <cell r="T646">
            <v>65.596100000000007</v>
          </cell>
          <cell r="U646">
            <v>1</v>
          </cell>
        </row>
        <row r="647">
          <cell r="A647" t="str">
            <v>OPC-LM1-PR</v>
          </cell>
          <cell r="B647" t="str">
            <v>GS084234</v>
          </cell>
          <cell r="C647">
            <v>3</v>
          </cell>
          <cell r="D647" t="str">
            <v>GI090764</v>
          </cell>
          <cell r="E647">
            <v>20090218</v>
          </cell>
          <cell r="F647" t="str">
            <v>4450</v>
          </cell>
          <cell r="G647" t="str">
            <v>FUJI ELECTRIC FA SUCURSAL EN ESPA?A</v>
          </cell>
          <cell r="H647" t="str">
            <v>STOCK SALES</v>
          </cell>
          <cell r="I647">
            <v>653</v>
          </cell>
          <cell r="J647" t="str">
            <v>Feb-2009</v>
          </cell>
          <cell r="K647" t="str">
            <v>Feb-2009</v>
          </cell>
          <cell r="L647" t="str">
            <v>GF</v>
          </cell>
          <cell r="M647" t="str">
            <v>INVERTER</v>
          </cell>
          <cell r="N647" t="str">
            <v>PCS</v>
          </cell>
          <cell r="O647">
            <v>857</v>
          </cell>
          <cell r="P647">
            <v>66</v>
          </cell>
          <cell r="Q647" t="str">
            <v>FUJI OTHERS</v>
          </cell>
          <cell r="R647">
            <v>0</v>
          </cell>
          <cell r="S647">
            <v>65.596100000000007</v>
          </cell>
          <cell r="T647">
            <v>3279.8050000000003</v>
          </cell>
          <cell r="U647">
            <v>50</v>
          </cell>
        </row>
        <row r="648">
          <cell r="A648" t="str">
            <v>OPC-LM1-PR</v>
          </cell>
          <cell r="B648" t="str">
            <v>GS090660</v>
          </cell>
          <cell r="C648">
            <v>2</v>
          </cell>
          <cell r="D648" t="str">
            <v>GI090791</v>
          </cell>
          <cell r="E648">
            <v>20090218</v>
          </cell>
          <cell r="F648" t="str">
            <v>0010</v>
          </cell>
          <cell r="G648" t="str">
            <v>FUJI ELECTRIC FA EUROPE GMBH</v>
          </cell>
          <cell r="H648" t="str">
            <v>STOCK SALES</v>
          </cell>
          <cell r="I648">
            <v>652</v>
          </cell>
          <cell r="J648" t="str">
            <v>Feb-2009</v>
          </cell>
          <cell r="K648" t="str">
            <v>Feb-2009</v>
          </cell>
          <cell r="L648" t="str">
            <v>GF</v>
          </cell>
          <cell r="M648" t="str">
            <v>INVERTER</v>
          </cell>
          <cell r="N648" t="str">
            <v>PCS</v>
          </cell>
          <cell r="O648">
            <v>857</v>
          </cell>
          <cell r="P648">
            <v>66</v>
          </cell>
          <cell r="Q648" t="str">
            <v>FUJI OTHERS</v>
          </cell>
          <cell r="R648">
            <v>0</v>
          </cell>
          <cell r="S648">
            <v>65.596100000000007</v>
          </cell>
          <cell r="T648">
            <v>65.596100000000007</v>
          </cell>
          <cell r="U648">
            <v>1</v>
          </cell>
        </row>
        <row r="649">
          <cell r="A649" t="str">
            <v>OPC-LM1-PR</v>
          </cell>
          <cell r="B649" t="str">
            <v>GS084356</v>
          </cell>
          <cell r="C649">
            <v>2</v>
          </cell>
          <cell r="D649" t="str">
            <v>GI090956</v>
          </cell>
          <cell r="E649">
            <v>20090223</v>
          </cell>
          <cell r="F649" t="str">
            <v>7848</v>
          </cell>
          <cell r="G649" t="str">
            <v>LM LIFTMATERIAL GMBH</v>
          </cell>
          <cell r="H649" t="str">
            <v>STOCK SALES</v>
          </cell>
          <cell r="I649">
            <v>651</v>
          </cell>
          <cell r="J649" t="str">
            <v>Feb-2009</v>
          </cell>
          <cell r="K649" t="str">
            <v>Feb-2009</v>
          </cell>
          <cell r="L649" t="str">
            <v>GF</v>
          </cell>
          <cell r="M649" t="str">
            <v>INVERTER</v>
          </cell>
          <cell r="N649" t="str">
            <v>PCS</v>
          </cell>
          <cell r="O649">
            <v>857</v>
          </cell>
          <cell r="P649">
            <v>66</v>
          </cell>
          <cell r="Q649" t="str">
            <v>FUJI OTHERS</v>
          </cell>
          <cell r="R649">
            <v>0</v>
          </cell>
          <cell r="S649">
            <v>65.596100000000007</v>
          </cell>
          <cell r="T649">
            <v>65.596100000000007</v>
          </cell>
          <cell r="U649">
            <v>1</v>
          </cell>
        </row>
        <row r="650">
          <cell r="A650" t="str">
            <v>OPC-LM1-PR</v>
          </cell>
          <cell r="B650" t="str">
            <v>GS090282</v>
          </cell>
          <cell r="C650">
            <v>2</v>
          </cell>
          <cell r="D650" t="str">
            <v>GI090966</v>
          </cell>
          <cell r="E650">
            <v>20090223</v>
          </cell>
          <cell r="F650" t="str">
            <v>7848</v>
          </cell>
          <cell r="G650" t="str">
            <v>LM LIFTMATERIAL GMBH</v>
          </cell>
          <cell r="H650" t="str">
            <v>STOCK SALES</v>
          </cell>
          <cell r="I650">
            <v>650</v>
          </cell>
          <cell r="J650" t="str">
            <v>Feb-2009</v>
          </cell>
          <cell r="K650" t="str">
            <v>Feb-2009</v>
          </cell>
          <cell r="L650" t="str">
            <v>GF</v>
          </cell>
          <cell r="M650" t="str">
            <v>INVERTER</v>
          </cell>
          <cell r="N650" t="str">
            <v>PCS</v>
          </cell>
          <cell r="O650">
            <v>857</v>
          </cell>
          <cell r="P650">
            <v>66</v>
          </cell>
          <cell r="Q650" t="str">
            <v>FUJI OTHERS</v>
          </cell>
          <cell r="R650">
            <v>0</v>
          </cell>
          <cell r="S650">
            <v>65.596100000000007</v>
          </cell>
          <cell r="T650">
            <v>65.596100000000007</v>
          </cell>
          <cell r="U650">
            <v>1</v>
          </cell>
        </row>
        <row r="651">
          <cell r="A651" t="str">
            <v>OPC-LM1-PR</v>
          </cell>
          <cell r="B651" t="str">
            <v>GS090280</v>
          </cell>
          <cell r="C651">
            <v>2</v>
          </cell>
          <cell r="D651" t="str">
            <v>GI090967</v>
          </cell>
          <cell r="E651">
            <v>20090223</v>
          </cell>
          <cell r="F651" t="str">
            <v>7848</v>
          </cell>
          <cell r="G651" t="str">
            <v>LM LIFTMATERIAL GMBH</v>
          </cell>
          <cell r="H651" t="str">
            <v>STOCK SALES</v>
          </cell>
          <cell r="I651">
            <v>649</v>
          </cell>
          <cell r="J651" t="str">
            <v>Feb-2009</v>
          </cell>
          <cell r="K651" t="str">
            <v>Feb-2009</v>
          </cell>
          <cell r="L651" t="str">
            <v>GF</v>
          </cell>
          <cell r="M651" t="str">
            <v>INVERTER</v>
          </cell>
          <cell r="N651" t="str">
            <v>PCS</v>
          </cell>
          <cell r="O651">
            <v>857</v>
          </cell>
          <cell r="P651">
            <v>66</v>
          </cell>
          <cell r="Q651" t="str">
            <v>FUJI OTHERS</v>
          </cell>
          <cell r="R651">
            <v>0</v>
          </cell>
          <cell r="S651">
            <v>65.596100000000007</v>
          </cell>
          <cell r="T651">
            <v>65.596100000000007</v>
          </cell>
          <cell r="U651">
            <v>1</v>
          </cell>
        </row>
        <row r="652">
          <cell r="A652" t="str">
            <v>OPC-LM1-PR</v>
          </cell>
          <cell r="B652" t="str">
            <v>GS090718</v>
          </cell>
          <cell r="C652">
            <v>1</v>
          </cell>
          <cell r="D652" t="str">
            <v>GI090860</v>
          </cell>
          <cell r="E652">
            <v>20090224</v>
          </cell>
          <cell r="F652" t="str">
            <v>7215</v>
          </cell>
          <cell r="G652" t="str">
            <v>AMTEK SPOL. S R. O. SP. Z O. O.</v>
          </cell>
          <cell r="H652" t="str">
            <v>STOCK SALES</v>
          </cell>
          <cell r="I652">
            <v>644</v>
          </cell>
          <cell r="J652" t="str">
            <v>Feb-2009</v>
          </cell>
          <cell r="K652" t="str">
            <v>Feb-2009</v>
          </cell>
          <cell r="L652" t="str">
            <v>GF</v>
          </cell>
          <cell r="M652" t="str">
            <v>INVERTER</v>
          </cell>
          <cell r="N652" t="str">
            <v>PCS</v>
          </cell>
          <cell r="O652">
            <v>857</v>
          </cell>
          <cell r="P652">
            <v>66</v>
          </cell>
          <cell r="Q652" t="str">
            <v>FUJI OTHERS</v>
          </cell>
          <cell r="R652">
            <v>0</v>
          </cell>
          <cell r="S652">
            <v>65.596100000000007</v>
          </cell>
          <cell r="T652">
            <v>327.98050000000001</v>
          </cell>
          <cell r="U652">
            <v>5</v>
          </cell>
        </row>
        <row r="653">
          <cell r="A653" t="str">
            <v>OPC-LM1-PR</v>
          </cell>
          <cell r="B653" t="str">
            <v>GS090506</v>
          </cell>
          <cell r="C653">
            <v>2</v>
          </cell>
          <cell r="D653" t="str">
            <v>GI090804</v>
          </cell>
          <cell r="E653">
            <v>20090224</v>
          </cell>
          <cell r="F653" t="str">
            <v>7848</v>
          </cell>
          <cell r="G653" t="str">
            <v>LM LIFTMATERIAL GMBH</v>
          </cell>
          <cell r="H653" t="str">
            <v>STOCK SALES</v>
          </cell>
          <cell r="I653">
            <v>634</v>
          </cell>
          <cell r="J653" t="str">
            <v>Feb-2009</v>
          </cell>
          <cell r="K653" t="str">
            <v>Feb-2009</v>
          </cell>
          <cell r="L653" t="str">
            <v>GF</v>
          </cell>
          <cell r="M653" t="str">
            <v>INVERTER</v>
          </cell>
          <cell r="N653" t="str">
            <v>PCS</v>
          </cell>
          <cell r="O653">
            <v>857</v>
          </cell>
          <cell r="P653">
            <v>66</v>
          </cell>
          <cell r="Q653" t="str">
            <v>FUJI OTHERS</v>
          </cell>
          <cell r="R653">
            <v>0</v>
          </cell>
          <cell r="S653">
            <v>65.596100000000007</v>
          </cell>
          <cell r="T653">
            <v>655.96100000000001</v>
          </cell>
          <cell r="U653">
            <v>10</v>
          </cell>
        </row>
        <row r="654">
          <cell r="A654" t="str">
            <v>OPC-LM1-PR</v>
          </cell>
          <cell r="B654" t="str">
            <v>GS090616</v>
          </cell>
          <cell r="C654">
            <v>162</v>
          </cell>
          <cell r="D654" t="str">
            <v>GI090887</v>
          </cell>
          <cell r="E654">
            <v>20090225</v>
          </cell>
          <cell r="F654" t="str">
            <v>4028</v>
          </cell>
          <cell r="G654" t="str">
            <v>KON-TEK AUTOMATION AND DRIVES</v>
          </cell>
          <cell r="H654" t="str">
            <v>STOCK SALES</v>
          </cell>
          <cell r="I654">
            <v>632</v>
          </cell>
          <cell r="J654" t="str">
            <v>Feb-2009</v>
          </cell>
          <cell r="K654" t="str">
            <v>Feb-2009</v>
          </cell>
          <cell r="L654" t="str">
            <v>GF</v>
          </cell>
          <cell r="M654" t="str">
            <v>INVERTER</v>
          </cell>
          <cell r="N654" t="str">
            <v>PCS</v>
          </cell>
          <cell r="O654">
            <v>857</v>
          </cell>
          <cell r="P654">
            <v>66</v>
          </cell>
          <cell r="Q654" t="str">
            <v>FUJI OTHERS</v>
          </cell>
          <cell r="R654">
            <v>0</v>
          </cell>
          <cell r="S654">
            <v>65.596100000000007</v>
          </cell>
          <cell r="T654">
            <v>131.19220000000001</v>
          </cell>
          <cell r="U654">
            <v>2</v>
          </cell>
        </row>
        <row r="655">
          <cell r="A655" t="str">
            <v>OPC-LM1-PR</v>
          </cell>
          <cell r="B655" t="str">
            <v>GS090402</v>
          </cell>
          <cell r="C655">
            <v>1</v>
          </cell>
          <cell r="D655" t="str">
            <v>GI090827</v>
          </cell>
          <cell r="E655">
            <v>20090225</v>
          </cell>
          <cell r="F655" t="str">
            <v>7712</v>
          </cell>
          <cell r="G655" t="str">
            <v>SODIMAS</v>
          </cell>
          <cell r="H655" t="str">
            <v>STOCK SALES</v>
          </cell>
          <cell r="I655">
            <v>608</v>
          </cell>
          <cell r="J655" t="str">
            <v>Feb-2009</v>
          </cell>
          <cell r="K655" t="str">
            <v>Feb-2009</v>
          </cell>
          <cell r="L655" t="str">
            <v>GF</v>
          </cell>
          <cell r="M655" t="str">
            <v>INVERTER</v>
          </cell>
          <cell r="N655" t="str">
            <v>PCS</v>
          </cell>
          <cell r="O655">
            <v>857</v>
          </cell>
          <cell r="P655">
            <v>66</v>
          </cell>
          <cell r="Q655" t="str">
            <v>FUJI OTHERS</v>
          </cell>
          <cell r="R655">
            <v>0</v>
          </cell>
          <cell r="S655">
            <v>65.596100000000007</v>
          </cell>
          <cell r="T655">
            <v>1574.3064000000002</v>
          </cell>
          <cell r="U655">
            <v>24</v>
          </cell>
        </row>
        <row r="656">
          <cell r="A656" t="str">
            <v>OPC-LM1-PR</v>
          </cell>
          <cell r="B656" t="str">
            <v>GS090661</v>
          </cell>
          <cell r="C656">
            <v>11</v>
          </cell>
          <cell r="D656" t="str">
            <v>GI090895</v>
          </cell>
          <cell r="E656">
            <v>20090227</v>
          </cell>
          <cell r="F656" t="str">
            <v>4380</v>
          </cell>
          <cell r="G656" t="str">
            <v>AMTEK,  SPOL. S R.0.</v>
          </cell>
          <cell r="H656" t="str">
            <v>STOCK SALES</v>
          </cell>
          <cell r="I656">
            <v>607</v>
          </cell>
          <cell r="J656" t="str">
            <v>Feb-2009</v>
          </cell>
          <cell r="K656" t="str">
            <v>Feb-2009</v>
          </cell>
          <cell r="L656" t="str">
            <v>GF</v>
          </cell>
          <cell r="M656" t="str">
            <v>INVERTER</v>
          </cell>
          <cell r="N656" t="str">
            <v>PCS</v>
          </cell>
          <cell r="O656">
            <v>857</v>
          </cell>
          <cell r="P656">
            <v>66</v>
          </cell>
          <cell r="Q656" t="str">
            <v>FUJI OTHERS</v>
          </cell>
          <cell r="R656">
            <v>0</v>
          </cell>
          <cell r="S656">
            <v>65.596100000000007</v>
          </cell>
          <cell r="T656">
            <v>65.596100000000007</v>
          </cell>
          <cell r="U656">
            <v>1</v>
          </cell>
        </row>
        <row r="657">
          <cell r="A657" t="str">
            <v>OPC-LM1-PS1</v>
          </cell>
          <cell r="B657" t="str">
            <v>GS090403</v>
          </cell>
          <cell r="C657">
            <v>1</v>
          </cell>
          <cell r="D657" t="str">
            <v>GI090528</v>
          </cell>
          <cell r="E657">
            <v>20090203</v>
          </cell>
          <cell r="F657" t="str">
            <v>7710</v>
          </cell>
          <cell r="G657" t="str">
            <v>NEW LIFT GMBH</v>
          </cell>
          <cell r="H657" t="str">
            <v>STOCK SALES</v>
          </cell>
          <cell r="I657">
            <v>574</v>
          </cell>
          <cell r="J657" t="str">
            <v>Feb-2009</v>
          </cell>
          <cell r="K657" t="str">
            <v>Feb-2009</v>
          </cell>
          <cell r="L657" t="str">
            <v>GF</v>
          </cell>
          <cell r="M657" t="str">
            <v>INVERTER</v>
          </cell>
          <cell r="N657" t="str">
            <v>PCS</v>
          </cell>
          <cell r="O657">
            <v>575</v>
          </cell>
          <cell r="P657">
            <v>66</v>
          </cell>
          <cell r="Q657" t="str">
            <v>FUJI OTHERS</v>
          </cell>
          <cell r="R657">
            <v>0</v>
          </cell>
          <cell r="S657">
            <v>65.890500000000003</v>
          </cell>
          <cell r="T657">
            <v>65.890500000000003</v>
          </cell>
          <cell r="U657">
            <v>1</v>
          </cell>
        </row>
        <row r="658">
          <cell r="A658" t="str">
            <v>OPC-LM1-PS1</v>
          </cell>
          <cell r="B658" t="str">
            <v>GS090325</v>
          </cell>
          <cell r="C658">
            <v>7</v>
          </cell>
          <cell r="D658" t="str">
            <v>GI090415</v>
          </cell>
          <cell r="E658">
            <v>20090203</v>
          </cell>
          <cell r="F658" t="str">
            <v>7684</v>
          </cell>
          <cell r="G658" t="str">
            <v>BEG S.R.L.</v>
          </cell>
          <cell r="H658" t="str">
            <v>STOCK SALES</v>
          </cell>
          <cell r="I658">
            <v>572</v>
          </cell>
          <cell r="J658" t="str">
            <v>Feb-2009</v>
          </cell>
          <cell r="K658" t="str">
            <v>Feb-2009</v>
          </cell>
          <cell r="L658" t="str">
            <v>GF</v>
          </cell>
          <cell r="M658" t="str">
            <v>INVERTER</v>
          </cell>
          <cell r="N658" t="str">
            <v>PCS</v>
          </cell>
          <cell r="O658">
            <v>575</v>
          </cell>
          <cell r="P658">
            <v>66</v>
          </cell>
          <cell r="Q658" t="str">
            <v>FUJI OTHERS</v>
          </cell>
          <cell r="R658">
            <v>0</v>
          </cell>
          <cell r="S658">
            <v>65.890500000000003</v>
          </cell>
          <cell r="T658">
            <v>131.78100000000001</v>
          </cell>
          <cell r="U658">
            <v>2</v>
          </cell>
        </row>
        <row r="659">
          <cell r="A659" t="str">
            <v>OPC-LM1-PS1</v>
          </cell>
          <cell r="B659" t="str">
            <v>GS090502</v>
          </cell>
          <cell r="C659">
            <v>4</v>
          </cell>
          <cell r="D659" t="str">
            <v>GI090645</v>
          </cell>
          <cell r="E659">
            <v>20090211</v>
          </cell>
          <cell r="F659" t="str">
            <v>7215</v>
          </cell>
          <cell r="G659" t="str">
            <v>AMTEK SPOL. S R. O. SP. Z O. O.</v>
          </cell>
          <cell r="H659" t="str">
            <v>STOCK SALES</v>
          </cell>
          <cell r="I659">
            <v>564</v>
          </cell>
          <cell r="J659" t="str">
            <v>Feb-2009</v>
          </cell>
          <cell r="K659" t="str">
            <v>Feb-2009</v>
          </cell>
          <cell r="L659" t="str">
            <v>GF</v>
          </cell>
          <cell r="M659" t="str">
            <v>INVERTER</v>
          </cell>
          <cell r="N659" t="str">
            <v>PCS</v>
          </cell>
          <cell r="O659">
            <v>575</v>
          </cell>
          <cell r="P659">
            <v>66</v>
          </cell>
          <cell r="Q659" t="str">
            <v>FUJI OTHERS</v>
          </cell>
          <cell r="R659">
            <v>0</v>
          </cell>
          <cell r="S659">
            <v>65.890500000000003</v>
          </cell>
          <cell r="T659">
            <v>527.12400000000002</v>
          </cell>
          <cell r="U659">
            <v>8</v>
          </cell>
        </row>
        <row r="660">
          <cell r="A660" t="str">
            <v>TP-G1-ELS</v>
          </cell>
          <cell r="B660" t="str">
            <v>GS084299</v>
          </cell>
          <cell r="C660">
            <v>2</v>
          </cell>
          <cell r="D660" t="str">
            <v>GI090975</v>
          </cell>
          <cell r="E660">
            <v>20090201</v>
          </cell>
          <cell r="F660" t="str">
            <v>7848</v>
          </cell>
          <cell r="G660" t="str">
            <v>LM LIFTMATERIAL GMBH</v>
          </cell>
          <cell r="H660" t="str">
            <v>STOCK SALES</v>
          </cell>
          <cell r="I660">
            <v>311</v>
          </cell>
          <cell r="J660" t="str">
            <v>Feb-2009</v>
          </cell>
          <cell r="K660" t="str">
            <v>Feb-2009</v>
          </cell>
          <cell r="L660" t="str">
            <v>GF</v>
          </cell>
          <cell r="M660" t="str">
            <v>INVERTER</v>
          </cell>
          <cell r="N660" t="str">
            <v>PCS</v>
          </cell>
          <cell r="O660">
            <v>312</v>
          </cell>
          <cell r="P660">
            <v>36</v>
          </cell>
          <cell r="Q660" t="str">
            <v>FUJI OTHERS</v>
          </cell>
          <cell r="R660">
            <v>0</v>
          </cell>
          <cell r="S660">
            <v>36.455100000000002</v>
          </cell>
          <cell r="T660">
            <v>36.455100000000002</v>
          </cell>
          <cell r="U660">
            <v>1</v>
          </cell>
        </row>
        <row r="661">
          <cell r="A661" t="str">
            <v>TP-G1-ELS</v>
          </cell>
          <cell r="B661" t="str">
            <v>GS084299</v>
          </cell>
          <cell r="C661">
            <v>10</v>
          </cell>
          <cell r="D661" t="str">
            <v>GI090975</v>
          </cell>
          <cell r="E661">
            <v>20090201</v>
          </cell>
          <cell r="F661" t="str">
            <v>7848</v>
          </cell>
          <cell r="G661" t="str">
            <v>LM LIFTMATERIAL GMBH</v>
          </cell>
          <cell r="H661" t="str">
            <v>STOCK SALES</v>
          </cell>
          <cell r="I661">
            <v>309</v>
          </cell>
          <cell r="J661" t="str">
            <v>Feb-2009</v>
          </cell>
          <cell r="K661" t="str">
            <v>Feb-2009</v>
          </cell>
          <cell r="L661" t="str">
            <v>GF</v>
          </cell>
          <cell r="M661" t="str">
            <v>INVERTER</v>
          </cell>
          <cell r="N661" t="str">
            <v>PCS</v>
          </cell>
          <cell r="O661">
            <v>312</v>
          </cell>
          <cell r="P661">
            <v>36</v>
          </cell>
          <cell r="Q661" t="str">
            <v>FUJI OTHERS</v>
          </cell>
          <cell r="R661">
            <v>0</v>
          </cell>
          <cell r="S661">
            <v>36.455100000000002</v>
          </cell>
          <cell r="T661">
            <v>72.910200000000003</v>
          </cell>
          <cell r="U661">
            <v>2</v>
          </cell>
        </row>
        <row r="662">
          <cell r="A662" t="str">
            <v>TP-G1-ELS</v>
          </cell>
          <cell r="B662" t="str">
            <v>GS084335</v>
          </cell>
          <cell r="C662">
            <v>2</v>
          </cell>
          <cell r="D662" t="str">
            <v>GI090977</v>
          </cell>
          <cell r="E662">
            <v>20090201</v>
          </cell>
          <cell r="F662" t="str">
            <v>7848</v>
          </cell>
          <cell r="G662" t="str">
            <v>LM LIFTMATERIAL GMBH</v>
          </cell>
          <cell r="H662" t="str">
            <v>STOCK SALES</v>
          </cell>
          <cell r="I662">
            <v>308</v>
          </cell>
          <cell r="J662" t="str">
            <v>Feb-2009</v>
          </cell>
          <cell r="K662" t="str">
            <v>Feb-2009</v>
          </cell>
          <cell r="L662" t="str">
            <v>GF</v>
          </cell>
          <cell r="M662" t="str">
            <v>INVERTER</v>
          </cell>
          <cell r="N662" t="str">
            <v>PCS</v>
          </cell>
          <cell r="O662">
            <v>312</v>
          </cell>
          <cell r="P662">
            <v>36</v>
          </cell>
          <cell r="Q662" t="str">
            <v>FUJI OTHERS</v>
          </cell>
          <cell r="R662">
            <v>0</v>
          </cell>
          <cell r="S662">
            <v>36.455100000000002</v>
          </cell>
          <cell r="T662">
            <v>36.455100000000002</v>
          </cell>
          <cell r="U662">
            <v>1</v>
          </cell>
        </row>
        <row r="663">
          <cell r="A663" t="str">
            <v>TP-G1-ELS</v>
          </cell>
          <cell r="B663" t="str">
            <v>GS090365</v>
          </cell>
          <cell r="C663">
            <v>3</v>
          </cell>
          <cell r="D663" t="str">
            <v>GI090492</v>
          </cell>
          <cell r="E663">
            <v>20090202</v>
          </cell>
          <cell r="F663" t="str">
            <v>7800</v>
          </cell>
          <cell r="G663" t="str">
            <v>POINT ELECTRONIC D.O.O.</v>
          </cell>
          <cell r="H663" t="str">
            <v>STOCK SALES</v>
          </cell>
          <cell r="I663">
            <v>307</v>
          </cell>
          <cell r="J663" t="str">
            <v>Feb-2009</v>
          </cell>
          <cell r="K663" t="str">
            <v>Feb-2009</v>
          </cell>
          <cell r="L663" t="str">
            <v>GF</v>
          </cell>
          <cell r="M663" t="str">
            <v>INVERTER</v>
          </cell>
          <cell r="N663" t="str">
            <v>PCS</v>
          </cell>
          <cell r="O663">
            <v>312</v>
          </cell>
          <cell r="P663">
            <v>36</v>
          </cell>
          <cell r="Q663" t="str">
            <v>FUJI OTHERS</v>
          </cell>
          <cell r="R663">
            <v>0</v>
          </cell>
          <cell r="S663">
            <v>36.455100000000002</v>
          </cell>
          <cell r="T663">
            <v>36.455100000000002</v>
          </cell>
          <cell r="U663">
            <v>1</v>
          </cell>
        </row>
        <row r="664">
          <cell r="A664" t="str">
            <v>TP-G1-ELS</v>
          </cell>
          <cell r="B664" t="str">
            <v>GS090240</v>
          </cell>
          <cell r="C664">
            <v>2</v>
          </cell>
          <cell r="D664" t="str">
            <v>GI090417</v>
          </cell>
          <cell r="E664">
            <v>20090202</v>
          </cell>
          <cell r="F664" t="str">
            <v>7215</v>
          </cell>
          <cell r="G664" t="str">
            <v>AMTEK SPOL. S R. O. SP. Z O. O.</v>
          </cell>
          <cell r="H664" t="str">
            <v>STOCK SALES</v>
          </cell>
          <cell r="I664">
            <v>287</v>
          </cell>
          <cell r="J664" t="str">
            <v>Feb-2009</v>
          </cell>
          <cell r="K664" t="str">
            <v>Feb-2009</v>
          </cell>
          <cell r="L664" t="str">
            <v>GF</v>
          </cell>
          <cell r="M664" t="str">
            <v>INVERTER</v>
          </cell>
          <cell r="N664" t="str">
            <v>PCS</v>
          </cell>
          <cell r="O664">
            <v>312</v>
          </cell>
          <cell r="P664">
            <v>36</v>
          </cell>
          <cell r="Q664" t="str">
            <v>FUJI OTHERS</v>
          </cell>
          <cell r="R664">
            <v>0</v>
          </cell>
          <cell r="S664">
            <v>36.455100000000002</v>
          </cell>
          <cell r="T664">
            <v>729.10200000000009</v>
          </cell>
          <cell r="U664">
            <v>20</v>
          </cell>
        </row>
        <row r="665">
          <cell r="A665" t="str">
            <v>TP-G1-ELS</v>
          </cell>
          <cell r="B665" t="str">
            <v>GS090325</v>
          </cell>
          <cell r="C665">
            <v>6</v>
          </cell>
          <cell r="D665" t="str">
            <v>GI090415</v>
          </cell>
          <cell r="E665">
            <v>20090203</v>
          </cell>
          <cell r="F665" t="str">
            <v>7684</v>
          </cell>
          <cell r="G665" t="str">
            <v>BEG S.R.L.</v>
          </cell>
          <cell r="H665" t="str">
            <v>STOCK SALES</v>
          </cell>
          <cell r="I665">
            <v>283</v>
          </cell>
          <cell r="J665" t="str">
            <v>Feb-2009</v>
          </cell>
          <cell r="K665" t="str">
            <v>Feb-2009</v>
          </cell>
          <cell r="L665" t="str">
            <v>GF</v>
          </cell>
          <cell r="M665" t="str">
            <v>INVERTER</v>
          </cell>
          <cell r="N665" t="str">
            <v>PCS</v>
          </cell>
          <cell r="O665">
            <v>312</v>
          </cell>
          <cell r="P665">
            <v>36</v>
          </cell>
          <cell r="Q665" t="str">
            <v>FUJI OTHERS</v>
          </cell>
          <cell r="R665">
            <v>0</v>
          </cell>
          <cell r="S665">
            <v>36.455100000000002</v>
          </cell>
          <cell r="T665">
            <v>145.82040000000001</v>
          </cell>
          <cell r="U665">
            <v>4</v>
          </cell>
        </row>
        <row r="666">
          <cell r="A666" t="str">
            <v>TP-G1-ELS</v>
          </cell>
          <cell r="B666" t="str">
            <v>GS090388</v>
          </cell>
          <cell r="C666">
            <v>6</v>
          </cell>
          <cell r="D666" t="str">
            <v>GI090533</v>
          </cell>
          <cell r="E666">
            <v>20090204</v>
          </cell>
          <cell r="F666" t="str">
            <v>7684</v>
          </cell>
          <cell r="G666" t="str">
            <v>BEG S.R.L.</v>
          </cell>
          <cell r="H666" t="str">
            <v>STOCK SALES</v>
          </cell>
          <cell r="I666">
            <v>267</v>
          </cell>
          <cell r="J666" t="str">
            <v>Feb-2009</v>
          </cell>
          <cell r="K666" t="str">
            <v>Feb-2009</v>
          </cell>
          <cell r="L666" t="str">
            <v>GF</v>
          </cell>
          <cell r="M666" t="str">
            <v>INVERTER</v>
          </cell>
          <cell r="N666" t="str">
            <v>PCS</v>
          </cell>
          <cell r="O666">
            <v>312</v>
          </cell>
          <cell r="P666">
            <v>36</v>
          </cell>
          <cell r="Q666" t="str">
            <v>FUJI OTHERS</v>
          </cell>
          <cell r="R666">
            <v>0</v>
          </cell>
          <cell r="S666">
            <v>36.455100000000002</v>
          </cell>
          <cell r="T666">
            <v>583.28160000000003</v>
          </cell>
          <cell r="U666">
            <v>16</v>
          </cell>
        </row>
        <row r="667">
          <cell r="A667" t="str">
            <v>TP-G1-ELS</v>
          </cell>
          <cell r="B667" t="str">
            <v>GS090499</v>
          </cell>
          <cell r="C667">
            <v>2</v>
          </cell>
          <cell r="D667" t="str">
            <v>GI090638</v>
          </cell>
          <cell r="E667">
            <v>20090210</v>
          </cell>
          <cell r="F667" t="str">
            <v>7992</v>
          </cell>
          <cell r="G667" t="str">
            <v>JOHANN SCHUM AUFZUGTECHNIK GMBH</v>
          </cell>
          <cell r="H667" t="str">
            <v>STOCK SALES</v>
          </cell>
          <cell r="I667">
            <v>267</v>
          </cell>
          <cell r="J667" t="str">
            <v>Feb-2009</v>
          </cell>
          <cell r="K667" t="str">
            <v>Feb-2009</v>
          </cell>
          <cell r="L667" t="str">
            <v>GF</v>
          </cell>
          <cell r="M667" t="str">
            <v>INVERTER</v>
          </cell>
          <cell r="N667" t="str">
            <v>PCS</v>
          </cell>
          <cell r="O667">
            <v>312</v>
          </cell>
          <cell r="P667">
            <v>36</v>
          </cell>
          <cell r="Q667" t="str">
            <v>FUJI OTHERS</v>
          </cell>
          <cell r="R667">
            <v>0</v>
          </cell>
          <cell r="S667">
            <v>36.455100000000002</v>
          </cell>
          <cell r="T667">
            <v>36.455100000000002</v>
          </cell>
          <cell r="U667">
            <v>1</v>
          </cell>
        </row>
        <row r="668">
          <cell r="A668" t="str">
            <v>TP-G1-ELS</v>
          </cell>
          <cell r="B668" t="str">
            <v>GS090490</v>
          </cell>
          <cell r="C668">
            <v>5</v>
          </cell>
          <cell r="D668" t="str">
            <v>GI090635</v>
          </cell>
          <cell r="E668">
            <v>20090210</v>
          </cell>
          <cell r="F668" t="str">
            <v>7860</v>
          </cell>
          <cell r="G668" t="str">
            <v>ORION AUFZUGSDIENST U. ELEKTROANLAGEN</v>
          </cell>
          <cell r="H668" t="str">
            <v>STOCK SALES</v>
          </cell>
          <cell r="I668">
            <v>266</v>
          </cell>
          <cell r="J668" t="str">
            <v>Feb-2009</v>
          </cell>
          <cell r="K668" t="str">
            <v>Feb-2009</v>
          </cell>
          <cell r="L668" t="str">
            <v>GF</v>
          </cell>
          <cell r="M668" t="str">
            <v>INVERTER</v>
          </cell>
          <cell r="N668" t="str">
            <v>PCS</v>
          </cell>
          <cell r="O668">
            <v>312</v>
          </cell>
          <cell r="P668">
            <v>36</v>
          </cell>
          <cell r="Q668" t="str">
            <v>FUJI OTHERS</v>
          </cell>
          <cell r="R668">
            <v>0</v>
          </cell>
          <cell r="S668">
            <v>36.455100000000002</v>
          </cell>
          <cell r="T668">
            <v>36.455100000000002</v>
          </cell>
          <cell r="U668">
            <v>1</v>
          </cell>
        </row>
        <row r="669">
          <cell r="A669" t="str">
            <v>TP-G1-ELS</v>
          </cell>
          <cell r="B669" t="str">
            <v>GS090502</v>
          </cell>
          <cell r="C669">
            <v>5</v>
          </cell>
          <cell r="D669" t="str">
            <v>GI090645</v>
          </cell>
          <cell r="E669">
            <v>20090211</v>
          </cell>
          <cell r="F669" t="str">
            <v>7215</v>
          </cell>
          <cell r="G669" t="str">
            <v>AMTEK SPOL. S R. O. SP. Z O. O.</v>
          </cell>
          <cell r="H669" t="str">
            <v>STOCK SALES</v>
          </cell>
          <cell r="I669">
            <v>246</v>
          </cell>
          <cell r="J669" t="str">
            <v>Feb-2009</v>
          </cell>
          <cell r="K669" t="str">
            <v>Feb-2009</v>
          </cell>
          <cell r="L669" t="str">
            <v>GF</v>
          </cell>
          <cell r="M669" t="str">
            <v>INVERTER</v>
          </cell>
          <cell r="N669" t="str">
            <v>PCS</v>
          </cell>
          <cell r="O669">
            <v>312</v>
          </cell>
          <cell r="P669">
            <v>36</v>
          </cell>
          <cell r="Q669" t="str">
            <v>FUJI OTHERS</v>
          </cell>
          <cell r="R669">
            <v>0</v>
          </cell>
          <cell r="S669">
            <v>36.455100000000002</v>
          </cell>
          <cell r="T669">
            <v>729.10200000000009</v>
          </cell>
          <cell r="U669">
            <v>20</v>
          </cell>
        </row>
        <row r="670">
          <cell r="A670" t="str">
            <v>TP-G1-ELS</v>
          </cell>
          <cell r="B670" t="str">
            <v>GS090526</v>
          </cell>
          <cell r="C670">
            <v>2</v>
          </cell>
          <cell r="D670" t="str">
            <v>GI090659</v>
          </cell>
          <cell r="E670">
            <v>20090211</v>
          </cell>
          <cell r="F670" t="str">
            <v>4380</v>
          </cell>
          <cell r="G670" t="str">
            <v>AMTEK,  SPOL. S R.0.</v>
          </cell>
          <cell r="H670" t="str">
            <v>STOCK SALES</v>
          </cell>
          <cell r="I670">
            <v>245</v>
          </cell>
          <cell r="J670" t="str">
            <v>Feb-2009</v>
          </cell>
          <cell r="K670" t="str">
            <v>Feb-2009</v>
          </cell>
          <cell r="L670" t="str">
            <v>GF</v>
          </cell>
          <cell r="M670" t="str">
            <v>INVERTER</v>
          </cell>
          <cell r="N670" t="str">
            <v>PCS</v>
          </cell>
          <cell r="O670">
            <v>312</v>
          </cell>
          <cell r="P670">
            <v>36</v>
          </cell>
          <cell r="Q670" t="str">
            <v>FUJI OTHERS</v>
          </cell>
          <cell r="R670">
            <v>0</v>
          </cell>
          <cell r="S670">
            <v>36.455100000000002</v>
          </cell>
          <cell r="T670">
            <v>36.455100000000002</v>
          </cell>
          <cell r="U670">
            <v>1</v>
          </cell>
        </row>
        <row r="671">
          <cell r="A671" t="str">
            <v>TP-G1-ELS</v>
          </cell>
          <cell r="B671" t="str">
            <v>GS090661</v>
          </cell>
          <cell r="C671">
            <v>3</v>
          </cell>
          <cell r="D671" t="str">
            <v>GI090793</v>
          </cell>
          <cell r="E671">
            <v>20090219</v>
          </cell>
          <cell r="F671" t="str">
            <v>4380</v>
          </cell>
          <cell r="G671" t="str">
            <v>AMTEK,  SPOL. S R.0.</v>
          </cell>
          <cell r="H671" t="str">
            <v>STOCK SALES</v>
          </cell>
          <cell r="I671">
            <v>103</v>
          </cell>
          <cell r="J671" t="str">
            <v>Feb-2009</v>
          </cell>
          <cell r="K671" t="str">
            <v>Feb-2009</v>
          </cell>
          <cell r="L671" t="str">
            <v>GF</v>
          </cell>
          <cell r="M671" t="str">
            <v>INVERTER</v>
          </cell>
          <cell r="N671" t="str">
            <v>PCS</v>
          </cell>
          <cell r="O671">
            <v>312</v>
          </cell>
          <cell r="P671">
            <v>36</v>
          </cell>
          <cell r="Q671" t="str">
            <v>FUJI OTHERS</v>
          </cell>
          <cell r="R671">
            <v>0</v>
          </cell>
          <cell r="S671">
            <v>36.455100000000002</v>
          </cell>
          <cell r="T671">
            <v>109.3653</v>
          </cell>
          <cell r="U671">
            <v>3</v>
          </cell>
        </row>
        <row r="672">
          <cell r="A672" t="str">
            <v>TP-G1-ELS</v>
          </cell>
          <cell r="B672" t="str">
            <v>GS090259</v>
          </cell>
          <cell r="C672">
            <v>5</v>
          </cell>
          <cell r="D672" t="str">
            <v>GI090802</v>
          </cell>
          <cell r="E672">
            <v>20090219</v>
          </cell>
          <cell r="F672" t="str">
            <v>7860</v>
          </cell>
          <cell r="G672" t="str">
            <v>ORION AUFZUGSDIENST U. ELEKTROANLAGEN</v>
          </cell>
          <cell r="H672" t="str">
            <v>STOCK SALES</v>
          </cell>
          <cell r="I672">
            <v>102</v>
          </cell>
          <cell r="J672" t="str">
            <v>Feb-2009</v>
          </cell>
          <cell r="K672" t="str">
            <v>Feb-2009</v>
          </cell>
          <cell r="L672" t="str">
            <v>GF</v>
          </cell>
          <cell r="M672" t="str">
            <v>INVERTER</v>
          </cell>
          <cell r="N672" t="str">
            <v>PCS</v>
          </cell>
          <cell r="O672">
            <v>312</v>
          </cell>
          <cell r="P672">
            <v>36</v>
          </cell>
          <cell r="Q672" t="str">
            <v>FUJI OTHERS</v>
          </cell>
          <cell r="R672">
            <v>0</v>
          </cell>
          <cell r="S672">
            <v>36.455100000000002</v>
          </cell>
          <cell r="T672">
            <v>36.455100000000002</v>
          </cell>
          <cell r="U672">
            <v>1</v>
          </cell>
        </row>
        <row r="673">
          <cell r="A673" t="str">
            <v>TP-G1-ELS</v>
          </cell>
          <cell r="B673" t="str">
            <v>GS090455</v>
          </cell>
          <cell r="C673">
            <v>5</v>
          </cell>
          <cell r="D673" t="str">
            <v>GI090803</v>
          </cell>
          <cell r="E673">
            <v>20090220</v>
          </cell>
          <cell r="F673" t="str">
            <v>7489</v>
          </cell>
          <cell r="G673" t="str">
            <v>ALPHA MOTION S. A.</v>
          </cell>
          <cell r="H673" t="str">
            <v>STOCK SALES</v>
          </cell>
          <cell r="I673">
            <v>87</v>
          </cell>
          <cell r="J673" t="str">
            <v>Feb-2009</v>
          </cell>
          <cell r="K673" t="str">
            <v>Feb-2009</v>
          </cell>
          <cell r="L673" t="str">
            <v>GF</v>
          </cell>
          <cell r="M673" t="str">
            <v>INVERTER</v>
          </cell>
          <cell r="N673" t="str">
            <v>PCS</v>
          </cell>
          <cell r="O673">
            <v>312</v>
          </cell>
          <cell r="P673">
            <v>36</v>
          </cell>
          <cell r="Q673" t="str">
            <v>FUJI OTHERS</v>
          </cell>
          <cell r="R673">
            <v>0</v>
          </cell>
          <cell r="S673">
            <v>36.455100000000002</v>
          </cell>
          <cell r="T673">
            <v>546.82650000000001</v>
          </cell>
          <cell r="U673">
            <v>15</v>
          </cell>
        </row>
        <row r="674">
          <cell r="A674" t="str">
            <v>TP-G1-ELS</v>
          </cell>
          <cell r="B674" t="str">
            <v>GS090632</v>
          </cell>
          <cell r="C674">
            <v>3</v>
          </cell>
          <cell r="D674" t="str">
            <v>GI090778</v>
          </cell>
          <cell r="E674">
            <v>20090220</v>
          </cell>
          <cell r="F674" t="str">
            <v>4029</v>
          </cell>
          <cell r="G674" t="str">
            <v>MONTANARI GIULIO &amp; C.S.R.L.</v>
          </cell>
          <cell r="H674" t="str">
            <v>STOCK SALES</v>
          </cell>
          <cell r="I674">
            <v>86</v>
          </cell>
          <cell r="J674" t="str">
            <v>Feb-2009</v>
          </cell>
          <cell r="K674" t="str">
            <v>Feb-2009</v>
          </cell>
          <cell r="L674" t="str">
            <v>GF</v>
          </cell>
          <cell r="M674" t="str">
            <v>INVERTER</v>
          </cell>
          <cell r="N674" t="str">
            <v>PCS</v>
          </cell>
          <cell r="O674">
            <v>312</v>
          </cell>
          <cell r="P674">
            <v>36</v>
          </cell>
          <cell r="Q674" t="str">
            <v>FUJI OTHERS</v>
          </cell>
          <cell r="R674">
            <v>0</v>
          </cell>
          <cell r="S674">
            <v>36.455100000000002</v>
          </cell>
          <cell r="T674">
            <v>36.455100000000002</v>
          </cell>
          <cell r="U674">
            <v>1</v>
          </cell>
        </row>
        <row r="675">
          <cell r="A675" t="str">
            <v>TP-G1-ELS</v>
          </cell>
          <cell r="B675" t="str">
            <v>GS090480</v>
          </cell>
          <cell r="C675">
            <v>5</v>
          </cell>
          <cell r="D675" t="str">
            <v>GI090850</v>
          </cell>
          <cell r="E675">
            <v>20090223</v>
          </cell>
          <cell r="F675" t="str">
            <v>7489</v>
          </cell>
          <cell r="G675" t="str">
            <v>ALPHA MOTION S. A.</v>
          </cell>
          <cell r="H675" t="str">
            <v>STOCK SALES</v>
          </cell>
          <cell r="I675">
            <v>66</v>
          </cell>
          <cell r="J675" t="str">
            <v>Feb-2009</v>
          </cell>
          <cell r="K675" t="str">
            <v>Feb-2009</v>
          </cell>
          <cell r="L675" t="str">
            <v>GF</v>
          </cell>
          <cell r="M675" t="str">
            <v>INVERTER</v>
          </cell>
          <cell r="N675" t="str">
            <v>PCS</v>
          </cell>
          <cell r="O675">
            <v>312</v>
          </cell>
          <cell r="P675">
            <v>36</v>
          </cell>
          <cell r="Q675" t="str">
            <v>FUJI OTHERS</v>
          </cell>
          <cell r="R675">
            <v>0</v>
          </cell>
          <cell r="S675">
            <v>36.455100000000002</v>
          </cell>
          <cell r="T675">
            <v>729.10200000000009</v>
          </cell>
          <cell r="U675">
            <v>20</v>
          </cell>
        </row>
        <row r="676">
          <cell r="A676" t="str">
            <v>TP-G1-ELS</v>
          </cell>
          <cell r="B676" t="str">
            <v>GS084310</v>
          </cell>
          <cell r="C676">
            <v>2</v>
          </cell>
          <cell r="D676" t="str">
            <v>GI090959</v>
          </cell>
          <cell r="E676">
            <v>20090223</v>
          </cell>
          <cell r="F676" t="str">
            <v>7848</v>
          </cell>
          <cell r="G676" t="str">
            <v>LM LIFTMATERIAL GMBH</v>
          </cell>
          <cell r="H676" t="str">
            <v>STOCK SALES</v>
          </cell>
          <cell r="I676">
            <v>65</v>
          </cell>
          <cell r="J676" t="str">
            <v>Feb-2009</v>
          </cell>
          <cell r="K676" t="str">
            <v>Feb-2009</v>
          </cell>
          <cell r="L676" t="str">
            <v>GF</v>
          </cell>
          <cell r="M676" t="str">
            <v>INVERTER</v>
          </cell>
          <cell r="N676" t="str">
            <v>PCS</v>
          </cell>
          <cell r="O676">
            <v>312</v>
          </cell>
          <cell r="P676">
            <v>36</v>
          </cell>
          <cell r="Q676" t="str">
            <v>FUJI OTHERS</v>
          </cell>
          <cell r="R676">
            <v>0</v>
          </cell>
          <cell r="S676">
            <v>36.455100000000002</v>
          </cell>
          <cell r="T676">
            <v>36.455100000000002</v>
          </cell>
          <cell r="U676">
            <v>1</v>
          </cell>
        </row>
        <row r="677">
          <cell r="A677" t="str">
            <v>TP-G1-ELS</v>
          </cell>
          <cell r="B677" t="str">
            <v>GS090506</v>
          </cell>
          <cell r="C677">
            <v>3</v>
          </cell>
          <cell r="D677" t="str">
            <v>GI090804</v>
          </cell>
          <cell r="E677">
            <v>20090224</v>
          </cell>
          <cell r="F677" t="str">
            <v>7848</v>
          </cell>
          <cell r="G677" t="str">
            <v>LM LIFTMATERIAL GMBH</v>
          </cell>
          <cell r="H677" t="str">
            <v>STOCK SALES</v>
          </cell>
          <cell r="I677">
            <v>55</v>
          </cell>
          <cell r="J677" t="str">
            <v>Feb-2009</v>
          </cell>
          <cell r="K677" t="str">
            <v>Feb-2009</v>
          </cell>
          <cell r="L677" t="str">
            <v>GF</v>
          </cell>
          <cell r="M677" t="str">
            <v>INVERTER</v>
          </cell>
          <cell r="N677" t="str">
            <v>PCS</v>
          </cell>
          <cell r="O677">
            <v>312</v>
          </cell>
          <cell r="P677">
            <v>36</v>
          </cell>
          <cell r="Q677" t="str">
            <v>FUJI OTHERS</v>
          </cell>
          <cell r="R677">
            <v>0</v>
          </cell>
          <cell r="S677">
            <v>36.455100000000002</v>
          </cell>
          <cell r="T677">
            <v>364.55100000000004</v>
          </cell>
          <cell r="U677">
            <v>10</v>
          </cell>
        </row>
        <row r="678">
          <cell r="A678" t="str">
            <v>TP-G1-ELS</v>
          </cell>
          <cell r="B678" t="str">
            <v>GS090748</v>
          </cell>
          <cell r="C678">
            <v>5</v>
          </cell>
          <cell r="D678" t="str">
            <v>GI090911</v>
          </cell>
          <cell r="E678">
            <v>20090226</v>
          </cell>
          <cell r="F678" t="str">
            <v>4380</v>
          </cell>
          <cell r="G678" t="str">
            <v>AMTEK,  SPOL. S R.0.</v>
          </cell>
          <cell r="H678" t="str">
            <v>STOCK SALES</v>
          </cell>
          <cell r="I678">
            <v>53</v>
          </cell>
          <cell r="J678" t="str">
            <v>Feb-2009</v>
          </cell>
          <cell r="K678" t="str">
            <v>Feb-2009</v>
          </cell>
          <cell r="L678" t="str">
            <v>GF</v>
          </cell>
          <cell r="M678" t="str">
            <v>INVERTER</v>
          </cell>
          <cell r="N678" t="str">
            <v>PCS</v>
          </cell>
          <cell r="O678">
            <v>312</v>
          </cell>
          <cell r="P678">
            <v>36</v>
          </cell>
          <cell r="Q678" t="str">
            <v>FUJI OTHERS</v>
          </cell>
          <cell r="R678">
            <v>0</v>
          </cell>
          <cell r="S678">
            <v>36.455100000000002</v>
          </cell>
          <cell r="T678">
            <v>72.910200000000003</v>
          </cell>
          <cell r="U678">
            <v>2</v>
          </cell>
        </row>
        <row r="679">
          <cell r="A679" t="str">
            <v>TP-G1-ELS</v>
          </cell>
          <cell r="B679" t="str">
            <v>GS084234</v>
          </cell>
          <cell r="C679">
            <v>4</v>
          </cell>
          <cell r="D679" t="str">
            <v>GI090923</v>
          </cell>
          <cell r="E679">
            <v>20090227</v>
          </cell>
          <cell r="F679" t="str">
            <v>4450</v>
          </cell>
          <cell r="G679" t="str">
            <v>FUJI ELECTRIC FA SUCURSAL EN ESPA?A</v>
          </cell>
          <cell r="H679" t="str">
            <v>STOCK SALES</v>
          </cell>
          <cell r="I679">
            <v>33</v>
          </cell>
          <cell r="J679" t="str">
            <v>Feb-2009</v>
          </cell>
          <cell r="K679" t="str">
            <v>Feb-2009</v>
          </cell>
          <cell r="L679" t="str">
            <v>GF</v>
          </cell>
          <cell r="M679" t="str">
            <v>INVERTER</v>
          </cell>
          <cell r="N679" t="str">
            <v>PCS</v>
          </cell>
          <cell r="O679">
            <v>312</v>
          </cell>
          <cell r="P679">
            <v>36</v>
          </cell>
          <cell r="Q679" t="str">
            <v>FUJI OTHERS</v>
          </cell>
          <cell r="R679">
            <v>0</v>
          </cell>
          <cell r="S679">
            <v>36.455100000000002</v>
          </cell>
          <cell r="T679">
            <v>729.10200000000009</v>
          </cell>
          <cell r="U679">
            <v>20</v>
          </cell>
        </row>
        <row r="680">
          <cell r="A680" t="str">
            <v>TP-G1-ELS</v>
          </cell>
          <cell r="B680" t="str">
            <v>GS090661</v>
          </cell>
          <cell r="C680">
            <v>12</v>
          </cell>
          <cell r="D680" t="str">
            <v>GI090895</v>
          </cell>
          <cell r="E680">
            <v>20090227</v>
          </cell>
          <cell r="F680" t="str">
            <v>4380</v>
          </cell>
          <cell r="G680" t="str">
            <v>AMTEK,  SPOL. S R.0.</v>
          </cell>
          <cell r="H680" t="str">
            <v>STOCK SALES</v>
          </cell>
          <cell r="I680">
            <v>32</v>
          </cell>
          <cell r="J680" t="str">
            <v>Feb-2009</v>
          </cell>
          <cell r="K680" t="str">
            <v>Feb-2009</v>
          </cell>
          <cell r="L680" t="str">
            <v>GF</v>
          </cell>
          <cell r="M680" t="str">
            <v>INVERTER</v>
          </cell>
          <cell r="N680" t="str">
            <v>PCS</v>
          </cell>
          <cell r="O680">
            <v>312</v>
          </cell>
          <cell r="P680">
            <v>36</v>
          </cell>
          <cell r="Q680" t="str">
            <v>FUJI OTHERS</v>
          </cell>
          <cell r="R680">
            <v>0</v>
          </cell>
          <cell r="S680">
            <v>36.455100000000002</v>
          </cell>
          <cell r="T680">
            <v>36.455100000000002</v>
          </cell>
          <cell r="U680">
            <v>1</v>
          </cell>
        </row>
        <row r="681">
          <cell r="A681" t="str">
            <v>TP-G1-ELS</v>
          </cell>
          <cell r="B681" t="str">
            <v>GS084342</v>
          </cell>
          <cell r="C681">
            <v>2</v>
          </cell>
          <cell r="D681" t="str">
            <v>GI090969</v>
          </cell>
          <cell r="E681">
            <v>20090227</v>
          </cell>
          <cell r="F681" t="str">
            <v>7848</v>
          </cell>
          <cell r="G681" t="str">
            <v>LM LIFTMATERIAL GMBH</v>
          </cell>
          <cell r="H681" t="str">
            <v>STOCK SALES</v>
          </cell>
          <cell r="I681">
            <v>31</v>
          </cell>
          <cell r="J681" t="str">
            <v>Feb-2009</v>
          </cell>
          <cell r="K681" t="str">
            <v>Feb-2009</v>
          </cell>
          <cell r="L681" t="str">
            <v>GF</v>
          </cell>
          <cell r="M681" t="str">
            <v>INVERTER</v>
          </cell>
          <cell r="N681" t="str">
            <v>PCS</v>
          </cell>
          <cell r="O681">
            <v>312</v>
          </cell>
          <cell r="P681">
            <v>36</v>
          </cell>
          <cell r="Q681" t="str">
            <v>FUJI OTHERS</v>
          </cell>
          <cell r="R681">
            <v>0</v>
          </cell>
          <cell r="S681">
            <v>36.455100000000002</v>
          </cell>
          <cell r="T681">
            <v>36.455100000000002</v>
          </cell>
          <cell r="U681">
            <v>1</v>
          </cell>
        </row>
        <row r="682">
          <cell r="A682" t="str">
            <v>TP-G1-ELS</v>
          </cell>
          <cell r="B682" t="str">
            <v>GS084341</v>
          </cell>
          <cell r="C682">
            <v>2</v>
          </cell>
          <cell r="D682" t="str">
            <v>GI090970</v>
          </cell>
          <cell r="E682">
            <v>20090227</v>
          </cell>
          <cell r="F682" t="str">
            <v>7848</v>
          </cell>
          <cell r="G682" t="str">
            <v>LM LIFTMATERIAL GMBH</v>
          </cell>
          <cell r="H682" t="str">
            <v>STOCK SALES</v>
          </cell>
          <cell r="I682">
            <v>30</v>
          </cell>
          <cell r="J682" t="str">
            <v>Feb-2009</v>
          </cell>
          <cell r="K682" t="str">
            <v>Feb-2009</v>
          </cell>
          <cell r="L682" t="str">
            <v>GF</v>
          </cell>
          <cell r="M682" t="str">
            <v>INVERTER</v>
          </cell>
          <cell r="N682" t="str">
            <v>PCS</v>
          </cell>
          <cell r="O682">
            <v>312</v>
          </cell>
          <cell r="P682">
            <v>36</v>
          </cell>
          <cell r="Q682" t="str">
            <v>FUJI OTHERS</v>
          </cell>
          <cell r="R682">
            <v>0</v>
          </cell>
          <cell r="S682">
            <v>36.455100000000002</v>
          </cell>
          <cell r="T682">
            <v>36.455100000000002</v>
          </cell>
          <cell r="U682">
            <v>1</v>
          </cell>
        </row>
        <row r="683">
          <cell r="A683" t="str">
            <v>TP-G1-ELS</v>
          </cell>
          <cell r="B683" t="str">
            <v>GS084337</v>
          </cell>
          <cell r="C683">
            <v>2</v>
          </cell>
          <cell r="D683" t="str">
            <v>GI090994</v>
          </cell>
          <cell r="E683">
            <v>20090227</v>
          </cell>
          <cell r="F683" t="str">
            <v>7848</v>
          </cell>
          <cell r="G683" t="str">
            <v>LM LIFTMATERIAL GMBH</v>
          </cell>
          <cell r="H683" t="str">
            <v>STOCK SALES</v>
          </cell>
          <cell r="I683">
            <v>29</v>
          </cell>
          <cell r="J683" t="str">
            <v>Feb-2009</v>
          </cell>
          <cell r="K683" t="str">
            <v>Feb-2009</v>
          </cell>
          <cell r="L683" t="str">
            <v>GF</v>
          </cell>
          <cell r="M683" t="str">
            <v>INVERTER</v>
          </cell>
          <cell r="N683" t="str">
            <v>PCS</v>
          </cell>
          <cell r="O683">
            <v>312</v>
          </cell>
          <cell r="P683">
            <v>36</v>
          </cell>
          <cell r="Q683" t="str">
            <v>FUJI OTHERS</v>
          </cell>
          <cell r="R683">
            <v>0</v>
          </cell>
          <cell r="S683">
            <v>36.455100000000002</v>
          </cell>
          <cell r="T683">
            <v>36.455100000000002</v>
          </cell>
          <cell r="U683">
            <v>1</v>
          </cell>
        </row>
        <row r="684">
          <cell r="A684" t="str">
            <v>TP-G1-ELS</v>
          </cell>
          <cell r="B684" t="str">
            <v>GS084311</v>
          </cell>
          <cell r="C684">
            <v>3</v>
          </cell>
          <cell r="D684" t="str">
            <v>GI090995</v>
          </cell>
          <cell r="E684">
            <v>20090227</v>
          </cell>
          <cell r="F684" t="str">
            <v>7848</v>
          </cell>
          <cell r="G684" t="str">
            <v>LM LIFTMATERIAL GMBH</v>
          </cell>
          <cell r="H684" t="str">
            <v>STOCK SALES</v>
          </cell>
          <cell r="I684">
            <v>28</v>
          </cell>
          <cell r="J684" t="str">
            <v>Feb-2009</v>
          </cell>
          <cell r="K684" t="str">
            <v>Feb-2009</v>
          </cell>
          <cell r="L684" t="str">
            <v>GF</v>
          </cell>
          <cell r="M684" t="str">
            <v>INVERTER</v>
          </cell>
          <cell r="N684" t="str">
            <v>PCS</v>
          </cell>
          <cell r="O684">
            <v>312</v>
          </cell>
          <cell r="P684">
            <v>36</v>
          </cell>
          <cell r="Q684" t="str">
            <v>FUJI OTHERS</v>
          </cell>
          <cell r="R684">
            <v>0</v>
          </cell>
          <cell r="S684">
            <v>36.455100000000002</v>
          </cell>
          <cell r="T684">
            <v>36.455100000000002</v>
          </cell>
          <cell r="U684">
            <v>1</v>
          </cell>
        </row>
        <row r="685">
          <cell r="A685" t="str">
            <v>TP-G1-J1</v>
          </cell>
          <cell r="B685" t="str">
            <v>GS090723</v>
          </cell>
          <cell r="C685">
            <v>3</v>
          </cell>
          <cell r="D685" t="str">
            <v>GI090865</v>
          </cell>
          <cell r="E685">
            <v>20090224</v>
          </cell>
          <cell r="F685" t="str">
            <v>4540</v>
          </cell>
          <cell r="G685" t="str">
            <v>PETER ELECTRONIC GMBH &amp; CO. KG</v>
          </cell>
          <cell r="H685" t="str">
            <v>STOCK SALES</v>
          </cell>
          <cell r="I685">
            <v>254</v>
          </cell>
          <cell r="J685" t="str">
            <v>Feb-2009</v>
          </cell>
          <cell r="K685" t="str">
            <v>Feb-2009</v>
          </cell>
          <cell r="L685" t="str">
            <v>GF</v>
          </cell>
          <cell r="M685" t="str">
            <v>INVERTER</v>
          </cell>
          <cell r="N685" t="str">
            <v>PCS</v>
          </cell>
          <cell r="O685">
            <v>283</v>
          </cell>
          <cell r="P685">
            <v>30</v>
          </cell>
          <cell r="Q685" t="str">
            <v>FUJI OTHERS</v>
          </cell>
          <cell r="R685">
            <v>0</v>
          </cell>
          <cell r="S685">
            <v>30</v>
          </cell>
          <cell r="T685">
            <v>30</v>
          </cell>
          <cell r="U685">
            <v>1</v>
          </cell>
        </row>
        <row r="686">
          <cell r="A686" t="str">
            <v>TP-G1-J1</v>
          </cell>
          <cell r="B686" t="str">
            <v>GS090729</v>
          </cell>
          <cell r="C686">
            <v>2</v>
          </cell>
          <cell r="D686" t="str">
            <v>GI090882</v>
          </cell>
          <cell r="E686">
            <v>20090225</v>
          </cell>
          <cell r="F686" t="str">
            <v>7950</v>
          </cell>
          <cell r="G686" t="str">
            <v>FUJI ELECTRIC FA EUROPE (CH) GMBH</v>
          </cell>
          <cell r="H686" t="str">
            <v>STOCK SALES</v>
          </cell>
          <cell r="I686">
            <v>253</v>
          </cell>
          <cell r="J686" t="str">
            <v>Feb-2009</v>
          </cell>
          <cell r="K686" t="str">
            <v>Feb-2009</v>
          </cell>
          <cell r="L686" t="str">
            <v>GF</v>
          </cell>
          <cell r="M686" t="str">
            <v>INVERTER</v>
          </cell>
          <cell r="N686" t="str">
            <v>PCS</v>
          </cell>
          <cell r="O686">
            <v>283</v>
          </cell>
          <cell r="P686">
            <v>30</v>
          </cell>
          <cell r="Q686" t="str">
            <v>FUJI OTHERS</v>
          </cell>
          <cell r="R686">
            <v>0</v>
          </cell>
          <cell r="S686">
            <v>30</v>
          </cell>
          <cell r="T686">
            <v>30</v>
          </cell>
          <cell r="U686">
            <v>1</v>
          </cell>
        </row>
        <row r="687">
          <cell r="A687" t="str">
            <v>TP-G1-J1</v>
          </cell>
          <cell r="B687" t="str">
            <v>GS090735</v>
          </cell>
          <cell r="C687">
            <v>2</v>
          </cell>
          <cell r="D687" t="str">
            <v>GI090879</v>
          </cell>
          <cell r="E687">
            <v>20090225</v>
          </cell>
          <cell r="F687" t="str">
            <v>4450</v>
          </cell>
          <cell r="G687" t="str">
            <v>FUJI ELECTRIC FA SUCURSAL EN ESPA?A</v>
          </cell>
          <cell r="H687" t="str">
            <v>STOCK SALES</v>
          </cell>
          <cell r="I687">
            <v>252</v>
          </cell>
          <cell r="J687" t="str">
            <v>Feb-2009</v>
          </cell>
          <cell r="K687" t="str">
            <v>Feb-2009</v>
          </cell>
          <cell r="L687" t="str">
            <v>GF</v>
          </cell>
          <cell r="M687" t="str">
            <v>INVERTER</v>
          </cell>
          <cell r="N687" t="str">
            <v>PCS</v>
          </cell>
          <cell r="O687">
            <v>283</v>
          </cell>
          <cell r="P687">
            <v>30</v>
          </cell>
          <cell r="Q687" t="str">
            <v>FUJI OTHERS</v>
          </cell>
          <cell r="R687">
            <v>0</v>
          </cell>
          <cell r="S687">
            <v>30</v>
          </cell>
          <cell r="T687">
            <v>30</v>
          </cell>
          <cell r="U687">
            <v>1</v>
          </cell>
        </row>
        <row r="688">
          <cell r="A688" t="str">
            <v>TP-G1-J1</v>
          </cell>
          <cell r="B688" t="str">
            <v>GS090695</v>
          </cell>
          <cell r="C688">
            <v>6</v>
          </cell>
          <cell r="D688" t="str">
            <v>GI090878</v>
          </cell>
          <cell r="E688">
            <v>20090226</v>
          </cell>
          <cell r="F688" t="str">
            <v>1148</v>
          </cell>
          <cell r="G688" t="str">
            <v>VERMEIRE TRANSMISSIONS</v>
          </cell>
          <cell r="H688" t="str">
            <v>STOCK SALES</v>
          </cell>
          <cell r="I688">
            <v>246</v>
          </cell>
          <cell r="J688" t="str">
            <v>Feb-2009</v>
          </cell>
          <cell r="K688" t="str">
            <v>Feb-2009</v>
          </cell>
          <cell r="L688" t="str">
            <v>GF</v>
          </cell>
          <cell r="M688" t="str">
            <v>INVERTER</v>
          </cell>
          <cell r="N688" t="str">
            <v>PCS</v>
          </cell>
          <cell r="O688">
            <v>283</v>
          </cell>
          <cell r="P688">
            <v>30</v>
          </cell>
          <cell r="Q688" t="str">
            <v>FUJI OTHERS</v>
          </cell>
          <cell r="R688">
            <v>0</v>
          </cell>
          <cell r="S688">
            <v>30</v>
          </cell>
          <cell r="T688">
            <v>180</v>
          </cell>
          <cell r="U688">
            <v>6</v>
          </cell>
        </row>
        <row r="689">
          <cell r="A689" t="str">
            <v>WSC-M02P05-E</v>
          </cell>
          <cell r="B689" t="str">
            <v>GS090558</v>
          </cell>
          <cell r="C689">
            <v>5</v>
          </cell>
          <cell r="D689" t="str">
            <v>GI090689</v>
          </cell>
          <cell r="E689">
            <v>20090212</v>
          </cell>
          <cell r="F689" t="str">
            <v>0010</v>
          </cell>
          <cell r="G689" t="str">
            <v>FUJI ELECTRIC FA EUROPE GMBH</v>
          </cell>
          <cell r="H689" t="str">
            <v>STOCK SALES</v>
          </cell>
          <cell r="I689">
            <v>2</v>
          </cell>
          <cell r="J689" t="str">
            <v>Feb-2009</v>
          </cell>
          <cell r="K689" t="str">
            <v>Feb-2009</v>
          </cell>
          <cell r="L689" t="str">
            <v>GF</v>
          </cell>
          <cell r="M689" t="str">
            <v>INVERTER</v>
          </cell>
          <cell r="N689" t="str">
            <v>PCS</v>
          </cell>
          <cell r="O689">
            <v>4</v>
          </cell>
          <cell r="P689">
            <v>0</v>
          </cell>
          <cell r="Q689" t="str">
            <v>FUJI OTHERS</v>
          </cell>
          <cell r="R689">
            <v>0</v>
          </cell>
          <cell r="S689">
            <v>0</v>
          </cell>
          <cell r="T689">
            <v>0</v>
          </cell>
          <cell r="U689">
            <v>2</v>
          </cell>
        </row>
        <row r="690">
          <cell r="A690" t="str">
            <v>WSK-M03P-E</v>
          </cell>
          <cell r="B690" t="str">
            <v>GS090558</v>
          </cell>
          <cell r="C690">
            <v>4</v>
          </cell>
          <cell r="D690" t="str">
            <v>GI090689</v>
          </cell>
          <cell r="E690">
            <v>20090212</v>
          </cell>
          <cell r="F690" t="str">
            <v>0010</v>
          </cell>
          <cell r="G690" t="str">
            <v>FUJI ELECTRIC FA EUROPE GMBH</v>
          </cell>
          <cell r="H690" t="str">
            <v>STOCK SALES</v>
          </cell>
          <cell r="I690">
            <v>8</v>
          </cell>
          <cell r="J690" t="str">
            <v>Feb-2009</v>
          </cell>
          <cell r="K690" t="str">
            <v>Feb-2009</v>
          </cell>
          <cell r="L690" t="str">
            <v>GF</v>
          </cell>
          <cell r="M690" t="str">
            <v>INVERTER</v>
          </cell>
          <cell r="N690" t="str">
            <v>PCS</v>
          </cell>
          <cell r="O690">
            <v>10</v>
          </cell>
          <cell r="P690">
            <v>0</v>
          </cell>
          <cell r="Q690" t="str">
            <v>FUJI OTHERS</v>
          </cell>
          <cell r="R690">
            <v>0</v>
          </cell>
          <cell r="S690">
            <v>0</v>
          </cell>
          <cell r="T690">
            <v>0</v>
          </cell>
          <cell r="U690">
            <v>2</v>
          </cell>
        </row>
        <row r="691">
          <cell r="A691" t="str">
            <v>WSK-S05P-E</v>
          </cell>
          <cell r="B691" t="str">
            <v>GS090558</v>
          </cell>
          <cell r="C691">
            <v>3</v>
          </cell>
          <cell r="D691" t="str">
            <v>GI090689</v>
          </cell>
          <cell r="E691">
            <v>20090212</v>
          </cell>
          <cell r="F691" t="str">
            <v>0010</v>
          </cell>
          <cell r="G691" t="str">
            <v>FUJI ELECTRIC FA EUROPE GMBH</v>
          </cell>
          <cell r="H691" t="str">
            <v>STOCK SALES</v>
          </cell>
          <cell r="I691">
            <v>13</v>
          </cell>
          <cell r="J691" t="str">
            <v>Feb-2009</v>
          </cell>
          <cell r="K691" t="str">
            <v>Feb-2009</v>
          </cell>
          <cell r="L691" t="str">
            <v>GF</v>
          </cell>
          <cell r="M691" t="str">
            <v>INVERTER</v>
          </cell>
          <cell r="N691" t="str">
            <v>PCS</v>
          </cell>
          <cell r="O691">
            <v>15</v>
          </cell>
          <cell r="P691">
            <v>4</v>
          </cell>
          <cell r="Q691" t="str">
            <v>FUJI OTHERS</v>
          </cell>
          <cell r="R691">
            <v>0</v>
          </cell>
          <cell r="S691">
            <v>4.0644999999999998</v>
          </cell>
          <cell r="T691">
            <v>8.1289999999999996</v>
          </cell>
          <cell r="U691">
            <v>2</v>
          </cell>
        </row>
        <row r="692">
          <cell r="A692" t="str">
            <v>FRN0.4G11S-2</v>
          </cell>
          <cell r="B692" t="str">
            <v>GS084393</v>
          </cell>
          <cell r="C692">
            <v>2</v>
          </cell>
          <cell r="D692" t="str">
            <v>GI090535</v>
          </cell>
          <cell r="E692">
            <v>20090203</v>
          </cell>
          <cell r="F692" t="str">
            <v>7274</v>
          </cell>
          <cell r="G692" t="str">
            <v>SAM GMBH</v>
          </cell>
          <cell r="H692" t="str">
            <v>STOCK SALES</v>
          </cell>
          <cell r="I692">
            <v>3</v>
          </cell>
          <cell r="J692" t="str">
            <v>Feb-2009</v>
          </cell>
          <cell r="K692" t="str">
            <v>Feb-2009</v>
          </cell>
          <cell r="L692" t="str">
            <v>GF</v>
          </cell>
          <cell r="M692" t="str">
            <v>INVERTER</v>
          </cell>
          <cell r="N692" t="str">
            <v>PCS</v>
          </cell>
          <cell r="O692">
            <v>3</v>
          </cell>
          <cell r="P692">
            <v>155</v>
          </cell>
          <cell r="Q692" t="str">
            <v>G11</v>
          </cell>
          <cell r="R692">
            <v>0</v>
          </cell>
          <cell r="S692">
            <v>155.09780000000001</v>
          </cell>
          <cell r="T692">
            <v>310.19560000000001</v>
          </cell>
          <cell r="U692">
            <v>2</v>
          </cell>
        </row>
        <row r="693">
          <cell r="A693" t="str">
            <v>FRN0.4G11S-4EN</v>
          </cell>
          <cell r="B693" t="str">
            <v>GS090457</v>
          </cell>
          <cell r="C693">
            <v>1</v>
          </cell>
          <cell r="D693" t="str">
            <v>GI090587</v>
          </cell>
          <cell r="E693">
            <v>20090206</v>
          </cell>
          <cell r="F693" t="str">
            <v>4080</v>
          </cell>
          <cell r="G693" t="str">
            <v>SIDE SERVICIO INDUSTRIAL DE ELECTRONICA SA</v>
          </cell>
          <cell r="H693" t="str">
            <v>STOCK SALES</v>
          </cell>
          <cell r="I693">
            <v>50</v>
          </cell>
          <cell r="J693" t="str">
            <v>Feb-2009</v>
          </cell>
          <cell r="K693" t="str">
            <v>Feb-2009</v>
          </cell>
          <cell r="L693" t="str">
            <v>GF</v>
          </cell>
          <cell r="M693" t="str">
            <v>INVERTER</v>
          </cell>
          <cell r="N693" t="str">
            <v>PCS</v>
          </cell>
          <cell r="O693">
            <v>51</v>
          </cell>
          <cell r="P693">
            <v>122</v>
          </cell>
          <cell r="Q693" t="str">
            <v>G11</v>
          </cell>
          <cell r="R693">
            <v>0</v>
          </cell>
          <cell r="S693">
            <v>121.79470000000001</v>
          </cell>
          <cell r="T693">
            <v>121.79470000000001</v>
          </cell>
          <cell r="U693">
            <v>1</v>
          </cell>
        </row>
        <row r="694">
          <cell r="A694" t="str">
            <v>FRN0.4G11S-4EN</v>
          </cell>
          <cell r="B694" t="str">
            <v>GS090530</v>
          </cell>
          <cell r="C694">
            <v>2</v>
          </cell>
          <cell r="D694" t="str">
            <v>GI090664</v>
          </cell>
          <cell r="E694">
            <v>20090213</v>
          </cell>
          <cell r="F694" t="str">
            <v>4080</v>
          </cell>
          <cell r="G694" t="str">
            <v>SIDE SERVICIO INDUSTRIAL DE ELECTRONICA SA</v>
          </cell>
          <cell r="H694" t="str">
            <v>STOCK SALES</v>
          </cell>
          <cell r="I694">
            <v>49</v>
          </cell>
          <cell r="J694" t="str">
            <v>Feb-2009</v>
          </cell>
          <cell r="K694" t="str">
            <v>Feb-2009</v>
          </cell>
          <cell r="L694" t="str">
            <v>GF</v>
          </cell>
          <cell r="M694" t="str">
            <v>INVERTER</v>
          </cell>
          <cell r="N694" t="str">
            <v>PCS</v>
          </cell>
          <cell r="O694">
            <v>51</v>
          </cell>
          <cell r="P694">
            <v>122</v>
          </cell>
          <cell r="Q694" t="str">
            <v>G11</v>
          </cell>
          <cell r="R694">
            <v>0</v>
          </cell>
          <cell r="S694">
            <v>121.79470000000001</v>
          </cell>
          <cell r="T694">
            <v>121.79470000000001</v>
          </cell>
          <cell r="U694">
            <v>1</v>
          </cell>
        </row>
        <row r="695">
          <cell r="A695" t="str">
            <v>FRN0.4G11S-4EN</v>
          </cell>
          <cell r="B695" t="str">
            <v>GS090666</v>
          </cell>
          <cell r="C695">
            <v>1</v>
          </cell>
          <cell r="D695" t="str">
            <v>GI090797</v>
          </cell>
          <cell r="E695">
            <v>20090220</v>
          </cell>
          <cell r="F695" t="str">
            <v>4810</v>
          </cell>
          <cell r="G695" t="str">
            <v>SST SERVO-SYSTEMTECHNIK GMBH</v>
          </cell>
          <cell r="H695" t="str">
            <v>STOCK SALES</v>
          </cell>
          <cell r="I695">
            <v>48</v>
          </cell>
          <cell r="J695" t="str">
            <v>Feb-2009</v>
          </cell>
          <cell r="K695" t="str">
            <v>Feb-2009</v>
          </cell>
          <cell r="L695" t="str">
            <v>GF</v>
          </cell>
          <cell r="M695" t="str">
            <v>INVERTER</v>
          </cell>
          <cell r="N695" t="str">
            <v>PCS</v>
          </cell>
          <cell r="O695">
            <v>51</v>
          </cell>
          <cell r="P695">
            <v>122</v>
          </cell>
          <cell r="Q695" t="str">
            <v>G11</v>
          </cell>
          <cell r="R695">
            <v>0</v>
          </cell>
          <cell r="S695">
            <v>121.79470000000001</v>
          </cell>
          <cell r="T695">
            <v>121.79470000000001</v>
          </cell>
          <cell r="U695">
            <v>1</v>
          </cell>
        </row>
        <row r="696">
          <cell r="A696" t="str">
            <v>FRN0.4G11S-4EN</v>
          </cell>
          <cell r="B696" t="str">
            <v>GS090764</v>
          </cell>
          <cell r="C696">
            <v>1</v>
          </cell>
          <cell r="D696" t="str">
            <v>GI090916</v>
          </cell>
          <cell r="E696">
            <v>20090226</v>
          </cell>
          <cell r="F696" t="str">
            <v>7820</v>
          </cell>
          <cell r="G696" t="str">
            <v>DIPL.-ING. PETER ZARDEN</v>
          </cell>
          <cell r="H696" t="str">
            <v>STOCK SALES</v>
          </cell>
          <cell r="I696">
            <v>46</v>
          </cell>
          <cell r="J696" t="str">
            <v>Feb-2009</v>
          </cell>
          <cell r="K696" t="str">
            <v>Feb-2009</v>
          </cell>
          <cell r="L696" t="str">
            <v>GF</v>
          </cell>
          <cell r="M696" t="str">
            <v>INVERTER</v>
          </cell>
          <cell r="N696" t="str">
            <v>PCS</v>
          </cell>
          <cell r="O696">
            <v>51</v>
          </cell>
          <cell r="P696">
            <v>122</v>
          </cell>
          <cell r="Q696" t="str">
            <v>G11</v>
          </cell>
          <cell r="R696">
            <v>0</v>
          </cell>
          <cell r="S696">
            <v>121.79470000000001</v>
          </cell>
          <cell r="T696">
            <v>243.58940000000001</v>
          </cell>
          <cell r="U696">
            <v>2</v>
          </cell>
        </row>
        <row r="697">
          <cell r="A697" t="str">
            <v>FRN0.75G11S-4EN</v>
          </cell>
          <cell r="B697" t="str">
            <v>GS090612</v>
          </cell>
          <cell r="C697">
            <v>1</v>
          </cell>
          <cell r="D697" t="str">
            <v>GI090744</v>
          </cell>
          <cell r="E697">
            <v>20090227</v>
          </cell>
          <cell r="F697" t="str">
            <v>4450</v>
          </cell>
          <cell r="G697" t="str">
            <v>FUJI ELECTRIC FA SUCURSAL EN ESPA?A</v>
          </cell>
          <cell r="H697" t="str">
            <v>STOCK SALES</v>
          </cell>
          <cell r="I697">
            <v>97</v>
          </cell>
          <cell r="J697" t="str">
            <v>Feb-2009</v>
          </cell>
          <cell r="K697" t="str">
            <v>Feb-2009</v>
          </cell>
          <cell r="L697" t="str">
            <v>GF</v>
          </cell>
          <cell r="M697" t="str">
            <v>INVERTER</v>
          </cell>
          <cell r="N697" t="str">
            <v>PCS</v>
          </cell>
          <cell r="O697">
            <v>105</v>
          </cell>
          <cell r="P697">
            <v>144</v>
          </cell>
          <cell r="Q697" t="str">
            <v>G11</v>
          </cell>
          <cell r="R697">
            <v>0</v>
          </cell>
          <cell r="S697">
            <v>144.3896</v>
          </cell>
          <cell r="T697">
            <v>288.7792</v>
          </cell>
          <cell r="U697">
            <v>2</v>
          </cell>
        </row>
        <row r="698">
          <cell r="A698" t="str">
            <v>FRN0.75G1S-4</v>
          </cell>
          <cell r="B698" t="str">
            <v>GS090471</v>
          </cell>
          <cell r="C698">
            <v>1</v>
          </cell>
          <cell r="D698" t="str">
            <v>GI090611</v>
          </cell>
          <cell r="E698">
            <v>20090206</v>
          </cell>
          <cell r="F698" t="str">
            <v>7088</v>
          </cell>
          <cell r="G698" t="str">
            <v>ROVEMA VERPACKUNGSMASCHINEN GMBH</v>
          </cell>
          <cell r="H698" t="str">
            <v>STOCK SALES</v>
          </cell>
          <cell r="I698">
            <v>0</v>
          </cell>
          <cell r="J698" t="str">
            <v>Feb-2009</v>
          </cell>
          <cell r="K698" t="str">
            <v>Feb-2009</v>
          </cell>
          <cell r="L698" t="str">
            <v>GF</v>
          </cell>
          <cell r="M698" t="str">
            <v>INVERTER</v>
          </cell>
          <cell r="N698" t="str">
            <v>PCS</v>
          </cell>
          <cell r="O698">
            <v>0</v>
          </cell>
          <cell r="P698">
            <v>0</v>
          </cell>
          <cell r="Q698" t="str">
            <v>G11</v>
          </cell>
          <cell r="R698">
            <v>0</v>
          </cell>
          <cell r="S698">
            <v>0</v>
          </cell>
          <cell r="T698">
            <v>0</v>
          </cell>
          <cell r="U698">
            <v>1</v>
          </cell>
        </row>
        <row r="699">
          <cell r="A699" t="str">
            <v>FRN0.75G1S-4</v>
          </cell>
          <cell r="B699" t="str">
            <v>GS090721</v>
          </cell>
          <cell r="C699">
            <v>4</v>
          </cell>
          <cell r="D699" t="str">
            <v>GI090899</v>
          </cell>
          <cell r="E699">
            <v>20090225</v>
          </cell>
          <cell r="F699" t="str">
            <v>7088</v>
          </cell>
          <cell r="G699" t="str">
            <v>ROVEMA VERPACKUNGSMASCHINEN GMBH</v>
          </cell>
          <cell r="H699" t="str">
            <v>STOCK SALES</v>
          </cell>
          <cell r="I699">
            <v>0</v>
          </cell>
          <cell r="J699" t="str">
            <v>Feb-2009</v>
          </cell>
          <cell r="K699" t="str">
            <v>Feb-2009</v>
          </cell>
          <cell r="L699" t="str">
            <v>GF</v>
          </cell>
          <cell r="M699" t="str">
            <v>INVERTER</v>
          </cell>
          <cell r="N699" t="str">
            <v>PCS</v>
          </cell>
          <cell r="O699">
            <v>0</v>
          </cell>
          <cell r="P699">
            <v>0</v>
          </cell>
          <cell r="Q699" t="str">
            <v>G11</v>
          </cell>
          <cell r="R699">
            <v>0</v>
          </cell>
          <cell r="S699">
            <v>0</v>
          </cell>
          <cell r="T699">
            <v>0</v>
          </cell>
          <cell r="U699">
            <v>1</v>
          </cell>
        </row>
        <row r="700">
          <cell r="A700" t="str">
            <v>FRN1.5G11S-2</v>
          </cell>
          <cell r="B700" t="str">
            <v>GS090182</v>
          </cell>
          <cell r="C700">
            <v>4</v>
          </cell>
          <cell r="D700" t="str">
            <v>GI090536</v>
          </cell>
          <cell r="E700">
            <v>20090203</v>
          </cell>
          <cell r="F700" t="str">
            <v>4810</v>
          </cell>
          <cell r="G700" t="str">
            <v>SST SERVO-SYSTEMTECHNIK GMBH</v>
          </cell>
          <cell r="H700" t="str">
            <v>STOCK SALES</v>
          </cell>
          <cell r="I700">
            <v>0</v>
          </cell>
          <cell r="J700" t="str">
            <v>Feb-2009</v>
          </cell>
          <cell r="K700" t="str">
            <v>Feb-2009</v>
          </cell>
          <cell r="L700" t="str">
            <v>GF</v>
          </cell>
          <cell r="M700" t="str">
            <v>INVERTER</v>
          </cell>
          <cell r="N700" t="str">
            <v>PCS</v>
          </cell>
          <cell r="O700">
            <v>0</v>
          </cell>
          <cell r="P700">
            <v>184</v>
          </cell>
          <cell r="Q700" t="str">
            <v>G11</v>
          </cell>
          <cell r="R700">
            <v>0</v>
          </cell>
          <cell r="S700">
            <v>184.27</v>
          </cell>
          <cell r="T700">
            <v>368.54</v>
          </cell>
          <cell r="U700">
            <v>2</v>
          </cell>
        </row>
        <row r="701">
          <cell r="A701" t="str">
            <v>FRN1.5G11S-4EN</v>
          </cell>
          <cell r="B701" t="str">
            <v>GS090395</v>
          </cell>
          <cell r="C701">
            <v>1</v>
          </cell>
          <cell r="D701" t="str">
            <v>GI090527</v>
          </cell>
          <cell r="E701">
            <v>20090203</v>
          </cell>
          <cell r="F701" t="str">
            <v>1301</v>
          </cell>
          <cell r="G701" t="str">
            <v>MVR - MOTORI, VENTILATORI, RIDUTTORI S.R.L.</v>
          </cell>
          <cell r="H701" t="str">
            <v>STOCK SALES</v>
          </cell>
          <cell r="I701">
            <v>131</v>
          </cell>
          <cell r="J701" t="str">
            <v>Feb-2009</v>
          </cell>
          <cell r="K701" t="str">
            <v>Feb-2009</v>
          </cell>
          <cell r="L701" t="str">
            <v>GF</v>
          </cell>
          <cell r="M701" t="str">
            <v>INVERTER</v>
          </cell>
          <cell r="N701" t="str">
            <v>PCS</v>
          </cell>
          <cell r="O701">
            <v>133</v>
          </cell>
          <cell r="P701">
            <v>175</v>
          </cell>
          <cell r="Q701" t="str">
            <v>G11</v>
          </cell>
          <cell r="R701">
            <v>0</v>
          </cell>
          <cell r="S701">
            <v>175.3631</v>
          </cell>
          <cell r="T701">
            <v>350.72620000000001</v>
          </cell>
          <cell r="U701">
            <v>2</v>
          </cell>
        </row>
        <row r="702">
          <cell r="A702" t="str">
            <v>FRN1.5G11S-4EN</v>
          </cell>
          <cell r="B702" t="str">
            <v>GS090204</v>
          </cell>
          <cell r="C702">
            <v>4</v>
          </cell>
          <cell r="D702" t="str">
            <v>GI090523</v>
          </cell>
          <cell r="E702">
            <v>20090204</v>
          </cell>
          <cell r="F702" t="str">
            <v>7282</v>
          </cell>
          <cell r="G702" t="str">
            <v>IES INVERT ELECTRIC SYSTEMS LTD.</v>
          </cell>
          <cell r="H702" t="str">
            <v>STOCK SALES</v>
          </cell>
          <cell r="I702">
            <v>127</v>
          </cell>
          <cell r="J702" t="str">
            <v>Feb-2009</v>
          </cell>
          <cell r="K702" t="str">
            <v>Feb-2009</v>
          </cell>
          <cell r="L702" t="str">
            <v>GF</v>
          </cell>
          <cell r="M702" t="str">
            <v>INVERTER</v>
          </cell>
          <cell r="N702" t="str">
            <v>PCS</v>
          </cell>
          <cell r="O702">
            <v>133</v>
          </cell>
          <cell r="P702">
            <v>175</v>
          </cell>
          <cell r="Q702" t="str">
            <v>G11</v>
          </cell>
          <cell r="R702">
            <v>0</v>
          </cell>
          <cell r="S702">
            <v>175.3631</v>
          </cell>
          <cell r="T702">
            <v>701.45240000000001</v>
          </cell>
          <cell r="U702">
            <v>4</v>
          </cell>
        </row>
        <row r="703">
          <cell r="A703" t="str">
            <v>FRN1.5G11S-4EN</v>
          </cell>
          <cell r="B703" t="str">
            <v>GS090439</v>
          </cell>
          <cell r="C703">
            <v>1</v>
          </cell>
          <cell r="D703" t="str">
            <v>GI090570</v>
          </cell>
          <cell r="E703">
            <v>20090205</v>
          </cell>
          <cell r="F703" t="str">
            <v>1301</v>
          </cell>
          <cell r="G703" t="str">
            <v>MVR - MOTORI, VENTILATORI, RIDUTTORI S.R.L.</v>
          </cell>
          <cell r="H703" t="str">
            <v>STOCK SALES</v>
          </cell>
          <cell r="I703">
            <v>126</v>
          </cell>
          <cell r="J703" t="str">
            <v>Feb-2009</v>
          </cell>
          <cell r="K703" t="str">
            <v>Feb-2009</v>
          </cell>
          <cell r="L703" t="str">
            <v>GF</v>
          </cell>
          <cell r="M703" t="str">
            <v>INVERTER</v>
          </cell>
          <cell r="N703" t="str">
            <v>PCS</v>
          </cell>
          <cell r="O703">
            <v>133</v>
          </cell>
          <cell r="P703">
            <v>175</v>
          </cell>
          <cell r="Q703" t="str">
            <v>G11</v>
          </cell>
          <cell r="R703">
            <v>0</v>
          </cell>
          <cell r="S703">
            <v>175.3631</v>
          </cell>
          <cell r="T703">
            <v>175.3631</v>
          </cell>
          <cell r="U703">
            <v>1</v>
          </cell>
        </row>
        <row r="704">
          <cell r="A704" t="str">
            <v>FRN1.5G11S-4EN</v>
          </cell>
          <cell r="B704" t="str">
            <v>GS090450</v>
          </cell>
          <cell r="C704">
            <v>3</v>
          </cell>
          <cell r="D704" t="str">
            <v>GI090578</v>
          </cell>
          <cell r="E704">
            <v>20090205</v>
          </cell>
          <cell r="F704" t="str">
            <v>7274</v>
          </cell>
          <cell r="G704" t="str">
            <v>SAM GMBH</v>
          </cell>
          <cell r="H704" t="str">
            <v>STOCK SALES</v>
          </cell>
          <cell r="I704">
            <v>125</v>
          </cell>
          <cell r="J704" t="str">
            <v>Feb-2009</v>
          </cell>
          <cell r="K704" t="str">
            <v>Feb-2009</v>
          </cell>
          <cell r="L704" t="str">
            <v>GF</v>
          </cell>
          <cell r="M704" t="str">
            <v>INVERTER</v>
          </cell>
          <cell r="N704" t="str">
            <v>PCS</v>
          </cell>
          <cell r="O704">
            <v>133</v>
          </cell>
          <cell r="P704">
            <v>175</v>
          </cell>
          <cell r="Q704" t="str">
            <v>G11</v>
          </cell>
          <cell r="R704">
            <v>0</v>
          </cell>
          <cell r="S704">
            <v>175.3631</v>
          </cell>
          <cell r="T704">
            <v>175.3631</v>
          </cell>
          <cell r="U704">
            <v>1</v>
          </cell>
        </row>
        <row r="705">
          <cell r="A705" t="str">
            <v>FRN1.5G11S-4EN</v>
          </cell>
          <cell r="B705" t="str">
            <v>GS090465</v>
          </cell>
          <cell r="C705">
            <v>2</v>
          </cell>
          <cell r="D705" t="str">
            <v>GI090604</v>
          </cell>
          <cell r="E705">
            <v>20090206</v>
          </cell>
          <cell r="F705" t="str">
            <v>4810</v>
          </cell>
          <cell r="G705" t="str">
            <v>SST SERVO-SYSTEMTECHNIK GMBH</v>
          </cell>
          <cell r="H705" t="str">
            <v>STOCK SALES</v>
          </cell>
          <cell r="I705">
            <v>124</v>
          </cell>
          <cell r="J705" t="str">
            <v>Feb-2009</v>
          </cell>
          <cell r="K705" t="str">
            <v>Feb-2009</v>
          </cell>
          <cell r="L705" t="str">
            <v>GF</v>
          </cell>
          <cell r="M705" t="str">
            <v>INVERTER</v>
          </cell>
          <cell r="N705" t="str">
            <v>PCS</v>
          </cell>
          <cell r="O705">
            <v>133</v>
          </cell>
          <cell r="P705">
            <v>175</v>
          </cell>
          <cell r="Q705" t="str">
            <v>G11</v>
          </cell>
          <cell r="R705">
            <v>0</v>
          </cell>
          <cell r="S705">
            <v>175.3631</v>
          </cell>
          <cell r="T705">
            <v>175.3631</v>
          </cell>
          <cell r="U705">
            <v>1</v>
          </cell>
        </row>
        <row r="706">
          <cell r="A706" t="str">
            <v>FRN1.5G11S-4EN</v>
          </cell>
          <cell r="B706" t="str">
            <v>GS090491</v>
          </cell>
          <cell r="C706">
            <v>1</v>
          </cell>
          <cell r="D706" t="str">
            <v>GI090631</v>
          </cell>
          <cell r="E706">
            <v>20090210</v>
          </cell>
          <cell r="F706" t="str">
            <v>4080</v>
          </cell>
          <cell r="G706" t="str">
            <v>SIDE SERVICIO INDUSTRIAL DE ELECTRONICA SA</v>
          </cell>
          <cell r="H706" t="str">
            <v>STOCK SALES</v>
          </cell>
          <cell r="I706">
            <v>119</v>
          </cell>
          <cell r="J706" t="str">
            <v>Feb-2009</v>
          </cell>
          <cell r="K706" t="str">
            <v>Feb-2009</v>
          </cell>
          <cell r="L706" t="str">
            <v>GF</v>
          </cell>
          <cell r="M706" t="str">
            <v>INVERTER</v>
          </cell>
          <cell r="N706" t="str">
            <v>PCS</v>
          </cell>
          <cell r="O706">
            <v>133</v>
          </cell>
          <cell r="P706">
            <v>175</v>
          </cell>
          <cell r="Q706" t="str">
            <v>G11</v>
          </cell>
          <cell r="R706">
            <v>0</v>
          </cell>
          <cell r="S706">
            <v>175.3631</v>
          </cell>
          <cell r="T706">
            <v>876.81550000000004</v>
          </cell>
          <cell r="U706">
            <v>5</v>
          </cell>
        </row>
        <row r="707">
          <cell r="A707" t="str">
            <v>FRN1.5G11S-4EN</v>
          </cell>
          <cell r="B707" t="str">
            <v>GS090563</v>
          </cell>
          <cell r="C707">
            <v>1</v>
          </cell>
          <cell r="D707" t="str">
            <v>GI090690</v>
          </cell>
          <cell r="E707">
            <v>20090212</v>
          </cell>
          <cell r="F707" t="str">
            <v>0010</v>
          </cell>
          <cell r="G707" t="str">
            <v>FUJI ELECTRIC FA EUROPE GMBH</v>
          </cell>
          <cell r="H707" t="str">
            <v>STOCK SALES</v>
          </cell>
          <cell r="I707">
            <v>118</v>
          </cell>
          <cell r="J707" t="str">
            <v>Feb-2009</v>
          </cell>
          <cell r="K707" t="str">
            <v>Feb-2009</v>
          </cell>
          <cell r="L707" t="str">
            <v>GF</v>
          </cell>
          <cell r="M707" t="str">
            <v>INVERTER</v>
          </cell>
          <cell r="N707" t="str">
            <v>PCS</v>
          </cell>
          <cell r="O707">
            <v>133</v>
          </cell>
          <cell r="P707">
            <v>175</v>
          </cell>
          <cell r="Q707" t="str">
            <v>G11</v>
          </cell>
          <cell r="R707">
            <v>0</v>
          </cell>
          <cell r="S707">
            <v>175.3631</v>
          </cell>
          <cell r="T707">
            <v>175.3631</v>
          </cell>
          <cell r="U707">
            <v>1</v>
          </cell>
        </row>
        <row r="708">
          <cell r="A708" t="str">
            <v>FRN1.5G11S-4EN</v>
          </cell>
          <cell r="B708" t="str">
            <v>GS090548</v>
          </cell>
          <cell r="C708">
            <v>1</v>
          </cell>
          <cell r="D708" t="str">
            <v>GI090684</v>
          </cell>
          <cell r="E708">
            <v>20090213</v>
          </cell>
          <cell r="F708" t="str">
            <v>7274</v>
          </cell>
          <cell r="G708" t="str">
            <v>SAM GMBH</v>
          </cell>
          <cell r="H708" t="str">
            <v>STOCK SALES</v>
          </cell>
          <cell r="I708">
            <v>116</v>
          </cell>
          <cell r="J708" t="str">
            <v>Feb-2009</v>
          </cell>
          <cell r="K708" t="str">
            <v>Feb-2009</v>
          </cell>
          <cell r="L708" t="str">
            <v>GF</v>
          </cell>
          <cell r="M708" t="str">
            <v>INVERTER</v>
          </cell>
          <cell r="N708" t="str">
            <v>PCS</v>
          </cell>
          <cell r="O708">
            <v>133</v>
          </cell>
          <cell r="P708">
            <v>175</v>
          </cell>
          <cell r="Q708" t="str">
            <v>G11</v>
          </cell>
          <cell r="R708">
            <v>0</v>
          </cell>
          <cell r="S708">
            <v>175.3631</v>
          </cell>
          <cell r="T708">
            <v>350.72620000000001</v>
          </cell>
          <cell r="U708">
            <v>2</v>
          </cell>
        </row>
        <row r="709">
          <cell r="A709" t="str">
            <v>FRN1.5G11S-4EN</v>
          </cell>
          <cell r="B709" t="str">
            <v>GS090649</v>
          </cell>
          <cell r="C709">
            <v>3</v>
          </cell>
          <cell r="D709" t="str">
            <v>GI090785</v>
          </cell>
          <cell r="E709">
            <v>20090219</v>
          </cell>
          <cell r="F709" t="str">
            <v>7274</v>
          </cell>
          <cell r="G709" t="str">
            <v>SAM GMBH</v>
          </cell>
          <cell r="H709" t="str">
            <v>STOCK SALES</v>
          </cell>
          <cell r="I709">
            <v>114</v>
          </cell>
          <cell r="J709" t="str">
            <v>Feb-2009</v>
          </cell>
          <cell r="K709" t="str">
            <v>Feb-2009</v>
          </cell>
          <cell r="L709" t="str">
            <v>GF</v>
          </cell>
          <cell r="M709" t="str">
            <v>INVERTER</v>
          </cell>
          <cell r="N709" t="str">
            <v>PCS</v>
          </cell>
          <cell r="O709">
            <v>133</v>
          </cell>
          <cell r="P709">
            <v>175</v>
          </cell>
          <cell r="Q709" t="str">
            <v>G11</v>
          </cell>
          <cell r="R709">
            <v>0</v>
          </cell>
          <cell r="S709">
            <v>175.3631</v>
          </cell>
          <cell r="T709">
            <v>350.72620000000001</v>
          </cell>
          <cell r="U709">
            <v>2</v>
          </cell>
        </row>
        <row r="710">
          <cell r="A710" t="str">
            <v>FRN1.5G11S-4EN</v>
          </cell>
          <cell r="B710" t="str">
            <v>GS090666</v>
          </cell>
          <cell r="C710">
            <v>3</v>
          </cell>
          <cell r="D710" t="str">
            <v>GI090797</v>
          </cell>
          <cell r="E710">
            <v>20090220</v>
          </cell>
          <cell r="F710" t="str">
            <v>4810</v>
          </cell>
          <cell r="G710" t="str">
            <v>SST SERVO-SYSTEMTECHNIK GMBH</v>
          </cell>
          <cell r="H710" t="str">
            <v>STOCK SALES</v>
          </cell>
          <cell r="I710">
            <v>113</v>
          </cell>
          <cell r="J710" t="str">
            <v>Feb-2009</v>
          </cell>
          <cell r="K710" t="str">
            <v>Feb-2009</v>
          </cell>
          <cell r="L710" t="str">
            <v>GF</v>
          </cell>
          <cell r="M710" t="str">
            <v>INVERTER</v>
          </cell>
          <cell r="N710" t="str">
            <v>PCS</v>
          </cell>
          <cell r="O710">
            <v>133</v>
          </cell>
          <cell r="P710">
            <v>175</v>
          </cell>
          <cell r="Q710" t="str">
            <v>G11</v>
          </cell>
          <cell r="R710">
            <v>0</v>
          </cell>
          <cell r="S710">
            <v>175.3631</v>
          </cell>
          <cell r="T710">
            <v>175.3631</v>
          </cell>
          <cell r="U710">
            <v>1</v>
          </cell>
        </row>
        <row r="711">
          <cell r="A711" t="str">
            <v>FRN110G11S-4EN</v>
          </cell>
          <cell r="B711" t="str">
            <v>GS090614</v>
          </cell>
          <cell r="C711">
            <v>1</v>
          </cell>
          <cell r="D711" t="str">
            <v>GI090747</v>
          </cell>
          <cell r="E711">
            <v>20090217</v>
          </cell>
          <cell r="F711" t="str">
            <v>4080</v>
          </cell>
          <cell r="G711" t="str">
            <v>SIDE SERVICIO INDUSTRIAL DE ELECTRONICA SA</v>
          </cell>
          <cell r="H711" t="str">
            <v>STOCK SALES</v>
          </cell>
          <cell r="I711">
            <v>9</v>
          </cell>
          <cell r="J711" t="str">
            <v>Feb-2009</v>
          </cell>
          <cell r="K711" t="str">
            <v>Feb-2009</v>
          </cell>
          <cell r="L711" t="str">
            <v>GF</v>
          </cell>
          <cell r="M711" t="str">
            <v>INVERTER</v>
          </cell>
          <cell r="N711" t="str">
            <v>PCS</v>
          </cell>
          <cell r="O711">
            <v>10</v>
          </cell>
          <cell r="P711">
            <v>3210</v>
          </cell>
          <cell r="Q711" t="str">
            <v>G11</v>
          </cell>
          <cell r="R711">
            <v>0</v>
          </cell>
          <cell r="S711">
            <v>3210.06</v>
          </cell>
          <cell r="T711">
            <v>3210.06</v>
          </cell>
          <cell r="U711">
            <v>1</v>
          </cell>
        </row>
        <row r="712">
          <cell r="A712" t="str">
            <v>FRN110G11S-4EN</v>
          </cell>
          <cell r="B712" t="str">
            <v>GS090691</v>
          </cell>
          <cell r="C712">
            <v>1</v>
          </cell>
          <cell r="D712" t="str">
            <v>GI090825</v>
          </cell>
          <cell r="E712">
            <v>20090220</v>
          </cell>
          <cell r="F712" t="str">
            <v>4080</v>
          </cell>
          <cell r="G712" t="str">
            <v>SIDE SERVICIO INDUSTRIAL DE ELECTRONICA SA</v>
          </cell>
          <cell r="H712" t="str">
            <v>STOCK SALES</v>
          </cell>
          <cell r="I712">
            <v>8</v>
          </cell>
          <cell r="J712" t="str">
            <v>Feb-2009</v>
          </cell>
          <cell r="K712" t="str">
            <v>Feb-2009</v>
          </cell>
          <cell r="L712" t="str">
            <v>GF</v>
          </cell>
          <cell r="M712" t="str">
            <v>INVERTER</v>
          </cell>
          <cell r="N712" t="str">
            <v>PCS</v>
          </cell>
          <cell r="O712">
            <v>10</v>
          </cell>
          <cell r="P712">
            <v>3210</v>
          </cell>
          <cell r="Q712" t="str">
            <v>G11</v>
          </cell>
          <cell r="R712">
            <v>0</v>
          </cell>
          <cell r="S712">
            <v>3210.06</v>
          </cell>
          <cell r="T712">
            <v>3210.06</v>
          </cell>
          <cell r="U712">
            <v>1</v>
          </cell>
        </row>
        <row r="713">
          <cell r="A713" t="str">
            <v>FRN110G11S-4EN</v>
          </cell>
          <cell r="B713" t="str">
            <v>GS090616</v>
          </cell>
          <cell r="C713">
            <v>123</v>
          </cell>
          <cell r="D713" t="str">
            <v>GI090887</v>
          </cell>
          <cell r="E713">
            <v>20090225</v>
          </cell>
          <cell r="F713" t="str">
            <v>4028</v>
          </cell>
          <cell r="G713" t="str">
            <v>KON-TEK AUTOMATION AND DRIVES</v>
          </cell>
          <cell r="H713" t="str">
            <v>STOCK SALES</v>
          </cell>
          <cell r="I713">
            <v>7</v>
          </cell>
          <cell r="J713" t="str">
            <v>Feb-2009</v>
          </cell>
          <cell r="K713" t="str">
            <v>Feb-2009</v>
          </cell>
          <cell r="L713" t="str">
            <v>GF</v>
          </cell>
          <cell r="M713" t="str">
            <v>INVERTER</v>
          </cell>
          <cell r="N713" t="str">
            <v>PCS</v>
          </cell>
          <cell r="O713">
            <v>10</v>
          </cell>
          <cell r="P713">
            <v>3210</v>
          </cell>
          <cell r="Q713" t="str">
            <v>G11</v>
          </cell>
          <cell r="R713">
            <v>0</v>
          </cell>
          <cell r="S713">
            <v>3210.06</v>
          </cell>
          <cell r="T713">
            <v>3210.06</v>
          </cell>
          <cell r="U713">
            <v>1</v>
          </cell>
        </row>
        <row r="714">
          <cell r="A714" t="str">
            <v>FRN11G11S-4EN</v>
          </cell>
          <cell r="B714" t="str">
            <v>GS090596</v>
          </cell>
          <cell r="C714">
            <v>12</v>
          </cell>
          <cell r="D714" t="str">
            <v>GI090727</v>
          </cell>
          <cell r="E714">
            <v>20090217</v>
          </cell>
          <cell r="F714" t="str">
            <v>7095</v>
          </cell>
          <cell r="G714" t="str">
            <v>FUJI ELECTRIC FRANCE S.A.</v>
          </cell>
          <cell r="H714" t="str">
            <v>STOCK SALES</v>
          </cell>
          <cell r="I714">
            <v>475</v>
          </cell>
          <cell r="J714" t="str">
            <v>Feb-2009</v>
          </cell>
          <cell r="K714" t="str">
            <v>Feb-2009</v>
          </cell>
          <cell r="L714" t="str">
            <v>GF</v>
          </cell>
          <cell r="M714" t="str">
            <v>INVERTER</v>
          </cell>
          <cell r="N714" t="str">
            <v>PCS</v>
          </cell>
          <cell r="O714">
            <v>476</v>
          </cell>
          <cell r="P714">
            <v>465</v>
          </cell>
          <cell r="Q714" t="str">
            <v>G11</v>
          </cell>
          <cell r="R714">
            <v>0</v>
          </cell>
          <cell r="S714">
            <v>465.3526</v>
          </cell>
          <cell r="T714">
            <v>465.3526</v>
          </cell>
          <cell r="U714">
            <v>1</v>
          </cell>
        </row>
        <row r="715">
          <cell r="A715" t="str">
            <v>FRN11G11S-4EN</v>
          </cell>
          <cell r="B715" t="str">
            <v>GS090682</v>
          </cell>
          <cell r="C715">
            <v>10</v>
          </cell>
          <cell r="D715" t="str">
            <v>GI090821</v>
          </cell>
          <cell r="E715">
            <v>20090220</v>
          </cell>
          <cell r="F715" t="str">
            <v>7275</v>
          </cell>
          <cell r="G715" t="str">
            <v>ALPHA GROUP</v>
          </cell>
          <cell r="H715" t="str">
            <v>STOCK SALES</v>
          </cell>
          <cell r="I715">
            <v>470</v>
          </cell>
          <cell r="J715" t="str">
            <v>Feb-2009</v>
          </cell>
          <cell r="K715" t="str">
            <v>Feb-2009</v>
          </cell>
          <cell r="L715" t="str">
            <v>GF</v>
          </cell>
          <cell r="M715" t="str">
            <v>INVERTER</v>
          </cell>
          <cell r="N715" t="str">
            <v>PCS</v>
          </cell>
          <cell r="O715">
            <v>476</v>
          </cell>
          <cell r="P715">
            <v>465</v>
          </cell>
          <cell r="Q715" t="str">
            <v>G11</v>
          </cell>
          <cell r="R715">
            <v>0</v>
          </cell>
          <cell r="S715">
            <v>465.3526</v>
          </cell>
          <cell r="T715">
            <v>2326.7629999999999</v>
          </cell>
          <cell r="U715">
            <v>5</v>
          </cell>
        </row>
        <row r="716">
          <cell r="A716" t="str">
            <v>FRN11G11S-4EN</v>
          </cell>
          <cell r="B716" t="str">
            <v>GS090670</v>
          </cell>
          <cell r="C716">
            <v>1</v>
          </cell>
          <cell r="D716" t="str">
            <v>GI090868</v>
          </cell>
          <cell r="E716">
            <v>20090224</v>
          </cell>
          <cell r="F716" t="str">
            <v>7097</v>
          </cell>
          <cell r="G716" t="str">
            <v>ATB BENELUX B.V.</v>
          </cell>
          <cell r="H716" t="str">
            <v>STOCK SALES</v>
          </cell>
          <cell r="I716">
            <v>469</v>
          </cell>
          <cell r="J716" t="str">
            <v>Feb-2009</v>
          </cell>
          <cell r="K716" t="str">
            <v>Feb-2009</v>
          </cell>
          <cell r="L716" t="str">
            <v>GF</v>
          </cell>
          <cell r="M716" t="str">
            <v>INVERTER</v>
          </cell>
          <cell r="N716" t="str">
            <v>PCS</v>
          </cell>
          <cell r="O716">
            <v>476</v>
          </cell>
          <cell r="P716">
            <v>465</v>
          </cell>
          <cell r="Q716" t="str">
            <v>G11</v>
          </cell>
          <cell r="R716">
            <v>0</v>
          </cell>
          <cell r="S716">
            <v>465.3526</v>
          </cell>
          <cell r="T716">
            <v>465.3526</v>
          </cell>
          <cell r="U716">
            <v>1</v>
          </cell>
        </row>
        <row r="717">
          <cell r="A717" t="str">
            <v>FRN11G11S-4EN</v>
          </cell>
          <cell r="B717" t="str">
            <v>GS090732</v>
          </cell>
          <cell r="C717">
            <v>3</v>
          </cell>
          <cell r="D717" t="str">
            <v>GI090875</v>
          </cell>
          <cell r="E717">
            <v>20090224</v>
          </cell>
          <cell r="F717" t="str">
            <v>7275</v>
          </cell>
          <cell r="G717" t="str">
            <v>ALPHA GROUP</v>
          </cell>
          <cell r="H717" t="str">
            <v>STOCK SALES</v>
          </cell>
          <cell r="I717">
            <v>467</v>
          </cell>
          <cell r="J717" t="str">
            <v>Feb-2009</v>
          </cell>
          <cell r="K717" t="str">
            <v>Feb-2009</v>
          </cell>
          <cell r="L717" t="str">
            <v>GF</v>
          </cell>
          <cell r="M717" t="str">
            <v>INVERTER</v>
          </cell>
          <cell r="N717" t="str">
            <v>PCS</v>
          </cell>
          <cell r="O717">
            <v>476</v>
          </cell>
          <cell r="P717">
            <v>465</v>
          </cell>
          <cell r="Q717" t="str">
            <v>G11</v>
          </cell>
          <cell r="R717">
            <v>0</v>
          </cell>
          <cell r="S717">
            <v>465.3526</v>
          </cell>
          <cell r="T717">
            <v>930.70519999999999</v>
          </cell>
          <cell r="U717">
            <v>2</v>
          </cell>
        </row>
        <row r="718">
          <cell r="A718" t="str">
            <v>FRN11G11S-4LE2</v>
          </cell>
          <cell r="B718" t="str">
            <v>GS090523</v>
          </cell>
          <cell r="C718">
            <v>1</v>
          </cell>
          <cell r="D718" t="str">
            <v>GI090656</v>
          </cell>
          <cell r="E718">
            <v>20090223</v>
          </cell>
          <cell r="F718" t="str">
            <v>4450</v>
          </cell>
          <cell r="G718" t="str">
            <v>FUJI ELECTRIC FA SUCURSAL EN ESPA?A</v>
          </cell>
          <cell r="H718" t="str">
            <v>STOCK SALES</v>
          </cell>
          <cell r="I718">
            <v>41</v>
          </cell>
          <cell r="J718" t="str">
            <v>Feb-2009</v>
          </cell>
          <cell r="K718" t="str">
            <v>Feb-2009</v>
          </cell>
          <cell r="L718" t="str">
            <v>GF</v>
          </cell>
          <cell r="M718" t="str">
            <v>INVERTER</v>
          </cell>
          <cell r="N718" t="str">
            <v>PCS</v>
          </cell>
          <cell r="O718">
            <v>42</v>
          </cell>
          <cell r="P718">
            <v>513</v>
          </cell>
          <cell r="Q718" t="str">
            <v>G11</v>
          </cell>
          <cell r="R718">
            <v>0</v>
          </cell>
          <cell r="S718">
            <v>512.72</v>
          </cell>
          <cell r="T718">
            <v>512.72</v>
          </cell>
          <cell r="U718">
            <v>1</v>
          </cell>
        </row>
        <row r="719">
          <cell r="A719" t="str">
            <v>FRN132G11S-4EN</v>
          </cell>
          <cell r="B719" t="str">
            <v>GS090616</v>
          </cell>
          <cell r="C719">
            <v>124</v>
          </cell>
          <cell r="D719" t="str">
            <v>GI090887</v>
          </cell>
          <cell r="E719">
            <v>20090225</v>
          </cell>
          <cell r="F719" t="str">
            <v>4028</v>
          </cell>
          <cell r="G719" t="str">
            <v>KON-TEK AUTOMATION AND DRIVES</v>
          </cell>
          <cell r="H719" t="str">
            <v>STOCK SALES</v>
          </cell>
          <cell r="I719">
            <v>2</v>
          </cell>
          <cell r="J719" t="str">
            <v>Feb-2009</v>
          </cell>
          <cell r="K719" t="str">
            <v>Feb-2009</v>
          </cell>
          <cell r="L719" t="str">
            <v>GF</v>
          </cell>
          <cell r="M719" t="str">
            <v>INVERTER</v>
          </cell>
          <cell r="N719" t="str">
            <v>PCS</v>
          </cell>
          <cell r="O719">
            <v>4</v>
          </cell>
          <cell r="P719">
            <v>3834</v>
          </cell>
          <cell r="Q719" t="str">
            <v>G11</v>
          </cell>
          <cell r="R719">
            <v>0</v>
          </cell>
          <cell r="S719">
            <v>3833.578</v>
          </cell>
          <cell r="T719">
            <v>7667.1559999999999</v>
          </cell>
          <cell r="U719">
            <v>2</v>
          </cell>
        </row>
        <row r="720">
          <cell r="A720" t="str">
            <v>FRN15G11S-4EN</v>
          </cell>
          <cell r="B720" t="str">
            <v>GS090477</v>
          </cell>
          <cell r="C720">
            <v>2</v>
          </cell>
          <cell r="D720" t="str">
            <v>GI090625</v>
          </cell>
          <cell r="E720">
            <v>20090209</v>
          </cell>
          <cell r="F720" t="str">
            <v>7274</v>
          </cell>
          <cell r="G720" t="str">
            <v>SAM GMBH</v>
          </cell>
          <cell r="H720" t="str">
            <v>STOCK SALES</v>
          </cell>
          <cell r="I720">
            <v>213</v>
          </cell>
          <cell r="J720" t="str">
            <v>Feb-2009</v>
          </cell>
          <cell r="K720" t="str">
            <v>Feb-2009</v>
          </cell>
          <cell r="L720" t="str">
            <v>GF</v>
          </cell>
          <cell r="M720" t="str">
            <v>INVERTER</v>
          </cell>
          <cell r="N720" t="str">
            <v>PCS</v>
          </cell>
          <cell r="O720">
            <v>215</v>
          </cell>
          <cell r="P720">
            <v>625</v>
          </cell>
          <cell r="Q720" t="str">
            <v>G11</v>
          </cell>
          <cell r="R720">
            <v>0</v>
          </cell>
          <cell r="S720">
            <v>624.9049</v>
          </cell>
          <cell r="T720">
            <v>1249.8098</v>
          </cell>
          <cell r="U720">
            <v>2</v>
          </cell>
        </row>
        <row r="721">
          <cell r="A721" t="str">
            <v>FRN220G11S-4EN</v>
          </cell>
          <cell r="B721" t="str">
            <v>GS084206</v>
          </cell>
          <cell r="C721">
            <v>1</v>
          </cell>
          <cell r="D721" t="str">
            <v>GI090677</v>
          </cell>
          <cell r="E721">
            <v>20090212</v>
          </cell>
          <cell r="F721" t="str">
            <v>7274</v>
          </cell>
          <cell r="G721" t="str">
            <v>SAM GMBH</v>
          </cell>
          <cell r="H721" t="str">
            <v>STOCK SALES</v>
          </cell>
          <cell r="I721">
            <v>5</v>
          </cell>
          <cell r="J721" t="str">
            <v>Feb-2009</v>
          </cell>
          <cell r="K721" t="str">
            <v>Feb-2009</v>
          </cell>
          <cell r="L721" t="str">
            <v>GF</v>
          </cell>
          <cell r="M721" t="str">
            <v>INVERTER</v>
          </cell>
          <cell r="N721" t="str">
            <v>PCS</v>
          </cell>
          <cell r="O721">
            <v>6</v>
          </cell>
          <cell r="P721">
            <v>5744</v>
          </cell>
          <cell r="Q721" t="str">
            <v>G11</v>
          </cell>
          <cell r="R721">
            <v>0</v>
          </cell>
          <cell r="S721">
            <v>5743.8900999999996</v>
          </cell>
          <cell r="T721">
            <v>5743.8900999999996</v>
          </cell>
          <cell r="U721">
            <v>1</v>
          </cell>
        </row>
        <row r="722">
          <cell r="A722" t="str">
            <v>FRN220G11S-4EN</v>
          </cell>
          <cell r="B722" t="str">
            <v>GS090596</v>
          </cell>
          <cell r="C722">
            <v>1</v>
          </cell>
          <cell r="D722" t="str">
            <v>GI090727</v>
          </cell>
          <cell r="E722">
            <v>20090217</v>
          </cell>
          <cell r="F722" t="str">
            <v>7095</v>
          </cell>
          <cell r="G722" t="str">
            <v>FUJI ELECTRIC FRANCE S.A.</v>
          </cell>
          <cell r="H722" t="str">
            <v>STOCK SALES</v>
          </cell>
          <cell r="I722">
            <v>4</v>
          </cell>
          <cell r="J722" t="str">
            <v>Feb-2009</v>
          </cell>
          <cell r="K722" t="str">
            <v>Feb-2009</v>
          </cell>
          <cell r="L722" t="str">
            <v>GF</v>
          </cell>
          <cell r="M722" t="str">
            <v>INVERTER</v>
          </cell>
          <cell r="N722" t="str">
            <v>PCS</v>
          </cell>
          <cell r="O722">
            <v>6</v>
          </cell>
          <cell r="P722">
            <v>5744</v>
          </cell>
          <cell r="Q722" t="str">
            <v>G11</v>
          </cell>
          <cell r="R722">
            <v>0</v>
          </cell>
          <cell r="S722">
            <v>5743.8900999999996</v>
          </cell>
          <cell r="T722">
            <v>5743.8900999999996</v>
          </cell>
          <cell r="U722">
            <v>1</v>
          </cell>
        </row>
        <row r="723">
          <cell r="A723" t="str">
            <v>FRN220G11S-4EN</v>
          </cell>
          <cell r="B723" t="str">
            <v>GS090616</v>
          </cell>
          <cell r="C723">
            <v>126</v>
          </cell>
          <cell r="D723" t="str">
            <v>GI090887</v>
          </cell>
          <cell r="E723">
            <v>20090225</v>
          </cell>
          <cell r="F723" t="str">
            <v>4028</v>
          </cell>
          <cell r="G723" t="str">
            <v>KON-TEK AUTOMATION AND DRIVES</v>
          </cell>
          <cell r="H723" t="str">
            <v>STOCK SALES</v>
          </cell>
          <cell r="I723">
            <v>3</v>
          </cell>
          <cell r="J723" t="str">
            <v>Feb-2009</v>
          </cell>
          <cell r="K723" t="str">
            <v>Feb-2009</v>
          </cell>
          <cell r="L723" t="str">
            <v>GF</v>
          </cell>
          <cell r="M723" t="str">
            <v>INVERTER</v>
          </cell>
          <cell r="N723" t="str">
            <v>PCS</v>
          </cell>
          <cell r="O723">
            <v>6</v>
          </cell>
          <cell r="P723">
            <v>5744</v>
          </cell>
          <cell r="Q723" t="str">
            <v>G11</v>
          </cell>
          <cell r="R723">
            <v>0</v>
          </cell>
          <cell r="S723">
            <v>5743.8900999999996</v>
          </cell>
          <cell r="T723">
            <v>5743.8900999999996</v>
          </cell>
          <cell r="U723">
            <v>1</v>
          </cell>
        </row>
        <row r="724">
          <cell r="A724" t="str">
            <v>FRN22G11S-4EN</v>
          </cell>
          <cell r="B724" t="str">
            <v>GS090603</v>
          </cell>
          <cell r="C724">
            <v>2</v>
          </cell>
          <cell r="D724" t="str">
            <v>GI090730</v>
          </cell>
          <cell r="E724">
            <v>20090217</v>
          </cell>
          <cell r="F724" t="str">
            <v>7950</v>
          </cell>
          <cell r="G724" t="str">
            <v>FUJI ELECTRIC FA EUROPE (CH) GMBH</v>
          </cell>
          <cell r="H724" t="str">
            <v>STOCK SALES</v>
          </cell>
          <cell r="I724">
            <v>216</v>
          </cell>
          <cell r="J724" t="str">
            <v>Feb-2009</v>
          </cell>
          <cell r="K724" t="str">
            <v>Feb-2009</v>
          </cell>
          <cell r="L724" t="str">
            <v>GF</v>
          </cell>
          <cell r="M724" t="str">
            <v>INVERTER</v>
          </cell>
          <cell r="N724" t="str">
            <v>PCS</v>
          </cell>
          <cell r="O724">
            <v>217</v>
          </cell>
          <cell r="P724">
            <v>822</v>
          </cell>
          <cell r="Q724" t="str">
            <v>G11</v>
          </cell>
          <cell r="R724">
            <v>0</v>
          </cell>
          <cell r="S724">
            <v>822.41330000000005</v>
          </cell>
          <cell r="T724">
            <v>822.41330000000005</v>
          </cell>
          <cell r="U724">
            <v>1</v>
          </cell>
        </row>
        <row r="725">
          <cell r="A725" t="str">
            <v>FRN3.7G11S-2</v>
          </cell>
          <cell r="B725" t="str">
            <v>GS090182</v>
          </cell>
          <cell r="C725">
            <v>6</v>
          </cell>
          <cell r="D725" t="str">
            <v>GI090536</v>
          </cell>
          <cell r="E725">
            <v>20090203</v>
          </cell>
          <cell r="F725" t="str">
            <v>4810</v>
          </cell>
          <cell r="G725" t="str">
            <v>SST SERVO-SYSTEMTECHNIK GMBH</v>
          </cell>
          <cell r="H725" t="str">
            <v>STOCK SALES</v>
          </cell>
          <cell r="I725">
            <v>1</v>
          </cell>
          <cell r="J725" t="str">
            <v>Feb-2009</v>
          </cell>
          <cell r="K725" t="str">
            <v>Feb-2009</v>
          </cell>
          <cell r="L725" t="str">
            <v>GF</v>
          </cell>
          <cell r="M725" t="str">
            <v>INVERTER</v>
          </cell>
          <cell r="N725" t="str">
            <v>PCS</v>
          </cell>
          <cell r="O725">
            <v>0</v>
          </cell>
          <cell r="P725">
            <v>262</v>
          </cell>
          <cell r="Q725" t="str">
            <v>G11</v>
          </cell>
          <cell r="R725">
            <v>0</v>
          </cell>
          <cell r="S725">
            <v>262.45</v>
          </cell>
          <cell r="T725">
            <v>524.9</v>
          </cell>
          <cell r="U725">
            <v>2</v>
          </cell>
        </row>
        <row r="726">
          <cell r="A726" t="str">
            <v>FRN3.7G11S-2</v>
          </cell>
          <cell r="B726" t="str">
            <v>GS090460</v>
          </cell>
          <cell r="C726">
            <v>1</v>
          </cell>
          <cell r="D726" t="str">
            <v>GI090591</v>
          </cell>
          <cell r="E726">
            <v>20090206</v>
          </cell>
          <cell r="F726" t="str">
            <v>7549</v>
          </cell>
          <cell r="G726" t="str">
            <v>ATW ANTRIEBSTECHNIK WINTER</v>
          </cell>
          <cell r="H726" t="str">
            <v>STOCK SALES</v>
          </cell>
          <cell r="I726">
            <v>0</v>
          </cell>
          <cell r="J726" t="str">
            <v>Feb-2009</v>
          </cell>
          <cell r="K726" t="str">
            <v>Feb-2009</v>
          </cell>
          <cell r="L726" t="str">
            <v>GF</v>
          </cell>
          <cell r="M726" t="str">
            <v>INVERTER</v>
          </cell>
          <cell r="N726" t="str">
            <v>PCS</v>
          </cell>
          <cell r="O726">
            <v>0</v>
          </cell>
          <cell r="P726">
            <v>262</v>
          </cell>
          <cell r="Q726" t="str">
            <v>G11</v>
          </cell>
          <cell r="R726">
            <v>0</v>
          </cell>
          <cell r="S726">
            <v>262.45</v>
          </cell>
          <cell r="T726">
            <v>262.45</v>
          </cell>
          <cell r="U726">
            <v>1</v>
          </cell>
        </row>
        <row r="727">
          <cell r="A727" t="str">
            <v>FRN3.7G11S-4LE2</v>
          </cell>
          <cell r="B727" t="str">
            <v>GS090348</v>
          </cell>
          <cell r="C727">
            <v>6</v>
          </cell>
          <cell r="D727" t="str">
            <v>GI090443</v>
          </cell>
          <cell r="E727">
            <v>20090205</v>
          </cell>
          <cell r="F727" t="str">
            <v>4380</v>
          </cell>
          <cell r="G727" t="str">
            <v>AMTEK,  SPOL. S R.0.</v>
          </cell>
          <cell r="H727" t="str">
            <v>STOCK SALES</v>
          </cell>
          <cell r="I727">
            <v>12</v>
          </cell>
          <cell r="J727" t="str">
            <v>Feb-2009</v>
          </cell>
          <cell r="K727" t="str">
            <v>Feb-2009</v>
          </cell>
          <cell r="L727" t="str">
            <v>GF</v>
          </cell>
          <cell r="M727" t="str">
            <v>INVERTER</v>
          </cell>
          <cell r="N727" t="str">
            <v>PCS</v>
          </cell>
          <cell r="O727">
            <v>16</v>
          </cell>
          <cell r="P727">
            <v>260</v>
          </cell>
          <cell r="Q727" t="str">
            <v>G11</v>
          </cell>
          <cell r="R727">
            <v>0</v>
          </cell>
          <cell r="S727">
            <v>259.86709999999999</v>
          </cell>
          <cell r="T727">
            <v>1039.4684</v>
          </cell>
          <cell r="U727">
            <v>4</v>
          </cell>
        </row>
        <row r="728">
          <cell r="A728" t="str">
            <v>FRN30G11S-4EN</v>
          </cell>
          <cell r="B728" t="str">
            <v>GS090141</v>
          </cell>
          <cell r="C728">
            <v>1</v>
          </cell>
          <cell r="D728" t="str">
            <v>GI090610</v>
          </cell>
          <cell r="E728">
            <v>20090206</v>
          </cell>
          <cell r="F728" t="str">
            <v>7147</v>
          </cell>
          <cell r="G728" t="str">
            <v>GTS MBH</v>
          </cell>
          <cell r="H728" t="str">
            <v>STOCK SALES</v>
          </cell>
          <cell r="I728">
            <v>205</v>
          </cell>
          <cell r="J728" t="str">
            <v>Feb-2009</v>
          </cell>
          <cell r="K728" t="str">
            <v>Feb-2009</v>
          </cell>
          <cell r="L728" t="str">
            <v>GF</v>
          </cell>
          <cell r="M728" t="str">
            <v>INVERTER</v>
          </cell>
          <cell r="N728" t="str">
            <v>PCS</v>
          </cell>
          <cell r="O728">
            <v>206</v>
          </cell>
          <cell r="P728">
            <v>1082</v>
          </cell>
          <cell r="Q728" t="str">
            <v>G11</v>
          </cell>
          <cell r="R728">
            <v>0</v>
          </cell>
          <cell r="S728">
            <v>1082.1067</v>
          </cell>
          <cell r="T728">
            <v>1082.1067</v>
          </cell>
          <cell r="U728">
            <v>1</v>
          </cell>
        </row>
        <row r="729">
          <cell r="A729" t="str">
            <v>FRN30G11S-4EN</v>
          </cell>
          <cell r="B729" t="str">
            <v>GS090596</v>
          </cell>
          <cell r="C729">
            <v>9</v>
          </cell>
          <cell r="D729" t="str">
            <v>GI090727</v>
          </cell>
          <cell r="E729">
            <v>20090217</v>
          </cell>
          <cell r="F729" t="str">
            <v>7095</v>
          </cell>
          <cell r="G729" t="str">
            <v>FUJI ELECTRIC FRANCE S.A.</v>
          </cell>
          <cell r="H729" t="str">
            <v>STOCK SALES</v>
          </cell>
          <cell r="I729">
            <v>204</v>
          </cell>
          <cell r="J729" t="str">
            <v>Feb-2009</v>
          </cell>
          <cell r="K729" t="str">
            <v>Feb-2009</v>
          </cell>
          <cell r="L729" t="str">
            <v>GF</v>
          </cell>
          <cell r="M729" t="str">
            <v>INVERTER</v>
          </cell>
          <cell r="N729" t="str">
            <v>PCS</v>
          </cell>
          <cell r="O729">
            <v>206</v>
          </cell>
          <cell r="P729">
            <v>1082</v>
          </cell>
          <cell r="Q729" t="str">
            <v>G11</v>
          </cell>
          <cell r="R729">
            <v>0</v>
          </cell>
          <cell r="S729">
            <v>1082.1067</v>
          </cell>
          <cell r="T729">
            <v>1082.1067</v>
          </cell>
          <cell r="U729">
            <v>1</v>
          </cell>
        </row>
        <row r="730">
          <cell r="A730" t="str">
            <v>FRN37G11S-4EN</v>
          </cell>
          <cell r="B730" t="str">
            <v>GS090596</v>
          </cell>
          <cell r="C730">
            <v>7</v>
          </cell>
          <cell r="D730" t="str">
            <v>GI090727</v>
          </cell>
          <cell r="E730">
            <v>20090217</v>
          </cell>
          <cell r="F730" t="str">
            <v>7095</v>
          </cell>
          <cell r="G730" t="str">
            <v>FUJI ELECTRIC FRANCE S.A.</v>
          </cell>
          <cell r="H730" t="str">
            <v>STOCK SALES</v>
          </cell>
          <cell r="I730">
            <v>82</v>
          </cell>
          <cell r="J730" t="str">
            <v>Feb-2009</v>
          </cell>
          <cell r="K730" t="str">
            <v>Feb-2009</v>
          </cell>
          <cell r="L730" t="str">
            <v>GF</v>
          </cell>
          <cell r="M730" t="str">
            <v>INVERTER</v>
          </cell>
          <cell r="N730" t="str">
            <v>PCS</v>
          </cell>
          <cell r="O730">
            <v>83</v>
          </cell>
          <cell r="P730">
            <v>1379</v>
          </cell>
          <cell r="Q730" t="str">
            <v>G11</v>
          </cell>
          <cell r="R730">
            <v>0</v>
          </cell>
          <cell r="S730">
            <v>1378.8702000000001</v>
          </cell>
          <cell r="T730">
            <v>1378.8702000000001</v>
          </cell>
          <cell r="U730">
            <v>1</v>
          </cell>
        </row>
        <row r="731">
          <cell r="A731" t="str">
            <v>FRN4.0G11S-4EN</v>
          </cell>
          <cell r="B731" t="str">
            <v>GS090156</v>
          </cell>
          <cell r="C731">
            <v>9</v>
          </cell>
          <cell r="D731" t="str">
            <v>GI090182</v>
          </cell>
          <cell r="E731">
            <v>20090202</v>
          </cell>
          <cell r="F731" t="str">
            <v>4380</v>
          </cell>
          <cell r="G731" t="str">
            <v>AMTEK,  SPOL. S R.0.</v>
          </cell>
          <cell r="H731" t="str">
            <v>STOCK SALES</v>
          </cell>
          <cell r="I731">
            <v>148</v>
          </cell>
          <cell r="J731" t="str">
            <v>Feb-2009</v>
          </cell>
          <cell r="K731" t="str">
            <v>Feb-2009</v>
          </cell>
          <cell r="L731" t="str">
            <v>GF</v>
          </cell>
          <cell r="M731" t="str">
            <v>INVERTER</v>
          </cell>
          <cell r="N731" t="str">
            <v>PCS</v>
          </cell>
          <cell r="O731">
            <v>149</v>
          </cell>
          <cell r="P731">
            <v>258</v>
          </cell>
          <cell r="Q731" t="str">
            <v>G11</v>
          </cell>
          <cell r="R731">
            <v>0</v>
          </cell>
          <cell r="S731">
            <v>257.5677</v>
          </cell>
          <cell r="T731">
            <v>257.5677</v>
          </cell>
          <cell r="U731">
            <v>1</v>
          </cell>
        </row>
        <row r="732">
          <cell r="A732" t="str">
            <v>FRN4.0G11S-4EN</v>
          </cell>
          <cell r="B732" t="str">
            <v>GS090323</v>
          </cell>
          <cell r="C732">
            <v>1</v>
          </cell>
          <cell r="D732" t="str">
            <v>GI090413</v>
          </cell>
          <cell r="E732">
            <v>20090202</v>
          </cell>
          <cell r="F732" t="str">
            <v>4810</v>
          </cell>
          <cell r="G732" t="str">
            <v>SST SERVO-SYSTEMTECHNIK GMBH</v>
          </cell>
          <cell r="H732" t="str">
            <v>STOCK SALES</v>
          </cell>
          <cell r="I732">
            <v>144</v>
          </cell>
          <cell r="J732" t="str">
            <v>Feb-2009</v>
          </cell>
          <cell r="K732" t="str">
            <v>Feb-2009</v>
          </cell>
          <cell r="L732" t="str">
            <v>GF</v>
          </cell>
          <cell r="M732" t="str">
            <v>INVERTER</v>
          </cell>
          <cell r="N732" t="str">
            <v>PCS</v>
          </cell>
          <cell r="O732">
            <v>149</v>
          </cell>
          <cell r="P732">
            <v>258</v>
          </cell>
          <cell r="Q732" t="str">
            <v>G11</v>
          </cell>
          <cell r="R732">
            <v>0</v>
          </cell>
          <cell r="S732">
            <v>257.5677</v>
          </cell>
          <cell r="T732">
            <v>1030.2708</v>
          </cell>
          <cell r="U732">
            <v>4</v>
          </cell>
        </row>
        <row r="733">
          <cell r="A733" t="str">
            <v>FRN4.0G11S-4EN</v>
          </cell>
          <cell r="B733" t="str">
            <v>GS090242</v>
          </cell>
          <cell r="C733">
            <v>5</v>
          </cell>
          <cell r="D733" t="str">
            <v>GI090557</v>
          </cell>
          <cell r="E733">
            <v>20090204</v>
          </cell>
          <cell r="F733" t="str">
            <v>1301</v>
          </cell>
          <cell r="G733" t="str">
            <v>MVR - MOTORI, VENTILATORI, RIDUTTORI S.R.L.</v>
          </cell>
          <cell r="H733" t="str">
            <v>STOCK SALES</v>
          </cell>
          <cell r="I733">
            <v>134</v>
          </cell>
          <cell r="J733" t="str">
            <v>Feb-2009</v>
          </cell>
          <cell r="K733" t="str">
            <v>Feb-2009</v>
          </cell>
          <cell r="L733" t="str">
            <v>GF</v>
          </cell>
          <cell r="M733" t="str">
            <v>INVERTER</v>
          </cell>
          <cell r="N733" t="str">
            <v>PCS</v>
          </cell>
          <cell r="O733">
            <v>149</v>
          </cell>
          <cell r="P733">
            <v>258</v>
          </cell>
          <cell r="Q733" t="str">
            <v>G11</v>
          </cell>
          <cell r="R733">
            <v>0</v>
          </cell>
          <cell r="S733">
            <v>257.5677</v>
          </cell>
          <cell r="T733">
            <v>2575.6770000000001</v>
          </cell>
          <cell r="U733">
            <v>10</v>
          </cell>
        </row>
        <row r="734">
          <cell r="A734" t="str">
            <v>FRN4.0LM1S-4EA</v>
          </cell>
          <cell r="B734" t="str">
            <v>GS090616</v>
          </cell>
          <cell r="C734">
            <v>156</v>
          </cell>
          <cell r="D734" t="str">
            <v>GI090887</v>
          </cell>
          <cell r="E734">
            <v>20090225</v>
          </cell>
          <cell r="F734" t="str">
            <v>4028</v>
          </cell>
          <cell r="G734" t="str">
            <v>KON-TEK AUTOMATION AND DRIVES</v>
          </cell>
          <cell r="H734" t="str">
            <v>STOCK SALES</v>
          </cell>
          <cell r="I734">
            <v>975</v>
          </cell>
          <cell r="J734" t="str">
            <v>Feb-2009</v>
          </cell>
          <cell r="K734" t="str">
            <v>Feb-2009</v>
          </cell>
          <cell r="L734" t="str">
            <v>GF</v>
          </cell>
          <cell r="M734" t="str">
            <v>INVERTER</v>
          </cell>
          <cell r="N734" t="str">
            <v>PCS</v>
          </cell>
          <cell r="O734">
            <v>616</v>
          </cell>
          <cell r="P734">
            <v>335</v>
          </cell>
          <cell r="Q734" t="str">
            <v>G11</v>
          </cell>
          <cell r="R734">
            <v>0</v>
          </cell>
          <cell r="S734">
            <v>334.7235</v>
          </cell>
          <cell r="T734">
            <v>669.447</v>
          </cell>
          <cell r="U734">
            <v>2</v>
          </cell>
        </row>
        <row r="735">
          <cell r="A735" t="str">
            <v>FRN4.0LM1S-4EA</v>
          </cell>
          <cell r="B735" t="str">
            <v>GS090783</v>
          </cell>
          <cell r="C735">
            <v>1</v>
          </cell>
          <cell r="D735" t="str">
            <v>GI090932</v>
          </cell>
          <cell r="E735">
            <v>20090227</v>
          </cell>
          <cell r="F735" t="str">
            <v>4450</v>
          </cell>
          <cell r="G735" t="str">
            <v>FUJI ELECTRIC FA SUCURSAL EN ESPA?A</v>
          </cell>
          <cell r="H735" t="str">
            <v>STOCK SALES</v>
          </cell>
          <cell r="I735">
            <v>960</v>
          </cell>
          <cell r="J735" t="str">
            <v>Feb-2009</v>
          </cell>
          <cell r="K735" t="str">
            <v>Feb-2009</v>
          </cell>
          <cell r="L735" t="str">
            <v>GF</v>
          </cell>
          <cell r="M735" t="str">
            <v>INVERTER</v>
          </cell>
          <cell r="N735" t="str">
            <v>PCS</v>
          </cell>
          <cell r="O735">
            <v>616</v>
          </cell>
          <cell r="P735">
            <v>335</v>
          </cell>
          <cell r="Q735" t="str">
            <v>G11</v>
          </cell>
          <cell r="R735">
            <v>0</v>
          </cell>
          <cell r="S735">
            <v>334.7235</v>
          </cell>
          <cell r="T735">
            <v>5020.8525</v>
          </cell>
          <cell r="U735">
            <v>15</v>
          </cell>
        </row>
        <row r="736">
          <cell r="A736" t="str">
            <v>FRN4.0LM1S-4EA</v>
          </cell>
          <cell r="B736" t="str">
            <v>GS090661</v>
          </cell>
          <cell r="C736">
            <v>9</v>
          </cell>
          <cell r="D736" t="str">
            <v>GI090895</v>
          </cell>
          <cell r="E736">
            <v>20090227</v>
          </cell>
          <cell r="F736" t="str">
            <v>4380</v>
          </cell>
          <cell r="G736" t="str">
            <v>AMTEK,  SPOL. S R.0.</v>
          </cell>
          <cell r="H736" t="str">
            <v>STOCK SALES</v>
          </cell>
          <cell r="I736">
            <v>959</v>
          </cell>
          <cell r="J736" t="str">
            <v>Feb-2009</v>
          </cell>
          <cell r="K736" t="str">
            <v>Feb-2009</v>
          </cell>
          <cell r="L736" t="str">
            <v>GF</v>
          </cell>
          <cell r="M736" t="str">
            <v>INVERTER</v>
          </cell>
          <cell r="N736" t="str">
            <v>PCS</v>
          </cell>
          <cell r="O736">
            <v>616</v>
          </cell>
          <cell r="P736">
            <v>335</v>
          </cell>
          <cell r="Q736" t="str">
            <v>G11</v>
          </cell>
          <cell r="R736">
            <v>0</v>
          </cell>
          <cell r="S736">
            <v>334.7235</v>
          </cell>
          <cell r="T736">
            <v>334.7235</v>
          </cell>
          <cell r="U736">
            <v>1</v>
          </cell>
        </row>
        <row r="737">
          <cell r="A737" t="str">
            <v>FRN45G11S-4EN</v>
          </cell>
          <cell r="B737" t="str">
            <v>GS084441</v>
          </cell>
          <cell r="C737">
            <v>4</v>
          </cell>
          <cell r="D737" t="str">
            <v>GI090529</v>
          </cell>
          <cell r="E737">
            <v>20090205</v>
          </cell>
          <cell r="F737" t="str">
            <v>7950</v>
          </cell>
          <cell r="G737" t="str">
            <v>FUJI ELECTRIC FA EUROPE (CH) GMBH</v>
          </cell>
          <cell r="H737" t="str">
            <v>STOCK SALES</v>
          </cell>
          <cell r="I737">
            <v>44</v>
          </cell>
          <cell r="J737" t="str">
            <v>Feb-2009</v>
          </cell>
          <cell r="K737" t="str">
            <v>Feb-2009</v>
          </cell>
          <cell r="L737" t="str">
            <v>GF</v>
          </cell>
          <cell r="M737" t="str">
            <v>INVERTER</v>
          </cell>
          <cell r="N737" t="str">
            <v>PCS</v>
          </cell>
          <cell r="O737">
            <v>45</v>
          </cell>
          <cell r="P737">
            <v>1685</v>
          </cell>
          <cell r="Q737" t="str">
            <v>G11</v>
          </cell>
          <cell r="R737">
            <v>0</v>
          </cell>
          <cell r="S737">
            <v>1684.7141999999999</v>
          </cell>
          <cell r="T737">
            <v>1684.7141999999999</v>
          </cell>
          <cell r="U737">
            <v>1</v>
          </cell>
        </row>
        <row r="738">
          <cell r="A738" t="str">
            <v>FRN45G11S-4EN</v>
          </cell>
          <cell r="B738" t="str">
            <v>GS090596</v>
          </cell>
          <cell r="C738">
            <v>5</v>
          </cell>
          <cell r="D738" t="str">
            <v>GI090727</v>
          </cell>
          <cell r="E738">
            <v>20090217</v>
          </cell>
          <cell r="F738" t="str">
            <v>7095</v>
          </cell>
          <cell r="G738" t="str">
            <v>FUJI ELECTRIC FRANCE S.A.</v>
          </cell>
          <cell r="H738" t="str">
            <v>STOCK SALES</v>
          </cell>
          <cell r="I738">
            <v>43</v>
          </cell>
          <cell r="J738" t="str">
            <v>Feb-2009</v>
          </cell>
          <cell r="K738" t="str">
            <v>Feb-2009</v>
          </cell>
          <cell r="L738" t="str">
            <v>GF</v>
          </cell>
          <cell r="M738" t="str">
            <v>INVERTER</v>
          </cell>
          <cell r="N738" t="str">
            <v>PCS</v>
          </cell>
          <cell r="O738">
            <v>45</v>
          </cell>
          <cell r="P738">
            <v>1685</v>
          </cell>
          <cell r="Q738" t="str">
            <v>G11</v>
          </cell>
          <cell r="R738">
            <v>0</v>
          </cell>
          <cell r="S738">
            <v>1684.7141999999999</v>
          </cell>
          <cell r="T738">
            <v>1684.7141999999999</v>
          </cell>
          <cell r="U738">
            <v>1</v>
          </cell>
        </row>
        <row r="739">
          <cell r="A739" t="str">
            <v>FRN45G11S-4EN</v>
          </cell>
          <cell r="B739" t="str">
            <v>GS090666</v>
          </cell>
          <cell r="C739">
            <v>6</v>
          </cell>
          <cell r="D739" t="str">
            <v>GI090797</v>
          </cell>
          <cell r="E739">
            <v>20090220</v>
          </cell>
          <cell r="F739" t="str">
            <v>4810</v>
          </cell>
          <cell r="G739" t="str">
            <v>SST SERVO-SYSTEMTECHNIK GMBH</v>
          </cell>
          <cell r="H739" t="str">
            <v>STOCK SALES</v>
          </cell>
          <cell r="I739">
            <v>42</v>
          </cell>
          <cell r="J739" t="str">
            <v>Feb-2009</v>
          </cell>
          <cell r="K739" t="str">
            <v>Feb-2009</v>
          </cell>
          <cell r="L739" t="str">
            <v>GF</v>
          </cell>
          <cell r="M739" t="str">
            <v>INVERTER</v>
          </cell>
          <cell r="N739" t="str">
            <v>PCS</v>
          </cell>
          <cell r="O739">
            <v>45</v>
          </cell>
          <cell r="P739">
            <v>1685</v>
          </cell>
          <cell r="Q739" t="str">
            <v>G11</v>
          </cell>
          <cell r="R739">
            <v>0</v>
          </cell>
          <cell r="S739">
            <v>1684.7141999999999</v>
          </cell>
          <cell r="T739">
            <v>1684.7141999999999</v>
          </cell>
          <cell r="U739">
            <v>1</v>
          </cell>
        </row>
        <row r="740">
          <cell r="A740" t="str">
            <v>FRN45G11S-4EN</v>
          </cell>
          <cell r="B740" t="str">
            <v>GS090752</v>
          </cell>
          <cell r="C740">
            <v>1</v>
          </cell>
          <cell r="D740" t="str">
            <v>GI090906</v>
          </cell>
          <cell r="E740">
            <v>20090227</v>
          </cell>
          <cell r="F740" t="str">
            <v>4080</v>
          </cell>
          <cell r="G740" t="str">
            <v>SIDE SERVICIO INDUSTRIAL DE ELECTRONICA SA</v>
          </cell>
          <cell r="H740" t="str">
            <v>STOCK SALES</v>
          </cell>
          <cell r="I740">
            <v>41</v>
          </cell>
          <cell r="J740" t="str">
            <v>Feb-2009</v>
          </cell>
          <cell r="K740" t="str">
            <v>Feb-2009</v>
          </cell>
          <cell r="L740" t="str">
            <v>GF</v>
          </cell>
          <cell r="M740" t="str">
            <v>INVERTER</v>
          </cell>
          <cell r="N740" t="str">
            <v>PCS</v>
          </cell>
          <cell r="O740">
            <v>45</v>
          </cell>
          <cell r="P740">
            <v>1685</v>
          </cell>
          <cell r="Q740" t="str">
            <v>G11</v>
          </cell>
          <cell r="R740">
            <v>0</v>
          </cell>
          <cell r="S740">
            <v>1684.7141999999999</v>
          </cell>
          <cell r="T740">
            <v>1684.7141999999999</v>
          </cell>
          <cell r="U740">
            <v>1</v>
          </cell>
        </row>
        <row r="741">
          <cell r="A741" t="str">
            <v>FRN5.5G11S-2LE2</v>
          </cell>
          <cell r="B741" t="str">
            <v>GS081991</v>
          </cell>
          <cell r="C741">
            <v>2</v>
          </cell>
          <cell r="D741" t="str">
            <v>GI090468</v>
          </cell>
          <cell r="E741">
            <v>20090202</v>
          </cell>
          <cell r="F741" t="str">
            <v>4450</v>
          </cell>
          <cell r="G741" t="str">
            <v>FUJI ELECTRIC FA SUCURSAL EN ESPA?A</v>
          </cell>
          <cell r="H741" t="str">
            <v>STOCK SALES</v>
          </cell>
          <cell r="I741">
            <v>34</v>
          </cell>
          <cell r="J741" t="str">
            <v>Feb-2009</v>
          </cell>
          <cell r="K741" t="str">
            <v>Feb-2009</v>
          </cell>
          <cell r="L741" t="str">
            <v>GF</v>
          </cell>
          <cell r="M741" t="str">
            <v>INVERTER</v>
          </cell>
          <cell r="N741" t="str">
            <v>PCS</v>
          </cell>
          <cell r="O741">
            <v>69</v>
          </cell>
          <cell r="P741">
            <v>309</v>
          </cell>
          <cell r="Q741" t="str">
            <v>G11</v>
          </cell>
          <cell r="R741">
            <v>0</v>
          </cell>
          <cell r="S741">
            <v>309.10000000000002</v>
          </cell>
          <cell r="T741">
            <v>10818.5</v>
          </cell>
          <cell r="U741">
            <v>35</v>
          </cell>
        </row>
        <row r="742">
          <cell r="A742" t="str">
            <v>FRN5.5G11S-2LE2</v>
          </cell>
          <cell r="B742" t="str">
            <v>GS081991</v>
          </cell>
          <cell r="C742">
            <v>3</v>
          </cell>
          <cell r="D742" t="str">
            <v>GI090922</v>
          </cell>
          <cell r="E742">
            <v>20090227</v>
          </cell>
          <cell r="F742" t="str">
            <v>4450</v>
          </cell>
          <cell r="G742" t="str">
            <v>FUJI ELECTRIC FA SUCURSAL EN ESPA?A</v>
          </cell>
          <cell r="H742" t="str">
            <v>STOCK SALES</v>
          </cell>
          <cell r="I742">
            <v>0</v>
          </cell>
          <cell r="J742" t="str">
            <v>Feb-2009</v>
          </cell>
          <cell r="K742" t="str">
            <v>Feb-2009</v>
          </cell>
          <cell r="L742" t="str">
            <v>GF</v>
          </cell>
          <cell r="M742" t="str">
            <v>INVERTER</v>
          </cell>
          <cell r="N742" t="str">
            <v>PCS</v>
          </cell>
          <cell r="O742">
            <v>69</v>
          </cell>
          <cell r="P742">
            <v>309</v>
          </cell>
          <cell r="Q742" t="str">
            <v>G11</v>
          </cell>
          <cell r="R742">
            <v>0</v>
          </cell>
          <cell r="S742">
            <v>309.10000000000002</v>
          </cell>
          <cell r="T742">
            <v>10509.4</v>
          </cell>
          <cell r="U742">
            <v>34</v>
          </cell>
        </row>
        <row r="743">
          <cell r="A743" t="str">
            <v>FRN5.5G11S-4EN</v>
          </cell>
          <cell r="B743" t="str">
            <v>GS090369</v>
          </cell>
          <cell r="C743">
            <v>1</v>
          </cell>
          <cell r="D743" t="str">
            <v>GI090489</v>
          </cell>
          <cell r="E743">
            <v>20090202</v>
          </cell>
          <cell r="F743" t="str">
            <v>7412</v>
          </cell>
          <cell r="G743" t="str">
            <v>BOLIN TECHNOLOGIES GMBH</v>
          </cell>
          <cell r="H743" t="str">
            <v>STOCK SALES</v>
          </cell>
          <cell r="I743">
            <v>246</v>
          </cell>
          <cell r="J743" t="str">
            <v>Feb-2009</v>
          </cell>
          <cell r="K743" t="str">
            <v>Feb-2009</v>
          </cell>
          <cell r="L743" t="str">
            <v>GF</v>
          </cell>
          <cell r="M743" t="str">
            <v>INVERTER</v>
          </cell>
          <cell r="N743" t="str">
            <v>PCS</v>
          </cell>
          <cell r="O743">
            <v>248</v>
          </cell>
          <cell r="P743">
            <v>332</v>
          </cell>
          <cell r="Q743" t="str">
            <v>G11</v>
          </cell>
          <cell r="R743">
            <v>0</v>
          </cell>
          <cell r="S743">
            <v>332.10059999999999</v>
          </cell>
          <cell r="T743">
            <v>664.20119999999997</v>
          </cell>
          <cell r="U743">
            <v>2</v>
          </cell>
        </row>
        <row r="744">
          <cell r="A744" t="str">
            <v>FRN5.5G11S-4EN</v>
          </cell>
          <cell r="B744" t="str">
            <v>GS090409</v>
          </cell>
          <cell r="C744">
            <v>1</v>
          </cell>
          <cell r="D744" t="str">
            <v>GI090542</v>
          </cell>
          <cell r="E744">
            <v>20090204</v>
          </cell>
          <cell r="F744" t="str">
            <v>7412</v>
          </cell>
          <cell r="G744" t="str">
            <v>BOLIN TECHNOLOGIES GMBH</v>
          </cell>
          <cell r="H744" t="str">
            <v>STOCK SALES</v>
          </cell>
          <cell r="I744">
            <v>244</v>
          </cell>
          <cell r="J744" t="str">
            <v>Feb-2009</v>
          </cell>
          <cell r="K744" t="str">
            <v>Feb-2009</v>
          </cell>
          <cell r="L744" t="str">
            <v>GF</v>
          </cell>
          <cell r="M744" t="str">
            <v>INVERTER</v>
          </cell>
          <cell r="N744" t="str">
            <v>PCS</v>
          </cell>
          <cell r="O744">
            <v>248</v>
          </cell>
          <cell r="P744">
            <v>332</v>
          </cell>
          <cell r="Q744" t="str">
            <v>G11</v>
          </cell>
          <cell r="R744">
            <v>0</v>
          </cell>
          <cell r="S744">
            <v>332.10059999999999</v>
          </cell>
          <cell r="T744">
            <v>664.20119999999997</v>
          </cell>
          <cell r="U744">
            <v>2</v>
          </cell>
        </row>
        <row r="745">
          <cell r="A745" t="str">
            <v>FRN5.5G11S-4EN</v>
          </cell>
          <cell r="B745" t="str">
            <v>GS090429</v>
          </cell>
          <cell r="C745">
            <v>2</v>
          </cell>
          <cell r="D745" t="str">
            <v>GI090569</v>
          </cell>
          <cell r="E745">
            <v>20090205</v>
          </cell>
          <cell r="F745" t="str">
            <v>7950</v>
          </cell>
          <cell r="G745" t="str">
            <v>FUJI ELECTRIC FA EUROPE (CH) GMBH</v>
          </cell>
          <cell r="H745" t="str">
            <v>STOCK SALES</v>
          </cell>
          <cell r="I745">
            <v>243</v>
          </cell>
          <cell r="J745" t="str">
            <v>Feb-2009</v>
          </cell>
          <cell r="K745" t="str">
            <v>Feb-2009</v>
          </cell>
          <cell r="L745" t="str">
            <v>GF</v>
          </cell>
          <cell r="M745" t="str">
            <v>INVERTER</v>
          </cell>
          <cell r="N745" t="str">
            <v>PCS</v>
          </cell>
          <cell r="O745">
            <v>248</v>
          </cell>
          <cell r="P745">
            <v>332</v>
          </cell>
          <cell r="Q745" t="str">
            <v>G11</v>
          </cell>
          <cell r="R745">
            <v>0</v>
          </cell>
          <cell r="S745">
            <v>332.10059999999999</v>
          </cell>
          <cell r="T745">
            <v>332.10059999999999</v>
          </cell>
          <cell r="U745">
            <v>1</v>
          </cell>
        </row>
        <row r="746">
          <cell r="A746" t="str">
            <v>FRN5.5G11S-4EN</v>
          </cell>
          <cell r="B746" t="str">
            <v>GS090458</v>
          </cell>
          <cell r="C746">
            <v>1</v>
          </cell>
          <cell r="D746" t="str">
            <v>GI090588</v>
          </cell>
          <cell r="E746">
            <v>20090206</v>
          </cell>
          <cell r="F746" t="str">
            <v>4450</v>
          </cell>
          <cell r="G746" t="str">
            <v>FUJI ELECTRIC FA SUCURSAL EN ESPA?A</v>
          </cell>
          <cell r="H746" t="str">
            <v>STOCK SALES</v>
          </cell>
          <cell r="I746">
            <v>233</v>
          </cell>
          <cell r="J746" t="str">
            <v>Feb-2009</v>
          </cell>
          <cell r="K746" t="str">
            <v>Feb-2009</v>
          </cell>
          <cell r="L746" t="str">
            <v>GF</v>
          </cell>
          <cell r="M746" t="str">
            <v>INVERTER</v>
          </cell>
          <cell r="N746" t="str">
            <v>PCS</v>
          </cell>
          <cell r="O746">
            <v>248</v>
          </cell>
          <cell r="P746">
            <v>332</v>
          </cell>
          <cell r="Q746" t="str">
            <v>G11</v>
          </cell>
          <cell r="R746">
            <v>0</v>
          </cell>
          <cell r="S746">
            <v>332.10059999999999</v>
          </cell>
          <cell r="T746">
            <v>3321.0059999999999</v>
          </cell>
          <cell r="U746">
            <v>10</v>
          </cell>
        </row>
        <row r="747">
          <cell r="A747" t="str">
            <v>FRN5.5G11S-4LE2</v>
          </cell>
          <cell r="B747" t="str">
            <v>GS090052</v>
          </cell>
          <cell r="C747">
            <v>1</v>
          </cell>
          <cell r="D747" t="str">
            <v>GI090770</v>
          </cell>
          <cell r="E747">
            <v>20090218</v>
          </cell>
          <cell r="F747" t="str">
            <v>4450</v>
          </cell>
          <cell r="G747" t="str">
            <v>FUJI ELECTRIC FA SUCURSAL EN ESPA?A</v>
          </cell>
          <cell r="H747" t="str">
            <v>STOCK SALES</v>
          </cell>
          <cell r="I747">
            <v>113</v>
          </cell>
          <cell r="J747" t="str">
            <v>Feb-2009</v>
          </cell>
          <cell r="K747" t="str">
            <v>Feb-2009</v>
          </cell>
          <cell r="L747" t="str">
            <v>GF</v>
          </cell>
          <cell r="M747" t="str">
            <v>INVERTER</v>
          </cell>
          <cell r="N747" t="str">
            <v>PCS</v>
          </cell>
          <cell r="O747">
            <v>16</v>
          </cell>
          <cell r="P747">
            <v>324</v>
          </cell>
          <cell r="Q747" t="str">
            <v>G11</v>
          </cell>
          <cell r="R747">
            <v>0</v>
          </cell>
          <cell r="S747">
            <v>324.24979999999999</v>
          </cell>
          <cell r="T747">
            <v>2269.7485999999999</v>
          </cell>
          <cell r="U747">
            <v>7</v>
          </cell>
        </row>
        <row r="748">
          <cell r="A748" t="str">
            <v>FRN5.5G11S-4LE2</v>
          </cell>
          <cell r="B748" t="str">
            <v>GS083643</v>
          </cell>
          <cell r="C748">
            <v>1</v>
          </cell>
          <cell r="D748" t="str">
            <v>GI090769</v>
          </cell>
          <cell r="E748">
            <v>20090218</v>
          </cell>
          <cell r="F748" t="str">
            <v>4450</v>
          </cell>
          <cell r="G748" t="str">
            <v>FUJI ELECTRIC FA SUCURSAL EN ESPA?A</v>
          </cell>
          <cell r="H748" t="str">
            <v>STOCK SALES</v>
          </cell>
          <cell r="I748">
            <v>57</v>
          </cell>
          <cell r="J748" t="str">
            <v>Feb-2009</v>
          </cell>
          <cell r="K748" t="str">
            <v>Feb-2009</v>
          </cell>
          <cell r="L748" t="str">
            <v>GF</v>
          </cell>
          <cell r="M748" t="str">
            <v>INVERTER</v>
          </cell>
          <cell r="N748" t="str">
            <v>PCS</v>
          </cell>
          <cell r="O748">
            <v>16</v>
          </cell>
          <cell r="P748">
            <v>324</v>
          </cell>
          <cell r="Q748" t="str">
            <v>G11</v>
          </cell>
          <cell r="R748">
            <v>0</v>
          </cell>
          <cell r="S748">
            <v>324.24979999999999</v>
          </cell>
          <cell r="T748">
            <v>18157.988799999999</v>
          </cell>
          <cell r="U748">
            <v>56</v>
          </cell>
        </row>
        <row r="749">
          <cell r="A749" t="str">
            <v>FRN5.5G11S-4LE2</v>
          </cell>
          <cell r="B749" t="str">
            <v>GS084186</v>
          </cell>
          <cell r="C749">
            <v>19</v>
          </cell>
          <cell r="D749" t="str">
            <v>GI090788</v>
          </cell>
          <cell r="E749">
            <v>20090219</v>
          </cell>
          <cell r="F749" t="str">
            <v>4380</v>
          </cell>
          <cell r="G749" t="str">
            <v>AMTEK,  SPOL. S R.0.</v>
          </cell>
          <cell r="H749" t="str">
            <v>STOCK SALES</v>
          </cell>
          <cell r="I749">
            <v>51</v>
          </cell>
          <cell r="J749" t="str">
            <v>Feb-2009</v>
          </cell>
          <cell r="K749" t="str">
            <v>Feb-2009</v>
          </cell>
          <cell r="L749" t="str">
            <v>GF</v>
          </cell>
          <cell r="M749" t="str">
            <v>INVERTER</v>
          </cell>
          <cell r="N749" t="str">
            <v>PCS</v>
          </cell>
          <cell r="O749">
            <v>16</v>
          </cell>
          <cell r="P749">
            <v>324</v>
          </cell>
          <cell r="Q749" t="str">
            <v>G11</v>
          </cell>
          <cell r="R749">
            <v>0</v>
          </cell>
          <cell r="S749">
            <v>324.24979999999999</v>
          </cell>
          <cell r="T749">
            <v>1945.4987999999998</v>
          </cell>
          <cell r="U749">
            <v>6</v>
          </cell>
        </row>
        <row r="750">
          <cell r="A750" t="str">
            <v>FRN5.5G11S-4LE2</v>
          </cell>
          <cell r="B750" t="str">
            <v>GS090047</v>
          </cell>
          <cell r="C750">
            <v>13</v>
          </cell>
          <cell r="D750" t="str">
            <v>GI090789</v>
          </cell>
          <cell r="E750">
            <v>20090219</v>
          </cell>
          <cell r="F750" t="str">
            <v>4380</v>
          </cell>
          <cell r="G750" t="str">
            <v>AMTEK,  SPOL. S R.0.</v>
          </cell>
          <cell r="H750" t="str">
            <v>STOCK SALES</v>
          </cell>
          <cell r="I750">
            <v>46</v>
          </cell>
          <cell r="J750" t="str">
            <v>Feb-2009</v>
          </cell>
          <cell r="K750" t="str">
            <v>Feb-2009</v>
          </cell>
          <cell r="L750" t="str">
            <v>GF</v>
          </cell>
          <cell r="M750" t="str">
            <v>INVERTER</v>
          </cell>
          <cell r="N750" t="str">
            <v>PCS</v>
          </cell>
          <cell r="O750">
            <v>16</v>
          </cell>
          <cell r="P750">
            <v>324</v>
          </cell>
          <cell r="Q750" t="str">
            <v>G11</v>
          </cell>
          <cell r="R750">
            <v>0</v>
          </cell>
          <cell r="S750">
            <v>324.24979999999999</v>
          </cell>
          <cell r="T750">
            <v>1621.249</v>
          </cell>
          <cell r="U750">
            <v>5</v>
          </cell>
        </row>
        <row r="751">
          <cell r="A751" t="str">
            <v>FRN5.5G11S-4LE2</v>
          </cell>
          <cell r="B751" t="str">
            <v>GS090047</v>
          </cell>
          <cell r="C751">
            <v>14</v>
          </cell>
          <cell r="D751" t="str">
            <v>GI090789</v>
          </cell>
          <cell r="E751">
            <v>20090219</v>
          </cell>
          <cell r="F751" t="str">
            <v>4380</v>
          </cell>
          <cell r="G751" t="str">
            <v>AMTEK,  SPOL. S R.0.</v>
          </cell>
          <cell r="H751" t="str">
            <v>STOCK SALES</v>
          </cell>
          <cell r="I751">
            <v>41</v>
          </cell>
          <cell r="J751" t="str">
            <v>Feb-2009</v>
          </cell>
          <cell r="K751" t="str">
            <v>Feb-2009</v>
          </cell>
          <cell r="L751" t="str">
            <v>GF</v>
          </cell>
          <cell r="M751" t="str">
            <v>INVERTER</v>
          </cell>
          <cell r="N751" t="str">
            <v>PCS</v>
          </cell>
          <cell r="O751">
            <v>16</v>
          </cell>
          <cell r="P751">
            <v>324</v>
          </cell>
          <cell r="Q751" t="str">
            <v>G11</v>
          </cell>
          <cell r="R751">
            <v>0</v>
          </cell>
          <cell r="S751">
            <v>324.24979999999999</v>
          </cell>
          <cell r="T751">
            <v>1621.249</v>
          </cell>
          <cell r="U751">
            <v>5</v>
          </cell>
        </row>
        <row r="752">
          <cell r="A752" t="str">
            <v>FRN5.5G11S-4LE2</v>
          </cell>
          <cell r="B752" t="str">
            <v>GS090047</v>
          </cell>
          <cell r="C752">
            <v>15</v>
          </cell>
          <cell r="D752" t="str">
            <v>GI090789</v>
          </cell>
          <cell r="E752">
            <v>20090219</v>
          </cell>
          <cell r="F752" t="str">
            <v>4380</v>
          </cell>
          <cell r="G752" t="str">
            <v>AMTEK,  SPOL. S R.0.</v>
          </cell>
          <cell r="H752" t="str">
            <v>STOCK SALES</v>
          </cell>
          <cell r="I752">
            <v>36</v>
          </cell>
          <cell r="J752" t="str">
            <v>Feb-2009</v>
          </cell>
          <cell r="K752" t="str">
            <v>Feb-2009</v>
          </cell>
          <cell r="L752" t="str">
            <v>GF</v>
          </cell>
          <cell r="M752" t="str">
            <v>INVERTER</v>
          </cell>
          <cell r="N752" t="str">
            <v>PCS</v>
          </cell>
          <cell r="O752">
            <v>16</v>
          </cell>
          <cell r="P752">
            <v>324</v>
          </cell>
          <cell r="Q752" t="str">
            <v>G11</v>
          </cell>
          <cell r="R752">
            <v>0</v>
          </cell>
          <cell r="S752">
            <v>324.24979999999999</v>
          </cell>
          <cell r="T752">
            <v>1621.249</v>
          </cell>
          <cell r="U752">
            <v>5</v>
          </cell>
        </row>
        <row r="753">
          <cell r="A753" t="str">
            <v>FRN5.5G11S-4LE2</v>
          </cell>
          <cell r="B753" t="str">
            <v>GS083634</v>
          </cell>
          <cell r="C753">
            <v>2</v>
          </cell>
          <cell r="D753" t="str">
            <v>GI090787</v>
          </cell>
          <cell r="E753">
            <v>20090220</v>
          </cell>
          <cell r="F753" t="str">
            <v>4450</v>
          </cell>
          <cell r="G753" t="str">
            <v>FUJI ELECTRIC FA SUCURSAL EN ESPA?A</v>
          </cell>
          <cell r="H753" t="str">
            <v>STOCK SALES</v>
          </cell>
          <cell r="I753">
            <v>26</v>
          </cell>
          <cell r="J753" t="str">
            <v>Feb-2009</v>
          </cell>
          <cell r="K753" t="str">
            <v>Feb-2009</v>
          </cell>
          <cell r="L753" t="str">
            <v>GF</v>
          </cell>
          <cell r="M753" t="str">
            <v>INVERTER</v>
          </cell>
          <cell r="N753" t="str">
            <v>PCS</v>
          </cell>
          <cell r="O753">
            <v>16</v>
          </cell>
          <cell r="P753">
            <v>324</v>
          </cell>
          <cell r="Q753" t="str">
            <v>G11</v>
          </cell>
          <cell r="R753">
            <v>0</v>
          </cell>
          <cell r="S753">
            <v>324.24979999999999</v>
          </cell>
          <cell r="T753">
            <v>3242.498</v>
          </cell>
          <cell r="U753">
            <v>10</v>
          </cell>
        </row>
        <row r="754">
          <cell r="A754" t="str">
            <v>FRN5.5G11S-4LE2</v>
          </cell>
          <cell r="B754" t="str">
            <v>GS090756</v>
          </cell>
          <cell r="C754">
            <v>1</v>
          </cell>
          <cell r="D754" t="str">
            <v>GI090912</v>
          </cell>
          <cell r="E754">
            <v>20090226</v>
          </cell>
          <cell r="F754" t="str">
            <v>7276</v>
          </cell>
          <cell r="G754" t="str">
            <v>ASCENTRONIC GERAETEBAU GMBH</v>
          </cell>
          <cell r="H754" t="str">
            <v>STOCK SALES</v>
          </cell>
          <cell r="I754">
            <v>136</v>
          </cell>
          <cell r="J754" t="str">
            <v>Feb-2009</v>
          </cell>
          <cell r="K754" t="str">
            <v>Feb-2009</v>
          </cell>
          <cell r="L754" t="str">
            <v>GF</v>
          </cell>
          <cell r="M754" t="str">
            <v>INVERTER</v>
          </cell>
          <cell r="N754" t="str">
            <v>PCS</v>
          </cell>
          <cell r="O754">
            <v>16</v>
          </cell>
          <cell r="P754">
            <v>324</v>
          </cell>
          <cell r="Q754" t="str">
            <v>G11</v>
          </cell>
          <cell r="R754">
            <v>0</v>
          </cell>
          <cell r="S754">
            <v>324.25</v>
          </cell>
          <cell r="T754">
            <v>3242.5</v>
          </cell>
          <cell r="U754">
            <v>10</v>
          </cell>
        </row>
        <row r="755">
          <cell r="A755" t="str">
            <v>FRN5.5G11S-4LE2</v>
          </cell>
          <cell r="B755" t="str">
            <v>GS090748</v>
          </cell>
          <cell r="C755">
            <v>8</v>
          </cell>
          <cell r="D755" t="str">
            <v>GI090911</v>
          </cell>
          <cell r="E755">
            <v>20090226</v>
          </cell>
          <cell r="F755" t="str">
            <v>4380</v>
          </cell>
          <cell r="G755" t="str">
            <v>AMTEK,  SPOL. S R.0.</v>
          </cell>
          <cell r="H755" t="str">
            <v>STOCK SALES</v>
          </cell>
          <cell r="I755">
            <v>130</v>
          </cell>
          <cell r="J755" t="str">
            <v>Feb-2009</v>
          </cell>
          <cell r="K755" t="str">
            <v>Feb-2009</v>
          </cell>
          <cell r="L755" t="str">
            <v>GF</v>
          </cell>
          <cell r="M755" t="str">
            <v>INVERTER</v>
          </cell>
          <cell r="N755" t="str">
            <v>PCS</v>
          </cell>
          <cell r="O755">
            <v>16</v>
          </cell>
          <cell r="P755">
            <v>324</v>
          </cell>
          <cell r="Q755" t="str">
            <v>G11</v>
          </cell>
          <cell r="R755">
            <v>0</v>
          </cell>
          <cell r="S755">
            <v>324.25</v>
          </cell>
          <cell r="T755">
            <v>1945.5</v>
          </cell>
          <cell r="U755">
            <v>6</v>
          </cell>
        </row>
        <row r="756">
          <cell r="A756" t="str">
            <v>FRN5.5G11S-4LE2</v>
          </cell>
          <cell r="B756" t="str">
            <v>GS090348</v>
          </cell>
          <cell r="C756">
            <v>9</v>
          </cell>
          <cell r="D756" t="str">
            <v>GI090913</v>
          </cell>
          <cell r="E756">
            <v>20090226</v>
          </cell>
          <cell r="F756" t="str">
            <v>4380</v>
          </cell>
          <cell r="G756" t="str">
            <v>AMTEK,  SPOL. S R.0.</v>
          </cell>
          <cell r="H756" t="str">
            <v>STOCK SALES</v>
          </cell>
          <cell r="I756">
            <v>120</v>
          </cell>
          <cell r="J756" t="str">
            <v>Feb-2009</v>
          </cell>
          <cell r="K756" t="str">
            <v>Feb-2009</v>
          </cell>
          <cell r="L756" t="str">
            <v>GF</v>
          </cell>
          <cell r="M756" t="str">
            <v>INVERTER</v>
          </cell>
          <cell r="N756" t="str">
            <v>PCS</v>
          </cell>
          <cell r="O756">
            <v>16</v>
          </cell>
          <cell r="P756">
            <v>324</v>
          </cell>
          <cell r="Q756" t="str">
            <v>G11</v>
          </cell>
          <cell r="R756">
            <v>0</v>
          </cell>
          <cell r="S756">
            <v>324.25</v>
          </cell>
          <cell r="T756">
            <v>3242.5</v>
          </cell>
          <cell r="U756">
            <v>10</v>
          </cell>
        </row>
        <row r="757">
          <cell r="A757" t="str">
            <v>FRN5.5G11S-4LE2</v>
          </cell>
          <cell r="B757" t="str">
            <v>GS083634</v>
          </cell>
          <cell r="C757">
            <v>3</v>
          </cell>
          <cell r="D757" t="str">
            <v>GI090893</v>
          </cell>
          <cell r="E757">
            <v>20090226</v>
          </cell>
          <cell r="F757" t="str">
            <v>4450</v>
          </cell>
          <cell r="G757" t="str">
            <v>FUJI ELECTRIC FA SUCURSAL EN ESPA?A</v>
          </cell>
          <cell r="H757" t="str">
            <v>STOCK SALES</v>
          </cell>
          <cell r="I757">
            <v>95</v>
          </cell>
          <cell r="J757" t="str">
            <v>Feb-2009</v>
          </cell>
          <cell r="K757" t="str">
            <v>Feb-2009</v>
          </cell>
          <cell r="L757" t="str">
            <v>GF</v>
          </cell>
          <cell r="M757" t="str">
            <v>INVERTER</v>
          </cell>
          <cell r="N757" t="str">
            <v>PCS</v>
          </cell>
          <cell r="O757">
            <v>16</v>
          </cell>
          <cell r="P757">
            <v>324</v>
          </cell>
          <cell r="Q757" t="str">
            <v>G11</v>
          </cell>
          <cell r="R757">
            <v>0</v>
          </cell>
          <cell r="S757">
            <v>324.25</v>
          </cell>
          <cell r="T757">
            <v>8106.25</v>
          </cell>
          <cell r="U757">
            <v>25</v>
          </cell>
        </row>
        <row r="758">
          <cell r="A758" t="str">
            <v>FRN5.5G11S-4LE2</v>
          </cell>
          <cell r="B758" t="str">
            <v>GS083643</v>
          </cell>
          <cell r="C758">
            <v>1</v>
          </cell>
          <cell r="D758" t="str">
            <v>GI090919</v>
          </cell>
          <cell r="E758">
            <v>20090227</v>
          </cell>
          <cell r="F758" t="str">
            <v>4450</v>
          </cell>
          <cell r="G758" t="str">
            <v>FUJI ELECTRIC FA SUCURSAL EN ESPA?A</v>
          </cell>
          <cell r="H758" t="str">
            <v>STOCK SALES</v>
          </cell>
          <cell r="I758">
            <v>51</v>
          </cell>
          <cell r="J758" t="str">
            <v>Feb-2009</v>
          </cell>
          <cell r="K758" t="str">
            <v>Feb-2009</v>
          </cell>
          <cell r="L758" t="str">
            <v>GF</v>
          </cell>
          <cell r="M758" t="str">
            <v>INVERTER</v>
          </cell>
          <cell r="N758" t="str">
            <v>PCS</v>
          </cell>
          <cell r="O758">
            <v>16</v>
          </cell>
          <cell r="P758">
            <v>324</v>
          </cell>
          <cell r="Q758" t="str">
            <v>G11</v>
          </cell>
          <cell r="R758">
            <v>0</v>
          </cell>
          <cell r="S758">
            <v>324.25</v>
          </cell>
          <cell r="T758">
            <v>14267</v>
          </cell>
          <cell r="U758">
            <v>44</v>
          </cell>
        </row>
        <row r="759">
          <cell r="A759" t="str">
            <v>FRN5.5G11S-4LE2</v>
          </cell>
          <cell r="B759" t="str">
            <v>GS083634</v>
          </cell>
          <cell r="C759">
            <v>4</v>
          </cell>
          <cell r="D759" t="str">
            <v>GI090894</v>
          </cell>
          <cell r="E759">
            <v>20090227</v>
          </cell>
          <cell r="F759" t="str">
            <v>4450</v>
          </cell>
          <cell r="G759" t="str">
            <v>FUJI ELECTRIC FA SUCURSAL EN ESPA?A</v>
          </cell>
          <cell r="H759" t="str">
            <v>STOCK SALES</v>
          </cell>
          <cell r="I759">
            <v>31</v>
          </cell>
          <cell r="J759" t="str">
            <v>Feb-2009</v>
          </cell>
          <cell r="K759" t="str">
            <v>Feb-2009</v>
          </cell>
          <cell r="L759" t="str">
            <v>GF</v>
          </cell>
          <cell r="M759" t="str">
            <v>INVERTER</v>
          </cell>
          <cell r="N759" t="str">
            <v>PCS</v>
          </cell>
          <cell r="O759">
            <v>16</v>
          </cell>
          <cell r="P759">
            <v>324</v>
          </cell>
          <cell r="Q759" t="str">
            <v>G11</v>
          </cell>
          <cell r="R759">
            <v>0</v>
          </cell>
          <cell r="S759">
            <v>324.25</v>
          </cell>
          <cell r="T759">
            <v>6485</v>
          </cell>
          <cell r="U759">
            <v>20</v>
          </cell>
        </row>
        <row r="760">
          <cell r="A760" t="str">
            <v>FRN7.5G11S-4EN</v>
          </cell>
          <cell r="B760" t="str">
            <v>GS090611</v>
          </cell>
          <cell r="C760">
            <v>2</v>
          </cell>
          <cell r="D760" t="str">
            <v>GI090755</v>
          </cell>
          <cell r="E760">
            <v>20090217</v>
          </cell>
          <cell r="F760" t="str">
            <v>4450</v>
          </cell>
          <cell r="G760" t="str">
            <v>FUJI ELECTRIC FA SUCURSAL EN ESPA?A</v>
          </cell>
          <cell r="H760" t="str">
            <v>STOCK SALES</v>
          </cell>
          <cell r="I760">
            <v>246</v>
          </cell>
          <cell r="J760" t="str">
            <v>Feb-2009</v>
          </cell>
          <cell r="K760" t="str">
            <v>Feb-2009</v>
          </cell>
          <cell r="L760" t="str">
            <v>GF</v>
          </cell>
          <cell r="M760" t="str">
            <v>INVERTER</v>
          </cell>
          <cell r="N760" t="str">
            <v>PCS</v>
          </cell>
          <cell r="O760">
            <v>265</v>
          </cell>
          <cell r="P760">
            <v>404</v>
          </cell>
          <cell r="Q760" t="str">
            <v>G11</v>
          </cell>
          <cell r="R760">
            <v>0</v>
          </cell>
          <cell r="S760">
            <v>403.8408</v>
          </cell>
          <cell r="T760">
            <v>2019.204</v>
          </cell>
          <cell r="U760">
            <v>5</v>
          </cell>
        </row>
        <row r="761">
          <cell r="A761" t="str">
            <v>FRN7.5G11S-4EN</v>
          </cell>
          <cell r="B761" t="str">
            <v>GS090611</v>
          </cell>
          <cell r="C761">
            <v>1</v>
          </cell>
          <cell r="D761" t="str">
            <v>GI090748</v>
          </cell>
          <cell r="E761">
            <v>20090217</v>
          </cell>
          <cell r="F761" t="str">
            <v>4450</v>
          </cell>
          <cell r="G761" t="str">
            <v>FUJI ELECTRIC FA SUCURSAL EN ESPA?A</v>
          </cell>
          <cell r="H761" t="str">
            <v>STOCK SALES</v>
          </cell>
          <cell r="I761">
            <v>241</v>
          </cell>
          <cell r="J761" t="str">
            <v>Feb-2009</v>
          </cell>
          <cell r="K761" t="str">
            <v>Feb-2009</v>
          </cell>
          <cell r="L761" t="str">
            <v>GF</v>
          </cell>
          <cell r="M761" t="str">
            <v>INVERTER</v>
          </cell>
          <cell r="N761" t="str">
            <v>PCS</v>
          </cell>
          <cell r="O761">
            <v>265</v>
          </cell>
          <cell r="P761">
            <v>404</v>
          </cell>
          <cell r="Q761" t="str">
            <v>G11</v>
          </cell>
          <cell r="R761">
            <v>0</v>
          </cell>
          <cell r="S761">
            <v>403.8408</v>
          </cell>
          <cell r="T761">
            <v>2019.204</v>
          </cell>
          <cell r="U761">
            <v>5</v>
          </cell>
        </row>
        <row r="762">
          <cell r="A762" t="str">
            <v>FRN7.5G11S-4EN</v>
          </cell>
          <cell r="B762" t="str">
            <v>GS090622</v>
          </cell>
          <cell r="C762">
            <v>1</v>
          </cell>
          <cell r="D762" t="str">
            <v>GI090766</v>
          </cell>
          <cell r="E762">
            <v>20090218</v>
          </cell>
          <cell r="F762" t="str">
            <v>7412</v>
          </cell>
          <cell r="G762" t="str">
            <v>BOLIN TECHNOLOGIES GMBH</v>
          </cell>
          <cell r="H762" t="str">
            <v>STOCK SALES</v>
          </cell>
          <cell r="I762">
            <v>239</v>
          </cell>
          <cell r="J762" t="str">
            <v>Feb-2009</v>
          </cell>
          <cell r="K762" t="str">
            <v>Feb-2009</v>
          </cell>
          <cell r="L762" t="str">
            <v>GF</v>
          </cell>
          <cell r="M762" t="str">
            <v>INVERTER</v>
          </cell>
          <cell r="N762" t="str">
            <v>PCS</v>
          </cell>
          <cell r="O762">
            <v>265</v>
          </cell>
          <cell r="P762">
            <v>404</v>
          </cell>
          <cell r="Q762" t="str">
            <v>G11</v>
          </cell>
          <cell r="R762">
            <v>0</v>
          </cell>
          <cell r="S762">
            <v>403.8408</v>
          </cell>
          <cell r="T762">
            <v>807.6816</v>
          </cell>
          <cell r="U762">
            <v>2</v>
          </cell>
        </row>
        <row r="763">
          <cell r="A763" t="str">
            <v>FRN7.5G11S-4EN</v>
          </cell>
          <cell r="B763" t="str">
            <v>GS090621</v>
          </cell>
          <cell r="C763">
            <v>1</v>
          </cell>
          <cell r="D763" t="str">
            <v>GI090765</v>
          </cell>
          <cell r="E763">
            <v>20090218</v>
          </cell>
          <cell r="F763" t="str">
            <v>7412</v>
          </cell>
          <cell r="G763" t="str">
            <v>BOLIN TECHNOLOGIES GMBH</v>
          </cell>
          <cell r="H763" t="str">
            <v>STOCK SALES</v>
          </cell>
          <cell r="I763">
            <v>237</v>
          </cell>
          <cell r="J763" t="str">
            <v>Feb-2009</v>
          </cell>
          <cell r="K763" t="str">
            <v>Feb-2009</v>
          </cell>
          <cell r="L763" t="str">
            <v>GF</v>
          </cell>
          <cell r="M763" t="str">
            <v>INVERTER</v>
          </cell>
          <cell r="N763" t="str">
            <v>PCS</v>
          </cell>
          <cell r="O763">
            <v>265</v>
          </cell>
          <cell r="P763">
            <v>404</v>
          </cell>
          <cell r="Q763" t="str">
            <v>G11</v>
          </cell>
          <cell r="R763">
            <v>0</v>
          </cell>
          <cell r="S763">
            <v>403.8408</v>
          </cell>
          <cell r="T763">
            <v>807.6816</v>
          </cell>
          <cell r="U763">
            <v>2</v>
          </cell>
        </row>
        <row r="764">
          <cell r="A764" t="str">
            <v>FRN7.5G11S-4EN</v>
          </cell>
          <cell r="B764" t="str">
            <v>GS090649</v>
          </cell>
          <cell r="C764">
            <v>7</v>
          </cell>
          <cell r="D764" t="str">
            <v>GI090785</v>
          </cell>
          <cell r="E764">
            <v>20090219</v>
          </cell>
          <cell r="F764" t="str">
            <v>7274</v>
          </cell>
          <cell r="G764" t="str">
            <v>SAM GMBH</v>
          </cell>
          <cell r="H764" t="str">
            <v>STOCK SALES</v>
          </cell>
          <cell r="I764">
            <v>233</v>
          </cell>
          <cell r="J764" t="str">
            <v>Feb-2009</v>
          </cell>
          <cell r="K764" t="str">
            <v>Feb-2009</v>
          </cell>
          <cell r="L764" t="str">
            <v>GF</v>
          </cell>
          <cell r="M764" t="str">
            <v>INVERTER</v>
          </cell>
          <cell r="N764" t="str">
            <v>PCS</v>
          </cell>
          <cell r="O764">
            <v>265</v>
          </cell>
          <cell r="P764">
            <v>404</v>
          </cell>
          <cell r="Q764" t="str">
            <v>G11</v>
          </cell>
          <cell r="R764">
            <v>0</v>
          </cell>
          <cell r="S764">
            <v>403.8408</v>
          </cell>
          <cell r="T764">
            <v>1615.3632</v>
          </cell>
          <cell r="U764">
            <v>4</v>
          </cell>
        </row>
        <row r="765">
          <cell r="A765" t="str">
            <v>FRN7.5G11S-4EN</v>
          </cell>
          <cell r="B765" t="str">
            <v>GS090662</v>
          </cell>
          <cell r="C765">
            <v>2</v>
          </cell>
          <cell r="D765" t="str">
            <v>GI090805</v>
          </cell>
          <cell r="E765">
            <v>20090219</v>
          </cell>
          <cell r="F765" t="str">
            <v>7412</v>
          </cell>
          <cell r="G765" t="str">
            <v>BOLIN TECHNOLOGIES GMBH</v>
          </cell>
          <cell r="H765" t="str">
            <v>STOCK SALES</v>
          </cell>
          <cell r="I765">
            <v>226</v>
          </cell>
          <cell r="J765" t="str">
            <v>Feb-2009</v>
          </cell>
          <cell r="K765" t="str">
            <v>Feb-2009</v>
          </cell>
          <cell r="L765" t="str">
            <v>GF</v>
          </cell>
          <cell r="M765" t="str">
            <v>INVERTER</v>
          </cell>
          <cell r="N765" t="str">
            <v>PCS</v>
          </cell>
          <cell r="O765">
            <v>265</v>
          </cell>
          <cell r="P765">
            <v>404</v>
          </cell>
          <cell r="Q765" t="str">
            <v>G11</v>
          </cell>
          <cell r="R765">
            <v>0</v>
          </cell>
          <cell r="S765">
            <v>403.8408</v>
          </cell>
          <cell r="T765">
            <v>2826.8856000000001</v>
          </cell>
          <cell r="U765">
            <v>7</v>
          </cell>
        </row>
        <row r="766">
          <cell r="A766" t="str">
            <v>FRN7.5G11S-4EN</v>
          </cell>
          <cell r="B766" t="str">
            <v>GS090678</v>
          </cell>
          <cell r="C766">
            <v>1</v>
          </cell>
          <cell r="D766" t="str">
            <v>GI090814</v>
          </cell>
          <cell r="E766">
            <v>20090220</v>
          </cell>
          <cell r="F766" t="str">
            <v>7412</v>
          </cell>
          <cell r="G766" t="str">
            <v>BOLIN TECHNOLOGIES GMBH</v>
          </cell>
          <cell r="H766" t="str">
            <v>STOCK SALES</v>
          </cell>
          <cell r="I766">
            <v>222</v>
          </cell>
          <cell r="J766" t="str">
            <v>Feb-2009</v>
          </cell>
          <cell r="K766" t="str">
            <v>Feb-2009</v>
          </cell>
          <cell r="L766" t="str">
            <v>GF</v>
          </cell>
          <cell r="M766" t="str">
            <v>INVERTER</v>
          </cell>
          <cell r="N766" t="str">
            <v>PCS</v>
          </cell>
          <cell r="O766">
            <v>265</v>
          </cell>
          <cell r="P766">
            <v>404</v>
          </cell>
          <cell r="Q766" t="str">
            <v>G11</v>
          </cell>
          <cell r="R766">
            <v>0</v>
          </cell>
          <cell r="S766">
            <v>403.8408</v>
          </cell>
          <cell r="T766">
            <v>1615.3632</v>
          </cell>
          <cell r="U766">
            <v>4</v>
          </cell>
        </row>
        <row r="767">
          <cell r="A767" t="str">
            <v>FRN7.5G11S-4EN</v>
          </cell>
          <cell r="B767" t="str">
            <v>GS090583</v>
          </cell>
          <cell r="C767">
            <v>4</v>
          </cell>
          <cell r="D767" t="str">
            <v>GI090848</v>
          </cell>
          <cell r="E767">
            <v>20090223</v>
          </cell>
          <cell r="F767" t="str">
            <v>7097</v>
          </cell>
          <cell r="G767" t="str">
            <v>ATB BENELUX B.V.</v>
          </cell>
          <cell r="H767" t="str">
            <v>STOCK SALES</v>
          </cell>
          <cell r="I767">
            <v>221</v>
          </cell>
          <cell r="J767" t="str">
            <v>Feb-2009</v>
          </cell>
          <cell r="K767" t="str">
            <v>Feb-2009</v>
          </cell>
          <cell r="L767" t="str">
            <v>GF</v>
          </cell>
          <cell r="M767" t="str">
            <v>INVERTER</v>
          </cell>
          <cell r="N767" t="str">
            <v>PCS</v>
          </cell>
          <cell r="O767">
            <v>265</v>
          </cell>
          <cell r="P767">
            <v>404</v>
          </cell>
          <cell r="Q767" t="str">
            <v>G11</v>
          </cell>
          <cell r="R767">
            <v>0</v>
          </cell>
          <cell r="S767">
            <v>403.8408</v>
          </cell>
          <cell r="T767">
            <v>403.8408</v>
          </cell>
          <cell r="U767">
            <v>1</v>
          </cell>
        </row>
        <row r="768">
          <cell r="A768" t="str">
            <v>FRN7.5G11S-4EN</v>
          </cell>
          <cell r="B768" t="str">
            <v>GS090731</v>
          </cell>
          <cell r="C768">
            <v>1</v>
          </cell>
          <cell r="D768" t="str">
            <v>GI090872</v>
          </cell>
          <cell r="E768">
            <v>20090224</v>
          </cell>
          <cell r="F768" t="str">
            <v>7412</v>
          </cell>
          <cell r="G768" t="str">
            <v>BOLIN TECHNOLOGIES GMBH</v>
          </cell>
          <cell r="H768" t="str">
            <v>STOCK SALES</v>
          </cell>
          <cell r="I768">
            <v>219</v>
          </cell>
          <cell r="J768" t="str">
            <v>Feb-2009</v>
          </cell>
          <cell r="K768" t="str">
            <v>Feb-2009</v>
          </cell>
          <cell r="L768" t="str">
            <v>GF</v>
          </cell>
          <cell r="M768" t="str">
            <v>INVERTER</v>
          </cell>
          <cell r="N768" t="str">
            <v>PCS</v>
          </cell>
          <cell r="O768">
            <v>265</v>
          </cell>
          <cell r="P768">
            <v>404</v>
          </cell>
          <cell r="Q768" t="str">
            <v>G11</v>
          </cell>
          <cell r="R768">
            <v>0</v>
          </cell>
          <cell r="S768">
            <v>403.8408</v>
          </cell>
          <cell r="T768">
            <v>807.6816</v>
          </cell>
          <cell r="U768">
            <v>2</v>
          </cell>
        </row>
        <row r="769">
          <cell r="A769" t="str">
            <v>FRN7.5G11S-4EN</v>
          </cell>
          <cell r="B769" t="str">
            <v>GS090760</v>
          </cell>
          <cell r="C769">
            <v>1</v>
          </cell>
          <cell r="D769" t="str">
            <v>GI090915</v>
          </cell>
          <cell r="E769">
            <v>20090226</v>
          </cell>
          <cell r="F769" t="str">
            <v>7913</v>
          </cell>
          <cell r="G769" t="str">
            <v>BRUECKNER</v>
          </cell>
          <cell r="H769" t="str">
            <v>STOCK SALES</v>
          </cell>
          <cell r="I769">
            <v>217</v>
          </cell>
          <cell r="J769" t="str">
            <v>Feb-2009</v>
          </cell>
          <cell r="K769" t="str">
            <v>Feb-2009</v>
          </cell>
          <cell r="L769" t="str">
            <v>GF</v>
          </cell>
          <cell r="M769" t="str">
            <v>INVERTER</v>
          </cell>
          <cell r="N769" t="str">
            <v>PCS</v>
          </cell>
          <cell r="O769">
            <v>265</v>
          </cell>
          <cell r="P769">
            <v>404</v>
          </cell>
          <cell r="Q769" t="str">
            <v>G11</v>
          </cell>
          <cell r="R769">
            <v>0</v>
          </cell>
          <cell r="S769">
            <v>403.8408</v>
          </cell>
          <cell r="T769">
            <v>807.6816</v>
          </cell>
          <cell r="U769">
            <v>2</v>
          </cell>
        </row>
        <row r="770">
          <cell r="A770" t="str">
            <v>FRN7.5G11S-4EN</v>
          </cell>
          <cell r="B770" t="str">
            <v>GS090749</v>
          </cell>
          <cell r="C770">
            <v>1</v>
          </cell>
          <cell r="D770" t="str">
            <v>GI090903</v>
          </cell>
          <cell r="E770">
            <v>20090227</v>
          </cell>
          <cell r="F770" t="str">
            <v>7913</v>
          </cell>
          <cell r="G770" t="str">
            <v>BRUECKNER</v>
          </cell>
          <cell r="H770" t="str">
            <v>STOCK SALES</v>
          </cell>
          <cell r="I770">
            <v>216</v>
          </cell>
          <cell r="J770" t="str">
            <v>Feb-2009</v>
          </cell>
          <cell r="K770" t="str">
            <v>Feb-2009</v>
          </cell>
          <cell r="L770" t="str">
            <v>GF</v>
          </cell>
          <cell r="M770" t="str">
            <v>INVERTER</v>
          </cell>
          <cell r="N770" t="str">
            <v>PCS</v>
          </cell>
          <cell r="O770">
            <v>265</v>
          </cell>
          <cell r="P770">
            <v>404</v>
          </cell>
          <cell r="Q770" t="str">
            <v>G11</v>
          </cell>
          <cell r="R770">
            <v>0</v>
          </cell>
          <cell r="S770">
            <v>403.8408</v>
          </cell>
          <cell r="T770">
            <v>403.8408</v>
          </cell>
          <cell r="U770">
            <v>1</v>
          </cell>
        </row>
        <row r="771">
          <cell r="A771" t="str">
            <v>FRN7.5G11S-4LE2</v>
          </cell>
          <cell r="B771" t="str">
            <v>GS083643</v>
          </cell>
          <cell r="C771">
            <v>4</v>
          </cell>
          <cell r="D771" t="str">
            <v>GI090468</v>
          </cell>
          <cell r="E771">
            <v>20090202</v>
          </cell>
          <cell r="F771" t="str">
            <v>4450</v>
          </cell>
          <cell r="G771" t="str">
            <v>FUJI ELECTRIC FA SUCURSAL EN ESPA?A</v>
          </cell>
          <cell r="H771" t="str">
            <v>STOCK SALES</v>
          </cell>
          <cell r="I771">
            <v>27</v>
          </cell>
          <cell r="J771" t="str">
            <v>Feb-2009</v>
          </cell>
          <cell r="K771" t="str">
            <v>Feb-2009</v>
          </cell>
          <cell r="L771" t="str">
            <v>GF</v>
          </cell>
          <cell r="M771" t="str">
            <v>INVERTER</v>
          </cell>
          <cell r="N771" t="str">
            <v>PCS</v>
          </cell>
          <cell r="O771">
            <v>30</v>
          </cell>
          <cell r="P771">
            <v>377</v>
          </cell>
          <cell r="Q771" t="str">
            <v>G11</v>
          </cell>
          <cell r="R771">
            <v>0</v>
          </cell>
          <cell r="S771">
            <v>376.52</v>
          </cell>
          <cell r="T771">
            <v>1129.56</v>
          </cell>
          <cell r="U771">
            <v>3</v>
          </cell>
        </row>
        <row r="772">
          <cell r="A772" t="str">
            <v>FRN7.5G11S-4LE2</v>
          </cell>
          <cell r="B772" t="str">
            <v>GS082893</v>
          </cell>
          <cell r="C772">
            <v>9</v>
          </cell>
          <cell r="D772" t="str">
            <v>GI090679</v>
          </cell>
          <cell r="E772">
            <v>20090212</v>
          </cell>
          <cell r="F772" t="str">
            <v>4380</v>
          </cell>
          <cell r="G772" t="str">
            <v>AMTEK,  SPOL. S R.0.</v>
          </cell>
          <cell r="H772" t="str">
            <v>STOCK SALES</v>
          </cell>
          <cell r="I772">
            <v>24</v>
          </cell>
          <cell r="J772" t="str">
            <v>Feb-2009</v>
          </cell>
          <cell r="K772" t="str">
            <v>Feb-2009</v>
          </cell>
          <cell r="L772" t="str">
            <v>GF</v>
          </cell>
          <cell r="M772" t="str">
            <v>INVERTER</v>
          </cell>
          <cell r="N772" t="str">
            <v>PCS</v>
          </cell>
          <cell r="O772">
            <v>30</v>
          </cell>
          <cell r="P772">
            <v>377</v>
          </cell>
          <cell r="Q772" t="str">
            <v>G11</v>
          </cell>
          <cell r="R772">
            <v>0</v>
          </cell>
          <cell r="S772">
            <v>376.52</v>
          </cell>
          <cell r="T772">
            <v>1129.56</v>
          </cell>
          <cell r="U772">
            <v>3</v>
          </cell>
        </row>
        <row r="773">
          <cell r="A773" t="str">
            <v>OPC-G11S-PDP</v>
          </cell>
          <cell r="B773" t="str">
            <v>GS090399</v>
          </cell>
          <cell r="C773">
            <v>1</v>
          </cell>
          <cell r="D773" t="str">
            <v>GI090525</v>
          </cell>
          <cell r="E773">
            <v>20090203</v>
          </cell>
          <cell r="F773" t="str">
            <v>7292</v>
          </cell>
          <cell r="G773" t="str">
            <v>FUJI ELECTRIC FA SINGAPORE PRIVATE LTD</v>
          </cell>
          <cell r="H773" t="str">
            <v>STOCK SALES</v>
          </cell>
          <cell r="I773">
            <v>42</v>
          </cell>
          <cell r="J773" t="str">
            <v>Feb-2009</v>
          </cell>
          <cell r="K773" t="str">
            <v>Feb-2009</v>
          </cell>
          <cell r="L773" t="str">
            <v>GF</v>
          </cell>
          <cell r="M773" t="str">
            <v>INVERTER</v>
          </cell>
          <cell r="N773" t="str">
            <v>PCS</v>
          </cell>
          <cell r="O773">
            <v>44</v>
          </cell>
          <cell r="P773">
            <v>177</v>
          </cell>
          <cell r="Q773" t="str">
            <v>HMS</v>
          </cell>
          <cell r="R773">
            <v>0</v>
          </cell>
          <cell r="S773">
            <v>176.99979999999999</v>
          </cell>
          <cell r="T773">
            <v>353.99959999999999</v>
          </cell>
          <cell r="U773">
            <v>2</v>
          </cell>
        </row>
        <row r="774">
          <cell r="A774" t="str">
            <v>OPC-G11S-PDP</v>
          </cell>
          <cell r="B774" t="str">
            <v>GS090429</v>
          </cell>
          <cell r="C774">
            <v>4</v>
          </cell>
          <cell r="D774" t="str">
            <v>GI090569</v>
          </cell>
          <cell r="E774">
            <v>20090205</v>
          </cell>
          <cell r="F774" t="str">
            <v>7950</v>
          </cell>
          <cell r="G774" t="str">
            <v>FUJI ELECTRIC FA EUROPE (CH) GMBH</v>
          </cell>
          <cell r="H774" t="str">
            <v>STOCK SALES</v>
          </cell>
          <cell r="I774">
            <v>38</v>
          </cell>
          <cell r="J774" t="str">
            <v>Feb-2009</v>
          </cell>
          <cell r="K774" t="str">
            <v>Feb-2009</v>
          </cell>
          <cell r="L774" t="str">
            <v>GF</v>
          </cell>
          <cell r="M774" t="str">
            <v>INVERTER</v>
          </cell>
          <cell r="N774" t="str">
            <v>PCS</v>
          </cell>
          <cell r="O774">
            <v>44</v>
          </cell>
          <cell r="P774">
            <v>177</v>
          </cell>
          <cell r="Q774" t="str">
            <v>HMS</v>
          </cell>
          <cell r="R774">
            <v>0</v>
          </cell>
          <cell r="S774">
            <v>176.99979999999999</v>
          </cell>
          <cell r="T774">
            <v>707.99919999999997</v>
          </cell>
          <cell r="U774">
            <v>4</v>
          </cell>
        </row>
        <row r="775">
          <cell r="A775" t="str">
            <v>OPC-G11S-PDP</v>
          </cell>
          <cell r="B775" t="str">
            <v>GS090141</v>
          </cell>
          <cell r="C775">
            <v>2</v>
          </cell>
          <cell r="D775" t="str">
            <v>GI090610</v>
          </cell>
          <cell r="E775">
            <v>20090206</v>
          </cell>
          <cell r="F775" t="str">
            <v>7147</v>
          </cell>
          <cell r="G775" t="str">
            <v>GTS MBH</v>
          </cell>
          <cell r="H775" t="str">
            <v>STOCK SALES</v>
          </cell>
          <cell r="I775">
            <v>37</v>
          </cell>
          <cell r="J775" t="str">
            <v>Feb-2009</v>
          </cell>
          <cell r="K775" t="str">
            <v>Feb-2009</v>
          </cell>
          <cell r="L775" t="str">
            <v>GF</v>
          </cell>
          <cell r="M775" t="str">
            <v>INVERTER</v>
          </cell>
          <cell r="N775" t="str">
            <v>PCS</v>
          </cell>
          <cell r="O775">
            <v>44</v>
          </cell>
          <cell r="P775">
            <v>177</v>
          </cell>
          <cell r="Q775" t="str">
            <v>HMS</v>
          </cell>
          <cell r="R775">
            <v>0</v>
          </cell>
          <cell r="S775">
            <v>176.99979999999999</v>
          </cell>
          <cell r="T775">
            <v>176.99979999999999</v>
          </cell>
          <cell r="U775">
            <v>1</v>
          </cell>
        </row>
        <row r="776">
          <cell r="A776" t="str">
            <v>OPC-G11S-PDP</v>
          </cell>
          <cell r="B776" t="str">
            <v>GS084206</v>
          </cell>
          <cell r="C776">
            <v>3</v>
          </cell>
          <cell r="D776" t="str">
            <v>GI090677</v>
          </cell>
          <cell r="E776">
            <v>20090212</v>
          </cell>
          <cell r="F776" t="str">
            <v>7274</v>
          </cell>
          <cell r="G776" t="str">
            <v>SAM GMBH</v>
          </cell>
          <cell r="H776" t="str">
            <v>STOCK SALES</v>
          </cell>
          <cell r="I776">
            <v>36</v>
          </cell>
          <cell r="J776" t="str">
            <v>Feb-2009</v>
          </cell>
          <cell r="K776" t="str">
            <v>Feb-2009</v>
          </cell>
          <cell r="L776" t="str">
            <v>GF</v>
          </cell>
          <cell r="M776" t="str">
            <v>INVERTER</v>
          </cell>
          <cell r="N776" t="str">
            <v>PCS</v>
          </cell>
          <cell r="O776">
            <v>44</v>
          </cell>
          <cell r="P776">
            <v>177</v>
          </cell>
          <cell r="Q776" t="str">
            <v>HMS</v>
          </cell>
          <cell r="R776">
            <v>0</v>
          </cell>
          <cell r="S776">
            <v>176.99979999999999</v>
          </cell>
          <cell r="T776">
            <v>176.99979999999999</v>
          </cell>
          <cell r="U776">
            <v>1</v>
          </cell>
        </row>
        <row r="777">
          <cell r="A777" t="str">
            <v>OPC-G11S-PDP</v>
          </cell>
          <cell r="B777" t="str">
            <v>GS090579</v>
          </cell>
          <cell r="C777">
            <v>1</v>
          </cell>
          <cell r="D777" t="str">
            <v>GI090701</v>
          </cell>
          <cell r="E777">
            <v>20090213</v>
          </cell>
          <cell r="F777" t="str">
            <v>1301</v>
          </cell>
          <cell r="G777" t="str">
            <v>MVR - MOTORI, VENTILATORI, RIDUTTORI S.R.L.</v>
          </cell>
          <cell r="H777" t="str">
            <v>STOCK SALES</v>
          </cell>
          <cell r="I777">
            <v>34</v>
          </cell>
          <cell r="J777" t="str">
            <v>Feb-2009</v>
          </cell>
          <cell r="K777" t="str">
            <v>Feb-2009</v>
          </cell>
          <cell r="L777" t="str">
            <v>GF</v>
          </cell>
          <cell r="M777" t="str">
            <v>INVERTER</v>
          </cell>
          <cell r="N777" t="str">
            <v>PCS</v>
          </cell>
          <cell r="O777">
            <v>44</v>
          </cell>
          <cell r="P777">
            <v>177</v>
          </cell>
          <cell r="Q777" t="str">
            <v>HMS</v>
          </cell>
          <cell r="R777">
            <v>0</v>
          </cell>
          <cell r="S777">
            <v>176.99979999999999</v>
          </cell>
          <cell r="T777">
            <v>353.99959999999999</v>
          </cell>
          <cell r="U777">
            <v>2</v>
          </cell>
        </row>
        <row r="778">
          <cell r="A778" t="str">
            <v>OPC-G11S-PDP</v>
          </cell>
          <cell r="B778" t="str">
            <v>GS090528</v>
          </cell>
          <cell r="C778">
            <v>16</v>
          </cell>
          <cell r="D778" t="str">
            <v>GI090663</v>
          </cell>
          <cell r="E778">
            <v>20090216</v>
          </cell>
          <cell r="F778" t="str">
            <v>7950</v>
          </cell>
          <cell r="G778" t="str">
            <v>FUJI ELECTRIC FA EUROPE (CH) GMBH</v>
          </cell>
          <cell r="H778" t="str">
            <v>STOCK SALES</v>
          </cell>
          <cell r="I778">
            <v>30</v>
          </cell>
          <cell r="J778" t="str">
            <v>Feb-2009</v>
          </cell>
          <cell r="K778" t="str">
            <v>Feb-2009</v>
          </cell>
          <cell r="L778" t="str">
            <v>GF</v>
          </cell>
          <cell r="M778" t="str">
            <v>INVERTER</v>
          </cell>
          <cell r="N778" t="str">
            <v>PCS</v>
          </cell>
          <cell r="O778">
            <v>44</v>
          </cell>
          <cell r="P778">
            <v>177</v>
          </cell>
          <cell r="Q778" t="str">
            <v>HMS</v>
          </cell>
          <cell r="R778">
            <v>0</v>
          </cell>
          <cell r="S778">
            <v>176.99979999999999</v>
          </cell>
          <cell r="T778">
            <v>707.99919999999997</v>
          </cell>
          <cell r="U778">
            <v>4</v>
          </cell>
        </row>
        <row r="779">
          <cell r="A779" t="str">
            <v>OPC-G11S-PDP</v>
          </cell>
          <cell r="B779" t="str">
            <v>GS090508</v>
          </cell>
          <cell r="C779">
            <v>3</v>
          </cell>
          <cell r="D779" t="str">
            <v>GI090808</v>
          </cell>
          <cell r="E779">
            <v>20090219</v>
          </cell>
          <cell r="F779" t="str">
            <v>7274</v>
          </cell>
          <cell r="G779" t="str">
            <v>SAM GMBH</v>
          </cell>
          <cell r="H779" t="str">
            <v>STOCK SALES</v>
          </cell>
          <cell r="I779">
            <v>15</v>
          </cell>
          <cell r="J779" t="str">
            <v>Feb-2009</v>
          </cell>
          <cell r="K779" t="str">
            <v>Feb-2009</v>
          </cell>
          <cell r="L779" t="str">
            <v>GF</v>
          </cell>
          <cell r="M779" t="str">
            <v>INVERTER</v>
          </cell>
          <cell r="N779" t="str">
            <v>PCS</v>
          </cell>
          <cell r="O779">
            <v>44</v>
          </cell>
          <cell r="P779">
            <v>177</v>
          </cell>
          <cell r="Q779" t="str">
            <v>HMS</v>
          </cell>
          <cell r="R779">
            <v>0</v>
          </cell>
          <cell r="S779">
            <v>176.99979999999999</v>
          </cell>
          <cell r="T779">
            <v>2654.9969999999998</v>
          </cell>
          <cell r="U779">
            <v>15</v>
          </cell>
        </row>
        <row r="780">
          <cell r="A780" t="str">
            <v>OPC-G11S-PDP</v>
          </cell>
          <cell r="B780" t="str">
            <v>GS090697</v>
          </cell>
          <cell r="C780">
            <v>1</v>
          </cell>
          <cell r="D780" t="str">
            <v>GI090858</v>
          </cell>
          <cell r="E780">
            <v>20090224</v>
          </cell>
          <cell r="F780" t="str">
            <v>1301</v>
          </cell>
          <cell r="G780" t="str">
            <v>MVR - MOTORI, VENTILATORI, RIDUTTORI S.R.L.</v>
          </cell>
          <cell r="H780" t="str">
            <v>STOCK SALES</v>
          </cell>
          <cell r="I780">
            <v>13</v>
          </cell>
          <cell r="J780" t="str">
            <v>Feb-2009</v>
          </cell>
          <cell r="K780" t="str">
            <v>Feb-2009</v>
          </cell>
          <cell r="L780" t="str">
            <v>GF</v>
          </cell>
          <cell r="M780" t="str">
            <v>INVERTER</v>
          </cell>
          <cell r="N780" t="str">
            <v>PCS</v>
          </cell>
          <cell r="O780">
            <v>44</v>
          </cell>
          <cell r="P780">
            <v>177</v>
          </cell>
          <cell r="Q780" t="str">
            <v>HMS</v>
          </cell>
          <cell r="R780">
            <v>0</v>
          </cell>
          <cell r="S780">
            <v>176.99979999999999</v>
          </cell>
          <cell r="T780">
            <v>353.99959999999999</v>
          </cell>
          <cell r="U780">
            <v>2</v>
          </cell>
        </row>
        <row r="781">
          <cell r="A781" t="str">
            <v>OPC-G11S-PDP</v>
          </cell>
          <cell r="B781" t="str">
            <v>GS090711</v>
          </cell>
          <cell r="C781">
            <v>1</v>
          </cell>
          <cell r="D781" t="str">
            <v>GI090853</v>
          </cell>
          <cell r="E781">
            <v>20090225</v>
          </cell>
          <cell r="F781" t="str">
            <v>1060</v>
          </cell>
          <cell r="G781" t="str">
            <v>FUJI ELECTRIC SYSTEMS CO. LTD.-SUZUKA</v>
          </cell>
          <cell r="H781" t="str">
            <v>STOCK SALES</v>
          </cell>
          <cell r="I781">
            <v>11</v>
          </cell>
          <cell r="J781" t="str">
            <v>Feb-2009</v>
          </cell>
          <cell r="K781" t="str">
            <v>Feb-2009</v>
          </cell>
          <cell r="L781" t="str">
            <v>GF</v>
          </cell>
          <cell r="M781" t="str">
            <v>INVERTER</v>
          </cell>
          <cell r="N781" t="str">
            <v>PCS</v>
          </cell>
          <cell r="O781">
            <v>44</v>
          </cell>
          <cell r="P781">
            <v>177</v>
          </cell>
          <cell r="Q781" t="str">
            <v>HMS</v>
          </cell>
          <cell r="R781">
            <v>0</v>
          </cell>
          <cell r="S781">
            <v>176.99979999999999</v>
          </cell>
          <cell r="T781">
            <v>353.99959999999999</v>
          </cell>
          <cell r="U781">
            <v>2</v>
          </cell>
        </row>
        <row r="782">
          <cell r="A782" t="str">
            <v>OPC-G11S-PDP</v>
          </cell>
          <cell r="B782" t="str">
            <v>GS090712</v>
          </cell>
          <cell r="C782">
            <v>2</v>
          </cell>
          <cell r="D782" t="str">
            <v>GI090854</v>
          </cell>
          <cell r="E782">
            <v>20090225</v>
          </cell>
          <cell r="F782" t="str">
            <v>1060</v>
          </cell>
          <cell r="G782" t="str">
            <v>FUJI ELECTRIC SYSTEMS CO. LTD.-SUZUKA</v>
          </cell>
          <cell r="H782" t="str">
            <v>STOCK SALES</v>
          </cell>
          <cell r="I782">
            <v>10</v>
          </cell>
          <cell r="J782" t="str">
            <v>Feb-2009</v>
          </cell>
          <cell r="K782" t="str">
            <v>Feb-2009</v>
          </cell>
          <cell r="L782" t="str">
            <v>GF</v>
          </cell>
          <cell r="M782" t="str">
            <v>INVERTER</v>
          </cell>
          <cell r="N782" t="str">
            <v>PCS</v>
          </cell>
          <cell r="O782">
            <v>44</v>
          </cell>
          <cell r="P782">
            <v>177</v>
          </cell>
          <cell r="Q782" t="str">
            <v>HMS</v>
          </cell>
          <cell r="R782">
            <v>0</v>
          </cell>
          <cell r="S782">
            <v>176.99979999999999</v>
          </cell>
          <cell r="T782">
            <v>176.99979999999999</v>
          </cell>
          <cell r="U782">
            <v>1</v>
          </cell>
        </row>
        <row r="783">
          <cell r="A783" t="str">
            <v>FRN11LM1S-4EA</v>
          </cell>
          <cell r="B783" t="str">
            <v>GS084335</v>
          </cell>
          <cell r="C783">
            <v>1</v>
          </cell>
          <cell r="D783" t="str">
            <v>GI090977</v>
          </cell>
          <cell r="E783">
            <v>20090201</v>
          </cell>
          <cell r="F783" t="str">
            <v>7848</v>
          </cell>
          <cell r="G783" t="str">
            <v>LM LIFTMATERIAL GMBH</v>
          </cell>
          <cell r="H783" t="str">
            <v>STOCK SALES</v>
          </cell>
          <cell r="I783">
            <v>70</v>
          </cell>
          <cell r="J783" t="str">
            <v>Feb-2009</v>
          </cell>
          <cell r="K783" t="str">
            <v>Feb-2009</v>
          </cell>
          <cell r="L783" t="str">
            <v>GF</v>
          </cell>
          <cell r="M783" t="str">
            <v>INVERTER</v>
          </cell>
          <cell r="N783" t="str">
            <v>PCS</v>
          </cell>
          <cell r="O783">
            <v>71</v>
          </cell>
          <cell r="P783">
            <v>425</v>
          </cell>
          <cell r="Q783" t="str">
            <v>LIFT</v>
          </cell>
          <cell r="R783">
            <v>0</v>
          </cell>
          <cell r="S783">
            <v>424.68520000000001</v>
          </cell>
          <cell r="T783">
            <v>424.68520000000001</v>
          </cell>
          <cell r="U783">
            <v>1</v>
          </cell>
        </row>
        <row r="784">
          <cell r="A784" t="str">
            <v>FRN11LM1S-4EA</v>
          </cell>
          <cell r="B784" t="str">
            <v>GS090365</v>
          </cell>
          <cell r="C784">
            <v>1</v>
          </cell>
          <cell r="D784" t="str">
            <v>GI090492</v>
          </cell>
          <cell r="E784">
            <v>20090202</v>
          </cell>
          <cell r="F784" t="str">
            <v>7800</v>
          </cell>
          <cell r="G784" t="str">
            <v>POINT ELECTRONIC D.O.O.</v>
          </cell>
          <cell r="H784" t="str">
            <v>STOCK SALES</v>
          </cell>
          <cell r="I784">
            <v>69</v>
          </cell>
          <cell r="J784" t="str">
            <v>Feb-2009</v>
          </cell>
          <cell r="K784" t="str">
            <v>Feb-2009</v>
          </cell>
          <cell r="L784" t="str">
            <v>GF</v>
          </cell>
          <cell r="M784" t="str">
            <v>INVERTER</v>
          </cell>
          <cell r="N784" t="str">
            <v>PCS</v>
          </cell>
          <cell r="O784">
            <v>71</v>
          </cell>
          <cell r="P784">
            <v>425</v>
          </cell>
          <cell r="Q784" t="str">
            <v>LIFT</v>
          </cell>
          <cell r="R784">
            <v>0</v>
          </cell>
          <cell r="S784">
            <v>424.68520000000001</v>
          </cell>
          <cell r="T784">
            <v>424.68520000000001</v>
          </cell>
          <cell r="U784">
            <v>1</v>
          </cell>
        </row>
        <row r="785">
          <cell r="A785" t="str">
            <v>FRN11LM1S-4EA</v>
          </cell>
          <cell r="B785" t="str">
            <v>GS090325</v>
          </cell>
          <cell r="C785">
            <v>3</v>
          </cell>
          <cell r="D785" t="str">
            <v>GI090415</v>
          </cell>
          <cell r="E785">
            <v>20090203</v>
          </cell>
          <cell r="F785" t="str">
            <v>7684</v>
          </cell>
          <cell r="G785" t="str">
            <v>BEG S.R.L.</v>
          </cell>
          <cell r="H785" t="str">
            <v>STOCK SALES</v>
          </cell>
          <cell r="I785">
            <v>68</v>
          </cell>
          <cell r="J785" t="str">
            <v>Feb-2009</v>
          </cell>
          <cell r="K785" t="str">
            <v>Feb-2009</v>
          </cell>
          <cell r="L785" t="str">
            <v>GF</v>
          </cell>
          <cell r="M785" t="str">
            <v>INVERTER</v>
          </cell>
          <cell r="N785" t="str">
            <v>PCS</v>
          </cell>
          <cell r="O785">
            <v>71</v>
          </cell>
          <cell r="P785">
            <v>425</v>
          </cell>
          <cell r="Q785" t="str">
            <v>LIFT</v>
          </cell>
          <cell r="R785">
            <v>0</v>
          </cell>
          <cell r="S785">
            <v>424.68520000000001</v>
          </cell>
          <cell r="T785">
            <v>424.68520000000001</v>
          </cell>
          <cell r="U785">
            <v>1</v>
          </cell>
        </row>
        <row r="786">
          <cell r="A786" t="str">
            <v>FRN11LM1S-4EA</v>
          </cell>
          <cell r="B786" t="str">
            <v>GS084342</v>
          </cell>
          <cell r="C786">
            <v>1</v>
          </cell>
          <cell r="D786" t="str">
            <v>GI090969</v>
          </cell>
          <cell r="E786">
            <v>20090227</v>
          </cell>
          <cell r="F786" t="str">
            <v>7848</v>
          </cell>
          <cell r="G786" t="str">
            <v>LM LIFTMATERIAL GMBH</v>
          </cell>
          <cell r="H786" t="str">
            <v>STOCK SALES</v>
          </cell>
          <cell r="I786">
            <v>38</v>
          </cell>
          <cell r="J786" t="str">
            <v>Feb-2009</v>
          </cell>
          <cell r="K786" t="str">
            <v>Feb-2009</v>
          </cell>
          <cell r="L786" t="str">
            <v>GF</v>
          </cell>
          <cell r="M786" t="str">
            <v>INVERTER</v>
          </cell>
          <cell r="N786" t="str">
            <v>PCS</v>
          </cell>
          <cell r="O786">
            <v>71</v>
          </cell>
          <cell r="P786">
            <v>425</v>
          </cell>
          <cell r="Q786" t="str">
            <v>LIFT</v>
          </cell>
          <cell r="R786">
            <v>0</v>
          </cell>
          <cell r="S786">
            <v>424.68520000000001</v>
          </cell>
          <cell r="T786">
            <v>424.68520000000001</v>
          </cell>
          <cell r="U786">
            <v>1</v>
          </cell>
        </row>
        <row r="787">
          <cell r="A787" t="str">
            <v>FRN11LM1S-4EA</v>
          </cell>
          <cell r="B787" t="str">
            <v>GS084341</v>
          </cell>
          <cell r="C787">
            <v>1</v>
          </cell>
          <cell r="D787" t="str">
            <v>GI090970</v>
          </cell>
          <cell r="E787">
            <v>20090227</v>
          </cell>
          <cell r="F787" t="str">
            <v>7848</v>
          </cell>
          <cell r="G787" t="str">
            <v>LM LIFTMATERIAL GMBH</v>
          </cell>
          <cell r="H787" t="str">
            <v>STOCK SALES</v>
          </cell>
          <cell r="I787">
            <v>37</v>
          </cell>
          <cell r="J787" t="str">
            <v>Feb-2009</v>
          </cell>
          <cell r="K787" t="str">
            <v>Feb-2009</v>
          </cell>
          <cell r="L787" t="str">
            <v>GF</v>
          </cell>
          <cell r="M787" t="str">
            <v>INVERTER</v>
          </cell>
          <cell r="N787" t="str">
            <v>PCS</v>
          </cell>
          <cell r="O787">
            <v>71</v>
          </cell>
          <cell r="P787">
            <v>425</v>
          </cell>
          <cell r="Q787" t="str">
            <v>LIFT</v>
          </cell>
          <cell r="R787">
            <v>0</v>
          </cell>
          <cell r="S787">
            <v>424.68520000000001</v>
          </cell>
          <cell r="T787">
            <v>424.68520000000001</v>
          </cell>
          <cell r="U787">
            <v>1</v>
          </cell>
        </row>
        <row r="788">
          <cell r="A788" t="str">
            <v>FRN11LM1S-4EA</v>
          </cell>
          <cell r="B788" t="str">
            <v>GS084337</v>
          </cell>
          <cell r="C788">
            <v>1</v>
          </cell>
          <cell r="D788" t="str">
            <v>GI090994</v>
          </cell>
          <cell r="E788">
            <v>20090227</v>
          </cell>
          <cell r="F788" t="str">
            <v>7848</v>
          </cell>
          <cell r="G788" t="str">
            <v>LM LIFTMATERIAL GMBH</v>
          </cell>
          <cell r="H788" t="str">
            <v>STOCK SALES</v>
          </cell>
          <cell r="I788">
            <v>36</v>
          </cell>
          <cell r="J788" t="str">
            <v>Feb-2009</v>
          </cell>
          <cell r="K788" t="str">
            <v>Feb-2009</v>
          </cell>
          <cell r="L788" t="str">
            <v>GF</v>
          </cell>
          <cell r="M788" t="str">
            <v>INVERTER</v>
          </cell>
          <cell r="N788" t="str">
            <v>PCS</v>
          </cell>
          <cell r="O788">
            <v>71</v>
          </cell>
          <cell r="P788">
            <v>425</v>
          </cell>
          <cell r="Q788" t="str">
            <v>LIFT</v>
          </cell>
          <cell r="R788">
            <v>0</v>
          </cell>
          <cell r="S788">
            <v>424.68520000000001</v>
          </cell>
          <cell r="T788">
            <v>424.68520000000001</v>
          </cell>
          <cell r="U788">
            <v>1</v>
          </cell>
        </row>
        <row r="789">
          <cell r="A789" t="str">
            <v>FRN11LM1S-4SD</v>
          </cell>
          <cell r="B789" t="str">
            <v>GS090062</v>
          </cell>
          <cell r="C789">
            <v>2</v>
          </cell>
          <cell r="D789" t="str">
            <v>GI090391</v>
          </cell>
          <cell r="E789">
            <v>20090202</v>
          </cell>
          <cell r="F789" t="str">
            <v>7716</v>
          </cell>
          <cell r="G789" t="str">
            <v>MEA</v>
          </cell>
          <cell r="H789" t="str">
            <v>STOCK SALES</v>
          </cell>
          <cell r="I789">
            <v>129</v>
          </cell>
          <cell r="J789" t="str">
            <v>Feb-2009</v>
          </cell>
          <cell r="K789" t="str">
            <v>Feb-2009</v>
          </cell>
          <cell r="L789" t="str">
            <v>GF</v>
          </cell>
          <cell r="M789" t="str">
            <v>INVERTER</v>
          </cell>
          <cell r="N789" t="str">
            <v>PCS</v>
          </cell>
          <cell r="O789">
            <v>139</v>
          </cell>
          <cell r="P789">
            <v>426</v>
          </cell>
          <cell r="Q789" t="str">
            <v>LIFT</v>
          </cell>
          <cell r="R789">
            <v>0</v>
          </cell>
          <cell r="S789">
            <v>425.95819999999998</v>
          </cell>
          <cell r="T789">
            <v>4259.5819999999994</v>
          </cell>
          <cell r="U789">
            <v>10</v>
          </cell>
        </row>
        <row r="790">
          <cell r="A790" t="str">
            <v>FRN11LM1S-4SD</v>
          </cell>
          <cell r="B790" t="str">
            <v>GS090136</v>
          </cell>
          <cell r="C790">
            <v>3</v>
          </cell>
          <cell r="D790" t="str">
            <v>GI090471</v>
          </cell>
          <cell r="E790">
            <v>20090203</v>
          </cell>
          <cell r="F790" t="str">
            <v>7712</v>
          </cell>
          <cell r="G790" t="str">
            <v>SODIMAS</v>
          </cell>
          <cell r="H790" t="str">
            <v>STOCK SALES</v>
          </cell>
          <cell r="I790">
            <v>126</v>
          </cell>
          <cell r="J790" t="str">
            <v>Feb-2009</v>
          </cell>
          <cell r="K790" t="str">
            <v>Feb-2009</v>
          </cell>
          <cell r="L790" t="str">
            <v>GF</v>
          </cell>
          <cell r="M790" t="str">
            <v>INVERTER</v>
          </cell>
          <cell r="N790" t="str">
            <v>PCS</v>
          </cell>
          <cell r="O790">
            <v>139</v>
          </cell>
          <cell r="P790">
            <v>426</v>
          </cell>
          <cell r="Q790" t="str">
            <v>LIFT</v>
          </cell>
          <cell r="R790">
            <v>0</v>
          </cell>
          <cell r="S790">
            <v>425.95819999999998</v>
          </cell>
          <cell r="T790">
            <v>1277.8745999999999</v>
          </cell>
          <cell r="U790">
            <v>3</v>
          </cell>
        </row>
        <row r="791">
          <cell r="A791" t="str">
            <v>FRN11LM1S-4SD</v>
          </cell>
          <cell r="B791" t="str">
            <v>GS090266</v>
          </cell>
          <cell r="C791">
            <v>3</v>
          </cell>
          <cell r="D791" t="str">
            <v>GI090662</v>
          </cell>
          <cell r="E791">
            <v>20090212</v>
          </cell>
          <cell r="F791" t="str">
            <v>7712</v>
          </cell>
          <cell r="G791" t="str">
            <v>SODIMAS</v>
          </cell>
          <cell r="H791" t="str">
            <v>STOCK SALES</v>
          </cell>
          <cell r="I791">
            <v>118</v>
          </cell>
          <cell r="J791" t="str">
            <v>Feb-2009</v>
          </cell>
          <cell r="K791" t="str">
            <v>Feb-2009</v>
          </cell>
          <cell r="L791" t="str">
            <v>GF</v>
          </cell>
          <cell r="M791" t="str">
            <v>INVERTER</v>
          </cell>
          <cell r="N791" t="str">
            <v>PCS</v>
          </cell>
          <cell r="O791">
            <v>139</v>
          </cell>
          <cell r="P791">
            <v>426</v>
          </cell>
          <cell r="Q791" t="str">
            <v>LIFT</v>
          </cell>
          <cell r="R791">
            <v>0</v>
          </cell>
          <cell r="S791">
            <v>425.95819999999998</v>
          </cell>
          <cell r="T791">
            <v>3407.6655999999998</v>
          </cell>
          <cell r="U791">
            <v>8</v>
          </cell>
        </row>
        <row r="792">
          <cell r="A792" t="str">
            <v>FRN11LM1S-4SD</v>
          </cell>
          <cell r="B792" t="str">
            <v>GS090307</v>
          </cell>
          <cell r="C792">
            <v>3</v>
          </cell>
          <cell r="D792" t="str">
            <v>GI090741</v>
          </cell>
          <cell r="E792">
            <v>20090217</v>
          </cell>
          <cell r="F792" t="str">
            <v>7712</v>
          </cell>
          <cell r="G792" t="str">
            <v>SODIMAS</v>
          </cell>
          <cell r="H792" t="str">
            <v>STOCK SALES</v>
          </cell>
          <cell r="I792">
            <v>111</v>
          </cell>
          <cell r="J792" t="str">
            <v>Feb-2009</v>
          </cell>
          <cell r="K792" t="str">
            <v>Feb-2009</v>
          </cell>
          <cell r="L792" t="str">
            <v>GF</v>
          </cell>
          <cell r="M792" t="str">
            <v>INVERTER</v>
          </cell>
          <cell r="N792" t="str">
            <v>PCS</v>
          </cell>
          <cell r="O792">
            <v>139</v>
          </cell>
          <cell r="P792">
            <v>426</v>
          </cell>
          <cell r="Q792" t="str">
            <v>LIFT</v>
          </cell>
          <cell r="R792">
            <v>0</v>
          </cell>
          <cell r="S792">
            <v>425.95819999999998</v>
          </cell>
          <cell r="T792">
            <v>2981.7073999999998</v>
          </cell>
          <cell r="U792">
            <v>7</v>
          </cell>
        </row>
        <row r="793">
          <cell r="A793" t="str">
            <v>FRN11LM1S-4SD</v>
          </cell>
          <cell r="B793" t="str">
            <v>GS090402</v>
          </cell>
          <cell r="C793">
            <v>4</v>
          </cell>
          <cell r="D793" t="str">
            <v>GI090827</v>
          </cell>
          <cell r="E793">
            <v>20090225</v>
          </cell>
          <cell r="F793" t="str">
            <v>7712</v>
          </cell>
          <cell r="G793" t="str">
            <v>SODIMAS</v>
          </cell>
          <cell r="H793" t="str">
            <v>STOCK SALES</v>
          </cell>
          <cell r="I793">
            <v>105</v>
          </cell>
          <cell r="J793" t="str">
            <v>Feb-2009</v>
          </cell>
          <cell r="K793" t="str">
            <v>Feb-2009</v>
          </cell>
          <cell r="L793" t="str">
            <v>GF</v>
          </cell>
          <cell r="M793" t="str">
            <v>INVERTER</v>
          </cell>
          <cell r="N793" t="str">
            <v>PCS</v>
          </cell>
          <cell r="O793">
            <v>139</v>
          </cell>
          <cell r="P793">
            <v>426</v>
          </cell>
          <cell r="Q793" t="str">
            <v>LIFT</v>
          </cell>
          <cell r="R793">
            <v>0</v>
          </cell>
          <cell r="S793">
            <v>425.86090000000002</v>
          </cell>
          <cell r="T793">
            <v>2981.0263</v>
          </cell>
          <cell r="U793">
            <v>7</v>
          </cell>
        </row>
        <row r="794">
          <cell r="A794" t="str">
            <v>FRN15LM1S-4EA</v>
          </cell>
          <cell r="B794" t="str">
            <v>GS084299</v>
          </cell>
          <cell r="C794">
            <v>9</v>
          </cell>
          <cell r="D794" t="str">
            <v>GI090975</v>
          </cell>
          <cell r="E794">
            <v>20090201</v>
          </cell>
          <cell r="F794" t="str">
            <v>7848</v>
          </cell>
          <cell r="G794" t="str">
            <v>LM LIFTMATERIAL GMBH</v>
          </cell>
          <cell r="H794" t="str">
            <v>STOCK SALES</v>
          </cell>
          <cell r="I794">
            <v>40</v>
          </cell>
          <cell r="J794" t="str">
            <v>Feb-2009</v>
          </cell>
          <cell r="K794" t="str">
            <v>Feb-2009</v>
          </cell>
          <cell r="L794" t="str">
            <v>GF</v>
          </cell>
          <cell r="M794" t="str">
            <v>INVERTER</v>
          </cell>
          <cell r="N794" t="str">
            <v>PCS</v>
          </cell>
          <cell r="O794">
            <v>42</v>
          </cell>
          <cell r="P794">
            <v>598</v>
          </cell>
          <cell r="Q794" t="str">
            <v>LIFT</v>
          </cell>
          <cell r="R794">
            <v>0</v>
          </cell>
          <cell r="S794">
            <v>597.74720000000002</v>
          </cell>
          <cell r="T794">
            <v>1195.4944</v>
          </cell>
          <cell r="U794">
            <v>2</v>
          </cell>
        </row>
        <row r="795">
          <cell r="A795" t="str">
            <v>FRN15LM1S-4EA</v>
          </cell>
          <cell r="B795" t="str">
            <v>GS083746</v>
          </cell>
          <cell r="C795">
            <v>4</v>
          </cell>
          <cell r="D795" t="str">
            <v>GI090311</v>
          </cell>
          <cell r="E795">
            <v>20090202</v>
          </cell>
          <cell r="F795" t="str">
            <v>7511</v>
          </cell>
          <cell r="G795" t="str">
            <v>D.M.G. S.P.A.</v>
          </cell>
          <cell r="H795" t="str">
            <v>STOCK SALES</v>
          </cell>
          <cell r="I795">
            <v>37</v>
          </cell>
          <cell r="J795" t="str">
            <v>Feb-2009</v>
          </cell>
          <cell r="K795" t="str">
            <v>Feb-2009</v>
          </cell>
          <cell r="L795" t="str">
            <v>GF</v>
          </cell>
          <cell r="M795" t="str">
            <v>INVERTER</v>
          </cell>
          <cell r="N795" t="str">
            <v>PCS</v>
          </cell>
          <cell r="O795">
            <v>42</v>
          </cell>
          <cell r="P795">
            <v>598</v>
          </cell>
          <cell r="Q795" t="str">
            <v>LIFT</v>
          </cell>
          <cell r="R795">
            <v>0</v>
          </cell>
          <cell r="S795">
            <v>597.74720000000002</v>
          </cell>
          <cell r="T795">
            <v>1793.2416000000001</v>
          </cell>
          <cell r="U795">
            <v>3</v>
          </cell>
        </row>
        <row r="796">
          <cell r="A796" t="str">
            <v>FRN22LM1S-4EA</v>
          </cell>
          <cell r="B796" t="str">
            <v>GS084356</v>
          </cell>
          <cell r="C796">
            <v>1</v>
          </cell>
          <cell r="D796" t="str">
            <v>GI090956</v>
          </cell>
          <cell r="E796">
            <v>20090223</v>
          </cell>
          <cell r="F796" t="str">
            <v>7848</v>
          </cell>
          <cell r="G796" t="str">
            <v>LM LIFTMATERIAL GMBH</v>
          </cell>
          <cell r="H796" t="str">
            <v>STOCK SALES</v>
          </cell>
          <cell r="I796">
            <v>32</v>
          </cell>
          <cell r="J796" t="str">
            <v>Feb-2009</v>
          </cell>
          <cell r="K796" t="str">
            <v>Feb-2009</v>
          </cell>
          <cell r="L796" t="str">
            <v>GF</v>
          </cell>
          <cell r="M796" t="str">
            <v>INVERTER</v>
          </cell>
          <cell r="N796" t="str">
            <v>PCS</v>
          </cell>
          <cell r="O796">
            <v>34</v>
          </cell>
          <cell r="P796">
            <v>764</v>
          </cell>
          <cell r="Q796" t="str">
            <v>LIFT</v>
          </cell>
          <cell r="R796">
            <v>0</v>
          </cell>
          <cell r="S796">
            <v>763.64070000000004</v>
          </cell>
          <cell r="T796">
            <v>763.64070000000004</v>
          </cell>
          <cell r="U796">
            <v>1</v>
          </cell>
        </row>
        <row r="797">
          <cell r="A797" t="str">
            <v>FRN22LM1S-4SD</v>
          </cell>
          <cell r="B797" t="str">
            <v>GS090266</v>
          </cell>
          <cell r="C797">
            <v>7</v>
          </cell>
          <cell r="D797" t="str">
            <v>GI090662</v>
          </cell>
          <cell r="E797">
            <v>20090212</v>
          </cell>
          <cell r="F797" t="str">
            <v>7712</v>
          </cell>
          <cell r="G797" t="str">
            <v>SODIMAS</v>
          </cell>
          <cell r="H797" t="str">
            <v>STOCK SALES</v>
          </cell>
          <cell r="I797">
            <v>18</v>
          </cell>
          <cell r="J797" t="str">
            <v>Feb-2009</v>
          </cell>
          <cell r="K797" t="str">
            <v>Feb-2009</v>
          </cell>
          <cell r="L797" t="str">
            <v>GF</v>
          </cell>
          <cell r="M797" t="str">
            <v>INVERTER</v>
          </cell>
          <cell r="N797" t="str">
            <v>PCS</v>
          </cell>
          <cell r="O797">
            <v>19</v>
          </cell>
          <cell r="P797">
            <v>782</v>
          </cell>
          <cell r="Q797" t="str">
            <v>LIFT</v>
          </cell>
          <cell r="R797">
            <v>0</v>
          </cell>
          <cell r="S797">
            <v>782.28060000000005</v>
          </cell>
          <cell r="T797">
            <v>782.28060000000005</v>
          </cell>
          <cell r="U797">
            <v>1</v>
          </cell>
        </row>
        <row r="798">
          <cell r="A798" t="str">
            <v>FRN30LM1S-4EA</v>
          </cell>
          <cell r="B798" t="str">
            <v>GS090737</v>
          </cell>
          <cell r="C798">
            <v>1</v>
          </cell>
          <cell r="D798" t="str">
            <v>GI090884</v>
          </cell>
          <cell r="E798">
            <v>20090226</v>
          </cell>
          <cell r="F798" t="str">
            <v>7215</v>
          </cell>
          <cell r="G798" t="str">
            <v>AMTEK SPOL. S R. O. SP. Z O. O.</v>
          </cell>
          <cell r="H798" t="str">
            <v>STOCK SALES</v>
          </cell>
          <cell r="I798">
            <v>27</v>
          </cell>
          <cell r="J798" t="str">
            <v>Feb-2009</v>
          </cell>
          <cell r="K798" t="str">
            <v>Feb-2009</v>
          </cell>
          <cell r="L798" t="str">
            <v>GF</v>
          </cell>
          <cell r="M798" t="str">
            <v>INVERTER</v>
          </cell>
          <cell r="N798" t="str">
            <v>PCS</v>
          </cell>
          <cell r="O798">
            <v>28</v>
          </cell>
          <cell r="P798">
            <v>1061</v>
          </cell>
          <cell r="Q798" t="str">
            <v>LIFT</v>
          </cell>
          <cell r="R798">
            <v>0</v>
          </cell>
          <cell r="S798">
            <v>1061.0614</v>
          </cell>
          <cell r="T798">
            <v>1061.0614</v>
          </cell>
          <cell r="U798">
            <v>1</v>
          </cell>
        </row>
        <row r="799">
          <cell r="A799" t="str">
            <v>FRN30LM1S-4SD</v>
          </cell>
          <cell r="B799" t="str">
            <v>GS090148</v>
          </cell>
          <cell r="C799">
            <v>3</v>
          </cell>
          <cell r="D799" t="str">
            <v>GI090560</v>
          </cell>
          <cell r="E799">
            <v>20090210</v>
          </cell>
          <cell r="F799" t="str">
            <v>7716</v>
          </cell>
          <cell r="G799" t="str">
            <v>MEA</v>
          </cell>
          <cell r="H799" t="str">
            <v>STOCK SALES</v>
          </cell>
          <cell r="I799">
            <v>26</v>
          </cell>
          <cell r="J799" t="str">
            <v>Feb-2009</v>
          </cell>
          <cell r="K799" t="str">
            <v>Feb-2009</v>
          </cell>
          <cell r="L799" t="str">
            <v>GF</v>
          </cell>
          <cell r="M799" t="str">
            <v>INVERTER</v>
          </cell>
          <cell r="N799" t="str">
            <v>PCS</v>
          </cell>
          <cell r="O799">
            <v>27</v>
          </cell>
          <cell r="P799">
            <v>1119</v>
          </cell>
          <cell r="Q799" t="str">
            <v>LIFT</v>
          </cell>
          <cell r="R799">
            <v>0</v>
          </cell>
          <cell r="S799">
            <v>1118.5068000000001</v>
          </cell>
          <cell r="T799">
            <v>1118.5068000000001</v>
          </cell>
          <cell r="U799">
            <v>1</v>
          </cell>
        </row>
        <row r="800">
          <cell r="A800" t="str">
            <v>FRN5.5LM1S-2EA</v>
          </cell>
          <cell r="B800" t="str">
            <v>GS090599</v>
          </cell>
          <cell r="C800">
            <v>5</v>
          </cell>
          <cell r="D800" t="str">
            <v>GI090815</v>
          </cell>
          <cell r="E800">
            <v>20090220</v>
          </cell>
          <cell r="F800" t="str">
            <v>4450</v>
          </cell>
          <cell r="G800" t="str">
            <v>FUJI ELECTRIC FA SUCURSAL EN ESPA?A</v>
          </cell>
          <cell r="H800" t="str">
            <v>STOCK SALES</v>
          </cell>
          <cell r="I800">
            <v>9</v>
          </cell>
          <cell r="J800" t="str">
            <v>Feb-2009</v>
          </cell>
          <cell r="K800" t="str">
            <v>Feb-2009</v>
          </cell>
          <cell r="L800" t="str">
            <v>GF</v>
          </cell>
          <cell r="M800" t="str">
            <v>INVERTER</v>
          </cell>
          <cell r="N800" t="str">
            <v>PCS</v>
          </cell>
          <cell r="O800">
            <v>10</v>
          </cell>
          <cell r="P800">
            <v>336</v>
          </cell>
          <cell r="Q800" t="str">
            <v>LIFT</v>
          </cell>
          <cell r="R800">
            <v>0</v>
          </cell>
          <cell r="S800">
            <v>335.99</v>
          </cell>
          <cell r="T800">
            <v>335.99</v>
          </cell>
          <cell r="U800">
            <v>1</v>
          </cell>
        </row>
        <row r="801">
          <cell r="A801" t="str">
            <v>FRN5.5LM1S-4E</v>
          </cell>
          <cell r="B801" t="str">
            <v>GS090748</v>
          </cell>
          <cell r="C801">
            <v>3</v>
          </cell>
          <cell r="D801" t="str">
            <v>GI090917</v>
          </cell>
          <cell r="E801">
            <v>20090226</v>
          </cell>
          <cell r="F801" t="str">
            <v>4380</v>
          </cell>
          <cell r="G801" t="str">
            <v>AMTEK,  SPOL. S R.0.</v>
          </cell>
          <cell r="H801" t="str">
            <v>STOCK SALES</v>
          </cell>
          <cell r="I801">
            <v>123</v>
          </cell>
          <cell r="J801" t="str">
            <v>Feb-2009</v>
          </cell>
          <cell r="K801" t="str">
            <v>Feb-2009</v>
          </cell>
          <cell r="L801" t="str">
            <v>GF</v>
          </cell>
          <cell r="M801" t="str">
            <v>INVERTER</v>
          </cell>
          <cell r="N801" t="str">
            <v>PCS</v>
          </cell>
          <cell r="O801">
            <v>124</v>
          </cell>
          <cell r="P801">
            <v>336</v>
          </cell>
          <cell r="Q801" t="str">
            <v>LIFT</v>
          </cell>
          <cell r="R801">
            <v>0</v>
          </cell>
          <cell r="S801">
            <v>336.2</v>
          </cell>
          <cell r="T801">
            <v>336.2</v>
          </cell>
          <cell r="U801">
            <v>1</v>
          </cell>
        </row>
        <row r="802">
          <cell r="A802" t="str">
            <v>FRN5.5LM1S-4EA</v>
          </cell>
          <cell r="B802" t="str">
            <v>GS084299</v>
          </cell>
          <cell r="C802">
            <v>1</v>
          </cell>
          <cell r="D802" t="str">
            <v>GI090975</v>
          </cell>
          <cell r="E802">
            <v>20090201</v>
          </cell>
          <cell r="F802" t="str">
            <v>7848</v>
          </cell>
          <cell r="G802" t="str">
            <v>LM LIFTMATERIAL GMBH</v>
          </cell>
          <cell r="H802" t="str">
            <v>STOCK SALES</v>
          </cell>
          <cell r="I802">
            <v>524</v>
          </cell>
          <cell r="J802" t="str">
            <v>Feb-2009</v>
          </cell>
          <cell r="K802" t="str">
            <v>Feb-2009</v>
          </cell>
          <cell r="L802" t="str">
            <v>GF</v>
          </cell>
          <cell r="M802" t="str">
            <v>INVERTER</v>
          </cell>
          <cell r="N802" t="str">
            <v>PCS</v>
          </cell>
          <cell r="O802">
            <v>525</v>
          </cell>
          <cell r="P802">
            <v>316</v>
          </cell>
          <cell r="Q802" t="str">
            <v>LIFT</v>
          </cell>
          <cell r="R802">
            <v>0</v>
          </cell>
          <cell r="S802">
            <v>316.44749999999999</v>
          </cell>
          <cell r="T802">
            <v>316.44749999999999</v>
          </cell>
          <cell r="U802">
            <v>1</v>
          </cell>
        </row>
        <row r="803">
          <cell r="A803" t="str">
            <v>FRN5.5LM1S-4EA</v>
          </cell>
          <cell r="B803" t="str">
            <v>GS090372</v>
          </cell>
          <cell r="C803">
            <v>1</v>
          </cell>
          <cell r="D803" t="str">
            <v>GI090469</v>
          </cell>
          <cell r="E803">
            <v>20090202</v>
          </cell>
          <cell r="F803" t="str">
            <v>4450</v>
          </cell>
          <cell r="G803" t="str">
            <v>FUJI ELECTRIC FA SUCURSAL EN ESPA?A</v>
          </cell>
          <cell r="H803" t="str">
            <v>STOCK SALES</v>
          </cell>
          <cell r="I803">
            <v>474</v>
          </cell>
          <cell r="J803" t="str">
            <v>Feb-2009</v>
          </cell>
          <cell r="K803" t="str">
            <v>Feb-2009</v>
          </cell>
          <cell r="L803" t="str">
            <v>GF</v>
          </cell>
          <cell r="M803" t="str">
            <v>INVERTER</v>
          </cell>
          <cell r="N803" t="str">
            <v>PCS</v>
          </cell>
          <cell r="O803">
            <v>525</v>
          </cell>
          <cell r="P803">
            <v>316</v>
          </cell>
          <cell r="Q803" t="str">
            <v>LIFT</v>
          </cell>
          <cell r="R803">
            <v>0</v>
          </cell>
          <cell r="S803">
            <v>316.44749999999999</v>
          </cell>
          <cell r="T803">
            <v>15822.375</v>
          </cell>
          <cell r="U803">
            <v>50</v>
          </cell>
        </row>
        <row r="804">
          <cell r="A804" t="str">
            <v>FRN5.5LM1S-4EA</v>
          </cell>
          <cell r="B804" t="str">
            <v>GS090421</v>
          </cell>
          <cell r="C804">
            <v>4</v>
          </cell>
          <cell r="D804" t="str">
            <v>GI090564</v>
          </cell>
          <cell r="E804">
            <v>20090204</v>
          </cell>
          <cell r="F804" t="str">
            <v>7215</v>
          </cell>
          <cell r="G804" t="str">
            <v>AMTEK SPOL. S R. O. SP. Z O. O.</v>
          </cell>
          <cell r="H804" t="str">
            <v>STOCK SALES</v>
          </cell>
          <cell r="I804">
            <v>470</v>
          </cell>
          <cell r="J804" t="str">
            <v>Feb-2009</v>
          </cell>
          <cell r="K804" t="str">
            <v>Feb-2009</v>
          </cell>
          <cell r="L804" t="str">
            <v>GF</v>
          </cell>
          <cell r="M804" t="str">
            <v>INVERTER</v>
          </cell>
          <cell r="N804" t="str">
            <v>PCS</v>
          </cell>
          <cell r="O804">
            <v>525</v>
          </cell>
          <cell r="P804">
            <v>316</v>
          </cell>
          <cell r="Q804" t="str">
            <v>LIFT</v>
          </cell>
          <cell r="R804">
            <v>0</v>
          </cell>
          <cell r="S804">
            <v>316.44749999999999</v>
          </cell>
          <cell r="T804">
            <v>1265.79</v>
          </cell>
          <cell r="U804">
            <v>4</v>
          </cell>
        </row>
        <row r="805">
          <cell r="A805" t="str">
            <v>FRN5.5LM1S-4EA</v>
          </cell>
          <cell r="B805" t="str">
            <v>GS090388</v>
          </cell>
          <cell r="C805">
            <v>1</v>
          </cell>
          <cell r="D805" t="str">
            <v>GI090533</v>
          </cell>
          <cell r="E805">
            <v>20090204</v>
          </cell>
          <cell r="F805" t="str">
            <v>7684</v>
          </cell>
          <cell r="G805" t="str">
            <v>BEG S.R.L.</v>
          </cell>
          <cell r="H805" t="str">
            <v>STOCK SALES</v>
          </cell>
          <cell r="I805">
            <v>460</v>
          </cell>
          <cell r="J805" t="str">
            <v>Feb-2009</v>
          </cell>
          <cell r="K805" t="str">
            <v>Feb-2009</v>
          </cell>
          <cell r="L805" t="str">
            <v>GF</v>
          </cell>
          <cell r="M805" t="str">
            <v>INVERTER</v>
          </cell>
          <cell r="N805" t="str">
            <v>PCS</v>
          </cell>
          <cell r="O805">
            <v>525</v>
          </cell>
          <cell r="P805">
            <v>316</v>
          </cell>
          <cell r="Q805" t="str">
            <v>LIFT</v>
          </cell>
          <cell r="R805">
            <v>0</v>
          </cell>
          <cell r="S805">
            <v>316.44749999999999</v>
          </cell>
          <cell r="T805">
            <v>3164.4749999999999</v>
          </cell>
          <cell r="U805">
            <v>10</v>
          </cell>
        </row>
        <row r="806">
          <cell r="A806" t="str">
            <v>FRN15G11S-4EN</v>
          </cell>
          <cell r="B806" t="str">
            <v>GS090479</v>
          </cell>
          <cell r="C806">
            <v>1</v>
          </cell>
          <cell r="D806" t="str">
            <v>GI090626</v>
          </cell>
          <cell r="E806">
            <v>20090210</v>
          </cell>
          <cell r="F806" t="str">
            <v>7097</v>
          </cell>
          <cell r="G806" t="str">
            <v>ATB BENELUX B.V.</v>
          </cell>
          <cell r="H806" t="str">
            <v>STOCK SALES</v>
          </cell>
          <cell r="I806">
            <v>207</v>
          </cell>
          <cell r="J806" t="str">
            <v>Feb-2009</v>
          </cell>
          <cell r="K806" t="str">
            <v>Feb-2009</v>
          </cell>
          <cell r="L806" t="str">
            <v>GF</v>
          </cell>
          <cell r="M806" t="str">
            <v>INVERTER</v>
          </cell>
          <cell r="N806" t="str">
            <v>PCS</v>
          </cell>
          <cell r="O806">
            <v>215</v>
          </cell>
          <cell r="P806">
            <v>625</v>
          </cell>
          <cell r="Q806" t="str">
            <v>G11</v>
          </cell>
          <cell r="R806">
            <v>0</v>
          </cell>
          <cell r="S806">
            <v>624.9049</v>
          </cell>
          <cell r="T806">
            <v>3749.4294</v>
          </cell>
          <cell r="U806">
            <v>6</v>
          </cell>
        </row>
        <row r="807">
          <cell r="A807" t="str">
            <v>FRN15G11S-4EN</v>
          </cell>
          <cell r="B807" t="str">
            <v>GS090596</v>
          </cell>
          <cell r="C807">
            <v>10</v>
          </cell>
          <cell r="D807" t="str">
            <v>GI090727</v>
          </cell>
          <cell r="E807">
            <v>20090217</v>
          </cell>
          <cell r="F807" t="str">
            <v>7095</v>
          </cell>
          <cell r="G807" t="str">
            <v>FUJI ELECTRIC FRANCE S.A.</v>
          </cell>
          <cell r="H807" t="str">
            <v>STOCK SALES</v>
          </cell>
          <cell r="I807">
            <v>206</v>
          </cell>
          <cell r="J807" t="str">
            <v>Feb-2009</v>
          </cell>
          <cell r="K807" t="str">
            <v>Feb-2009</v>
          </cell>
          <cell r="L807" t="str">
            <v>GF</v>
          </cell>
          <cell r="M807" t="str">
            <v>INVERTER</v>
          </cell>
          <cell r="N807" t="str">
            <v>PCS</v>
          </cell>
          <cell r="O807">
            <v>215</v>
          </cell>
          <cell r="P807">
            <v>625</v>
          </cell>
          <cell r="Q807" t="str">
            <v>G11</v>
          </cell>
          <cell r="R807">
            <v>0</v>
          </cell>
          <cell r="S807">
            <v>624.9049</v>
          </cell>
          <cell r="T807">
            <v>624.9049</v>
          </cell>
          <cell r="U807">
            <v>1</v>
          </cell>
        </row>
        <row r="808">
          <cell r="A808" t="str">
            <v>FRN15G11S-4EN</v>
          </cell>
          <cell r="B808" t="str">
            <v>GS090741</v>
          </cell>
          <cell r="C808">
            <v>2</v>
          </cell>
          <cell r="D808" t="str">
            <v>GI090891</v>
          </cell>
          <cell r="E808">
            <v>20090225</v>
          </cell>
          <cell r="F808" t="str">
            <v>7274</v>
          </cell>
          <cell r="G808" t="str">
            <v>SAM GMBH</v>
          </cell>
          <cell r="H808" t="str">
            <v>STOCK SALES</v>
          </cell>
          <cell r="I808">
            <v>204</v>
          </cell>
          <cell r="J808" t="str">
            <v>Feb-2009</v>
          </cell>
          <cell r="K808" t="str">
            <v>Feb-2009</v>
          </cell>
          <cell r="L808" t="str">
            <v>GF</v>
          </cell>
          <cell r="M808" t="str">
            <v>INVERTER</v>
          </cell>
          <cell r="N808" t="str">
            <v>PCS</v>
          </cell>
          <cell r="O808">
            <v>215</v>
          </cell>
          <cell r="P808">
            <v>625</v>
          </cell>
          <cell r="Q808" t="str">
            <v>G11</v>
          </cell>
          <cell r="R808">
            <v>0</v>
          </cell>
          <cell r="S808">
            <v>624.9049</v>
          </cell>
          <cell r="T808">
            <v>1249.8098</v>
          </cell>
          <cell r="U808">
            <v>2</v>
          </cell>
        </row>
        <row r="809">
          <cell r="A809" t="str">
            <v>FRN15G11S-4LE2</v>
          </cell>
          <cell r="B809" t="str">
            <v>GS090659</v>
          </cell>
          <cell r="C809">
            <v>2</v>
          </cell>
          <cell r="D809" t="str">
            <v>GI090842</v>
          </cell>
          <cell r="E809">
            <v>20090224</v>
          </cell>
          <cell r="F809" t="str">
            <v>7374</v>
          </cell>
          <cell r="G809" t="str">
            <v>J&amp;R ELEVATOR DAR AL HANDASSAH</v>
          </cell>
          <cell r="H809" t="str">
            <v>STOCK SALES</v>
          </cell>
          <cell r="I809">
            <v>22</v>
          </cell>
          <cell r="J809" t="str">
            <v>Feb-2009</v>
          </cell>
          <cell r="K809" t="str">
            <v>Feb-2009</v>
          </cell>
          <cell r="L809" t="str">
            <v>GF</v>
          </cell>
          <cell r="M809" t="str">
            <v>INVERTER</v>
          </cell>
          <cell r="N809" t="str">
            <v>PCS</v>
          </cell>
          <cell r="O809">
            <v>27</v>
          </cell>
          <cell r="P809">
            <v>638</v>
          </cell>
          <cell r="Q809" t="str">
            <v>G11</v>
          </cell>
          <cell r="R809">
            <v>0</v>
          </cell>
          <cell r="S809">
            <v>638.13009999999997</v>
          </cell>
          <cell r="T809">
            <v>3190.6504999999997</v>
          </cell>
          <cell r="U809">
            <v>5</v>
          </cell>
        </row>
        <row r="810">
          <cell r="A810" t="str">
            <v>FRN160G11S-4EN</v>
          </cell>
          <cell r="B810" t="str">
            <v>GS090596</v>
          </cell>
          <cell r="C810">
            <v>3</v>
          </cell>
          <cell r="D810" t="str">
            <v>GI090727</v>
          </cell>
          <cell r="E810">
            <v>20090217</v>
          </cell>
          <cell r="F810" t="str">
            <v>7095</v>
          </cell>
          <cell r="G810" t="str">
            <v>FUJI ELECTRIC FRANCE S.A.</v>
          </cell>
          <cell r="H810" t="str">
            <v>STOCK SALES</v>
          </cell>
          <cell r="I810">
            <v>6</v>
          </cell>
          <cell r="J810" t="str">
            <v>Feb-2009</v>
          </cell>
          <cell r="K810" t="str">
            <v>Feb-2009</v>
          </cell>
          <cell r="L810" t="str">
            <v>GF</v>
          </cell>
          <cell r="M810" t="str">
            <v>INVERTER</v>
          </cell>
          <cell r="N810" t="str">
            <v>PCS</v>
          </cell>
          <cell r="O810">
            <v>7</v>
          </cell>
          <cell r="P810">
            <v>4715</v>
          </cell>
          <cell r="Q810" t="str">
            <v>G11</v>
          </cell>
          <cell r="R810">
            <v>0</v>
          </cell>
          <cell r="S810">
            <v>4715.08</v>
          </cell>
          <cell r="T810">
            <v>4715.08</v>
          </cell>
          <cell r="U810">
            <v>1</v>
          </cell>
        </row>
        <row r="811">
          <cell r="A811" t="str">
            <v>FRN160G11S-4EN</v>
          </cell>
          <cell r="B811" t="str">
            <v>GS090616</v>
          </cell>
          <cell r="C811">
            <v>125</v>
          </cell>
          <cell r="D811" t="str">
            <v>GI090887</v>
          </cell>
          <cell r="E811">
            <v>20090225</v>
          </cell>
          <cell r="F811" t="str">
            <v>4028</v>
          </cell>
          <cell r="G811" t="str">
            <v>KON-TEK AUTOMATION AND DRIVES</v>
          </cell>
          <cell r="H811" t="str">
            <v>STOCK SALES</v>
          </cell>
          <cell r="I811">
            <v>5</v>
          </cell>
          <cell r="J811" t="str">
            <v>Feb-2009</v>
          </cell>
          <cell r="K811" t="str">
            <v>Feb-2009</v>
          </cell>
          <cell r="L811" t="str">
            <v>GF</v>
          </cell>
          <cell r="M811" t="str">
            <v>INVERTER</v>
          </cell>
          <cell r="N811" t="str">
            <v>PCS</v>
          </cell>
          <cell r="O811">
            <v>7</v>
          </cell>
          <cell r="P811">
            <v>4715</v>
          </cell>
          <cell r="Q811" t="str">
            <v>G11</v>
          </cell>
          <cell r="R811">
            <v>0</v>
          </cell>
          <cell r="S811">
            <v>4715.08</v>
          </cell>
          <cell r="T811">
            <v>4715.08</v>
          </cell>
          <cell r="U811">
            <v>1</v>
          </cell>
        </row>
        <row r="812">
          <cell r="A812" t="str">
            <v>FRN18.5G11S-2</v>
          </cell>
          <cell r="B812" t="str">
            <v>GS090410</v>
          </cell>
          <cell r="C812">
            <v>1</v>
          </cell>
          <cell r="D812" t="str">
            <v>GI090547</v>
          </cell>
          <cell r="E812">
            <v>20090204</v>
          </cell>
          <cell r="F812" t="str">
            <v>1707</v>
          </cell>
          <cell r="G812" t="str">
            <v>IMO PRECISION CONTROL LTD</v>
          </cell>
          <cell r="H812" t="str">
            <v>STOCK SALES</v>
          </cell>
          <cell r="I812">
            <v>6</v>
          </cell>
          <cell r="J812" t="str">
            <v>Feb-2009</v>
          </cell>
          <cell r="K812" t="str">
            <v>Feb-2009</v>
          </cell>
          <cell r="L812" t="str">
            <v>GF</v>
          </cell>
          <cell r="M812" t="str">
            <v>INVERTER</v>
          </cell>
          <cell r="N812" t="str">
            <v>PCS</v>
          </cell>
          <cell r="O812">
            <v>7</v>
          </cell>
          <cell r="P812">
            <v>691</v>
          </cell>
          <cell r="Q812" t="str">
            <v>G11</v>
          </cell>
          <cell r="R812">
            <v>0</v>
          </cell>
          <cell r="S812">
            <v>690.70569999999998</v>
          </cell>
          <cell r="T812">
            <v>690.70569999999998</v>
          </cell>
          <cell r="U812">
            <v>1</v>
          </cell>
        </row>
        <row r="813">
          <cell r="A813" t="str">
            <v>FRN18.5G11S-4EN</v>
          </cell>
          <cell r="B813" t="str">
            <v>GS090417</v>
          </cell>
          <cell r="C813">
            <v>1</v>
          </cell>
          <cell r="D813" t="str">
            <v>GI090555</v>
          </cell>
          <cell r="E813">
            <v>20090204</v>
          </cell>
          <cell r="F813" t="str">
            <v>4080</v>
          </cell>
          <cell r="G813" t="str">
            <v>SIDE SERVICIO INDUSTRIAL DE ELECTRONICA SA</v>
          </cell>
          <cell r="H813" t="str">
            <v>STOCK SALES</v>
          </cell>
          <cell r="I813">
            <v>164</v>
          </cell>
          <cell r="J813" t="str">
            <v>Feb-2009</v>
          </cell>
          <cell r="K813" t="str">
            <v>Feb-2009</v>
          </cell>
          <cell r="L813" t="str">
            <v>GF</v>
          </cell>
          <cell r="M813" t="str">
            <v>INVERTER</v>
          </cell>
          <cell r="N813" t="str">
            <v>PCS</v>
          </cell>
          <cell r="O813">
            <v>166</v>
          </cell>
          <cell r="P813">
            <v>683</v>
          </cell>
          <cell r="Q813" t="str">
            <v>G11</v>
          </cell>
          <cell r="R813">
            <v>0</v>
          </cell>
          <cell r="S813">
            <v>683.24329999999998</v>
          </cell>
          <cell r="T813">
            <v>1366.4866</v>
          </cell>
          <cell r="U813">
            <v>2</v>
          </cell>
        </row>
        <row r="814">
          <cell r="A814" t="str">
            <v>FRN2.2G11S-4EN</v>
          </cell>
          <cell r="B814" t="str">
            <v>GS090419</v>
          </cell>
          <cell r="C814">
            <v>1</v>
          </cell>
          <cell r="D814" t="str">
            <v>GI090562</v>
          </cell>
          <cell r="E814">
            <v>20090204</v>
          </cell>
          <cell r="F814" t="str">
            <v>7097</v>
          </cell>
          <cell r="G814" t="str">
            <v>ATB BENELUX B.V.</v>
          </cell>
          <cell r="H814" t="str">
            <v>STOCK SALES</v>
          </cell>
          <cell r="I814">
            <v>841</v>
          </cell>
          <cell r="J814" t="str">
            <v>Feb-2009</v>
          </cell>
          <cell r="K814" t="str">
            <v>Feb-2009</v>
          </cell>
          <cell r="L814" t="str">
            <v>GF</v>
          </cell>
          <cell r="M814" t="str">
            <v>INVERTER</v>
          </cell>
          <cell r="N814" t="str">
            <v>PCS</v>
          </cell>
          <cell r="O814">
            <v>842</v>
          </cell>
          <cell r="P814">
            <v>215</v>
          </cell>
          <cell r="Q814" t="str">
            <v>G11</v>
          </cell>
          <cell r="R814">
            <v>0</v>
          </cell>
          <cell r="S814">
            <v>215.334</v>
          </cell>
          <cell r="T814">
            <v>215.334</v>
          </cell>
          <cell r="U814">
            <v>1</v>
          </cell>
        </row>
        <row r="815">
          <cell r="A815" t="str">
            <v>FRN2.2G11S-4EN</v>
          </cell>
          <cell r="B815" t="str">
            <v>GS090450</v>
          </cell>
          <cell r="C815">
            <v>4</v>
          </cell>
          <cell r="D815" t="str">
            <v>GI090578</v>
          </cell>
          <cell r="E815">
            <v>20090205</v>
          </cell>
          <cell r="F815" t="str">
            <v>7274</v>
          </cell>
          <cell r="G815" t="str">
            <v>SAM GMBH</v>
          </cell>
          <cell r="H815" t="str">
            <v>STOCK SALES</v>
          </cell>
          <cell r="I815">
            <v>838</v>
          </cell>
          <cell r="J815" t="str">
            <v>Feb-2009</v>
          </cell>
          <cell r="K815" t="str">
            <v>Feb-2009</v>
          </cell>
          <cell r="L815" t="str">
            <v>GF</v>
          </cell>
          <cell r="M815" t="str">
            <v>INVERTER</v>
          </cell>
          <cell r="N815" t="str">
            <v>PCS</v>
          </cell>
          <cell r="O815">
            <v>842</v>
          </cell>
          <cell r="P815">
            <v>215</v>
          </cell>
          <cell r="Q815" t="str">
            <v>G11</v>
          </cell>
          <cell r="R815">
            <v>0</v>
          </cell>
          <cell r="S815">
            <v>215.334</v>
          </cell>
          <cell r="T815">
            <v>646.00199999999995</v>
          </cell>
          <cell r="U815">
            <v>3</v>
          </cell>
        </row>
        <row r="816">
          <cell r="A816" t="str">
            <v>FRN2.2G11S-4EN</v>
          </cell>
          <cell r="B816" t="str">
            <v>GS090520</v>
          </cell>
          <cell r="C816">
            <v>1</v>
          </cell>
          <cell r="D816" t="str">
            <v>GI090681</v>
          </cell>
          <cell r="E816">
            <v>20090213</v>
          </cell>
          <cell r="F816" t="str">
            <v>7095</v>
          </cell>
          <cell r="G816" t="str">
            <v>FUJI ELECTRIC FRANCE S.A.</v>
          </cell>
          <cell r="H816" t="str">
            <v>STOCK SALES</v>
          </cell>
          <cell r="I816">
            <v>831</v>
          </cell>
          <cell r="J816" t="str">
            <v>Feb-2009</v>
          </cell>
          <cell r="K816" t="str">
            <v>Feb-2009</v>
          </cell>
          <cell r="L816" t="str">
            <v>GF</v>
          </cell>
          <cell r="M816" t="str">
            <v>INVERTER</v>
          </cell>
          <cell r="N816" t="str">
            <v>PCS</v>
          </cell>
          <cell r="O816">
            <v>842</v>
          </cell>
          <cell r="P816">
            <v>215</v>
          </cell>
          <cell r="Q816" t="str">
            <v>G11</v>
          </cell>
          <cell r="R816">
            <v>0</v>
          </cell>
          <cell r="S816">
            <v>215.334</v>
          </cell>
          <cell r="T816">
            <v>1507.338</v>
          </cell>
          <cell r="U816">
            <v>7</v>
          </cell>
        </row>
        <row r="817">
          <cell r="A817" t="str">
            <v>FRN2.2G11S-4EN</v>
          </cell>
          <cell r="B817" t="str">
            <v>GS090649</v>
          </cell>
          <cell r="C817">
            <v>4</v>
          </cell>
          <cell r="D817" t="str">
            <v>GI090785</v>
          </cell>
          <cell r="E817">
            <v>20090219</v>
          </cell>
          <cell r="F817" t="str">
            <v>7274</v>
          </cell>
          <cell r="G817" t="str">
            <v>SAM GMBH</v>
          </cell>
          <cell r="H817" t="str">
            <v>STOCK SALES</v>
          </cell>
          <cell r="I817">
            <v>830</v>
          </cell>
          <cell r="J817" t="str">
            <v>Feb-2009</v>
          </cell>
          <cell r="K817" t="str">
            <v>Feb-2009</v>
          </cell>
          <cell r="L817" t="str">
            <v>GF</v>
          </cell>
          <cell r="M817" t="str">
            <v>INVERTER</v>
          </cell>
          <cell r="N817" t="str">
            <v>PCS</v>
          </cell>
          <cell r="O817">
            <v>842</v>
          </cell>
          <cell r="P817">
            <v>215</v>
          </cell>
          <cell r="Q817" t="str">
            <v>G11</v>
          </cell>
          <cell r="R817">
            <v>0</v>
          </cell>
          <cell r="S817">
            <v>215.334</v>
          </cell>
          <cell r="T817">
            <v>215.334</v>
          </cell>
          <cell r="U817">
            <v>1</v>
          </cell>
        </row>
        <row r="818">
          <cell r="A818" t="str">
            <v>FRN2.2G11S-4EN</v>
          </cell>
          <cell r="B818" t="str">
            <v>GS090698</v>
          </cell>
          <cell r="C818">
            <v>6</v>
          </cell>
          <cell r="D818" t="str">
            <v>GI090839</v>
          </cell>
          <cell r="E818">
            <v>20090223</v>
          </cell>
          <cell r="F818" t="str">
            <v>7950</v>
          </cell>
          <cell r="G818" t="str">
            <v>FUJI ELECTRIC FA EUROPE (CH) GMBH</v>
          </cell>
          <cell r="H818" t="str">
            <v>STOCK SALES</v>
          </cell>
          <cell r="I818">
            <v>829</v>
          </cell>
          <cell r="J818" t="str">
            <v>Feb-2009</v>
          </cell>
          <cell r="K818" t="str">
            <v>Feb-2009</v>
          </cell>
          <cell r="L818" t="str">
            <v>GF</v>
          </cell>
          <cell r="M818" t="str">
            <v>INVERTER</v>
          </cell>
          <cell r="N818" t="str">
            <v>PCS</v>
          </cell>
          <cell r="O818">
            <v>842</v>
          </cell>
          <cell r="P818">
            <v>215</v>
          </cell>
          <cell r="Q818" t="str">
            <v>G11</v>
          </cell>
          <cell r="R818">
            <v>0</v>
          </cell>
          <cell r="S818">
            <v>215.334</v>
          </cell>
          <cell r="T818">
            <v>215.334</v>
          </cell>
          <cell r="U818">
            <v>1</v>
          </cell>
        </row>
        <row r="819">
          <cell r="A819" t="str">
            <v>FRN200G11S-4EN</v>
          </cell>
          <cell r="B819" t="str">
            <v>GS090616</v>
          </cell>
          <cell r="C819">
            <v>172</v>
          </cell>
          <cell r="D819" t="str">
            <v>GI090898</v>
          </cell>
          <cell r="E819">
            <v>20090227</v>
          </cell>
          <cell r="F819" t="str">
            <v>4028</v>
          </cell>
          <cell r="G819" t="str">
            <v>KON-TEK AUTOMATION AND DRIVES</v>
          </cell>
          <cell r="H819" t="str">
            <v>STOCK SALES</v>
          </cell>
          <cell r="I819">
            <v>0</v>
          </cell>
          <cell r="J819" t="str">
            <v>Feb-2009</v>
          </cell>
          <cell r="K819" t="str">
            <v>Feb-2009</v>
          </cell>
          <cell r="L819" t="str">
            <v>GF</v>
          </cell>
          <cell r="M819" t="str">
            <v>INVERTER</v>
          </cell>
          <cell r="N819" t="str">
            <v>PCS</v>
          </cell>
          <cell r="O819">
            <v>1</v>
          </cell>
          <cell r="P819">
            <v>4624</v>
          </cell>
          <cell r="Q819" t="str">
            <v>G11</v>
          </cell>
          <cell r="R819">
            <v>0</v>
          </cell>
          <cell r="S819">
            <v>4623.6850000000004</v>
          </cell>
          <cell r="T819">
            <v>4623.6850000000004</v>
          </cell>
          <cell r="U819">
            <v>1</v>
          </cell>
        </row>
        <row r="820">
          <cell r="A820" t="str">
            <v>FRN4.0G11S-4EN</v>
          </cell>
          <cell r="B820" t="str">
            <v>GS090450</v>
          </cell>
          <cell r="C820">
            <v>5</v>
          </cell>
          <cell r="D820" t="str">
            <v>GI090578</v>
          </cell>
          <cell r="E820">
            <v>20090205</v>
          </cell>
          <cell r="F820" t="str">
            <v>7274</v>
          </cell>
          <cell r="G820" t="str">
            <v>SAM GMBH</v>
          </cell>
          <cell r="H820" t="str">
            <v>STOCK SALES</v>
          </cell>
          <cell r="I820">
            <v>131</v>
          </cell>
          <cell r="J820" t="str">
            <v>Feb-2009</v>
          </cell>
          <cell r="K820" t="str">
            <v>Feb-2009</v>
          </cell>
          <cell r="L820" t="str">
            <v>GF</v>
          </cell>
          <cell r="M820" t="str">
            <v>INVERTER</v>
          </cell>
          <cell r="N820" t="str">
            <v>PCS</v>
          </cell>
          <cell r="O820">
            <v>149</v>
          </cell>
          <cell r="P820">
            <v>258</v>
          </cell>
          <cell r="Q820" t="str">
            <v>G11</v>
          </cell>
          <cell r="R820">
            <v>0</v>
          </cell>
          <cell r="S820">
            <v>257.5677</v>
          </cell>
          <cell r="T820">
            <v>772.70309999999995</v>
          </cell>
          <cell r="U820">
            <v>3</v>
          </cell>
        </row>
        <row r="821">
          <cell r="A821" t="str">
            <v>FRN4.0G11S-4EN</v>
          </cell>
          <cell r="B821" t="str">
            <v>GS090465</v>
          </cell>
          <cell r="C821">
            <v>3</v>
          </cell>
          <cell r="D821" t="str">
            <v>GI090604</v>
          </cell>
          <cell r="E821">
            <v>20090206</v>
          </cell>
          <cell r="F821" t="str">
            <v>4810</v>
          </cell>
          <cell r="G821" t="str">
            <v>SST SERVO-SYSTEMTECHNIK GMBH</v>
          </cell>
          <cell r="H821" t="str">
            <v>STOCK SALES</v>
          </cell>
          <cell r="I821">
            <v>130</v>
          </cell>
          <cell r="J821" t="str">
            <v>Feb-2009</v>
          </cell>
          <cell r="K821" t="str">
            <v>Feb-2009</v>
          </cell>
          <cell r="L821" t="str">
            <v>GF</v>
          </cell>
          <cell r="M821" t="str">
            <v>INVERTER</v>
          </cell>
          <cell r="N821" t="str">
            <v>PCS</v>
          </cell>
          <cell r="O821">
            <v>149</v>
          </cell>
          <cell r="P821">
            <v>258</v>
          </cell>
          <cell r="Q821" t="str">
            <v>G11</v>
          </cell>
          <cell r="R821">
            <v>0</v>
          </cell>
          <cell r="S821">
            <v>257.5677</v>
          </cell>
          <cell r="T821">
            <v>257.5677</v>
          </cell>
          <cell r="U821">
            <v>1</v>
          </cell>
        </row>
        <row r="822">
          <cell r="A822" t="str">
            <v>FRN4.0G11S-4EN</v>
          </cell>
          <cell r="B822" t="str">
            <v>GS090492</v>
          </cell>
          <cell r="C822">
            <v>5</v>
          </cell>
          <cell r="D822" t="str">
            <v>GI090632</v>
          </cell>
          <cell r="E822">
            <v>20090212</v>
          </cell>
          <cell r="F822" t="str">
            <v>1148</v>
          </cell>
          <cell r="G822" t="str">
            <v>VERMEIRE TRANSMISSIONS</v>
          </cell>
          <cell r="H822" t="str">
            <v>STOCK SALES</v>
          </cell>
          <cell r="I822">
            <v>125</v>
          </cell>
          <cell r="J822" t="str">
            <v>Feb-2009</v>
          </cell>
          <cell r="K822" t="str">
            <v>Feb-2009</v>
          </cell>
          <cell r="L822" t="str">
            <v>GF</v>
          </cell>
          <cell r="M822" t="str">
            <v>INVERTER</v>
          </cell>
          <cell r="N822" t="str">
            <v>PCS</v>
          </cell>
          <cell r="O822">
            <v>149</v>
          </cell>
          <cell r="P822">
            <v>258</v>
          </cell>
          <cell r="Q822" t="str">
            <v>G11</v>
          </cell>
          <cell r="R822">
            <v>0</v>
          </cell>
          <cell r="S822">
            <v>257.5677</v>
          </cell>
          <cell r="T822">
            <v>1287.8385000000001</v>
          </cell>
          <cell r="U822">
            <v>5</v>
          </cell>
        </row>
        <row r="823">
          <cell r="A823" t="str">
            <v>FRN4.0G11S-4EN</v>
          </cell>
          <cell r="B823" t="str">
            <v>GS090575</v>
          </cell>
          <cell r="C823">
            <v>4</v>
          </cell>
          <cell r="D823" t="str">
            <v>GI090698</v>
          </cell>
          <cell r="E823">
            <v>20090213</v>
          </cell>
          <cell r="F823" t="str">
            <v>4080</v>
          </cell>
          <cell r="G823" t="str">
            <v>SIDE SERVICIO INDUSTRIAL DE ELECTRONICA SA</v>
          </cell>
          <cell r="H823" t="str">
            <v>STOCK SALES</v>
          </cell>
          <cell r="I823">
            <v>115</v>
          </cell>
          <cell r="J823" t="str">
            <v>Feb-2009</v>
          </cell>
          <cell r="K823" t="str">
            <v>Feb-2009</v>
          </cell>
          <cell r="L823" t="str">
            <v>GF</v>
          </cell>
          <cell r="M823" t="str">
            <v>INVERTER</v>
          </cell>
          <cell r="N823" t="str">
            <v>PCS</v>
          </cell>
          <cell r="O823">
            <v>149</v>
          </cell>
          <cell r="P823">
            <v>258</v>
          </cell>
          <cell r="Q823" t="str">
            <v>G11</v>
          </cell>
          <cell r="R823">
            <v>0</v>
          </cell>
          <cell r="S823">
            <v>257.5677</v>
          </cell>
          <cell r="T823">
            <v>2575.6770000000001</v>
          </cell>
          <cell r="U823">
            <v>10</v>
          </cell>
        </row>
        <row r="824">
          <cell r="A824" t="str">
            <v>FRN4.0G11S-4EN</v>
          </cell>
          <cell r="B824" t="str">
            <v>GS090520</v>
          </cell>
          <cell r="C824">
            <v>2</v>
          </cell>
          <cell r="D824" t="str">
            <v>GI090681</v>
          </cell>
          <cell r="E824">
            <v>20090213</v>
          </cell>
          <cell r="F824" t="str">
            <v>7095</v>
          </cell>
          <cell r="G824" t="str">
            <v>FUJI ELECTRIC FRANCE S.A.</v>
          </cell>
          <cell r="H824" t="str">
            <v>STOCK SALES</v>
          </cell>
          <cell r="I824">
            <v>114</v>
          </cell>
          <cell r="J824" t="str">
            <v>Feb-2009</v>
          </cell>
          <cell r="K824" t="str">
            <v>Feb-2009</v>
          </cell>
          <cell r="L824" t="str">
            <v>GF</v>
          </cell>
          <cell r="M824" t="str">
            <v>INVERTER</v>
          </cell>
          <cell r="N824" t="str">
            <v>PCS</v>
          </cell>
          <cell r="O824">
            <v>149</v>
          </cell>
          <cell r="P824">
            <v>258</v>
          </cell>
          <cell r="Q824" t="str">
            <v>G11</v>
          </cell>
          <cell r="R824">
            <v>0</v>
          </cell>
          <cell r="S824">
            <v>257.5677</v>
          </cell>
          <cell r="T824">
            <v>257.5677</v>
          </cell>
          <cell r="U824">
            <v>1</v>
          </cell>
        </row>
        <row r="825">
          <cell r="A825" t="str">
            <v>FRN4.0G11S-4EN</v>
          </cell>
          <cell r="B825" t="str">
            <v>GS090528</v>
          </cell>
          <cell r="C825">
            <v>7</v>
          </cell>
          <cell r="D825" t="str">
            <v>GI090663</v>
          </cell>
          <cell r="E825">
            <v>20090216</v>
          </cell>
          <cell r="F825" t="str">
            <v>7950</v>
          </cell>
          <cell r="G825" t="str">
            <v>FUJI ELECTRIC FA EUROPE (CH) GMBH</v>
          </cell>
          <cell r="H825" t="str">
            <v>STOCK SALES</v>
          </cell>
          <cell r="I825">
            <v>110</v>
          </cell>
          <cell r="J825" t="str">
            <v>Feb-2009</v>
          </cell>
          <cell r="K825" t="str">
            <v>Feb-2009</v>
          </cell>
          <cell r="L825" t="str">
            <v>GF</v>
          </cell>
          <cell r="M825" t="str">
            <v>INVERTER</v>
          </cell>
          <cell r="N825" t="str">
            <v>PCS</v>
          </cell>
          <cell r="O825">
            <v>149</v>
          </cell>
          <cell r="P825">
            <v>258</v>
          </cell>
          <cell r="Q825" t="str">
            <v>G11</v>
          </cell>
          <cell r="R825">
            <v>0</v>
          </cell>
          <cell r="S825">
            <v>257.5677</v>
          </cell>
          <cell r="T825">
            <v>1030.2708</v>
          </cell>
          <cell r="U825">
            <v>4</v>
          </cell>
        </row>
        <row r="826">
          <cell r="A826" t="str">
            <v>FRN4.0G11S-4EN</v>
          </cell>
          <cell r="B826" t="str">
            <v>GS090603</v>
          </cell>
          <cell r="C826">
            <v>4</v>
          </cell>
          <cell r="D826" t="str">
            <v>GI090730</v>
          </cell>
          <cell r="E826">
            <v>20090217</v>
          </cell>
          <cell r="F826" t="str">
            <v>7950</v>
          </cell>
          <cell r="G826" t="str">
            <v>FUJI ELECTRIC FA EUROPE (CH) GMBH</v>
          </cell>
          <cell r="H826" t="str">
            <v>STOCK SALES</v>
          </cell>
          <cell r="I826">
            <v>109</v>
          </cell>
          <cell r="J826" t="str">
            <v>Feb-2009</v>
          </cell>
          <cell r="K826" t="str">
            <v>Feb-2009</v>
          </cell>
          <cell r="L826" t="str">
            <v>GF</v>
          </cell>
          <cell r="M826" t="str">
            <v>INVERTER</v>
          </cell>
          <cell r="N826" t="str">
            <v>PCS</v>
          </cell>
          <cell r="O826">
            <v>149</v>
          </cell>
          <cell r="P826">
            <v>258</v>
          </cell>
          <cell r="Q826" t="str">
            <v>G11</v>
          </cell>
          <cell r="R826">
            <v>0</v>
          </cell>
          <cell r="S826">
            <v>257.5677</v>
          </cell>
          <cell r="T826">
            <v>257.5677</v>
          </cell>
          <cell r="U826">
            <v>1</v>
          </cell>
        </row>
        <row r="827">
          <cell r="A827" t="str">
            <v>FRN4.0G11S-4EN</v>
          </cell>
          <cell r="B827" t="str">
            <v>GS090649</v>
          </cell>
          <cell r="C827">
            <v>5</v>
          </cell>
          <cell r="D827" t="str">
            <v>GI090785</v>
          </cell>
          <cell r="E827">
            <v>20090219</v>
          </cell>
          <cell r="F827" t="str">
            <v>7274</v>
          </cell>
          <cell r="G827" t="str">
            <v>SAM GMBH</v>
          </cell>
          <cell r="H827" t="str">
            <v>STOCK SALES</v>
          </cell>
          <cell r="I827">
            <v>108</v>
          </cell>
          <cell r="J827" t="str">
            <v>Feb-2009</v>
          </cell>
          <cell r="K827" t="str">
            <v>Feb-2009</v>
          </cell>
          <cell r="L827" t="str">
            <v>GF</v>
          </cell>
          <cell r="M827" t="str">
            <v>INVERTER</v>
          </cell>
          <cell r="N827" t="str">
            <v>PCS</v>
          </cell>
          <cell r="O827">
            <v>149</v>
          </cell>
          <cell r="P827">
            <v>258</v>
          </cell>
          <cell r="Q827" t="str">
            <v>G11</v>
          </cell>
          <cell r="R827">
            <v>0</v>
          </cell>
          <cell r="S827">
            <v>257.5677</v>
          </cell>
          <cell r="T827">
            <v>257.5677</v>
          </cell>
          <cell r="U827">
            <v>1</v>
          </cell>
        </row>
        <row r="828">
          <cell r="A828" t="str">
            <v>FRN4.0G11S-4EN</v>
          </cell>
          <cell r="B828" t="str">
            <v>GS090666</v>
          </cell>
          <cell r="C828">
            <v>4</v>
          </cell>
          <cell r="D828" t="str">
            <v>GI090797</v>
          </cell>
          <cell r="E828">
            <v>20090220</v>
          </cell>
          <cell r="F828" t="str">
            <v>4810</v>
          </cell>
          <cell r="G828" t="str">
            <v>SST SERVO-SYSTEMTECHNIK GMBH</v>
          </cell>
          <cell r="H828" t="str">
            <v>STOCK SALES</v>
          </cell>
          <cell r="I828">
            <v>107</v>
          </cell>
          <cell r="J828" t="str">
            <v>Feb-2009</v>
          </cell>
          <cell r="K828" t="str">
            <v>Feb-2009</v>
          </cell>
          <cell r="L828" t="str">
            <v>GF</v>
          </cell>
          <cell r="M828" t="str">
            <v>INVERTER</v>
          </cell>
          <cell r="N828" t="str">
            <v>PCS</v>
          </cell>
          <cell r="O828">
            <v>149</v>
          </cell>
          <cell r="P828">
            <v>258</v>
          </cell>
          <cell r="Q828" t="str">
            <v>G11</v>
          </cell>
          <cell r="R828">
            <v>0</v>
          </cell>
          <cell r="S828">
            <v>257.5677</v>
          </cell>
          <cell r="T828">
            <v>257.5677</v>
          </cell>
          <cell r="U828">
            <v>1</v>
          </cell>
        </row>
        <row r="829">
          <cell r="A829" t="str">
            <v>FRN4.0G11S-4EN</v>
          </cell>
          <cell r="B829" t="str">
            <v>GS090695</v>
          </cell>
          <cell r="C829">
            <v>2</v>
          </cell>
          <cell r="D829" t="str">
            <v>GI090878</v>
          </cell>
          <cell r="E829">
            <v>20090226</v>
          </cell>
          <cell r="F829" t="str">
            <v>1148</v>
          </cell>
          <cell r="G829" t="str">
            <v>VERMEIRE TRANSMISSIONS</v>
          </cell>
          <cell r="H829" t="str">
            <v>STOCK SALES</v>
          </cell>
          <cell r="I829">
            <v>102</v>
          </cell>
          <cell r="J829" t="str">
            <v>Feb-2009</v>
          </cell>
          <cell r="K829" t="str">
            <v>Feb-2009</v>
          </cell>
          <cell r="L829" t="str">
            <v>GF</v>
          </cell>
          <cell r="M829" t="str">
            <v>INVERTER</v>
          </cell>
          <cell r="N829" t="str">
            <v>PCS</v>
          </cell>
          <cell r="O829">
            <v>149</v>
          </cell>
          <cell r="P829">
            <v>258</v>
          </cell>
          <cell r="Q829" t="str">
            <v>G11</v>
          </cell>
          <cell r="R829">
            <v>0</v>
          </cell>
          <cell r="S829">
            <v>257.5677</v>
          </cell>
          <cell r="T829">
            <v>1287.8385000000001</v>
          </cell>
          <cell r="U829">
            <v>5</v>
          </cell>
        </row>
        <row r="830">
          <cell r="A830" t="str">
            <v>FRN4.0LM1S-4EA</v>
          </cell>
          <cell r="B830" t="str">
            <v>GS090537</v>
          </cell>
          <cell r="C830">
            <v>5</v>
          </cell>
          <cell r="D830" t="str">
            <v>GI090723</v>
          </cell>
          <cell r="E830">
            <v>20090216</v>
          </cell>
          <cell r="F830" t="str">
            <v>7760</v>
          </cell>
          <cell r="G830" t="str">
            <v>BIMEX SRL</v>
          </cell>
          <cell r="H830" t="str">
            <v>STOCK SALES</v>
          </cell>
          <cell r="I830">
            <v>615</v>
          </cell>
          <cell r="J830" t="str">
            <v>Feb-2009</v>
          </cell>
          <cell r="K830" t="str">
            <v>Feb-2009</v>
          </cell>
          <cell r="L830" t="str">
            <v>GF</v>
          </cell>
          <cell r="M830" t="str">
            <v>INVERTER</v>
          </cell>
          <cell r="N830" t="str">
            <v>PCS</v>
          </cell>
          <cell r="O830">
            <v>616</v>
          </cell>
          <cell r="P830">
            <v>335</v>
          </cell>
          <cell r="Q830" t="str">
            <v>G11</v>
          </cell>
          <cell r="R830">
            <v>0</v>
          </cell>
          <cell r="S830">
            <v>297.80599999999998</v>
          </cell>
          <cell r="T830">
            <v>297.80599999999998</v>
          </cell>
          <cell r="U830">
            <v>1</v>
          </cell>
        </row>
        <row r="831">
          <cell r="A831" t="str">
            <v>FRN4.0LM1S-4EA</v>
          </cell>
          <cell r="B831" t="str">
            <v>GS090480</v>
          </cell>
          <cell r="C831">
            <v>1</v>
          </cell>
          <cell r="D831" t="str">
            <v>GI090850</v>
          </cell>
          <cell r="E831">
            <v>20090223</v>
          </cell>
          <cell r="F831" t="str">
            <v>7489</v>
          </cell>
          <cell r="G831" t="str">
            <v>ALPHA MOTION S. A.</v>
          </cell>
          <cell r="H831" t="str">
            <v>STOCK SALES</v>
          </cell>
          <cell r="I831">
            <v>977</v>
          </cell>
          <cell r="J831" t="str">
            <v>Feb-2009</v>
          </cell>
          <cell r="K831" t="str">
            <v>Feb-2009</v>
          </cell>
          <cell r="L831" t="str">
            <v>GF</v>
          </cell>
          <cell r="M831" t="str">
            <v>INVERTER</v>
          </cell>
          <cell r="N831" t="str">
            <v>PCS</v>
          </cell>
          <cell r="O831">
            <v>616</v>
          </cell>
          <cell r="P831">
            <v>335</v>
          </cell>
          <cell r="Q831" t="str">
            <v>G11</v>
          </cell>
          <cell r="R831">
            <v>0</v>
          </cell>
          <cell r="S831">
            <v>334.7235</v>
          </cell>
          <cell r="T831">
            <v>5020.8525</v>
          </cell>
          <cell r="U831">
            <v>15</v>
          </cell>
        </row>
        <row r="832">
          <cell r="A832" t="str">
            <v>FRN5.5G11S-4EN</v>
          </cell>
          <cell r="B832" t="str">
            <v>GS090477</v>
          </cell>
          <cell r="C832">
            <v>1</v>
          </cell>
          <cell r="D832" t="str">
            <v>GI090625</v>
          </cell>
          <cell r="E832">
            <v>20090209</v>
          </cell>
          <cell r="F832" t="str">
            <v>7274</v>
          </cell>
          <cell r="G832" t="str">
            <v>SAM GMBH</v>
          </cell>
          <cell r="H832" t="str">
            <v>STOCK SALES</v>
          </cell>
          <cell r="I832">
            <v>231</v>
          </cell>
          <cell r="J832" t="str">
            <v>Feb-2009</v>
          </cell>
          <cell r="K832" t="str">
            <v>Feb-2009</v>
          </cell>
          <cell r="L832" t="str">
            <v>GF</v>
          </cell>
          <cell r="M832" t="str">
            <v>INVERTER</v>
          </cell>
          <cell r="N832" t="str">
            <v>PCS</v>
          </cell>
          <cell r="O832">
            <v>248</v>
          </cell>
          <cell r="P832">
            <v>332</v>
          </cell>
          <cell r="Q832" t="str">
            <v>G11</v>
          </cell>
          <cell r="R832">
            <v>0</v>
          </cell>
          <cell r="S832">
            <v>332.10059999999999</v>
          </cell>
          <cell r="T832">
            <v>664.20119999999997</v>
          </cell>
          <cell r="U832">
            <v>2</v>
          </cell>
        </row>
        <row r="833">
          <cell r="A833" t="str">
            <v>FRN5.5G11S-4EN</v>
          </cell>
          <cell r="B833" t="str">
            <v>GS090545</v>
          </cell>
          <cell r="C833">
            <v>6</v>
          </cell>
          <cell r="D833" t="str">
            <v>GI090682</v>
          </cell>
          <cell r="E833">
            <v>20090213</v>
          </cell>
          <cell r="F833" t="str">
            <v>4810</v>
          </cell>
          <cell r="G833" t="str">
            <v>SST SERVO-SYSTEMTECHNIK GMBH</v>
          </cell>
          <cell r="H833" t="str">
            <v>STOCK SALES</v>
          </cell>
          <cell r="I833">
            <v>228</v>
          </cell>
          <cell r="J833" t="str">
            <v>Feb-2009</v>
          </cell>
          <cell r="K833" t="str">
            <v>Feb-2009</v>
          </cell>
          <cell r="L833" t="str">
            <v>GF</v>
          </cell>
          <cell r="M833" t="str">
            <v>INVERTER</v>
          </cell>
          <cell r="N833" t="str">
            <v>PCS</v>
          </cell>
          <cell r="O833">
            <v>248</v>
          </cell>
          <cell r="P833">
            <v>332</v>
          </cell>
          <cell r="Q833" t="str">
            <v>G11</v>
          </cell>
          <cell r="R833">
            <v>0</v>
          </cell>
          <cell r="S833">
            <v>332.10059999999999</v>
          </cell>
          <cell r="T833">
            <v>996.30179999999996</v>
          </cell>
          <cell r="U833">
            <v>3</v>
          </cell>
        </row>
        <row r="834">
          <cell r="A834" t="str">
            <v>FRN5.5G11S-4EN</v>
          </cell>
          <cell r="B834" t="str">
            <v>GS090548</v>
          </cell>
          <cell r="C834">
            <v>2</v>
          </cell>
          <cell r="D834" t="str">
            <v>GI090684</v>
          </cell>
          <cell r="E834">
            <v>20090213</v>
          </cell>
          <cell r="F834" t="str">
            <v>7274</v>
          </cell>
          <cell r="G834" t="str">
            <v>SAM GMBH</v>
          </cell>
          <cell r="H834" t="str">
            <v>STOCK SALES</v>
          </cell>
          <cell r="I834">
            <v>226</v>
          </cell>
          <cell r="J834" t="str">
            <v>Feb-2009</v>
          </cell>
          <cell r="K834" t="str">
            <v>Feb-2009</v>
          </cell>
          <cell r="L834" t="str">
            <v>GF</v>
          </cell>
          <cell r="M834" t="str">
            <v>INVERTER</v>
          </cell>
          <cell r="N834" t="str">
            <v>PCS</v>
          </cell>
          <cell r="O834">
            <v>248</v>
          </cell>
          <cell r="P834">
            <v>332</v>
          </cell>
          <cell r="Q834" t="str">
            <v>G11</v>
          </cell>
          <cell r="R834">
            <v>0</v>
          </cell>
          <cell r="S834">
            <v>332.10059999999999</v>
          </cell>
          <cell r="T834">
            <v>664.20119999999997</v>
          </cell>
          <cell r="U834">
            <v>2</v>
          </cell>
        </row>
        <row r="835">
          <cell r="A835" t="str">
            <v>FRN5.5G11S-4EN</v>
          </cell>
          <cell r="B835" t="str">
            <v>GS090596</v>
          </cell>
          <cell r="C835">
            <v>14</v>
          </cell>
          <cell r="D835" t="str">
            <v>GI090727</v>
          </cell>
          <cell r="E835">
            <v>20090217</v>
          </cell>
          <cell r="F835" t="str">
            <v>7095</v>
          </cell>
          <cell r="G835" t="str">
            <v>FUJI ELECTRIC FRANCE S.A.</v>
          </cell>
          <cell r="H835" t="str">
            <v>STOCK SALES</v>
          </cell>
          <cell r="I835">
            <v>225</v>
          </cell>
          <cell r="J835" t="str">
            <v>Feb-2009</v>
          </cell>
          <cell r="K835" t="str">
            <v>Feb-2009</v>
          </cell>
          <cell r="L835" t="str">
            <v>GF</v>
          </cell>
          <cell r="M835" t="str">
            <v>INVERTER</v>
          </cell>
          <cell r="N835" t="str">
            <v>PCS</v>
          </cell>
          <cell r="O835">
            <v>248</v>
          </cell>
          <cell r="P835">
            <v>332</v>
          </cell>
          <cell r="Q835" t="str">
            <v>G11</v>
          </cell>
          <cell r="R835">
            <v>0</v>
          </cell>
          <cell r="S835">
            <v>332.10059999999999</v>
          </cell>
          <cell r="T835">
            <v>332.10059999999999</v>
          </cell>
          <cell r="U835">
            <v>1</v>
          </cell>
        </row>
        <row r="836">
          <cell r="A836" t="str">
            <v>FRN5.5G11S-4EN</v>
          </cell>
          <cell r="B836" t="str">
            <v>GS090649</v>
          </cell>
          <cell r="C836">
            <v>6</v>
          </cell>
          <cell r="D836" t="str">
            <v>GI090785</v>
          </cell>
          <cell r="E836">
            <v>20090219</v>
          </cell>
          <cell r="F836" t="str">
            <v>7274</v>
          </cell>
          <cell r="G836" t="str">
            <v>SAM GMBH</v>
          </cell>
          <cell r="H836" t="str">
            <v>STOCK SALES</v>
          </cell>
          <cell r="I836">
            <v>220</v>
          </cell>
          <cell r="J836" t="str">
            <v>Feb-2009</v>
          </cell>
          <cell r="K836" t="str">
            <v>Feb-2009</v>
          </cell>
          <cell r="L836" t="str">
            <v>GF</v>
          </cell>
          <cell r="M836" t="str">
            <v>INVERTER</v>
          </cell>
          <cell r="N836" t="str">
            <v>PCS</v>
          </cell>
          <cell r="O836">
            <v>248</v>
          </cell>
          <cell r="P836">
            <v>332</v>
          </cell>
          <cell r="Q836" t="str">
            <v>G11</v>
          </cell>
          <cell r="R836">
            <v>0</v>
          </cell>
          <cell r="S836">
            <v>332.10059999999999</v>
          </cell>
          <cell r="T836">
            <v>1660.5029999999999</v>
          </cell>
          <cell r="U836">
            <v>5</v>
          </cell>
        </row>
        <row r="837">
          <cell r="A837" t="str">
            <v>FRN5.5G11S-4EN</v>
          </cell>
          <cell r="B837" t="str">
            <v>GS090583</v>
          </cell>
          <cell r="C837">
            <v>3</v>
          </cell>
          <cell r="D837" t="str">
            <v>GI090848</v>
          </cell>
          <cell r="E837">
            <v>20090223</v>
          </cell>
          <cell r="F837" t="str">
            <v>7097</v>
          </cell>
          <cell r="G837" t="str">
            <v>ATB BENELUX B.V.</v>
          </cell>
          <cell r="H837" t="str">
            <v>STOCK SALES</v>
          </cell>
          <cell r="I837">
            <v>219</v>
          </cell>
          <cell r="J837" t="str">
            <v>Feb-2009</v>
          </cell>
          <cell r="K837" t="str">
            <v>Feb-2009</v>
          </cell>
          <cell r="L837" t="str">
            <v>GF</v>
          </cell>
          <cell r="M837" t="str">
            <v>INVERTER</v>
          </cell>
          <cell r="N837" t="str">
            <v>PCS</v>
          </cell>
          <cell r="O837">
            <v>248</v>
          </cell>
          <cell r="P837">
            <v>332</v>
          </cell>
          <cell r="Q837" t="str">
            <v>G11</v>
          </cell>
          <cell r="R837">
            <v>0</v>
          </cell>
          <cell r="S837">
            <v>332.10059999999999</v>
          </cell>
          <cell r="T837">
            <v>332.10059999999999</v>
          </cell>
          <cell r="U837">
            <v>1</v>
          </cell>
        </row>
        <row r="838">
          <cell r="A838" t="str">
            <v>FRN5.5G11S-4EN</v>
          </cell>
          <cell r="B838" t="str">
            <v>GS090631</v>
          </cell>
          <cell r="C838">
            <v>1</v>
          </cell>
          <cell r="D838" t="str">
            <v>GI090862</v>
          </cell>
          <cell r="E838">
            <v>20090224</v>
          </cell>
          <cell r="F838" t="str">
            <v>4181</v>
          </cell>
          <cell r="G838" t="str">
            <v>VEM MOTORS AUSTRIA GMBH</v>
          </cell>
          <cell r="H838" t="str">
            <v>STOCK SALES</v>
          </cell>
          <cell r="I838">
            <v>218</v>
          </cell>
          <cell r="J838" t="str">
            <v>Feb-2009</v>
          </cell>
          <cell r="K838" t="str">
            <v>Feb-2009</v>
          </cell>
          <cell r="L838" t="str">
            <v>GF</v>
          </cell>
          <cell r="M838" t="str">
            <v>INVERTER</v>
          </cell>
          <cell r="N838" t="str">
            <v>PCS</v>
          </cell>
          <cell r="O838">
            <v>248</v>
          </cell>
          <cell r="P838">
            <v>332</v>
          </cell>
          <cell r="Q838" t="str">
            <v>G11</v>
          </cell>
          <cell r="R838">
            <v>0</v>
          </cell>
          <cell r="S838">
            <v>332.10059999999999</v>
          </cell>
          <cell r="T838">
            <v>332.10059999999999</v>
          </cell>
          <cell r="U838">
            <v>1</v>
          </cell>
        </row>
        <row r="839">
          <cell r="A839" t="str">
            <v>FRN5.5G11S-4EN</v>
          </cell>
          <cell r="B839" t="str">
            <v>GS090730</v>
          </cell>
          <cell r="C839">
            <v>1</v>
          </cell>
          <cell r="D839" t="str">
            <v>GI090871</v>
          </cell>
          <cell r="E839">
            <v>20090224</v>
          </cell>
          <cell r="F839" t="str">
            <v>7412</v>
          </cell>
          <cell r="G839" t="str">
            <v>BOLIN TECHNOLOGIES GMBH</v>
          </cell>
          <cell r="H839" t="str">
            <v>STOCK SALES</v>
          </cell>
          <cell r="I839">
            <v>216</v>
          </cell>
          <cell r="J839" t="str">
            <v>Feb-2009</v>
          </cell>
          <cell r="K839" t="str">
            <v>Feb-2009</v>
          </cell>
          <cell r="L839" t="str">
            <v>GF</v>
          </cell>
          <cell r="M839" t="str">
            <v>INVERTER</v>
          </cell>
          <cell r="N839" t="str">
            <v>PCS</v>
          </cell>
          <cell r="O839">
            <v>248</v>
          </cell>
          <cell r="P839">
            <v>332</v>
          </cell>
          <cell r="Q839" t="str">
            <v>G11</v>
          </cell>
          <cell r="R839">
            <v>0</v>
          </cell>
          <cell r="S839">
            <v>332.10059999999999</v>
          </cell>
          <cell r="T839">
            <v>664.20119999999997</v>
          </cell>
          <cell r="U839">
            <v>2</v>
          </cell>
        </row>
        <row r="840">
          <cell r="A840" t="str">
            <v>FRN5.5G11S-4EN</v>
          </cell>
          <cell r="B840" t="str">
            <v>GS090741</v>
          </cell>
          <cell r="C840">
            <v>1</v>
          </cell>
          <cell r="D840" t="str">
            <v>GI090891</v>
          </cell>
          <cell r="E840">
            <v>20090225</v>
          </cell>
          <cell r="F840" t="str">
            <v>7274</v>
          </cell>
          <cell r="G840" t="str">
            <v>SAM GMBH</v>
          </cell>
          <cell r="H840" t="str">
            <v>STOCK SALES</v>
          </cell>
          <cell r="I840">
            <v>214</v>
          </cell>
          <cell r="J840" t="str">
            <v>Feb-2009</v>
          </cell>
          <cell r="K840" t="str">
            <v>Feb-2009</v>
          </cell>
          <cell r="L840" t="str">
            <v>GF</v>
          </cell>
          <cell r="M840" t="str">
            <v>INVERTER</v>
          </cell>
          <cell r="N840" t="str">
            <v>PCS</v>
          </cell>
          <cell r="O840">
            <v>248</v>
          </cell>
          <cell r="P840">
            <v>332</v>
          </cell>
          <cell r="Q840" t="str">
            <v>G11</v>
          </cell>
          <cell r="R840">
            <v>0</v>
          </cell>
          <cell r="S840">
            <v>332.10059999999999</v>
          </cell>
          <cell r="T840">
            <v>664.20119999999997</v>
          </cell>
          <cell r="U840">
            <v>2</v>
          </cell>
        </row>
        <row r="841">
          <cell r="A841" t="str">
            <v>FRN5.5G11S-4LE1</v>
          </cell>
          <cell r="B841" t="str">
            <v>GS090532</v>
          </cell>
          <cell r="C841">
            <v>1</v>
          </cell>
          <cell r="D841" t="str">
            <v>GI090666</v>
          </cell>
          <cell r="E841">
            <v>20090212</v>
          </cell>
          <cell r="F841" t="str">
            <v>4450</v>
          </cell>
          <cell r="G841" t="str">
            <v>FUJI ELECTRIC FA SUCURSAL EN ESPA?A</v>
          </cell>
          <cell r="H841" t="str">
            <v>STOCK SALES</v>
          </cell>
          <cell r="I841">
            <v>1</v>
          </cell>
          <cell r="J841" t="str">
            <v>Feb-2009</v>
          </cell>
          <cell r="K841" t="str">
            <v>Feb-2009</v>
          </cell>
          <cell r="L841" t="str">
            <v>GF</v>
          </cell>
          <cell r="M841" t="str">
            <v>INVERTER</v>
          </cell>
          <cell r="N841" t="str">
            <v>PCS</v>
          </cell>
          <cell r="O841">
            <v>8</v>
          </cell>
          <cell r="P841">
            <v>291</v>
          </cell>
          <cell r="Q841" t="str">
            <v>G11</v>
          </cell>
          <cell r="R841">
            <v>0</v>
          </cell>
          <cell r="S841">
            <v>291.43970000000002</v>
          </cell>
          <cell r="T841">
            <v>2040.0779000000002</v>
          </cell>
          <cell r="U841">
            <v>7</v>
          </cell>
        </row>
        <row r="842">
          <cell r="A842" t="str">
            <v>FRN5.5G11S-4LE2</v>
          </cell>
          <cell r="B842" t="str">
            <v>GS084364</v>
          </cell>
          <cell r="C842">
            <v>9</v>
          </cell>
          <cell r="D842" t="str">
            <v>GI090439</v>
          </cell>
          <cell r="E842">
            <v>20090203</v>
          </cell>
          <cell r="F842" t="str">
            <v>4380</v>
          </cell>
          <cell r="G842" t="str">
            <v>AMTEK,  SPOL. S R.0.</v>
          </cell>
          <cell r="H842" t="str">
            <v>STOCK SALES</v>
          </cell>
          <cell r="I842">
            <v>12</v>
          </cell>
          <cell r="J842" t="str">
            <v>Feb-2009</v>
          </cell>
          <cell r="K842" t="str">
            <v>Feb-2009</v>
          </cell>
          <cell r="L842" t="str">
            <v>GF</v>
          </cell>
          <cell r="M842" t="str">
            <v>INVERTER</v>
          </cell>
          <cell r="N842" t="str">
            <v>PCS</v>
          </cell>
          <cell r="O842">
            <v>16</v>
          </cell>
          <cell r="P842">
            <v>324</v>
          </cell>
          <cell r="Q842" t="str">
            <v>G11</v>
          </cell>
          <cell r="R842">
            <v>0</v>
          </cell>
          <cell r="S842">
            <v>324.24650000000003</v>
          </cell>
          <cell r="T842">
            <v>1296.9860000000001</v>
          </cell>
          <cell r="U842">
            <v>4</v>
          </cell>
        </row>
        <row r="843">
          <cell r="A843" t="str">
            <v>FRN5.5G11S-4LE2</v>
          </cell>
          <cell r="B843" t="str">
            <v>GS084186</v>
          </cell>
          <cell r="C843">
            <v>18</v>
          </cell>
          <cell r="D843" t="str">
            <v>GI090440</v>
          </cell>
          <cell r="E843">
            <v>20090203</v>
          </cell>
          <cell r="F843" t="str">
            <v>4380</v>
          </cell>
          <cell r="G843" t="str">
            <v>AMTEK,  SPOL. S R.0.</v>
          </cell>
          <cell r="H843" t="str">
            <v>STOCK SALES</v>
          </cell>
          <cell r="I843">
            <v>6</v>
          </cell>
          <cell r="J843" t="str">
            <v>Feb-2009</v>
          </cell>
          <cell r="K843" t="str">
            <v>Feb-2009</v>
          </cell>
          <cell r="L843" t="str">
            <v>GF</v>
          </cell>
          <cell r="M843" t="str">
            <v>INVERTER</v>
          </cell>
          <cell r="N843" t="str">
            <v>PCS</v>
          </cell>
          <cell r="O843">
            <v>16</v>
          </cell>
          <cell r="P843">
            <v>324</v>
          </cell>
          <cell r="Q843" t="str">
            <v>G11</v>
          </cell>
          <cell r="R843">
            <v>0</v>
          </cell>
          <cell r="S843">
            <v>324.24650000000003</v>
          </cell>
          <cell r="T843">
            <v>1945.4790000000003</v>
          </cell>
          <cell r="U843">
            <v>6</v>
          </cell>
        </row>
        <row r="844">
          <cell r="A844" t="str">
            <v>FRN5.5G11S-4LE2</v>
          </cell>
          <cell r="B844" t="str">
            <v>GS084114</v>
          </cell>
          <cell r="C844">
            <v>1</v>
          </cell>
          <cell r="D844" t="str">
            <v>GI090783</v>
          </cell>
          <cell r="E844">
            <v>20090218</v>
          </cell>
          <cell r="F844" t="str">
            <v>7276</v>
          </cell>
          <cell r="G844" t="str">
            <v>ASCENTRONIC GERAETEBAU GMBH</v>
          </cell>
          <cell r="H844" t="str">
            <v>STOCK SALES</v>
          </cell>
          <cell r="I844">
            <v>120</v>
          </cell>
          <cell r="J844" t="str">
            <v>Feb-2009</v>
          </cell>
          <cell r="K844" t="str">
            <v>Feb-2009</v>
          </cell>
          <cell r="L844" t="str">
            <v>GF</v>
          </cell>
          <cell r="M844" t="str">
            <v>INVERTER</v>
          </cell>
          <cell r="N844" t="str">
            <v>PCS</v>
          </cell>
          <cell r="O844">
            <v>16</v>
          </cell>
          <cell r="P844">
            <v>324</v>
          </cell>
          <cell r="Q844" t="str">
            <v>G11</v>
          </cell>
          <cell r="R844">
            <v>0</v>
          </cell>
          <cell r="S844">
            <v>324.24979999999999</v>
          </cell>
          <cell r="T844">
            <v>1945.4987999999998</v>
          </cell>
          <cell r="U844">
            <v>6</v>
          </cell>
        </row>
        <row r="845">
          <cell r="A845" t="str">
            <v>FRN55G11S-4EN</v>
          </cell>
          <cell r="B845" t="str">
            <v>GS090788</v>
          </cell>
          <cell r="C845">
            <v>1</v>
          </cell>
          <cell r="D845" t="str">
            <v>GI090934</v>
          </cell>
          <cell r="E845">
            <v>20090227</v>
          </cell>
          <cell r="F845" t="str">
            <v>4540</v>
          </cell>
          <cell r="G845" t="str">
            <v>PETER ELECTRONIC GMBH &amp; CO. KG</v>
          </cell>
          <cell r="H845" t="str">
            <v>STOCK SALES</v>
          </cell>
          <cell r="I845">
            <v>24</v>
          </cell>
          <cell r="J845" t="str">
            <v>Feb-2009</v>
          </cell>
          <cell r="K845" t="str">
            <v>Feb-2009</v>
          </cell>
          <cell r="L845" t="str">
            <v>GF</v>
          </cell>
          <cell r="M845" t="str">
            <v>INVERTER</v>
          </cell>
          <cell r="N845" t="str">
            <v>PCS</v>
          </cell>
          <cell r="O845">
            <v>25</v>
          </cell>
          <cell r="P845">
            <v>1858</v>
          </cell>
          <cell r="Q845" t="str">
            <v>G11</v>
          </cell>
          <cell r="R845">
            <v>0</v>
          </cell>
          <cell r="S845">
            <v>1858</v>
          </cell>
          <cell r="T845">
            <v>1858</v>
          </cell>
          <cell r="U845">
            <v>1</v>
          </cell>
        </row>
        <row r="846">
          <cell r="A846" t="str">
            <v>FRN7.5G11S-2</v>
          </cell>
          <cell r="B846" t="str">
            <v>GS090667</v>
          </cell>
          <cell r="C846">
            <v>1</v>
          </cell>
          <cell r="D846" t="str">
            <v>GI090798</v>
          </cell>
          <cell r="E846">
            <v>20090220</v>
          </cell>
          <cell r="F846" t="str">
            <v>1701</v>
          </cell>
          <cell r="G846" t="str">
            <v>CMTS LIMITED</v>
          </cell>
          <cell r="H846" t="str">
            <v>STOCK SALES</v>
          </cell>
          <cell r="I846">
            <v>15</v>
          </cell>
          <cell r="J846" t="str">
            <v>Feb-2009</v>
          </cell>
          <cell r="K846" t="str">
            <v>Feb-2009</v>
          </cell>
          <cell r="L846" t="str">
            <v>GF</v>
          </cell>
          <cell r="M846" t="str">
            <v>INVERTER</v>
          </cell>
          <cell r="N846" t="str">
            <v>PCS</v>
          </cell>
          <cell r="O846">
            <v>16</v>
          </cell>
          <cell r="P846">
            <v>415</v>
          </cell>
          <cell r="Q846" t="str">
            <v>G11</v>
          </cell>
          <cell r="R846">
            <v>0</v>
          </cell>
          <cell r="S846">
            <v>415.45780000000002</v>
          </cell>
          <cell r="T846">
            <v>415.45780000000002</v>
          </cell>
          <cell r="U846">
            <v>1</v>
          </cell>
        </row>
        <row r="847">
          <cell r="A847" t="str">
            <v>FRN7.5G11S-2LE2</v>
          </cell>
          <cell r="B847" t="str">
            <v>GS090215</v>
          </cell>
          <cell r="C847">
            <v>1</v>
          </cell>
          <cell r="D847" t="str">
            <v>GI090468</v>
          </cell>
          <cell r="E847">
            <v>20090202</v>
          </cell>
          <cell r="F847" t="str">
            <v>4450</v>
          </cell>
          <cell r="G847" t="str">
            <v>FUJI ELECTRIC FA SUCURSAL EN ESPA?A</v>
          </cell>
          <cell r="H847" t="str">
            <v>STOCK SALES</v>
          </cell>
          <cell r="I847">
            <v>44</v>
          </cell>
          <cell r="J847" t="str">
            <v>Feb-2009</v>
          </cell>
          <cell r="K847" t="str">
            <v>Feb-2009</v>
          </cell>
          <cell r="L847" t="str">
            <v>GF</v>
          </cell>
          <cell r="M847" t="str">
            <v>INVERTER</v>
          </cell>
          <cell r="N847" t="str">
            <v>PCS</v>
          </cell>
          <cell r="O847">
            <v>50</v>
          </cell>
          <cell r="P847">
            <v>368</v>
          </cell>
          <cell r="Q847" t="str">
            <v>G11</v>
          </cell>
          <cell r="R847">
            <v>0</v>
          </cell>
          <cell r="S847">
            <v>367.6893</v>
          </cell>
          <cell r="T847">
            <v>2206.1358</v>
          </cell>
          <cell r="U847">
            <v>6</v>
          </cell>
        </row>
        <row r="848">
          <cell r="A848" t="str">
            <v>FRN7.5G11S-2LE2</v>
          </cell>
          <cell r="B848" t="str">
            <v>GS090215</v>
          </cell>
          <cell r="C848">
            <v>2</v>
          </cell>
          <cell r="D848" t="str">
            <v>GI090920</v>
          </cell>
          <cell r="E848">
            <v>20090227</v>
          </cell>
          <cell r="F848" t="str">
            <v>4450</v>
          </cell>
          <cell r="G848" t="str">
            <v>FUJI ELECTRIC FA SUCURSAL EN ESPA?A</v>
          </cell>
          <cell r="H848" t="str">
            <v>STOCK SALES</v>
          </cell>
          <cell r="I848">
            <v>0</v>
          </cell>
          <cell r="J848" t="str">
            <v>Feb-2009</v>
          </cell>
          <cell r="K848" t="str">
            <v>Feb-2009</v>
          </cell>
          <cell r="L848" t="str">
            <v>GF</v>
          </cell>
          <cell r="M848" t="str">
            <v>INVERTER</v>
          </cell>
          <cell r="N848" t="str">
            <v>PCS</v>
          </cell>
          <cell r="O848">
            <v>50</v>
          </cell>
          <cell r="P848">
            <v>368</v>
          </cell>
          <cell r="Q848" t="str">
            <v>G11</v>
          </cell>
          <cell r="R848">
            <v>0</v>
          </cell>
          <cell r="S848">
            <v>367.6893</v>
          </cell>
          <cell r="T848">
            <v>16178.3292</v>
          </cell>
          <cell r="U848">
            <v>44</v>
          </cell>
        </row>
        <row r="849">
          <cell r="A849" t="str">
            <v>FRN7.5G11S-4EN</v>
          </cell>
          <cell r="B849" t="str">
            <v>GS090334</v>
          </cell>
          <cell r="C849">
            <v>1</v>
          </cell>
          <cell r="D849" t="str">
            <v>GI090488</v>
          </cell>
          <cell r="E849">
            <v>20090202</v>
          </cell>
          <cell r="F849" t="str">
            <v>4810</v>
          </cell>
          <cell r="G849" t="str">
            <v>SST SERVO-SYSTEMTECHNIK GMBH</v>
          </cell>
          <cell r="H849" t="str">
            <v>STOCK SALES</v>
          </cell>
          <cell r="I849">
            <v>264</v>
          </cell>
          <cell r="J849" t="str">
            <v>Feb-2009</v>
          </cell>
          <cell r="K849" t="str">
            <v>Feb-2009</v>
          </cell>
          <cell r="L849" t="str">
            <v>GF</v>
          </cell>
          <cell r="M849" t="str">
            <v>INVERTER</v>
          </cell>
          <cell r="N849" t="str">
            <v>PCS</v>
          </cell>
          <cell r="O849">
            <v>265</v>
          </cell>
          <cell r="P849">
            <v>404</v>
          </cell>
          <cell r="Q849" t="str">
            <v>G11</v>
          </cell>
          <cell r="R849">
            <v>0</v>
          </cell>
          <cell r="S849">
            <v>403.8408</v>
          </cell>
          <cell r="T849">
            <v>403.8408</v>
          </cell>
          <cell r="U849">
            <v>1</v>
          </cell>
        </row>
        <row r="850">
          <cell r="A850" t="str">
            <v>FRN7.5G11S-4EN</v>
          </cell>
          <cell r="B850" t="str">
            <v>GS090323</v>
          </cell>
          <cell r="C850">
            <v>3</v>
          </cell>
          <cell r="D850" t="str">
            <v>GI090413</v>
          </cell>
          <cell r="E850">
            <v>20090202</v>
          </cell>
          <cell r="F850" t="str">
            <v>4810</v>
          </cell>
          <cell r="G850" t="str">
            <v>SST SERVO-SYSTEMTECHNIK GMBH</v>
          </cell>
          <cell r="H850" t="str">
            <v>STOCK SALES</v>
          </cell>
          <cell r="I850">
            <v>263</v>
          </cell>
          <cell r="J850" t="str">
            <v>Feb-2009</v>
          </cell>
          <cell r="K850" t="str">
            <v>Feb-2009</v>
          </cell>
          <cell r="L850" t="str">
            <v>GF</v>
          </cell>
          <cell r="M850" t="str">
            <v>INVERTER</v>
          </cell>
          <cell r="N850" t="str">
            <v>PCS</v>
          </cell>
          <cell r="O850">
            <v>265</v>
          </cell>
          <cell r="P850">
            <v>404</v>
          </cell>
          <cell r="Q850" t="str">
            <v>G11</v>
          </cell>
          <cell r="R850">
            <v>0</v>
          </cell>
          <cell r="S850">
            <v>403.8408</v>
          </cell>
          <cell r="T850">
            <v>403.8408</v>
          </cell>
          <cell r="U850">
            <v>1</v>
          </cell>
        </row>
        <row r="851">
          <cell r="A851" t="str">
            <v>FRN7.5G11S-4EN</v>
          </cell>
          <cell r="B851" t="str">
            <v>GS090408</v>
          </cell>
          <cell r="C851">
            <v>1</v>
          </cell>
          <cell r="D851" t="str">
            <v>GI090540</v>
          </cell>
          <cell r="E851">
            <v>20090204</v>
          </cell>
          <cell r="F851" t="str">
            <v>7096</v>
          </cell>
          <cell r="G851" t="str">
            <v>WOEHWA WAAGENBAU GMBH</v>
          </cell>
          <cell r="H851" t="str">
            <v>STOCK SALES</v>
          </cell>
          <cell r="I851">
            <v>262</v>
          </cell>
          <cell r="J851" t="str">
            <v>Feb-2009</v>
          </cell>
          <cell r="K851" t="str">
            <v>Feb-2009</v>
          </cell>
          <cell r="L851" t="str">
            <v>GF</v>
          </cell>
          <cell r="M851" t="str">
            <v>INVERTER</v>
          </cell>
          <cell r="N851" t="str">
            <v>PCS</v>
          </cell>
          <cell r="O851">
            <v>265</v>
          </cell>
          <cell r="P851">
            <v>404</v>
          </cell>
          <cell r="Q851" t="str">
            <v>G11</v>
          </cell>
          <cell r="R851">
            <v>0</v>
          </cell>
          <cell r="S851">
            <v>403.8408</v>
          </cell>
          <cell r="T851">
            <v>403.8408</v>
          </cell>
          <cell r="U851">
            <v>1</v>
          </cell>
        </row>
        <row r="852">
          <cell r="A852" t="str">
            <v>FRN7.5G11S-4EN</v>
          </cell>
          <cell r="B852" t="str">
            <v>GS090469</v>
          </cell>
          <cell r="C852">
            <v>1</v>
          </cell>
          <cell r="D852" t="str">
            <v>GI090608</v>
          </cell>
          <cell r="E852">
            <v>20090206</v>
          </cell>
          <cell r="F852" t="str">
            <v>7913</v>
          </cell>
          <cell r="G852" t="str">
            <v>BRUECKNER</v>
          </cell>
          <cell r="H852" t="str">
            <v>STOCK SALES</v>
          </cell>
          <cell r="I852">
            <v>261</v>
          </cell>
          <cell r="J852" t="str">
            <v>Feb-2009</v>
          </cell>
          <cell r="K852" t="str">
            <v>Feb-2009</v>
          </cell>
          <cell r="L852" t="str">
            <v>GF</v>
          </cell>
          <cell r="M852" t="str">
            <v>INVERTER</v>
          </cell>
          <cell r="N852" t="str">
            <v>PCS</v>
          </cell>
          <cell r="O852">
            <v>265</v>
          </cell>
          <cell r="P852">
            <v>404</v>
          </cell>
          <cell r="Q852" t="str">
            <v>G11</v>
          </cell>
          <cell r="R852">
            <v>0</v>
          </cell>
          <cell r="S852">
            <v>403.8408</v>
          </cell>
          <cell r="T852">
            <v>403.8408</v>
          </cell>
          <cell r="U852">
            <v>1</v>
          </cell>
        </row>
        <row r="853">
          <cell r="A853" t="str">
            <v>FRN7.5G11S-4EN</v>
          </cell>
          <cell r="B853" t="str">
            <v>GS090529</v>
          </cell>
          <cell r="C853">
            <v>1</v>
          </cell>
          <cell r="D853" t="str">
            <v>GI090661</v>
          </cell>
          <cell r="E853">
            <v>20090213</v>
          </cell>
          <cell r="F853" t="str">
            <v>4450</v>
          </cell>
          <cell r="G853" t="str">
            <v>FUJI ELECTRIC FA SUCURSAL EN ESPA?A</v>
          </cell>
          <cell r="H853" t="str">
            <v>STOCK SALES</v>
          </cell>
          <cell r="I853">
            <v>257</v>
          </cell>
          <cell r="J853" t="str">
            <v>Feb-2009</v>
          </cell>
          <cell r="K853" t="str">
            <v>Feb-2009</v>
          </cell>
          <cell r="L853" t="str">
            <v>GF</v>
          </cell>
          <cell r="M853" t="str">
            <v>INVERTER</v>
          </cell>
          <cell r="N853" t="str">
            <v>PCS</v>
          </cell>
          <cell r="O853">
            <v>265</v>
          </cell>
          <cell r="P853">
            <v>404</v>
          </cell>
          <cell r="Q853" t="str">
            <v>G11</v>
          </cell>
          <cell r="R853">
            <v>0</v>
          </cell>
          <cell r="S853">
            <v>403.8408</v>
          </cell>
          <cell r="T853">
            <v>1615.3632</v>
          </cell>
          <cell r="U853">
            <v>4</v>
          </cell>
        </row>
        <row r="854">
          <cell r="A854" t="str">
            <v>FRN7.5G11S-4EN</v>
          </cell>
          <cell r="B854" t="str">
            <v>GS090476</v>
          </cell>
          <cell r="C854">
            <v>1</v>
          </cell>
          <cell r="D854" t="str">
            <v>GI090624</v>
          </cell>
          <cell r="E854">
            <v>20090213</v>
          </cell>
          <cell r="F854" t="str">
            <v>7732</v>
          </cell>
          <cell r="G854" t="str">
            <v>SATHERM GMBH</v>
          </cell>
          <cell r="H854" t="str">
            <v>STOCK SALES</v>
          </cell>
          <cell r="I854">
            <v>255</v>
          </cell>
          <cell r="J854" t="str">
            <v>Feb-2009</v>
          </cell>
          <cell r="K854" t="str">
            <v>Feb-2009</v>
          </cell>
          <cell r="L854" t="str">
            <v>GF</v>
          </cell>
          <cell r="M854" t="str">
            <v>INVERTER</v>
          </cell>
          <cell r="N854" t="str">
            <v>PCS</v>
          </cell>
          <cell r="O854">
            <v>265</v>
          </cell>
          <cell r="P854">
            <v>404</v>
          </cell>
          <cell r="Q854" t="str">
            <v>G11</v>
          </cell>
          <cell r="R854">
            <v>0</v>
          </cell>
          <cell r="S854">
            <v>403.8408</v>
          </cell>
          <cell r="T854">
            <v>807.6816</v>
          </cell>
          <cell r="U854">
            <v>2</v>
          </cell>
        </row>
        <row r="855">
          <cell r="A855" t="str">
            <v>FRN7.5G11S-4EN</v>
          </cell>
          <cell r="B855" t="str">
            <v>GS090548</v>
          </cell>
          <cell r="C855">
            <v>3</v>
          </cell>
          <cell r="D855" t="str">
            <v>GI090684</v>
          </cell>
          <cell r="E855">
            <v>20090213</v>
          </cell>
          <cell r="F855" t="str">
            <v>7274</v>
          </cell>
          <cell r="G855" t="str">
            <v>SAM GMBH</v>
          </cell>
          <cell r="H855" t="str">
            <v>STOCK SALES</v>
          </cell>
          <cell r="I855">
            <v>252</v>
          </cell>
          <cell r="J855" t="str">
            <v>Feb-2009</v>
          </cell>
          <cell r="K855" t="str">
            <v>Feb-2009</v>
          </cell>
          <cell r="L855" t="str">
            <v>GF</v>
          </cell>
          <cell r="M855" t="str">
            <v>INVERTER</v>
          </cell>
          <cell r="N855" t="str">
            <v>PCS</v>
          </cell>
          <cell r="O855">
            <v>265</v>
          </cell>
          <cell r="P855">
            <v>404</v>
          </cell>
          <cell r="Q855" t="str">
            <v>G11</v>
          </cell>
          <cell r="R855">
            <v>0</v>
          </cell>
          <cell r="S855">
            <v>403.8408</v>
          </cell>
          <cell r="T855">
            <v>1211.5224000000001</v>
          </cell>
          <cell r="U855">
            <v>3</v>
          </cell>
        </row>
        <row r="856">
          <cell r="A856" t="str">
            <v>FRN7.5G11S-4EN</v>
          </cell>
          <cell r="B856" t="str">
            <v>GS090528</v>
          </cell>
          <cell r="C856">
            <v>8</v>
          </cell>
          <cell r="D856" t="str">
            <v>GI090663</v>
          </cell>
          <cell r="E856">
            <v>20090216</v>
          </cell>
          <cell r="F856" t="str">
            <v>7950</v>
          </cell>
          <cell r="G856" t="str">
            <v>FUJI ELECTRIC FA EUROPE (CH) GMBH</v>
          </cell>
          <cell r="H856" t="str">
            <v>STOCK SALES</v>
          </cell>
          <cell r="I856">
            <v>251</v>
          </cell>
          <cell r="J856" t="str">
            <v>Feb-2009</v>
          </cell>
          <cell r="K856" t="str">
            <v>Feb-2009</v>
          </cell>
          <cell r="L856" t="str">
            <v>GF</v>
          </cell>
          <cell r="M856" t="str">
            <v>INVERTER</v>
          </cell>
          <cell r="N856" t="str">
            <v>PCS</v>
          </cell>
          <cell r="O856">
            <v>265</v>
          </cell>
          <cell r="P856">
            <v>404</v>
          </cell>
          <cell r="Q856" t="str">
            <v>G11</v>
          </cell>
          <cell r="R856">
            <v>0</v>
          </cell>
          <cell r="S856">
            <v>403.8408</v>
          </cell>
          <cell r="T856">
            <v>403.8408</v>
          </cell>
          <cell r="U856">
            <v>1</v>
          </cell>
        </row>
        <row r="857">
          <cell r="A857" t="str">
            <v>FRN7.5G11S-4LE2</v>
          </cell>
          <cell r="B857" t="str">
            <v>GS083643</v>
          </cell>
          <cell r="C857">
            <v>6</v>
          </cell>
          <cell r="D857" t="str">
            <v>GI090890</v>
          </cell>
          <cell r="E857">
            <v>20090225</v>
          </cell>
          <cell r="F857" t="str">
            <v>4450</v>
          </cell>
          <cell r="G857" t="str">
            <v>FUJI ELECTRIC FA SUCURSAL EN ESPA?A</v>
          </cell>
          <cell r="H857" t="str">
            <v>STOCK SALES</v>
          </cell>
          <cell r="I857">
            <v>79</v>
          </cell>
          <cell r="J857" t="str">
            <v>Feb-2009</v>
          </cell>
          <cell r="K857" t="str">
            <v>Feb-2009</v>
          </cell>
          <cell r="L857" t="str">
            <v>GF</v>
          </cell>
          <cell r="M857" t="str">
            <v>INVERTER</v>
          </cell>
          <cell r="N857" t="str">
            <v>PCS</v>
          </cell>
          <cell r="O857">
            <v>30</v>
          </cell>
          <cell r="P857">
            <v>377</v>
          </cell>
          <cell r="Q857" t="str">
            <v>G11</v>
          </cell>
          <cell r="R857">
            <v>0</v>
          </cell>
          <cell r="S857">
            <v>376.52</v>
          </cell>
          <cell r="T857">
            <v>7530.4</v>
          </cell>
          <cell r="U857">
            <v>20</v>
          </cell>
        </row>
        <row r="858">
          <cell r="A858" t="str">
            <v>FRN7.5G11S-4LE2</v>
          </cell>
          <cell r="B858" t="str">
            <v>GS090748</v>
          </cell>
          <cell r="C858">
            <v>9</v>
          </cell>
          <cell r="D858" t="str">
            <v>GI090911</v>
          </cell>
          <cell r="E858">
            <v>20090226</v>
          </cell>
          <cell r="F858" t="str">
            <v>4380</v>
          </cell>
          <cell r="G858" t="str">
            <v>AMTEK,  SPOL. S R.0.</v>
          </cell>
          <cell r="H858" t="str">
            <v>STOCK SALES</v>
          </cell>
          <cell r="I858">
            <v>77</v>
          </cell>
          <cell r="J858" t="str">
            <v>Feb-2009</v>
          </cell>
          <cell r="K858" t="str">
            <v>Feb-2009</v>
          </cell>
          <cell r="L858" t="str">
            <v>GF</v>
          </cell>
          <cell r="M858" t="str">
            <v>INVERTER</v>
          </cell>
          <cell r="N858" t="str">
            <v>PCS</v>
          </cell>
          <cell r="O858">
            <v>30</v>
          </cell>
          <cell r="P858">
            <v>377</v>
          </cell>
          <cell r="Q858" t="str">
            <v>G11</v>
          </cell>
          <cell r="R858">
            <v>0</v>
          </cell>
          <cell r="S858">
            <v>376.52</v>
          </cell>
          <cell r="T858">
            <v>753.04</v>
          </cell>
          <cell r="U858">
            <v>2</v>
          </cell>
        </row>
        <row r="859">
          <cell r="A859" t="str">
            <v>FRN7.5G11S-4LE2</v>
          </cell>
          <cell r="B859" t="str">
            <v>GS090348</v>
          </cell>
          <cell r="C859">
            <v>8</v>
          </cell>
          <cell r="D859" t="str">
            <v>GI090913</v>
          </cell>
          <cell r="E859">
            <v>20090226</v>
          </cell>
          <cell r="F859" t="str">
            <v>4380</v>
          </cell>
          <cell r="G859" t="str">
            <v>AMTEK,  SPOL. S R.0.</v>
          </cell>
          <cell r="H859" t="str">
            <v>STOCK SALES</v>
          </cell>
          <cell r="I859">
            <v>76</v>
          </cell>
          <cell r="J859" t="str">
            <v>Feb-2009</v>
          </cell>
          <cell r="K859" t="str">
            <v>Feb-2009</v>
          </cell>
          <cell r="L859" t="str">
            <v>GF</v>
          </cell>
          <cell r="M859" t="str">
            <v>INVERTER</v>
          </cell>
          <cell r="N859" t="str">
            <v>PCS</v>
          </cell>
          <cell r="O859">
            <v>30</v>
          </cell>
          <cell r="P859">
            <v>377</v>
          </cell>
          <cell r="Q859" t="str">
            <v>G11</v>
          </cell>
          <cell r="R859">
            <v>0</v>
          </cell>
          <cell r="S859">
            <v>376.52</v>
          </cell>
          <cell r="T859">
            <v>376.52</v>
          </cell>
          <cell r="U859">
            <v>1</v>
          </cell>
        </row>
        <row r="860">
          <cell r="A860" t="str">
            <v>FRN7.5G11S-4LE2</v>
          </cell>
          <cell r="B860" t="str">
            <v>GS083643</v>
          </cell>
          <cell r="C860">
            <v>4</v>
          </cell>
          <cell r="D860" t="str">
            <v>GI090919</v>
          </cell>
          <cell r="E860">
            <v>20090227</v>
          </cell>
          <cell r="F860" t="str">
            <v>4450</v>
          </cell>
          <cell r="G860" t="str">
            <v>FUJI ELECTRIC FA SUCURSAL EN ESPA?A</v>
          </cell>
          <cell r="H860" t="str">
            <v>STOCK SALES</v>
          </cell>
          <cell r="I860">
            <v>49</v>
          </cell>
          <cell r="J860" t="str">
            <v>Feb-2009</v>
          </cell>
          <cell r="K860" t="str">
            <v>Feb-2009</v>
          </cell>
          <cell r="L860" t="str">
            <v>GF</v>
          </cell>
          <cell r="M860" t="str">
            <v>INVERTER</v>
          </cell>
          <cell r="N860" t="str">
            <v>PCS</v>
          </cell>
          <cell r="O860">
            <v>30</v>
          </cell>
          <cell r="P860">
            <v>377</v>
          </cell>
          <cell r="Q860" t="str">
            <v>G11</v>
          </cell>
          <cell r="R860">
            <v>0</v>
          </cell>
          <cell r="S860">
            <v>376.52</v>
          </cell>
          <cell r="T860">
            <v>10166.040000000001</v>
          </cell>
          <cell r="U860">
            <v>27</v>
          </cell>
        </row>
        <row r="861">
          <cell r="A861" t="str">
            <v>FRN7.5G11S-4LE2</v>
          </cell>
          <cell r="B861" t="str">
            <v>GS083643</v>
          </cell>
          <cell r="C861">
            <v>5</v>
          </cell>
          <cell r="D861" t="str">
            <v>GI090919</v>
          </cell>
          <cell r="E861">
            <v>20090227</v>
          </cell>
          <cell r="F861" t="str">
            <v>4450</v>
          </cell>
          <cell r="G861" t="str">
            <v>FUJI ELECTRIC FA SUCURSAL EN ESPA?A</v>
          </cell>
          <cell r="H861" t="str">
            <v>STOCK SALES</v>
          </cell>
          <cell r="I861">
            <v>44</v>
          </cell>
          <cell r="J861" t="str">
            <v>Feb-2009</v>
          </cell>
          <cell r="K861" t="str">
            <v>Feb-2009</v>
          </cell>
          <cell r="L861" t="str">
            <v>GF</v>
          </cell>
          <cell r="M861" t="str">
            <v>INVERTER</v>
          </cell>
          <cell r="N861" t="str">
            <v>PCS</v>
          </cell>
          <cell r="O861">
            <v>30</v>
          </cell>
          <cell r="P861">
            <v>377</v>
          </cell>
          <cell r="Q861" t="str">
            <v>G11</v>
          </cell>
          <cell r="R861">
            <v>0</v>
          </cell>
          <cell r="S861">
            <v>376.52</v>
          </cell>
          <cell r="T861">
            <v>1882.6</v>
          </cell>
          <cell r="U861">
            <v>5</v>
          </cell>
        </row>
        <row r="862">
          <cell r="A862" t="str">
            <v>FRN7.5G11S-4LE2</v>
          </cell>
          <cell r="B862" t="str">
            <v>GS083643</v>
          </cell>
          <cell r="C862">
            <v>6</v>
          </cell>
          <cell r="D862" t="str">
            <v>GI090919</v>
          </cell>
          <cell r="E862">
            <v>20090227</v>
          </cell>
          <cell r="F862" t="str">
            <v>4450</v>
          </cell>
          <cell r="G862" t="str">
            <v>FUJI ELECTRIC FA SUCURSAL EN ESPA?A</v>
          </cell>
          <cell r="H862" t="str">
            <v>STOCK SALES</v>
          </cell>
          <cell r="I862">
            <v>24</v>
          </cell>
          <cell r="J862" t="str">
            <v>Feb-2009</v>
          </cell>
          <cell r="K862" t="str">
            <v>Feb-2009</v>
          </cell>
          <cell r="L862" t="str">
            <v>GF</v>
          </cell>
          <cell r="M862" t="str">
            <v>INVERTER</v>
          </cell>
          <cell r="N862" t="str">
            <v>PCS</v>
          </cell>
          <cell r="O862">
            <v>30</v>
          </cell>
          <cell r="P862">
            <v>377</v>
          </cell>
          <cell r="Q862" t="str">
            <v>G11</v>
          </cell>
          <cell r="R862">
            <v>0</v>
          </cell>
          <cell r="S862">
            <v>376.52</v>
          </cell>
          <cell r="T862">
            <v>7530.4</v>
          </cell>
          <cell r="U862">
            <v>20</v>
          </cell>
        </row>
        <row r="863">
          <cell r="A863" t="str">
            <v>FRN7.5G11S-4TD</v>
          </cell>
          <cell r="B863" t="str">
            <v>GS090398</v>
          </cell>
          <cell r="C863">
            <v>1</v>
          </cell>
          <cell r="D863" t="str">
            <v>GI090652</v>
          </cell>
          <cell r="E863">
            <v>20090211</v>
          </cell>
          <cell r="F863" t="str">
            <v>7909</v>
          </cell>
          <cell r="G863" t="str">
            <v>TERROT GMBH</v>
          </cell>
          <cell r="H863" t="str">
            <v>STOCK SALES</v>
          </cell>
          <cell r="I863">
            <v>140</v>
          </cell>
          <cell r="J863" t="str">
            <v>Feb-2009</v>
          </cell>
          <cell r="K863" t="str">
            <v>Feb-2009</v>
          </cell>
          <cell r="L863" t="str">
            <v>GF</v>
          </cell>
          <cell r="M863" t="str">
            <v>INVERTER</v>
          </cell>
          <cell r="N863" t="str">
            <v>PCS</v>
          </cell>
          <cell r="O863">
            <v>170</v>
          </cell>
          <cell r="P863">
            <v>338</v>
          </cell>
          <cell r="Q863" t="str">
            <v>G11</v>
          </cell>
          <cell r="R863">
            <v>0</v>
          </cell>
          <cell r="S863">
            <v>337.96</v>
          </cell>
          <cell r="T863">
            <v>10138.799999999999</v>
          </cell>
          <cell r="U863">
            <v>30</v>
          </cell>
        </row>
        <row r="864">
          <cell r="A864" t="str">
            <v>FRN90G11S-4EN</v>
          </cell>
          <cell r="B864" t="str">
            <v>GS090625</v>
          </cell>
          <cell r="C864">
            <v>1</v>
          </cell>
          <cell r="D864" t="str">
            <v>GI090762</v>
          </cell>
          <cell r="E864">
            <v>20090218</v>
          </cell>
          <cell r="F864" t="str">
            <v>1301</v>
          </cell>
          <cell r="G864" t="str">
            <v>MVR - MOTORI, VENTILATORI, RIDUTTORI S.R.L.</v>
          </cell>
          <cell r="H864" t="str">
            <v>STOCK SALES</v>
          </cell>
          <cell r="I864">
            <v>13</v>
          </cell>
          <cell r="J864" t="str">
            <v>Feb-2009</v>
          </cell>
          <cell r="K864" t="str">
            <v>Feb-2009</v>
          </cell>
          <cell r="L864" t="str">
            <v>GF</v>
          </cell>
          <cell r="M864" t="str">
            <v>INVERTER</v>
          </cell>
          <cell r="N864" t="str">
            <v>PCS</v>
          </cell>
          <cell r="O864">
            <v>15</v>
          </cell>
          <cell r="P864">
            <v>2806</v>
          </cell>
          <cell r="Q864" t="str">
            <v>G11</v>
          </cell>
          <cell r="R864">
            <v>0</v>
          </cell>
          <cell r="S864">
            <v>2806.0722000000001</v>
          </cell>
          <cell r="T864">
            <v>5612.1444000000001</v>
          </cell>
          <cell r="U864">
            <v>2</v>
          </cell>
        </row>
        <row r="865">
          <cell r="A865" t="str">
            <v>FRN90G11S-4EN</v>
          </cell>
          <cell r="B865" t="str">
            <v>GS090583</v>
          </cell>
          <cell r="C865">
            <v>5</v>
          </cell>
          <cell r="D865" t="str">
            <v>GI090848</v>
          </cell>
          <cell r="E865">
            <v>20090223</v>
          </cell>
          <cell r="F865" t="str">
            <v>7097</v>
          </cell>
          <cell r="G865" t="str">
            <v>ATB BENELUX B.V.</v>
          </cell>
          <cell r="H865" t="str">
            <v>STOCK SALES</v>
          </cell>
          <cell r="I865">
            <v>11</v>
          </cell>
          <cell r="J865" t="str">
            <v>Feb-2009</v>
          </cell>
          <cell r="K865" t="str">
            <v>Feb-2009</v>
          </cell>
          <cell r="L865" t="str">
            <v>GF</v>
          </cell>
          <cell r="M865" t="str">
            <v>INVERTER</v>
          </cell>
          <cell r="N865" t="str">
            <v>PCS</v>
          </cell>
          <cell r="O865">
            <v>15</v>
          </cell>
          <cell r="P865">
            <v>2806</v>
          </cell>
          <cell r="Q865" t="str">
            <v>G11</v>
          </cell>
          <cell r="R865">
            <v>0</v>
          </cell>
          <cell r="S865">
            <v>2806.0722000000001</v>
          </cell>
          <cell r="T865">
            <v>5612.1444000000001</v>
          </cell>
          <cell r="U865">
            <v>2</v>
          </cell>
        </row>
        <row r="866">
          <cell r="A866" t="str">
            <v>FRN90G11S-4EN</v>
          </cell>
          <cell r="B866" t="str">
            <v>GS090616</v>
          </cell>
          <cell r="C866">
            <v>122</v>
          </cell>
          <cell r="D866" t="str">
            <v>GI090887</v>
          </cell>
          <cell r="E866">
            <v>20090225</v>
          </cell>
          <cell r="F866" t="str">
            <v>4028</v>
          </cell>
          <cell r="G866" t="str">
            <v>KON-TEK AUTOMATION AND DRIVES</v>
          </cell>
          <cell r="H866" t="str">
            <v>STOCK SALES</v>
          </cell>
          <cell r="I866">
            <v>9</v>
          </cell>
          <cell r="J866" t="str">
            <v>Feb-2009</v>
          </cell>
          <cell r="K866" t="str">
            <v>Feb-2009</v>
          </cell>
          <cell r="L866" t="str">
            <v>GF</v>
          </cell>
          <cell r="M866" t="str">
            <v>INVERTER</v>
          </cell>
          <cell r="N866" t="str">
            <v>PCS</v>
          </cell>
          <cell r="O866">
            <v>15</v>
          </cell>
          <cell r="P866">
            <v>2806</v>
          </cell>
          <cell r="Q866" t="str">
            <v>G11</v>
          </cell>
          <cell r="R866">
            <v>0</v>
          </cell>
          <cell r="S866">
            <v>2806.0722000000001</v>
          </cell>
          <cell r="T866">
            <v>5612.1444000000001</v>
          </cell>
          <cell r="U866">
            <v>2</v>
          </cell>
        </row>
        <row r="867">
          <cell r="A867" t="str">
            <v>OPC-G11S-DEV</v>
          </cell>
          <cell r="B867" t="str">
            <v>GS090399</v>
          </cell>
          <cell r="C867">
            <v>2</v>
          </cell>
          <cell r="D867" t="str">
            <v>GI090525</v>
          </cell>
          <cell r="E867">
            <v>20090203</v>
          </cell>
          <cell r="F867" t="str">
            <v>7292</v>
          </cell>
          <cell r="G867" t="str">
            <v>FUJI ELECTRIC FA SINGAPORE PRIVATE LTD</v>
          </cell>
          <cell r="H867" t="str">
            <v>STOCK SALES</v>
          </cell>
          <cell r="I867">
            <v>65</v>
          </cell>
          <cell r="J867" t="str">
            <v>Feb-2009</v>
          </cell>
          <cell r="K867" t="str">
            <v>Feb-2009</v>
          </cell>
          <cell r="L867" t="str">
            <v>GF</v>
          </cell>
          <cell r="M867" t="str">
            <v>INVERTER</v>
          </cell>
          <cell r="N867" t="str">
            <v>PCS</v>
          </cell>
          <cell r="O867">
            <v>67</v>
          </cell>
          <cell r="P867">
            <v>156</v>
          </cell>
          <cell r="Q867" t="str">
            <v>HMS</v>
          </cell>
          <cell r="R867">
            <v>0</v>
          </cell>
          <cell r="S867">
            <v>156.18809999999999</v>
          </cell>
          <cell r="T867">
            <v>312.37619999999998</v>
          </cell>
          <cell r="U867">
            <v>2</v>
          </cell>
        </row>
        <row r="868">
          <cell r="A868" t="str">
            <v>OPC-G11S-DEV</v>
          </cell>
          <cell r="B868" t="str">
            <v>GS090597</v>
          </cell>
          <cell r="C868">
            <v>1</v>
          </cell>
          <cell r="D868" t="str">
            <v>GI090732</v>
          </cell>
          <cell r="E868">
            <v>20090218</v>
          </cell>
          <cell r="F868" t="str">
            <v>7292</v>
          </cell>
          <cell r="G868" t="str">
            <v>FUJI ELECTRIC FA SINGAPORE PRIVATE LTD</v>
          </cell>
          <cell r="H868" t="str">
            <v>STOCK SALES</v>
          </cell>
          <cell r="I868">
            <v>62</v>
          </cell>
          <cell r="J868" t="str">
            <v>Feb-2009</v>
          </cell>
          <cell r="K868" t="str">
            <v>Feb-2009</v>
          </cell>
          <cell r="L868" t="str">
            <v>GF</v>
          </cell>
          <cell r="M868" t="str">
            <v>INVERTER</v>
          </cell>
          <cell r="N868" t="str">
            <v>PCS</v>
          </cell>
          <cell r="O868">
            <v>67</v>
          </cell>
          <cell r="P868">
            <v>156</v>
          </cell>
          <cell r="Q868" t="str">
            <v>HMS</v>
          </cell>
          <cell r="R868">
            <v>0</v>
          </cell>
          <cell r="S868">
            <v>156.18809999999999</v>
          </cell>
          <cell r="T868">
            <v>468.5643</v>
          </cell>
          <cell r="U868">
            <v>3</v>
          </cell>
        </row>
        <row r="869">
          <cell r="A869" t="str">
            <v>OPC-G11S-MBP</v>
          </cell>
          <cell r="B869" t="str">
            <v>GS090456</v>
          </cell>
          <cell r="C869">
            <v>1</v>
          </cell>
          <cell r="D869" t="str">
            <v>GI090585</v>
          </cell>
          <cell r="E869">
            <v>20090209</v>
          </cell>
          <cell r="F869" t="str">
            <v>7086</v>
          </cell>
          <cell r="G869" t="str">
            <v>GE CONSUMER &amp; INDUSTRIAL</v>
          </cell>
          <cell r="H869" t="str">
            <v>STOCK SALES</v>
          </cell>
          <cell r="I869">
            <v>0</v>
          </cell>
          <cell r="J869" t="str">
            <v>Feb-2009</v>
          </cell>
          <cell r="K869" t="str">
            <v>Feb-2009</v>
          </cell>
          <cell r="L869" t="str">
            <v>GF</v>
          </cell>
          <cell r="M869" t="str">
            <v>INVERTER</v>
          </cell>
          <cell r="N869" t="str">
            <v>PCS</v>
          </cell>
          <cell r="O869">
            <v>9</v>
          </cell>
          <cell r="P869">
            <v>325</v>
          </cell>
          <cell r="Q869" t="str">
            <v>HMS</v>
          </cell>
          <cell r="R869">
            <v>0</v>
          </cell>
          <cell r="S869">
            <v>255.76920000000001</v>
          </cell>
          <cell r="T869">
            <v>2301.9228000000003</v>
          </cell>
          <cell r="U869">
            <v>9</v>
          </cell>
        </row>
        <row r="870">
          <cell r="A870" t="str">
            <v>FRN11LM1S-4EA</v>
          </cell>
          <cell r="B870" t="str">
            <v>GS090502</v>
          </cell>
          <cell r="C870">
            <v>1</v>
          </cell>
          <cell r="D870" t="str">
            <v>GI090645</v>
          </cell>
          <cell r="E870">
            <v>20090211</v>
          </cell>
          <cell r="F870" t="str">
            <v>7215</v>
          </cell>
          <cell r="G870" t="str">
            <v>AMTEK SPOL. S R. O. SP. Z O. O.</v>
          </cell>
          <cell r="H870" t="str">
            <v>STOCK SALES</v>
          </cell>
          <cell r="I870">
            <v>65</v>
          </cell>
          <cell r="J870" t="str">
            <v>Feb-2009</v>
          </cell>
          <cell r="K870" t="str">
            <v>Feb-2009</v>
          </cell>
          <cell r="L870" t="str">
            <v>GF</v>
          </cell>
          <cell r="M870" t="str">
            <v>INVERTER</v>
          </cell>
          <cell r="N870" t="str">
            <v>PCS</v>
          </cell>
          <cell r="O870">
            <v>71</v>
          </cell>
          <cell r="P870">
            <v>425</v>
          </cell>
          <cell r="Q870" t="str">
            <v>LIFT</v>
          </cell>
          <cell r="R870">
            <v>0</v>
          </cell>
          <cell r="S870">
            <v>424.68520000000001</v>
          </cell>
          <cell r="T870">
            <v>1274.0556000000001</v>
          </cell>
          <cell r="U870">
            <v>3</v>
          </cell>
        </row>
        <row r="871">
          <cell r="A871" t="str">
            <v>FRN11LM1S-4EA</v>
          </cell>
          <cell r="B871" t="str">
            <v>GS090526</v>
          </cell>
          <cell r="C871">
            <v>1</v>
          </cell>
          <cell r="D871" t="str">
            <v>GI090659</v>
          </cell>
          <cell r="E871">
            <v>20090211</v>
          </cell>
          <cell r="F871" t="str">
            <v>4380</v>
          </cell>
          <cell r="G871" t="str">
            <v>AMTEK,  SPOL. S R.0.</v>
          </cell>
          <cell r="H871" t="str">
            <v>STOCK SALES</v>
          </cell>
          <cell r="I871">
            <v>64</v>
          </cell>
          <cell r="J871" t="str">
            <v>Feb-2009</v>
          </cell>
          <cell r="K871" t="str">
            <v>Feb-2009</v>
          </cell>
          <cell r="L871" t="str">
            <v>GF</v>
          </cell>
          <cell r="M871" t="str">
            <v>INVERTER</v>
          </cell>
          <cell r="N871" t="str">
            <v>PCS</v>
          </cell>
          <cell r="O871">
            <v>71</v>
          </cell>
          <cell r="P871">
            <v>425</v>
          </cell>
          <cell r="Q871" t="str">
            <v>LIFT</v>
          </cell>
          <cell r="R871">
            <v>0</v>
          </cell>
          <cell r="S871">
            <v>424.68520000000001</v>
          </cell>
          <cell r="T871">
            <v>424.68520000000001</v>
          </cell>
          <cell r="U871">
            <v>1</v>
          </cell>
        </row>
        <row r="872">
          <cell r="A872" t="str">
            <v>FRN11LM1S-4EA</v>
          </cell>
          <cell r="B872" t="str">
            <v>GS084327</v>
          </cell>
          <cell r="C872">
            <v>1</v>
          </cell>
          <cell r="D872" t="str">
            <v>GI090715</v>
          </cell>
          <cell r="E872">
            <v>20090213</v>
          </cell>
          <cell r="F872" t="str">
            <v>7848</v>
          </cell>
          <cell r="G872" t="str">
            <v>LM LIFTMATERIAL GMBH</v>
          </cell>
          <cell r="H872" t="str">
            <v>STOCK SALES</v>
          </cell>
          <cell r="I872">
            <v>63</v>
          </cell>
          <cell r="J872" t="str">
            <v>Feb-2009</v>
          </cell>
          <cell r="K872" t="str">
            <v>Feb-2009</v>
          </cell>
          <cell r="L872" t="str">
            <v>GF</v>
          </cell>
          <cell r="M872" t="str">
            <v>INVERTER</v>
          </cell>
          <cell r="N872" t="str">
            <v>PCS</v>
          </cell>
          <cell r="O872">
            <v>71</v>
          </cell>
          <cell r="P872">
            <v>425</v>
          </cell>
          <cell r="Q872" t="str">
            <v>LIFT</v>
          </cell>
          <cell r="R872">
            <v>0</v>
          </cell>
          <cell r="S872">
            <v>424.68520000000001</v>
          </cell>
          <cell r="T872">
            <v>424.68520000000001</v>
          </cell>
          <cell r="U872">
            <v>1</v>
          </cell>
        </row>
        <row r="873">
          <cell r="A873" t="str">
            <v>FRN11LM1S-4EA</v>
          </cell>
          <cell r="B873" t="str">
            <v>GS084330</v>
          </cell>
          <cell r="C873">
            <v>1</v>
          </cell>
          <cell r="D873" t="str">
            <v>GI090716</v>
          </cell>
          <cell r="E873">
            <v>20090213</v>
          </cell>
          <cell r="F873" t="str">
            <v>7848</v>
          </cell>
          <cell r="G873" t="str">
            <v>LM LIFTMATERIAL GMBH</v>
          </cell>
          <cell r="H873" t="str">
            <v>STOCK SALES</v>
          </cell>
          <cell r="I873">
            <v>62</v>
          </cell>
          <cell r="J873" t="str">
            <v>Feb-2009</v>
          </cell>
          <cell r="K873" t="str">
            <v>Feb-2009</v>
          </cell>
          <cell r="L873" t="str">
            <v>GF</v>
          </cell>
          <cell r="M873" t="str">
            <v>INVERTER</v>
          </cell>
          <cell r="N873" t="str">
            <v>PCS</v>
          </cell>
          <cell r="O873">
            <v>71</v>
          </cell>
          <cell r="P873">
            <v>425</v>
          </cell>
          <cell r="Q873" t="str">
            <v>LIFT</v>
          </cell>
          <cell r="R873">
            <v>0</v>
          </cell>
          <cell r="S873">
            <v>424.68520000000001</v>
          </cell>
          <cell r="T873">
            <v>424.68520000000001</v>
          </cell>
          <cell r="U873">
            <v>1</v>
          </cell>
        </row>
        <row r="874">
          <cell r="A874" t="str">
            <v>FRN11LM1S-4EA</v>
          </cell>
          <cell r="B874" t="str">
            <v>GS084331</v>
          </cell>
          <cell r="C874">
            <v>1</v>
          </cell>
          <cell r="D874" t="str">
            <v>GI090717</v>
          </cell>
          <cell r="E874">
            <v>20090213</v>
          </cell>
          <cell r="F874" t="str">
            <v>7848</v>
          </cell>
          <cell r="G874" t="str">
            <v>LM LIFTMATERIAL GMBH</v>
          </cell>
          <cell r="H874" t="str">
            <v>STOCK SALES</v>
          </cell>
          <cell r="I874">
            <v>61</v>
          </cell>
          <cell r="J874" t="str">
            <v>Feb-2009</v>
          </cell>
          <cell r="K874" t="str">
            <v>Feb-2009</v>
          </cell>
          <cell r="L874" t="str">
            <v>GF</v>
          </cell>
          <cell r="M874" t="str">
            <v>INVERTER</v>
          </cell>
          <cell r="N874" t="str">
            <v>PCS</v>
          </cell>
          <cell r="O874">
            <v>71</v>
          </cell>
          <cell r="P874">
            <v>425</v>
          </cell>
          <cell r="Q874" t="str">
            <v>LIFT</v>
          </cell>
          <cell r="R874">
            <v>0</v>
          </cell>
          <cell r="S874">
            <v>424.68520000000001</v>
          </cell>
          <cell r="T874">
            <v>424.68520000000001</v>
          </cell>
          <cell r="U874">
            <v>1</v>
          </cell>
        </row>
        <row r="875">
          <cell r="A875" t="str">
            <v>FRN11LM1S-4EA</v>
          </cell>
          <cell r="B875" t="str">
            <v>GS084333</v>
          </cell>
          <cell r="C875">
            <v>1</v>
          </cell>
          <cell r="D875" t="str">
            <v>GI090718</v>
          </cell>
          <cell r="E875">
            <v>20090213</v>
          </cell>
          <cell r="F875" t="str">
            <v>7848</v>
          </cell>
          <cell r="G875" t="str">
            <v>LM LIFTMATERIAL GMBH</v>
          </cell>
          <cell r="H875" t="str">
            <v>STOCK SALES</v>
          </cell>
          <cell r="I875">
            <v>60</v>
          </cell>
          <cell r="J875" t="str">
            <v>Feb-2009</v>
          </cell>
          <cell r="K875" t="str">
            <v>Feb-2009</v>
          </cell>
          <cell r="L875" t="str">
            <v>GF</v>
          </cell>
          <cell r="M875" t="str">
            <v>INVERTER</v>
          </cell>
          <cell r="N875" t="str">
            <v>PCS</v>
          </cell>
          <cell r="O875">
            <v>71</v>
          </cell>
          <cell r="P875">
            <v>425</v>
          </cell>
          <cell r="Q875" t="str">
            <v>LIFT</v>
          </cell>
          <cell r="R875">
            <v>0</v>
          </cell>
          <cell r="S875">
            <v>424.68520000000001</v>
          </cell>
          <cell r="T875">
            <v>424.68520000000001</v>
          </cell>
          <cell r="U875">
            <v>1</v>
          </cell>
        </row>
        <row r="876">
          <cell r="A876" t="str">
            <v>FRN11LM1S-4EA</v>
          </cell>
          <cell r="B876" t="str">
            <v>GS084334</v>
          </cell>
          <cell r="C876">
            <v>1</v>
          </cell>
          <cell r="D876" t="str">
            <v>GI090719</v>
          </cell>
          <cell r="E876">
            <v>20090213</v>
          </cell>
          <cell r="F876" t="str">
            <v>7848</v>
          </cell>
          <cell r="G876" t="str">
            <v>LM LIFTMATERIAL GMBH</v>
          </cell>
          <cell r="H876" t="str">
            <v>STOCK SALES</v>
          </cell>
          <cell r="I876">
            <v>59</v>
          </cell>
          <cell r="J876" t="str">
            <v>Feb-2009</v>
          </cell>
          <cell r="K876" t="str">
            <v>Feb-2009</v>
          </cell>
          <cell r="L876" t="str">
            <v>GF</v>
          </cell>
          <cell r="M876" t="str">
            <v>INVERTER</v>
          </cell>
          <cell r="N876" t="str">
            <v>PCS</v>
          </cell>
          <cell r="O876">
            <v>71</v>
          </cell>
          <cell r="P876">
            <v>425</v>
          </cell>
          <cell r="Q876" t="str">
            <v>LIFT</v>
          </cell>
          <cell r="R876">
            <v>0</v>
          </cell>
          <cell r="S876">
            <v>424.68520000000001</v>
          </cell>
          <cell r="T876">
            <v>424.68520000000001</v>
          </cell>
          <cell r="U876">
            <v>1</v>
          </cell>
        </row>
        <row r="877">
          <cell r="A877" t="str">
            <v>FRN11LM1S-4EA</v>
          </cell>
          <cell r="B877" t="str">
            <v>GS090533</v>
          </cell>
          <cell r="C877">
            <v>2</v>
          </cell>
          <cell r="D877" t="str">
            <v>GI090745</v>
          </cell>
          <cell r="E877">
            <v>20090217</v>
          </cell>
          <cell r="F877" t="str">
            <v>7710</v>
          </cell>
          <cell r="G877" t="str">
            <v>NEW LIFT GMBH</v>
          </cell>
          <cell r="H877" t="str">
            <v>STOCK SALES</v>
          </cell>
          <cell r="I877">
            <v>57</v>
          </cell>
          <cell r="J877" t="str">
            <v>Feb-2009</v>
          </cell>
          <cell r="K877" t="str">
            <v>Feb-2009</v>
          </cell>
          <cell r="L877" t="str">
            <v>GF</v>
          </cell>
          <cell r="M877" t="str">
            <v>INVERTER</v>
          </cell>
          <cell r="N877" t="str">
            <v>PCS</v>
          </cell>
          <cell r="O877">
            <v>71</v>
          </cell>
          <cell r="P877">
            <v>425</v>
          </cell>
          <cell r="Q877" t="str">
            <v>LIFT</v>
          </cell>
          <cell r="R877">
            <v>0</v>
          </cell>
          <cell r="S877">
            <v>424.68520000000001</v>
          </cell>
          <cell r="T877">
            <v>849.37040000000002</v>
          </cell>
          <cell r="U877">
            <v>2</v>
          </cell>
        </row>
        <row r="878">
          <cell r="A878" t="str">
            <v>FRN11LM1S-4EA</v>
          </cell>
          <cell r="B878" t="str">
            <v>GS090689</v>
          </cell>
          <cell r="C878">
            <v>2</v>
          </cell>
          <cell r="D878" t="str">
            <v>GI090824</v>
          </cell>
          <cell r="E878">
            <v>20090220</v>
          </cell>
          <cell r="F878" t="str">
            <v>7215</v>
          </cell>
          <cell r="G878" t="str">
            <v>AMTEK SPOL. S R. O. SP. Z O. O.</v>
          </cell>
          <cell r="H878" t="str">
            <v>STOCK SALES</v>
          </cell>
          <cell r="I878">
            <v>54</v>
          </cell>
          <cell r="J878" t="str">
            <v>Feb-2009</v>
          </cell>
          <cell r="K878" t="str">
            <v>Feb-2009</v>
          </cell>
          <cell r="L878" t="str">
            <v>GF</v>
          </cell>
          <cell r="M878" t="str">
            <v>INVERTER</v>
          </cell>
          <cell r="N878" t="str">
            <v>PCS</v>
          </cell>
          <cell r="O878">
            <v>71</v>
          </cell>
          <cell r="P878">
            <v>425</v>
          </cell>
          <cell r="Q878" t="str">
            <v>LIFT</v>
          </cell>
          <cell r="R878">
            <v>0</v>
          </cell>
          <cell r="S878">
            <v>424.68520000000001</v>
          </cell>
          <cell r="T878">
            <v>1274.0556000000001</v>
          </cell>
          <cell r="U878">
            <v>3</v>
          </cell>
        </row>
        <row r="879">
          <cell r="A879" t="str">
            <v>FRN11LM1S-4EA</v>
          </cell>
          <cell r="B879" t="str">
            <v>GS090682</v>
          </cell>
          <cell r="C879">
            <v>13</v>
          </cell>
          <cell r="D879" t="str">
            <v>GI090821</v>
          </cell>
          <cell r="E879">
            <v>20090220</v>
          </cell>
          <cell r="F879" t="str">
            <v>7275</v>
          </cell>
          <cell r="G879" t="str">
            <v>ALPHA GROUP</v>
          </cell>
          <cell r="H879" t="str">
            <v>STOCK SALES</v>
          </cell>
          <cell r="I879">
            <v>44</v>
          </cell>
          <cell r="J879" t="str">
            <v>Feb-2009</v>
          </cell>
          <cell r="K879" t="str">
            <v>Feb-2009</v>
          </cell>
          <cell r="L879" t="str">
            <v>GF</v>
          </cell>
          <cell r="M879" t="str">
            <v>INVERTER</v>
          </cell>
          <cell r="N879" t="str">
            <v>PCS</v>
          </cell>
          <cell r="O879">
            <v>71</v>
          </cell>
          <cell r="P879">
            <v>425</v>
          </cell>
          <cell r="Q879" t="str">
            <v>LIFT</v>
          </cell>
          <cell r="R879">
            <v>0</v>
          </cell>
          <cell r="S879">
            <v>424.68520000000001</v>
          </cell>
          <cell r="T879">
            <v>4246.8519999999999</v>
          </cell>
          <cell r="U879">
            <v>10</v>
          </cell>
        </row>
        <row r="880">
          <cell r="A880" t="str">
            <v>FRN11LM1S-4EA</v>
          </cell>
          <cell r="B880" t="str">
            <v>GS090591</v>
          </cell>
          <cell r="C880">
            <v>5</v>
          </cell>
          <cell r="D880" t="str">
            <v>GI090849</v>
          </cell>
          <cell r="E880">
            <v>20090223</v>
          </cell>
          <cell r="F880" t="str">
            <v>7097</v>
          </cell>
          <cell r="G880" t="str">
            <v>ATB BENELUX B.V.</v>
          </cell>
          <cell r="H880" t="str">
            <v>STOCK SALES</v>
          </cell>
          <cell r="I880">
            <v>43</v>
          </cell>
          <cell r="J880" t="str">
            <v>Feb-2009</v>
          </cell>
          <cell r="K880" t="str">
            <v>Feb-2009</v>
          </cell>
          <cell r="L880" t="str">
            <v>GF</v>
          </cell>
          <cell r="M880" t="str">
            <v>INVERTER</v>
          </cell>
          <cell r="N880" t="str">
            <v>PCS</v>
          </cell>
          <cell r="O880">
            <v>71</v>
          </cell>
          <cell r="P880">
            <v>425</v>
          </cell>
          <cell r="Q880" t="str">
            <v>LIFT</v>
          </cell>
          <cell r="R880">
            <v>0</v>
          </cell>
          <cell r="S880">
            <v>424.68520000000001</v>
          </cell>
          <cell r="T880">
            <v>424.68520000000001</v>
          </cell>
          <cell r="U880">
            <v>1</v>
          </cell>
        </row>
        <row r="881">
          <cell r="A881" t="str">
            <v>FRN11LM1S-4EA</v>
          </cell>
          <cell r="B881" t="str">
            <v>GS090616</v>
          </cell>
          <cell r="C881">
            <v>159</v>
          </cell>
          <cell r="D881" t="str">
            <v>GI090887</v>
          </cell>
          <cell r="E881">
            <v>20090225</v>
          </cell>
          <cell r="F881" t="str">
            <v>4028</v>
          </cell>
          <cell r="G881" t="str">
            <v>KON-TEK AUTOMATION AND DRIVES</v>
          </cell>
          <cell r="H881" t="str">
            <v>STOCK SALES</v>
          </cell>
          <cell r="I881">
            <v>41</v>
          </cell>
          <cell r="J881" t="str">
            <v>Feb-2009</v>
          </cell>
          <cell r="K881" t="str">
            <v>Feb-2009</v>
          </cell>
          <cell r="L881" t="str">
            <v>GF</v>
          </cell>
          <cell r="M881" t="str">
            <v>INVERTER</v>
          </cell>
          <cell r="N881" t="str">
            <v>PCS</v>
          </cell>
          <cell r="O881">
            <v>71</v>
          </cell>
          <cell r="P881">
            <v>425</v>
          </cell>
          <cell r="Q881" t="str">
            <v>LIFT</v>
          </cell>
          <cell r="R881">
            <v>0</v>
          </cell>
          <cell r="S881">
            <v>424.68520000000001</v>
          </cell>
          <cell r="T881">
            <v>849.37040000000002</v>
          </cell>
          <cell r="U881">
            <v>2</v>
          </cell>
        </row>
        <row r="882">
          <cell r="A882" t="str">
            <v>FRN11LM1S-4EA</v>
          </cell>
          <cell r="B882" t="str">
            <v>GS084352</v>
          </cell>
          <cell r="C882">
            <v>1</v>
          </cell>
          <cell r="D882" t="str">
            <v>GI090960</v>
          </cell>
          <cell r="E882">
            <v>20090227</v>
          </cell>
          <cell r="F882" t="str">
            <v>7848</v>
          </cell>
          <cell r="G882" t="str">
            <v>LM LIFTMATERIAL GMBH</v>
          </cell>
          <cell r="H882" t="str">
            <v>STOCK SALES</v>
          </cell>
          <cell r="I882">
            <v>40</v>
          </cell>
          <cell r="J882" t="str">
            <v>Feb-2009</v>
          </cell>
          <cell r="K882" t="str">
            <v>Feb-2009</v>
          </cell>
          <cell r="L882" t="str">
            <v>GF</v>
          </cell>
          <cell r="M882" t="str">
            <v>INVERTER</v>
          </cell>
          <cell r="N882" t="str">
            <v>PCS</v>
          </cell>
          <cell r="O882">
            <v>71</v>
          </cell>
          <cell r="P882">
            <v>425</v>
          </cell>
          <cell r="Q882" t="str">
            <v>LIFT</v>
          </cell>
          <cell r="R882">
            <v>0</v>
          </cell>
          <cell r="S882">
            <v>424.68520000000001</v>
          </cell>
          <cell r="T882">
            <v>424.68520000000001</v>
          </cell>
          <cell r="U882">
            <v>1</v>
          </cell>
        </row>
        <row r="883">
          <cell r="A883" t="str">
            <v>FRN11LM1S-4EA</v>
          </cell>
          <cell r="B883" t="str">
            <v>GS090206</v>
          </cell>
          <cell r="C883">
            <v>1</v>
          </cell>
          <cell r="D883" t="str">
            <v>GI090963</v>
          </cell>
          <cell r="E883">
            <v>20090227</v>
          </cell>
          <cell r="F883" t="str">
            <v>7848</v>
          </cell>
          <cell r="G883" t="str">
            <v>LM LIFTMATERIAL GMBH</v>
          </cell>
          <cell r="H883" t="str">
            <v>STOCK SALES</v>
          </cell>
          <cell r="I883">
            <v>39</v>
          </cell>
          <cell r="J883" t="str">
            <v>Feb-2009</v>
          </cell>
          <cell r="K883" t="str">
            <v>Feb-2009</v>
          </cell>
          <cell r="L883" t="str">
            <v>GF</v>
          </cell>
          <cell r="M883" t="str">
            <v>INVERTER</v>
          </cell>
          <cell r="N883" t="str">
            <v>PCS</v>
          </cell>
          <cell r="O883">
            <v>71</v>
          </cell>
          <cell r="P883">
            <v>425</v>
          </cell>
          <cell r="Q883" t="str">
            <v>LIFT</v>
          </cell>
          <cell r="R883">
            <v>0</v>
          </cell>
          <cell r="S883">
            <v>424.68520000000001</v>
          </cell>
          <cell r="T883">
            <v>424.68520000000001</v>
          </cell>
          <cell r="U883">
            <v>1</v>
          </cell>
        </row>
        <row r="884">
          <cell r="A884" t="str">
            <v>FRN15LM1S-4EA</v>
          </cell>
          <cell r="B884" t="str">
            <v>GS090490</v>
          </cell>
          <cell r="C884">
            <v>1</v>
          </cell>
          <cell r="D884" t="str">
            <v>GI090635</v>
          </cell>
          <cell r="E884">
            <v>20090210</v>
          </cell>
          <cell r="F884" t="str">
            <v>7860</v>
          </cell>
          <cell r="G884" t="str">
            <v>ORION AUFZUGSDIENST U. ELEKTROANLAGEN</v>
          </cell>
          <cell r="H884" t="str">
            <v>STOCK SALES</v>
          </cell>
          <cell r="I884">
            <v>36</v>
          </cell>
          <cell r="J884" t="str">
            <v>Feb-2009</v>
          </cell>
          <cell r="K884" t="str">
            <v>Feb-2009</v>
          </cell>
          <cell r="L884" t="str">
            <v>GF</v>
          </cell>
          <cell r="M884" t="str">
            <v>INVERTER</v>
          </cell>
          <cell r="N884" t="str">
            <v>PCS</v>
          </cell>
          <cell r="O884">
            <v>42</v>
          </cell>
          <cell r="P884">
            <v>598</v>
          </cell>
          <cell r="Q884" t="str">
            <v>LIFT</v>
          </cell>
          <cell r="R884">
            <v>0</v>
          </cell>
          <cell r="S884">
            <v>597.74720000000002</v>
          </cell>
          <cell r="T884">
            <v>597.74720000000002</v>
          </cell>
          <cell r="U884">
            <v>1</v>
          </cell>
        </row>
        <row r="885">
          <cell r="A885" t="str">
            <v>FRN15LM1S-4EA</v>
          </cell>
          <cell r="B885" t="str">
            <v>GS090092</v>
          </cell>
          <cell r="C885">
            <v>1</v>
          </cell>
          <cell r="D885" t="str">
            <v>GI090734</v>
          </cell>
          <cell r="E885">
            <v>20090217</v>
          </cell>
          <cell r="F885" t="str">
            <v>7215</v>
          </cell>
          <cell r="G885" t="str">
            <v>AMTEK SPOL. S R. O. SP. Z O. O.</v>
          </cell>
          <cell r="H885" t="str">
            <v>STOCK SALES</v>
          </cell>
          <cell r="I885">
            <v>35</v>
          </cell>
          <cell r="J885" t="str">
            <v>Feb-2009</v>
          </cell>
          <cell r="K885" t="str">
            <v>Feb-2009</v>
          </cell>
          <cell r="L885" t="str">
            <v>GF</v>
          </cell>
          <cell r="M885" t="str">
            <v>INVERTER</v>
          </cell>
          <cell r="N885" t="str">
            <v>PCS</v>
          </cell>
          <cell r="O885">
            <v>42</v>
          </cell>
          <cell r="P885">
            <v>598</v>
          </cell>
          <cell r="Q885" t="str">
            <v>LIFT</v>
          </cell>
          <cell r="R885">
            <v>0</v>
          </cell>
          <cell r="S885">
            <v>597.74720000000002</v>
          </cell>
          <cell r="T885">
            <v>597.74720000000002</v>
          </cell>
          <cell r="U885">
            <v>1</v>
          </cell>
        </row>
        <row r="886">
          <cell r="A886" t="str">
            <v>FRN15LM1S-4EA</v>
          </cell>
          <cell r="B886" t="str">
            <v>GS090682</v>
          </cell>
          <cell r="C886">
            <v>14</v>
          </cell>
          <cell r="D886" t="str">
            <v>GI090821</v>
          </cell>
          <cell r="E886">
            <v>20090220</v>
          </cell>
          <cell r="F886" t="str">
            <v>7275</v>
          </cell>
          <cell r="G886" t="str">
            <v>ALPHA GROUP</v>
          </cell>
          <cell r="H886" t="str">
            <v>STOCK SALES</v>
          </cell>
          <cell r="I886">
            <v>33</v>
          </cell>
          <cell r="J886" t="str">
            <v>Feb-2009</v>
          </cell>
          <cell r="K886" t="str">
            <v>Feb-2009</v>
          </cell>
          <cell r="L886" t="str">
            <v>GF</v>
          </cell>
          <cell r="M886" t="str">
            <v>INVERTER</v>
          </cell>
          <cell r="N886" t="str">
            <v>PCS</v>
          </cell>
          <cell r="O886">
            <v>42</v>
          </cell>
          <cell r="P886">
            <v>598</v>
          </cell>
          <cell r="Q886" t="str">
            <v>LIFT</v>
          </cell>
          <cell r="R886">
            <v>0</v>
          </cell>
          <cell r="S886">
            <v>597.74720000000002</v>
          </cell>
          <cell r="T886">
            <v>1195.4944</v>
          </cell>
          <cell r="U886">
            <v>2</v>
          </cell>
        </row>
        <row r="887">
          <cell r="A887" t="str">
            <v>FRN15LM1S-4SD</v>
          </cell>
          <cell r="B887" t="str">
            <v>GS090148</v>
          </cell>
          <cell r="C887">
            <v>2</v>
          </cell>
          <cell r="D887" t="str">
            <v>GI090560</v>
          </cell>
          <cell r="E887">
            <v>20090210</v>
          </cell>
          <cell r="F887" t="str">
            <v>7716</v>
          </cell>
          <cell r="G887" t="str">
            <v>MEA</v>
          </cell>
          <cell r="H887" t="str">
            <v>STOCK SALES</v>
          </cell>
          <cell r="I887">
            <v>53</v>
          </cell>
          <cell r="J887" t="str">
            <v>Feb-2009</v>
          </cell>
          <cell r="K887" t="str">
            <v>Feb-2009</v>
          </cell>
          <cell r="L887" t="str">
            <v>GF</v>
          </cell>
          <cell r="M887" t="str">
            <v>INVERTER</v>
          </cell>
          <cell r="N887" t="str">
            <v>PCS</v>
          </cell>
          <cell r="O887">
            <v>58</v>
          </cell>
          <cell r="P887">
            <v>599</v>
          </cell>
          <cell r="Q887" t="str">
            <v>LIFT</v>
          </cell>
          <cell r="R887">
            <v>0</v>
          </cell>
          <cell r="S887">
            <v>599.18859999999995</v>
          </cell>
          <cell r="T887">
            <v>2995.9429999999998</v>
          </cell>
          <cell r="U887">
            <v>5</v>
          </cell>
        </row>
        <row r="888">
          <cell r="A888" t="str">
            <v>FRN18.5LM1S-4EA</v>
          </cell>
          <cell r="B888" t="str">
            <v>GS090634</v>
          </cell>
          <cell r="C888">
            <v>1</v>
          </cell>
          <cell r="D888" t="str">
            <v>GI090768</v>
          </cell>
          <cell r="E888">
            <v>20090218</v>
          </cell>
          <cell r="F888" t="str">
            <v>7992</v>
          </cell>
          <cell r="G888" t="str">
            <v>JOHANN SCHUM AUFZUGTECHNIK GMBH</v>
          </cell>
          <cell r="H888" t="str">
            <v>STOCK SALES</v>
          </cell>
          <cell r="I888">
            <v>49</v>
          </cell>
          <cell r="J888" t="str">
            <v>Feb-2009</v>
          </cell>
          <cell r="K888" t="str">
            <v>Feb-2009</v>
          </cell>
          <cell r="L888" t="str">
            <v>GF</v>
          </cell>
          <cell r="M888" t="str">
            <v>INVERTER</v>
          </cell>
          <cell r="N888" t="str">
            <v>PCS</v>
          </cell>
          <cell r="O888">
            <v>50</v>
          </cell>
          <cell r="P888">
            <v>652</v>
          </cell>
          <cell r="Q888" t="str">
            <v>LIFT</v>
          </cell>
          <cell r="R888">
            <v>0</v>
          </cell>
          <cell r="S888">
            <v>652.10860000000002</v>
          </cell>
          <cell r="T888">
            <v>652.10860000000002</v>
          </cell>
          <cell r="U888">
            <v>1</v>
          </cell>
        </row>
        <row r="889">
          <cell r="A889" t="str">
            <v>FRN18.5LM1S-4EA</v>
          </cell>
          <cell r="B889" t="str">
            <v>GS090282</v>
          </cell>
          <cell r="C889">
            <v>1</v>
          </cell>
          <cell r="D889" t="str">
            <v>GI090966</v>
          </cell>
          <cell r="E889">
            <v>20090223</v>
          </cell>
          <cell r="F889" t="str">
            <v>7848</v>
          </cell>
          <cell r="G889" t="str">
            <v>LM LIFTMATERIAL GMBH</v>
          </cell>
          <cell r="H889" t="str">
            <v>STOCK SALES</v>
          </cell>
          <cell r="I889">
            <v>48</v>
          </cell>
          <cell r="J889" t="str">
            <v>Feb-2009</v>
          </cell>
          <cell r="K889" t="str">
            <v>Feb-2009</v>
          </cell>
          <cell r="L889" t="str">
            <v>GF</v>
          </cell>
          <cell r="M889" t="str">
            <v>INVERTER</v>
          </cell>
          <cell r="N889" t="str">
            <v>PCS</v>
          </cell>
          <cell r="O889">
            <v>50</v>
          </cell>
          <cell r="P889">
            <v>652</v>
          </cell>
          <cell r="Q889" t="str">
            <v>LIFT</v>
          </cell>
          <cell r="R889">
            <v>0</v>
          </cell>
          <cell r="S889">
            <v>652.10860000000002</v>
          </cell>
          <cell r="T889">
            <v>652.10860000000002</v>
          </cell>
          <cell r="U889">
            <v>1</v>
          </cell>
        </row>
        <row r="890">
          <cell r="A890" t="str">
            <v>FRN18.5LM1S-4EA</v>
          </cell>
          <cell r="B890" t="str">
            <v>GS090280</v>
          </cell>
          <cell r="C890">
            <v>1</v>
          </cell>
          <cell r="D890" t="str">
            <v>GI090967</v>
          </cell>
          <cell r="E890">
            <v>20090223</v>
          </cell>
          <cell r="F890" t="str">
            <v>7848</v>
          </cell>
          <cell r="G890" t="str">
            <v>LM LIFTMATERIAL GMBH</v>
          </cell>
          <cell r="H890" t="str">
            <v>STOCK SALES</v>
          </cell>
          <cell r="I890">
            <v>47</v>
          </cell>
          <cell r="J890" t="str">
            <v>Feb-2009</v>
          </cell>
          <cell r="K890" t="str">
            <v>Feb-2009</v>
          </cell>
          <cell r="L890" t="str">
            <v>GF</v>
          </cell>
          <cell r="M890" t="str">
            <v>INVERTER</v>
          </cell>
          <cell r="N890" t="str">
            <v>PCS</v>
          </cell>
          <cell r="O890">
            <v>50</v>
          </cell>
          <cell r="P890">
            <v>652</v>
          </cell>
          <cell r="Q890" t="str">
            <v>LIFT</v>
          </cell>
          <cell r="R890">
            <v>0</v>
          </cell>
          <cell r="S890">
            <v>652.10860000000002</v>
          </cell>
          <cell r="T890">
            <v>652.10860000000002</v>
          </cell>
          <cell r="U890">
            <v>1</v>
          </cell>
        </row>
        <row r="891">
          <cell r="A891" t="str">
            <v>FRN18.5LM1S-4EA</v>
          </cell>
          <cell r="B891" t="str">
            <v>GS090737</v>
          </cell>
          <cell r="C891">
            <v>3</v>
          </cell>
          <cell r="D891" t="str">
            <v>GI090884</v>
          </cell>
          <cell r="E891">
            <v>20090226</v>
          </cell>
          <cell r="F891" t="str">
            <v>7215</v>
          </cell>
          <cell r="G891" t="str">
            <v>AMTEK SPOL. S R. O. SP. Z O. O.</v>
          </cell>
          <cell r="H891" t="str">
            <v>STOCK SALES</v>
          </cell>
          <cell r="I891">
            <v>46</v>
          </cell>
          <cell r="J891" t="str">
            <v>Feb-2009</v>
          </cell>
          <cell r="K891" t="str">
            <v>Feb-2009</v>
          </cell>
          <cell r="L891" t="str">
            <v>GF</v>
          </cell>
          <cell r="M891" t="str">
            <v>INVERTER</v>
          </cell>
          <cell r="N891" t="str">
            <v>PCS</v>
          </cell>
          <cell r="O891">
            <v>50</v>
          </cell>
          <cell r="P891">
            <v>652</v>
          </cell>
          <cell r="Q891" t="str">
            <v>LIFT</v>
          </cell>
          <cell r="R891">
            <v>0</v>
          </cell>
          <cell r="S891">
            <v>652.10860000000002</v>
          </cell>
          <cell r="T891">
            <v>652.10860000000002</v>
          </cell>
          <cell r="U891">
            <v>1</v>
          </cell>
        </row>
        <row r="892">
          <cell r="A892" t="str">
            <v>FRN18.5LM1S-4SD</v>
          </cell>
          <cell r="B892" t="str">
            <v>GS090263</v>
          </cell>
          <cell r="C892">
            <v>2</v>
          </cell>
          <cell r="D892" t="str">
            <v>GI090580</v>
          </cell>
          <cell r="E892">
            <v>20090206</v>
          </cell>
          <cell r="F892" t="str">
            <v>7716</v>
          </cell>
          <cell r="G892" t="str">
            <v>MEA</v>
          </cell>
          <cell r="H892" t="str">
            <v>STOCK SALES</v>
          </cell>
          <cell r="I892">
            <v>21</v>
          </cell>
          <cell r="J892" t="str">
            <v>Feb-2009</v>
          </cell>
          <cell r="K892" t="str">
            <v>Feb-2009</v>
          </cell>
          <cell r="L892" t="str">
            <v>GF</v>
          </cell>
          <cell r="M892" t="str">
            <v>INVERTER</v>
          </cell>
          <cell r="N892" t="str">
            <v>PCS</v>
          </cell>
          <cell r="O892">
            <v>23</v>
          </cell>
          <cell r="P892">
            <v>664</v>
          </cell>
          <cell r="Q892" t="str">
            <v>LIFT</v>
          </cell>
          <cell r="R892">
            <v>0</v>
          </cell>
          <cell r="S892">
            <v>663.7</v>
          </cell>
          <cell r="T892">
            <v>1327.4</v>
          </cell>
          <cell r="U892">
            <v>2</v>
          </cell>
        </row>
        <row r="893">
          <cell r="A893" t="str">
            <v>FRN22LM1S-4EA</v>
          </cell>
          <cell r="B893" t="str">
            <v>GS090468</v>
          </cell>
          <cell r="C893">
            <v>1</v>
          </cell>
          <cell r="D893" t="str">
            <v>GI090607</v>
          </cell>
          <cell r="E893">
            <v>20090206</v>
          </cell>
          <cell r="F893" t="str">
            <v>7684</v>
          </cell>
          <cell r="G893" t="str">
            <v>BEG S.R.L.</v>
          </cell>
          <cell r="H893" t="str">
            <v>STOCK SALES</v>
          </cell>
          <cell r="I893">
            <v>33</v>
          </cell>
          <cell r="J893" t="str">
            <v>Feb-2009</v>
          </cell>
          <cell r="K893" t="str">
            <v>Feb-2009</v>
          </cell>
          <cell r="L893" t="str">
            <v>GF</v>
          </cell>
          <cell r="M893" t="str">
            <v>INVERTER</v>
          </cell>
          <cell r="N893" t="str">
            <v>PCS</v>
          </cell>
          <cell r="O893">
            <v>34</v>
          </cell>
          <cell r="P893">
            <v>764</v>
          </cell>
          <cell r="Q893" t="str">
            <v>LIFT</v>
          </cell>
          <cell r="R893">
            <v>0</v>
          </cell>
          <cell r="S893">
            <v>763.64070000000004</v>
          </cell>
          <cell r="T893">
            <v>763.64070000000004</v>
          </cell>
          <cell r="U893">
            <v>1</v>
          </cell>
        </row>
        <row r="894">
          <cell r="A894" t="str">
            <v>FRN5.5LM1S-4EA</v>
          </cell>
          <cell r="B894" t="str">
            <v>GS090502</v>
          </cell>
          <cell r="C894">
            <v>2</v>
          </cell>
          <cell r="D894" t="str">
            <v>GI090645</v>
          </cell>
          <cell r="E894">
            <v>20090211</v>
          </cell>
          <cell r="F894" t="str">
            <v>7215</v>
          </cell>
          <cell r="G894" t="str">
            <v>AMTEK SPOL. S R. O. SP. Z O. O.</v>
          </cell>
          <cell r="H894" t="str">
            <v>STOCK SALES</v>
          </cell>
          <cell r="I894">
            <v>455</v>
          </cell>
          <cell r="J894" t="str">
            <v>Feb-2009</v>
          </cell>
          <cell r="K894" t="str">
            <v>Feb-2009</v>
          </cell>
          <cell r="L894" t="str">
            <v>GF</v>
          </cell>
          <cell r="M894" t="str">
            <v>INVERTER</v>
          </cell>
          <cell r="N894" t="str">
            <v>PCS</v>
          </cell>
          <cell r="O894">
            <v>525</v>
          </cell>
          <cell r="P894">
            <v>316</v>
          </cell>
          <cell r="Q894" t="str">
            <v>LIFT</v>
          </cell>
          <cell r="R894">
            <v>0</v>
          </cell>
          <cell r="S894">
            <v>316.44749999999999</v>
          </cell>
          <cell r="T894">
            <v>1582.2375</v>
          </cell>
          <cell r="U894">
            <v>5</v>
          </cell>
        </row>
        <row r="895">
          <cell r="A895" t="str">
            <v>FRN5.5LM1S-4EA</v>
          </cell>
          <cell r="B895" t="str">
            <v>GS084315</v>
          </cell>
          <cell r="C895">
            <v>1</v>
          </cell>
          <cell r="D895" t="str">
            <v>GI090712</v>
          </cell>
          <cell r="E895">
            <v>20090213</v>
          </cell>
          <cell r="F895" t="str">
            <v>7848</v>
          </cell>
          <cell r="G895" t="str">
            <v>LM LIFTMATERIAL GMBH</v>
          </cell>
          <cell r="H895" t="str">
            <v>STOCK SALES</v>
          </cell>
          <cell r="I895">
            <v>454</v>
          </cell>
          <cell r="J895" t="str">
            <v>Feb-2009</v>
          </cell>
          <cell r="K895" t="str">
            <v>Feb-2009</v>
          </cell>
          <cell r="L895" t="str">
            <v>GF</v>
          </cell>
          <cell r="M895" t="str">
            <v>INVERTER</v>
          </cell>
          <cell r="N895" t="str">
            <v>PCS</v>
          </cell>
          <cell r="O895">
            <v>525</v>
          </cell>
          <cell r="P895">
            <v>316</v>
          </cell>
          <cell r="Q895" t="str">
            <v>LIFT</v>
          </cell>
          <cell r="R895">
            <v>0</v>
          </cell>
          <cell r="S895">
            <v>316.44749999999999</v>
          </cell>
          <cell r="T895">
            <v>316.44749999999999</v>
          </cell>
          <cell r="U895">
            <v>1</v>
          </cell>
        </row>
        <row r="896">
          <cell r="A896" t="str">
            <v>FRN5.5LM1S-4EA</v>
          </cell>
          <cell r="B896" t="str">
            <v>GS084316</v>
          </cell>
          <cell r="C896">
            <v>1</v>
          </cell>
          <cell r="D896" t="str">
            <v>GI090713</v>
          </cell>
          <cell r="E896">
            <v>20090213</v>
          </cell>
          <cell r="F896" t="str">
            <v>7848</v>
          </cell>
          <cell r="G896" t="str">
            <v>LM LIFTMATERIAL GMBH</v>
          </cell>
          <cell r="H896" t="str">
            <v>STOCK SALES</v>
          </cell>
          <cell r="I896">
            <v>453</v>
          </cell>
          <cell r="J896" t="str">
            <v>Feb-2009</v>
          </cell>
          <cell r="K896" t="str">
            <v>Feb-2009</v>
          </cell>
          <cell r="L896" t="str">
            <v>GF</v>
          </cell>
          <cell r="M896" t="str">
            <v>INVERTER</v>
          </cell>
          <cell r="N896" t="str">
            <v>PCS</v>
          </cell>
          <cell r="O896">
            <v>525</v>
          </cell>
          <cell r="P896">
            <v>316</v>
          </cell>
          <cell r="Q896" t="str">
            <v>LIFT</v>
          </cell>
          <cell r="R896">
            <v>0</v>
          </cell>
          <cell r="S896">
            <v>316.44749999999999</v>
          </cell>
          <cell r="T896">
            <v>316.44749999999999</v>
          </cell>
          <cell r="U896">
            <v>1</v>
          </cell>
        </row>
        <row r="897">
          <cell r="A897" t="str">
            <v>FRN5.5LM1S-4EA</v>
          </cell>
          <cell r="B897" t="str">
            <v>GS090515</v>
          </cell>
          <cell r="C897">
            <v>1</v>
          </cell>
          <cell r="D897" t="str">
            <v>GI090721</v>
          </cell>
          <cell r="E897">
            <v>20090216</v>
          </cell>
          <cell r="F897" t="str">
            <v>7684</v>
          </cell>
          <cell r="G897" t="str">
            <v>BEG S.R.L.</v>
          </cell>
          <cell r="H897" t="str">
            <v>STOCK SALES</v>
          </cell>
          <cell r="I897">
            <v>448</v>
          </cell>
          <cell r="J897" t="str">
            <v>Feb-2009</v>
          </cell>
          <cell r="K897" t="str">
            <v>Feb-2009</v>
          </cell>
          <cell r="L897" t="str">
            <v>GF</v>
          </cell>
          <cell r="M897" t="str">
            <v>INVERTER</v>
          </cell>
          <cell r="N897" t="str">
            <v>PCS</v>
          </cell>
          <cell r="O897">
            <v>525</v>
          </cell>
          <cell r="P897">
            <v>316</v>
          </cell>
          <cell r="Q897" t="str">
            <v>LIFT</v>
          </cell>
          <cell r="R897">
            <v>0</v>
          </cell>
          <cell r="S897">
            <v>316.44749999999999</v>
          </cell>
          <cell r="T897">
            <v>1582.2375</v>
          </cell>
          <cell r="U897">
            <v>5</v>
          </cell>
        </row>
        <row r="898">
          <cell r="A898" t="str">
            <v>FRN5.5LM1S-4EA</v>
          </cell>
          <cell r="B898" t="str">
            <v>GS090534</v>
          </cell>
          <cell r="C898">
            <v>1</v>
          </cell>
          <cell r="D898" t="str">
            <v>GI090722</v>
          </cell>
          <cell r="E898">
            <v>20090216</v>
          </cell>
          <cell r="F898" t="str">
            <v>7684</v>
          </cell>
          <cell r="G898" t="str">
            <v>BEG S.R.L.</v>
          </cell>
          <cell r="H898" t="str">
            <v>STOCK SALES</v>
          </cell>
          <cell r="I898">
            <v>428</v>
          </cell>
          <cell r="J898" t="str">
            <v>Feb-2009</v>
          </cell>
          <cell r="K898" t="str">
            <v>Feb-2009</v>
          </cell>
          <cell r="L898" t="str">
            <v>GF</v>
          </cell>
          <cell r="M898" t="str">
            <v>INVERTER</v>
          </cell>
          <cell r="N898" t="str">
            <v>PCS</v>
          </cell>
          <cell r="O898">
            <v>525</v>
          </cell>
          <cell r="P898">
            <v>316</v>
          </cell>
          <cell r="Q898" t="str">
            <v>LIFT</v>
          </cell>
          <cell r="R898">
            <v>0</v>
          </cell>
          <cell r="S898">
            <v>316.44749999999999</v>
          </cell>
          <cell r="T898">
            <v>6328.95</v>
          </cell>
          <cell r="U898">
            <v>20</v>
          </cell>
        </row>
        <row r="899">
          <cell r="A899" t="str">
            <v>FRN5.5LM1S-4EA</v>
          </cell>
          <cell r="B899" t="str">
            <v>GS090537</v>
          </cell>
          <cell r="C899">
            <v>6</v>
          </cell>
          <cell r="D899" t="str">
            <v>GI090723</v>
          </cell>
          <cell r="E899">
            <v>20090216</v>
          </cell>
          <cell r="F899" t="str">
            <v>7760</v>
          </cell>
          <cell r="G899" t="str">
            <v>BIMEX SRL</v>
          </cell>
          <cell r="H899" t="str">
            <v>STOCK SALES</v>
          </cell>
          <cell r="I899">
            <v>425</v>
          </cell>
          <cell r="J899" t="str">
            <v>Feb-2009</v>
          </cell>
          <cell r="K899" t="str">
            <v>Feb-2009</v>
          </cell>
          <cell r="L899" t="str">
            <v>GF</v>
          </cell>
          <cell r="M899" t="str">
            <v>INVERTER</v>
          </cell>
          <cell r="N899" t="str">
            <v>PCS</v>
          </cell>
          <cell r="O899">
            <v>525</v>
          </cell>
          <cell r="P899">
            <v>316</v>
          </cell>
          <cell r="Q899" t="str">
            <v>LIFT</v>
          </cell>
          <cell r="R899">
            <v>0</v>
          </cell>
          <cell r="S899">
            <v>316.44749999999999</v>
          </cell>
          <cell r="T899">
            <v>949.34249999999997</v>
          </cell>
          <cell r="U899">
            <v>3</v>
          </cell>
        </row>
        <row r="900">
          <cell r="A900" t="str">
            <v>FRN5.5LM1S-4EA</v>
          </cell>
          <cell r="B900" t="str">
            <v>GS090689</v>
          </cell>
          <cell r="C900">
            <v>3</v>
          </cell>
          <cell r="D900" t="str">
            <v>GI090824</v>
          </cell>
          <cell r="E900">
            <v>20090220</v>
          </cell>
          <cell r="F900" t="str">
            <v>7215</v>
          </cell>
          <cell r="G900" t="str">
            <v>AMTEK SPOL. S R. O. SP. Z O. O.</v>
          </cell>
          <cell r="H900" t="str">
            <v>STOCK SALES</v>
          </cell>
          <cell r="I900">
            <v>420</v>
          </cell>
          <cell r="J900" t="str">
            <v>Feb-2009</v>
          </cell>
          <cell r="K900" t="str">
            <v>Feb-2009</v>
          </cell>
          <cell r="L900" t="str">
            <v>GF</v>
          </cell>
          <cell r="M900" t="str">
            <v>INVERTER</v>
          </cell>
          <cell r="N900" t="str">
            <v>PCS</v>
          </cell>
          <cell r="O900">
            <v>525</v>
          </cell>
          <cell r="P900">
            <v>316</v>
          </cell>
          <cell r="Q900" t="str">
            <v>LIFT</v>
          </cell>
          <cell r="R900">
            <v>0</v>
          </cell>
          <cell r="S900">
            <v>316.44749999999999</v>
          </cell>
          <cell r="T900">
            <v>1582.2375</v>
          </cell>
          <cell r="U900">
            <v>5</v>
          </cell>
        </row>
        <row r="901">
          <cell r="A901" t="str">
            <v>FRN5.5LM1S-4EA</v>
          </cell>
          <cell r="B901" t="str">
            <v>GS090591</v>
          </cell>
          <cell r="C901">
            <v>1</v>
          </cell>
          <cell r="D901" t="str">
            <v>GI090849</v>
          </cell>
          <cell r="E901">
            <v>20090223</v>
          </cell>
          <cell r="F901" t="str">
            <v>7097</v>
          </cell>
          <cell r="G901" t="str">
            <v>ATB BENELUX B.V.</v>
          </cell>
          <cell r="H901" t="str">
            <v>STOCK SALES</v>
          </cell>
          <cell r="I901">
            <v>417</v>
          </cell>
          <cell r="J901" t="str">
            <v>Feb-2009</v>
          </cell>
          <cell r="K901" t="str">
            <v>Feb-2009</v>
          </cell>
          <cell r="L901" t="str">
            <v>GF</v>
          </cell>
          <cell r="M901" t="str">
            <v>INVERTER</v>
          </cell>
          <cell r="N901" t="str">
            <v>PCS</v>
          </cell>
          <cell r="O901">
            <v>525</v>
          </cell>
          <cell r="P901">
            <v>316</v>
          </cell>
          <cell r="Q901" t="str">
            <v>LIFT</v>
          </cell>
          <cell r="R901">
            <v>0</v>
          </cell>
          <cell r="S901">
            <v>316.44749999999999</v>
          </cell>
          <cell r="T901">
            <v>949.34249999999997</v>
          </cell>
          <cell r="U901">
            <v>3</v>
          </cell>
        </row>
        <row r="902">
          <cell r="A902" t="str">
            <v>FRN5.5LM1S-4EA</v>
          </cell>
          <cell r="B902" t="str">
            <v>GS090480</v>
          </cell>
          <cell r="C902">
            <v>2</v>
          </cell>
          <cell r="D902" t="str">
            <v>GI090850</v>
          </cell>
          <cell r="E902">
            <v>20090223</v>
          </cell>
          <cell r="F902" t="str">
            <v>7489</v>
          </cell>
          <cell r="G902" t="str">
            <v>ALPHA MOTION S. A.</v>
          </cell>
          <cell r="H902" t="str">
            <v>STOCK SALES</v>
          </cell>
          <cell r="I902">
            <v>411</v>
          </cell>
          <cell r="J902" t="str">
            <v>Feb-2009</v>
          </cell>
          <cell r="K902" t="str">
            <v>Feb-2009</v>
          </cell>
          <cell r="L902" t="str">
            <v>GF</v>
          </cell>
          <cell r="M902" t="str">
            <v>INVERTER</v>
          </cell>
          <cell r="N902" t="str">
            <v>PCS</v>
          </cell>
          <cell r="O902">
            <v>525</v>
          </cell>
          <cell r="P902">
            <v>316</v>
          </cell>
          <cell r="Q902" t="str">
            <v>LIFT</v>
          </cell>
          <cell r="R902">
            <v>0</v>
          </cell>
          <cell r="S902">
            <v>316.44749999999999</v>
          </cell>
          <cell r="T902">
            <v>1898.6849999999999</v>
          </cell>
          <cell r="U902">
            <v>6</v>
          </cell>
        </row>
        <row r="903">
          <cell r="A903" t="str">
            <v>FRN5.5LM1S-4EA</v>
          </cell>
          <cell r="B903" t="str">
            <v>GS090616</v>
          </cell>
          <cell r="C903">
            <v>157</v>
          </cell>
          <cell r="D903" t="str">
            <v>GI090887</v>
          </cell>
          <cell r="E903">
            <v>20090225</v>
          </cell>
          <cell r="F903" t="str">
            <v>4028</v>
          </cell>
          <cell r="G903" t="str">
            <v>KON-TEK AUTOMATION AND DRIVES</v>
          </cell>
          <cell r="H903" t="str">
            <v>STOCK SALES</v>
          </cell>
          <cell r="I903">
            <v>409</v>
          </cell>
          <cell r="J903" t="str">
            <v>Feb-2009</v>
          </cell>
          <cell r="K903" t="str">
            <v>Feb-2009</v>
          </cell>
          <cell r="L903" t="str">
            <v>GF</v>
          </cell>
          <cell r="M903" t="str">
            <v>INVERTER</v>
          </cell>
          <cell r="N903" t="str">
            <v>PCS</v>
          </cell>
          <cell r="O903">
            <v>525</v>
          </cell>
          <cell r="P903">
            <v>316</v>
          </cell>
          <cell r="Q903" t="str">
            <v>LIFT</v>
          </cell>
          <cell r="R903">
            <v>0</v>
          </cell>
          <cell r="S903">
            <v>316.44749999999999</v>
          </cell>
          <cell r="T903">
            <v>632.89499999999998</v>
          </cell>
          <cell r="U903">
            <v>2</v>
          </cell>
        </row>
        <row r="904">
          <cell r="A904" t="str">
            <v>FRN5.5LM1S-4EA</v>
          </cell>
          <cell r="B904" t="str">
            <v>GS090748</v>
          </cell>
          <cell r="C904">
            <v>1</v>
          </cell>
          <cell r="D904" t="str">
            <v>GI090911</v>
          </cell>
          <cell r="E904">
            <v>20090226</v>
          </cell>
          <cell r="F904" t="str">
            <v>4380</v>
          </cell>
          <cell r="G904" t="str">
            <v>AMTEK,  SPOL. S R.0.</v>
          </cell>
          <cell r="H904" t="str">
            <v>STOCK SALES</v>
          </cell>
          <cell r="I904">
            <v>407</v>
          </cell>
          <cell r="J904" t="str">
            <v>Feb-2009</v>
          </cell>
          <cell r="K904" t="str">
            <v>Feb-2009</v>
          </cell>
          <cell r="L904" t="str">
            <v>GF</v>
          </cell>
          <cell r="M904" t="str">
            <v>INVERTER</v>
          </cell>
          <cell r="N904" t="str">
            <v>PCS</v>
          </cell>
          <cell r="O904">
            <v>525</v>
          </cell>
          <cell r="P904">
            <v>316</v>
          </cell>
          <cell r="Q904" t="str">
            <v>LIFT</v>
          </cell>
          <cell r="R904">
            <v>0</v>
          </cell>
          <cell r="S904">
            <v>316.44749999999999</v>
          </cell>
          <cell r="T904">
            <v>632.89499999999998</v>
          </cell>
          <cell r="U904">
            <v>2</v>
          </cell>
        </row>
        <row r="905">
          <cell r="A905" t="str">
            <v>FRN5.5LM1S-4EA</v>
          </cell>
          <cell r="B905" t="str">
            <v>GS072022</v>
          </cell>
          <cell r="C905">
            <v>2</v>
          </cell>
          <cell r="D905" t="str">
            <v>GI090921</v>
          </cell>
          <cell r="E905">
            <v>20090227</v>
          </cell>
          <cell r="F905" t="str">
            <v>4450</v>
          </cell>
          <cell r="G905" t="str">
            <v>FUJI ELECTRIC FA SUCURSAL EN ESPA?A</v>
          </cell>
          <cell r="H905" t="str">
            <v>STOCK SALES</v>
          </cell>
          <cell r="I905">
            <v>357</v>
          </cell>
          <cell r="J905" t="str">
            <v>Feb-2009</v>
          </cell>
          <cell r="K905" t="str">
            <v>Feb-2009</v>
          </cell>
          <cell r="L905" t="str">
            <v>GF</v>
          </cell>
          <cell r="M905" t="str">
            <v>INVERTER</v>
          </cell>
          <cell r="N905" t="str">
            <v>PCS</v>
          </cell>
          <cell r="O905">
            <v>525</v>
          </cell>
          <cell r="P905">
            <v>316</v>
          </cell>
          <cell r="Q905" t="str">
            <v>LIFT</v>
          </cell>
          <cell r="R905">
            <v>0</v>
          </cell>
          <cell r="S905">
            <v>316.44749999999999</v>
          </cell>
          <cell r="T905">
            <v>15822.375</v>
          </cell>
          <cell r="U905">
            <v>50</v>
          </cell>
        </row>
        <row r="906">
          <cell r="A906" t="str">
            <v>FRN5.5LM1S-4EA</v>
          </cell>
          <cell r="B906" t="str">
            <v>GS072022</v>
          </cell>
          <cell r="C906">
            <v>15</v>
          </cell>
          <cell r="D906" t="str">
            <v>GI090921</v>
          </cell>
          <cell r="E906">
            <v>20090227</v>
          </cell>
          <cell r="F906" t="str">
            <v>4450</v>
          </cell>
          <cell r="G906" t="str">
            <v>FUJI ELECTRIC FA SUCURSAL EN ESPA?A</v>
          </cell>
          <cell r="H906" t="str">
            <v>STOCK SALES</v>
          </cell>
          <cell r="I906">
            <v>307</v>
          </cell>
          <cell r="J906" t="str">
            <v>Feb-2009</v>
          </cell>
          <cell r="K906" t="str">
            <v>Feb-2009</v>
          </cell>
          <cell r="L906" t="str">
            <v>GF</v>
          </cell>
          <cell r="M906" t="str">
            <v>INVERTER</v>
          </cell>
          <cell r="N906" t="str">
            <v>PCS</v>
          </cell>
          <cell r="O906">
            <v>525</v>
          </cell>
          <cell r="P906">
            <v>316</v>
          </cell>
          <cell r="Q906" t="str">
            <v>LIFT</v>
          </cell>
          <cell r="R906">
            <v>0</v>
          </cell>
          <cell r="S906">
            <v>316.44749999999999</v>
          </cell>
          <cell r="T906">
            <v>15822.375</v>
          </cell>
          <cell r="U906">
            <v>50</v>
          </cell>
        </row>
        <row r="907">
          <cell r="A907" t="str">
            <v>FRN5.5LM1S-4EA</v>
          </cell>
          <cell r="B907" t="str">
            <v>GS090762</v>
          </cell>
          <cell r="C907">
            <v>1</v>
          </cell>
          <cell r="D907" t="str">
            <v>GI090964</v>
          </cell>
          <cell r="E907">
            <v>20090227</v>
          </cell>
          <cell r="F907" t="str">
            <v>7848</v>
          </cell>
          <cell r="G907" t="str">
            <v>LM LIFTMATERIAL GMBH</v>
          </cell>
          <cell r="H907" t="str">
            <v>STOCK SALES</v>
          </cell>
          <cell r="I907">
            <v>306</v>
          </cell>
          <cell r="J907" t="str">
            <v>Feb-2009</v>
          </cell>
          <cell r="K907" t="str">
            <v>Feb-2009</v>
          </cell>
          <cell r="L907" t="str">
            <v>GF</v>
          </cell>
          <cell r="M907" t="str">
            <v>INVERTER</v>
          </cell>
          <cell r="N907" t="str">
            <v>PCS</v>
          </cell>
          <cell r="O907">
            <v>525</v>
          </cell>
          <cell r="P907">
            <v>316</v>
          </cell>
          <cell r="Q907" t="str">
            <v>LIFT</v>
          </cell>
          <cell r="R907">
            <v>0</v>
          </cell>
          <cell r="S907">
            <v>316.44749999999999</v>
          </cell>
          <cell r="T907">
            <v>316.44749999999999</v>
          </cell>
          <cell r="U907">
            <v>1</v>
          </cell>
        </row>
        <row r="908">
          <cell r="A908" t="str">
            <v>FRN5.5LM1S-4SD</v>
          </cell>
          <cell r="B908" t="str">
            <v>GS090326</v>
          </cell>
          <cell r="C908">
            <v>1</v>
          </cell>
          <cell r="D908" t="str">
            <v>GI090482</v>
          </cell>
          <cell r="E908">
            <v>20090202</v>
          </cell>
          <cell r="F908" t="str">
            <v>4021</v>
          </cell>
          <cell r="G908" t="str">
            <v>BORGALTO, S.R.L.</v>
          </cell>
          <cell r="H908" t="str">
            <v>STOCK SALES</v>
          </cell>
          <cell r="I908">
            <v>143</v>
          </cell>
          <cell r="J908" t="str">
            <v>Feb-2009</v>
          </cell>
          <cell r="K908" t="str">
            <v>Feb-2009</v>
          </cell>
          <cell r="L908" t="str">
            <v>GF</v>
          </cell>
          <cell r="M908" t="str">
            <v>INVERTER</v>
          </cell>
          <cell r="N908" t="str">
            <v>PCS</v>
          </cell>
          <cell r="O908">
            <v>144</v>
          </cell>
          <cell r="P908">
            <v>293</v>
          </cell>
          <cell r="Q908" t="str">
            <v>LIFT</v>
          </cell>
          <cell r="R908">
            <v>0</v>
          </cell>
          <cell r="S908">
            <v>292.58210000000003</v>
          </cell>
          <cell r="T908">
            <v>292.58210000000003</v>
          </cell>
          <cell r="U908">
            <v>1</v>
          </cell>
        </row>
        <row r="909">
          <cell r="A909" t="str">
            <v>FRN5.5LM1S-4SD</v>
          </cell>
          <cell r="B909" t="str">
            <v>GS084200</v>
          </cell>
          <cell r="C909">
            <v>6</v>
          </cell>
          <cell r="D909" t="str">
            <v>GI090553</v>
          </cell>
          <cell r="E909">
            <v>20090204</v>
          </cell>
          <cell r="F909" t="str">
            <v>7716</v>
          </cell>
          <cell r="G909" t="str">
            <v>MEA</v>
          </cell>
          <cell r="H909" t="str">
            <v>STOCK SALES</v>
          </cell>
          <cell r="I909">
            <v>139</v>
          </cell>
          <cell r="J909" t="str">
            <v>Feb-2009</v>
          </cell>
          <cell r="K909" t="str">
            <v>Feb-2009</v>
          </cell>
          <cell r="L909" t="str">
            <v>GF</v>
          </cell>
          <cell r="M909" t="str">
            <v>INVERTER</v>
          </cell>
          <cell r="N909" t="str">
            <v>PCS</v>
          </cell>
          <cell r="O909">
            <v>144</v>
          </cell>
          <cell r="P909">
            <v>293</v>
          </cell>
          <cell r="Q909" t="str">
            <v>LIFT</v>
          </cell>
          <cell r="R909">
            <v>0</v>
          </cell>
          <cell r="S909">
            <v>292.58210000000003</v>
          </cell>
          <cell r="T909">
            <v>1170.3284000000001</v>
          </cell>
          <cell r="U909">
            <v>4</v>
          </cell>
        </row>
        <row r="910">
          <cell r="A910" t="str">
            <v>FRN5.5LM1S-4SD</v>
          </cell>
          <cell r="B910" t="str">
            <v>GS090266</v>
          </cell>
          <cell r="C910">
            <v>2</v>
          </cell>
          <cell r="D910" t="str">
            <v>GI090662</v>
          </cell>
          <cell r="E910">
            <v>20090212</v>
          </cell>
          <cell r="F910" t="str">
            <v>7712</v>
          </cell>
          <cell r="G910" t="str">
            <v>SODIMAS</v>
          </cell>
          <cell r="H910" t="str">
            <v>STOCK SALES</v>
          </cell>
          <cell r="I910">
            <v>42</v>
          </cell>
          <cell r="J910" t="str">
            <v>Feb-2009</v>
          </cell>
          <cell r="K910" t="str">
            <v>Feb-2009</v>
          </cell>
          <cell r="L910" t="str">
            <v>GF</v>
          </cell>
          <cell r="M910" t="str">
            <v>INVERTER</v>
          </cell>
          <cell r="N910" t="str">
            <v>PCS</v>
          </cell>
          <cell r="O910">
            <v>144</v>
          </cell>
          <cell r="P910">
            <v>293</v>
          </cell>
          <cell r="Q910" t="str">
            <v>LIFT</v>
          </cell>
          <cell r="R910">
            <v>0</v>
          </cell>
          <cell r="S910">
            <v>292.58210000000003</v>
          </cell>
          <cell r="T910">
            <v>28380.463700000004</v>
          </cell>
          <cell r="U910">
            <v>97</v>
          </cell>
        </row>
        <row r="911">
          <cell r="A911" t="str">
            <v>FRN5.5LM1S-4SD</v>
          </cell>
          <cell r="B911" t="str">
            <v>GS090266</v>
          </cell>
          <cell r="C911">
            <v>2</v>
          </cell>
          <cell r="D911" t="str">
            <v>GI090886</v>
          </cell>
          <cell r="E911">
            <v>20090225</v>
          </cell>
          <cell r="F911" t="str">
            <v>7712</v>
          </cell>
          <cell r="G911" t="str">
            <v>SODIMAS</v>
          </cell>
          <cell r="H911" t="str">
            <v>STOCK SALES</v>
          </cell>
          <cell r="I911">
            <v>13</v>
          </cell>
          <cell r="J911" t="str">
            <v>Feb-2009</v>
          </cell>
          <cell r="K911" t="str">
            <v>Feb-2009</v>
          </cell>
          <cell r="L911" t="str">
            <v>GF</v>
          </cell>
          <cell r="M911" t="str">
            <v>INVERTER</v>
          </cell>
          <cell r="N911" t="str">
            <v>PCS</v>
          </cell>
          <cell r="O911">
            <v>144</v>
          </cell>
          <cell r="P911">
            <v>293</v>
          </cell>
          <cell r="Q911" t="str">
            <v>LIFT</v>
          </cell>
          <cell r="R911">
            <v>0</v>
          </cell>
          <cell r="S911">
            <v>292.58210000000003</v>
          </cell>
          <cell r="T911">
            <v>8484.8809000000001</v>
          </cell>
          <cell r="U911">
            <v>29</v>
          </cell>
        </row>
        <row r="912">
          <cell r="A912" t="str">
            <v>FRN5.5LM1S-4SD</v>
          </cell>
          <cell r="B912" t="str">
            <v>GS090435</v>
          </cell>
          <cell r="C912">
            <v>1</v>
          </cell>
          <cell r="D912" t="str">
            <v>GI090889</v>
          </cell>
          <cell r="E912">
            <v>20090225</v>
          </cell>
          <cell r="F912" t="str">
            <v>7716</v>
          </cell>
          <cell r="G912" t="str">
            <v>MEA</v>
          </cell>
          <cell r="H912" t="str">
            <v>STOCK SALES</v>
          </cell>
          <cell r="I912">
            <v>0</v>
          </cell>
          <cell r="J912" t="str">
            <v>Feb-2009</v>
          </cell>
          <cell r="K912" t="str">
            <v>Feb-2009</v>
          </cell>
          <cell r="L912" t="str">
            <v>GF</v>
          </cell>
          <cell r="M912" t="str">
            <v>INVERTER</v>
          </cell>
          <cell r="N912" t="str">
            <v>PCS</v>
          </cell>
          <cell r="O912">
            <v>144</v>
          </cell>
          <cell r="P912">
            <v>293</v>
          </cell>
          <cell r="Q912" t="str">
            <v>LIFT</v>
          </cell>
          <cell r="R912">
            <v>0</v>
          </cell>
          <cell r="S912">
            <v>292.58210000000003</v>
          </cell>
          <cell r="T912">
            <v>3803.5673000000002</v>
          </cell>
          <cell r="U912">
            <v>13</v>
          </cell>
        </row>
        <row r="913">
          <cell r="A913" t="str">
            <v>FRN7.5LM1S-4EA</v>
          </cell>
          <cell r="B913" t="str">
            <v>GS090397</v>
          </cell>
          <cell r="C913">
            <v>1</v>
          </cell>
          <cell r="D913" t="str">
            <v>GI090512</v>
          </cell>
          <cell r="E913">
            <v>20090203</v>
          </cell>
          <cell r="F913" t="str">
            <v>7489</v>
          </cell>
          <cell r="G913" t="str">
            <v>ALPHA MOTION S. A.</v>
          </cell>
          <cell r="H913" t="str">
            <v>STOCK SALES</v>
          </cell>
          <cell r="I913">
            <v>111</v>
          </cell>
          <cell r="J913" t="str">
            <v>Feb-2009</v>
          </cell>
          <cell r="K913" t="str">
            <v>Feb-2009</v>
          </cell>
          <cell r="L913" t="str">
            <v>GF</v>
          </cell>
          <cell r="M913" t="str">
            <v>INVERTER</v>
          </cell>
          <cell r="N913" t="str">
            <v>PCS</v>
          </cell>
          <cell r="O913">
            <v>121</v>
          </cell>
          <cell r="P913">
            <v>307</v>
          </cell>
          <cell r="Q913" t="str">
            <v>LIFT</v>
          </cell>
          <cell r="R913">
            <v>0</v>
          </cell>
          <cell r="S913">
            <v>307.14839999999998</v>
          </cell>
          <cell r="T913">
            <v>3071.4839999999999</v>
          </cell>
          <cell r="U913">
            <v>10</v>
          </cell>
        </row>
        <row r="914">
          <cell r="A914" t="str">
            <v>FRN7.5LM1S-4EA</v>
          </cell>
          <cell r="B914" t="str">
            <v>GS090325</v>
          </cell>
          <cell r="C914">
            <v>4</v>
          </cell>
          <cell r="D914" t="str">
            <v>GI090415</v>
          </cell>
          <cell r="E914">
            <v>20090203</v>
          </cell>
          <cell r="F914" t="str">
            <v>7684</v>
          </cell>
          <cell r="G914" t="str">
            <v>BEG S.R.L.</v>
          </cell>
          <cell r="H914" t="str">
            <v>STOCK SALES</v>
          </cell>
          <cell r="I914">
            <v>108</v>
          </cell>
          <cell r="J914" t="str">
            <v>Feb-2009</v>
          </cell>
          <cell r="K914" t="str">
            <v>Feb-2009</v>
          </cell>
          <cell r="L914" t="str">
            <v>GF</v>
          </cell>
          <cell r="M914" t="str">
            <v>INVERTER</v>
          </cell>
          <cell r="N914" t="str">
            <v>PCS</v>
          </cell>
          <cell r="O914">
            <v>121</v>
          </cell>
          <cell r="P914">
            <v>307</v>
          </cell>
          <cell r="Q914" t="str">
            <v>LIFT</v>
          </cell>
          <cell r="R914">
            <v>0</v>
          </cell>
          <cell r="S914">
            <v>307.14839999999998</v>
          </cell>
          <cell r="T914">
            <v>921.44519999999989</v>
          </cell>
          <cell r="U914">
            <v>3</v>
          </cell>
        </row>
        <row r="915">
          <cell r="A915" t="str">
            <v>FRN7.5LM1S-4EA</v>
          </cell>
          <cell r="B915" t="str">
            <v>GS090388</v>
          </cell>
          <cell r="C915">
            <v>2</v>
          </cell>
          <cell r="D915" t="str">
            <v>GI090533</v>
          </cell>
          <cell r="E915">
            <v>20090204</v>
          </cell>
          <cell r="F915" t="str">
            <v>7684</v>
          </cell>
          <cell r="G915" t="str">
            <v>BEG S.R.L.</v>
          </cell>
          <cell r="H915" t="str">
            <v>STOCK SALES</v>
          </cell>
          <cell r="I915">
            <v>100</v>
          </cell>
          <cell r="J915" t="str">
            <v>Feb-2009</v>
          </cell>
          <cell r="K915" t="str">
            <v>Feb-2009</v>
          </cell>
          <cell r="L915" t="str">
            <v>GF</v>
          </cell>
          <cell r="M915" t="str">
            <v>INVERTER</v>
          </cell>
          <cell r="N915" t="str">
            <v>PCS</v>
          </cell>
          <cell r="O915">
            <v>121</v>
          </cell>
          <cell r="P915">
            <v>307</v>
          </cell>
          <cell r="Q915" t="str">
            <v>LIFT</v>
          </cell>
          <cell r="R915">
            <v>0</v>
          </cell>
          <cell r="S915">
            <v>306.7561</v>
          </cell>
          <cell r="T915">
            <v>1840.5365999999999</v>
          </cell>
          <cell r="U915">
            <v>6</v>
          </cell>
        </row>
        <row r="916">
          <cell r="A916" t="str">
            <v>FRN7.5LM1S-4EA</v>
          </cell>
          <cell r="B916" t="str">
            <v>GS090682</v>
          </cell>
          <cell r="C916">
            <v>12</v>
          </cell>
          <cell r="D916" t="str">
            <v>GI090821</v>
          </cell>
          <cell r="E916">
            <v>20090220</v>
          </cell>
          <cell r="F916" t="str">
            <v>7275</v>
          </cell>
          <cell r="G916" t="str">
            <v>ALPHA GROUP</v>
          </cell>
          <cell r="H916" t="str">
            <v>STOCK SALES</v>
          </cell>
          <cell r="I916">
            <v>66</v>
          </cell>
          <cell r="J916" t="str">
            <v>Feb-2009</v>
          </cell>
          <cell r="K916" t="str">
            <v>Feb-2009</v>
          </cell>
          <cell r="L916" t="str">
            <v>GF</v>
          </cell>
          <cell r="M916" t="str">
            <v>INVERTER</v>
          </cell>
          <cell r="N916" t="str">
            <v>PCS</v>
          </cell>
          <cell r="O916">
            <v>121</v>
          </cell>
          <cell r="P916">
            <v>307</v>
          </cell>
          <cell r="Q916" t="str">
            <v>LIFT</v>
          </cell>
          <cell r="R916">
            <v>0</v>
          </cell>
          <cell r="S916">
            <v>306.73419999999999</v>
          </cell>
          <cell r="T916">
            <v>1533.6709999999998</v>
          </cell>
          <cell r="U916">
            <v>5</v>
          </cell>
        </row>
        <row r="917">
          <cell r="A917" t="str">
            <v>FRN7.5LM1S-4EA</v>
          </cell>
          <cell r="B917" t="str">
            <v>GS084310</v>
          </cell>
          <cell r="C917">
            <v>1</v>
          </cell>
          <cell r="D917" t="str">
            <v>GI090959</v>
          </cell>
          <cell r="E917">
            <v>20090223</v>
          </cell>
          <cell r="F917" t="str">
            <v>7848</v>
          </cell>
          <cell r="G917" t="str">
            <v>LM LIFTMATERIAL GMBH</v>
          </cell>
          <cell r="H917" t="str">
            <v>STOCK SALES</v>
          </cell>
          <cell r="I917">
            <v>65</v>
          </cell>
          <cell r="J917" t="str">
            <v>Feb-2009</v>
          </cell>
          <cell r="K917" t="str">
            <v>Feb-2009</v>
          </cell>
          <cell r="L917" t="str">
            <v>GF</v>
          </cell>
          <cell r="M917" t="str">
            <v>INVERTER</v>
          </cell>
          <cell r="N917" t="str">
            <v>PCS</v>
          </cell>
          <cell r="O917">
            <v>121</v>
          </cell>
          <cell r="P917">
            <v>307</v>
          </cell>
          <cell r="Q917" t="str">
            <v>LIFT</v>
          </cell>
          <cell r="R917">
            <v>0</v>
          </cell>
          <cell r="S917">
            <v>306.73419999999999</v>
          </cell>
          <cell r="T917">
            <v>306.73419999999999</v>
          </cell>
          <cell r="U917">
            <v>1</v>
          </cell>
        </row>
        <row r="918">
          <cell r="A918" t="str">
            <v>FRN7.5LM1S-4EA</v>
          </cell>
          <cell r="B918" t="str">
            <v>GS090506</v>
          </cell>
          <cell r="C918">
            <v>1</v>
          </cell>
          <cell r="D918" t="str">
            <v>GI090804</v>
          </cell>
          <cell r="E918">
            <v>20090224</v>
          </cell>
          <cell r="F918" t="str">
            <v>7848</v>
          </cell>
          <cell r="G918" t="str">
            <v>LM LIFTMATERIAL GMBH</v>
          </cell>
          <cell r="H918" t="str">
            <v>STOCK SALES</v>
          </cell>
          <cell r="I918">
            <v>55</v>
          </cell>
          <cell r="J918" t="str">
            <v>Feb-2009</v>
          </cell>
          <cell r="K918" t="str">
            <v>Feb-2009</v>
          </cell>
          <cell r="L918" t="str">
            <v>GF</v>
          </cell>
          <cell r="M918" t="str">
            <v>INVERTER</v>
          </cell>
          <cell r="N918" t="str">
            <v>PCS</v>
          </cell>
          <cell r="O918">
            <v>121</v>
          </cell>
          <cell r="P918">
            <v>307</v>
          </cell>
          <cell r="Q918" t="str">
            <v>LIFT</v>
          </cell>
          <cell r="R918">
            <v>0</v>
          </cell>
          <cell r="S918">
            <v>306.73419999999999</v>
          </cell>
          <cell r="T918">
            <v>3067.3419999999996</v>
          </cell>
          <cell r="U918">
            <v>10</v>
          </cell>
        </row>
        <row r="919">
          <cell r="A919" t="str">
            <v>FRN7.5LM1S-4EA</v>
          </cell>
          <cell r="B919" t="str">
            <v>GS090616</v>
          </cell>
          <cell r="C919">
            <v>158</v>
          </cell>
          <cell r="D919" t="str">
            <v>GI090887</v>
          </cell>
          <cell r="E919">
            <v>20090225</v>
          </cell>
          <cell r="F919" t="str">
            <v>4028</v>
          </cell>
          <cell r="G919" t="str">
            <v>KON-TEK AUTOMATION AND DRIVES</v>
          </cell>
          <cell r="H919" t="str">
            <v>STOCK SALES</v>
          </cell>
          <cell r="I919">
            <v>52</v>
          </cell>
          <cell r="J919" t="str">
            <v>Feb-2009</v>
          </cell>
          <cell r="K919" t="str">
            <v>Feb-2009</v>
          </cell>
          <cell r="L919" t="str">
            <v>GF</v>
          </cell>
          <cell r="M919" t="str">
            <v>INVERTER</v>
          </cell>
          <cell r="N919" t="str">
            <v>PCS</v>
          </cell>
          <cell r="O919">
            <v>121</v>
          </cell>
          <cell r="P919">
            <v>307</v>
          </cell>
          <cell r="Q919" t="str">
            <v>LIFT</v>
          </cell>
          <cell r="R919">
            <v>0</v>
          </cell>
          <cell r="S919">
            <v>306.73419999999999</v>
          </cell>
          <cell r="T919">
            <v>920.20259999999996</v>
          </cell>
          <cell r="U919">
            <v>3</v>
          </cell>
        </row>
        <row r="920">
          <cell r="A920" t="str">
            <v>FRN7.5LM1S-4EA</v>
          </cell>
          <cell r="B920" t="str">
            <v>GS090748</v>
          </cell>
          <cell r="C920">
            <v>2</v>
          </cell>
          <cell r="D920" t="str">
            <v>GI090911</v>
          </cell>
          <cell r="E920">
            <v>20090226</v>
          </cell>
          <cell r="F920" t="str">
            <v>4380</v>
          </cell>
          <cell r="G920" t="str">
            <v>AMTEK,  SPOL. S R.0.</v>
          </cell>
          <cell r="H920" t="str">
            <v>STOCK SALES</v>
          </cell>
          <cell r="I920">
            <v>48</v>
          </cell>
          <cell r="J920" t="str">
            <v>Feb-2009</v>
          </cell>
          <cell r="K920" t="str">
            <v>Feb-2009</v>
          </cell>
          <cell r="L920" t="str">
            <v>GF</v>
          </cell>
          <cell r="M920" t="str">
            <v>INVERTER</v>
          </cell>
          <cell r="N920" t="str">
            <v>PCS</v>
          </cell>
          <cell r="O920">
            <v>121</v>
          </cell>
          <cell r="P920">
            <v>307</v>
          </cell>
          <cell r="Q920" t="str">
            <v>LIFT</v>
          </cell>
          <cell r="R920">
            <v>0</v>
          </cell>
          <cell r="S920">
            <v>306.73419999999999</v>
          </cell>
          <cell r="T920">
            <v>1226.9367999999999</v>
          </cell>
          <cell r="U920">
            <v>4</v>
          </cell>
        </row>
        <row r="921">
          <cell r="A921" t="str">
            <v>FRN7.5LM1S-4EA</v>
          </cell>
          <cell r="B921" t="str">
            <v>GS090478</v>
          </cell>
          <cell r="C921">
            <v>1</v>
          </cell>
          <cell r="D921" t="str">
            <v>GI090907</v>
          </cell>
          <cell r="E921">
            <v>20090226</v>
          </cell>
          <cell r="F921" t="str">
            <v>7511</v>
          </cell>
          <cell r="G921" t="str">
            <v>D.M.G. S.P.A.</v>
          </cell>
          <cell r="H921" t="str">
            <v>STOCK SALES</v>
          </cell>
          <cell r="I921">
            <v>13</v>
          </cell>
          <cell r="J921" t="str">
            <v>Feb-2009</v>
          </cell>
          <cell r="K921" t="str">
            <v>Feb-2009</v>
          </cell>
          <cell r="L921" t="str">
            <v>GF</v>
          </cell>
          <cell r="M921" t="str">
            <v>INVERTER</v>
          </cell>
          <cell r="N921" t="str">
            <v>PCS</v>
          </cell>
          <cell r="O921">
            <v>121</v>
          </cell>
          <cell r="P921">
            <v>307</v>
          </cell>
          <cell r="Q921" t="str">
            <v>LIFT</v>
          </cell>
          <cell r="R921">
            <v>0</v>
          </cell>
          <cell r="S921">
            <v>306.73419999999999</v>
          </cell>
          <cell r="T921">
            <v>10735.697</v>
          </cell>
          <cell r="U921">
            <v>35</v>
          </cell>
        </row>
        <row r="922">
          <cell r="A922" t="str">
            <v>FRN7.5LM1S-4EA</v>
          </cell>
          <cell r="B922" t="str">
            <v>GS084311</v>
          </cell>
          <cell r="C922">
            <v>1</v>
          </cell>
          <cell r="D922" t="str">
            <v>GI090995</v>
          </cell>
          <cell r="E922">
            <v>20090227</v>
          </cell>
          <cell r="F922" t="str">
            <v>7848</v>
          </cell>
          <cell r="G922" t="str">
            <v>LM LIFTMATERIAL GMBH</v>
          </cell>
          <cell r="H922" t="str">
            <v>STOCK SALES</v>
          </cell>
          <cell r="I922">
            <v>12</v>
          </cell>
          <cell r="J922" t="str">
            <v>Feb-2009</v>
          </cell>
          <cell r="K922" t="str">
            <v>Feb-2009</v>
          </cell>
          <cell r="L922" t="str">
            <v>GF</v>
          </cell>
          <cell r="M922" t="str">
            <v>INVERTER</v>
          </cell>
          <cell r="N922" t="str">
            <v>PCS</v>
          </cell>
          <cell r="O922">
            <v>121</v>
          </cell>
          <cell r="P922">
            <v>307</v>
          </cell>
          <cell r="Q922" t="str">
            <v>LIFT</v>
          </cell>
          <cell r="R922">
            <v>0</v>
          </cell>
          <cell r="S922">
            <v>306.73419999999999</v>
          </cell>
          <cell r="T922">
            <v>306.73419999999999</v>
          </cell>
          <cell r="U922">
            <v>1</v>
          </cell>
        </row>
        <row r="923">
          <cell r="A923" t="str">
            <v>FRN7.5LM1S-4SD</v>
          </cell>
          <cell r="B923" t="str">
            <v>GS090435</v>
          </cell>
          <cell r="C923">
            <v>2</v>
          </cell>
          <cell r="D923" t="str">
            <v>GI090739</v>
          </cell>
          <cell r="E923">
            <v>20090217</v>
          </cell>
          <cell r="F923" t="str">
            <v>7716</v>
          </cell>
          <cell r="G923" t="str">
            <v>MEA</v>
          </cell>
          <cell r="H923" t="str">
            <v>STOCK SALES</v>
          </cell>
          <cell r="I923">
            <v>339</v>
          </cell>
          <cell r="J923" t="str">
            <v>Feb-2009</v>
          </cell>
          <cell r="K923" t="str">
            <v>Feb-2009</v>
          </cell>
          <cell r="L923" t="str">
            <v>GF</v>
          </cell>
          <cell r="M923" t="str">
            <v>INVERTER</v>
          </cell>
          <cell r="N923" t="str">
            <v>PCS</v>
          </cell>
          <cell r="O923">
            <v>349</v>
          </cell>
          <cell r="P923">
            <v>314</v>
          </cell>
          <cell r="Q923" t="str">
            <v>LIFT</v>
          </cell>
          <cell r="R923">
            <v>0</v>
          </cell>
          <cell r="S923">
            <v>313.6986</v>
          </cell>
          <cell r="T923">
            <v>3136.9859999999999</v>
          </cell>
          <cell r="U923">
            <v>10</v>
          </cell>
        </row>
        <row r="924">
          <cell r="A924" t="str">
            <v>FRN0.1C1E-7E</v>
          </cell>
          <cell r="B924" t="str">
            <v>GS090461</v>
          </cell>
          <cell r="C924">
            <v>4</v>
          </cell>
          <cell r="D924" t="str">
            <v>GI090592</v>
          </cell>
          <cell r="E924">
            <v>20090206</v>
          </cell>
          <cell r="F924" t="str">
            <v>7820</v>
          </cell>
          <cell r="G924" t="str">
            <v>DIPL.-ING. PETER ZARDEN</v>
          </cell>
          <cell r="H924" t="str">
            <v>STOCK SALES</v>
          </cell>
          <cell r="I924">
            <v>25</v>
          </cell>
          <cell r="J924" t="str">
            <v>Feb-2009</v>
          </cell>
          <cell r="K924" t="str">
            <v>Feb-2009</v>
          </cell>
          <cell r="L924" t="str">
            <v>GF</v>
          </cell>
          <cell r="M924" t="str">
            <v>INVERTER</v>
          </cell>
          <cell r="N924" t="str">
            <v>PCS</v>
          </cell>
          <cell r="O924">
            <v>26</v>
          </cell>
          <cell r="P924">
            <v>77</v>
          </cell>
          <cell r="Q924" t="str">
            <v>MINI</v>
          </cell>
          <cell r="R924">
            <v>0</v>
          </cell>
          <cell r="S924">
            <v>77.45</v>
          </cell>
          <cell r="T924">
            <v>77.45</v>
          </cell>
          <cell r="U924">
            <v>1</v>
          </cell>
        </row>
        <row r="925">
          <cell r="A925" t="str">
            <v>FRN0.2C1E-7E</v>
          </cell>
          <cell r="B925" t="str">
            <v>GS090526</v>
          </cell>
          <cell r="C925">
            <v>8</v>
          </cell>
          <cell r="D925" t="str">
            <v>GI090659</v>
          </cell>
          <cell r="E925">
            <v>20090211</v>
          </cell>
          <cell r="F925" t="str">
            <v>4380</v>
          </cell>
          <cell r="G925" t="str">
            <v>AMTEK,  SPOL. S R.0.</v>
          </cell>
          <cell r="H925" t="str">
            <v>STOCK SALES</v>
          </cell>
          <cell r="I925">
            <v>33</v>
          </cell>
          <cell r="J925" t="str">
            <v>Feb-2009</v>
          </cell>
          <cell r="K925" t="str">
            <v>Feb-2009</v>
          </cell>
          <cell r="L925" t="str">
            <v>GF</v>
          </cell>
          <cell r="M925" t="str">
            <v>INVERTER</v>
          </cell>
          <cell r="N925" t="str">
            <v>PCS</v>
          </cell>
          <cell r="O925">
            <v>36</v>
          </cell>
          <cell r="P925">
            <v>76</v>
          </cell>
          <cell r="Q925" t="str">
            <v>MINI</v>
          </cell>
          <cell r="R925">
            <v>0</v>
          </cell>
          <cell r="S925">
            <v>76.8125</v>
          </cell>
          <cell r="T925">
            <v>230.4375</v>
          </cell>
          <cell r="U925">
            <v>3</v>
          </cell>
        </row>
        <row r="926">
          <cell r="A926" t="str">
            <v>FRN0.2C1E-7E</v>
          </cell>
          <cell r="B926" t="str">
            <v>GS090438</v>
          </cell>
          <cell r="C926">
            <v>10</v>
          </cell>
          <cell r="D926" t="str">
            <v>GI090685</v>
          </cell>
          <cell r="E926">
            <v>20090213</v>
          </cell>
          <cell r="F926" t="str">
            <v>4380</v>
          </cell>
          <cell r="G926" t="str">
            <v>AMTEK,  SPOL. S R.0.</v>
          </cell>
          <cell r="H926" t="str">
            <v>STOCK SALES</v>
          </cell>
          <cell r="I926">
            <v>32</v>
          </cell>
          <cell r="J926" t="str">
            <v>Feb-2009</v>
          </cell>
          <cell r="K926" t="str">
            <v>Feb-2009</v>
          </cell>
          <cell r="L926" t="str">
            <v>GF</v>
          </cell>
          <cell r="M926" t="str">
            <v>INVERTER</v>
          </cell>
          <cell r="N926" t="str">
            <v>PCS</v>
          </cell>
          <cell r="O926">
            <v>36</v>
          </cell>
          <cell r="P926">
            <v>76</v>
          </cell>
          <cell r="Q926" t="str">
            <v>MINI</v>
          </cell>
          <cell r="R926">
            <v>0</v>
          </cell>
          <cell r="S926">
            <v>76.8125</v>
          </cell>
          <cell r="T926">
            <v>76.8125</v>
          </cell>
          <cell r="U926">
            <v>1</v>
          </cell>
        </row>
        <row r="927">
          <cell r="A927" t="str">
            <v>FRN0.2C1E-7E</v>
          </cell>
          <cell r="B927" t="str">
            <v>GS090507</v>
          </cell>
          <cell r="C927">
            <v>1</v>
          </cell>
          <cell r="D927" t="str">
            <v>GI090646</v>
          </cell>
          <cell r="E927">
            <v>20090216</v>
          </cell>
          <cell r="F927" t="str">
            <v>7271</v>
          </cell>
          <cell r="G927" t="str">
            <v>LOENNE SCANDINAVIA A. S. (S)</v>
          </cell>
          <cell r="H927" t="str">
            <v>STOCK SALES</v>
          </cell>
          <cell r="I927">
            <v>27</v>
          </cell>
          <cell r="J927" t="str">
            <v>Feb-2009</v>
          </cell>
          <cell r="K927" t="str">
            <v>Feb-2009</v>
          </cell>
          <cell r="L927" t="str">
            <v>GF</v>
          </cell>
          <cell r="M927" t="str">
            <v>INVERTER</v>
          </cell>
          <cell r="N927" t="str">
            <v>PCS</v>
          </cell>
          <cell r="O927">
            <v>36</v>
          </cell>
          <cell r="P927">
            <v>76</v>
          </cell>
          <cell r="Q927" t="str">
            <v>MINI</v>
          </cell>
          <cell r="R927">
            <v>0</v>
          </cell>
          <cell r="S927">
            <v>76.8125</v>
          </cell>
          <cell r="T927">
            <v>384.0625</v>
          </cell>
          <cell r="U927">
            <v>5</v>
          </cell>
        </row>
        <row r="928">
          <cell r="A928" t="str">
            <v>FRN0.4C1E-7E</v>
          </cell>
          <cell r="B928" t="str">
            <v>GS090029</v>
          </cell>
          <cell r="C928">
            <v>4</v>
          </cell>
          <cell r="D928" t="str">
            <v>GI090844</v>
          </cell>
          <cell r="E928">
            <v>20090227</v>
          </cell>
          <cell r="F928" t="str">
            <v>7950</v>
          </cell>
          <cell r="G928" t="str">
            <v>FUJI ELECTRIC FA EUROPE (CH) GMBH</v>
          </cell>
          <cell r="H928" t="str">
            <v>STOCK SALES</v>
          </cell>
          <cell r="I928">
            <v>804</v>
          </cell>
          <cell r="J928" t="str">
            <v>Feb-2009</v>
          </cell>
          <cell r="K928" t="str">
            <v>Feb-2009</v>
          </cell>
          <cell r="L928" t="str">
            <v>GF</v>
          </cell>
          <cell r="M928" t="str">
            <v>INVERTER</v>
          </cell>
          <cell r="N928" t="str">
            <v>PCS</v>
          </cell>
          <cell r="O928">
            <v>1031</v>
          </cell>
          <cell r="P928">
            <v>83</v>
          </cell>
          <cell r="Q928" t="str">
            <v>MINI</v>
          </cell>
          <cell r="R928">
            <v>0</v>
          </cell>
          <cell r="S928">
            <v>83.175399999999996</v>
          </cell>
          <cell r="T928">
            <v>3992.4191999999998</v>
          </cell>
          <cell r="U928">
            <v>48</v>
          </cell>
        </row>
        <row r="929">
          <cell r="A929" t="str">
            <v>FRN0.4C1S-4E</v>
          </cell>
          <cell r="B929" t="str">
            <v>GS090675</v>
          </cell>
          <cell r="C929">
            <v>1</v>
          </cell>
          <cell r="D929" t="str">
            <v>GI090811</v>
          </cell>
          <cell r="E929">
            <v>20090219</v>
          </cell>
          <cell r="F929" t="str">
            <v>7271</v>
          </cell>
          <cell r="G929" t="str">
            <v>LOENNE SCANDINAVIA A. S. (S)</v>
          </cell>
          <cell r="H929" t="str">
            <v>STOCK SALES</v>
          </cell>
          <cell r="I929">
            <v>242</v>
          </cell>
          <cell r="J929" t="str">
            <v>Feb-2009</v>
          </cell>
          <cell r="K929" t="str">
            <v>Feb-2009</v>
          </cell>
          <cell r="L929" t="str">
            <v>GF</v>
          </cell>
          <cell r="M929" t="str">
            <v>INVERTER</v>
          </cell>
          <cell r="N929" t="str">
            <v>PCS</v>
          </cell>
          <cell r="O929">
            <v>244</v>
          </cell>
          <cell r="P929">
            <v>113</v>
          </cell>
          <cell r="Q929" t="str">
            <v>MINI</v>
          </cell>
          <cell r="R929">
            <v>0</v>
          </cell>
          <cell r="S929">
            <v>113.40989999999999</v>
          </cell>
          <cell r="T929">
            <v>226.81979999999999</v>
          </cell>
          <cell r="U929">
            <v>2</v>
          </cell>
        </row>
        <row r="930">
          <cell r="A930" t="str">
            <v>FRN0.4C1S-4E</v>
          </cell>
          <cell r="B930" t="str">
            <v>GS090616</v>
          </cell>
          <cell r="C930">
            <v>6</v>
          </cell>
          <cell r="D930" t="str">
            <v>GI090887</v>
          </cell>
          <cell r="E930">
            <v>20090225</v>
          </cell>
          <cell r="F930" t="str">
            <v>4028</v>
          </cell>
          <cell r="G930" t="str">
            <v>KON-TEK AUTOMATION AND DRIVES</v>
          </cell>
          <cell r="H930" t="str">
            <v>STOCK SALES</v>
          </cell>
          <cell r="I930">
            <v>239</v>
          </cell>
          <cell r="J930" t="str">
            <v>Feb-2009</v>
          </cell>
          <cell r="K930" t="str">
            <v>Feb-2009</v>
          </cell>
          <cell r="L930" t="str">
            <v>GF</v>
          </cell>
          <cell r="M930" t="str">
            <v>INVERTER</v>
          </cell>
          <cell r="N930" t="str">
            <v>PCS</v>
          </cell>
          <cell r="O930">
            <v>244</v>
          </cell>
          <cell r="P930">
            <v>113</v>
          </cell>
          <cell r="Q930" t="str">
            <v>MINI</v>
          </cell>
          <cell r="R930">
            <v>0</v>
          </cell>
          <cell r="S930">
            <v>113.40989999999999</v>
          </cell>
          <cell r="T930">
            <v>340.22969999999998</v>
          </cell>
          <cell r="U930">
            <v>3</v>
          </cell>
        </row>
        <row r="931">
          <cell r="A931" t="str">
            <v>FRN0.4C1S-7E</v>
          </cell>
          <cell r="B931" t="str">
            <v>GS090175</v>
          </cell>
          <cell r="C931">
            <v>1</v>
          </cell>
          <cell r="D931" t="str">
            <v>GI090493</v>
          </cell>
          <cell r="E931">
            <v>20090203</v>
          </cell>
          <cell r="F931" t="str">
            <v>7471</v>
          </cell>
          <cell r="G931" t="str">
            <v>NOVOTEC MASCHINEN GMBH</v>
          </cell>
          <cell r="H931" t="str">
            <v>STOCK SALES</v>
          </cell>
          <cell r="I931">
            <v>1705</v>
          </cell>
          <cell r="J931" t="str">
            <v>Feb-2009</v>
          </cell>
          <cell r="K931" t="str">
            <v>Feb-2009</v>
          </cell>
          <cell r="L931" t="str">
            <v>GF</v>
          </cell>
          <cell r="M931" t="str">
            <v>INVERTER</v>
          </cell>
          <cell r="N931" t="str">
            <v>PCS</v>
          </cell>
          <cell r="O931">
            <v>1765</v>
          </cell>
          <cell r="P931">
            <v>75</v>
          </cell>
          <cell r="Q931" t="str">
            <v>MINI</v>
          </cell>
          <cell r="R931">
            <v>0</v>
          </cell>
          <cell r="S931">
            <v>74.724400000000003</v>
          </cell>
          <cell r="T931">
            <v>4483.4639999999999</v>
          </cell>
          <cell r="U931">
            <v>60</v>
          </cell>
        </row>
        <row r="932">
          <cell r="A932" t="str">
            <v>FRN0.4C1S-7E</v>
          </cell>
          <cell r="B932" t="str">
            <v>GS090407</v>
          </cell>
          <cell r="C932">
            <v>1</v>
          </cell>
          <cell r="D932" t="str">
            <v>GI090541</v>
          </cell>
          <cell r="E932">
            <v>20090204</v>
          </cell>
          <cell r="F932" t="str">
            <v>7506</v>
          </cell>
          <cell r="G932" t="str">
            <v>ELECTROBLUE SRL</v>
          </cell>
          <cell r="H932" t="str">
            <v>STOCK SALES</v>
          </cell>
          <cell r="I932">
            <v>1702</v>
          </cell>
          <cell r="J932" t="str">
            <v>Feb-2009</v>
          </cell>
          <cell r="K932" t="str">
            <v>Feb-2009</v>
          </cell>
          <cell r="L932" t="str">
            <v>GF</v>
          </cell>
          <cell r="M932" t="str">
            <v>INVERTER</v>
          </cell>
          <cell r="N932" t="str">
            <v>PCS</v>
          </cell>
          <cell r="O932">
            <v>1765</v>
          </cell>
          <cell r="P932">
            <v>75</v>
          </cell>
          <cell r="Q932" t="str">
            <v>MINI</v>
          </cell>
          <cell r="R932">
            <v>0</v>
          </cell>
          <cell r="S932">
            <v>74.724400000000003</v>
          </cell>
          <cell r="T932">
            <v>224.17320000000001</v>
          </cell>
          <cell r="U932">
            <v>3</v>
          </cell>
        </row>
        <row r="933">
          <cell r="A933" t="str">
            <v>FRN0.4C1S-7E</v>
          </cell>
          <cell r="B933" t="str">
            <v>GS090464</v>
          </cell>
          <cell r="C933">
            <v>1</v>
          </cell>
          <cell r="D933" t="str">
            <v>GI090603</v>
          </cell>
          <cell r="E933">
            <v>20090206</v>
          </cell>
          <cell r="F933" t="str">
            <v>7271</v>
          </cell>
          <cell r="G933" t="str">
            <v>LOENNE SCANDINAVIA A. S. (S)</v>
          </cell>
          <cell r="H933" t="str">
            <v>STOCK SALES</v>
          </cell>
          <cell r="I933">
            <v>1701</v>
          </cell>
          <cell r="J933" t="str">
            <v>Feb-2009</v>
          </cell>
          <cell r="K933" t="str">
            <v>Feb-2009</v>
          </cell>
          <cell r="L933" t="str">
            <v>GF</v>
          </cell>
          <cell r="M933" t="str">
            <v>INVERTER</v>
          </cell>
          <cell r="N933" t="str">
            <v>PCS</v>
          </cell>
          <cell r="O933">
            <v>1765</v>
          </cell>
          <cell r="P933">
            <v>75</v>
          </cell>
          <cell r="Q933" t="str">
            <v>MINI</v>
          </cell>
          <cell r="R933">
            <v>0</v>
          </cell>
          <cell r="S933">
            <v>74.724400000000003</v>
          </cell>
          <cell r="T933">
            <v>74.724400000000003</v>
          </cell>
          <cell r="U933">
            <v>1</v>
          </cell>
        </row>
        <row r="934">
          <cell r="A934" t="str">
            <v>FRN0.4C1S-7E</v>
          </cell>
          <cell r="B934" t="str">
            <v>GS083082</v>
          </cell>
          <cell r="C934">
            <v>1</v>
          </cell>
          <cell r="D934" t="str">
            <v>GI090644</v>
          </cell>
          <cell r="E934">
            <v>20090217</v>
          </cell>
          <cell r="F934" t="str">
            <v>7088</v>
          </cell>
          <cell r="G934" t="str">
            <v>ROVEMA VERPACKUNGSMASCHINEN GMBH</v>
          </cell>
          <cell r="H934" t="str">
            <v>STOCK SALES</v>
          </cell>
          <cell r="I934">
            <v>1651</v>
          </cell>
          <cell r="J934" t="str">
            <v>Feb-2009</v>
          </cell>
          <cell r="K934" t="str">
            <v>Feb-2009</v>
          </cell>
          <cell r="L934" t="str">
            <v>GF</v>
          </cell>
          <cell r="M934" t="str">
            <v>INVERTER</v>
          </cell>
          <cell r="N934" t="str">
            <v>PCS</v>
          </cell>
          <cell r="O934">
            <v>1765</v>
          </cell>
          <cell r="P934">
            <v>75</v>
          </cell>
          <cell r="Q934" t="str">
            <v>MINI</v>
          </cell>
          <cell r="R934">
            <v>0</v>
          </cell>
          <cell r="S934">
            <v>74.724400000000003</v>
          </cell>
          <cell r="T934">
            <v>3736.22</v>
          </cell>
          <cell r="U934">
            <v>50</v>
          </cell>
        </row>
        <row r="935">
          <cell r="A935" t="str">
            <v>FRN0.4C1S-7E</v>
          </cell>
          <cell r="B935" t="str">
            <v>GS090175</v>
          </cell>
          <cell r="C935">
            <v>2</v>
          </cell>
          <cell r="D935" t="str">
            <v>GI090782</v>
          </cell>
          <cell r="E935">
            <v>20090218</v>
          </cell>
          <cell r="F935" t="str">
            <v>7471</v>
          </cell>
          <cell r="G935" t="str">
            <v>NOVOTEC MASCHINEN GMBH</v>
          </cell>
          <cell r="H935" t="str">
            <v>STOCK SALES</v>
          </cell>
          <cell r="I935">
            <v>1591</v>
          </cell>
          <cell r="J935" t="str">
            <v>Feb-2009</v>
          </cell>
          <cell r="K935" t="str">
            <v>Feb-2009</v>
          </cell>
          <cell r="L935" t="str">
            <v>GF</v>
          </cell>
          <cell r="M935" t="str">
            <v>INVERTER</v>
          </cell>
          <cell r="N935" t="str">
            <v>PCS</v>
          </cell>
          <cell r="O935">
            <v>1765</v>
          </cell>
          <cell r="P935">
            <v>75</v>
          </cell>
          <cell r="Q935" t="str">
            <v>MINI</v>
          </cell>
          <cell r="R935">
            <v>0</v>
          </cell>
          <cell r="S935">
            <v>74.724400000000003</v>
          </cell>
          <cell r="T935">
            <v>4483.4639999999999</v>
          </cell>
          <cell r="U935">
            <v>60</v>
          </cell>
        </row>
        <row r="936">
          <cell r="A936" t="str">
            <v>FRN0.4C1S-7E</v>
          </cell>
          <cell r="B936" t="str">
            <v>GS090616</v>
          </cell>
          <cell r="C936">
            <v>2</v>
          </cell>
          <cell r="D936" t="str">
            <v>GI090887</v>
          </cell>
          <cell r="E936">
            <v>20090225</v>
          </cell>
          <cell r="F936" t="str">
            <v>4028</v>
          </cell>
          <cell r="G936" t="str">
            <v>KON-TEK AUTOMATION AND DRIVES</v>
          </cell>
          <cell r="H936" t="str">
            <v>STOCK SALES</v>
          </cell>
          <cell r="I936">
            <v>1566</v>
          </cell>
          <cell r="J936" t="str">
            <v>Feb-2009</v>
          </cell>
          <cell r="K936" t="str">
            <v>Feb-2009</v>
          </cell>
          <cell r="L936" t="str">
            <v>GF</v>
          </cell>
          <cell r="M936" t="str">
            <v>INVERTER</v>
          </cell>
          <cell r="N936" t="str">
            <v>PCS</v>
          </cell>
          <cell r="O936">
            <v>1765</v>
          </cell>
          <cell r="P936">
            <v>75</v>
          </cell>
          <cell r="Q936" t="str">
            <v>MINI</v>
          </cell>
          <cell r="R936">
            <v>0</v>
          </cell>
          <cell r="S936">
            <v>74.724400000000003</v>
          </cell>
          <cell r="T936">
            <v>1868.11</v>
          </cell>
          <cell r="U936">
            <v>25</v>
          </cell>
        </row>
        <row r="937">
          <cell r="A937" t="str">
            <v>FRN0.4C1S-7E</v>
          </cell>
          <cell r="B937" t="str">
            <v>GS090754</v>
          </cell>
          <cell r="C937">
            <v>1</v>
          </cell>
          <cell r="D937" t="str">
            <v>GI090909</v>
          </cell>
          <cell r="E937">
            <v>20090226</v>
          </cell>
          <cell r="F937" t="str">
            <v>1301</v>
          </cell>
          <cell r="G937" t="str">
            <v>MVR - MOTORI, VENTILATORI, RIDUTTORI S.R.L.</v>
          </cell>
          <cell r="H937" t="str">
            <v>STOCK SALES</v>
          </cell>
          <cell r="I937">
            <v>1466</v>
          </cell>
          <cell r="J937" t="str">
            <v>Feb-2009</v>
          </cell>
          <cell r="K937" t="str">
            <v>Feb-2009</v>
          </cell>
          <cell r="L937" t="str">
            <v>GF</v>
          </cell>
          <cell r="M937" t="str">
            <v>INVERTER</v>
          </cell>
          <cell r="N937" t="str">
            <v>PCS</v>
          </cell>
          <cell r="O937">
            <v>1765</v>
          </cell>
          <cell r="P937">
            <v>75</v>
          </cell>
          <cell r="Q937" t="str">
            <v>MINI</v>
          </cell>
          <cell r="R937">
            <v>0</v>
          </cell>
          <cell r="S937">
            <v>74.724400000000003</v>
          </cell>
          <cell r="T937">
            <v>7472.44</v>
          </cell>
          <cell r="U937">
            <v>100</v>
          </cell>
        </row>
        <row r="938">
          <cell r="A938" t="str">
            <v>FRN0.75C1E-4E</v>
          </cell>
          <cell r="B938" t="str">
            <v>GS090420</v>
          </cell>
          <cell r="C938">
            <v>1</v>
          </cell>
          <cell r="D938" t="str">
            <v>GI090563</v>
          </cell>
          <cell r="E938">
            <v>20090204</v>
          </cell>
          <cell r="F938" t="str">
            <v>7097</v>
          </cell>
          <cell r="G938" t="str">
            <v>ATB BENELUX B.V.</v>
          </cell>
          <cell r="H938" t="str">
            <v>STOCK SALES</v>
          </cell>
          <cell r="I938">
            <v>123</v>
          </cell>
          <cell r="J938" t="str">
            <v>Feb-2009</v>
          </cell>
          <cell r="K938" t="str">
            <v>Feb-2009</v>
          </cell>
          <cell r="L938" t="str">
            <v>GF</v>
          </cell>
          <cell r="M938" t="str">
            <v>INVERTER</v>
          </cell>
          <cell r="N938" t="str">
            <v>PCS</v>
          </cell>
          <cell r="O938">
            <v>128</v>
          </cell>
          <cell r="P938">
            <v>137</v>
          </cell>
          <cell r="Q938" t="str">
            <v>MINI</v>
          </cell>
          <cell r="R938">
            <v>0</v>
          </cell>
          <cell r="S938">
            <v>137.25280000000001</v>
          </cell>
          <cell r="T938">
            <v>686.26400000000001</v>
          </cell>
          <cell r="U938">
            <v>5</v>
          </cell>
        </row>
        <row r="939">
          <cell r="A939" t="str">
            <v>FRN0.75C1E-4E</v>
          </cell>
          <cell r="B939" t="str">
            <v>GS090474</v>
          </cell>
          <cell r="C939">
            <v>2</v>
          </cell>
          <cell r="D939" t="str">
            <v>GI090615</v>
          </cell>
          <cell r="E939">
            <v>20090209</v>
          </cell>
          <cell r="F939" t="str">
            <v>7271</v>
          </cell>
          <cell r="G939" t="str">
            <v>LOENNE SCANDINAVIA A. S. (S)</v>
          </cell>
          <cell r="H939" t="str">
            <v>STOCK SALES</v>
          </cell>
          <cell r="I939">
            <v>118</v>
          </cell>
          <cell r="J939" t="str">
            <v>Feb-2009</v>
          </cell>
          <cell r="K939" t="str">
            <v>Feb-2009</v>
          </cell>
          <cell r="L939" t="str">
            <v>GF</v>
          </cell>
          <cell r="M939" t="str">
            <v>INVERTER</v>
          </cell>
          <cell r="N939" t="str">
            <v>PCS</v>
          </cell>
          <cell r="O939">
            <v>128</v>
          </cell>
          <cell r="P939">
            <v>137</v>
          </cell>
          <cell r="Q939" t="str">
            <v>MINI</v>
          </cell>
          <cell r="R939">
            <v>0</v>
          </cell>
          <cell r="S939">
            <v>137.25280000000001</v>
          </cell>
          <cell r="T939">
            <v>686.26400000000001</v>
          </cell>
          <cell r="U939">
            <v>5</v>
          </cell>
        </row>
        <row r="940">
          <cell r="A940" t="str">
            <v>FRN0.75C1E-4E</v>
          </cell>
          <cell r="B940" t="str">
            <v>GS090567</v>
          </cell>
          <cell r="C940">
            <v>5</v>
          </cell>
          <cell r="D940" t="str">
            <v>GI090691</v>
          </cell>
          <cell r="E940">
            <v>20090216</v>
          </cell>
          <cell r="F940" t="str">
            <v>4351</v>
          </cell>
          <cell r="G940" t="str">
            <v>ACTION CONTROL B.V.</v>
          </cell>
          <cell r="H940" t="str">
            <v>STOCK SALES</v>
          </cell>
          <cell r="I940">
            <v>117</v>
          </cell>
          <cell r="J940" t="str">
            <v>Feb-2009</v>
          </cell>
          <cell r="K940" t="str">
            <v>Feb-2009</v>
          </cell>
          <cell r="L940" t="str">
            <v>GF</v>
          </cell>
          <cell r="M940" t="str">
            <v>INVERTER</v>
          </cell>
          <cell r="N940" t="str">
            <v>PCS</v>
          </cell>
          <cell r="O940">
            <v>128</v>
          </cell>
          <cell r="P940">
            <v>137</v>
          </cell>
          <cell r="Q940" t="str">
            <v>MINI</v>
          </cell>
          <cell r="R940">
            <v>0</v>
          </cell>
          <cell r="S940">
            <v>137.25280000000001</v>
          </cell>
          <cell r="T940">
            <v>137.25280000000001</v>
          </cell>
          <cell r="U940">
            <v>1</v>
          </cell>
        </row>
        <row r="941">
          <cell r="A941" t="str">
            <v>FRN0.75C1E-4E</v>
          </cell>
          <cell r="B941" t="str">
            <v>GS084438</v>
          </cell>
          <cell r="C941">
            <v>8</v>
          </cell>
          <cell r="D941" t="str">
            <v>GI090790</v>
          </cell>
          <cell r="E941">
            <v>20090219</v>
          </cell>
          <cell r="F941" t="str">
            <v>1301</v>
          </cell>
          <cell r="G941" t="str">
            <v>MVR - MOTORI, VENTILATORI, RIDUTTORI S.R.L.</v>
          </cell>
          <cell r="H941" t="str">
            <v>STOCK SALES</v>
          </cell>
          <cell r="I941">
            <v>97</v>
          </cell>
          <cell r="J941" t="str">
            <v>Feb-2009</v>
          </cell>
          <cell r="K941" t="str">
            <v>Feb-2009</v>
          </cell>
          <cell r="L941" t="str">
            <v>GF</v>
          </cell>
          <cell r="M941" t="str">
            <v>INVERTER</v>
          </cell>
          <cell r="N941" t="str">
            <v>PCS</v>
          </cell>
          <cell r="O941">
            <v>128</v>
          </cell>
          <cell r="P941">
            <v>137</v>
          </cell>
          <cell r="Q941" t="str">
            <v>MINI</v>
          </cell>
          <cell r="R941">
            <v>0</v>
          </cell>
          <cell r="S941">
            <v>137.25280000000001</v>
          </cell>
          <cell r="T941">
            <v>2745.056</v>
          </cell>
          <cell r="U941">
            <v>20</v>
          </cell>
        </row>
        <row r="942">
          <cell r="A942" t="str">
            <v>FRN0.75C1S-4E</v>
          </cell>
          <cell r="B942" t="str">
            <v>GS090407</v>
          </cell>
          <cell r="C942">
            <v>2</v>
          </cell>
          <cell r="D942" t="str">
            <v>GI090541</v>
          </cell>
          <cell r="E942">
            <v>20090204</v>
          </cell>
          <cell r="F942" t="str">
            <v>7506</v>
          </cell>
          <cell r="G942" t="str">
            <v>ELECTROBLUE SRL</v>
          </cell>
          <cell r="H942" t="str">
            <v>STOCK SALES</v>
          </cell>
          <cell r="I942">
            <v>153</v>
          </cell>
          <cell r="J942" t="str">
            <v>Feb-2009</v>
          </cell>
          <cell r="K942" t="str">
            <v>Feb-2009</v>
          </cell>
          <cell r="L942" t="str">
            <v>GF</v>
          </cell>
          <cell r="M942" t="str">
            <v>INVERTER</v>
          </cell>
          <cell r="N942" t="str">
            <v>PCS</v>
          </cell>
          <cell r="O942">
            <v>157</v>
          </cell>
          <cell r="P942">
            <v>116</v>
          </cell>
          <cell r="Q942" t="str">
            <v>MINI</v>
          </cell>
          <cell r="R942">
            <v>0</v>
          </cell>
          <cell r="S942">
            <v>116.1597</v>
          </cell>
          <cell r="T942">
            <v>464.6388</v>
          </cell>
          <cell r="U942">
            <v>4</v>
          </cell>
        </row>
        <row r="943">
          <cell r="A943" t="str">
            <v>FRN0.75C1S-4E</v>
          </cell>
          <cell r="B943" t="str">
            <v>GS090665</v>
          </cell>
          <cell r="C943">
            <v>1</v>
          </cell>
          <cell r="D943" t="str">
            <v>GI090796</v>
          </cell>
          <cell r="E943">
            <v>20090223</v>
          </cell>
          <cell r="F943" t="str">
            <v>7095</v>
          </cell>
          <cell r="G943" t="str">
            <v>FUJI ELECTRIC FRANCE S.A.</v>
          </cell>
          <cell r="H943" t="str">
            <v>STOCK SALES</v>
          </cell>
          <cell r="I943">
            <v>150</v>
          </cell>
          <cell r="J943" t="str">
            <v>Feb-2009</v>
          </cell>
          <cell r="K943" t="str">
            <v>Feb-2009</v>
          </cell>
          <cell r="L943" t="str">
            <v>GF</v>
          </cell>
          <cell r="M943" t="str">
            <v>INVERTER</v>
          </cell>
          <cell r="N943" t="str">
            <v>PCS</v>
          </cell>
          <cell r="O943">
            <v>157</v>
          </cell>
          <cell r="P943">
            <v>116</v>
          </cell>
          <cell r="Q943" t="str">
            <v>MINI</v>
          </cell>
          <cell r="R943">
            <v>0</v>
          </cell>
          <cell r="S943">
            <v>116.1597</v>
          </cell>
          <cell r="T943">
            <v>348.47910000000002</v>
          </cell>
          <cell r="U943">
            <v>3</v>
          </cell>
        </row>
        <row r="944">
          <cell r="A944" t="str">
            <v>FRN0.75C1S-4E</v>
          </cell>
          <cell r="B944" t="str">
            <v>GS090616</v>
          </cell>
          <cell r="C944">
            <v>7</v>
          </cell>
          <cell r="D944" t="str">
            <v>GI090887</v>
          </cell>
          <cell r="E944">
            <v>20090225</v>
          </cell>
          <cell r="F944" t="str">
            <v>4028</v>
          </cell>
          <cell r="G944" t="str">
            <v>KON-TEK AUTOMATION AND DRIVES</v>
          </cell>
          <cell r="H944" t="str">
            <v>STOCK SALES</v>
          </cell>
          <cell r="I944">
            <v>140</v>
          </cell>
          <cell r="J944" t="str">
            <v>Feb-2009</v>
          </cell>
          <cell r="K944" t="str">
            <v>Feb-2009</v>
          </cell>
          <cell r="L944" t="str">
            <v>GF</v>
          </cell>
          <cell r="M944" t="str">
            <v>INVERTER</v>
          </cell>
          <cell r="N944" t="str">
            <v>PCS</v>
          </cell>
          <cell r="O944">
            <v>157</v>
          </cell>
          <cell r="P944">
            <v>116</v>
          </cell>
          <cell r="Q944" t="str">
            <v>MINI</v>
          </cell>
          <cell r="R944">
            <v>0</v>
          </cell>
          <cell r="S944">
            <v>116.1597</v>
          </cell>
          <cell r="T944">
            <v>1161.597</v>
          </cell>
          <cell r="U944">
            <v>10</v>
          </cell>
        </row>
        <row r="945">
          <cell r="A945" t="str">
            <v>FRN0.75C1S-7E</v>
          </cell>
          <cell r="B945" t="str">
            <v>GS090407</v>
          </cell>
          <cell r="C945">
            <v>3</v>
          </cell>
          <cell r="D945" t="str">
            <v>GI090541</v>
          </cell>
          <cell r="E945">
            <v>20090204</v>
          </cell>
          <cell r="F945" t="str">
            <v>7506</v>
          </cell>
          <cell r="G945" t="str">
            <v>ELECTROBLUE SRL</v>
          </cell>
          <cell r="H945" t="str">
            <v>STOCK SALES</v>
          </cell>
          <cell r="I945">
            <v>1512</v>
          </cell>
          <cell r="J945" t="str">
            <v>Feb-2009</v>
          </cell>
          <cell r="K945" t="str">
            <v>Feb-2009</v>
          </cell>
          <cell r="L945" t="str">
            <v>GF</v>
          </cell>
          <cell r="M945" t="str">
            <v>INVERTER</v>
          </cell>
          <cell r="N945" t="str">
            <v>PCS</v>
          </cell>
          <cell r="O945">
            <v>1515</v>
          </cell>
          <cell r="P945">
            <v>83</v>
          </cell>
          <cell r="Q945" t="str">
            <v>MINI</v>
          </cell>
          <cell r="R945">
            <v>0</v>
          </cell>
          <cell r="S945">
            <v>82.527600000000007</v>
          </cell>
          <cell r="T945">
            <v>247.58280000000002</v>
          </cell>
          <cell r="U945">
            <v>3</v>
          </cell>
        </row>
        <row r="946">
          <cell r="A946" t="str">
            <v>FRN0.75C1S-7E</v>
          </cell>
          <cell r="B946" t="str">
            <v>GS090256</v>
          </cell>
          <cell r="C946">
            <v>1</v>
          </cell>
          <cell r="D946" t="str">
            <v>GI090616</v>
          </cell>
          <cell r="E946">
            <v>20090209</v>
          </cell>
          <cell r="F946" t="str">
            <v>7156</v>
          </cell>
          <cell r="G946" t="str">
            <v>VEIT GMBH</v>
          </cell>
          <cell r="H946" t="str">
            <v>STOCK SALES</v>
          </cell>
          <cell r="I946">
            <v>1510</v>
          </cell>
          <cell r="J946" t="str">
            <v>Feb-2009</v>
          </cell>
          <cell r="K946" t="str">
            <v>Feb-2009</v>
          </cell>
          <cell r="L946" t="str">
            <v>GF</v>
          </cell>
          <cell r="M946" t="str">
            <v>INVERTER</v>
          </cell>
          <cell r="N946" t="str">
            <v>PCS</v>
          </cell>
          <cell r="O946">
            <v>1515</v>
          </cell>
          <cell r="P946">
            <v>83</v>
          </cell>
          <cell r="Q946" t="str">
            <v>MINI</v>
          </cell>
          <cell r="R946">
            <v>0</v>
          </cell>
          <cell r="S946">
            <v>82.527600000000007</v>
          </cell>
          <cell r="T946">
            <v>165.05520000000001</v>
          </cell>
          <cell r="U946">
            <v>2</v>
          </cell>
        </row>
        <row r="947">
          <cell r="A947" t="str">
            <v>FRN0.75C1S-7E</v>
          </cell>
          <cell r="B947" t="str">
            <v>GS082405</v>
          </cell>
          <cell r="C947">
            <v>1</v>
          </cell>
          <cell r="D947" t="str">
            <v>GI090643</v>
          </cell>
          <cell r="E947">
            <v>20090217</v>
          </cell>
          <cell r="F947" t="str">
            <v>7088</v>
          </cell>
          <cell r="G947" t="str">
            <v>ROVEMA VERPACKUNGSMASCHINEN GMBH</v>
          </cell>
          <cell r="H947" t="str">
            <v>STOCK SALES</v>
          </cell>
          <cell r="I947">
            <v>1460</v>
          </cell>
          <cell r="J947" t="str">
            <v>Feb-2009</v>
          </cell>
          <cell r="K947" t="str">
            <v>Feb-2009</v>
          </cell>
          <cell r="L947" t="str">
            <v>GF</v>
          </cell>
          <cell r="M947" t="str">
            <v>INVERTER</v>
          </cell>
          <cell r="N947" t="str">
            <v>PCS</v>
          </cell>
          <cell r="O947">
            <v>1515</v>
          </cell>
          <cell r="P947">
            <v>83</v>
          </cell>
          <cell r="Q947" t="str">
            <v>MINI</v>
          </cell>
          <cell r="R947">
            <v>0</v>
          </cell>
          <cell r="S947">
            <v>82.527600000000007</v>
          </cell>
          <cell r="T947">
            <v>4126.38</v>
          </cell>
          <cell r="U947">
            <v>50</v>
          </cell>
        </row>
        <row r="948">
          <cell r="A948" t="str">
            <v>FRN0.75C1S-7E</v>
          </cell>
          <cell r="B948" t="str">
            <v>GS081888</v>
          </cell>
          <cell r="C948">
            <v>6</v>
          </cell>
          <cell r="D948" t="str">
            <v>GI090832</v>
          </cell>
          <cell r="E948">
            <v>20090220</v>
          </cell>
          <cell r="F948" t="str">
            <v>1301</v>
          </cell>
          <cell r="G948" t="str">
            <v>MVR - MOTORI, VENTILATORI, RIDUTTORI S.R.L.</v>
          </cell>
          <cell r="H948" t="str">
            <v>STOCK SALES</v>
          </cell>
          <cell r="I948">
            <v>1360</v>
          </cell>
          <cell r="J948" t="str">
            <v>Feb-2009</v>
          </cell>
          <cell r="K948" t="str">
            <v>Feb-2009</v>
          </cell>
          <cell r="L948" t="str">
            <v>GF</v>
          </cell>
          <cell r="M948" t="str">
            <v>INVERTER</v>
          </cell>
          <cell r="N948" t="str">
            <v>PCS</v>
          </cell>
          <cell r="O948">
            <v>1515</v>
          </cell>
          <cell r="P948">
            <v>83</v>
          </cell>
          <cell r="Q948" t="str">
            <v>MINI</v>
          </cell>
          <cell r="R948">
            <v>0</v>
          </cell>
          <cell r="S948">
            <v>82.527600000000007</v>
          </cell>
          <cell r="T948">
            <v>8252.76</v>
          </cell>
          <cell r="U948">
            <v>100</v>
          </cell>
        </row>
        <row r="949">
          <cell r="A949" t="str">
            <v>FRN0.75C1S-7E</v>
          </cell>
          <cell r="B949" t="str">
            <v>GS082779</v>
          </cell>
          <cell r="C949">
            <v>1</v>
          </cell>
          <cell r="D949" t="str">
            <v>GI090725</v>
          </cell>
          <cell r="E949">
            <v>20090224</v>
          </cell>
          <cell r="F949" t="str">
            <v>7591</v>
          </cell>
          <cell r="G949" t="str">
            <v>RETSCH GMBH</v>
          </cell>
          <cell r="H949" t="str">
            <v>STOCK SALES</v>
          </cell>
          <cell r="I949">
            <v>1260</v>
          </cell>
          <cell r="J949" t="str">
            <v>Feb-2009</v>
          </cell>
          <cell r="K949" t="str">
            <v>Feb-2009</v>
          </cell>
          <cell r="L949" t="str">
            <v>GF</v>
          </cell>
          <cell r="M949" t="str">
            <v>INVERTER</v>
          </cell>
          <cell r="N949" t="str">
            <v>PCS</v>
          </cell>
          <cell r="O949">
            <v>1515</v>
          </cell>
          <cell r="P949">
            <v>83</v>
          </cell>
          <cell r="Q949" t="str">
            <v>MINI</v>
          </cell>
          <cell r="R949">
            <v>0</v>
          </cell>
          <cell r="S949">
            <v>82.527600000000007</v>
          </cell>
          <cell r="T949">
            <v>8252.76</v>
          </cell>
          <cell r="U949">
            <v>100</v>
          </cell>
        </row>
        <row r="950">
          <cell r="A950" t="str">
            <v>FRN0.75C1S-7E</v>
          </cell>
          <cell r="B950" t="str">
            <v>GS090616</v>
          </cell>
          <cell r="C950">
            <v>3</v>
          </cell>
          <cell r="D950" t="str">
            <v>GI090887</v>
          </cell>
          <cell r="E950">
            <v>20090225</v>
          </cell>
          <cell r="F950" t="str">
            <v>4028</v>
          </cell>
          <cell r="G950" t="str">
            <v>KON-TEK AUTOMATION AND DRIVES</v>
          </cell>
          <cell r="H950" t="str">
            <v>STOCK SALES</v>
          </cell>
          <cell r="I950">
            <v>1235</v>
          </cell>
          <cell r="J950" t="str">
            <v>Feb-2009</v>
          </cell>
          <cell r="K950" t="str">
            <v>Feb-2009</v>
          </cell>
          <cell r="L950" t="str">
            <v>GF</v>
          </cell>
          <cell r="M950" t="str">
            <v>INVERTER</v>
          </cell>
          <cell r="N950" t="str">
            <v>PCS</v>
          </cell>
          <cell r="O950">
            <v>1515</v>
          </cell>
          <cell r="P950">
            <v>83</v>
          </cell>
          <cell r="Q950" t="str">
            <v>MINI</v>
          </cell>
          <cell r="R950">
            <v>0</v>
          </cell>
          <cell r="S950">
            <v>82.527600000000007</v>
          </cell>
          <cell r="T950">
            <v>2063.19</v>
          </cell>
          <cell r="U950">
            <v>25</v>
          </cell>
        </row>
        <row r="951">
          <cell r="A951" t="str">
            <v>FRN0.75C1S-7E</v>
          </cell>
          <cell r="B951" t="str">
            <v>GS082405</v>
          </cell>
          <cell r="C951">
            <v>1</v>
          </cell>
          <cell r="D951" t="str">
            <v>GI090838</v>
          </cell>
          <cell r="E951">
            <v>20090227</v>
          </cell>
          <cell r="F951" t="str">
            <v>7088</v>
          </cell>
          <cell r="G951" t="str">
            <v>ROVEMA VERPACKUNGSMASCHINEN GMBH</v>
          </cell>
          <cell r="H951" t="str">
            <v>STOCK SALES</v>
          </cell>
          <cell r="I951">
            <v>1185</v>
          </cell>
          <cell r="J951" t="str">
            <v>Feb-2009</v>
          </cell>
          <cell r="K951" t="str">
            <v>Feb-2009</v>
          </cell>
          <cell r="L951" t="str">
            <v>GF</v>
          </cell>
          <cell r="M951" t="str">
            <v>INVERTER</v>
          </cell>
          <cell r="N951" t="str">
            <v>PCS</v>
          </cell>
          <cell r="O951">
            <v>1515</v>
          </cell>
          <cell r="P951">
            <v>83</v>
          </cell>
          <cell r="Q951" t="str">
            <v>MINI</v>
          </cell>
          <cell r="R951">
            <v>0</v>
          </cell>
          <cell r="S951">
            <v>82.527600000000007</v>
          </cell>
          <cell r="T951">
            <v>4126.38</v>
          </cell>
          <cell r="U951">
            <v>50</v>
          </cell>
        </row>
        <row r="952">
          <cell r="A952" t="str">
            <v>FRN0.75C1S-7WB</v>
          </cell>
          <cell r="B952" t="str">
            <v>GS082658</v>
          </cell>
          <cell r="C952">
            <v>1</v>
          </cell>
          <cell r="D952" t="str">
            <v>GI090910</v>
          </cell>
          <cell r="E952">
            <v>20090226</v>
          </cell>
          <cell r="F952" t="str">
            <v>7440</v>
          </cell>
          <cell r="G952" t="str">
            <v>WASH-TEC CLEANING TECHNOLGY GMBH</v>
          </cell>
          <cell r="H952" t="str">
            <v>STOCK SALES</v>
          </cell>
          <cell r="I952">
            <v>545</v>
          </cell>
          <cell r="J952" t="str">
            <v>Feb-2009</v>
          </cell>
          <cell r="K952" t="str">
            <v>Feb-2009</v>
          </cell>
          <cell r="L952" t="str">
            <v>GF</v>
          </cell>
          <cell r="M952" t="str">
            <v>INVERTER</v>
          </cell>
          <cell r="N952" t="str">
            <v>PCS</v>
          </cell>
          <cell r="O952">
            <v>425</v>
          </cell>
          <cell r="P952">
            <v>76</v>
          </cell>
          <cell r="Q952" t="str">
            <v>MINI</v>
          </cell>
          <cell r="R952">
            <v>0</v>
          </cell>
          <cell r="S952">
            <v>76.355500000000006</v>
          </cell>
          <cell r="T952">
            <v>35123.53</v>
          </cell>
          <cell r="U952">
            <v>460</v>
          </cell>
        </row>
        <row r="953">
          <cell r="A953" t="str">
            <v>FRN1.5C1S-7E</v>
          </cell>
          <cell r="B953" t="str">
            <v>GS090516</v>
          </cell>
          <cell r="C953">
            <v>1</v>
          </cell>
          <cell r="D953" t="str">
            <v>GI090653</v>
          </cell>
          <cell r="E953">
            <v>20090211</v>
          </cell>
          <cell r="F953" t="str">
            <v>7147</v>
          </cell>
          <cell r="G953" t="str">
            <v>GTS MBH</v>
          </cell>
          <cell r="H953" t="str">
            <v>STOCK SALES</v>
          </cell>
          <cell r="I953">
            <v>1047</v>
          </cell>
          <cell r="J953" t="str">
            <v>Feb-2009</v>
          </cell>
          <cell r="K953" t="str">
            <v>Feb-2009</v>
          </cell>
          <cell r="L953" t="str">
            <v>GF</v>
          </cell>
          <cell r="M953" t="str">
            <v>INVERTER</v>
          </cell>
          <cell r="N953" t="str">
            <v>PCS</v>
          </cell>
          <cell r="O953">
            <v>1048</v>
          </cell>
          <cell r="P953">
            <v>95</v>
          </cell>
          <cell r="Q953" t="str">
            <v>MINI</v>
          </cell>
          <cell r="R953">
            <v>0</v>
          </cell>
          <cell r="S953">
            <v>94.543199999999999</v>
          </cell>
          <cell r="T953">
            <v>94.543199999999999</v>
          </cell>
          <cell r="U953">
            <v>1</v>
          </cell>
        </row>
        <row r="954">
          <cell r="A954" t="str">
            <v>FRN1.5C1S-7E</v>
          </cell>
          <cell r="B954" t="str">
            <v>GS090715</v>
          </cell>
          <cell r="C954">
            <v>7</v>
          </cell>
          <cell r="D954" t="str">
            <v>GI090857</v>
          </cell>
          <cell r="E954">
            <v>20090224</v>
          </cell>
          <cell r="F954" t="str">
            <v>7489</v>
          </cell>
          <cell r="G954" t="str">
            <v>ALPHA MOTION S. A.</v>
          </cell>
          <cell r="H954" t="str">
            <v>STOCK SALES</v>
          </cell>
          <cell r="I954">
            <v>1044</v>
          </cell>
          <cell r="J954" t="str">
            <v>Feb-2009</v>
          </cell>
          <cell r="K954" t="str">
            <v>Feb-2009</v>
          </cell>
          <cell r="L954" t="str">
            <v>GF</v>
          </cell>
          <cell r="M954" t="str">
            <v>INVERTER</v>
          </cell>
          <cell r="N954" t="str">
            <v>PCS</v>
          </cell>
          <cell r="O954">
            <v>1048</v>
          </cell>
          <cell r="P954">
            <v>95</v>
          </cell>
          <cell r="Q954" t="str">
            <v>MINI</v>
          </cell>
          <cell r="R954">
            <v>0</v>
          </cell>
          <cell r="S954">
            <v>94.543199999999999</v>
          </cell>
          <cell r="T954">
            <v>283.62959999999998</v>
          </cell>
          <cell r="U954">
            <v>3</v>
          </cell>
        </row>
        <row r="955">
          <cell r="A955" t="str">
            <v>FRN1.5C1S-7E</v>
          </cell>
          <cell r="B955" t="str">
            <v>GS090616</v>
          </cell>
          <cell r="C955">
            <v>4</v>
          </cell>
          <cell r="D955" t="str">
            <v>GI090887</v>
          </cell>
          <cell r="E955">
            <v>20090225</v>
          </cell>
          <cell r="F955" t="str">
            <v>4028</v>
          </cell>
          <cell r="G955" t="str">
            <v>KON-TEK AUTOMATION AND DRIVES</v>
          </cell>
          <cell r="H955" t="str">
            <v>STOCK SALES</v>
          </cell>
          <cell r="I955">
            <v>1014</v>
          </cell>
          <cell r="J955" t="str">
            <v>Feb-2009</v>
          </cell>
          <cell r="K955" t="str">
            <v>Feb-2009</v>
          </cell>
          <cell r="L955" t="str">
            <v>GF</v>
          </cell>
          <cell r="M955" t="str">
            <v>INVERTER</v>
          </cell>
          <cell r="N955" t="str">
            <v>PCS</v>
          </cell>
          <cell r="O955">
            <v>1048</v>
          </cell>
          <cell r="P955">
            <v>95</v>
          </cell>
          <cell r="Q955" t="str">
            <v>MINI</v>
          </cell>
          <cell r="R955">
            <v>0</v>
          </cell>
          <cell r="S955">
            <v>94.543199999999999</v>
          </cell>
          <cell r="T955">
            <v>2836.2959999999998</v>
          </cell>
          <cell r="U955">
            <v>30</v>
          </cell>
        </row>
        <row r="956">
          <cell r="A956" t="str">
            <v>FRN1.5C1S-7E</v>
          </cell>
          <cell r="B956" t="str">
            <v>GS090346</v>
          </cell>
          <cell r="C956">
            <v>1</v>
          </cell>
          <cell r="D956" t="str">
            <v>GI090881</v>
          </cell>
          <cell r="E956">
            <v>20090227</v>
          </cell>
          <cell r="F956" t="str">
            <v>7591</v>
          </cell>
          <cell r="G956" t="str">
            <v>RETSCH GMBH</v>
          </cell>
          <cell r="H956" t="str">
            <v>STOCK SALES</v>
          </cell>
          <cell r="I956">
            <v>989</v>
          </cell>
          <cell r="J956" t="str">
            <v>Feb-2009</v>
          </cell>
          <cell r="K956" t="str">
            <v>Feb-2009</v>
          </cell>
          <cell r="L956" t="str">
            <v>GF</v>
          </cell>
          <cell r="M956" t="str">
            <v>INVERTER</v>
          </cell>
          <cell r="N956" t="str">
            <v>PCS</v>
          </cell>
          <cell r="O956">
            <v>1048</v>
          </cell>
          <cell r="P956">
            <v>95</v>
          </cell>
          <cell r="Q956" t="str">
            <v>MINI</v>
          </cell>
          <cell r="R956">
            <v>0</v>
          </cell>
          <cell r="S956">
            <v>94.543199999999999</v>
          </cell>
          <cell r="T956">
            <v>2363.58</v>
          </cell>
          <cell r="U956">
            <v>25</v>
          </cell>
        </row>
        <row r="957">
          <cell r="A957" t="str">
            <v>FRN2.2C1E-4E</v>
          </cell>
          <cell r="B957" t="str">
            <v>GS090514</v>
          </cell>
          <cell r="C957">
            <v>1</v>
          </cell>
          <cell r="D957" t="str">
            <v>GI090651</v>
          </cell>
          <cell r="E957">
            <v>20090211</v>
          </cell>
          <cell r="F957" t="str">
            <v>7156</v>
          </cell>
          <cell r="G957" t="str">
            <v>VEIT GMBH</v>
          </cell>
          <cell r="H957" t="str">
            <v>STOCK SALES</v>
          </cell>
          <cell r="I957">
            <v>93</v>
          </cell>
          <cell r="J957" t="str">
            <v>Feb-2009</v>
          </cell>
          <cell r="K957" t="str">
            <v>Feb-2009</v>
          </cell>
          <cell r="L957" t="str">
            <v>GF</v>
          </cell>
          <cell r="M957" t="str">
            <v>INVERTER</v>
          </cell>
          <cell r="N957" t="str">
            <v>PCS</v>
          </cell>
          <cell r="O957">
            <v>97</v>
          </cell>
          <cell r="P957">
            <v>194</v>
          </cell>
          <cell r="Q957" t="str">
            <v>MINI</v>
          </cell>
          <cell r="R957">
            <v>0</v>
          </cell>
          <cell r="S957">
            <v>194.11</v>
          </cell>
          <cell r="T957">
            <v>776.44</v>
          </cell>
          <cell r="U957">
            <v>4</v>
          </cell>
        </row>
        <row r="958">
          <cell r="A958" t="str">
            <v>FRN2.2C1E-4E</v>
          </cell>
          <cell r="B958" t="str">
            <v>GS084180</v>
          </cell>
          <cell r="C958">
            <v>1</v>
          </cell>
          <cell r="D958" t="str">
            <v>GI090531</v>
          </cell>
          <cell r="E958">
            <v>20090213</v>
          </cell>
          <cell r="F958" t="str">
            <v>7097</v>
          </cell>
          <cell r="G958" t="str">
            <v>ATB BENELUX B.V.</v>
          </cell>
          <cell r="H958" t="str">
            <v>STOCK SALES</v>
          </cell>
          <cell r="I958">
            <v>73</v>
          </cell>
          <cell r="J958" t="str">
            <v>Feb-2009</v>
          </cell>
          <cell r="K958" t="str">
            <v>Feb-2009</v>
          </cell>
          <cell r="L958" t="str">
            <v>GF</v>
          </cell>
          <cell r="M958" t="str">
            <v>INVERTER</v>
          </cell>
          <cell r="N958" t="str">
            <v>PCS</v>
          </cell>
          <cell r="O958">
            <v>97</v>
          </cell>
          <cell r="P958">
            <v>194</v>
          </cell>
          <cell r="Q958" t="str">
            <v>MINI</v>
          </cell>
          <cell r="R958">
            <v>0</v>
          </cell>
          <cell r="S958">
            <v>194.11</v>
          </cell>
          <cell r="T958">
            <v>3882.2</v>
          </cell>
          <cell r="U958">
            <v>20</v>
          </cell>
        </row>
        <row r="959">
          <cell r="A959" t="str">
            <v>FRN2.2C1E-4E</v>
          </cell>
          <cell r="B959" t="str">
            <v>GS090567</v>
          </cell>
          <cell r="C959">
            <v>10</v>
          </cell>
          <cell r="D959" t="str">
            <v>GI090691</v>
          </cell>
          <cell r="E959">
            <v>20090216</v>
          </cell>
          <cell r="F959" t="str">
            <v>4351</v>
          </cell>
          <cell r="G959" t="str">
            <v>ACTION CONTROL B.V.</v>
          </cell>
          <cell r="H959" t="str">
            <v>STOCK SALES</v>
          </cell>
          <cell r="I959">
            <v>72</v>
          </cell>
          <cell r="J959" t="str">
            <v>Feb-2009</v>
          </cell>
          <cell r="K959" t="str">
            <v>Feb-2009</v>
          </cell>
          <cell r="L959" t="str">
            <v>GF</v>
          </cell>
          <cell r="M959" t="str">
            <v>INVERTER</v>
          </cell>
          <cell r="N959" t="str">
            <v>PCS</v>
          </cell>
          <cell r="O959">
            <v>97</v>
          </cell>
          <cell r="P959">
            <v>194</v>
          </cell>
          <cell r="Q959" t="str">
            <v>MINI</v>
          </cell>
          <cell r="R959">
            <v>0</v>
          </cell>
          <cell r="S959">
            <v>194.11</v>
          </cell>
          <cell r="T959">
            <v>194.11</v>
          </cell>
          <cell r="U959">
            <v>1</v>
          </cell>
        </row>
        <row r="960">
          <cell r="A960" t="str">
            <v>FRN2.2C1E-4E</v>
          </cell>
          <cell r="B960" t="str">
            <v>GS084438</v>
          </cell>
          <cell r="C960">
            <v>7</v>
          </cell>
          <cell r="D960" t="str">
            <v>GI090790</v>
          </cell>
          <cell r="E960">
            <v>20090219</v>
          </cell>
          <cell r="F960" t="str">
            <v>1301</v>
          </cell>
          <cell r="G960" t="str">
            <v>MVR - MOTORI, VENTILATORI, RIDUTTORI S.R.L.</v>
          </cell>
          <cell r="H960" t="str">
            <v>STOCK SALES</v>
          </cell>
          <cell r="I960">
            <v>62</v>
          </cell>
          <cell r="J960" t="str">
            <v>Feb-2009</v>
          </cell>
          <cell r="K960" t="str">
            <v>Feb-2009</v>
          </cell>
          <cell r="L960" t="str">
            <v>GF</v>
          </cell>
          <cell r="M960" t="str">
            <v>INVERTER</v>
          </cell>
          <cell r="N960" t="str">
            <v>PCS</v>
          </cell>
          <cell r="O960">
            <v>97</v>
          </cell>
          <cell r="P960">
            <v>194</v>
          </cell>
          <cell r="Q960" t="str">
            <v>MINI</v>
          </cell>
          <cell r="R960">
            <v>0</v>
          </cell>
          <cell r="S960">
            <v>194.11</v>
          </cell>
          <cell r="T960">
            <v>1941.1</v>
          </cell>
          <cell r="U960">
            <v>10</v>
          </cell>
        </row>
        <row r="961">
          <cell r="A961" t="str">
            <v>FRN2.2C1E-4E</v>
          </cell>
          <cell r="B961" t="str">
            <v>GS083859</v>
          </cell>
          <cell r="C961">
            <v>1</v>
          </cell>
          <cell r="D961" t="str">
            <v>GI090786</v>
          </cell>
          <cell r="E961">
            <v>20090219</v>
          </cell>
          <cell r="F961" t="str">
            <v>7642</v>
          </cell>
          <cell r="G961" t="str">
            <v>K &amp; K STEUERUNGSTECHNIK GMBH</v>
          </cell>
          <cell r="H961" t="str">
            <v>STOCK SALES</v>
          </cell>
          <cell r="I961">
            <v>54</v>
          </cell>
          <cell r="J961" t="str">
            <v>Feb-2009</v>
          </cell>
          <cell r="K961" t="str">
            <v>Feb-2009</v>
          </cell>
          <cell r="L961" t="str">
            <v>GF</v>
          </cell>
          <cell r="M961" t="str">
            <v>INVERTER</v>
          </cell>
          <cell r="N961" t="str">
            <v>PCS</v>
          </cell>
          <cell r="O961">
            <v>97</v>
          </cell>
          <cell r="P961">
            <v>194</v>
          </cell>
          <cell r="Q961" t="str">
            <v>MINI</v>
          </cell>
          <cell r="R961">
            <v>0</v>
          </cell>
          <cell r="S961">
            <v>194.11</v>
          </cell>
          <cell r="T961">
            <v>1552.88</v>
          </cell>
          <cell r="U961">
            <v>8</v>
          </cell>
        </row>
        <row r="962">
          <cell r="A962" t="str">
            <v>FRN2.2C1E-4E</v>
          </cell>
          <cell r="B962" t="str">
            <v>GS090583</v>
          </cell>
          <cell r="C962">
            <v>1</v>
          </cell>
          <cell r="D962" t="str">
            <v>GI090848</v>
          </cell>
          <cell r="E962">
            <v>20090223</v>
          </cell>
          <cell r="F962" t="str">
            <v>7097</v>
          </cell>
          <cell r="G962" t="str">
            <v>ATB BENELUX B.V.</v>
          </cell>
          <cell r="H962" t="str">
            <v>STOCK SALES</v>
          </cell>
          <cell r="I962">
            <v>34</v>
          </cell>
          <cell r="J962" t="str">
            <v>Feb-2009</v>
          </cell>
          <cell r="K962" t="str">
            <v>Feb-2009</v>
          </cell>
          <cell r="L962" t="str">
            <v>GF</v>
          </cell>
          <cell r="M962" t="str">
            <v>INVERTER</v>
          </cell>
          <cell r="N962" t="str">
            <v>PCS</v>
          </cell>
          <cell r="O962">
            <v>97</v>
          </cell>
          <cell r="P962">
            <v>194</v>
          </cell>
          <cell r="Q962" t="str">
            <v>MINI</v>
          </cell>
          <cell r="R962">
            <v>0</v>
          </cell>
          <cell r="S962">
            <v>194.11</v>
          </cell>
          <cell r="T962">
            <v>3882.2</v>
          </cell>
          <cell r="U962">
            <v>20</v>
          </cell>
        </row>
        <row r="963">
          <cell r="A963" t="str">
            <v>FRN2.2C1E-4E</v>
          </cell>
          <cell r="B963" t="str">
            <v>GS090616</v>
          </cell>
          <cell r="C963">
            <v>17</v>
          </cell>
          <cell r="D963" t="str">
            <v>GI090887</v>
          </cell>
          <cell r="E963">
            <v>20090225</v>
          </cell>
          <cell r="F963" t="str">
            <v>4028</v>
          </cell>
          <cell r="G963" t="str">
            <v>KON-TEK AUTOMATION AND DRIVES</v>
          </cell>
          <cell r="H963" t="str">
            <v>STOCK SALES</v>
          </cell>
          <cell r="I963">
            <v>29</v>
          </cell>
          <cell r="J963" t="str">
            <v>Feb-2009</v>
          </cell>
          <cell r="K963" t="str">
            <v>Feb-2009</v>
          </cell>
          <cell r="L963" t="str">
            <v>GF</v>
          </cell>
          <cell r="M963" t="str">
            <v>INVERTER</v>
          </cell>
          <cell r="N963" t="str">
            <v>PCS</v>
          </cell>
          <cell r="O963">
            <v>97</v>
          </cell>
          <cell r="P963">
            <v>194</v>
          </cell>
          <cell r="Q963" t="str">
            <v>MINI</v>
          </cell>
          <cell r="R963">
            <v>0</v>
          </cell>
          <cell r="S963">
            <v>194.11</v>
          </cell>
          <cell r="T963">
            <v>970.55</v>
          </cell>
          <cell r="U963">
            <v>5</v>
          </cell>
        </row>
        <row r="964">
          <cell r="A964" t="str">
            <v>FRN2.2C1E-7E</v>
          </cell>
          <cell r="B964" t="str">
            <v>GS090459</v>
          </cell>
          <cell r="C964">
            <v>1</v>
          </cell>
          <cell r="D964" t="str">
            <v>GI090589</v>
          </cell>
          <cell r="E964">
            <v>20090206</v>
          </cell>
          <cell r="F964" t="str">
            <v>7271</v>
          </cell>
          <cell r="G964" t="str">
            <v>LOENNE SCANDINAVIA A. S. (S)</v>
          </cell>
          <cell r="H964" t="str">
            <v>STOCK SALES</v>
          </cell>
          <cell r="I964">
            <v>257</v>
          </cell>
          <cell r="J964" t="str">
            <v>Feb-2009</v>
          </cell>
          <cell r="K964" t="str">
            <v>Feb-2009</v>
          </cell>
          <cell r="L964" t="str">
            <v>GF</v>
          </cell>
          <cell r="M964" t="str">
            <v>INVERTER</v>
          </cell>
          <cell r="N964" t="str">
            <v>PCS</v>
          </cell>
          <cell r="O964">
            <v>277</v>
          </cell>
          <cell r="P964">
            <v>117</v>
          </cell>
          <cell r="Q964" t="str">
            <v>MINI</v>
          </cell>
          <cell r="R964">
            <v>0</v>
          </cell>
          <cell r="S964">
            <v>117.2598</v>
          </cell>
          <cell r="T964">
            <v>2345.1959999999999</v>
          </cell>
          <cell r="U964">
            <v>20</v>
          </cell>
        </row>
        <row r="965">
          <cell r="A965" t="str">
            <v>FRN2.2C1E-7E</v>
          </cell>
          <cell r="B965" t="str">
            <v>GS090567</v>
          </cell>
          <cell r="C965">
            <v>4</v>
          </cell>
          <cell r="D965" t="str">
            <v>GI090691</v>
          </cell>
          <cell r="E965">
            <v>20090216</v>
          </cell>
          <cell r="F965" t="str">
            <v>4351</v>
          </cell>
          <cell r="G965" t="str">
            <v>ACTION CONTROL B.V.</v>
          </cell>
          <cell r="H965" t="str">
            <v>STOCK SALES</v>
          </cell>
          <cell r="I965">
            <v>251</v>
          </cell>
          <cell r="J965" t="str">
            <v>Feb-2009</v>
          </cell>
          <cell r="K965" t="str">
            <v>Feb-2009</v>
          </cell>
          <cell r="L965" t="str">
            <v>GF</v>
          </cell>
          <cell r="M965" t="str">
            <v>INVERTER</v>
          </cell>
          <cell r="N965" t="str">
            <v>PCS</v>
          </cell>
          <cell r="O965">
            <v>277</v>
          </cell>
          <cell r="P965">
            <v>117</v>
          </cell>
          <cell r="Q965" t="str">
            <v>MINI</v>
          </cell>
          <cell r="R965">
            <v>0</v>
          </cell>
          <cell r="S965">
            <v>117.2598</v>
          </cell>
          <cell r="T965">
            <v>703.55880000000002</v>
          </cell>
          <cell r="U965">
            <v>6</v>
          </cell>
        </row>
        <row r="966">
          <cell r="A966" t="str">
            <v>FRN2.2C1E-7E</v>
          </cell>
          <cell r="B966" t="str">
            <v>GS090591</v>
          </cell>
          <cell r="C966">
            <v>8</v>
          </cell>
          <cell r="D966" t="str">
            <v>GI090849</v>
          </cell>
          <cell r="E966">
            <v>20090223</v>
          </cell>
          <cell r="F966" t="str">
            <v>7097</v>
          </cell>
          <cell r="G966" t="str">
            <v>ATB BENELUX B.V.</v>
          </cell>
          <cell r="H966" t="str">
            <v>STOCK SALES</v>
          </cell>
          <cell r="I966">
            <v>246</v>
          </cell>
          <cell r="J966" t="str">
            <v>Feb-2009</v>
          </cell>
          <cell r="K966" t="str">
            <v>Feb-2009</v>
          </cell>
          <cell r="L966" t="str">
            <v>GF</v>
          </cell>
          <cell r="M966" t="str">
            <v>INVERTER</v>
          </cell>
          <cell r="N966" t="str">
            <v>PCS</v>
          </cell>
          <cell r="O966">
            <v>277</v>
          </cell>
          <cell r="P966">
            <v>117</v>
          </cell>
          <cell r="Q966" t="str">
            <v>MINI</v>
          </cell>
          <cell r="R966">
            <v>0</v>
          </cell>
          <cell r="S966">
            <v>117.2598</v>
          </cell>
          <cell r="T966">
            <v>586.29899999999998</v>
          </cell>
          <cell r="U966">
            <v>5</v>
          </cell>
        </row>
        <row r="967">
          <cell r="A967" t="str">
            <v>FRN4.0C1E-4E</v>
          </cell>
          <cell r="B967" t="str">
            <v>GS090636</v>
          </cell>
          <cell r="C967">
            <v>1</v>
          </cell>
          <cell r="D967" t="str">
            <v>GI090772</v>
          </cell>
          <cell r="E967">
            <v>20090218</v>
          </cell>
          <cell r="F967" t="str">
            <v>7271</v>
          </cell>
          <cell r="G967" t="str">
            <v>LOENNE SCANDINAVIA A. S. (S)</v>
          </cell>
          <cell r="H967" t="str">
            <v>STOCK SALES</v>
          </cell>
          <cell r="I967">
            <v>190</v>
          </cell>
          <cell r="J967" t="str">
            <v>Feb-2009</v>
          </cell>
          <cell r="K967" t="str">
            <v>Feb-2009</v>
          </cell>
          <cell r="L967" t="str">
            <v>GF</v>
          </cell>
          <cell r="M967" t="str">
            <v>INVERTER</v>
          </cell>
          <cell r="N967" t="str">
            <v>PCS</v>
          </cell>
          <cell r="O967">
            <v>236</v>
          </cell>
          <cell r="P967">
            <v>232</v>
          </cell>
          <cell r="Q967" t="str">
            <v>MINI</v>
          </cell>
          <cell r="R967">
            <v>0</v>
          </cell>
          <cell r="S967">
            <v>232.4145</v>
          </cell>
          <cell r="T967">
            <v>3486.2175000000002</v>
          </cell>
          <cell r="U967">
            <v>15</v>
          </cell>
        </row>
        <row r="968">
          <cell r="A968" t="str">
            <v>FRN4.0C1E-4E</v>
          </cell>
          <cell r="B968" t="str">
            <v>GS090583</v>
          </cell>
          <cell r="C968">
            <v>2</v>
          </cell>
          <cell r="D968" t="str">
            <v>GI090848</v>
          </cell>
          <cell r="E968">
            <v>20090223</v>
          </cell>
          <cell r="F968" t="str">
            <v>7097</v>
          </cell>
          <cell r="G968" t="str">
            <v>ATB BENELUX B.V.</v>
          </cell>
          <cell r="H968" t="str">
            <v>STOCK SALES</v>
          </cell>
          <cell r="I968">
            <v>185</v>
          </cell>
          <cell r="J968" t="str">
            <v>Feb-2009</v>
          </cell>
          <cell r="K968" t="str">
            <v>Feb-2009</v>
          </cell>
          <cell r="L968" t="str">
            <v>GF</v>
          </cell>
          <cell r="M968" t="str">
            <v>INVERTER</v>
          </cell>
          <cell r="N968" t="str">
            <v>PCS</v>
          </cell>
          <cell r="O968">
            <v>236</v>
          </cell>
          <cell r="P968">
            <v>232</v>
          </cell>
          <cell r="Q968" t="str">
            <v>MINI</v>
          </cell>
          <cell r="R968">
            <v>0</v>
          </cell>
          <cell r="S968">
            <v>232.4145</v>
          </cell>
          <cell r="T968">
            <v>1162.0725</v>
          </cell>
          <cell r="U968">
            <v>5</v>
          </cell>
        </row>
        <row r="969">
          <cell r="A969" t="str">
            <v>FRN4.0C1E-4E</v>
          </cell>
          <cell r="B969" t="str">
            <v>GS090698</v>
          </cell>
          <cell r="C969">
            <v>9</v>
          </cell>
          <cell r="D969" t="str">
            <v>GI090839</v>
          </cell>
          <cell r="E969">
            <v>20090223</v>
          </cell>
          <cell r="F969" t="str">
            <v>7950</v>
          </cell>
          <cell r="G969" t="str">
            <v>FUJI ELECTRIC FA EUROPE (CH) GMBH</v>
          </cell>
          <cell r="H969" t="str">
            <v>STOCK SALES</v>
          </cell>
          <cell r="I969">
            <v>182</v>
          </cell>
          <cell r="J969" t="str">
            <v>Feb-2009</v>
          </cell>
          <cell r="K969" t="str">
            <v>Feb-2009</v>
          </cell>
          <cell r="L969" t="str">
            <v>GF</v>
          </cell>
          <cell r="M969" t="str">
            <v>INVERTER</v>
          </cell>
          <cell r="N969" t="str">
            <v>PCS</v>
          </cell>
          <cell r="O969">
            <v>236</v>
          </cell>
          <cell r="P969">
            <v>232</v>
          </cell>
          <cell r="Q969" t="str">
            <v>MINI</v>
          </cell>
          <cell r="R969">
            <v>0</v>
          </cell>
          <cell r="S969">
            <v>232.4145</v>
          </cell>
          <cell r="T969">
            <v>697.24350000000004</v>
          </cell>
          <cell r="U969">
            <v>3</v>
          </cell>
        </row>
        <row r="970">
          <cell r="A970" t="str">
            <v>FRN4.0C1E-4E</v>
          </cell>
          <cell r="B970" t="str">
            <v>GS090616</v>
          </cell>
          <cell r="C970">
            <v>18</v>
          </cell>
          <cell r="D970" t="str">
            <v>GI090887</v>
          </cell>
          <cell r="E970">
            <v>20090225</v>
          </cell>
          <cell r="F970" t="str">
            <v>4028</v>
          </cell>
          <cell r="G970" t="str">
            <v>KON-TEK AUTOMATION AND DRIVES</v>
          </cell>
          <cell r="H970" t="str">
            <v>STOCK SALES</v>
          </cell>
          <cell r="I970">
            <v>172</v>
          </cell>
          <cell r="J970" t="str">
            <v>Feb-2009</v>
          </cell>
          <cell r="K970" t="str">
            <v>Feb-2009</v>
          </cell>
          <cell r="L970" t="str">
            <v>GF</v>
          </cell>
          <cell r="M970" t="str">
            <v>INVERTER</v>
          </cell>
          <cell r="N970" t="str">
            <v>PCS</v>
          </cell>
          <cell r="O970">
            <v>236</v>
          </cell>
          <cell r="P970">
            <v>232</v>
          </cell>
          <cell r="Q970" t="str">
            <v>MINI</v>
          </cell>
          <cell r="R970">
            <v>0</v>
          </cell>
          <cell r="S970">
            <v>232.4145</v>
          </cell>
          <cell r="T970">
            <v>2324.145</v>
          </cell>
          <cell r="U970">
            <v>10</v>
          </cell>
        </row>
        <row r="971">
          <cell r="A971" t="str">
            <v>FRN4.0C1S-4E</v>
          </cell>
          <cell r="B971" t="str">
            <v>GS090676</v>
          </cell>
          <cell r="C971">
            <v>1</v>
          </cell>
          <cell r="D971" t="str">
            <v>GI090812</v>
          </cell>
          <cell r="E971">
            <v>20090220</v>
          </cell>
          <cell r="F971" t="str">
            <v>4080</v>
          </cell>
          <cell r="G971" t="str">
            <v>SIDE SERVICIO INDUSTRIAL DE ELECTRONICA SA</v>
          </cell>
          <cell r="H971" t="str">
            <v>STOCK SALES</v>
          </cell>
          <cell r="I971">
            <v>225</v>
          </cell>
          <cell r="J971" t="str">
            <v>Feb-2009</v>
          </cell>
          <cell r="K971" t="str">
            <v>Feb-2009</v>
          </cell>
          <cell r="L971" t="str">
            <v>GF</v>
          </cell>
          <cell r="M971" t="str">
            <v>INVERTER</v>
          </cell>
          <cell r="N971" t="str">
            <v>PCS</v>
          </cell>
          <cell r="O971">
            <v>235</v>
          </cell>
          <cell r="P971">
            <v>209</v>
          </cell>
          <cell r="Q971" t="str">
            <v>MINI</v>
          </cell>
          <cell r="R971">
            <v>0</v>
          </cell>
          <cell r="S971">
            <v>209.2278</v>
          </cell>
          <cell r="T971">
            <v>2092.2780000000002</v>
          </cell>
          <cell r="U971">
            <v>10</v>
          </cell>
        </row>
        <row r="972">
          <cell r="A972" t="str">
            <v>FRN4.0C1S-4E</v>
          </cell>
          <cell r="B972" t="str">
            <v>GS090616</v>
          </cell>
          <cell r="C972">
            <v>10</v>
          </cell>
          <cell r="D972" t="str">
            <v>GI090887</v>
          </cell>
          <cell r="E972">
            <v>20090225</v>
          </cell>
          <cell r="F972" t="str">
            <v>4028</v>
          </cell>
          <cell r="G972" t="str">
            <v>KON-TEK AUTOMATION AND DRIVES</v>
          </cell>
          <cell r="H972" t="str">
            <v>STOCK SALES</v>
          </cell>
          <cell r="I972">
            <v>215</v>
          </cell>
          <cell r="J972" t="str">
            <v>Feb-2009</v>
          </cell>
          <cell r="K972" t="str">
            <v>Feb-2009</v>
          </cell>
          <cell r="L972" t="str">
            <v>GF</v>
          </cell>
          <cell r="M972" t="str">
            <v>INVERTER</v>
          </cell>
          <cell r="N972" t="str">
            <v>PCS</v>
          </cell>
          <cell r="O972">
            <v>235</v>
          </cell>
          <cell r="P972">
            <v>209</v>
          </cell>
          <cell r="Q972" t="str">
            <v>MINI</v>
          </cell>
          <cell r="R972">
            <v>0</v>
          </cell>
          <cell r="S972">
            <v>209.2278</v>
          </cell>
          <cell r="T972">
            <v>2092.2780000000002</v>
          </cell>
          <cell r="U972">
            <v>10</v>
          </cell>
        </row>
        <row r="973">
          <cell r="A973" t="str">
            <v>FRN4.0C1S-4E</v>
          </cell>
          <cell r="B973" t="str">
            <v>GS090725</v>
          </cell>
          <cell r="C973">
            <v>6</v>
          </cell>
          <cell r="D973" t="str">
            <v>GI090933</v>
          </cell>
          <cell r="E973">
            <v>20090227</v>
          </cell>
          <cell r="F973" t="str">
            <v>4080</v>
          </cell>
          <cell r="G973" t="str">
            <v>SIDE SERVICIO INDUSTRIAL DE ELECTRONICA SA</v>
          </cell>
          <cell r="H973" t="str">
            <v>STOCK SALES</v>
          </cell>
          <cell r="I973">
            <v>205</v>
          </cell>
          <cell r="J973" t="str">
            <v>Feb-2009</v>
          </cell>
          <cell r="K973" t="str">
            <v>Feb-2009</v>
          </cell>
          <cell r="L973" t="str">
            <v>GF</v>
          </cell>
          <cell r="M973" t="str">
            <v>INVERTER</v>
          </cell>
          <cell r="N973" t="str">
            <v>PCS</v>
          </cell>
          <cell r="O973">
            <v>235</v>
          </cell>
          <cell r="P973">
            <v>209</v>
          </cell>
          <cell r="Q973" t="str">
            <v>MINI</v>
          </cell>
          <cell r="R973">
            <v>0</v>
          </cell>
          <cell r="S973">
            <v>209.2278</v>
          </cell>
          <cell r="T973">
            <v>2092.2780000000002</v>
          </cell>
          <cell r="U973">
            <v>10</v>
          </cell>
        </row>
        <row r="974">
          <cell r="A974" t="str">
            <v>FRN0.2E1S-7E</v>
          </cell>
          <cell r="B974" t="str">
            <v>GS090545</v>
          </cell>
          <cell r="C974">
            <v>1</v>
          </cell>
          <cell r="D974" t="str">
            <v>GI090682</v>
          </cell>
          <cell r="E974">
            <v>20090213</v>
          </cell>
          <cell r="F974" t="str">
            <v>4810</v>
          </cell>
          <cell r="G974" t="str">
            <v>SST SERVO-SYSTEMTECHNIK GMBH</v>
          </cell>
          <cell r="H974" t="str">
            <v>STOCK SALES</v>
          </cell>
          <cell r="I974">
            <v>46</v>
          </cell>
          <cell r="J974" t="str">
            <v>Feb-2009</v>
          </cell>
          <cell r="K974" t="str">
            <v>Feb-2009</v>
          </cell>
          <cell r="L974" t="str">
            <v>GF</v>
          </cell>
          <cell r="M974" t="str">
            <v>INVERTER</v>
          </cell>
          <cell r="N974" t="str">
            <v>PCS</v>
          </cell>
          <cell r="O974">
            <v>47</v>
          </cell>
          <cell r="P974">
            <v>86</v>
          </cell>
          <cell r="Q974" t="str">
            <v>MULTI</v>
          </cell>
          <cell r="R974">
            <v>0</v>
          </cell>
          <cell r="S974">
            <v>86.45</v>
          </cell>
          <cell r="T974">
            <v>86.45</v>
          </cell>
          <cell r="U974">
            <v>1</v>
          </cell>
        </row>
        <row r="975">
          <cell r="A975" t="str">
            <v>FRN0.2E1S-7E</v>
          </cell>
          <cell r="B975" t="str">
            <v>GS090713</v>
          </cell>
          <cell r="C975">
            <v>1</v>
          </cell>
          <cell r="D975" t="str">
            <v>GI090855</v>
          </cell>
          <cell r="E975">
            <v>20090224</v>
          </cell>
          <cell r="F975" t="str">
            <v>1148</v>
          </cell>
          <cell r="G975" t="str">
            <v>VERMEIRE TRANSMISSIONS</v>
          </cell>
          <cell r="H975" t="str">
            <v>STOCK SALES</v>
          </cell>
          <cell r="I975">
            <v>42</v>
          </cell>
          <cell r="J975" t="str">
            <v>Feb-2009</v>
          </cell>
          <cell r="K975" t="str">
            <v>Feb-2009</v>
          </cell>
          <cell r="L975" t="str">
            <v>GF</v>
          </cell>
          <cell r="M975" t="str">
            <v>INVERTER</v>
          </cell>
          <cell r="N975" t="str">
            <v>PCS</v>
          </cell>
          <cell r="O975">
            <v>47</v>
          </cell>
          <cell r="P975">
            <v>86</v>
          </cell>
          <cell r="Q975" t="str">
            <v>MULTI</v>
          </cell>
          <cell r="R975">
            <v>0</v>
          </cell>
          <cell r="S975">
            <v>86.45</v>
          </cell>
          <cell r="T975">
            <v>345.8</v>
          </cell>
          <cell r="U975">
            <v>4</v>
          </cell>
        </row>
        <row r="976">
          <cell r="A976" t="str">
            <v>FRN0.2E1S-7E</v>
          </cell>
          <cell r="B976" t="str">
            <v>GS090616</v>
          </cell>
          <cell r="C976">
            <v>27</v>
          </cell>
          <cell r="D976" t="str">
            <v>GI090887</v>
          </cell>
          <cell r="E976">
            <v>20090225</v>
          </cell>
          <cell r="F976" t="str">
            <v>4028</v>
          </cell>
          <cell r="G976" t="str">
            <v>KON-TEK AUTOMATION AND DRIVES</v>
          </cell>
          <cell r="H976" t="str">
            <v>STOCK SALES</v>
          </cell>
          <cell r="I976">
            <v>39</v>
          </cell>
          <cell r="J976" t="str">
            <v>Feb-2009</v>
          </cell>
          <cell r="K976" t="str">
            <v>Feb-2009</v>
          </cell>
          <cell r="L976" t="str">
            <v>GF</v>
          </cell>
          <cell r="M976" t="str">
            <v>INVERTER</v>
          </cell>
          <cell r="N976" t="str">
            <v>PCS</v>
          </cell>
          <cell r="O976">
            <v>47</v>
          </cell>
          <cell r="P976">
            <v>86</v>
          </cell>
          <cell r="Q976" t="str">
            <v>MULTI</v>
          </cell>
          <cell r="R976">
            <v>0</v>
          </cell>
          <cell r="S976">
            <v>86.45</v>
          </cell>
          <cell r="T976">
            <v>259.35000000000002</v>
          </cell>
          <cell r="U976">
            <v>3</v>
          </cell>
        </row>
        <row r="977">
          <cell r="A977" t="str">
            <v>FRN0.4E1E-4E</v>
          </cell>
          <cell r="B977" t="str">
            <v>GS090500</v>
          </cell>
          <cell r="C977">
            <v>2</v>
          </cell>
          <cell r="D977" t="str">
            <v>GI090639</v>
          </cell>
          <cell r="E977">
            <v>20090211</v>
          </cell>
          <cell r="F977" t="str">
            <v>4351</v>
          </cell>
          <cell r="G977" t="str">
            <v>ACTION CONTROL B.V.</v>
          </cell>
          <cell r="H977" t="str">
            <v>STOCK SALES</v>
          </cell>
          <cell r="I977">
            <v>120</v>
          </cell>
          <cell r="J977" t="str">
            <v>Feb-2009</v>
          </cell>
          <cell r="K977" t="str">
            <v>Feb-2009</v>
          </cell>
          <cell r="L977" t="str">
            <v>GF</v>
          </cell>
          <cell r="M977" t="str">
            <v>INVERTER</v>
          </cell>
          <cell r="N977" t="str">
            <v>PCS</v>
          </cell>
          <cell r="O977">
            <v>123</v>
          </cell>
          <cell r="P977">
            <v>148</v>
          </cell>
          <cell r="Q977" t="str">
            <v>MULTI</v>
          </cell>
          <cell r="R977">
            <v>0</v>
          </cell>
          <cell r="S977">
            <v>147.76849999999999</v>
          </cell>
          <cell r="T977">
            <v>443.30549999999994</v>
          </cell>
          <cell r="U977">
            <v>3</v>
          </cell>
        </row>
        <row r="978">
          <cell r="A978" t="str">
            <v>FRN0.4E1E-4E</v>
          </cell>
          <cell r="B978" t="str">
            <v>GS090492</v>
          </cell>
          <cell r="C978">
            <v>1</v>
          </cell>
          <cell r="D978" t="str">
            <v>GI090632</v>
          </cell>
          <cell r="E978">
            <v>20090212</v>
          </cell>
          <cell r="F978" t="str">
            <v>1148</v>
          </cell>
          <cell r="G978" t="str">
            <v>VERMEIRE TRANSMISSIONS</v>
          </cell>
          <cell r="H978" t="str">
            <v>STOCK SALES</v>
          </cell>
          <cell r="I978">
            <v>117</v>
          </cell>
          <cell r="J978" t="str">
            <v>Feb-2009</v>
          </cell>
          <cell r="K978" t="str">
            <v>Feb-2009</v>
          </cell>
          <cell r="L978" t="str">
            <v>GF</v>
          </cell>
          <cell r="M978" t="str">
            <v>INVERTER</v>
          </cell>
          <cell r="N978" t="str">
            <v>PCS</v>
          </cell>
          <cell r="O978">
            <v>123</v>
          </cell>
          <cell r="P978">
            <v>148</v>
          </cell>
          <cell r="Q978" t="str">
            <v>MULTI</v>
          </cell>
          <cell r="R978">
            <v>0</v>
          </cell>
          <cell r="S978">
            <v>147.76849999999999</v>
          </cell>
          <cell r="T978">
            <v>443.30549999999994</v>
          </cell>
          <cell r="U978">
            <v>3</v>
          </cell>
        </row>
        <row r="979">
          <cell r="A979" t="str">
            <v>FRN0.4E1E-4E</v>
          </cell>
          <cell r="B979" t="str">
            <v>GS084438</v>
          </cell>
          <cell r="C979">
            <v>1</v>
          </cell>
          <cell r="D979" t="str">
            <v>GI090790</v>
          </cell>
          <cell r="E979">
            <v>20090219</v>
          </cell>
          <cell r="F979" t="str">
            <v>1301</v>
          </cell>
          <cell r="G979" t="str">
            <v>MVR - MOTORI, VENTILATORI, RIDUTTORI S.R.L.</v>
          </cell>
          <cell r="H979" t="str">
            <v>STOCK SALES</v>
          </cell>
          <cell r="I979">
            <v>110</v>
          </cell>
          <cell r="J979" t="str">
            <v>Feb-2009</v>
          </cell>
          <cell r="K979" t="str">
            <v>Feb-2009</v>
          </cell>
          <cell r="L979" t="str">
            <v>GF</v>
          </cell>
          <cell r="M979" t="str">
            <v>INVERTER</v>
          </cell>
          <cell r="N979" t="str">
            <v>PCS</v>
          </cell>
          <cell r="O979">
            <v>123</v>
          </cell>
          <cell r="P979">
            <v>148</v>
          </cell>
          <cell r="Q979" t="str">
            <v>MULTI</v>
          </cell>
          <cell r="R979">
            <v>0</v>
          </cell>
          <cell r="S979">
            <v>147.76849999999999</v>
          </cell>
          <cell r="T979">
            <v>1477.6849999999999</v>
          </cell>
          <cell r="U979">
            <v>10</v>
          </cell>
        </row>
        <row r="980">
          <cell r="A980" t="str">
            <v>FRN0.4E1S-7E</v>
          </cell>
          <cell r="B980" t="str">
            <v>GS090616</v>
          </cell>
          <cell r="C980">
            <v>28</v>
          </cell>
          <cell r="D980" t="str">
            <v>GI090887</v>
          </cell>
          <cell r="E980">
            <v>20090225</v>
          </cell>
          <cell r="F980" t="str">
            <v>4028</v>
          </cell>
          <cell r="G980" t="str">
            <v>KON-TEK AUTOMATION AND DRIVES</v>
          </cell>
          <cell r="H980" t="str">
            <v>STOCK SALES</v>
          </cell>
          <cell r="I980">
            <v>404</v>
          </cell>
          <cell r="J980" t="str">
            <v>Feb-2009</v>
          </cell>
          <cell r="K980" t="str">
            <v>Feb-2009</v>
          </cell>
          <cell r="L980" t="str">
            <v>GF</v>
          </cell>
          <cell r="M980" t="str">
            <v>INVERTER</v>
          </cell>
          <cell r="N980" t="str">
            <v>PCS</v>
          </cell>
          <cell r="O980">
            <v>448</v>
          </cell>
          <cell r="P980">
            <v>91</v>
          </cell>
          <cell r="Q980" t="str">
            <v>MULTI</v>
          </cell>
          <cell r="R980">
            <v>0</v>
          </cell>
          <cell r="S980">
            <v>90.526499999999999</v>
          </cell>
          <cell r="T980">
            <v>1810.53</v>
          </cell>
          <cell r="U980">
            <v>20</v>
          </cell>
        </row>
        <row r="981">
          <cell r="A981" t="str">
            <v>FRN0.4E1S-7E</v>
          </cell>
          <cell r="B981" t="str">
            <v>GS090725</v>
          </cell>
          <cell r="C981">
            <v>1</v>
          </cell>
          <cell r="D981" t="str">
            <v>GI090933</v>
          </cell>
          <cell r="E981">
            <v>20090227</v>
          </cell>
          <cell r="F981" t="str">
            <v>4080</v>
          </cell>
          <cell r="G981" t="str">
            <v>SIDE SERVICIO INDUSTRIAL DE ELECTRONICA SA</v>
          </cell>
          <cell r="H981" t="str">
            <v>STOCK SALES</v>
          </cell>
          <cell r="I981">
            <v>394</v>
          </cell>
          <cell r="J981" t="str">
            <v>Feb-2009</v>
          </cell>
          <cell r="K981" t="str">
            <v>Feb-2009</v>
          </cell>
          <cell r="L981" t="str">
            <v>GF</v>
          </cell>
          <cell r="M981" t="str">
            <v>INVERTER</v>
          </cell>
          <cell r="N981" t="str">
            <v>PCS</v>
          </cell>
          <cell r="O981">
            <v>448</v>
          </cell>
          <cell r="P981">
            <v>91</v>
          </cell>
          <cell r="Q981" t="str">
            <v>MULTI</v>
          </cell>
          <cell r="R981">
            <v>0</v>
          </cell>
          <cell r="S981">
            <v>90.526499999999999</v>
          </cell>
          <cell r="T981">
            <v>905.26499999999999</v>
          </cell>
          <cell r="U981">
            <v>10</v>
          </cell>
        </row>
        <row r="982">
          <cell r="A982" t="str">
            <v>FRN0.75E1E-4E</v>
          </cell>
          <cell r="B982" t="str">
            <v>GS090492</v>
          </cell>
          <cell r="C982">
            <v>2</v>
          </cell>
          <cell r="D982" t="str">
            <v>GI090632</v>
          </cell>
          <cell r="E982">
            <v>20090212</v>
          </cell>
          <cell r="F982" t="str">
            <v>1148</v>
          </cell>
          <cell r="G982" t="str">
            <v>VERMEIRE TRANSMISSIONS</v>
          </cell>
          <cell r="H982" t="str">
            <v>STOCK SALES</v>
          </cell>
          <cell r="I982">
            <v>143</v>
          </cell>
          <cell r="J982" t="str">
            <v>Feb-2009</v>
          </cell>
          <cell r="K982" t="str">
            <v>Feb-2009</v>
          </cell>
          <cell r="L982" t="str">
            <v>GF</v>
          </cell>
          <cell r="M982" t="str">
            <v>INVERTER</v>
          </cell>
          <cell r="N982" t="str">
            <v>PCS</v>
          </cell>
          <cell r="O982">
            <v>150</v>
          </cell>
          <cell r="P982">
            <v>163</v>
          </cell>
          <cell r="Q982" t="str">
            <v>MULTI</v>
          </cell>
          <cell r="R982">
            <v>0</v>
          </cell>
          <cell r="S982">
            <v>162.80000000000001</v>
          </cell>
          <cell r="T982">
            <v>1139.5999999999999</v>
          </cell>
          <cell r="U982">
            <v>7</v>
          </cell>
        </row>
        <row r="983">
          <cell r="A983" t="str">
            <v>FRN0.75E1E-4E</v>
          </cell>
          <cell r="B983" t="str">
            <v>GS090528</v>
          </cell>
          <cell r="C983">
            <v>2</v>
          </cell>
          <cell r="D983" t="str">
            <v>GI090663</v>
          </cell>
          <cell r="E983">
            <v>20090216</v>
          </cell>
          <cell r="F983" t="str">
            <v>7950</v>
          </cell>
          <cell r="G983" t="str">
            <v>FUJI ELECTRIC FA EUROPE (CH) GMBH</v>
          </cell>
          <cell r="H983" t="str">
            <v>STOCK SALES</v>
          </cell>
          <cell r="I983">
            <v>142</v>
          </cell>
          <cell r="J983" t="str">
            <v>Feb-2009</v>
          </cell>
          <cell r="K983" t="str">
            <v>Feb-2009</v>
          </cell>
          <cell r="L983" t="str">
            <v>GF</v>
          </cell>
          <cell r="M983" t="str">
            <v>INVERTER</v>
          </cell>
          <cell r="N983" t="str">
            <v>PCS</v>
          </cell>
          <cell r="O983">
            <v>150</v>
          </cell>
          <cell r="P983">
            <v>163</v>
          </cell>
          <cell r="Q983" t="str">
            <v>MULTI</v>
          </cell>
          <cell r="R983">
            <v>0</v>
          </cell>
          <cell r="S983">
            <v>162.80000000000001</v>
          </cell>
          <cell r="T983">
            <v>162.80000000000001</v>
          </cell>
          <cell r="U983">
            <v>1</v>
          </cell>
        </row>
        <row r="984">
          <cell r="A984" t="str">
            <v>FRN0.75E1E-4E</v>
          </cell>
          <cell r="B984" t="str">
            <v>GS090567</v>
          </cell>
          <cell r="C984">
            <v>7</v>
          </cell>
          <cell r="D984" t="str">
            <v>GI090691</v>
          </cell>
          <cell r="E984">
            <v>20090216</v>
          </cell>
          <cell r="F984" t="str">
            <v>4351</v>
          </cell>
          <cell r="G984" t="str">
            <v>ACTION CONTROL B.V.</v>
          </cell>
          <cell r="H984" t="str">
            <v>STOCK SALES</v>
          </cell>
          <cell r="I984">
            <v>140</v>
          </cell>
          <cell r="J984" t="str">
            <v>Feb-2009</v>
          </cell>
          <cell r="K984" t="str">
            <v>Feb-2009</v>
          </cell>
          <cell r="L984" t="str">
            <v>GF</v>
          </cell>
          <cell r="M984" t="str">
            <v>INVERTER</v>
          </cell>
          <cell r="N984" t="str">
            <v>PCS</v>
          </cell>
          <cell r="O984">
            <v>150</v>
          </cell>
          <cell r="P984">
            <v>163</v>
          </cell>
          <cell r="Q984" t="str">
            <v>MULTI</v>
          </cell>
          <cell r="R984">
            <v>0</v>
          </cell>
          <cell r="S984">
            <v>162.80000000000001</v>
          </cell>
          <cell r="T984">
            <v>325.60000000000002</v>
          </cell>
          <cell r="U984">
            <v>2</v>
          </cell>
        </row>
        <row r="985">
          <cell r="A985" t="str">
            <v>FRN0.75E1E-4E</v>
          </cell>
          <cell r="B985" t="str">
            <v>GS090623</v>
          </cell>
          <cell r="C985">
            <v>6</v>
          </cell>
          <cell r="D985" t="str">
            <v>GI090761</v>
          </cell>
          <cell r="E985">
            <v>20090218</v>
          </cell>
          <cell r="F985" t="str">
            <v>7950</v>
          </cell>
          <cell r="G985" t="str">
            <v>FUJI ELECTRIC FA EUROPE (CH) GMBH</v>
          </cell>
          <cell r="H985" t="str">
            <v>STOCK SALES</v>
          </cell>
          <cell r="I985">
            <v>136</v>
          </cell>
          <cell r="J985" t="str">
            <v>Feb-2009</v>
          </cell>
          <cell r="K985" t="str">
            <v>Feb-2009</v>
          </cell>
          <cell r="L985" t="str">
            <v>GF</v>
          </cell>
          <cell r="M985" t="str">
            <v>INVERTER</v>
          </cell>
          <cell r="N985" t="str">
            <v>PCS</v>
          </cell>
          <cell r="O985">
            <v>150</v>
          </cell>
          <cell r="P985">
            <v>163</v>
          </cell>
          <cell r="Q985" t="str">
            <v>MULTI</v>
          </cell>
          <cell r="R985">
            <v>0</v>
          </cell>
          <cell r="S985">
            <v>162.80000000000001</v>
          </cell>
          <cell r="T985">
            <v>651.20000000000005</v>
          </cell>
          <cell r="U985">
            <v>4</v>
          </cell>
        </row>
        <row r="986">
          <cell r="A986" t="str">
            <v>FRN0.75E1E-4E</v>
          </cell>
          <cell r="B986" t="str">
            <v>GS090616</v>
          </cell>
          <cell r="C986">
            <v>44</v>
          </cell>
          <cell r="D986" t="str">
            <v>GI090887</v>
          </cell>
          <cell r="E986">
            <v>20090225</v>
          </cell>
          <cell r="F986" t="str">
            <v>4028</v>
          </cell>
          <cell r="G986" t="str">
            <v>KON-TEK AUTOMATION AND DRIVES</v>
          </cell>
          <cell r="H986" t="str">
            <v>STOCK SALES</v>
          </cell>
          <cell r="I986">
            <v>131</v>
          </cell>
          <cell r="J986" t="str">
            <v>Feb-2009</v>
          </cell>
          <cell r="K986" t="str">
            <v>Feb-2009</v>
          </cell>
          <cell r="L986" t="str">
            <v>GF</v>
          </cell>
          <cell r="M986" t="str">
            <v>INVERTER</v>
          </cell>
          <cell r="N986" t="str">
            <v>PCS</v>
          </cell>
          <cell r="O986">
            <v>150</v>
          </cell>
          <cell r="P986">
            <v>163</v>
          </cell>
          <cell r="Q986" t="str">
            <v>MULTI</v>
          </cell>
          <cell r="R986">
            <v>0</v>
          </cell>
          <cell r="S986">
            <v>162.80000000000001</v>
          </cell>
          <cell r="T986">
            <v>814</v>
          </cell>
          <cell r="U986">
            <v>5</v>
          </cell>
        </row>
        <row r="987">
          <cell r="A987" t="str">
            <v>FRN0.75E1S-4E</v>
          </cell>
          <cell r="B987" t="str">
            <v>GS090380</v>
          </cell>
          <cell r="C987">
            <v>1</v>
          </cell>
          <cell r="D987" t="str">
            <v>GI090544</v>
          </cell>
          <cell r="E987">
            <v>20090205</v>
          </cell>
          <cell r="F987" t="str">
            <v>4540</v>
          </cell>
          <cell r="G987" t="str">
            <v>PETER ELECTRONIC GMBH &amp; CO. KG</v>
          </cell>
          <cell r="H987" t="str">
            <v>STOCK SALES</v>
          </cell>
          <cell r="I987">
            <v>705</v>
          </cell>
          <cell r="J987" t="str">
            <v>Feb-2009</v>
          </cell>
          <cell r="K987" t="str">
            <v>Feb-2009</v>
          </cell>
          <cell r="L987" t="str">
            <v>GF</v>
          </cell>
          <cell r="M987" t="str">
            <v>INVERTER</v>
          </cell>
          <cell r="N987" t="str">
            <v>PCS</v>
          </cell>
          <cell r="O987">
            <v>707</v>
          </cell>
          <cell r="P987">
            <v>133</v>
          </cell>
          <cell r="Q987" t="str">
            <v>MULTI</v>
          </cell>
          <cell r="R987">
            <v>0</v>
          </cell>
          <cell r="S987">
            <v>132.5831</v>
          </cell>
          <cell r="T987">
            <v>265.1662</v>
          </cell>
          <cell r="U987">
            <v>2</v>
          </cell>
        </row>
        <row r="988">
          <cell r="A988" t="str">
            <v>FRN0.75E1S-4E</v>
          </cell>
          <cell r="B988" t="str">
            <v>GS090497</v>
          </cell>
          <cell r="C988">
            <v>1</v>
          </cell>
          <cell r="D988" t="str">
            <v>GI090636</v>
          </cell>
          <cell r="E988">
            <v>20090210</v>
          </cell>
          <cell r="F988" t="str">
            <v>4080</v>
          </cell>
          <cell r="G988" t="str">
            <v>SIDE SERVICIO INDUSTRIAL DE ELECTRONICA SA</v>
          </cell>
          <cell r="H988" t="str">
            <v>STOCK SALES</v>
          </cell>
          <cell r="I988">
            <v>698</v>
          </cell>
          <cell r="J988" t="str">
            <v>Feb-2009</v>
          </cell>
          <cell r="K988" t="str">
            <v>Feb-2009</v>
          </cell>
          <cell r="L988" t="str">
            <v>GF</v>
          </cell>
          <cell r="M988" t="str">
            <v>INVERTER</v>
          </cell>
          <cell r="N988" t="str">
            <v>PCS</v>
          </cell>
          <cell r="O988">
            <v>707</v>
          </cell>
          <cell r="P988">
            <v>133</v>
          </cell>
          <cell r="Q988" t="str">
            <v>MULTI</v>
          </cell>
          <cell r="R988">
            <v>0</v>
          </cell>
          <cell r="S988">
            <v>132.5831</v>
          </cell>
          <cell r="T988">
            <v>928.08169999999996</v>
          </cell>
          <cell r="U988">
            <v>7</v>
          </cell>
        </row>
        <row r="989">
          <cell r="A989" t="str">
            <v>FRN0.75E1S-4E</v>
          </cell>
          <cell r="B989" t="str">
            <v>GS090527</v>
          </cell>
          <cell r="C989">
            <v>1</v>
          </cell>
          <cell r="D989" t="str">
            <v>GI090660</v>
          </cell>
          <cell r="E989">
            <v>20090211</v>
          </cell>
          <cell r="F989" t="str">
            <v>7950</v>
          </cell>
          <cell r="G989" t="str">
            <v>FUJI ELECTRIC FA EUROPE (CH) GMBH</v>
          </cell>
          <cell r="H989" t="str">
            <v>STOCK SALES</v>
          </cell>
          <cell r="I989">
            <v>688</v>
          </cell>
          <cell r="J989" t="str">
            <v>Feb-2009</v>
          </cell>
          <cell r="K989" t="str">
            <v>Feb-2009</v>
          </cell>
          <cell r="L989" t="str">
            <v>GF</v>
          </cell>
          <cell r="M989" t="str">
            <v>INVERTER</v>
          </cell>
          <cell r="N989" t="str">
            <v>PCS</v>
          </cell>
          <cell r="O989">
            <v>707</v>
          </cell>
          <cell r="P989">
            <v>133</v>
          </cell>
          <cell r="Q989" t="str">
            <v>MULTI</v>
          </cell>
          <cell r="R989">
            <v>0</v>
          </cell>
          <cell r="S989">
            <v>132.5831</v>
          </cell>
          <cell r="T989">
            <v>1325.8310000000001</v>
          </cell>
          <cell r="U989">
            <v>10</v>
          </cell>
        </row>
        <row r="990">
          <cell r="A990" t="str">
            <v>FRN0.75E1S-4E</v>
          </cell>
          <cell r="B990" t="str">
            <v>GS090623</v>
          </cell>
          <cell r="C990">
            <v>7</v>
          </cell>
          <cell r="D990" t="str">
            <v>GI090760</v>
          </cell>
          <cell r="E990">
            <v>20090217</v>
          </cell>
          <cell r="F990" t="str">
            <v>7950</v>
          </cell>
          <cell r="G990" t="str">
            <v>FUJI ELECTRIC FA EUROPE (CH) GMBH</v>
          </cell>
          <cell r="H990" t="str">
            <v>STOCK SALES</v>
          </cell>
          <cell r="I990">
            <v>678</v>
          </cell>
          <cell r="J990" t="str">
            <v>Feb-2009</v>
          </cell>
          <cell r="K990" t="str">
            <v>Feb-2009</v>
          </cell>
          <cell r="L990" t="str">
            <v>GF</v>
          </cell>
          <cell r="M990" t="str">
            <v>INVERTER</v>
          </cell>
          <cell r="N990" t="str">
            <v>PCS</v>
          </cell>
          <cell r="O990">
            <v>707</v>
          </cell>
          <cell r="P990">
            <v>133</v>
          </cell>
          <cell r="Q990" t="str">
            <v>MULTI</v>
          </cell>
          <cell r="R990">
            <v>0</v>
          </cell>
          <cell r="S990">
            <v>132.5831</v>
          </cell>
          <cell r="T990">
            <v>1325.8310000000001</v>
          </cell>
          <cell r="U990">
            <v>10</v>
          </cell>
        </row>
        <row r="991">
          <cell r="A991" t="str">
            <v>FRN0.75E1S-4E</v>
          </cell>
          <cell r="B991" t="str">
            <v>GS090618</v>
          </cell>
          <cell r="C991">
            <v>4</v>
          </cell>
          <cell r="D991" t="str">
            <v>GI090753</v>
          </cell>
          <cell r="E991">
            <v>20090217</v>
          </cell>
          <cell r="F991" t="str">
            <v>4540</v>
          </cell>
          <cell r="G991" t="str">
            <v>PETER ELECTRONIC GMBH &amp; CO. KG</v>
          </cell>
          <cell r="H991" t="str">
            <v>STOCK SALES</v>
          </cell>
          <cell r="I991">
            <v>677</v>
          </cell>
          <cell r="J991" t="str">
            <v>Feb-2009</v>
          </cell>
          <cell r="K991" t="str">
            <v>Feb-2009</v>
          </cell>
          <cell r="L991" t="str">
            <v>GF</v>
          </cell>
          <cell r="M991" t="str">
            <v>INVERTER</v>
          </cell>
          <cell r="N991" t="str">
            <v>PCS</v>
          </cell>
          <cell r="O991">
            <v>707</v>
          </cell>
          <cell r="P991">
            <v>133</v>
          </cell>
          <cell r="Q991" t="str">
            <v>MULTI</v>
          </cell>
          <cell r="R991">
            <v>0</v>
          </cell>
          <cell r="S991">
            <v>132.5831</v>
          </cell>
          <cell r="T991">
            <v>132.5831</v>
          </cell>
          <cell r="U991">
            <v>1</v>
          </cell>
        </row>
        <row r="992">
          <cell r="A992" t="str">
            <v>FRN0.75E1S-4E</v>
          </cell>
          <cell r="B992" t="str">
            <v>GS090538</v>
          </cell>
          <cell r="C992">
            <v>9</v>
          </cell>
          <cell r="D992" t="str">
            <v>GI090758</v>
          </cell>
          <cell r="E992">
            <v>20090218</v>
          </cell>
          <cell r="F992" t="str">
            <v>5200</v>
          </cell>
          <cell r="G992" t="str">
            <v>A.F. ELECTRONICS MOTOR CONTROL</v>
          </cell>
          <cell r="H992" t="str">
            <v>STOCK SALES</v>
          </cell>
          <cell r="I992">
            <v>675</v>
          </cell>
          <cell r="J992" t="str">
            <v>Feb-2009</v>
          </cell>
          <cell r="K992" t="str">
            <v>Feb-2009</v>
          </cell>
          <cell r="L992" t="str">
            <v>GF</v>
          </cell>
          <cell r="M992" t="str">
            <v>INVERTER</v>
          </cell>
          <cell r="N992" t="str">
            <v>PCS</v>
          </cell>
          <cell r="O992">
            <v>707</v>
          </cell>
          <cell r="P992">
            <v>133</v>
          </cell>
          <cell r="Q992" t="str">
            <v>MULTI</v>
          </cell>
          <cell r="R992">
            <v>0</v>
          </cell>
          <cell r="S992">
            <v>132.5831</v>
          </cell>
          <cell r="T992">
            <v>265.1662</v>
          </cell>
          <cell r="U992">
            <v>2</v>
          </cell>
        </row>
        <row r="993">
          <cell r="A993" t="str">
            <v>FRN1.5E1E-4E</v>
          </cell>
          <cell r="B993" t="str">
            <v>GS090623</v>
          </cell>
          <cell r="C993">
            <v>8</v>
          </cell>
          <cell r="D993" t="str">
            <v>GI090761</v>
          </cell>
          <cell r="E993">
            <v>20090218</v>
          </cell>
          <cell r="F993" t="str">
            <v>7950</v>
          </cell>
          <cell r="G993" t="str">
            <v>FUJI ELECTRIC FA EUROPE (CH) GMBH</v>
          </cell>
          <cell r="H993" t="str">
            <v>STOCK SALES</v>
          </cell>
          <cell r="I993">
            <v>199</v>
          </cell>
          <cell r="J993" t="str">
            <v>Feb-2009</v>
          </cell>
          <cell r="K993" t="str">
            <v>Feb-2009</v>
          </cell>
          <cell r="L993" t="str">
            <v>GF</v>
          </cell>
          <cell r="M993" t="str">
            <v>INVERTER</v>
          </cell>
          <cell r="N993" t="str">
            <v>PCS</v>
          </cell>
          <cell r="O993">
            <v>203</v>
          </cell>
          <cell r="P993">
            <v>179</v>
          </cell>
          <cell r="Q993" t="str">
            <v>MULTI</v>
          </cell>
          <cell r="R993">
            <v>0</v>
          </cell>
          <cell r="S993">
            <v>178.53049999999999</v>
          </cell>
          <cell r="T993">
            <v>178.53049999999999</v>
          </cell>
          <cell r="U993">
            <v>1</v>
          </cell>
        </row>
        <row r="994">
          <cell r="A994" t="str">
            <v>FRN1.5E1E-4E</v>
          </cell>
          <cell r="B994" t="str">
            <v>GS090674</v>
          </cell>
          <cell r="C994">
            <v>2</v>
          </cell>
          <cell r="D994" t="str">
            <v>GI090810</v>
          </cell>
          <cell r="E994">
            <v>20090223</v>
          </cell>
          <cell r="F994" t="str">
            <v>7271</v>
          </cell>
          <cell r="G994" t="str">
            <v>LOENNE SCANDINAVIA A. S. (S)</v>
          </cell>
          <cell r="H994" t="str">
            <v>STOCK SALES</v>
          </cell>
          <cell r="I994">
            <v>196</v>
          </cell>
          <cell r="J994" t="str">
            <v>Feb-2009</v>
          </cell>
          <cell r="K994" t="str">
            <v>Feb-2009</v>
          </cell>
          <cell r="L994" t="str">
            <v>GF</v>
          </cell>
          <cell r="M994" t="str">
            <v>INVERTER</v>
          </cell>
          <cell r="N994" t="str">
            <v>PCS</v>
          </cell>
          <cell r="O994">
            <v>203</v>
          </cell>
          <cell r="P994">
            <v>179</v>
          </cell>
          <cell r="Q994" t="str">
            <v>MULTI</v>
          </cell>
          <cell r="R994">
            <v>0</v>
          </cell>
          <cell r="S994">
            <v>178.53049999999999</v>
          </cell>
          <cell r="T994">
            <v>535.5915</v>
          </cell>
          <cell r="U994">
            <v>3</v>
          </cell>
        </row>
        <row r="995">
          <cell r="A995" t="str">
            <v>FRN1.5E1E-4E</v>
          </cell>
          <cell r="B995" t="str">
            <v>GS090616</v>
          </cell>
          <cell r="C995">
            <v>45</v>
          </cell>
          <cell r="D995" t="str">
            <v>GI090887</v>
          </cell>
          <cell r="E995">
            <v>20090225</v>
          </cell>
          <cell r="F995" t="str">
            <v>4028</v>
          </cell>
          <cell r="G995" t="str">
            <v>KON-TEK AUTOMATION AND DRIVES</v>
          </cell>
          <cell r="H995" t="str">
            <v>STOCK SALES</v>
          </cell>
          <cell r="I995">
            <v>186</v>
          </cell>
          <cell r="J995" t="str">
            <v>Feb-2009</v>
          </cell>
          <cell r="K995" t="str">
            <v>Feb-2009</v>
          </cell>
          <cell r="L995" t="str">
            <v>GF</v>
          </cell>
          <cell r="M995" t="str">
            <v>INVERTER</v>
          </cell>
          <cell r="N995" t="str">
            <v>PCS</v>
          </cell>
          <cell r="O995">
            <v>203</v>
          </cell>
          <cell r="P995">
            <v>179</v>
          </cell>
          <cell r="Q995" t="str">
            <v>MULTI</v>
          </cell>
          <cell r="R995">
            <v>0</v>
          </cell>
          <cell r="S995">
            <v>178.53049999999999</v>
          </cell>
          <cell r="T995">
            <v>1785.3050000000001</v>
          </cell>
          <cell r="U995">
            <v>10</v>
          </cell>
        </row>
        <row r="996">
          <cell r="A996" t="str">
            <v>FRN1.5E1E-4E</v>
          </cell>
          <cell r="B996" t="str">
            <v>GS090725</v>
          </cell>
          <cell r="C996">
            <v>5</v>
          </cell>
          <cell r="D996" t="str">
            <v>GI090933</v>
          </cell>
          <cell r="E996">
            <v>20090227</v>
          </cell>
          <cell r="F996" t="str">
            <v>4080</v>
          </cell>
          <cell r="G996" t="str">
            <v>SIDE SERVICIO INDUSTRIAL DE ELECTRONICA SA</v>
          </cell>
          <cell r="H996" t="str">
            <v>STOCK SALES</v>
          </cell>
          <cell r="I996">
            <v>184</v>
          </cell>
          <cell r="J996" t="str">
            <v>Feb-2009</v>
          </cell>
          <cell r="K996" t="str">
            <v>Feb-2009</v>
          </cell>
          <cell r="L996" t="str">
            <v>GF</v>
          </cell>
          <cell r="M996" t="str">
            <v>INVERTER</v>
          </cell>
          <cell r="N996" t="str">
            <v>PCS</v>
          </cell>
          <cell r="O996">
            <v>203</v>
          </cell>
          <cell r="P996">
            <v>179</v>
          </cell>
          <cell r="Q996" t="str">
            <v>MULTI</v>
          </cell>
          <cell r="R996">
            <v>0</v>
          </cell>
          <cell r="S996">
            <v>178.53049999999999</v>
          </cell>
          <cell r="T996">
            <v>357.06099999999998</v>
          </cell>
          <cell r="U996">
            <v>2</v>
          </cell>
        </row>
        <row r="997">
          <cell r="A997" t="str">
            <v>FRN1.5E1S-4E</v>
          </cell>
          <cell r="B997" t="str">
            <v>GS084211</v>
          </cell>
          <cell r="C997">
            <v>1</v>
          </cell>
          <cell r="D997" t="str">
            <v>GI090521</v>
          </cell>
          <cell r="E997">
            <v>20090204</v>
          </cell>
          <cell r="F997" t="str">
            <v>7282</v>
          </cell>
          <cell r="G997" t="str">
            <v>IES INVERT ELECTRIC SYSTEMS LTD.</v>
          </cell>
          <cell r="H997" t="str">
            <v>STOCK SALES</v>
          </cell>
          <cell r="I997">
            <v>687</v>
          </cell>
          <cell r="J997" t="str">
            <v>Feb-2009</v>
          </cell>
          <cell r="K997" t="str">
            <v>Feb-2009</v>
          </cell>
          <cell r="L997" t="str">
            <v>GF</v>
          </cell>
          <cell r="M997" t="str">
            <v>INVERTER</v>
          </cell>
          <cell r="N997" t="str">
            <v>PCS</v>
          </cell>
          <cell r="O997">
            <v>689</v>
          </cell>
          <cell r="P997">
            <v>155</v>
          </cell>
          <cell r="Q997" t="str">
            <v>MULTI</v>
          </cell>
          <cell r="R997">
            <v>0</v>
          </cell>
          <cell r="S997">
            <v>154.5497</v>
          </cell>
          <cell r="T997">
            <v>309.0994</v>
          </cell>
          <cell r="U997">
            <v>2</v>
          </cell>
        </row>
        <row r="998">
          <cell r="A998" t="str">
            <v>FRN1.5E1S-4E</v>
          </cell>
          <cell r="B998" t="str">
            <v>GS090429</v>
          </cell>
          <cell r="C998">
            <v>1</v>
          </cell>
          <cell r="D998" t="str">
            <v>GI090569</v>
          </cell>
          <cell r="E998">
            <v>20090205</v>
          </cell>
          <cell r="F998" t="str">
            <v>7950</v>
          </cell>
          <cell r="G998" t="str">
            <v>FUJI ELECTRIC FA EUROPE (CH) GMBH</v>
          </cell>
          <cell r="H998" t="str">
            <v>STOCK SALES</v>
          </cell>
          <cell r="I998">
            <v>685</v>
          </cell>
          <cell r="J998" t="str">
            <v>Feb-2009</v>
          </cell>
          <cell r="K998" t="str">
            <v>Feb-2009</v>
          </cell>
          <cell r="L998" t="str">
            <v>GF</v>
          </cell>
          <cell r="M998" t="str">
            <v>INVERTER</v>
          </cell>
          <cell r="N998" t="str">
            <v>PCS</v>
          </cell>
          <cell r="O998">
            <v>689</v>
          </cell>
          <cell r="P998">
            <v>155</v>
          </cell>
          <cell r="Q998" t="str">
            <v>MULTI</v>
          </cell>
          <cell r="R998">
            <v>0</v>
          </cell>
          <cell r="S998">
            <v>154.5497</v>
          </cell>
          <cell r="T998">
            <v>309.0994</v>
          </cell>
          <cell r="U998">
            <v>2</v>
          </cell>
        </row>
        <row r="999">
          <cell r="A999" t="str">
            <v>FRN1.5E1S-4E</v>
          </cell>
          <cell r="B999" t="str">
            <v>GS090293</v>
          </cell>
          <cell r="C999">
            <v>1</v>
          </cell>
          <cell r="D999" t="str">
            <v>GI090586</v>
          </cell>
          <cell r="E999">
            <v>20090206</v>
          </cell>
          <cell r="F999" t="str">
            <v>7934</v>
          </cell>
          <cell r="G999" t="str">
            <v>PAUL MASCHINENFABRIK GMBH</v>
          </cell>
          <cell r="H999" t="str">
            <v>STOCK SALES</v>
          </cell>
          <cell r="I999">
            <v>683</v>
          </cell>
          <cell r="J999" t="str">
            <v>Feb-2009</v>
          </cell>
          <cell r="K999" t="str">
            <v>Feb-2009</v>
          </cell>
          <cell r="L999" t="str">
            <v>GF</v>
          </cell>
          <cell r="M999" t="str">
            <v>INVERTER</v>
          </cell>
          <cell r="N999" t="str">
            <v>PCS</v>
          </cell>
          <cell r="O999">
            <v>689</v>
          </cell>
          <cell r="P999">
            <v>155</v>
          </cell>
          <cell r="Q999" t="str">
            <v>MULTI</v>
          </cell>
          <cell r="R999">
            <v>0</v>
          </cell>
          <cell r="S999">
            <v>154.5497</v>
          </cell>
          <cell r="T999">
            <v>309.0994</v>
          </cell>
          <cell r="U999">
            <v>2</v>
          </cell>
        </row>
        <row r="1000">
          <cell r="A1000" t="str">
            <v>FRN1.5E1S-4E</v>
          </cell>
          <cell r="B1000" t="str">
            <v>GS090528</v>
          </cell>
          <cell r="C1000">
            <v>3</v>
          </cell>
          <cell r="D1000" t="str">
            <v>GI090663</v>
          </cell>
          <cell r="E1000">
            <v>20090216</v>
          </cell>
          <cell r="F1000" t="str">
            <v>7950</v>
          </cell>
          <cell r="G1000" t="str">
            <v>FUJI ELECTRIC FA EUROPE (CH) GMBH</v>
          </cell>
          <cell r="H1000" t="str">
            <v>STOCK SALES</v>
          </cell>
          <cell r="I1000">
            <v>677</v>
          </cell>
          <cell r="J1000" t="str">
            <v>Feb-2009</v>
          </cell>
          <cell r="K1000" t="str">
            <v>Feb-2009</v>
          </cell>
          <cell r="L1000" t="str">
            <v>GF</v>
          </cell>
          <cell r="M1000" t="str">
            <v>INVERTER</v>
          </cell>
          <cell r="N1000" t="str">
            <v>PCS</v>
          </cell>
          <cell r="O1000">
            <v>689</v>
          </cell>
          <cell r="P1000">
            <v>155</v>
          </cell>
          <cell r="Q1000" t="str">
            <v>MULTI</v>
          </cell>
          <cell r="R1000">
            <v>0</v>
          </cell>
          <cell r="S1000">
            <v>154.5497</v>
          </cell>
          <cell r="T1000">
            <v>927.29819999999995</v>
          </cell>
          <cell r="U1000">
            <v>6</v>
          </cell>
        </row>
        <row r="1001">
          <cell r="A1001" t="str">
            <v>FRN1.5E1S-4E</v>
          </cell>
          <cell r="B1001" t="str">
            <v>GS090616</v>
          </cell>
          <cell r="C1001">
            <v>37</v>
          </cell>
          <cell r="D1001" t="str">
            <v>GI090887</v>
          </cell>
          <cell r="E1001">
            <v>20090225</v>
          </cell>
          <cell r="F1001" t="str">
            <v>4028</v>
          </cell>
          <cell r="G1001" t="str">
            <v>KON-TEK AUTOMATION AND DRIVES</v>
          </cell>
          <cell r="H1001" t="str">
            <v>STOCK SALES</v>
          </cell>
          <cell r="I1001">
            <v>662</v>
          </cell>
          <cell r="J1001" t="str">
            <v>Feb-2009</v>
          </cell>
          <cell r="K1001" t="str">
            <v>Feb-2009</v>
          </cell>
          <cell r="L1001" t="str">
            <v>GF</v>
          </cell>
          <cell r="M1001" t="str">
            <v>INVERTER</v>
          </cell>
          <cell r="N1001" t="str">
            <v>PCS</v>
          </cell>
          <cell r="O1001">
            <v>689</v>
          </cell>
          <cell r="P1001">
            <v>155</v>
          </cell>
          <cell r="Q1001" t="str">
            <v>MULTI</v>
          </cell>
          <cell r="R1001">
            <v>0</v>
          </cell>
          <cell r="S1001">
            <v>154.5497</v>
          </cell>
          <cell r="T1001">
            <v>2318.2455</v>
          </cell>
          <cell r="U1001">
            <v>15</v>
          </cell>
        </row>
        <row r="1002">
          <cell r="A1002" t="str">
            <v>FRN1.5E1S-4E</v>
          </cell>
          <cell r="B1002" t="str">
            <v>GS090726</v>
          </cell>
          <cell r="C1002">
            <v>1</v>
          </cell>
          <cell r="D1002" t="str">
            <v>GI090869</v>
          </cell>
          <cell r="E1002">
            <v>20090225</v>
          </cell>
          <cell r="F1002" t="str">
            <v>7950</v>
          </cell>
          <cell r="G1002" t="str">
            <v>FUJI ELECTRIC FA EUROPE (CH) GMBH</v>
          </cell>
          <cell r="H1002" t="str">
            <v>STOCK SALES</v>
          </cell>
          <cell r="I1002">
            <v>658</v>
          </cell>
          <cell r="J1002" t="str">
            <v>Feb-2009</v>
          </cell>
          <cell r="K1002" t="str">
            <v>Feb-2009</v>
          </cell>
          <cell r="L1002" t="str">
            <v>GF</v>
          </cell>
          <cell r="M1002" t="str">
            <v>INVERTER</v>
          </cell>
          <cell r="N1002" t="str">
            <v>PCS</v>
          </cell>
          <cell r="O1002">
            <v>689</v>
          </cell>
          <cell r="P1002">
            <v>155</v>
          </cell>
          <cell r="Q1002" t="str">
            <v>MULTI</v>
          </cell>
          <cell r="R1002">
            <v>0</v>
          </cell>
          <cell r="S1002">
            <v>154.5497</v>
          </cell>
          <cell r="T1002">
            <v>618.19880000000001</v>
          </cell>
          <cell r="U1002">
            <v>4</v>
          </cell>
        </row>
        <row r="1003">
          <cell r="A1003" t="str">
            <v>FRN1.5E1S-7E</v>
          </cell>
          <cell r="B1003" t="str">
            <v>GS082523</v>
          </cell>
          <cell r="C1003">
            <v>11</v>
          </cell>
          <cell r="D1003" t="str">
            <v>GI090514</v>
          </cell>
          <cell r="E1003">
            <v>20090204</v>
          </cell>
          <cell r="F1003" t="str">
            <v>7282</v>
          </cell>
          <cell r="G1003" t="str">
            <v>IES INVERT ELECTRIC SYSTEMS LTD.</v>
          </cell>
          <cell r="H1003" t="str">
            <v>STOCK SALES</v>
          </cell>
          <cell r="I1003">
            <v>537</v>
          </cell>
          <cell r="J1003" t="str">
            <v>Feb-2009</v>
          </cell>
          <cell r="K1003" t="str">
            <v>Feb-2009</v>
          </cell>
          <cell r="L1003" t="str">
            <v>GF</v>
          </cell>
          <cell r="M1003" t="str">
            <v>INVERTER</v>
          </cell>
          <cell r="N1003" t="str">
            <v>PCS</v>
          </cell>
          <cell r="O1003">
            <v>539</v>
          </cell>
          <cell r="P1003">
            <v>111</v>
          </cell>
          <cell r="Q1003" t="str">
            <v>MULTI</v>
          </cell>
          <cell r="R1003">
            <v>0</v>
          </cell>
          <cell r="S1003">
            <v>110.7469</v>
          </cell>
          <cell r="T1003">
            <v>221.49379999999999</v>
          </cell>
          <cell r="U1003">
            <v>2</v>
          </cell>
        </row>
        <row r="1004">
          <cell r="A1004" t="str">
            <v>FRN1.5E1S-7E</v>
          </cell>
          <cell r="B1004" t="str">
            <v>GS090445</v>
          </cell>
          <cell r="C1004">
            <v>1</v>
          </cell>
          <cell r="D1004" t="str">
            <v>GI090577</v>
          </cell>
          <cell r="E1004">
            <v>20090205</v>
          </cell>
          <cell r="F1004" t="str">
            <v>4450</v>
          </cell>
          <cell r="G1004" t="str">
            <v>FUJI ELECTRIC FA SUCURSAL EN ESPA?A</v>
          </cell>
          <cell r="H1004" t="str">
            <v>STOCK SALES</v>
          </cell>
          <cell r="I1004">
            <v>535</v>
          </cell>
          <cell r="J1004" t="str">
            <v>Feb-2009</v>
          </cell>
          <cell r="K1004" t="str">
            <v>Feb-2009</v>
          </cell>
          <cell r="L1004" t="str">
            <v>GF</v>
          </cell>
          <cell r="M1004" t="str">
            <v>INVERTER</v>
          </cell>
          <cell r="N1004" t="str">
            <v>PCS</v>
          </cell>
          <cell r="O1004">
            <v>539</v>
          </cell>
          <cell r="P1004">
            <v>111</v>
          </cell>
          <cell r="Q1004" t="str">
            <v>MULTI</v>
          </cell>
          <cell r="R1004">
            <v>0</v>
          </cell>
          <cell r="S1004">
            <v>110.7469</v>
          </cell>
          <cell r="T1004">
            <v>221.49379999999999</v>
          </cell>
          <cell r="U1004">
            <v>2</v>
          </cell>
        </row>
        <row r="1005">
          <cell r="A1005" t="str">
            <v>FRN1.5E1S-7E</v>
          </cell>
          <cell r="B1005" t="str">
            <v>GS090459</v>
          </cell>
          <cell r="C1005">
            <v>5</v>
          </cell>
          <cell r="D1005" t="str">
            <v>GI090589</v>
          </cell>
          <cell r="E1005">
            <v>20090206</v>
          </cell>
          <cell r="F1005" t="str">
            <v>7271</v>
          </cell>
          <cell r="G1005" t="str">
            <v>LOENNE SCANDINAVIA A. S. (S)</v>
          </cell>
          <cell r="H1005" t="str">
            <v>STOCK SALES</v>
          </cell>
          <cell r="I1005">
            <v>532</v>
          </cell>
          <cell r="J1005" t="str">
            <v>Feb-2009</v>
          </cell>
          <cell r="K1005" t="str">
            <v>Feb-2009</v>
          </cell>
          <cell r="L1005" t="str">
            <v>GF</v>
          </cell>
          <cell r="M1005" t="str">
            <v>INVERTER</v>
          </cell>
          <cell r="N1005" t="str">
            <v>PCS</v>
          </cell>
          <cell r="O1005">
            <v>539</v>
          </cell>
          <cell r="P1005">
            <v>111</v>
          </cell>
          <cell r="Q1005" t="str">
            <v>MULTI</v>
          </cell>
          <cell r="R1005">
            <v>0</v>
          </cell>
          <cell r="S1005">
            <v>110.7469</v>
          </cell>
          <cell r="T1005">
            <v>332.2407</v>
          </cell>
          <cell r="U1005">
            <v>3</v>
          </cell>
        </row>
        <row r="1006">
          <cell r="A1006" t="str">
            <v>FRN7.5LM1S-4EA</v>
          </cell>
          <cell r="B1006" t="str">
            <v>GS090499</v>
          </cell>
          <cell r="C1006">
            <v>1</v>
          </cell>
          <cell r="D1006" t="str">
            <v>GI090638</v>
          </cell>
          <cell r="E1006">
            <v>20090210</v>
          </cell>
          <cell r="F1006" t="str">
            <v>7992</v>
          </cell>
          <cell r="G1006" t="str">
            <v>JOHANN SCHUM AUFZUGTECHNIK GMBH</v>
          </cell>
          <cell r="H1006" t="str">
            <v>STOCK SALES</v>
          </cell>
          <cell r="I1006">
            <v>100</v>
          </cell>
          <cell r="J1006" t="str">
            <v>Feb-2009</v>
          </cell>
          <cell r="K1006" t="str">
            <v>Feb-2009</v>
          </cell>
          <cell r="L1006" t="str">
            <v>GF</v>
          </cell>
          <cell r="M1006" t="str">
            <v>INVERTER</v>
          </cell>
          <cell r="N1006" t="str">
            <v>PCS</v>
          </cell>
          <cell r="O1006">
            <v>121</v>
          </cell>
          <cell r="P1006">
            <v>307</v>
          </cell>
          <cell r="Q1006" t="str">
            <v>LIFT</v>
          </cell>
          <cell r="R1006">
            <v>0</v>
          </cell>
          <cell r="S1006">
            <v>306.73419999999999</v>
          </cell>
          <cell r="T1006">
            <v>306.73419999999999</v>
          </cell>
          <cell r="U1006">
            <v>1</v>
          </cell>
        </row>
        <row r="1007">
          <cell r="A1007" t="str">
            <v>FRN7.5LM1S-4EA</v>
          </cell>
          <cell r="B1007" t="str">
            <v>GS084309</v>
          </cell>
          <cell r="C1007">
            <v>1</v>
          </cell>
          <cell r="D1007" t="str">
            <v>GI090992</v>
          </cell>
          <cell r="E1007">
            <v>20090211</v>
          </cell>
          <cell r="F1007" t="str">
            <v>7848</v>
          </cell>
          <cell r="G1007" t="str">
            <v>LM LIFTMATERIAL GMBH</v>
          </cell>
          <cell r="H1007" t="str">
            <v>STOCK SALES</v>
          </cell>
          <cell r="I1007">
            <v>99</v>
          </cell>
          <cell r="J1007" t="str">
            <v>Feb-2009</v>
          </cell>
          <cell r="K1007" t="str">
            <v>Feb-2009</v>
          </cell>
          <cell r="L1007" t="str">
            <v>GF</v>
          </cell>
          <cell r="M1007" t="str">
            <v>INVERTER</v>
          </cell>
          <cell r="N1007" t="str">
            <v>PCS</v>
          </cell>
          <cell r="O1007">
            <v>121</v>
          </cell>
          <cell r="P1007">
            <v>307</v>
          </cell>
          <cell r="Q1007" t="str">
            <v>LIFT</v>
          </cell>
          <cell r="R1007">
            <v>0</v>
          </cell>
          <cell r="S1007">
            <v>306.73419999999999</v>
          </cell>
          <cell r="T1007">
            <v>306.73419999999999</v>
          </cell>
          <cell r="U1007">
            <v>1</v>
          </cell>
        </row>
        <row r="1008">
          <cell r="A1008" t="str">
            <v>FRN7.5LM1S-4EA</v>
          </cell>
          <cell r="B1008" t="str">
            <v>GS084312</v>
          </cell>
          <cell r="C1008">
            <v>1</v>
          </cell>
          <cell r="D1008" t="str">
            <v>GI090993</v>
          </cell>
          <cell r="E1008">
            <v>20090211</v>
          </cell>
          <cell r="F1008" t="str">
            <v>7848</v>
          </cell>
          <cell r="G1008" t="str">
            <v>LM LIFTMATERIAL GMBH</v>
          </cell>
          <cell r="H1008" t="str">
            <v>STOCK SALES</v>
          </cell>
          <cell r="I1008">
            <v>98</v>
          </cell>
          <cell r="J1008" t="str">
            <v>Feb-2009</v>
          </cell>
          <cell r="K1008" t="str">
            <v>Feb-2009</v>
          </cell>
          <cell r="L1008" t="str">
            <v>GF</v>
          </cell>
          <cell r="M1008" t="str">
            <v>INVERTER</v>
          </cell>
          <cell r="N1008" t="str">
            <v>PCS</v>
          </cell>
          <cell r="O1008">
            <v>121</v>
          </cell>
          <cell r="P1008">
            <v>307</v>
          </cell>
          <cell r="Q1008" t="str">
            <v>LIFT</v>
          </cell>
          <cell r="R1008">
            <v>0</v>
          </cell>
          <cell r="S1008">
            <v>306.73419999999999</v>
          </cell>
          <cell r="T1008">
            <v>306.73419999999999</v>
          </cell>
          <cell r="U1008">
            <v>1</v>
          </cell>
        </row>
        <row r="1009">
          <cell r="A1009" t="str">
            <v>FRN7.5LM1S-4EA</v>
          </cell>
          <cell r="B1009" t="str">
            <v>GS084345</v>
          </cell>
          <cell r="C1009">
            <v>1</v>
          </cell>
          <cell r="D1009" t="str">
            <v>GI090954</v>
          </cell>
          <cell r="E1009">
            <v>20090213</v>
          </cell>
          <cell r="F1009" t="str">
            <v>7848</v>
          </cell>
          <cell r="G1009" t="str">
            <v>LM LIFTMATERIAL GMBH</v>
          </cell>
          <cell r="H1009" t="str">
            <v>STOCK SALES</v>
          </cell>
          <cell r="I1009">
            <v>97</v>
          </cell>
          <cell r="J1009" t="str">
            <v>Feb-2009</v>
          </cell>
          <cell r="K1009" t="str">
            <v>Feb-2009</v>
          </cell>
          <cell r="L1009" t="str">
            <v>GF</v>
          </cell>
          <cell r="M1009" t="str">
            <v>INVERTER</v>
          </cell>
          <cell r="N1009" t="str">
            <v>PCS</v>
          </cell>
          <cell r="O1009">
            <v>121</v>
          </cell>
          <cell r="P1009">
            <v>307</v>
          </cell>
          <cell r="Q1009" t="str">
            <v>LIFT</v>
          </cell>
          <cell r="R1009">
            <v>0</v>
          </cell>
          <cell r="S1009">
            <v>306.73419999999999</v>
          </cell>
          <cell r="T1009">
            <v>306.73419999999999</v>
          </cell>
          <cell r="U1009">
            <v>1</v>
          </cell>
        </row>
        <row r="1010">
          <cell r="A1010" t="str">
            <v>FRN7.5LM1S-4EA</v>
          </cell>
          <cell r="B1010" t="str">
            <v>GS084343</v>
          </cell>
          <cell r="C1010">
            <v>1</v>
          </cell>
          <cell r="D1010" t="str">
            <v>GI090968</v>
          </cell>
          <cell r="E1010">
            <v>20090213</v>
          </cell>
          <cell r="F1010" t="str">
            <v>7848</v>
          </cell>
          <cell r="G1010" t="str">
            <v>LM LIFTMATERIAL GMBH</v>
          </cell>
          <cell r="H1010" t="str">
            <v>STOCK SALES</v>
          </cell>
          <cell r="I1010">
            <v>96</v>
          </cell>
          <cell r="J1010" t="str">
            <v>Feb-2009</v>
          </cell>
          <cell r="K1010" t="str">
            <v>Feb-2009</v>
          </cell>
          <cell r="L1010" t="str">
            <v>GF</v>
          </cell>
          <cell r="M1010" t="str">
            <v>INVERTER</v>
          </cell>
          <cell r="N1010" t="str">
            <v>PCS</v>
          </cell>
          <cell r="O1010">
            <v>121</v>
          </cell>
          <cell r="P1010">
            <v>307</v>
          </cell>
          <cell r="Q1010" t="str">
            <v>LIFT</v>
          </cell>
          <cell r="R1010">
            <v>0</v>
          </cell>
          <cell r="S1010">
            <v>306.73419999999999</v>
          </cell>
          <cell r="T1010">
            <v>306.73419999999999</v>
          </cell>
          <cell r="U1010">
            <v>1</v>
          </cell>
        </row>
        <row r="1011">
          <cell r="A1011" t="str">
            <v>FRN7.5LM1S-4EA</v>
          </cell>
          <cell r="B1011" t="str">
            <v>GS090537</v>
          </cell>
          <cell r="C1011">
            <v>7</v>
          </cell>
          <cell r="D1011" t="str">
            <v>GI090723</v>
          </cell>
          <cell r="E1011">
            <v>20090216</v>
          </cell>
          <cell r="F1011" t="str">
            <v>7760</v>
          </cell>
          <cell r="G1011" t="str">
            <v>BIMEX SRL</v>
          </cell>
          <cell r="H1011" t="str">
            <v>STOCK SALES</v>
          </cell>
          <cell r="I1011">
            <v>95</v>
          </cell>
          <cell r="J1011" t="str">
            <v>Feb-2009</v>
          </cell>
          <cell r="K1011" t="str">
            <v>Feb-2009</v>
          </cell>
          <cell r="L1011" t="str">
            <v>GF</v>
          </cell>
          <cell r="M1011" t="str">
            <v>INVERTER</v>
          </cell>
          <cell r="N1011" t="str">
            <v>PCS</v>
          </cell>
          <cell r="O1011">
            <v>121</v>
          </cell>
          <cell r="P1011">
            <v>307</v>
          </cell>
          <cell r="Q1011" t="str">
            <v>LIFT</v>
          </cell>
          <cell r="R1011">
            <v>0</v>
          </cell>
          <cell r="S1011">
            <v>306.73419999999999</v>
          </cell>
          <cell r="T1011">
            <v>306.73419999999999</v>
          </cell>
          <cell r="U1011">
            <v>1</v>
          </cell>
        </row>
        <row r="1012">
          <cell r="A1012" t="str">
            <v>FRN7.5LM1S-4EA</v>
          </cell>
          <cell r="B1012" t="str">
            <v>GS090533</v>
          </cell>
          <cell r="C1012">
            <v>1</v>
          </cell>
          <cell r="D1012" t="str">
            <v>GI090745</v>
          </cell>
          <cell r="E1012">
            <v>20090217</v>
          </cell>
          <cell r="F1012" t="str">
            <v>7710</v>
          </cell>
          <cell r="G1012" t="str">
            <v>NEW LIFT GMBH</v>
          </cell>
          <cell r="H1012" t="str">
            <v>STOCK SALES</v>
          </cell>
          <cell r="I1012">
            <v>92</v>
          </cell>
          <cell r="J1012" t="str">
            <v>Feb-2009</v>
          </cell>
          <cell r="K1012" t="str">
            <v>Feb-2009</v>
          </cell>
          <cell r="L1012" t="str">
            <v>GF</v>
          </cell>
          <cell r="M1012" t="str">
            <v>INVERTER</v>
          </cell>
          <cell r="N1012" t="str">
            <v>PCS</v>
          </cell>
          <cell r="O1012">
            <v>121</v>
          </cell>
          <cell r="P1012">
            <v>307</v>
          </cell>
          <cell r="Q1012" t="str">
            <v>LIFT</v>
          </cell>
          <cell r="R1012">
            <v>0</v>
          </cell>
          <cell r="S1012">
            <v>306.73419999999999</v>
          </cell>
          <cell r="T1012">
            <v>920.20259999999996</v>
          </cell>
          <cell r="U1012">
            <v>3</v>
          </cell>
        </row>
        <row r="1013">
          <cell r="A1013" t="str">
            <v>FRN7.5LM1S-4EA</v>
          </cell>
          <cell r="B1013" t="str">
            <v>GS090660</v>
          </cell>
          <cell r="C1013">
            <v>1</v>
          </cell>
          <cell r="D1013" t="str">
            <v>GI090791</v>
          </cell>
          <cell r="E1013">
            <v>20090218</v>
          </cell>
          <cell r="F1013" t="str">
            <v>0010</v>
          </cell>
          <cell r="G1013" t="str">
            <v>FUJI ELECTRIC FA EUROPE GMBH</v>
          </cell>
          <cell r="H1013" t="str">
            <v>STOCK SALES</v>
          </cell>
          <cell r="I1013">
            <v>91</v>
          </cell>
          <cell r="J1013" t="str">
            <v>Feb-2009</v>
          </cell>
          <cell r="K1013" t="str">
            <v>Feb-2009</v>
          </cell>
          <cell r="L1013" t="str">
            <v>GF</v>
          </cell>
          <cell r="M1013" t="str">
            <v>INVERTER</v>
          </cell>
          <cell r="N1013" t="str">
            <v>PCS</v>
          </cell>
          <cell r="O1013">
            <v>121</v>
          </cell>
          <cell r="P1013">
            <v>307</v>
          </cell>
          <cell r="Q1013" t="str">
            <v>LIFT</v>
          </cell>
          <cell r="R1013">
            <v>0</v>
          </cell>
          <cell r="S1013">
            <v>306.73419999999999</v>
          </cell>
          <cell r="T1013">
            <v>306.73419999999999</v>
          </cell>
          <cell r="U1013">
            <v>1</v>
          </cell>
        </row>
        <row r="1014">
          <cell r="A1014" t="str">
            <v>FRN7.5LM1S-4EA</v>
          </cell>
          <cell r="B1014" t="str">
            <v>GS090661</v>
          </cell>
          <cell r="C1014">
            <v>1</v>
          </cell>
          <cell r="D1014" t="str">
            <v>GI090793</v>
          </cell>
          <cell r="E1014">
            <v>20090219</v>
          </cell>
          <cell r="F1014" t="str">
            <v>4380</v>
          </cell>
          <cell r="G1014" t="str">
            <v>AMTEK,  SPOL. S R.0.</v>
          </cell>
          <cell r="H1014" t="str">
            <v>STOCK SALES</v>
          </cell>
          <cell r="I1014">
            <v>88</v>
          </cell>
          <cell r="J1014" t="str">
            <v>Feb-2009</v>
          </cell>
          <cell r="K1014" t="str">
            <v>Feb-2009</v>
          </cell>
          <cell r="L1014" t="str">
            <v>GF</v>
          </cell>
          <cell r="M1014" t="str">
            <v>INVERTER</v>
          </cell>
          <cell r="N1014" t="str">
            <v>PCS</v>
          </cell>
          <cell r="O1014">
            <v>121</v>
          </cell>
          <cell r="P1014">
            <v>307</v>
          </cell>
          <cell r="Q1014" t="str">
            <v>LIFT</v>
          </cell>
          <cell r="R1014">
            <v>0</v>
          </cell>
          <cell r="S1014">
            <v>306.73419999999999</v>
          </cell>
          <cell r="T1014">
            <v>920.20259999999996</v>
          </cell>
          <cell r="U1014">
            <v>3</v>
          </cell>
        </row>
        <row r="1015">
          <cell r="A1015" t="str">
            <v>FRN7.5LM1S-4EA</v>
          </cell>
          <cell r="B1015" t="str">
            <v>GS090259</v>
          </cell>
          <cell r="C1015">
            <v>1</v>
          </cell>
          <cell r="D1015" t="str">
            <v>GI090802</v>
          </cell>
          <cell r="E1015">
            <v>20090219</v>
          </cell>
          <cell r="F1015" t="str">
            <v>7860</v>
          </cell>
          <cell r="G1015" t="str">
            <v>ORION AUFZUGSDIENST U. ELEKTROANLAGEN</v>
          </cell>
          <cell r="H1015" t="str">
            <v>STOCK SALES</v>
          </cell>
          <cell r="I1015">
            <v>87</v>
          </cell>
          <cell r="J1015" t="str">
            <v>Feb-2009</v>
          </cell>
          <cell r="K1015" t="str">
            <v>Feb-2009</v>
          </cell>
          <cell r="L1015" t="str">
            <v>GF</v>
          </cell>
          <cell r="M1015" t="str">
            <v>INVERTER</v>
          </cell>
          <cell r="N1015" t="str">
            <v>PCS</v>
          </cell>
          <cell r="O1015">
            <v>121</v>
          </cell>
          <cell r="P1015">
            <v>307</v>
          </cell>
          <cell r="Q1015" t="str">
            <v>LIFT</v>
          </cell>
          <cell r="R1015">
            <v>0</v>
          </cell>
          <cell r="S1015">
            <v>306.73419999999999</v>
          </cell>
          <cell r="T1015">
            <v>306.73419999999999</v>
          </cell>
          <cell r="U1015">
            <v>1</v>
          </cell>
        </row>
        <row r="1016">
          <cell r="A1016" t="str">
            <v>FRN7.5LM1S-4EA</v>
          </cell>
          <cell r="B1016" t="str">
            <v>GS090455</v>
          </cell>
          <cell r="C1016">
            <v>4</v>
          </cell>
          <cell r="D1016" t="str">
            <v>GI090803</v>
          </cell>
          <cell r="E1016">
            <v>20090220</v>
          </cell>
          <cell r="F1016" t="str">
            <v>7489</v>
          </cell>
          <cell r="G1016" t="str">
            <v>ALPHA MOTION S. A.</v>
          </cell>
          <cell r="H1016" t="str">
            <v>STOCK SALES</v>
          </cell>
          <cell r="I1016">
            <v>72</v>
          </cell>
          <cell r="J1016" t="str">
            <v>Feb-2009</v>
          </cell>
          <cell r="K1016" t="str">
            <v>Feb-2009</v>
          </cell>
          <cell r="L1016" t="str">
            <v>GF</v>
          </cell>
          <cell r="M1016" t="str">
            <v>INVERTER</v>
          </cell>
          <cell r="N1016" t="str">
            <v>PCS</v>
          </cell>
          <cell r="O1016">
            <v>121</v>
          </cell>
          <cell r="P1016">
            <v>307</v>
          </cell>
          <cell r="Q1016" t="str">
            <v>LIFT</v>
          </cell>
          <cell r="R1016">
            <v>0</v>
          </cell>
          <cell r="S1016">
            <v>306.73419999999999</v>
          </cell>
          <cell r="T1016">
            <v>4601.0129999999999</v>
          </cell>
          <cell r="U1016">
            <v>15</v>
          </cell>
        </row>
        <row r="1017">
          <cell r="A1017" t="str">
            <v>FRN7.5LM1S-4EA</v>
          </cell>
          <cell r="B1017" t="str">
            <v>GS090632</v>
          </cell>
          <cell r="C1017">
            <v>1</v>
          </cell>
          <cell r="D1017" t="str">
            <v>GI090778</v>
          </cell>
          <cell r="E1017">
            <v>20090220</v>
          </cell>
          <cell r="F1017" t="str">
            <v>4029</v>
          </cell>
          <cell r="G1017" t="str">
            <v>MONTANARI GIULIO &amp; C.S.R.L.</v>
          </cell>
          <cell r="H1017" t="str">
            <v>STOCK SALES</v>
          </cell>
          <cell r="I1017">
            <v>71</v>
          </cell>
          <cell r="J1017" t="str">
            <v>Feb-2009</v>
          </cell>
          <cell r="K1017" t="str">
            <v>Feb-2009</v>
          </cell>
          <cell r="L1017" t="str">
            <v>GF</v>
          </cell>
          <cell r="M1017" t="str">
            <v>INVERTER</v>
          </cell>
          <cell r="N1017" t="str">
            <v>PCS</v>
          </cell>
          <cell r="O1017">
            <v>121</v>
          </cell>
          <cell r="P1017">
            <v>307</v>
          </cell>
          <cell r="Q1017" t="str">
            <v>LIFT</v>
          </cell>
          <cell r="R1017">
            <v>0</v>
          </cell>
          <cell r="S1017">
            <v>306.73419999999999</v>
          </cell>
          <cell r="T1017">
            <v>306.73419999999999</v>
          </cell>
          <cell r="U1017">
            <v>1</v>
          </cell>
        </row>
        <row r="1018">
          <cell r="A1018" t="str">
            <v>FRN0.2C1E-7E</v>
          </cell>
          <cell r="B1018" t="str">
            <v>GS090748</v>
          </cell>
          <cell r="C1018">
            <v>7</v>
          </cell>
          <cell r="D1018" t="str">
            <v>GI090911</v>
          </cell>
          <cell r="E1018">
            <v>20090226</v>
          </cell>
          <cell r="F1018" t="str">
            <v>4380</v>
          </cell>
          <cell r="G1018" t="str">
            <v>AMTEK,  SPOL. S R.0.</v>
          </cell>
          <cell r="H1018" t="str">
            <v>STOCK SALES</v>
          </cell>
          <cell r="I1018">
            <v>73</v>
          </cell>
          <cell r="J1018" t="str">
            <v>Feb-2009</v>
          </cell>
          <cell r="K1018" t="str">
            <v>Feb-2009</v>
          </cell>
          <cell r="L1018" t="str">
            <v>GF</v>
          </cell>
          <cell r="M1018" t="str">
            <v>INVERTER</v>
          </cell>
          <cell r="N1018" t="str">
            <v>PCS</v>
          </cell>
          <cell r="O1018">
            <v>36</v>
          </cell>
          <cell r="P1018">
            <v>76</v>
          </cell>
          <cell r="Q1018" t="str">
            <v>MINI</v>
          </cell>
          <cell r="R1018">
            <v>0</v>
          </cell>
          <cell r="S1018">
            <v>75.641999999999996</v>
          </cell>
          <cell r="T1018">
            <v>302.56799999999998</v>
          </cell>
          <cell r="U1018">
            <v>4</v>
          </cell>
        </row>
        <row r="1019">
          <cell r="A1019" t="str">
            <v>FRN0.2C1S-7E</v>
          </cell>
          <cell r="B1019" t="str">
            <v>GS090175</v>
          </cell>
          <cell r="C1019">
            <v>4</v>
          </cell>
          <cell r="D1019" t="str">
            <v>GI090493</v>
          </cell>
          <cell r="E1019">
            <v>20090203</v>
          </cell>
          <cell r="F1019" t="str">
            <v>7471</v>
          </cell>
          <cell r="G1019" t="str">
            <v>NOVOTEC MASCHINEN GMBH</v>
          </cell>
          <cell r="H1019" t="str">
            <v>STOCK SALES</v>
          </cell>
          <cell r="I1019">
            <v>640</v>
          </cell>
          <cell r="J1019" t="str">
            <v>Feb-2009</v>
          </cell>
          <cell r="K1019" t="str">
            <v>Feb-2009</v>
          </cell>
          <cell r="L1019" t="str">
            <v>GF</v>
          </cell>
          <cell r="M1019" t="str">
            <v>INVERTER</v>
          </cell>
          <cell r="N1019" t="str">
            <v>PCS</v>
          </cell>
          <cell r="O1019">
            <v>720</v>
          </cell>
          <cell r="P1019">
            <v>75</v>
          </cell>
          <cell r="Q1019" t="str">
            <v>MINI</v>
          </cell>
          <cell r="R1019">
            <v>0</v>
          </cell>
          <cell r="S1019">
            <v>74.652100000000004</v>
          </cell>
          <cell r="T1019">
            <v>5972.1680000000006</v>
          </cell>
          <cell r="U1019">
            <v>80</v>
          </cell>
        </row>
        <row r="1020">
          <cell r="A1020" t="str">
            <v>FRN0.2C1S-7E</v>
          </cell>
          <cell r="B1020" t="str">
            <v>GS090584</v>
          </cell>
          <cell r="C1020">
            <v>1</v>
          </cell>
          <cell r="D1020" t="str">
            <v>GI090709</v>
          </cell>
          <cell r="E1020">
            <v>20090216</v>
          </cell>
          <cell r="F1020" t="str">
            <v>4450</v>
          </cell>
          <cell r="G1020" t="str">
            <v>FUJI ELECTRIC FA SUCURSAL EN ESPA?A</v>
          </cell>
          <cell r="H1020" t="str">
            <v>STOCK SALES</v>
          </cell>
          <cell r="I1020">
            <v>638</v>
          </cell>
          <cell r="J1020" t="str">
            <v>Feb-2009</v>
          </cell>
          <cell r="K1020" t="str">
            <v>Feb-2009</v>
          </cell>
          <cell r="L1020" t="str">
            <v>GF</v>
          </cell>
          <cell r="M1020" t="str">
            <v>INVERTER</v>
          </cell>
          <cell r="N1020" t="str">
            <v>PCS</v>
          </cell>
          <cell r="O1020">
            <v>720</v>
          </cell>
          <cell r="P1020">
            <v>75</v>
          </cell>
          <cell r="Q1020" t="str">
            <v>MINI</v>
          </cell>
          <cell r="R1020">
            <v>0</v>
          </cell>
          <cell r="S1020">
            <v>74.652100000000004</v>
          </cell>
          <cell r="T1020">
            <v>149.30420000000001</v>
          </cell>
          <cell r="U1020">
            <v>2</v>
          </cell>
        </row>
        <row r="1021">
          <cell r="A1021" t="str">
            <v>FRN0.2C1S-7E</v>
          </cell>
          <cell r="B1021" t="str">
            <v>GS090616</v>
          </cell>
          <cell r="C1021">
            <v>1</v>
          </cell>
          <cell r="D1021" t="str">
            <v>GI090887</v>
          </cell>
          <cell r="E1021">
            <v>20090225</v>
          </cell>
          <cell r="F1021" t="str">
            <v>4028</v>
          </cell>
          <cell r="G1021" t="str">
            <v>KON-TEK AUTOMATION AND DRIVES</v>
          </cell>
          <cell r="H1021" t="str">
            <v>STOCK SALES</v>
          </cell>
          <cell r="I1021">
            <v>633</v>
          </cell>
          <cell r="J1021" t="str">
            <v>Feb-2009</v>
          </cell>
          <cell r="K1021" t="str">
            <v>Feb-2009</v>
          </cell>
          <cell r="L1021" t="str">
            <v>GF</v>
          </cell>
          <cell r="M1021" t="str">
            <v>INVERTER</v>
          </cell>
          <cell r="N1021" t="str">
            <v>PCS</v>
          </cell>
          <cell r="O1021">
            <v>720</v>
          </cell>
          <cell r="P1021">
            <v>75</v>
          </cell>
          <cell r="Q1021" t="str">
            <v>MINI</v>
          </cell>
          <cell r="R1021">
            <v>0</v>
          </cell>
          <cell r="S1021">
            <v>74.652100000000004</v>
          </cell>
          <cell r="T1021">
            <v>373.26050000000004</v>
          </cell>
          <cell r="U1021">
            <v>5</v>
          </cell>
        </row>
        <row r="1022">
          <cell r="A1022" t="str">
            <v>FRN0.4C1E-4E</v>
          </cell>
          <cell r="B1022" t="str">
            <v>GS090474</v>
          </cell>
          <cell r="C1022">
            <v>1</v>
          </cell>
          <cell r="D1022" t="str">
            <v>GI090615</v>
          </cell>
          <cell r="E1022">
            <v>20090209</v>
          </cell>
          <cell r="F1022" t="str">
            <v>7271</v>
          </cell>
          <cell r="G1022" t="str">
            <v>LOENNE SCANDINAVIA A. S. (S)</v>
          </cell>
          <cell r="H1022" t="str">
            <v>STOCK SALES</v>
          </cell>
          <cell r="I1022">
            <v>117</v>
          </cell>
          <cell r="J1022" t="str">
            <v>Feb-2009</v>
          </cell>
          <cell r="K1022" t="str">
            <v>Feb-2009</v>
          </cell>
          <cell r="L1022" t="str">
            <v>GF</v>
          </cell>
          <cell r="M1022" t="str">
            <v>INVERTER</v>
          </cell>
          <cell r="N1022" t="str">
            <v>PCS</v>
          </cell>
          <cell r="O1022">
            <v>132</v>
          </cell>
          <cell r="P1022">
            <v>125</v>
          </cell>
          <cell r="Q1022" t="str">
            <v>MINI</v>
          </cell>
          <cell r="R1022">
            <v>0</v>
          </cell>
          <cell r="S1022">
            <v>125.14530000000001</v>
          </cell>
          <cell r="T1022">
            <v>1877.1795000000002</v>
          </cell>
          <cell r="U1022">
            <v>15</v>
          </cell>
        </row>
        <row r="1023">
          <cell r="A1023" t="str">
            <v>FRN0.4C1E-7E</v>
          </cell>
          <cell r="B1023" t="str">
            <v>GS090029</v>
          </cell>
          <cell r="C1023">
            <v>3</v>
          </cell>
          <cell r="D1023" t="str">
            <v>GI090419</v>
          </cell>
          <cell r="E1023">
            <v>20090205</v>
          </cell>
          <cell r="F1023" t="str">
            <v>7950</v>
          </cell>
          <cell r="G1023" t="str">
            <v>FUJI ELECTRIC FA EUROPE (CH) GMBH</v>
          </cell>
          <cell r="H1023" t="str">
            <v>STOCK SALES</v>
          </cell>
          <cell r="I1023">
            <v>982</v>
          </cell>
          <cell r="J1023" t="str">
            <v>Feb-2009</v>
          </cell>
          <cell r="K1023" t="str">
            <v>Feb-2009</v>
          </cell>
          <cell r="L1023" t="str">
            <v>GF</v>
          </cell>
          <cell r="M1023" t="str">
            <v>INVERTER</v>
          </cell>
          <cell r="N1023" t="str">
            <v>PCS</v>
          </cell>
          <cell r="O1023">
            <v>1031</v>
          </cell>
          <cell r="P1023">
            <v>83</v>
          </cell>
          <cell r="Q1023" t="str">
            <v>MINI</v>
          </cell>
          <cell r="R1023">
            <v>0</v>
          </cell>
          <cell r="S1023">
            <v>83.175399999999996</v>
          </cell>
          <cell r="T1023">
            <v>4075.5945999999999</v>
          </cell>
          <cell r="U1023">
            <v>49</v>
          </cell>
        </row>
        <row r="1024">
          <cell r="A1024" t="str">
            <v>FRN0.4C1E-7E</v>
          </cell>
          <cell r="B1024" t="str">
            <v>GS090459</v>
          </cell>
          <cell r="C1024">
            <v>3</v>
          </cell>
          <cell r="D1024" t="str">
            <v>GI090589</v>
          </cell>
          <cell r="E1024">
            <v>20090206</v>
          </cell>
          <cell r="F1024" t="str">
            <v>7271</v>
          </cell>
          <cell r="G1024" t="str">
            <v>LOENNE SCANDINAVIA A. S. (S)</v>
          </cell>
          <cell r="H1024" t="str">
            <v>STOCK SALES</v>
          </cell>
          <cell r="I1024">
            <v>957</v>
          </cell>
          <cell r="J1024" t="str">
            <v>Feb-2009</v>
          </cell>
          <cell r="K1024" t="str">
            <v>Feb-2009</v>
          </cell>
          <cell r="L1024" t="str">
            <v>GF</v>
          </cell>
          <cell r="M1024" t="str">
            <v>INVERTER</v>
          </cell>
          <cell r="N1024" t="str">
            <v>PCS</v>
          </cell>
          <cell r="O1024">
            <v>1031</v>
          </cell>
          <cell r="P1024">
            <v>83</v>
          </cell>
          <cell r="Q1024" t="str">
            <v>MINI</v>
          </cell>
          <cell r="R1024">
            <v>0</v>
          </cell>
          <cell r="S1024">
            <v>83.175399999999996</v>
          </cell>
          <cell r="T1024">
            <v>2079.3850000000002</v>
          </cell>
          <cell r="U1024">
            <v>25</v>
          </cell>
        </row>
        <row r="1025">
          <cell r="A1025" t="str">
            <v>FRN0.4C1E-7E</v>
          </cell>
          <cell r="B1025" t="str">
            <v>GS090465</v>
          </cell>
          <cell r="C1025">
            <v>1</v>
          </cell>
          <cell r="D1025" t="str">
            <v>GI090604</v>
          </cell>
          <cell r="E1025">
            <v>20090206</v>
          </cell>
          <cell r="F1025" t="str">
            <v>4810</v>
          </cell>
          <cell r="G1025" t="str">
            <v>SST SERVO-SYSTEMTECHNIK GMBH</v>
          </cell>
          <cell r="H1025" t="str">
            <v>STOCK SALES</v>
          </cell>
          <cell r="I1025">
            <v>953</v>
          </cell>
          <cell r="J1025" t="str">
            <v>Feb-2009</v>
          </cell>
          <cell r="K1025" t="str">
            <v>Feb-2009</v>
          </cell>
          <cell r="L1025" t="str">
            <v>GF</v>
          </cell>
          <cell r="M1025" t="str">
            <v>INVERTER</v>
          </cell>
          <cell r="N1025" t="str">
            <v>PCS</v>
          </cell>
          <cell r="O1025">
            <v>1031</v>
          </cell>
          <cell r="P1025">
            <v>83</v>
          </cell>
          <cell r="Q1025" t="str">
            <v>MINI</v>
          </cell>
          <cell r="R1025">
            <v>0</v>
          </cell>
          <cell r="S1025">
            <v>83.175399999999996</v>
          </cell>
          <cell r="T1025">
            <v>332.70159999999998</v>
          </cell>
          <cell r="U1025">
            <v>4</v>
          </cell>
        </row>
        <row r="1026">
          <cell r="A1026" t="str">
            <v>FRN0.4C1E-7E</v>
          </cell>
          <cell r="B1026" t="str">
            <v>GS090567</v>
          </cell>
          <cell r="C1026">
            <v>1</v>
          </cell>
          <cell r="D1026" t="str">
            <v>GI090691</v>
          </cell>
          <cell r="E1026">
            <v>20090216</v>
          </cell>
          <cell r="F1026" t="str">
            <v>4351</v>
          </cell>
          <cell r="G1026" t="str">
            <v>ACTION CONTROL B.V.</v>
          </cell>
          <cell r="H1026" t="str">
            <v>STOCK SALES</v>
          </cell>
          <cell r="I1026">
            <v>913</v>
          </cell>
          <cell r="J1026" t="str">
            <v>Feb-2009</v>
          </cell>
          <cell r="K1026" t="str">
            <v>Feb-2009</v>
          </cell>
          <cell r="L1026" t="str">
            <v>GF</v>
          </cell>
          <cell r="M1026" t="str">
            <v>INVERTER</v>
          </cell>
          <cell r="N1026" t="str">
            <v>PCS</v>
          </cell>
          <cell r="O1026">
            <v>1031</v>
          </cell>
          <cell r="P1026">
            <v>83</v>
          </cell>
          <cell r="Q1026" t="str">
            <v>MINI</v>
          </cell>
          <cell r="R1026">
            <v>0</v>
          </cell>
          <cell r="S1026">
            <v>83.175399999999996</v>
          </cell>
          <cell r="T1026">
            <v>3327.0159999999996</v>
          </cell>
          <cell r="U1026">
            <v>40</v>
          </cell>
        </row>
        <row r="1027">
          <cell r="A1027" t="str">
            <v>FRN0.4C1E-7E</v>
          </cell>
          <cell r="B1027" t="str">
            <v>GS090455</v>
          </cell>
          <cell r="C1027">
            <v>1</v>
          </cell>
          <cell r="D1027" t="str">
            <v>GI090803</v>
          </cell>
          <cell r="E1027">
            <v>20090220</v>
          </cell>
          <cell r="F1027" t="str">
            <v>7489</v>
          </cell>
          <cell r="G1027" t="str">
            <v>ALPHA MOTION S. A.</v>
          </cell>
          <cell r="H1027" t="str">
            <v>STOCK SALES</v>
          </cell>
          <cell r="I1027">
            <v>909</v>
          </cell>
          <cell r="J1027" t="str">
            <v>Feb-2009</v>
          </cell>
          <cell r="K1027" t="str">
            <v>Feb-2009</v>
          </cell>
          <cell r="L1027" t="str">
            <v>GF</v>
          </cell>
          <cell r="M1027" t="str">
            <v>INVERTER</v>
          </cell>
          <cell r="N1027" t="str">
            <v>PCS</v>
          </cell>
          <cell r="O1027">
            <v>1031</v>
          </cell>
          <cell r="P1027">
            <v>83</v>
          </cell>
          <cell r="Q1027" t="str">
            <v>MINI</v>
          </cell>
          <cell r="R1027">
            <v>0</v>
          </cell>
          <cell r="S1027">
            <v>83.175399999999996</v>
          </cell>
          <cell r="T1027">
            <v>332.70159999999998</v>
          </cell>
          <cell r="U1027">
            <v>4</v>
          </cell>
        </row>
        <row r="1028">
          <cell r="A1028" t="str">
            <v>FRN0.4C1E-7E</v>
          </cell>
          <cell r="B1028" t="str">
            <v>GS090698</v>
          </cell>
          <cell r="C1028">
            <v>2</v>
          </cell>
          <cell r="D1028" t="str">
            <v>GI090839</v>
          </cell>
          <cell r="E1028">
            <v>20090223</v>
          </cell>
          <cell r="F1028" t="str">
            <v>7950</v>
          </cell>
          <cell r="G1028" t="str">
            <v>FUJI ELECTRIC FA EUROPE (CH) GMBH</v>
          </cell>
          <cell r="H1028" t="str">
            <v>STOCK SALES</v>
          </cell>
          <cell r="I1028">
            <v>907</v>
          </cell>
          <cell r="J1028" t="str">
            <v>Feb-2009</v>
          </cell>
          <cell r="K1028" t="str">
            <v>Feb-2009</v>
          </cell>
          <cell r="L1028" t="str">
            <v>GF</v>
          </cell>
          <cell r="M1028" t="str">
            <v>INVERTER</v>
          </cell>
          <cell r="N1028" t="str">
            <v>PCS</v>
          </cell>
          <cell r="O1028">
            <v>1031</v>
          </cell>
          <cell r="P1028">
            <v>83</v>
          </cell>
          <cell r="Q1028" t="str">
            <v>MINI</v>
          </cell>
          <cell r="R1028">
            <v>0</v>
          </cell>
          <cell r="S1028">
            <v>83.175399999999996</v>
          </cell>
          <cell r="T1028">
            <v>166.35079999999999</v>
          </cell>
          <cell r="U1028">
            <v>2</v>
          </cell>
        </row>
        <row r="1029">
          <cell r="A1029" t="str">
            <v>FRN0.4C1E-7E</v>
          </cell>
          <cell r="B1029" t="str">
            <v>GS090616</v>
          </cell>
          <cell r="C1029">
            <v>11</v>
          </cell>
          <cell r="D1029" t="str">
            <v>GI090887</v>
          </cell>
          <cell r="E1029">
            <v>20090225</v>
          </cell>
          <cell r="F1029" t="str">
            <v>4028</v>
          </cell>
          <cell r="G1029" t="str">
            <v>KON-TEK AUTOMATION AND DRIVES</v>
          </cell>
          <cell r="H1029" t="str">
            <v>STOCK SALES</v>
          </cell>
          <cell r="I1029">
            <v>902</v>
          </cell>
          <cell r="J1029" t="str">
            <v>Feb-2009</v>
          </cell>
          <cell r="K1029" t="str">
            <v>Feb-2009</v>
          </cell>
          <cell r="L1029" t="str">
            <v>GF</v>
          </cell>
          <cell r="M1029" t="str">
            <v>INVERTER</v>
          </cell>
          <cell r="N1029" t="str">
            <v>PCS</v>
          </cell>
          <cell r="O1029">
            <v>1031</v>
          </cell>
          <cell r="P1029">
            <v>83</v>
          </cell>
          <cell r="Q1029" t="str">
            <v>MINI</v>
          </cell>
          <cell r="R1029">
            <v>0</v>
          </cell>
          <cell r="S1029">
            <v>83.175399999999996</v>
          </cell>
          <cell r="T1029">
            <v>415.87699999999995</v>
          </cell>
          <cell r="U1029">
            <v>5</v>
          </cell>
        </row>
        <row r="1030">
          <cell r="A1030" t="str">
            <v>FRN0.4C1E-7E</v>
          </cell>
          <cell r="B1030" t="str">
            <v>GS090754</v>
          </cell>
          <cell r="C1030">
            <v>2</v>
          </cell>
          <cell r="D1030" t="str">
            <v>GI090909</v>
          </cell>
          <cell r="E1030">
            <v>20090226</v>
          </cell>
          <cell r="F1030" t="str">
            <v>1301</v>
          </cell>
          <cell r="G1030" t="str">
            <v>MVR - MOTORI, VENTILATORI, RIDUTTORI S.R.L.</v>
          </cell>
          <cell r="H1030" t="str">
            <v>STOCK SALES</v>
          </cell>
          <cell r="I1030">
            <v>852</v>
          </cell>
          <cell r="J1030" t="str">
            <v>Feb-2009</v>
          </cell>
          <cell r="K1030" t="str">
            <v>Feb-2009</v>
          </cell>
          <cell r="L1030" t="str">
            <v>GF</v>
          </cell>
          <cell r="M1030" t="str">
            <v>INVERTER</v>
          </cell>
          <cell r="N1030" t="str">
            <v>PCS</v>
          </cell>
          <cell r="O1030">
            <v>1031</v>
          </cell>
          <cell r="P1030">
            <v>83</v>
          </cell>
          <cell r="Q1030" t="str">
            <v>MINI</v>
          </cell>
          <cell r="R1030">
            <v>0</v>
          </cell>
          <cell r="S1030">
            <v>83.175399999999996</v>
          </cell>
          <cell r="T1030">
            <v>4158.7700000000004</v>
          </cell>
          <cell r="U1030">
            <v>50</v>
          </cell>
        </row>
        <row r="1031">
          <cell r="A1031" t="str">
            <v>FRN0.75C1E-4E</v>
          </cell>
          <cell r="B1031" t="str">
            <v>GS090616</v>
          </cell>
          <cell r="C1031">
            <v>15</v>
          </cell>
          <cell r="D1031" t="str">
            <v>GI090887</v>
          </cell>
          <cell r="E1031">
            <v>20090225</v>
          </cell>
          <cell r="F1031" t="str">
            <v>4028</v>
          </cell>
          <cell r="G1031" t="str">
            <v>KON-TEK AUTOMATION AND DRIVES</v>
          </cell>
          <cell r="H1031" t="str">
            <v>STOCK SALES</v>
          </cell>
          <cell r="I1031">
            <v>95</v>
          </cell>
          <cell r="J1031" t="str">
            <v>Feb-2009</v>
          </cell>
          <cell r="K1031" t="str">
            <v>Feb-2009</v>
          </cell>
          <cell r="L1031" t="str">
            <v>GF</v>
          </cell>
          <cell r="M1031" t="str">
            <v>INVERTER</v>
          </cell>
          <cell r="N1031" t="str">
            <v>PCS</v>
          </cell>
          <cell r="O1031">
            <v>128</v>
          </cell>
          <cell r="P1031">
            <v>137</v>
          </cell>
          <cell r="Q1031" t="str">
            <v>MINI</v>
          </cell>
          <cell r="R1031">
            <v>0</v>
          </cell>
          <cell r="S1031">
            <v>137.25280000000001</v>
          </cell>
          <cell r="T1031">
            <v>274.50560000000002</v>
          </cell>
          <cell r="U1031">
            <v>2</v>
          </cell>
        </row>
        <row r="1032">
          <cell r="A1032" t="str">
            <v>FRN0.75C1E-7E</v>
          </cell>
          <cell r="B1032" t="str">
            <v>GS090348</v>
          </cell>
          <cell r="C1032">
            <v>3</v>
          </cell>
          <cell r="D1032" t="str">
            <v>GI090443</v>
          </cell>
          <cell r="E1032">
            <v>20090205</v>
          </cell>
          <cell r="F1032" t="str">
            <v>4380</v>
          </cell>
          <cell r="G1032" t="str">
            <v>AMTEK,  SPOL. S R.0.</v>
          </cell>
          <cell r="H1032" t="str">
            <v>STOCK SALES</v>
          </cell>
          <cell r="I1032">
            <v>862</v>
          </cell>
          <cell r="J1032" t="str">
            <v>Feb-2009</v>
          </cell>
          <cell r="K1032" t="str">
            <v>Feb-2009</v>
          </cell>
          <cell r="L1032" t="str">
            <v>GF</v>
          </cell>
          <cell r="M1032" t="str">
            <v>INVERTER</v>
          </cell>
          <cell r="N1032" t="str">
            <v>PCS</v>
          </cell>
          <cell r="O1032">
            <v>865</v>
          </cell>
          <cell r="P1032">
            <v>93</v>
          </cell>
          <cell r="Q1032" t="str">
            <v>MINI</v>
          </cell>
          <cell r="R1032">
            <v>0</v>
          </cell>
          <cell r="S1032">
            <v>93.054599999999994</v>
          </cell>
          <cell r="T1032">
            <v>279.16379999999998</v>
          </cell>
          <cell r="U1032">
            <v>3</v>
          </cell>
        </row>
        <row r="1033">
          <cell r="A1033" t="str">
            <v>FRN0.75C1E-7E</v>
          </cell>
          <cell r="B1033" t="str">
            <v>GS090459</v>
          </cell>
          <cell r="C1033">
            <v>2</v>
          </cell>
          <cell r="D1033" t="str">
            <v>GI090589</v>
          </cell>
          <cell r="E1033">
            <v>20090206</v>
          </cell>
          <cell r="F1033" t="str">
            <v>7271</v>
          </cell>
          <cell r="G1033" t="str">
            <v>LOENNE SCANDINAVIA A. S. (S)</v>
          </cell>
          <cell r="H1033" t="str">
            <v>STOCK SALES</v>
          </cell>
          <cell r="I1033">
            <v>842</v>
          </cell>
          <cell r="J1033" t="str">
            <v>Feb-2009</v>
          </cell>
          <cell r="K1033" t="str">
            <v>Feb-2009</v>
          </cell>
          <cell r="L1033" t="str">
            <v>GF</v>
          </cell>
          <cell r="M1033" t="str">
            <v>INVERTER</v>
          </cell>
          <cell r="N1033" t="str">
            <v>PCS</v>
          </cell>
          <cell r="O1033">
            <v>865</v>
          </cell>
          <cell r="P1033">
            <v>93</v>
          </cell>
          <cell r="Q1033" t="str">
            <v>MINI</v>
          </cell>
          <cell r="R1033">
            <v>0</v>
          </cell>
          <cell r="S1033">
            <v>93.054599999999994</v>
          </cell>
          <cell r="T1033">
            <v>1861.0919999999999</v>
          </cell>
          <cell r="U1033">
            <v>20</v>
          </cell>
        </row>
        <row r="1034">
          <cell r="A1034" t="str">
            <v>FRN0.75C1E-7E</v>
          </cell>
          <cell r="B1034" t="str">
            <v>GS090461</v>
          </cell>
          <cell r="C1034">
            <v>1</v>
          </cell>
          <cell r="D1034" t="str">
            <v>GI090592</v>
          </cell>
          <cell r="E1034">
            <v>20090206</v>
          </cell>
          <cell r="F1034" t="str">
            <v>7820</v>
          </cell>
          <cell r="G1034" t="str">
            <v>DIPL.-ING. PETER ZARDEN</v>
          </cell>
          <cell r="H1034" t="str">
            <v>STOCK SALES</v>
          </cell>
          <cell r="I1034">
            <v>841</v>
          </cell>
          <cell r="J1034" t="str">
            <v>Feb-2009</v>
          </cell>
          <cell r="K1034" t="str">
            <v>Feb-2009</v>
          </cell>
          <cell r="L1034" t="str">
            <v>GF</v>
          </cell>
          <cell r="M1034" t="str">
            <v>INVERTER</v>
          </cell>
          <cell r="N1034" t="str">
            <v>PCS</v>
          </cell>
          <cell r="O1034">
            <v>865</v>
          </cell>
          <cell r="P1034">
            <v>93</v>
          </cell>
          <cell r="Q1034" t="str">
            <v>MINI</v>
          </cell>
          <cell r="R1034">
            <v>0</v>
          </cell>
          <cell r="S1034">
            <v>93.054599999999994</v>
          </cell>
          <cell r="T1034">
            <v>93.054599999999994</v>
          </cell>
          <cell r="U1034">
            <v>1</v>
          </cell>
        </row>
        <row r="1035">
          <cell r="A1035" t="str">
            <v>FRN0.75C1E-7E</v>
          </cell>
          <cell r="B1035" t="str">
            <v>GS090526</v>
          </cell>
          <cell r="C1035">
            <v>7</v>
          </cell>
          <cell r="D1035" t="str">
            <v>GI090659</v>
          </cell>
          <cell r="E1035">
            <v>20090211</v>
          </cell>
          <cell r="F1035" t="str">
            <v>4380</v>
          </cell>
          <cell r="G1035" t="str">
            <v>AMTEK,  SPOL. S R.0.</v>
          </cell>
          <cell r="H1035" t="str">
            <v>STOCK SALES</v>
          </cell>
          <cell r="I1035">
            <v>838</v>
          </cell>
          <cell r="J1035" t="str">
            <v>Feb-2009</v>
          </cell>
          <cell r="K1035" t="str">
            <v>Feb-2009</v>
          </cell>
          <cell r="L1035" t="str">
            <v>GF</v>
          </cell>
          <cell r="M1035" t="str">
            <v>INVERTER</v>
          </cell>
          <cell r="N1035" t="str">
            <v>PCS</v>
          </cell>
          <cell r="O1035">
            <v>865</v>
          </cell>
          <cell r="P1035">
            <v>93</v>
          </cell>
          <cell r="Q1035" t="str">
            <v>MINI</v>
          </cell>
          <cell r="R1035">
            <v>0</v>
          </cell>
          <cell r="S1035">
            <v>93.054599999999994</v>
          </cell>
          <cell r="T1035">
            <v>279.16379999999998</v>
          </cell>
          <cell r="U1035">
            <v>3</v>
          </cell>
        </row>
        <row r="1036">
          <cell r="A1036" t="str">
            <v>FRN0.75C1E-7E</v>
          </cell>
          <cell r="B1036" t="str">
            <v>GS090438</v>
          </cell>
          <cell r="C1036">
            <v>11</v>
          </cell>
          <cell r="D1036" t="str">
            <v>GI090685</v>
          </cell>
          <cell r="E1036">
            <v>20090213</v>
          </cell>
          <cell r="F1036" t="str">
            <v>4380</v>
          </cell>
          <cell r="G1036" t="str">
            <v>AMTEK,  SPOL. S R.0.</v>
          </cell>
          <cell r="H1036" t="str">
            <v>STOCK SALES</v>
          </cell>
          <cell r="I1036">
            <v>837</v>
          </cell>
          <cell r="J1036" t="str">
            <v>Feb-2009</v>
          </cell>
          <cell r="K1036" t="str">
            <v>Feb-2009</v>
          </cell>
          <cell r="L1036" t="str">
            <v>GF</v>
          </cell>
          <cell r="M1036" t="str">
            <v>INVERTER</v>
          </cell>
          <cell r="N1036" t="str">
            <v>PCS</v>
          </cell>
          <cell r="O1036">
            <v>865</v>
          </cell>
          <cell r="P1036">
            <v>93</v>
          </cell>
          <cell r="Q1036" t="str">
            <v>MINI</v>
          </cell>
          <cell r="R1036">
            <v>0</v>
          </cell>
          <cell r="S1036">
            <v>93.054599999999994</v>
          </cell>
          <cell r="T1036">
            <v>93.054599999999994</v>
          </cell>
          <cell r="U1036">
            <v>1</v>
          </cell>
        </row>
        <row r="1037">
          <cell r="A1037" t="str">
            <v>FRN0.75C1E-7E</v>
          </cell>
          <cell r="B1037" t="str">
            <v>GS090567</v>
          </cell>
          <cell r="C1037">
            <v>2</v>
          </cell>
          <cell r="D1037" t="str">
            <v>GI090691</v>
          </cell>
          <cell r="E1037">
            <v>20090216</v>
          </cell>
          <cell r="F1037" t="str">
            <v>4351</v>
          </cell>
          <cell r="G1037" t="str">
            <v>ACTION CONTROL B.V.</v>
          </cell>
          <cell r="H1037" t="str">
            <v>STOCK SALES</v>
          </cell>
          <cell r="I1037">
            <v>832</v>
          </cell>
          <cell r="J1037" t="str">
            <v>Feb-2009</v>
          </cell>
          <cell r="K1037" t="str">
            <v>Feb-2009</v>
          </cell>
          <cell r="L1037" t="str">
            <v>GF</v>
          </cell>
          <cell r="M1037" t="str">
            <v>INVERTER</v>
          </cell>
          <cell r="N1037" t="str">
            <v>PCS</v>
          </cell>
          <cell r="O1037">
            <v>865</v>
          </cell>
          <cell r="P1037">
            <v>93</v>
          </cell>
          <cell r="Q1037" t="str">
            <v>MINI</v>
          </cell>
          <cell r="R1037">
            <v>0</v>
          </cell>
          <cell r="S1037">
            <v>93.054599999999994</v>
          </cell>
          <cell r="T1037">
            <v>465.27299999999997</v>
          </cell>
          <cell r="U1037">
            <v>5</v>
          </cell>
        </row>
        <row r="1038">
          <cell r="A1038" t="str">
            <v>FRN0.75C1E-7E</v>
          </cell>
          <cell r="B1038" t="str">
            <v>GS090629</v>
          </cell>
          <cell r="C1038">
            <v>1</v>
          </cell>
          <cell r="D1038" t="str">
            <v>GI090767</v>
          </cell>
          <cell r="E1038">
            <v>20090218</v>
          </cell>
          <cell r="F1038" t="str">
            <v>7097</v>
          </cell>
          <cell r="G1038" t="str">
            <v>ATB BENELUX B.V.</v>
          </cell>
          <cell r="H1038" t="str">
            <v>STOCK SALES</v>
          </cell>
          <cell r="I1038">
            <v>807</v>
          </cell>
          <cell r="J1038" t="str">
            <v>Feb-2009</v>
          </cell>
          <cell r="K1038" t="str">
            <v>Feb-2009</v>
          </cell>
          <cell r="L1038" t="str">
            <v>GF</v>
          </cell>
          <cell r="M1038" t="str">
            <v>INVERTER</v>
          </cell>
          <cell r="N1038" t="str">
            <v>PCS</v>
          </cell>
          <cell r="O1038">
            <v>865</v>
          </cell>
          <cell r="P1038">
            <v>93</v>
          </cell>
          <cell r="Q1038" t="str">
            <v>MINI</v>
          </cell>
          <cell r="R1038">
            <v>0</v>
          </cell>
          <cell r="S1038">
            <v>93.054599999999994</v>
          </cell>
          <cell r="T1038">
            <v>2326.3649999999998</v>
          </cell>
          <cell r="U1038">
            <v>25</v>
          </cell>
        </row>
        <row r="1039">
          <cell r="A1039" t="str">
            <v>FRN0.75C1E-7E</v>
          </cell>
          <cell r="B1039" t="str">
            <v>GS090455</v>
          </cell>
          <cell r="C1039">
            <v>2</v>
          </cell>
          <cell r="D1039" t="str">
            <v>GI090803</v>
          </cell>
          <cell r="E1039">
            <v>20090220</v>
          </cell>
          <cell r="F1039" t="str">
            <v>7489</v>
          </cell>
          <cell r="G1039" t="str">
            <v>ALPHA MOTION S. A.</v>
          </cell>
          <cell r="H1039" t="str">
            <v>STOCK SALES</v>
          </cell>
          <cell r="I1039">
            <v>804</v>
          </cell>
          <cell r="J1039" t="str">
            <v>Feb-2009</v>
          </cell>
          <cell r="K1039" t="str">
            <v>Feb-2009</v>
          </cell>
          <cell r="L1039" t="str">
            <v>GF</v>
          </cell>
          <cell r="M1039" t="str">
            <v>INVERTER</v>
          </cell>
          <cell r="N1039" t="str">
            <v>PCS</v>
          </cell>
          <cell r="O1039">
            <v>865</v>
          </cell>
          <cell r="P1039">
            <v>93</v>
          </cell>
          <cell r="Q1039" t="str">
            <v>MINI</v>
          </cell>
          <cell r="R1039">
            <v>0</v>
          </cell>
          <cell r="S1039">
            <v>93.054599999999994</v>
          </cell>
          <cell r="T1039">
            <v>279.16379999999998</v>
          </cell>
          <cell r="U1039">
            <v>3</v>
          </cell>
        </row>
        <row r="1040">
          <cell r="A1040" t="str">
            <v>FRN0.75C1E-7E</v>
          </cell>
          <cell r="B1040" t="str">
            <v>GS090688</v>
          </cell>
          <cell r="C1040">
            <v>1</v>
          </cell>
          <cell r="D1040" t="str">
            <v>GI090822</v>
          </cell>
          <cell r="E1040">
            <v>20090220</v>
          </cell>
          <cell r="F1040" t="str">
            <v>7215</v>
          </cell>
          <cell r="G1040" t="str">
            <v>AMTEK SPOL. S R. O. SP. Z O. O.</v>
          </cell>
          <cell r="H1040" t="str">
            <v>STOCK SALES</v>
          </cell>
          <cell r="I1040">
            <v>801</v>
          </cell>
          <cell r="J1040" t="str">
            <v>Feb-2009</v>
          </cell>
          <cell r="K1040" t="str">
            <v>Feb-2009</v>
          </cell>
          <cell r="L1040" t="str">
            <v>GF</v>
          </cell>
          <cell r="M1040" t="str">
            <v>INVERTER</v>
          </cell>
          <cell r="N1040" t="str">
            <v>PCS</v>
          </cell>
          <cell r="O1040">
            <v>865</v>
          </cell>
          <cell r="P1040">
            <v>93</v>
          </cell>
          <cell r="Q1040" t="str">
            <v>MINI</v>
          </cell>
          <cell r="R1040">
            <v>0</v>
          </cell>
          <cell r="S1040">
            <v>93.054599999999994</v>
          </cell>
          <cell r="T1040">
            <v>279.16379999999998</v>
          </cell>
          <cell r="U1040">
            <v>3</v>
          </cell>
        </row>
        <row r="1041">
          <cell r="A1041" t="str">
            <v>FRN0.75C1E-7E</v>
          </cell>
          <cell r="B1041" t="str">
            <v>GS090696</v>
          </cell>
          <cell r="C1041">
            <v>1</v>
          </cell>
          <cell r="D1041" t="str">
            <v>GI090837</v>
          </cell>
          <cell r="E1041">
            <v>20090223</v>
          </cell>
          <cell r="F1041" t="str">
            <v>7489</v>
          </cell>
          <cell r="G1041" t="str">
            <v>ALPHA MOTION S. A.</v>
          </cell>
          <cell r="H1041" t="str">
            <v>STOCK SALES</v>
          </cell>
          <cell r="I1041">
            <v>791</v>
          </cell>
          <cell r="J1041" t="str">
            <v>Feb-2009</v>
          </cell>
          <cell r="K1041" t="str">
            <v>Feb-2009</v>
          </cell>
          <cell r="L1041" t="str">
            <v>GF</v>
          </cell>
          <cell r="M1041" t="str">
            <v>INVERTER</v>
          </cell>
          <cell r="N1041" t="str">
            <v>PCS</v>
          </cell>
          <cell r="O1041">
            <v>865</v>
          </cell>
          <cell r="P1041">
            <v>93</v>
          </cell>
          <cell r="Q1041" t="str">
            <v>MINI</v>
          </cell>
          <cell r="R1041">
            <v>0</v>
          </cell>
          <cell r="S1041">
            <v>93.054599999999994</v>
          </cell>
          <cell r="T1041">
            <v>930.54599999999994</v>
          </cell>
          <cell r="U1041">
            <v>10</v>
          </cell>
        </row>
        <row r="1042">
          <cell r="A1042" t="str">
            <v>FRN0.75C1E-7E</v>
          </cell>
          <cell r="B1042" t="str">
            <v>GS090616</v>
          </cell>
          <cell r="C1042">
            <v>12</v>
          </cell>
          <cell r="D1042" t="str">
            <v>GI090887</v>
          </cell>
          <cell r="E1042">
            <v>20090225</v>
          </cell>
          <cell r="F1042" t="str">
            <v>4028</v>
          </cell>
          <cell r="G1042" t="str">
            <v>KON-TEK AUTOMATION AND DRIVES</v>
          </cell>
          <cell r="H1042" t="str">
            <v>STOCK SALES</v>
          </cell>
          <cell r="I1042">
            <v>786</v>
          </cell>
          <cell r="J1042" t="str">
            <v>Feb-2009</v>
          </cell>
          <cell r="K1042" t="str">
            <v>Feb-2009</v>
          </cell>
          <cell r="L1042" t="str">
            <v>GF</v>
          </cell>
          <cell r="M1042" t="str">
            <v>INVERTER</v>
          </cell>
          <cell r="N1042" t="str">
            <v>PCS</v>
          </cell>
          <cell r="O1042">
            <v>865</v>
          </cell>
          <cell r="P1042">
            <v>93</v>
          </cell>
          <cell r="Q1042" t="str">
            <v>MINI</v>
          </cell>
          <cell r="R1042">
            <v>0</v>
          </cell>
          <cell r="S1042">
            <v>93.054599999999994</v>
          </cell>
          <cell r="T1042">
            <v>465.27299999999997</v>
          </cell>
          <cell r="U1042">
            <v>5</v>
          </cell>
        </row>
        <row r="1043">
          <cell r="A1043" t="str">
            <v>FRN0.75C1E-7E</v>
          </cell>
          <cell r="B1043" t="str">
            <v>GS090748</v>
          </cell>
          <cell r="C1043">
            <v>6</v>
          </cell>
          <cell r="D1043" t="str">
            <v>GI090911</v>
          </cell>
          <cell r="E1043">
            <v>20090226</v>
          </cell>
          <cell r="F1043" t="str">
            <v>4380</v>
          </cell>
          <cell r="G1043" t="str">
            <v>AMTEK,  SPOL. S R.0.</v>
          </cell>
          <cell r="H1043" t="str">
            <v>STOCK SALES</v>
          </cell>
          <cell r="I1043">
            <v>785</v>
          </cell>
          <cell r="J1043" t="str">
            <v>Feb-2009</v>
          </cell>
          <cell r="K1043" t="str">
            <v>Feb-2009</v>
          </cell>
          <cell r="L1043" t="str">
            <v>GF</v>
          </cell>
          <cell r="M1043" t="str">
            <v>INVERTER</v>
          </cell>
          <cell r="N1043" t="str">
            <v>PCS</v>
          </cell>
          <cell r="O1043">
            <v>865</v>
          </cell>
          <cell r="P1043">
            <v>93</v>
          </cell>
          <cell r="Q1043" t="str">
            <v>MINI</v>
          </cell>
          <cell r="R1043">
            <v>0</v>
          </cell>
          <cell r="S1043">
            <v>93.054599999999994</v>
          </cell>
          <cell r="T1043">
            <v>93.054599999999994</v>
          </cell>
          <cell r="U1043">
            <v>1</v>
          </cell>
        </row>
        <row r="1044">
          <cell r="A1044" t="str">
            <v>FRN1.5C1E-4E</v>
          </cell>
          <cell r="B1044" t="str">
            <v>GS090519</v>
          </cell>
          <cell r="C1044">
            <v>2</v>
          </cell>
          <cell r="D1044" t="str">
            <v>GI090654</v>
          </cell>
          <cell r="E1044">
            <v>20090211</v>
          </cell>
          <cell r="F1044" t="str">
            <v>7097</v>
          </cell>
          <cell r="G1044" t="str">
            <v>ATB BENELUX B.V.</v>
          </cell>
          <cell r="H1044" t="str">
            <v>STOCK SALES</v>
          </cell>
          <cell r="I1044">
            <v>149</v>
          </cell>
          <cell r="J1044" t="str">
            <v>Feb-2009</v>
          </cell>
          <cell r="K1044" t="str">
            <v>Feb-2009</v>
          </cell>
          <cell r="L1044" t="str">
            <v>GF</v>
          </cell>
          <cell r="M1044" t="str">
            <v>INVERTER</v>
          </cell>
          <cell r="N1044" t="str">
            <v>PCS</v>
          </cell>
          <cell r="O1044">
            <v>154</v>
          </cell>
          <cell r="P1044">
            <v>161</v>
          </cell>
          <cell r="Q1044" t="str">
            <v>MINI</v>
          </cell>
          <cell r="R1044">
            <v>0</v>
          </cell>
          <cell r="S1044">
            <v>160.7396</v>
          </cell>
          <cell r="T1044">
            <v>803.69799999999998</v>
          </cell>
          <cell r="U1044">
            <v>5</v>
          </cell>
        </row>
        <row r="1045">
          <cell r="A1045" t="str">
            <v>FRN1.5C1E-4E</v>
          </cell>
          <cell r="B1045" t="str">
            <v>GS090567</v>
          </cell>
          <cell r="C1045">
            <v>6</v>
          </cell>
          <cell r="D1045" t="str">
            <v>GI090691</v>
          </cell>
          <cell r="E1045">
            <v>20090216</v>
          </cell>
          <cell r="F1045" t="str">
            <v>4351</v>
          </cell>
          <cell r="G1045" t="str">
            <v>ACTION CONTROL B.V.</v>
          </cell>
          <cell r="H1045" t="str">
            <v>STOCK SALES</v>
          </cell>
          <cell r="I1045">
            <v>148</v>
          </cell>
          <cell r="J1045" t="str">
            <v>Feb-2009</v>
          </cell>
          <cell r="K1045" t="str">
            <v>Feb-2009</v>
          </cell>
          <cell r="L1045" t="str">
            <v>GF</v>
          </cell>
          <cell r="M1045" t="str">
            <v>INVERTER</v>
          </cell>
          <cell r="N1045" t="str">
            <v>PCS</v>
          </cell>
          <cell r="O1045">
            <v>154</v>
          </cell>
          <cell r="P1045">
            <v>161</v>
          </cell>
          <cell r="Q1045" t="str">
            <v>MINI</v>
          </cell>
          <cell r="R1045">
            <v>0</v>
          </cell>
          <cell r="S1045">
            <v>160.7396</v>
          </cell>
          <cell r="T1045">
            <v>160.7396</v>
          </cell>
          <cell r="U1045">
            <v>1</v>
          </cell>
        </row>
        <row r="1046">
          <cell r="A1046" t="str">
            <v>FRN1.5C1E-4E</v>
          </cell>
          <cell r="B1046" t="str">
            <v>GS084438</v>
          </cell>
          <cell r="C1046">
            <v>6</v>
          </cell>
          <cell r="D1046" t="str">
            <v>GI090790</v>
          </cell>
          <cell r="E1046">
            <v>20090219</v>
          </cell>
          <cell r="F1046" t="str">
            <v>1301</v>
          </cell>
          <cell r="G1046" t="str">
            <v>MVR - MOTORI, VENTILATORI, RIDUTTORI S.R.L.</v>
          </cell>
          <cell r="H1046" t="str">
            <v>STOCK SALES</v>
          </cell>
          <cell r="I1046">
            <v>138</v>
          </cell>
          <cell r="J1046" t="str">
            <v>Feb-2009</v>
          </cell>
          <cell r="K1046" t="str">
            <v>Feb-2009</v>
          </cell>
          <cell r="L1046" t="str">
            <v>GF</v>
          </cell>
          <cell r="M1046" t="str">
            <v>INVERTER</v>
          </cell>
          <cell r="N1046" t="str">
            <v>PCS</v>
          </cell>
          <cell r="O1046">
            <v>154</v>
          </cell>
          <cell r="P1046">
            <v>161</v>
          </cell>
          <cell r="Q1046" t="str">
            <v>MINI</v>
          </cell>
          <cell r="R1046">
            <v>0</v>
          </cell>
          <cell r="S1046">
            <v>160.7396</v>
          </cell>
          <cell r="T1046">
            <v>1607.396</v>
          </cell>
          <cell r="U1046">
            <v>10</v>
          </cell>
        </row>
        <row r="1047">
          <cell r="A1047" t="str">
            <v>FRN1.5C1E-4E</v>
          </cell>
          <cell r="B1047" t="str">
            <v>GS090616</v>
          </cell>
          <cell r="C1047">
            <v>16</v>
          </cell>
          <cell r="D1047" t="str">
            <v>GI090887</v>
          </cell>
          <cell r="E1047">
            <v>20090225</v>
          </cell>
          <cell r="F1047" t="str">
            <v>4028</v>
          </cell>
          <cell r="G1047" t="str">
            <v>KON-TEK AUTOMATION AND DRIVES</v>
          </cell>
          <cell r="H1047" t="str">
            <v>STOCK SALES</v>
          </cell>
          <cell r="I1047">
            <v>133</v>
          </cell>
          <cell r="J1047" t="str">
            <v>Feb-2009</v>
          </cell>
          <cell r="K1047" t="str">
            <v>Feb-2009</v>
          </cell>
          <cell r="L1047" t="str">
            <v>GF</v>
          </cell>
          <cell r="M1047" t="str">
            <v>INVERTER</v>
          </cell>
          <cell r="N1047" t="str">
            <v>PCS</v>
          </cell>
          <cell r="O1047">
            <v>154</v>
          </cell>
          <cell r="P1047">
            <v>161</v>
          </cell>
          <cell r="Q1047" t="str">
            <v>MINI</v>
          </cell>
          <cell r="R1047">
            <v>0</v>
          </cell>
          <cell r="S1047">
            <v>160.7396</v>
          </cell>
          <cell r="T1047">
            <v>803.69799999999998</v>
          </cell>
          <cell r="U1047">
            <v>5</v>
          </cell>
        </row>
        <row r="1048">
          <cell r="A1048" t="str">
            <v>FRN1.5C1E-7E</v>
          </cell>
          <cell r="B1048" t="str">
            <v>GS090438</v>
          </cell>
          <cell r="C1048">
            <v>12</v>
          </cell>
          <cell r="D1048" t="str">
            <v>GI090685</v>
          </cell>
          <cell r="E1048">
            <v>20090213</v>
          </cell>
          <cell r="F1048" t="str">
            <v>4380</v>
          </cell>
          <cell r="G1048" t="str">
            <v>AMTEK,  SPOL. S R.0.</v>
          </cell>
          <cell r="H1048" t="str">
            <v>STOCK SALES</v>
          </cell>
          <cell r="I1048">
            <v>233</v>
          </cell>
          <cell r="J1048" t="str">
            <v>Feb-2009</v>
          </cell>
          <cell r="K1048" t="str">
            <v>Feb-2009</v>
          </cell>
          <cell r="L1048" t="str">
            <v>GF</v>
          </cell>
          <cell r="M1048" t="str">
            <v>INVERTER</v>
          </cell>
          <cell r="N1048" t="str">
            <v>PCS</v>
          </cell>
          <cell r="O1048">
            <v>235</v>
          </cell>
          <cell r="P1048">
            <v>104</v>
          </cell>
          <cell r="Q1048" t="str">
            <v>MINI</v>
          </cell>
          <cell r="R1048">
            <v>0</v>
          </cell>
          <cell r="S1048">
            <v>103.8998</v>
          </cell>
          <cell r="T1048">
            <v>207.7996</v>
          </cell>
          <cell r="U1048">
            <v>2</v>
          </cell>
        </row>
        <row r="1049">
          <cell r="A1049" t="str">
            <v>FRN1.5C1E-7E</v>
          </cell>
          <cell r="B1049" t="str">
            <v>GS090550</v>
          </cell>
          <cell r="C1049">
            <v>1</v>
          </cell>
          <cell r="D1049" t="str">
            <v>GI090686</v>
          </cell>
          <cell r="E1049">
            <v>20090213</v>
          </cell>
          <cell r="F1049" t="str">
            <v>7274</v>
          </cell>
          <cell r="G1049" t="str">
            <v>SAM GMBH</v>
          </cell>
          <cell r="H1049" t="str">
            <v>STOCK SALES</v>
          </cell>
          <cell r="I1049">
            <v>230</v>
          </cell>
          <cell r="J1049" t="str">
            <v>Feb-2009</v>
          </cell>
          <cell r="K1049" t="str">
            <v>Feb-2009</v>
          </cell>
          <cell r="L1049" t="str">
            <v>GF</v>
          </cell>
          <cell r="M1049" t="str">
            <v>INVERTER</v>
          </cell>
          <cell r="N1049" t="str">
            <v>PCS</v>
          </cell>
          <cell r="O1049">
            <v>235</v>
          </cell>
          <cell r="P1049">
            <v>104</v>
          </cell>
          <cell r="Q1049" t="str">
            <v>MINI</v>
          </cell>
          <cell r="R1049">
            <v>0</v>
          </cell>
          <cell r="S1049">
            <v>103.8998</v>
          </cell>
          <cell r="T1049">
            <v>311.69939999999997</v>
          </cell>
          <cell r="U1049">
            <v>3</v>
          </cell>
        </row>
        <row r="1050">
          <cell r="A1050" t="str">
            <v>FRN1.5C1E-7E</v>
          </cell>
          <cell r="B1050" t="str">
            <v>GS090567</v>
          </cell>
          <cell r="C1050">
            <v>3</v>
          </cell>
          <cell r="D1050" t="str">
            <v>GI090691</v>
          </cell>
          <cell r="E1050">
            <v>20090216</v>
          </cell>
          <cell r="F1050" t="str">
            <v>4351</v>
          </cell>
          <cell r="G1050" t="str">
            <v>ACTION CONTROL B.V.</v>
          </cell>
          <cell r="H1050" t="str">
            <v>STOCK SALES</v>
          </cell>
          <cell r="I1050">
            <v>220</v>
          </cell>
          <cell r="J1050" t="str">
            <v>Feb-2009</v>
          </cell>
          <cell r="K1050" t="str">
            <v>Feb-2009</v>
          </cell>
          <cell r="L1050" t="str">
            <v>GF</v>
          </cell>
          <cell r="M1050" t="str">
            <v>INVERTER</v>
          </cell>
          <cell r="N1050" t="str">
            <v>PCS</v>
          </cell>
          <cell r="O1050">
            <v>235</v>
          </cell>
          <cell r="P1050">
            <v>104</v>
          </cell>
          <cell r="Q1050" t="str">
            <v>MINI</v>
          </cell>
          <cell r="R1050">
            <v>0</v>
          </cell>
          <cell r="S1050">
            <v>103.8998</v>
          </cell>
          <cell r="T1050">
            <v>1038.998</v>
          </cell>
          <cell r="U1050">
            <v>10</v>
          </cell>
        </row>
        <row r="1051">
          <cell r="A1051" t="str">
            <v>FRN1.5C1E-7E</v>
          </cell>
          <cell r="B1051" t="str">
            <v>GS090649</v>
          </cell>
          <cell r="C1051">
            <v>8</v>
          </cell>
          <cell r="D1051" t="str">
            <v>GI090785</v>
          </cell>
          <cell r="E1051">
            <v>20090219</v>
          </cell>
          <cell r="F1051" t="str">
            <v>7274</v>
          </cell>
          <cell r="G1051" t="str">
            <v>SAM GMBH</v>
          </cell>
          <cell r="H1051" t="str">
            <v>STOCK SALES</v>
          </cell>
          <cell r="I1051">
            <v>219</v>
          </cell>
          <cell r="J1051" t="str">
            <v>Feb-2009</v>
          </cell>
          <cell r="K1051" t="str">
            <v>Feb-2009</v>
          </cell>
          <cell r="L1051" t="str">
            <v>GF</v>
          </cell>
          <cell r="M1051" t="str">
            <v>INVERTER</v>
          </cell>
          <cell r="N1051" t="str">
            <v>PCS</v>
          </cell>
          <cell r="O1051">
            <v>235</v>
          </cell>
          <cell r="P1051">
            <v>104</v>
          </cell>
          <cell r="Q1051" t="str">
            <v>MINI</v>
          </cell>
          <cell r="R1051">
            <v>0</v>
          </cell>
          <cell r="S1051">
            <v>103.8998</v>
          </cell>
          <cell r="T1051">
            <v>103.8998</v>
          </cell>
          <cell r="U1051">
            <v>1</v>
          </cell>
        </row>
        <row r="1052">
          <cell r="A1052" t="str">
            <v>FRN1.5C1E-7E</v>
          </cell>
          <cell r="B1052" t="str">
            <v>GS090591</v>
          </cell>
          <cell r="C1052">
            <v>9</v>
          </cell>
          <cell r="D1052" t="str">
            <v>GI090849</v>
          </cell>
          <cell r="E1052">
            <v>20090223</v>
          </cell>
          <cell r="F1052" t="str">
            <v>7097</v>
          </cell>
          <cell r="G1052" t="str">
            <v>ATB BENELUX B.V.</v>
          </cell>
          <cell r="H1052" t="str">
            <v>STOCK SALES</v>
          </cell>
          <cell r="I1052">
            <v>214</v>
          </cell>
          <cell r="J1052" t="str">
            <v>Feb-2009</v>
          </cell>
          <cell r="K1052" t="str">
            <v>Feb-2009</v>
          </cell>
          <cell r="L1052" t="str">
            <v>GF</v>
          </cell>
          <cell r="M1052" t="str">
            <v>INVERTER</v>
          </cell>
          <cell r="N1052" t="str">
            <v>PCS</v>
          </cell>
          <cell r="O1052">
            <v>235</v>
          </cell>
          <cell r="P1052">
            <v>104</v>
          </cell>
          <cell r="Q1052" t="str">
            <v>MINI</v>
          </cell>
          <cell r="R1052">
            <v>0</v>
          </cell>
          <cell r="S1052">
            <v>103.8998</v>
          </cell>
          <cell r="T1052">
            <v>519.49900000000002</v>
          </cell>
          <cell r="U1052">
            <v>5</v>
          </cell>
        </row>
        <row r="1053">
          <cell r="A1053" t="str">
            <v>FRN1.5C1E-7E</v>
          </cell>
          <cell r="B1053" t="str">
            <v>GS090727</v>
          </cell>
          <cell r="C1053">
            <v>1</v>
          </cell>
          <cell r="D1053" t="str">
            <v>GI090870</v>
          </cell>
          <cell r="E1053">
            <v>20090224</v>
          </cell>
          <cell r="F1053" t="str">
            <v>7271</v>
          </cell>
          <cell r="G1053" t="str">
            <v>LOENNE SCANDINAVIA A. S. (S)</v>
          </cell>
          <cell r="H1053" t="str">
            <v>STOCK SALES</v>
          </cell>
          <cell r="I1053">
            <v>174</v>
          </cell>
          <cell r="J1053" t="str">
            <v>Feb-2009</v>
          </cell>
          <cell r="K1053" t="str">
            <v>Feb-2009</v>
          </cell>
          <cell r="L1053" t="str">
            <v>GF</v>
          </cell>
          <cell r="M1053" t="str">
            <v>INVERTER</v>
          </cell>
          <cell r="N1053" t="str">
            <v>PCS</v>
          </cell>
          <cell r="O1053">
            <v>235</v>
          </cell>
          <cell r="P1053">
            <v>104</v>
          </cell>
          <cell r="Q1053" t="str">
            <v>MINI</v>
          </cell>
          <cell r="R1053">
            <v>0</v>
          </cell>
          <cell r="S1053">
            <v>103.8998</v>
          </cell>
          <cell r="T1053">
            <v>4155.9920000000002</v>
          </cell>
          <cell r="U1053">
            <v>40</v>
          </cell>
        </row>
        <row r="1054">
          <cell r="A1054" t="str">
            <v>FRN1.5C1E-7E</v>
          </cell>
          <cell r="B1054" t="str">
            <v>GS090616</v>
          </cell>
          <cell r="C1054">
            <v>13</v>
          </cell>
          <cell r="D1054" t="str">
            <v>GI090887</v>
          </cell>
          <cell r="E1054">
            <v>20090225</v>
          </cell>
          <cell r="F1054" t="str">
            <v>4028</v>
          </cell>
          <cell r="G1054" t="str">
            <v>KON-TEK AUTOMATION AND DRIVES</v>
          </cell>
          <cell r="H1054" t="str">
            <v>STOCK SALES</v>
          </cell>
          <cell r="I1054">
            <v>164</v>
          </cell>
          <cell r="J1054" t="str">
            <v>Feb-2009</v>
          </cell>
          <cell r="K1054" t="str">
            <v>Feb-2009</v>
          </cell>
          <cell r="L1054" t="str">
            <v>GF</v>
          </cell>
          <cell r="M1054" t="str">
            <v>INVERTER</v>
          </cell>
          <cell r="N1054" t="str">
            <v>PCS</v>
          </cell>
          <cell r="O1054">
            <v>235</v>
          </cell>
          <cell r="P1054">
            <v>104</v>
          </cell>
          <cell r="Q1054" t="str">
            <v>MINI</v>
          </cell>
          <cell r="R1054">
            <v>0</v>
          </cell>
          <cell r="S1054">
            <v>103.8998</v>
          </cell>
          <cell r="T1054">
            <v>1038.998</v>
          </cell>
          <cell r="U1054">
            <v>10</v>
          </cell>
        </row>
        <row r="1055">
          <cell r="A1055" t="str">
            <v>FRN1.5C1S-4E</v>
          </cell>
          <cell r="B1055" t="str">
            <v>GS090407</v>
          </cell>
          <cell r="C1055">
            <v>4</v>
          </cell>
          <cell r="D1055" t="str">
            <v>GI090541</v>
          </cell>
          <cell r="E1055">
            <v>20090204</v>
          </cell>
          <cell r="F1055" t="str">
            <v>7506</v>
          </cell>
          <cell r="G1055" t="str">
            <v>ELECTROBLUE SRL</v>
          </cell>
          <cell r="H1055" t="str">
            <v>STOCK SALES</v>
          </cell>
          <cell r="I1055">
            <v>72</v>
          </cell>
          <cell r="J1055" t="str">
            <v>Feb-2009</v>
          </cell>
          <cell r="K1055" t="str">
            <v>Feb-2009</v>
          </cell>
          <cell r="L1055" t="str">
            <v>GF</v>
          </cell>
          <cell r="M1055" t="str">
            <v>INVERTER</v>
          </cell>
          <cell r="N1055" t="str">
            <v>PCS</v>
          </cell>
          <cell r="O1055">
            <v>76</v>
          </cell>
          <cell r="P1055">
            <v>139</v>
          </cell>
          <cell r="Q1055" t="str">
            <v>MINI</v>
          </cell>
          <cell r="R1055">
            <v>0</v>
          </cell>
          <cell r="S1055">
            <v>138.6711</v>
          </cell>
          <cell r="T1055">
            <v>554.68439999999998</v>
          </cell>
          <cell r="U1055">
            <v>4</v>
          </cell>
        </row>
        <row r="1056">
          <cell r="A1056" t="str">
            <v>FRN1.5C1S-4E</v>
          </cell>
          <cell r="B1056" t="str">
            <v>GS090720</v>
          </cell>
          <cell r="C1056">
            <v>1</v>
          </cell>
          <cell r="D1056" t="str">
            <v>GI090861</v>
          </cell>
          <cell r="E1056">
            <v>20090224</v>
          </cell>
          <cell r="F1056" t="str">
            <v>4080</v>
          </cell>
          <cell r="G1056" t="str">
            <v>SIDE SERVICIO INDUSTRIAL DE ELECTRONICA SA</v>
          </cell>
          <cell r="H1056" t="str">
            <v>STOCK SALES</v>
          </cell>
          <cell r="I1056">
            <v>42</v>
          </cell>
          <cell r="J1056" t="str">
            <v>Feb-2009</v>
          </cell>
          <cell r="K1056" t="str">
            <v>Feb-2009</v>
          </cell>
          <cell r="L1056" t="str">
            <v>GF</v>
          </cell>
          <cell r="M1056" t="str">
            <v>INVERTER</v>
          </cell>
          <cell r="N1056" t="str">
            <v>PCS</v>
          </cell>
          <cell r="O1056">
            <v>76</v>
          </cell>
          <cell r="P1056">
            <v>139</v>
          </cell>
          <cell r="Q1056" t="str">
            <v>MINI</v>
          </cell>
          <cell r="R1056">
            <v>0</v>
          </cell>
          <cell r="S1056">
            <v>138.6711</v>
          </cell>
          <cell r="T1056">
            <v>4160.1329999999998</v>
          </cell>
          <cell r="U1056">
            <v>30</v>
          </cell>
        </row>
        <row r="1057">
          <cell r="A1057" t="str">
            <v>FRN1.5C1S-4E</v>
          </cell>
          <cell r="B1057" t="str">
            <v>GS090616</v>
          </cell>
          <cell r="C1057">
            <v>8</v>
          </cell>
          <cell r="D1057" t="str">
            <v>GI090887</v>
          </cell>
          <cell r="E1057">
            <v>20090225</v>
          </cell>
          <cell r="F1057" t="str">
            <v>4028</v>
          </cell>
          <cell r="G1057" t="str">
            <v>KON-TEK AUTOMATION AND DRIVES</v>
          </cell>
          <cell r="H1057" t="str">
            <v>STOCK SALES</v>
          </cell>
          <cell r="I1057">
            <v>32</v>
          </cell>
          <cell r="J1057" t="str">
            <v>Feb-2009</v>
          </cell>
          <cell r="K1057" t="str">
            <v>Feb-2009</v>
          </cell>
          <cell r="L1057" t="str">
            <v>GF</v>
          </cell>
          <cell r="M1057" t="str">
            <v>INVERTER</v>
          </cell>
          <cell r="N1057" t="str">
            <v>PCS</v>
          </cell>
          <cell r="O1057">
            <v>76</v>
          </cell>
          <cell r="P1057">
            <v>139</v>
          </cell>
          <cell r="Q1057" t="str">
            <v>MINI</v>
          </cell>
          <cell r="R1057">
            <v>0</v>
          </cell>
          <cell r="S1057">
            <v>138.6711</v>
          </cell>
          <cell r="T1057">
            <v>1386.711</v>
          </cell>
          <cell r="U1057">
            <v>10</v>
          </cell>
        </row>
        <row r="1058">
          <cell r="A1058" t="str">
            <v>FRN2.2C1E-7E</v>
          </cell>
          <cell r="B1058" t="str">
            <v>GS090616</v>
          </cell>
          <cell r="C1058">
            <v>14</v>
          </cell>
          <cell r="D1058" t="str">
            <v>GI090887</v>
          </cell>
          <cell r="E1058">
            <v>20090225</v>
          </cell>
          <cell r="F1058" t="str">
            <v>4028</v>
          </cell>
          <cell r="G1058" t="str">
            <v>KON-TEK AUTOMATION AND DRIVES</v>
          </cell>
          <cell r="H1058" t="str">
            <v>STOCK SALES</v>
          </cell>
          <cell r="I1058">
            <v>241</v>
          </cell>
          <cell r="J1058" t="str">
            <v>Feb-2009</v>
          </cell>
          <cell r="K1058" t="str">
            <v>Feb-2009</v>
          </cell>
          <cell r="L1058" t="str">
            <v>GF</v>
          </cell>
          <cell r="M1058" t="str">
            <v>INVERTER</v>
          </cell>
          <cell r="N1058" t="str">
            <v>PCS</v>
          </cell>
          <cell r="O1058">
            <v>277</v>
          </cell>
          <cell r="P1058">
            <v>117</v>
          </cell>
          <cell r="Q1058" t="str">
            <v>MINI</v>
          </cell>
          <cell r="R1058">
            <v>0</v>
          </cell>
          <cell r="S1058">
            <v>117.2598</v>
          </cell>
          <cell r="T1058">
            <v>586.29899999999998</v>
          </cell>
          <cell r="U1058">
            <v>5</v>
          </cell>
        </row>
        <row r="1059">
          <cell r="A1059" t="str">
            <v>FRN2.2C1S-4E</v>
          </cell>
          <cell r="B1059" t="str">
            <v>GS090575</v>
          </cell>
          <cell r="C1059">
            <v>3</v>
          </cell>
          <cell r="D1059" t="str">
            <v>GI090698</v>
          </cell>
          <cell r="E1059">
            <v>20090213</v>
          </cell>
          <cell r="F1059" t="str">
            <v>4080</v>
          </cell>
          <cell r="G1059" t="str">
            <v>SIDE SERVICIO INDUSTRIAL DE ELECTRONICA SA</v>
          </cell>
          <cell r="H1059" t="str">
            <v>STOCK SALES</v>
          </cell>
          <cell r="I1059">
            <v>152</v>
          </cell>
          <cell r="J1059" t="str">
            <v>Feb-2009</v>
          </cell>
          <cell r="K1059" t="str">
            <v>Feb-2009</v>
          </cell>
          <cell r="L1059" t="str">
            <v>GF</v>
          </cell>
          <cell r="M1059" t="str">
            <v>INVERTER</v>
          </cell>
          <cell r="N1059" t="str">
            <v>PCS</v>
          </cell>
          <cell r="O1059">
            <v>157</v>
          </cell>
          <cell r="P1059">
            <v>170</v>
          </cell>
          <cell r="Q1059" t="str">
            <v>MINI</v>
          </cell>
          <cell r="R1059">
            <v>0</v>
          </cell>
          <cell r="S1059">
            <v>170.3116</v>
          </cell>
          <cell r="T1059">
            <v>851.55799999999999</v>
          </cell>
          <cell r="U1059">
            <v>5</v>
          </cell>
        </row>
        <row r="1060">
          <cell r="A1060" t="str">
            <v>FRN2.2C1S-4E</v>
          </cell>
          <cell r="B1060" t="str">
            <v>GS090682</v>
          </cell>
          <cell r="C1060">
            <v>15</v>
          </cell>
          <cell r="D1060" t="str">
            <v>GI090821</v>
          </cell>
          <cell r="E1060">
            <v>20090220</v>
          </cell>
          <cell r="F1060" t="str">
            <v>7275</v>
          </cell>
          <cell r="G1060" t="str">
            <v>ALPHA GROUP</v>
          </cell>
          <cell r="H1060" t="str">
            <v>STOCK SALES</v>
          </cell>
          <cell r="I1060">
            <v>142</v>
          </cell>
          <cell r="J1060" t="str">
            <v>Feb-2009</v>
          </cell>
          <cell r="K1060" t="str">
            <v>Feb-2009</v>
          </cell>
          <cell r="L1060" t="str">
            <v>GF</v>
          </cell>
          <cell r="M1060" t="str">
            <v>INVERTER</v>
          </cell>
          <cell r="N1060" t="str">
            <v>PCS</v>
          </cell>
          <cell r="O1060">
            <v>157</v>
          </cell>
          <cell r="P1060">
            <v>170</v>
          </cell>
          <cell r="Q1060" t="str">
            <v>MINI</v>
          </cell>
          <cell r="R1060">
            <v>0</v>
          </cell>
          <cell r="S1060">
            <v>170.3116</v>
          </cell>
          <cell r="T1060">
            <v>1703.116</v>
          </cell>
          <cell r="U1060">
            <v>10</v>
          </cell>
        </row>
        <row r="1061">
          <cell r="A1061" t="str">
            <v>FRN2.2C1S-4E</v>
          </cell>
          <cell r="B1061" t="str">
            <v>GS090616</v>
          </cell>
          <cell r="C1061">
            <v>9</v>
          </cell>
          <cell r="D1061" t="str">
            <v>GI090887</v>
          </cell>
          <cell r="E1061">
            <v>20090225</v>
          </cell>
          <cell r="F1061" t="str">
            <v>4028</v>
          </cell>
          <cell r="G1061" t="str">
            <v>KON-TEK AUTOMATION AND DRIVES</v>
          </cell>
          <cell r="H1061" t="str">
            <v>STOCK SALES</v>
          </cell>
          <cell r="I1061">
            <v>132</v>
          </cell>
          <cell r="J1061" t="str">
            <v>Feb-2009</v>
          </cell>
          <cell r="K1061" t="str">
            <v>Feb-2009</v>
          </cell>
          <cell r="L1061" t="str">
            <v>GF</v>
          </cell>
          <cell r="M1061" t="str">
            <v>INVERTER</v>
          </cell>
          <cell r="N1061" t="str">
            <v>PCS</v>
          </cell>
          <cell r="O1061">
            <v>157</v>
          </cell>
          <cell r="P1061">
            <v>170</v>
          </cell>
          <cell r="Q1061" t="str">
            <v>MINI</v>
          </cell>
          <cell r="R1061">
            <v>0</v>
          </cell>
          <cell r="S1061">
            <v>170.3116</v>
          </cell>
          <cell r="T1061">
            <v>1703.116</v>
          </cell>
          <cell r="U1061">
            <v>10</v>
          </cell>
        </row>
        <row r="1062">
          <cell r="A1062" t="str">
            <v>FRN2.2C1S-7E</v>
          </cell>
          <cell r="B1062" t="str">
            <v>GS090505</v>
          </cell>
          <cell r="C1062">
            <v>3</v>
          </cell>
          <cell r="D1062" t="str">
            <v>GI090641</v>
          </cell>
          <cell r="E1062">
            <v>20090213</v>
          </cell>
          <cell r="F1062" t="str">
            <v>7016</v>
          </cell>
          <cell r="G1062" t="str">
            <v>WALTER MEILE GMBH</v>
          </cell>
          <cell r="H1062" t="str">
            <v>STOCK SALES</v>
          </cell>
          <cell r="I1062">
            <v>448</v>
          </cell>
          <cell r="J1062" t="str">
            <v>Feb-2009</v>
          </cell>
          <cell r="K1062" t="str">
            <v>Feb-2009</v>
          </cell>
          <cell r="L1062" t="str">
            <v>GF</v>
          </cell>
          <cell r="M1062" t="str">
            <v>INVERTER</v>
          </cell>
          <cell r="N1062" t="str">
            <v>PCS</v>
          </cell>
          <cell r="O1062">
            <v>452</v>
          </cell>
          <cell r="P1062">
            <v>103</v>
          </cell>
          <cell r="Q1062" t="str">
            <v>MINI</v>
          </cell>
          <cell r="R1062">
            <v>0</v>
          </cell>
          <cell r="S1062">
            <v>102.7265</v>
          </cell>
          <cell r="T1062">
            <v>410.90600000000001</v>
          </cell>
          <cell r="U1062">
            <v>4</v>
          </cell>
        </row>
        <row r="1063">
          <cell r="A1063" t="str">
            <v>FRN2.2C1S-7E</v>
          </cell>
          <cell r="B1063" t="str">
            <v>GS082025</v>
          </cell>
          <cell r="C1063">
            <v>1</v>
          </cell>
          <cell r="D1063" t="str">
            <v>GI090806</v>
          </cell>
          <cell r="E1063">
            <v>20090223</v>
          </cell>
          <cell r="F1063" t="str">
            <v>4450</v>
          </cell>
          <cell r="G1063" t="str">
            <v>FUJI ELECTRIC FA SUCURSAL EN ESPA?A</v>
          </cell>
          <cell r="H1063" t="str">
            <v>STOCK SALES</v>
          </cell>
          <cell r="I1063">
            <v>443</v>
          </cell>
          <cell r="J1063" t="str">
            <v>Feb-2009</v>
          </cell>
          <cell r="K1063" t="str">
            <v>Feb-2009</v>
          </cell>
          <cell r="L1063" t="str">
            <v>GF</v>
          </cell>
          <cell r="M1063" t="str">
            <v>INVERTER</v>
          </cell>
          <cell r="N1063" t="str">
            <v>PCS</v>
          </cell>
          <cell r="O1063">
            <v>452</v>
          </cell>
          <cell r="P1063">
            <v>103</v>
          </cell>
          <cell r="Q1063" t="str">
            <v>MINI</v>
          </cell>
          <cell r="R1063">
            <v>0</v>
          </cell>
          <cell r="S1063">
            <v>102.7265</v>
          </cell>
          <cell r="T1063">
            <v>513.63250000000005</v>
          </cell>
          <cell r="U1063">
            <v>5</v>
          </cell>
        </row>
        <row r="1064">
          <cell r="A1064" t="str">
            <v>FRN2.2C1S-7E</v>
          </cell>
          <cell r="B1064" t="str">
            <v>GS090616</v>
          </cell>
          <cell r="C1064">
            <v>5</v>
          </cell>
          <cell r="D1064" t="str">
            <v>GI090887</v>
          </cell>
          <cell r="E1064">
            <v>20090225</v>
          </cell>
          <cell r="F1064" t="str">
            <v>4028</v>
          </cell>
          <cell r="G1064" t="str">
            <v>KON-TEK AUTOMATION AND DRIVES</v>
          </cell>
          <cell r="H1064" t="str">
            <v>STOCK SALES</v>
          </cell>
          <cell r="I1064">
            <v>433</v>
          </cell>
          <cell r="J1064" t="str">
            <v>Feb-2009</v>
          </cell>
          <cell r="K1064" t="str">
            <v>Feb-2009</v>
          </cell>
          <cell r="L1064" t="str">
            <v>GF</v>
          </cell>
          <cell r="M1064" t="str">
            <v>INVERTER</v>
          </cell>
          <cell r="N1064" t="str">
            <v>PCS</v>
          </cell>
          <cell r="O1064">
            <v>452</v>
          </cell>
          <cell r="P1064">
            <v>103</v>
          </cell>
          <cell r="Q1064" t="str">
            <v>MINI</v>
          </cell>
          <cell r="R1064">
            <v>0</v>
          </cell>
          <cell r="S1064">
            <v>102.7265</v>
          </cell>
          <cell r="T1064">
            <v>1027.2650000000001</v>
          </cell>
          <cell r="U1064">
            <v>10</v>
          </cell>
        </row>
        <row r="1065">
          <cell r="A1065" t="str">
            <v>FRN2.2C1S-7QC</v>
          </cell>
          <cell r="B1065" t="str">
            <v>GS090203</v>
          </cell>
          <cell r="C1065">
            <v>3</v>
          </cell>
          <cell r="D1065" t="str">
            <v>GI090573</v>
          </cell>
          <cell r="E1065">
            <v>20090205</v>
          </cell>
          <cell r="F1065" t="str">
            <v>7950</v>
          </cell>
          <cell r="G1065" t="str">
            <v>FUJI ELECTRIC FA EUROPE (CH) GMBH</v>
          </cell>
          <cell r="H1065" t="str">
            <v>STOCK SALES</v>
          </cell>
          <cell r="I1065">
            <v>126</v>
          </cell>
          <cell r="J1065" t="str">
            <v>Feb-2009</v>
          </cell>
          <cell r="K1065" t="str">
            <v>Feb-2009</v>
          </cell>
          <cell r="L1065" t="str">
            <v>GF</v>
          </cell>
          <cell r="M1065" t="str">
            <v>INVERTER</v>
          </cell>
          <cell r="N1065" t="str">
            <v>PCS</v>
          </cell>
          <cell r="O1065">
            <v>156</v>
          </cell>
          <cell r="P1065">
            <v>115</v>
          </cell>
          <cell r="Q1065" t="str">
            <v>MINI</v>
          </cell>
          <cell r="R1065">
            <v>0</v>
          </cell>
          <cell r="S1065">
            <v>114.6395</v>
          </cell>
          <cell r="T1065">
            <v>3439.1849999999999</v>
          </cell>
          <cell r="U1065">
            <v>30</v>
          </cell>
        </row>
        <row r="1066">
          <cell r="A1066" t="str">
            <v>FRN2.2C1S-7QC</v>
          </cell>
          <cell r="B1066" t="str">
            <v>GS090698</v>
          </cell>
          <cell r="C1066">
            <v>5</v>
          </cell>
          <cell r="D1066" t="str">
            <v>GI090839</v>
          </cell>
          <cell r="E1066">
            <v>20090223</v>
          </cell>
          <cell r="F1066" t="str">
            <v>7950</v>
          </cell>
          <cell r="G1066" t="str">
            <v>FUJI ELECTRIC FA EUROPE (CH) GMBH</v>
          </cell>
          <cell r="H1066" t="str">
            <v>STOCK SALES</v>
          </cell>
          <cell r="I1066">
            <v>96</v>
          </cell>
          <cell r="J1066" t="str">
            <v>Feb-2009</v>
          </cell>
          <cell r="K1066" t="str">
            <v>Feb-2009</v>
          </cell>
          <cell r="L1066" t="str">
            <v>GF</v>
          </cell>
          <cell r="M1066" t="str">
            <v>INVERTER</v>
          </cell>
          <cell r="N1066" t="str">
            <v>PCS</v>
          </cell>
          <cell r="O1066">
            <v>156</v>
          </cell>
          <cell r="P1066">
            <v>115</v>
          </cell>
          <cell r="Q1066" t="str">
            <v>MINI</v>
          </cell>
          <cell r="R1066">
            <v>0</v>
          </cell>
          <cell r="S1066">
            <v>114.6395</v>
          </cell>
          <cell r="T1066">
            <v>3439.1849999999999</v>
          </cell>
          <cell r="U1066">
            <v>30</v>
          </cell>
        </row>
        <row r="1067">
          <cell r="A1067" t="str">
            <v>FRN4.0C1E-4E</v>
          </cell>
          <cell r="B1067" t="str">
            <v>GS090461</v>
          </cell>
          <cell r="C1067">
            <v>5</v>
          </cell>
          <cell r="D1067" t="str">
            <v>GI090592</v>
          </cell>
          <cell r="E1067">
            <v>20090206</v>
          </cell>
          <cell r="F1067" t="str">
            <v>7820</v>
          </cell>
          <cell r="G1067" t="str">
            <v>DIPL.-ING. PETER ZARDEN</v>
          </cell>
          <cell r="H1067" t="str">
            <v>STOCK SALES</v>
          </cell>
          <cell r="I1067">
            <v>235</v>
          </cell>
          <cell r="J1067" t="str">
            <v>Feb-2009</v>
          </cell>
          <cell r="K1067" t="str">
            <v>Feb-2009</v>
          </cell>
          <cell r="L1067" t="str">
            <v>GF</v>
          </cell>
          <cell r="M1067" t="str">
            <v>INVERTER</v>
          </cell>
          <cell r="N1067" t="str">
            <v>PCS</v>
          </cell>
          <cell r="O1067">
            <v>236</v>
          </cell>
          <cell r="P1067">
            <v>232</v>
          </cell>
          <cell r="Q1067" t="str">
            <v>MINI</v>
          </cell>
          <cell r="R1067">
            <v>0</v>
          </cell>
          <cell r="S1067">
            <v>232.4145</v>
          </cell>
          <cell r="T1067">
            <v>232.4145</v>
          </cell>
          <cell r="U1067">
            <v>1</v>
          </cell>
        </row>
        <row r="1068">
          <cell r="A1068" t="str">
            <v>FRN4.0C1E-4E</v>
          </cell>
          <cell r="B1068" t="str">
            <v>GS090481</v>
          </cell>
          <cell r="C1068">
            <v>1</v>
          </cell>
          <cell r="D1068" t="str">
            <v>GI090627</v>
          </cell>
          <cell r="E1068">
            <v>20090210</v>
          </cell>
          <cell r="F1068" t="str">
            <v>7096</v>
          </cell>
          <cell r="G1068" t="str">
            <v>WOEHWA WAAGENBAU GMBH</v>
          </cell>
          <cell r="H1068" t="str">
            <v>STOCK SALES</v>
          </cell>
          <cell r="I1068">
            <v>225</v>
          </cell>
          <cell r="J1068" t="str">
            <v>Feb-2009</v>
          </cell>
          <cell r="K1068" t="str">
            <v>Feb-2009</v>
          </cell>
          <cell r="L1068" t="str">
            <v>GF</v>
          </cell>
          <cell r="M1068" t="str">
            <v>INVERTER</v>
          </cell>
          <cell r="N1068" t="str">
            <v>PCS</v>
          </cell>
          <cell r="O1068">
            <v>236</v>
          </cell>
          <cell r="P1068">
            <v>232</v>
          </cell>
          <cell r="Q1068" t="str">
            <v>MINI</v>
          </cell>
          <cell r="R1068">
            <v>0</v>
          </cell>
          <cell r="S1068">
            <v>232.4145</v>
          </cell>
          <cell r="T1068">
            <v>2324.145</v>
          </cell>
          <cell r="U1068">
            <v>10</v>
          </cell>
        </row>
        <row r="1069">
          <cell r="A1069" t="str">
            <v>FRN4.0C1E-4E</v>
          </cell>
          <cell r="B1069" t="str">
            <v>GS090519</v>
          </cell>
          <cell r="C1069">
            <v>1</v>
          </cell>
          <cell r="D1069" t="str">
            <v>GI090654</v>
          </cell>
          <cell r="E1069">
            <v>20090211</v>
          </cell>
          <cell r="F1069" t="str">
            <v>7097</v>
          </cell>
          <cell r="G1069" t="str">
            <v>ATB BENELUX B.V.</v>
          </cell>
          <cell r="H1069" t="str">
            <v>STOCK SALES</v>
          </cell>
          <cell r="I1069">
            <v>220</v>
          </cell>
          <cell r="J1069" t="str">
            <v>Feb-2009</v>
          </cell>
          <cell r="K1069" t="str">
            <v>Feb-2009</v>
          </cell>
          <cell r="L1069" t="str">
            <v>GF</v>
          </cell>
          <cell r="M1069" t="str">
            <v>INVERTER</v>
          </cell>
          <cell r="N1069" t="str">
            <v>PCS</v>
          </cell>
          <cell r="O1069">
            <v>236</v>
          </cell>
          <cell r="P1069">
            <v>232</v>
          </cell>
          <cell r="Q1069" t="str">
            <v>MINI</v>
          </cell>
          <cell r="R1069">
            <v>0</v>
          </cell>
          <cell r="S1069">
            <v>232.4145</v>
          </cell>
          <cell r="T1069">
            <v>1162.0725</v>
          </cell>
          <cell r="U1069">
            <v>5</v>
          </cell>
        </row>
        <row r="1070">
          <cell r="A1070" t="str">
            <v>FRN4.0C1E-4E</v>
          </cell>
          <cell r="B1070" t="str">
            <v>GS090505</v>
          </cell>
          <cell r="C1070">
            <v>2</v>
          </cell>
          <cell r="D1070" t="str">
            <v>GI090641</v>
          </cell>
          <cell r="E1070">
            <v>20090213</v>
          </cell>
          <cell r="F1070" t="str">
            <v>7016</v>
          </cell>
          <cell r="G1070" t="str">
            <v>WALTER MEILE GMBH</v>
          </cell>
          <cell r="H1070" t="str">
            <v>STOCK SALES</v>
          </cell>
          <cell r="I1070">
            <v>215</v>
          </cell>
          <cell r="J1070" t="str">
            <v>Feb-2009</v>
          </cell>
          <cell r="K1070" t="str">
            <v>Feb-2009</v>
          </cell>
          <cell r="L1070" t="str">
            <v>GF</v>
          </cell>
          <cell r="M1070" t="str">
            <v>INVERTER</v>
          </cell>
          <cell r="N1070" t="str">
            <v>PCS</v>
          </cell>
          <cell r="O1070">
            <v>236</v>
          </cell>
          <cell r="P1070">
            <v>232</v>
          </cell>
          <cell r="Q1070" t="str">
            <v>MINI</v>
          </cell>
          <cell r="R1070">
            <v>0</v>
          </cell>
          <cell r="S1070">
            <v>232.4145</v>
          </cell>
          <cell r="T1070">
            <v>1162.0725</v>
          </cell>
          <cell r="U1070">
            <v>5</v>
          </cell>
        </row>
        <row r="1071">
          <cell r="A1071" t="str">
            <v>FRN4.0C1E-4E</v>
          </cell>
          <cell r="B1071" t="str">
            <v>GS090588</v>
          </cell>
          <cell r="C1071">
            <v>1</v>
          </cell>
          <cell r="D1071" t="str">
            <v>GI090711</v>
          </cell>
          <cell r="E1071">
            <v>20090216</v>
          </cell>
          <cell r="F1071" t="str">
            <v>7096</v>
          </cell>
          <cell r="G1071" t="str">
            <v>WOEHWA WAAGENBAU GMBH</v>
          </cell>
          <cell r="H1071" t="str">
            <v>STOCK SALES</v>
          </cell>
          <cell r="I1071">
            <v>205</v>
          </cell>
          <cell r="J1071" t="str">
            <v>Feb-2009</v>
          </cell>
          <cell r="K1071" t="str">
            <v>Feb-2009</v>
          </cell>
          <cell r="L1071" t="str">
            <v>GF</v>
          </cell>
          <cell r="M1071" t="str">
            <v>INVERTER</v>
          </cell>
          <cell r="N1071" t="str">
            <v>PCS</v>
          </cell>
          <cell r="O1071">
            <v>236</v>
          </cell>
          <cell r="P1071">
            <v>232</v>
          </cell>
          <cell r="Q1071" t="str">
            <v>MINI</v>
          </cell>
          <cell r="R1071">
            <v>0</v>
          </cell>
          <cell r="S1071">
            <v>232.4145</v>
          </cell>
          <cell r="T1071">
            <v>2324.145</v>
          </cell>
          <cell r="U1071">
            <v>10</v>
          </cell>
        </row>
        <row r="1072">
          <cell r="A1072" t="str">
            <v>FRN0.4E1E-4E</v>
          </cell>
          <cell r="B1072" t="str">
            <v>GS090706</v>
          </cell>
          <cell r="C1072">
            <v>1</v>
          </cell>
          <cell r="D1072" t="str">
            <v>GI090841</v>
          </cell>
          <cell r="E1072">
            <v>20090223</v>
          </cell>
          <cell r="F1072" t="str">
            <v>4030</v>
          </cell>
          <cell r="G1072" t="str">
            <v>APULLMA MASCHINENFABRIK GMBH &amp; CO. KG</v>
          </cell>
          <cell r="H1072" t="str">
            <v>STOCK SALES</v>
          </cell>
          <cell r="I1072">
            <v>109</v>
          </cell>
          <cell r="J1072" t="str">
            <v>Feb-2009</v>
          </cell>
          <cell r="K1072" t="str">
            <v>Feb-2009</v>
          </cell>
          <cell r="L1072" t="str">
            <v>GF</v>
          </cell>
          <cell r="M1072" t="str">
            <v>INVERTER</v>
          </cell>
          <cell r="N1072" t="str">
            <v>PCS</v>
          </cell>
          <cell r="O1072">
            <v>123</v>
          </cell>
          <cell r="P1072">
            <v>148</v>
          </cell>
          <cell r="Q1072" t="str">
            <v>MULTI</v>
          </cell>
          <cell r="R1072">
            <v>0</v>
          </cell>
          <cell r="S1072">
            <v>147.76849999999999</v>
          </cell>
          <cell r="T1072">
            <v>147.76849999999999</v>
          </cell>
          <cell r="U1072">
            <v>1</v>
          </cell>
        </row>
        <row r="1073">
          <cell r="A1073" t="str">
            <v>FRN0.4E1S-4E</v>
          </cell>
          <cell r="B1073" t="str">
            <v>GS090488</v>
          </cell>
          <cell r="C1073">
            <v>1</v>
          </cell>
          <cell r="D1073" t="str">
            <v>GI090630</v>
          </cell>
          <cell r="E1073">
            <v>20090210</v>
          </cell>
          <cell r="F1073" t="str">
            <v>4080</v>
          </cell>
          <cell r="G1073" t="str">
            <v>SIDE SERVICIO INDUSTRIAL DE ELECTRONICA SA</v>
          </cell>
          <cell r="H1073" t="str">
            <v>STOCK SALES</v>
          </cell>
          <cell r="I1073">
            <v>438</v>
          </cell>
          <cell r="J1073" t="str">
            <v>Feb-2009</v>
          </cell>
          <cell r="K1073" t="str">
            <v>Feb-2009</v>
          </cell>
          <cell r="L1073" t="str">
            <v>GF</v>
          </cell>
          <cell r="M1073" t="str">
            <v>INVERTER</v>
          </cell>
          <cell r="N1073" t="str">
            <v>PCS</v>
          </cell>
          <cell r="O1073">
            <v>443</v>
          </cell>
          <cell r="P1073">
            <v>122</v>
          </cell>
          <cell r="Q1073" t="str">
            <v>MULTI</v>
          </cell>
          <cell r="R1073">
            <v>0</v>
          </cell>
          <cell r="S1073">
            <v>121.6255</v>
          </cell>
          <cell r="T1073">
            <v>608.12750000000005</v>
          </cell>
          <cell r="U1073">
            <v>5</v>
          </cell>
        </row>
        <row r="1074">
          <cell r="A1074" t="str">
            <v>FRN0.4E1S-4E</v>
          </cell>
          <cell r="B1074" t="str">
            <v>GS090395</v>
          </cell>
          <cell r="C1074">
            <v>2</v>
          </cell>
          <cell r="D1074" t="str">
            <v>GI090695</v>
          </cell>
          <cell r="E1074">
            <v>20090218</v>
          </cell>
          <cell r="F1074" t="str">
            <v>1301</v>
          </cell>
          <cell r="G1074" t="str">
            <v>MVR - MOTORI, VENTILATORI, RIDUTTORI S.R.L.</v>
          </cell>
          <cell r="H1074" t="str">
            <v>STOCK SALES</v>
          </cell>
          <cell r="I1074">
            <v>418</v>
          </cell>
          <cell r="J1074" t="str">
            <v>Feb-2009</v>
          </cell>
          <cell r="K1074" t="str">
            <v>Feb-2009</v>
          </cell>
          <cell r="L1074" t="str">
            <v>GF</v>
          </cell>
          <cell r="M1074" t="str">
            <v>INVERTER</v>
          </cell>
          <cell r="N1074" t="str">
            <v>PCS</v>
          </cell>
          <cell r="O1074">
            <v>443</v>
          </cell>
          <cell r="P1074">
            <v>122</v>
          </cell>
          <cell r="Q1074" t="str">
            <v>MULTI</v>
          </cell>
          <cell r="R1074">
            <v>0</v>
          </cell>
          <cell r="S1074">
            <v>121.6255</v>
          </cell>
          <cell r="T1074">
            <v>2432.5100000000002</v>
          </cell>
          <cell r="U1074">
            <v>20</v>
          </cell>
        </row>
        <row r="1075">
          <cell r="A1075" t="str">
            <v>FRN0.4E1S-4E</v>
          </cell>
          <cell r="B1075" t="str">
            <v>GS090648</v>
          </cell>
          <cell r="C1075">
            <v>1</v>
          </cell>
          <cell r="D1075" t="str">
            <v>GI090784</v>
          </cell>
          <cell r="E1075">
            <v>20090219</v>
          </cell>
          <cell r="F1075" t="str">
            <v>1701</v>
          </cell>
          <cell r="G1075" t="str">
            <v>CMTS LIMITED</v>
          </cell>
          <cell r="H1075" t="str">
            <v>STOCK SALES</v>
          </cell>
          <cell r="I1075">
            <v>417</v>
          </cell>
          <cell r="J1075" t="str">
            <v>Feb-2009</v>
          </cell>
          <cell r="K1075" t="str">
            <v>Feb-2009</v>
          </cell>
          <cell r="L1075" t="str">
            <v>GF</v>
          </cell>
          <cell r="M1075" t="str">
            <v>INVERTER</v>
          </cell>
          <cell r="N1075" t="str">
            <v>PCS</v>
          </cell>
          <cell r="O1075">
            <v>443</v>
          </cell>
          <cell r="P1075">
            <v>122</v>
          </cell>
          <cell r="Q1075" t="str">
            <v>MULTI</v>
          </cell>
          <cell r="R1075">
            <v>0</v>
          </cell>
          <cell r="S1075">
            <v>121.6255</v>
          </cell>
          <cell r="T1075">
            <v>121.6255</v>
          </cell>
          <cell r="U1075">
            <v>1</v>
          </cell>
        </row>
        <row r="1076">
          <cell r="A1076" t="str">
            <v>FRN0.4E1S-4E</v>
          </cell>
          <cell r="B1076" t="str">
            <v>GS084438</v>
          </cell>
          <cell r="C1076">
            <v>2</v>
          </cell>
          <cell r="D1076" t="str">
            <v>GI090790</v>
          </cell>
          <cell r="E1076">
            <v>20090219</v>
          </cell>
          <cell r="F1076" t="str">
            <v>1301</v>
          </cell>
          <cell r="G1076" t="str">
            <v>MVR - MOTORI, VENTILATORI, RIDUTTORI S.R.L.</v>
          </cell>
          <cell r="H1076" t="str">
            <v>STOCK SALES</v>
          </cell>
          <cell r="I1076">
            <v>397</v>
          </cell>
          <cell r="J1076" t="str">
            <v>Feb-2009</v>
          </cell>
          <cell r="K1076" t="str">
            <v>Feb-2009</v>
          </cell>
          <cell r="L1076" t="str">
            <v>GF</v>
          </cell>
          <cell r="M1076" t="str">
            <v>INVERTER</v>
          </cell>
          <cell r="N1076" t="str">
            <v>PCS</v>
          </cell>
          <cell r="O1076">
            <v>443</v>
          </cell>
          <cell r="P1076">
            <v>122</v>
          </cell>
          <cell r="Q1076" t="str">
            <v>MULTI</v>
          </cell>
          <cell r="R1076">
            <v>0</v>
          </cell>
          <cell r="S1076">
            <v>121.6255</v>
          </cell>
          <cell r="T1076">
            <v>2432.5100000000002</v>
          </cell>
          <cell r="U1076">
            <v>20</v>
          </cell>
        </row>
        <row r="1077">
          <cell r="A1077" t="str">
            <v>FRN0.4E1S-7E</v>
          </cell>
          <cell r="B1077" t="str">
            <v>GS090401</v>
          </cell>
          <cell r="C1077">
            <v>1</v>
          </cell>
          <cell r="D1077" t="str">
            <v>GI090526</v>
          </cell>
          <cell r="E1077">
            <v>20090203</v>
          </cell>
          <cell r="F1077" t="str">
            <v>4026</v>
          </cell>
          <cell r="G1077" t="str">
            <v>EKTEC GMBH</v>
          </cell>
          <cell r="H1077" t="str">
            <v>STOCK SALES</v>
          </cell>
          <cell r="I1077">
            <v>447</v>
          </cell>
          <cell r="J1077" t="str">
            <v>Feb-2009</v>
          </cell>
          <cell r="K1077" t="str">
            <v>Feb-2009</v>
          </cell>
          <cell r="L1077" t="str">
            <v>GF</v>
          </cell>
          <cell r="M1077" t="str">
            <v>INVERTER</v>
          </cell>
          <cell r="N1077" t="str">
            <v>PCS</v>
          </cell>
          <cell r="O1077">
            <v>448</v>
          </cell>
          <cell r="P1077">
            <v>91</v>
          </cell>
          <cell r="Q1077" t="str">
            <v>MULTI</v>
          </cell>
          <cell r="R1077">
            <v>0</v>
          </cell>
          <cell r="S1077">
            <v>90.526499999999999</v>
          </cell>
          <cell r="T1077">
            <v>90.526499999999999</v>
          </cell>
          <cell r="U1077">
            <v>1</v>
          </cell>
        </row>
        <row r="1078">
          <cell r="A1078" t="str">
            <v>FRN0.4E1S-7E</v>
          </cell>
          <cell r="B1078" t="str">
            <v>GS090459</v>
          </cell>
          <cell r="C1078">
            <v>4</v>
          </cell>
          <cell r="D1078" t="str">
            <v>GI090589</v>
          </cell>
          <cell r="E1078">
            <v>20090206</v>
          </cell>
          <cell r="F1078" t="str">
            <v>7271</v>
          </cell>
          <cell r="G1078" t="str">
            <v>LOENNE SCANDINAVIA A. S. (S)</v>
          </cell>
          <cell r="H1078" t="str">
            <v>STOCK SALES</v>
          </cell>
          <cell r="I1078">
            <v>442</v>
          </cell>
          <cell r="J1078" t="str">
            <v>Feb-2009</v>
          </cell>
          <cell r="K1078" t="str">
            <v>Feb-2009</v>
          </cell>
          <cell r="L1078" t="str">
            <v>GF</v>
          </cell>
          <cell r="M1078" t="str">
            <v>INVERTER</v>
          </cell>
          <cell r="N1078" t="str">
            <v>PCS</v>
          </cell>
          <cell r="O1078">
            <v>448</v>
          </cell>
          <cell r="P1078">
            <v>91</v>
          </cell>
          <cell r="Q1078" t="str">
            <v>MULTI</v>
          </cell>
          <cell r="R1078">
            <v>0</v>
          </cell>
          <cell r="S1078">
            <v>90.526499999999999</v>
          </cell>
          <cell r="T1078">
            <v>452.63249999999999</v>
          </cell>
          <cell r="U1078">
            <v>5</v>
          </cell>
        </row>
        <row r="1079">
          <cell r="A1079" t="str">
            <v>FRN0.4E1S-7E</v>
          </cell>
          <cell r="B1079" t="str">
            <v>GS090492</v>
          </cell>
          <cell r="C1079">
            <v>4</v>
          </cell>
          <cell r="D1079" t="str">
            <v>GI090632</v>
          </cell>
          <cell r="E1079">
            <v>20090212</v>
          </cell>
          <cell r="F1079" t="str">
            <v>1148</v>
          </cell>
          <cell r="G1079" t="str">
            <v>VERMEIRE TRANSMISSIONS</v>
          </cell>
          <cell r="H1079" t="str">
            <v>STOCK SALES</v>
          </cell>
          <cell r="I1079">
            <v>440</v>
          </cell>
          <cell r="J1079" t="str">
            <v>Feb-2009</v>
          </cell>
          <cell r="K1079" t="str">
            <v>Feb-2009</v>
          </cell>
          <cell r="L1079" t="str">
            <v>GF</v>
          </cell>
          <cell r="M1079" t="str">
            <v>INVERTER</v>
          </cell>
          <cell r="N1079" t="str">
            <v>PCS</v>
          </cell>
          <cell r="O1079">
            <v>448</v>
          </cell>
          <cell r="P1079">
            <v>91</v>
          </cell>
          <cell r="Q1079" t="str">
            <v>MULTI</v>
          </cell>
          <cell r="R1079">
            <v>0</v>
          </cell>
          <cell r="S1079">
            <v>90.526499999999999</v>
          </cell>
          <cell r="T1079">
            <v>181.053</v>
          </cell>
          <cell r="U1079">
            <v>2</v>
          </cell>
        </row>
        <row r="1080">
          <cell r="A1080" t="str">
            <v>FRN0.4E1S-7E</v>
          </cell>
          <cell r="B1080" t="str">
            <v>GS090575</v>
          </cell>
          <cell r="C1080">
            <v>1</v>
          </cell>
          <cell r="D1080" t="str">
            <v>GI090698</v>
          </cell>
          <cell r="E1080">
            <v>20090213</v>
          </cell>
          <cell r="F1080" t="str">
            <v>4080</v>
          </cell>
          <cell r="G1080" t="str">
            <v>SIDE SERVICIO INDUSTRIAL DE ELECTRONICA SA</v>
          </cell>
          <cell r="H1080" t="str">
            <v>STOCK SALES</v>
          </cell>
          <cell r="I1080">
            <v>430</v>
          </cell>
          <cell r="J1080" t="str">
            <v>Feb-2009</v>
          </cell>
          <cell r="K1080" t="str">
            <v>Feb-2009</v>
          </cell>
          <cell r="L1080" t="str">
            <v>GF</v>
          </cell>
          <cell r="M1080" t="str">
            <v>INVERTER</v>
          </cell>
          <cell r="N1080" t="str">
            <v>PCS</v>
          </cell>
          <cell r="O1080">
            <v>448</v>
          </cell>
          <cell r="P1080">
            <v>91</v>
          </cell>
          <cell r="Q1080" t="str">
            <v>MULTI</v>
          </cell>
          <cell r="R1080">
            <v>0</v>
          </cell>
          <cell r="S1080">
            <v>90.526499999999999</v>
          </cell>
          <cell r="T1080">
            <v>905.26499999999999</v>
          </cell>
          <cell r="U1080">
            <v>10</v>
          </cell>
        </row>
        <row r="1081">
          <cell r="A1081" t="str">
            <v>FRN0.4E1S-7E</v>
          </cell>
          <cell r="B1081" t="str">
            <v>GS090528</v>
          </cell>
          <cell r="C1081">
            <v>1</v>
          </cell>
          <cell r="D1081" t="str">
            <v>GI090663</v>
          </cell>
          <cell r="E1081">
            <v>20090216</v>
          </cell>
          <cell r="F1081" t="str">
            <v>7950</v>
          </cell>
          <cell r="G1081" t="str">
            <v>FUJI ELECTRIC FA EUROPE (CH) GMBH</v>
          </cell>
          <cell r="H1081" t="str">
            <v>STOCK SALES</v>
          </cell>
          <cell r="I1081">
            <v>428</v>
          </cell>
          <cell r="J1081" t="str">
            <v>Feb-2009</v>
          </cell>
          <cell r="K1081" t="str">
            <v>Feb-2009</v>
          </cell>
          <cell r="L1081" t="str">
            <v>GF</v>
          </cell>
          <cell r="M1081" t="str">
            <v>INVERTER</v>
          </cell>
          <cell r="N1081" t="str">
            <v>PCS</v>
          </cell>
          <cell r="O1081">
            <v>448</v>
          </cell>
          <cell r="P1081">
            <v>91</v>
          </cell>
          <cell r="Q1081" t="str">
            <v>MULTI</v>
          </cell>
          <cell r="R1081">
            <v>0</v>
          </cell>
          <cell r="S1081">
            <v>90.526499999999999</v>
          </cell>
          <cell r="T1081">
            <v>181.053</v>
          </cell>
          <cell r="U1081">
            <v>2</v>
          </cell>
        </row>
        <row r="1082">
          <cell r="A1082" t="str">
            <v>FRN0.4E1S-7E</v>
          </cell>
          <cell r="B1082" t="str">
            <v>GS090673</v>
          </cell>
          <cell r="C1082">
            <v>2</v>
          </cell>
          <cell r="D1082" t="str">
            <v>GI090809</v>
          </cell>
          <cell r="E1082">
            <v>20090219</v>
          </cell>
          <cell r="F1082" t="str">
            <v>4540</v>
          </cell>
          <cell r="G1082" t="str">
            <v>PETER ELECTRONIC GMBH &amp; CO. KG</v>
          </cell>
          <cell r="H1082" t="str">
            <v>STOCK SALES</v>
          </cell>
          <cell r="I1082">
            <v>427</v>
          </cell>
          <cell r="J1082" t="str">
            <v>Feb-2009</v>
          </cell>
          <cell r="K1082" t="str">
            <v>Feb-2009</v>
          </cell>
          <cell r="L1082" t="str">
            <v>GF</v>
          </cell>
          <cell r="M1082" t="str">
            <v>INVERTER</v>
          </cell>
          <cell r="N1082" t="str">
            <v>PCS</v>
          </cell>
          <cell r="O1082">
            <v>448</v>
          </cell>
          <cell r="P1082">
            <v>91</v>
          </cell>
          <cell r="Q1082" t="str">
            <v>MULTI</v>
          </cell>
          <cell r="R1082">
            <v>0</v>
          </cell>
          <cell r="S1082">
            <v>90.526499999999999</v>
          </cell>
          <cell r="T1082">
            <v>90.526499999999999</v>
          </cell>
          <cell r="U1082">
            <v>1</v>
          </cell>
        </row>
        <row r="1083">
          <cell r="A1083" t="str">
            <v>FRN0.4E1S-7E</v>
          </cell>
          <cell r="B1083" t="str">
            <v>GS090674</v>
          </cell>
          <cell r="C1083">
            <v>1</v>
          </cell>
          <cell r="D1083" t="str">
            <v>GI090810</v>
          </cell>
          <cell r="E1083">
            <v>20090223</v>
          </cell>
          <cell r="F1083" t="str">
            <v>7271</v>
          </cell>
          <cell r="G1083" t="str">
            <v>LOENNE SCANDINAVIA A. S. (S)</v>
          </cell>
          <cell r="H1083" t="str">
            <v>STOCK SALES</v>
          </cell>
          <cell r="I1083">
            <v>424</v>
          </cell>
          <cell r="J1083" t="str">
            <v>Feb-2009</v>
          </cell>
          <cell r="K1083" t="str">
            <v>Feb-2009</v>
          </cell>
          <cell r="L1083" t="str">
            <v>GF</v>
          </cell>
          <cell r="M1083" t="str">
            <v>INVERTER</v>
          </cell>
          <cell r="N1083" t="str">
            <v>PCS</v>
          </cell>
          <cell r="O1083">
            <v>448</v>
          </cell>
          <cell r="P1083">
            <v>91</v>
          </cell>
          <cell r="Q1083" t="str">
            <v>MULTI</v>
          </cell>
          <cell r="R1083">
            <v>0</v>
          </cell>
          <cell r="S1083">
            <v>90.526499999999999</v>
          </cell>
          <cell r="T1083">
            <v>271.5795</v>
          </cell>
          <cell r="U1083">
            <v>3</v>
          </cell>
        </row>
        <row r="1084">
          <cell r="A1084" t="str">
            <v>FRN0.75E1S-4E</v>
          </cell>
          <cell r="B1084" t="str">
            <v>GS090698</v>
          </cell>
          <cell r="C1084">
            <v>3</v>
          </cell>
          <cell r="D1084" t="str">
            <v>GI090839</v>
          </cell>
          <cell r="E1084">
            <v>20090223</v>
          </cell>
          <cell r="F1084" t="str">
            <v>7950</v>
          </cell>
          <cell r="G1084" t="str">
            <v>FUJI ELECTRIC FA EUROPE (CH) GMBH</v>
          </cell>
          <cell r="H1084" t="str">
            <v>STOCK SALES</v>
          </cell>
          <cell r="I1084">
            <v>674</v>
          </cell>
          <cell r="J1084" t="str">
            <v>Feb-2009</v>
          </cell>
          <cell r="K1084" t="str">
            <v>Feb-2009</v>
          </cell>
          <cell r="L1084" t="str">
            <v>GF</v>
          </cell>
          <cell r="M1084" t="str">
            <v>INVERTER</v>
          </cell>
          <cell r="N1084" t="str">
            <v>PCS</v>
          </cell>
          <cell r="O1084">
            <v>707</v>
          </cell>
          <cell r="P1084">
            <v>133</v>
          </cell>
          <cell r="Q1084" t="str">
            <v>MULTI</v>
          </cell>
          <cell r="R1084">
            <v>0</v>
          </cell>
          <cell r="S1084">
            <v>132.5831</v>
          </cell>
          <cell r="T1084">
            <v>132.5831</v>
          </cell>
          <cell r="U1084">
            <v>1</v>
          </cell>
        </row>
        <row r="1085">
          <cell r="A1085" t="str">
            <v>FRN0.75E1S-4E</v>
          </cell>
          <cell r="B1085" t="str">
            <v>GS090616</v>
          </cell>
          <cell r="C1085">
            <v>36</v>
          </cell>
          <cell r="D1085" t="str">
            <v>GI090887</v>
          </cell>
          <cell r="E1085">
            <v>20090225</v>
          </cell>
          <cell r="F1085" t="str">
            <v>4028</v>
          </cell>
          <cell r="G1085" t="str">
            <v>KON-TEK AUTOMATION AND DRIVES</v>
          </cell>
          <cell r="H1085" t="str">
            <v>STOCK SALES</v>
          </cell>
          <cell r="I1085">
            <v>664</v>
          </cell>
          <cell r="J1085" t="str">
            <v>Feb-2009</v>
          </cell>
          <cell r="K1085" t="str">
            <v>Feb-2009</v>
          </cell>
          <cell r="L1085" t="str">
            <v>GF</v>
          </cell>
          <cell r="M1085" t="str">
            <v>INVERTER</v>
          </cell>
          <cell r="N1085" t="str">
            <v>PCS</v>
          </cell>
          <cell r="O1085">
            <v>707</v>
          </cell>
          <cell r="P1085">
            <v>133</v>
          </cell>
          <cell r="Q1085" t="str">
            <v>MULTI</v>
          </cell>
          <cell r="R1085">
            <v>0</v>
          </cell>
          <cell r="S1085">
            <v>132.5831</v>
          </cell>
          <cell r="T1085">
            <v>1325.8310000000001</v>
          </cell>
          <cell r="U1085">
            <v>10</v>
          </cell>
        </row>
        <row r="1086">
          <cell r="A1086" t="str">
            <v>FRN0.75E1S-7E</v>
          </cell>
          <cell r="B1086" t="str">
            <v>GS090262</v>
          </cell>
          <cell r="C1086">
            <v>4</v>
          </cell>
          <cell r="D1086" t="str">
            <v>GI090543</v>
          </cell>
          <cell r="E1086">
            <v>20090205</v>
          </cell>
          <cell r="F1086" t="str">
            <v>7004</v>
          </cell>
          <cell r="G1086" t="str">
            <v>PANHANS MASCHINENBAU GMBH</v>
          </cell>
          <cell r="H1086" t="str">
            <v>STOCK SALES</v>
          </cell>
          <cell r="I1086">
            <v>824</v>
          </cell>
          <cell r="J1086" t="str">
            <v>Feb-2009</v>
          </cell>
          <cell r="K1086" t="str">
            <v>Feb-2009</v>
          </cell>
          <cell r="L1086" t="str">
            <v>GF</v>
          </cell>
          <cell r="M1086" t="str">
            <v>INVERTER</v>
          </cell>
          <cell r="N1086" t="str">
            <v>PCS</v>
          </cell>
          <cell r="O1086">
            <v>827</v>
          </cell>
          <cell r="P1086">
            <v>94</v>
          </cell>
          <cell r="Q1086" t="str">
            <v>MULTI</v>
          </cell>
          <cell r="R1086">
            <v>0</v>
          </cell>
          <cell r="S1086">
            <v>94.286500000000004</v>
          </cell>
          <cell r="T1086">
            <v>282.85950000000003</v>
          </cell>
          <cell r="U1086">
            <v>3</v>
          </cell>
        </row>
        <row r="1087">
          <cell r="A1087" t="str">
            <v>FRN0.75E1S-7E</v>
          </cell>
          <cell r="B1087" t="str">
            <v>GS090438</v>
          </cell>
          <cell r="C1087">
            <v>8</v>
          </cell>
          <cell r="D1087" t="str">
            <v>GI090685</v>
          </cell>
          <cell r="E1087">
            <v>20090213</v>
          </cell>
          <cell r="F1087" t="str">
            <v>4380</v>
          </cell>
          <cell r="G1087" t="str">
            <v>AMTEK,  SPOL. S R.0.</v>
          </cell>
          <cell r="H1087" t="str">
            <v>STOCK SALES</v>
          </cell>
          <cell r="I1087">
            <v>820</v>
          </cell>
          <cell r="J1087" t="str">
            <v>Feb-2009</v>
          </cell>
          <cell r="K1087" t="str">
            <v>Feb-2009</v>
          </cell>
          <cell r="L1087" t="str">
            <v>GF</v>
          </cell>
          <cell r="M1087" t="str">
            <v>INVERTER</v>
          </cell>
          <cell r="N1087" t="str">
            <v>PCS</v>
          </cell>
          <cell r="O1087">
            <v>827</v>
          </cell>
          <cell r="P1087">
            <v>94</v>
          </cell>
          <cell r="Q1087" t="str">
            <v>MULTI</v>
          </cell>
          <cell r="R1087">
            <v>0</v>
          </cell>
          <cell r="S1087">
            <v>94.286500000000004</v>
          </cell>
          <cell r="T1087">
            <v>377.14600000000002</v>
          </cell>
          <cell r="U1087">
            <v>4</v>
          </cell>
        </row>
        <row r="1088">
          <cell r="A1088" t="str">
            <v>FRN0.75E1S-7E</v>
          </cell>
          <cell r="B1088" t="str">
            <v>GS082622</v>
          </cell>
          <cell r="C1088">
            <v>1</v>
          </cell>
          <cell r="D1088" t="str">
            <v>GI090759</v>
          </cell>
          <cell r="E1088">
            <v>20090218</v>
          </cell>
          <cell r="F1088" t="str">
            <v>7088</v>
          </cell>
          <cell r="G1088" t="str">
            <v>ROVEMA VERPACKUNGSMASCHINEN GMBH</v>
          </cell>
          <cell r="H1088" t="str">
            <v>STOCK SALES</v>
          </cell>
          <cell r="I1088">
            <v>795</v>
          </cell>
          <cell r="J1088" t="str">
            <v>Feb-2009</v>
          </cell>
          <cell r="K1088" t="str">
            <v>Feb-2009</v>
          </cell>
          <cell r="L1088" t="str">
            <v>GF</v>
          </cell>
          <cell r="M1088" t="str">
            <v>INVERTER</v>
          </cell>
          <cell r="N1088" t="str">
            <v>PCS</v>
          </cell>
          <cell r="O1088">
            <v>827</v>
          </cell>
          <cell r="P1088">
            <v>94</v>
          </cell>
          <cell r="Q1088" t="str">
            <v>MULTI</v>
          </cell>
          <cell r="R1088">
            <v>0</v>
          </cell>
          <cell r="S1088">
            <v>94.286500000000004</v>
          </cell>
          <cell r="T1088">
            <v>2357.1624999999999</v>
          </cell>
          <cell r="U1088">
            <v>25</v>
          </cell>
        </row>
        <row r="1089">
          <cell r="A1089" t="str">
            <v>FRN0.75E1S-7E</v>
          </cell>
          <cell r="B1089" t="str">
            <v>GS090538</v>
          </cell>
          <cell r="C1089">
            <v>3</v>
          </cell>
          <cell r="D1089" t="str">
            <v>GI090758</v>
          </cell>
          <cell r="E1089">
            <v>20090218</v>
          </cell>
          <cell r="F1089" t="str">
            <v>5200</v>
          </cell>
          <cell r="G1089" t="str">
            <v>A.F. ELECTRONICS MOTOR CONTROL</v>
          </cell>
          <cell r="H1089" t="str">
            <v>STOCK SALES</v>
          </cell>
          <cell r="I1089">
            <v>793</v>
          </cell>
          <cell r="J1089" t="str">
            <v>Feb-2009</v>
          </cell>
          <cell r="K1089" t="str">
            <v>Feb-2009</v>
          </cell>
          <cell r="L1089" t="str">
            <v>GF</v>
          </cell>
          <cell r="M1089" t="str">
            <v>INVERTER</v>
          </cell>
          <cell r="N1089" t="str">
            <v>PCS</v>
          </cell>
          <cell r="O1089">
            <v>827</v>
          </cell>
          <cell r="P1089">
            <v>94</v>
          </cell>
          <cell r="Q1089" t="str">
            <v>MULTI</v>
          </cell>
          <cell r="R1089">
            <v>0</v>
          </cell>
          <cell r="S1089">
            <v>94.286500000000004</v>
          </cell>
          <cell r="T1089">
            <v>188.57300000000001</v>
          </cell>
          <cell r="U1089">
            <v>2</v>
          </cell>
        </row>
        <row r="1090">
          <cell r="A1090" t="str">
            <v>FRN0.75E1S-7E</v>
          </cell>
          <cell r="B1090" t="str">
            <v>GS090616</v>
          </cell>
          <cell r="C1090">
            <v>29</v>
          </cell>
          <cell r="D1090" t="str">
            <v>GI090887</v>
          </cell>
          <cell r="E1090">
            <v>20090225</v>
          </cell>
          <cell r="F1090" t="str">
            <v>4028</v>
          </cell>
          <cell r="G1090" t="str">
            <v>KON-TEK AUTOMATION AND DRIVES</v>
          </cell>
          <cell r="H1090" t="str">
            <v>STOCK SALES</v>
          </cell>
          <cell r="I1090">
            <v>768</v>
          </cell>
          <cell r="J1090" t="str">
            <v>Feb-2009</v>
          </cell>
          <cell r="K1090" t="str">
            <v>Feb-2009</v>
          </cell>
          <cell r="L1090" t="str">
            <v>GF</v>
          </cell>
          <cell r="M1090" t="str">
            <v>INVERTER</v>
          </cell>
          <cell r="N1090" t="str">
            <v>PCS</v>
          </cell>
          <cell r="O1090">
            <v>827</v>
          </cell>
          <cell r="P1090">
            <v>94</v>
          </cell>
          <cell r="Q1090" t="str">
            <v>MULTI</v>
          </cell>
          <cell r="R1090">
            <v>0</v>
          </cell>
          <cell r="S1090">
            <v>94.286500000000004</v>
          </cell>
          <cell r="T1090">
            <v>2357.1624999999999</v>
          </cell>
          <cell r="U1090">
            <v>25</v>
          </cell>
        </row>
        <row r="1091">
          <cell r="A1091" t="str">
            <v>FRN0.75E1S-7E</v>
          </cell>
          <cell r="B1091" t="str">
            <v>GS090790</v>
          </cell>
          <cell r="C1091">
            <v>1</v>
          </cell>
          <cell r="D1091" t="str">
            <v>GI090937</v>
          </cell>
          <cell r="E1091">
            <v>20090227</v>
          </cell>
          <cell r="F1091" t="str">
            <v>4033</v>
          </cell>
          <cell r="G1091" t="str">
            <v>HEST GMBH</v>
          </cell>
          <cell r="H1091" t="str">
            <v>STOCK SALES</v>
          </cell>
          <cell r="I1091">
            <v>767</v>
          </cell>
          <cell r="J1091" t="str">
            <v>Feb-2009</v>
          </cell>
          <cell r="K1091" t="str">
            <v>Feb-2009</v>
          </cell>
          <cell r="L1091" t="str">
            <v>GF</v>
          </cell>
          <cell r="M1091" t="str">
            <v>INVERTER</v>
          </cell>
          <cell r="N1091" t="str">
            <v>PCS</v>
          </cell>
          <cell r="O1091">
            <v>827</v>
          </cell>
          <cell r="P1091">
            <v>94</v>
          </cell>
          <cell r="Q1091" t="str">
            <v>MULTI</v>
          </cell>
          <cell r="R1091">
            <v>0</v>
          </cell>
          <cell r="S1091">
            <v>94.286500000000004</v>
          </cell>
          <cell r="T1091">
            <v>94.286500000000004</v>
          </cell>
          <cell r="U1091">
            <v>1</v>
          </cell>
        </row>
        <row r="1092">
          <cell r="A1092" t="str">
            <v>FRN0.75E1S-7E</v>
          </cell>
          <cell r="B1092" t="str">
            <v>GS090661</v>
          </cell>
          <cell r="C1092">
            <v>7</v>
          </cell>
          <cell r="D1092" t="str">
            <v>GI090895</v>
          </cell>
          <cell r="E1092">
            <v>20090227</v>
          </cell>
          <cell r="F1092" t="str">
            <v>4380</v>
          </cell>
          <cell r="G1092" t="str">
            <v>AMTEK,  SPOL. S R.0.</v>
          </cell>
          <cell r="H1092" t="str">
            <v>STOCK SALES</v>
          </cell>
          <cell r="I1092">
            <v>766</v>
          </cell>
          <cell r="J1092" t="str">
            <v>Feb-2009</v>
          </cell>
          <cell r="K1092" t="str">
            <v>Feb-2009</v>
          </cell>
          <cell r="L1092" t="str">
            <v>GF</v>
          </cell>
          <cell r="M1092" t="str">
            <v>INVERTER</v>
          </cell>
          <cell r="N1092" t="str">
            <v>PCS</v>
          </cell>
          <cell r="O1092">
            <v>827</v>
          </cell>
          <cell r="P1092">
            <v>94</v>
          </cell>
          <cell r="Q1092" t="str">
            <v>MULTI</v>
          </cell>
          <cell r="R1092">
            <v>0</v>
          </cell>
          <cell r="S1092">
            <v>94.286500000000004</v>
          </cell>
          <cell r="T1092">
            <v>94.286500000000004</v>
          </cell>
          <cell r="U1092">
            <v>1</v>
          </cell>
        </row>
        <row r="1093">
          <cell r="A1093" t="str">
            <v>FRN0.75E1S-7E</v>
          </cell>
          <cell r="B1093" t="str">
            <v>GS090725</v>
          </cell>
          <cell r="C1093">
            <v>2</v>
          </cell>
          <cell r="D1093" t="str">
            <v>GI090933</v>
          </cell>
          <cell r="E1093">
            <v>20090227</v>
          </cell>
          <cell r="F1093" t="str">
            <v>4080</v>
          </cell>
          <cell r="G1093" t="str">
            <v>SIDE SERVICIO INDUSTRIAL DE ELECTRONICA SA</v>
          </cell>
          <cell r="H1093" t="str">
            <v>STOCK SALES</v>
          </cell>
          <cell r="I1093">
            <v>751</v>
          </cell>
          <cell r="J1093" t="str">
            <v>Feb-2009</v>
          </cell>
          <cell r="K1093" t="str">
            <v>Feb-2009</v>
          </cell>
          <cell r="L1093" t="str">
            <v>GF</v>
          </cell>
          <cell r="M1093" t="str">
            <v>INVERTER</v>
          </cell>
          <cell r="N1093" t="str">
            <v>PCS</v>
          </cell>
          <cell r="O1093">
            <v>827</v>
          </cell>
          <cell r="P1093">
            <v>94</v>
          </cell>
          <cell r="Q1093" t="str">
            <v>MULTI</v>
          </cell>
          <cell r="R1093">
            <v>0</v>
          </cell>
          <cell r="S1093">
            <v>94.286500000000004</v>
          </cell>
          <cell r="T1093">
            <v>1414.2975000000001</v>
          </cell>
          <cell r="U1093">
            <v>15</v>
          </cell>
        </row>
        <row r="1094">
          <cell r="A1094" t="str">
            <v>FRN0.75E1S-7E</v>
          </cell>
          <cell r="B1094" t="str">
            <v>GS090796</v>
          </cell>
          <cell r="C1094">
            <v>1</v>
          </cell>
          <cell r="D1094" t="str">
            <v>GI090945</v>
          </cell>
          <cell r="E1094">
            <v>20090227</v>
          </cell>
          <cell r="F1094" t="str">
            <v>7281</v>
          </cell>
          <cell r="G1094" t="str">
            <v>TB-SONDERMASCHINENBAU</v>
          </cell>
          <cell r="H1094" t="str">
            <v>STOCK SALES</v>
          </cell>
          <cell r="I1094">
            <v>750</v>
          </cell>
          <cell r="J1094" t="str">
            <v>Feb-2009</v>
          </cell>
          <cell r="K1094" t="str">
            <v>Feb-2009</v>
          </cell>
          <cell r="L1094" t="str">
            <v>GF</v>
          </cell>
          <cell r="M1094" t="str">
            <v>INVERTER</v>
          </cell>
          <cell r="N1094" t="str">
            <v>PCS</v>
          </cell>
          <cell r="O1094">
            <v>827</v>
          </cell>
          <cell r="P1094">
            <v>94</v>
          </cell>
          <cell r="Q1094" t="str">
            <v>MULTI</v>
          </cell>
          <cell r="R1094">
            <v>0</v>
          </cell>
          <cell r="S1094">
            <v>94.286500000000004</v>
          </cell>
          <cell r="T1094">
            <v>94.286500000000004</v>
          </cell>
          <cell r="U1094">
            <v>1</v>
          </cell>
        </row>
        <row r="1095">
          <cell r="A1095" t="str">
            <v>FRN1.5E1E-4E</v>
          </cell>
          <cell r="B1095" t="str">
            <v>GS090348</v>
          </cell>
          <cell r="C1095">
            <v>5</v>
          </cell>
          <cell r="D1095" t="str">
            <v>GI090443</v>
          </cell>
          <cell r="E1095">
            <v>20090205</v>
          </cell>
          <cell r="F1095" t="str">
            <v>4380</v>
          </cell>
          <cell r="G1095" t="str">
            <v>AMTEK,  SPOL. S R.0.</v>
          </cell>
          <cell r="H1095" t="str">
            <v>STOCK SALES</v>
          </cell>
          <cell r="I1095">
            <v>202</v>
          </cell>
          <cell r="J1095" t="str">
            <v>Feb-2009</v>
          </cell>
          <cell r="K1095" t="str">
            <v>Feb-2009</v>
          </cell>
          <cell r="L1095" t="str">
            <v>GF</v>
          </cell>
          <cell r="M1095" t="str">
            <v>INVERTER</v>
          </cell>
          <cell r="N1095" t="str">
            <v>PCS</v>
          </cell>
          <cell r="O1095">
            <v>203</v>
          </cell>
          <cell r="P1095">
            <v>179</v>
          </cell>
          <cell r="Q1095" t="str">
            <v>MULTI</v>
          </cell>
          <cell r="R1095">
            <v>0</v>
          </cell>
          <cell r="S1095">
            <v>178.53049999999999</v>
          </cell>
          <cell r="T1095">
            <v>178.53049999999999</v>
          </cell>
          <cell r="U1095">
            <v>1</v>
          </cell>
        </row>
        <row r="1096">
          <cell r="A1096" t="str">
            <v>FRN1.5E1E-4E</v>
          </cell>
          <cell r="B1096" t="str">
            <v>GS090618</v>
          </cell>
          <cell r="C1096">
            <v>2</v>
          </cell>
          <cell r="D1096" t="str">
            <v>GI090753</v>
          </cell>
          <cell r="E1096">
            <v>20090217</v>
          </cell>
          <cell r="F1096" t="str">
            <v>4540</v>
          </cell>
          <cell r="G1096" t="str">
            <v>PETER ELECTRONIC GMBH &amp; CO. KG</v>
          </cell>
          <cell r="H1096" t="str">
            <v>STOCK SALES</v>
          </cell>
          <cell r="I1096">
            <v>200</v>
          </cell>
          <cell r="J1096" t="str">
            <v>Feb-2009</v>
          </cell>
          <cell r="K1096" t="str">
            <v>Feb-2009</v>
          </cell>
          <cell r="L1096" t="str">
            <v>GF</v>
          </cell>
          <cell r="M1096" t="str">
            <v>INVERTER</v>
          </cell>
          <cell r="N1096" t="str">
            <v>PCS</v>
          </cell>
          <cell r="O1096">
            <v>203</v>
          </cell>
          <cell r="P1096">
            <v>179</v>
          </cell>
          <cell r="Q1096" t="str">
            <v>MULTI</v>
          </cell>
          <cell r="R1096">
            <v>0</v>
          </cell>
          <cell r="S1096">
            <v>178.53049999999999</v>
          </cell>
          <cell r="T1096">
            <v>357.06099999999998</v>
          </cell>
          <cell r="U1096">
            <v>2</v>
          </cell>
        </row>
        <row r="1097">
          <cell r="A1097" t="str">
            <v>FRN1.5E1S-7E</v>
          </cell>
          <cell r="B1097" t="str">
            <v>GS090575</v>
          </cell>
          <cell r="C1097">
            <v>2</v>
          </cell>
          <cell r="D1097" t="str">
            <v>GI090698</v>
          </cell>
          <cell r="E1097">
            <v>20090213</v>
          </cell>
          <cell r="F1097" t="str">
            <v>4080</v>
          </cell>
          <cell r="G1097" t="str">
            <v>SIDE SERVICIO INDUSTRIAL DE ELECTRONICA SA</v>
          </cell>
          <cell r="H1097" t="str">
            <v>STOCK SALES</v>
          </cell>
          <cell r="I1097">
            <v>522</v>
          </cell>
          <cell r="J1097" t="str">
            <v>Feb-2009</v>
          </cell>
          <cell r="K1097" t="str">
            <v>Feb-2009</v>
          </cell>
          <cell r="L1097" t="str">
            <v>GF</v>
          </cell>
          <cell r="M1097" t="str">
            <v>INVERTER</v>
          </cell>
          <cell r="N1097" t="str">
            <v>PCS</v>
          </cell>
          <cell r="O1097">
            <v>539</v>
          </cell>
          <cell r="P1097">
            <v>111</v>
          </cell>
          <cell r="Q1097" t="str">
            <v>MULTI</v>
          </cell>
          <cell r="R1097">
            <v>0</v>
          </cell>
          <cell r="S1097">
            <v>110.7469</v>
          </cell>
          <cell r="T1097">
            <v>1107.4690000000001</v>
          </cell>
          <cell r="U1097">
            <v>10</v>
          </cell>
        </row>
        <row r="1098">
          <cell r="A1098" t="str">
            <v>FRN1.5E1S-7E</v>
          </cell>
          <cell r="B1098" t="str">
            <v>GS090545</v>
          </cell>
          <cell r="C1098">
            <v>2</v>
          </cell>
          <cell r="D1098" t="str">
            <v>GI090682</v>
          </cell>
          <cell r="E1098">
            <v>20090213</v>
          </cell>
          <cell r="F1098" t="str">
            <v>4810</v>
          </cell>
          <cell r="G1098" t="str">
            <v>SST SERVO-SYSTEMTECHNIK GMBH</v>
          </cell>
          <cell r="H1098" t="str">
            <v>STOCK SALES</v>
          </cell>
          <cell r="I1098">
            <v>521</v>
          </cell>
          <cell r="J1098" t="str">
            <v>Feb-2009</v>
          </cell>
          <cell r="K1098" t="str">
            <v>Feb-2009</v>
          </cell>
          <cell r="L1098" t="str">
            <v>GF</v>
          </cell>
          <cell r="M1098" t="str">
            <v>INVERTER</v>
          </cell>
          <cell r="N1098" t="str">
            <v>PCS</v>
          </cell>
          <cell r="O1098">
            <v>539</v>
          </cell>
          <cell r="P1098">
            <v>111</v>
          </cell>
          <cell r="Q1098" t="str">
            <v>MULTI</v>
          </cell>
          <cell r="R1098">
            <v>0</v>
          </cell>
          <cell r="S1098">
            <v>110.7469</v>
          </cell>
          <cell r="T1098">
            <v>110.7469</v>
          </cell>
          <cell r="U1098">
            <v>1</v>
          </cell>
        </row>
        <row r="1099">
          <cell r="A1099" t="str">
            <v>FRN1.5E1S-7E</v>
          </cell>
          <cell r="B1099" t="str">
            <v>GS090618</v>
          </cell>
          <cell r="C1099">
            <v>1</v>
          </cell>
          <cell r="D1099" t="str">
            <v>GI090753</v>
          </cell>
          <cell r="E1099">
            <v>20090217</v>
          </cell>
          <cell r="F1099" t="str">
            <v>4540</v>
          </cell>
          <cell r="G1099" t="str">
            <v>PETER ELECTRONIC GMBH &amp; CO. KG</v>
          </cell>
          <cell r="H1099" t="str">
            <v>STOCK SALES</v>
          </cell>
          <cell r="I1099">
            <v>519</v>
          </cell>
          <cell r="J1099" t="str">
            <v>Feb-2009</v>
          </cell>
          <cell r="K1099" t="str">
            <v>Feb-2009</v>
          </cell>
          <cell r="L1099" t="str">
            <v>GF</v>
          </cell>
          <cell r="M1099" t="str">
            <v>INVERTER</v>
          </cell>
          <cell r="N1099" t="str">
            <v>PCS</v>
          </cell>
          <cell r="O1099">
            <v>539</v>
          </cell>
          <cell r="P1099">
            <v>111</v>
          </cell>
          <cell r="Q1099" t="str">
            <v>MULTI</v>
          </cell>
          <cell r="R1099">
            <v>0</v>
          </cell>
          <cell r="S1099">
            <v>110.7469</v>
          </cell>
          <cell r="T1099">
            <v>221.49379999999999</v>
          </cell>
          <cell r="U1099">
            <v>2</v>
          </cell>
        </row>
        <row r="1100">
          <cell r="A1100" t="str">
            <v>FRN1.5E1S-7E</v>
          </cell>
          <cell r="B1100" t="str">
            <v>GS090538</v>
          </cell>
          <cell r="C1100">
            <v>4</v>
          </cell>
          <cell r="D1100" t="str">
            <v>GI090758</v>
          </cell>
          <cell r="E1100">
            <v>20090218</v>
          </cell>
          <cell r="F1100" t="str">
            <v>5200</v>
          </cell>
          <cell r="G1100" t="str">
            <v>A.F. ELECTRONICS MOTOR CONTROL</v>
          </cell>
          <cell r="H1100" t="str">
            <v>STOCK SALES</v>
          </cell>
          <cell r="I1100">
            <v>517</v>
          </cell>
          <cell r="J1100" t="str">
            <v>Feb-2009</v>
          </cell>
          <cell r="K1100" t="str">
            <v>Feb-2009</v>
          </cell>
          <cell r="L1100" t="str">
            <v>GF</v>
          </cell>
          <cell r="M1100" t="str">
            <v>INVERTER</v>
          </cell>
          <cell r="N1100" t="str">
            <v>PCS</v>
          </cell>
          <cell r="O1100">
            <v>539</v>
          </cell>
          <cell r="P1100">
            <v>111</v>
          </cell>
          <cell r="Q1100" t="str">
            <v>MULTI</v>
          </cell>
          <cell r="R1100">
            <v>0</v>
          </cell>
          <cell r="S1100">
            <v>110.7469</v>
          </cell>
          <cell r="T1100">
            <v>221.49379999999999</v>
          </cell>
          <cell r="U1100">
            <v>2</v>
          </cell>
        </row>
        <row r="1101">
          <cell r="A1101" t="str">
            <v>FRN1.5E1S-7E</v>
          </cell>
          <cell r="B1101" t="str">
            <v>GS090646</v>
          </cell>
          <cell r="C1101">
            <v>1</v>
          </cell>
          <cell r="D1101" t="str">
            <v>GI090781</v>
          </cell>
          <cell r="E1101">
            <v>20090219</v>
          </cell>
          <cell r="F1101" t="str">
            <v>7274</v>
          </cell>
          <cell r="G1101" t="str">
            <v>SAM GMBH</v>
          </cell>
          <cell r="H1101" t="str">
            <v>STOCK SALES</v>
          </cell>
          <cell r="I1101">
            <v>516</v>
          </cell>
          <cell r="J1101" t="str">
            <v>Feb-2009</v>
          </cell>
          <cell r="K1101" t="str">
            <v>Feb-2009</v>
          </cell>
          <cell r="L1101" t="str">
            <v>GF</v>
          </cell>
          <cell r="M1101" t="str">
            <v>INVERTER</v>
          </cell>
          <cell r="N1101" t="str">
            <v>PCS</v>
          </cell>
          <cell r="O1101">
            <v>539</v>
          </cell>
          <cell r="P1101">
            <v>111</v>
          </cell>
          <cell r="Q1101" t="str">
            <v>MULTI</v>
          </cell>
          <cell r="R1101">
            <v>0</v>
          </cell>
          <cell r="S1101">
            <v>110.7469</v>
          </cell>
          <cell r="T1101">
            <v>110.7469</v>
          </cell>
          <cell r="U1101">
            <v>1</v>
          </cell>
        </row>
        <row r="1102">
          <cell r="A1102" t="str">
            <v>FRN1.5E1S-7E</v>
          </cell>
          <cell r="B1102" t="str">
            <v>GS090616</v>
          </cell>
          <cell r="C1102">
            <v>30</v>
          </cell>
          <cell r="D1102" t="str">
            <v>GI090887</v>
          </cell>
          <cell r="E1102">
            <v>20090225</v>
          </cell>
          <cell r="F1102" t="str">
            <v>4028</v>
          </cell>
          <cell r="G1102" t="str">
            <v>KON-TEK AUTOMATION AND DRIVES</v>
          </cell>
          <cell r="H1102" t="str">
            <v>STOCK SALES</v>
          </cell>
          <cell r="I1102">
            <v>481</v>
          </cell>
          <cell r="J1102" t="str">
            <v>Feb-2009</v>
          </cell>
          <cell r="K1102" t="str">
            <v>Feb-2009</v>
          </cell>
          <cell r="L1102" t="str">
            <v>GF</v>
          </cell>
          <cell r="M1102" t="str">
            <v>INVERTER</v>
          </cell>
          <cell r="N1102" t="str">
            <v>PCS</v>
          </cell>
          <cell r="O1102">
            <v>539</v>
          </cell>
          <cell r="P1102">
            <v>111</v>
          </cell>
          <cell r="Q1102" t="str">
            <v>MULTI</v>
          </cell>
          <cell r="R1102">
            <v>0</v>
          </cell>
          <cell r="S1102">
            <v>110.7469</v>
          </cell>
          <cell r="T1102">
            <v>3876.1414999999997</v>
          </cell>
          <cell r="U1102">
            <v>35</v>
          </cell>
        </row>
        <row r="1103">
          <cell r="A1103" t="str">
            <v>FRN1.5E1S-7E</v>
          </cell>
          <cell r="B1103" t="str">
            <v>GS090721</v>
          </cell>
          <cell r="C1103">
            <v>3</v>
          </cell>
          <cell r="D1103" t="str">
            <v>GI090883</v>
          </cell>
          <cell r="E1103">
            <v>20090225</v>
          </cell>
          <cell r="F1103" t="str">
            <v>7088</v>
          </cell>
          <cell r="G1103" t="str">
            <v>ROVEMA VERPACKUNGSMASCHINEN GMBH</v>
          </cell>
          <cell r="H1103" t="str">
            <v>STOCK SALES</v>
          </cell>
          <cell r="I1103">
            <v>480</v>
          </cell>
          <cell r="J1103" t="str">
            <v>Feb-2009</v>
          </cell>
          <cell r="K1103" t="str">
            <v>Feb-2009</v>
          </cell>
          <cell r="L1103" t="str">
            <v>GF</v>
          </cell>
          <cell r="M1103" t="str">
            <v>INVERTER</v>
          </cell>
          <cell r="N1103" t="str">
            <v>PCS</v>
          </cell>
          <cell r="O1103">
            <v>539</v>
          </cell>
          <cell r="P1103">
            <v>111</v>
          </cell>
          <cell r="Q1103" t="str">
            <v>MULTI</v>
          </cell>
          <cell r="R1103">
            <v>0</v>
          </cell>
          <cell r="S1103">
            <v>110.7469</v>
          </cell>
          <cell r="T1103">
            <v>110.7469</v>
          </cell>
          <cell r="U1103">
            <v>1</v>
          </cell>
        </row>
        <row r="1104">
          <cell r="A1104" t="str">
            <v>FRN1.5E1S-7E</v>
          </cell>
          <cell r="B1104" t="str">
            <v>GS090661</v>
          </cell>
          <cell r="C1104">
            <v>6</v>
          </cell>
          <cell r="D1104" t="str">
            <v>GI090895</v>
          </cell>
          <cell r="E1104">
            <v>20090227</v>
          </cell>
          <cell r="F1104" t="str">
            <v>4380</v>
          </cell>
          <cell r="G1104" t="str">
            <v>AMTEK,  SPOL. S R.0.</v>
          </cell>
          <cell r="H1104" t="str">
            <v>STOCK SALES</v>
          </cell>
          <cell r="I1104">
            <v>479</v>
          </cell>
          <cell r="J1104" t="str">
            <v>Feb-2009</v>
          </cell>
          <cell r="K1104" t="str">
            <v>Feb-2009</v>
          </cell>
          <cell r="L1104" t="str">
            <v>GF</v>
          </cell>
          <cell r="M1104" t="str">
            <v>INVERTER</v>
          </cell>
          <cell r="N1104" t="str">
            <v>PCS</v>
          </cell>
          <cell r="O1104">
            <v>539</v>
          </cell>
          <cell r="P1104">
            <v>111</v>
          </cell>
          <cell r="Q1104" t="str">
            <v>MULTI</v>
          </cell>
          <cell r="R1104">
            <v>0</v>
          </cell>
          <cell r="S1104">
            <v>110.7469</v>
          </cell>
          <cell r="T1104">
            <v>110.7469</v>
          </cell>
          <cell r="U1104">
            <v>1</v>
          </cell>
        </row>
        <row r="1105">
          <cell r="A1105" t="str">
            <v>FRN11E1E-4E</v>
          </cell>
          <cell r="B1105" t="str">
            <v>GS090616</v>
          </cell>
          <cell r="C1105">
            <v>50</v>
          </cell>
          <cell r="D1105" t="str">
            <v>GI090887</v>
          </cell>
          <cell r="E1105">
            <v>20090225</v>
          </cell>
          <cell r="F1105" t="str">
            <v>4028</v>
          </cell>
          <cell r="G1105" t="str">
            <v>KON-TEK AUTOMATION AND DRIVES</v>
          </cell>
          <cell r="H1105" t="str">
            <v>STOCK SALES</v>
          </cell>
          <cell r="I1105">
            <v>108</v>
          </cell>
          <cell r="J1105" t="str">
            <v>Feb-2009</v>
          </cell>
          <cell r="K1105" t="str">
            <v>Feb-2009</v>
          </cell>
          <cell r="L1105" t="str">
            <v>GF</v>
          </cell>
          <cell r="M1105" t="str">
            <v>INVERTER</v>
          </cell>
          <cell r="N1105" t="str">
            <v>PCS</v>
          </cell>
          <cell r="O1105">
            <v>118</v>
          </cell>
          <cell r="P1105">
            <v>396</v>
          </cell>
          <cell r="Q1105" t="str">
            <v>MULTI</v>
          </cell>
          <cell r="R1105">
            <v>0</v>
          </cell>
          <cell r="S1105">
            <v>396.2</v>
          </cell>
          <cell r="T1105">
            <v>3962</v>
          </cell>
          <cell r="U1105">
            <v>10</v>
          </cell>
        </row>
        <row r="1106">
          <cell r="A1106" t="str">
            <v>FRN11E1S-4E</v>
          </cell>
          <cell r="B1106" t="str">
            <v>GS082857</v>
          </cell>
          <cell r="C1106">
            <v>14</v>
          </cell>
          <cell r="D1106" t="str">
            <v>GI090515</v>
          </cell>
          <cell r="E1106">
            <v>20090204</v>
          </cell>
          <cell r="F1106" t="str">
            <v>7282</v>
          </cell>
          <cell r="G1106" t="str">
            <v>IES INVERT ELECTRIC SYSTEMS LTD.</v>
          </cell>
          <cell r="H1106" t="str">
            <v>STOCK SALES</v>
          </cell>
          <cell r="I1106">
            <v>556</v>
          </cell>
          <cell r="J1106" t="str">
            <v>Feb-2009</v>
          </cell>
          <cell r="K1106" t="str">
            <v>Feb-2009</v>
          </cell>
          <cell r="L1106" t="str">
            <v>GF</v>
          </cell>
          <cell r="M1106" t="str">
            <v>INVERTER</v>
          </cell>
          <cell r="N1106" t="str">
            <v>PCS</v>
          </cell>
          <cell r="O1106">
            <v>557</v>
          </cell>
          <cell r="P1106">
            <v>355</v>
          </cell>
          <cell r="Q1106" t="str">
            <v>MULTI</v>
          </cell>
          <cell r="R1106">
            <v>0</v>
          </cell>
          <cell r="S1106">
            <v>355.03620000000001</v>
          </cell>
          <cell r="T1106">
            <v>355.03620000000001</v>
          </cell>
          <cell r="U1106">
            <v>1</v>
          </cell>
        </row>
        <row r="1107">
          <cell r="A1107" t="str">
            <v>FRN11E1S-4E</v>
          </cell>
          <cell r="B1107" t="str">
            <v>GS090407</v>
          </cell>
          <cell r="C1107">
            <v>5</v>
          </cell>
          <cell r="D1107" t="str">
            <v>GI090541</v>
          </cell>
          <cell r="E1107">
            <v>20090204</v>
          </cell>
          <cell r="F1107" t="str">
            <v>7506</v>
          </cell>
          <cell r="G1107" t="str">
            <v>ELECTROBLUE SRL</v>
          </cell>
          <cell r="H1107" t="str">
            <v>STOCK SALES</v>
          </cell>
          <cell r="I1107">
            <v>554</v>
          </cell>
          <cell r="J1107" t="str">
            <v>Feb-2009</v>
          </cell>
          <cell r="K1107" t="str">
            <v>Feb-2009</v>
          </cell>
          <cell r="L1107" t="str">
            <v>GF</v>
          </cell>
          <cell r="M1107" t="str">
            <v>INVERTER</v>
          </cell>
          <cell r="N1107" t="str">
            <v>PCS</v>
          </cell>
          <cell r="O1107">
            <v>557</v>
          </cell>
          <cell r="P1107">
            <v>355</v>
          </cell>
          <cell r="Q1107" t="str">
            <v>MULTI</v>
          </cell>
          <cell r="R1107">
            <v>0</v>
          </cell>
          <cell r="S1107">
            <v>355.03620000000001</v>
          </cell>
          <cell r="T1107">
            <v>710.07240000000002</v>
          </cell>
          <cell r="U1107">
            <v>2</v>
          </cell>
        </row>
        <row r="1108">
          <cell r="A1108" t="str">
            <v>FRN11E1S-4E</v>
          </cell>
          <cell r="B1108" t="str">
            <v>GS090459</v>
          </cell>
          <cell r="C1108">
            <v>7</v>
          </cell>
          <cell r="D1108" t="str">
            <v>GI090589</v>
          </cell>
          <cell r="E1108">
            <v>20090206</v>
          </cell>
          <cell r="F1108" t="str">
            <v>7271</v>
          </cell>
          <cell r="G1108" t="str">
            <v>LOENNE SCANDINAVIA A. S. (S)</v>
          </cell>
          <cell r="H1108" t="str">
            <v>STOCK SALES</v>
          </cell>
          <cell r="I1108">
            <v>548</v>
          </cell>
          <cell r="J1108" t="str">
            <v>Feb-2009</v>
          </cell>
          <cell r="K1108" t="str">
            <v>Feb-2009</v>
          </cell>
          <cell r="L1108" t="str">
            <v>GF</v>
          </cell>
          <cell r="M1108" t="str">
            <v>INVERTER</v>
          </cell>
          <cell r="N1108" t="str">
            <v>PCS</v>
          </cell>
          <cell r="O1108">
            <v>557</v>
          </cell>
          <cell r="P1108">
            <v>355</v>
          </cell>
          <cell r="Q1108" t="str">
            <v>MULTI</v>
          </cell>
          <cell r="R1108">
            <v>0</v>
          </cell>
          <cell r="S1108">
            <v>355.03620000000001</v>
          </cell>
          <cell r="T1108">
            <v>2130.2172</v>
          </cell>
          <cell r="U1108">
            <v>6</v>
          </cell>
        </row>
        <row r="1109">
          <cell r="A1109" t="str">
            <v>FRN11E1S-4E</v>
          </cell>
          <cell r="B1109" t="str">
            <v>GS090525</v>
          </cell>
          <cell r="C1109">
            <v>4</v>
          </cell>
          <cell r="D1109" t="str">
            <v>GI090658</v>
          </cell>
          <cell r="E1109">
            <v>20090211</v>
          </cell>
          <cell r="F1109" t="str">
            <v>4080</v>
          </cell>
          <cell r="G1109" t="str">
            <v>SIDE SERVICIO INDUSTRIAL DE ELECTRONICA SA</v>
          </cell>
          <cell r="H1109" t="str">
            <v>STOCK SALES</v>
          </cell>
          <cell r="I1109">
            <v>547</v>
          </cell>
          <cell r="J1109" t="str">
            <v>Feb-2009</v>
          </cell>
          <cell r="K1109" t="str">
            <v>Feb-2009</v>
          </cell>
          <cell r="L1109" t="str">
            <v>GF</v>
          </cell>
          <cell r="M1109" t="str">
            <v>INVERTER</v>
          </cell>
          <cell r="N1109" t="str">
            <v>PCS</v>
          </cell>
          <cell r="O1109">
            <v>557</v>
          </cell>
          <cell r="P1109">
            <v>355</v>
          </cell>
          <cell r="Q1109" t="str">
            <v>MULTI</v>
          </cell>
          <cell r="R1109">
            <v>0</v>
          </cell>
          <cell r="S1109">
            <v>355.03620000000001</v>
          </cell>
          <cell r="T1109">
            <v>355.03620000000001</v>
          </cell>
          <cell r="U1109">
            <v>1</v>
          </cell>
        </row>
        <row r="1110">
          <cell r="A1110" t="str">
            <v>FRN11E1S-4E</v>
          </cell>
          <cell r="B1110" t="str">
            <v>GS090618</v>
          </cell>
          <cell r="C1110">
            <v>5</v>
          </cell>
          <cell r="D1110" t="str">
            <v>GI090753</v>
          </cell>
          <cell r="E1110">
            <v>20090217</v>
          </cell>
          <cell r="F1110" t="str">
            <v>4540</v>
          </cell>
          <cell r="G1110" t="str">
            <v>PETER ELECTRONIC GMBH &amp; CO. KG</v>
          </cell>
          <cell r="H1110" t="str">
            <v>STOCK SALES</v>
          </cell>
          <cell r="I1110">
            <v>546</v>
          </cell>
          <cell r="J1110" t="str">
            <v>Feb-2009</v>
          </cell>
          <cell r="K1110" t="str">
            <v>Feb-2009</v>
          </cell>
          <cell r="L1110" t="str">
            <v>GF</v>
          </cell>
          <cell r="M1110" t="str">
            <v>INVERTER</v>
          </cell>
          <cell r="N1110" t="str">
            <v>PCS</v>
          </cell>
          <cell r="O1110">
            <v>557</v>
          </cell>
          <cell r="P1110">
            <v>355</v>
          </cell>
          <cell r="Q1110" t="str">
            <v>MULTI</v>
          </cell>
          <cell r="R1110">
            <v>0</v>
          </cell>
          <cell r="S1110">
            <v>355.03620000000001</v>
          </cell>
          <cell r="T1110">
            <v>355.03620000000001</v>
          </cell>
          <cell r="U1110">
            <v>1</v>
          </cell>
        </row>
        <row r="1111">
          <cell r="A1111" t="str">
            <v>FRN11E1S-4E</v>
          </cell>
          <cell r="B1111" t="str">
            <v>GS090639</v>
          </cell>
          <cell r="C1111">
            <v>1</v>
          </cell>
          <cell r="D1111" t="str">
            <v>GI090773</v>
          </cell>
          <cell r="E1111">
            <v>20090223</v>
          </cell>
          <cell r="F1111" t="str">
            <v>7095</v>
          </cell>
          <cell r="G1111" t="str">
            <v>FUJI ELECTRIC FRANCE S.A.</v>
          </cell>
          <cell r="H1111" t="str">
            <v>STOCK SALES</v>
          </cell>
          <cell r="I1111">
            <v>545</v>
          </cell>
          <cell r="J1111" t="str">
            <v>Feb-2009</v>
          </cell>
          <cell r="K1111" t="str">
            <v>Feb-2009</v>
          </cell>
          <cell r="L1111" t="str">
            <v>GF</v>
          </cell>
          <cell r="M1111" t="str">
            <v>INVERTER</v>
          </cell>
          <cell r="N1111" t="str">
            <v>PCS</v>
          </cell>
          <cell r="O1111">
            <v>557</v>
          </cell>
          <cell r="P1111">
            <v>355</v>
          </cell>
          <cell r="Q1111" t="str">
            <v>MULTI</v>
          </cell>
          <cell r="R1111">
            <v>0</v>
          </cell>
          <cell r="S1111">
            <v>355.03620000000001</v>
          </cell>
          <cell r="T1111">
            <v>355.03620000000001</v>
          </cell>
          <cell r="U1111">
            <v>1</v>
          </cell>
        </row>
        <row r="1112">
          <cell r="A1112" t="str">
            <v>FRN11E1S-4E</v>
          </cell>
          <cell r="B1112" t="str">
            <v>GS090616</v>
          </cell>
          <cell r="C1112">
            <v>42</v>
          </cell>
          <cell r="D1112" t="str">
            <v>GI090887</v>
          </cell>
          <cell r="E1112">
            <v>20090225</v>
          </cell>
          <cell r="F1112" t="str">
            <v>4028</v>
          </cell>
          <cell r="G1112" t="str">
            <v>KON-TEK AUTOMATION AND DRIVES</v>
          </cell>
          <cell r="H1112" t="str">
            <v>STOCK SALES</v>
          </cell>
          <cell r="I1112">
            <v>539</v>
          </cell>
          <cell r="J1112" t="str">
            <v>Feb-2009</v>
          </cell>
          <cell r="K1112" t="str">
            <v>Feb-2009</v>
          </cell>
          <cell r="L1112" t="str">
            <v>GF</v>
          </cell>
          <cell r="M1112" t="str">
            <v>INVERTER</v>
          </cell>
          <cell r="N1112" t="str">
            <v>PCS</v>
          </cell>
          <cell r="O1112">
            <v>557</v>
          </cell>
          <cell r="P1112">
            <v>355</v>
          </cell>
          <cell r="Q1112" t="str">
            <v>MULTI</v>
          </cell>
          <cell r="R1112">
            <v>0</v>
          </cell>
          <cell r="S1112">
            <v>355.03620000000001</v>
          </cell>
          <cell r="T1112">
            <v>2130.2172</v>
          </cell>
          <cell r="U1112">
            <v>6</v>
          </cell>
        </row>
        <row r="1113">
          <cell r="A1113" t="str">
            <v>FRN11E1S-4LM</v>
          </cell>
          <cell r="B1113" t="str">
            <v>GS090397</v>
          </cell>
          <cell r="C1113">
            <v>5</v>
          </cell>
          <cell r="D1113" t="str">
            <v>GI090512</v>
          </cell>
          <cell r="E1113">
            <v>20090203</v>
          </cell>
          <cell r="F1113" t="str">
            <v>7489</v>
          </cell>
          <cell r="G1113" t="str">
            <v>ALPHA MOTION S. A.</v>
          </cell>
          <cell r="H1113" t="str">
            <v>STOCK SALES</v>
          </cell>
          <cell r="I1113">
            <v>228</v>
          </cell>
          <cell r="J1113" t="str">
            <v>Feb-2009</v>
          </cell>
          <cell r="K1113" t="str">
            <v>Feb-2009</v>
          </cell>
          <cell r="L1113" t="str">
            <v>GF</v>
          </cell>
          <cell r="M1113" t="str">
            <v>INVERTER</v>
          </cell>
          <cell r="N1113" t="str">
            <v>PCS</v>
          </cell>
          <cell r="O1113">
            <v>230</v>
          </cell>
          <cell r="P1113">
            <v>366</v>
          </cell>
          <cell r="Q1113" t="str">
            <v>MULTI</v>
          </cell>
          <cell r="R1113">
            <v>0</v>
          </cell>
          <cell r="S1113">
            <v>365.68610000000001</v>
          </cell>
          <cell r="T1113">
            <v>731.37220000000002</v>
          </cell>
          <cell r="U1113">
            <v>2</v>
          </cell>
        </row>
        <row r="1114">
          <cell r="A1114" t="str">
            <v>FRN11E1S-4LM</v>
          </cell>
          <cell r="B1114" t="str">
            <v>GS090680</v>
          </cell>
          <cell r="C1114">
            <v>3</v>
          </cell>
          <cell r="D1114" t="str">
            <v>GI090816</v>
          </cell>
          <cell r="E1114">
            <v>20090220</v>
          </cell>
          <cell r="F1114" t="str">
            <v>7489</v>
          </cell>
          <cell r="G1114" t="str">
            <v>ALPHA MOTION S. A.</v>
          </cell>
          <cell r="H1114" t="str">
            <v>STOCK SALES</v>
          </cell>
          <cell r="I1114">
            <v>226</v>
          </cell>
          <cell r="J1114" t="str">
            <v>Feb-2009</v>
          </cell>
          <cell r="K1114" t="str">
            <v>Feb-2009</v>
          </cell>
          <cell r="L1114" t="str">
            <v>GF</v>
          </cell>
          <cell r="M1114" t="str">
            <v>INVERTER</v>
          </cell>
          <cell r="N1114" t="str">
            <v>PCS</v>
          </cell>
          <cell r="O1114">
            <v>230</v>
          </cell>
          <cell r="P1114">
            <v>366</v>
          </cell>
          <cell r="Q1114" t="str">
            <v>MULTI</v>
          </cell>
          <cell r="R1114">
            <v>0</v>
          </cell>
          <cell r="S1114">
            <v>365.68610000000001</v>
          </cell>
          <cell r="T1114">
            <v>731.37220000000002</v>
          </cell>
          <cell r="U1114">
            <v>2</v>
          </cell>
        </row>
        <row r="1115">
          <cell r="A1115" t="str">
            <v>FRN11E1S-4LM</v>
          </cell>
          <cell r="B1115" t="str">
            <v>GS090690</v>
          </cell>
          <cell r="C1115">
            <v>1</v>
          </cell>
          <cell r="D1115" t="str">
            <v>GI090823</v>
          </cell>
          <cell r="E1115">
            <v>20090220</v>
          </cell>
          <cell r="F1115" t="str">
            <v>7215</v>
          </cell>
          <cell r="G1115" t="str">
            <v>AMTEK SPOL. S R. O. SP. Z O. O.</v>
          </cell>
          <cell r="H1115" t="str">
            <v>STOCK SALES</v>
          </cell>
          <cell r="I1115">
            <v>224</v>
          </cell>
          <cell r="J1115" t="str">
            <v>Feb-2009</v>
          </cell>
          <cell r="K1115" t="str">
            <v>Feb-2009</v>
          </cell>
          <cell r="L1115" t="str">
            <v>GF</v>
          </cell>
          <cell r="M1115" t="str">
            <v>INVERTER</v>
          </cell>
          <cell r="N1115" t="str">
            <v>PCS</v>
          </cell>
          <cell r="O1115">
            <v>230</v>
          </cell>
          <cell r="P1115">
            <v>366</v>
          </cell>
          <cell r="Q1115" t="str">
            <v>MULTI</v>
          </cell>
          <cell r="R1115">
            <v>0</v>
          </cell>
          <cell r="S1115">
            <v>365.68610000000001</v>
          </cell>
          <cell r="T1115">
            <v>731.37220000000002</v>
          </cell>
          <cell r="U1115">
            <v>2</v>
          </cell>
        </row>
        <row r="1116">
          <cell r="A1116" t="str">
            <v>FRN11E1S-4LM</v>
          </cell>
          <cell r="B1116" t="str">
            <v>GS090616</v>
          </cell>
          <cell r="C1116">
            <v>55</v>
          </cell>
          <cell r="D1116" t="str">
            <v>GI090887</v>
          </cell>
          <cell r="E1116">
            <v>20090225</v>
          </cell>
          <cell r="F1116" t="str">
            <v>4028</v>
          </cell>
          <cell r="G1116" t="str">
            <v>KON-TEK AUTOMATION AND DRIVES</v>
          </cell>
          <cell r="H1116" t="str">
            <v>STOCK SALES</v>
          </cell>
          <cell r="I1116">
            <v>221</v>
          </cell>
          <cell r="J1116" t="str">
            <v>Feb-2009</v>
          </cell>
          <cell r="K1116" t="str">
            <v>Feb-2009</v>
          </cell>
          <cell r="L1116" t="str">
            <v>GF</v>
          </cell>
          <cell r="M1116" t="str">
            <v>INVERTER</v>
          </cell>
          <cell r="N1116" t="str">
            <v>PCS</v>
          </cell>
          <cell r="O1116">
            <v>230</v>
          </cell>
          <cell r="P1116">
            <v>366</v>
          </cell>
          <cell r="Q1116" t="str">
            <v>MULTI</v>
          </cell>
          <cell r="R1116">
            <v>0</v>
          </cell>
          <cell r="S1116">
            <v>365.68610000000001</v>
          </cell>
          <cell r="T1116">
            <v>1097.0583000000001</v>
          </cell>
          <cell r="U1116">
            <v>3</v>
          </cell>
        </row>
        <row r="1117">
          <cell r="A1117" t="str">
            <v>FRN11E1S-4LM</v>
          </cell>
          <cell r="B1117" t="str">
            <v>GS090781</v>
          </cell>
          <cell r="C1117">
            <v>4</v>
          </cell>
          <cell r="D1117" t="str">
            <v>GI090931</v>
          </cell>
          <cell r="E1117">
            <v>20090227</v>
          </cell>
          <cell r="F1117" t="str">
            <v>4450</v>
          </cell>
          <cell r="G1117" t="str">
            <v>FUJI ELECTRIC FA SUCURSAL EN ESPA?A</v>
          </cell>
          <cell r="H1117" t="str">
            <v>STOCK SALES</v>
          </cell>
          <cell r="I1117">
            <v>219</v>
          </cell>
          <cell r="J1117" t="str">
            <v>Feb-2009</v>
          </cell>
          <cell r="K1117" t="str">
            <v>Feb-2009</v>
          </cell>
          <cell r="L1117" t="str">
            <v>GF</v>
          </cell>
          <cell r="M1117" t="str">
            <v>INVERTER</v>
          </cell>
          <cell r="N1117" t="str">
            <v>PCS</v>
          </cell>
          <cell r="O1117">
            <v>230</v>
          </cell>
          <cell r="P1117">
            <v>366</v>
          </cell>
          <cell r="Q1117" t="str">
            <v>MULTI</v>
          </cell>
          <cell r="R1117">
            <v>0</v>
          </cell>
          <cell r="S1117">
            <v>365.68610000000001</v>
          </cell>
          <cell r="T1117">
            <v>731.37220000000002</v>
          </cell>
          <cell r="U1117">
            <v>2</v>
          </cell>
        </row>
        <row r="1118">
          <cell r="A1118" t="str">
            <v>FRN15E1E-4E</v>
          </cell>
          <cell r="B1118" t="str">
            <v>GS090616</v>
          </cell>
          <cell r="C1118">
            <v>51</v>
          </cell>
          <cell r="D1118" t="str">
            <v>GI090887</v>
          </cell>
          <cell r="E1118">
            <v>20090225</v>
          </cell>
          <cell r="F1118" t="str">
            <v>4028</v>
          </cell>
          <cell r="G1118" t="str">
            <v>KON-TEK AUTOMATION AND DRIVES</v>
          </cell>
          <cell r="H1118" t="str">
            <v>STOCK SALES</v>
          </cell>
          <cell r="I1118">
            <v>72</v>
          </cell>
          <cell r="J1118" t="str">
            <v>Feb-2009</v>
          </cell>
          <cell r="K1118" t="str">
            <v>Feb-2009</v>
          </cell>
          <cell r="L1118" t="str">
            <v>GF</v>
          </cell>
          <cell r="M1118" t="str">
            <v>INVERTER</v>
          </cell>
          <cell r="N1118" t="str">
            <v>PCS</v>
          </cell>
          <cell r="O1118">
            <v>82</v>
          </cell>
          <cell r="P1118">
            <v>531</v>
          </cell>
          <cell r="Q1118" t="str">
            <v>MULTI</v>
          </cell>
          <cell r="R1118">
            <v>0</v>
          </cell>
          <cell r="S1118">
            <v>530.66920000000005</v>
          </cell>
          <cell r="T1118">
            <v>5306.6920000000009</v>
          </cell>
          <cell r="U1118">
            <v>10</v>
          </cell>
        </row>
        <row r="1119">
          <cell r="A1119" t="str">
            <v>FRN15E1S-4E</v>
          </cell>
          <cell r="B1119" t="str">
            <v>GS082857</v>
          </cell>
          <cell r="C1119">
            <v>15</v>
          </cell>
          <cell r="D1119" t="str">
            <v>GI090515</v>
          </cell>
          <cell r="E1119">
            <v>20090204</v>
          </cell>
          <cell r="F1119" t="str">
            <v>7282</v>
          </cell>
          <cell r="G1119" t="str">
            <v>IES INVERT ELECTRIC SYSTEMS LTD.</v>
          </cell>
          <cell r="H1119" t="str">
            <v>STOCK SALES</v>
          </cell>
          <cell r="I1119">
            <v>132</v>
          </cell>
          <cell r="J1119" t="str">
            <v>Feb-2009</v>
          </cell>
          <cell r="K1119" t="str">
            <v>Feb-2009</v>
          </cell>
          <cell r="L1119" t="str">
            <v>GF</v>
          </cell>
          <cell r="M1119" t="str">
            <v>INVERTER</v>
          </cell>
          <cell r="N1119" t="str">
            <v>PCS</v>
          </cell>
          <cell r="O1119">
            <v>133</v>
          </cell>
          <cell r="P1119">
            <v>505</v>
          </cell>
          <cell r="Q1119" t="str">
            <v>MULTI</v>
          </cell>
          <cell r="R1119">
            <v>0</v>
          </cell>
          <cell r="S1119">
            <v>505.07190000000003</v>
          </cell>
          <cell r="T1119">
            <v>505.07190000000003</v>
          </cell>
          <cell r="U1119">
            <v>1</v>
          </cell>
        </row>
        <row r="1120">
          <cell r="A1120" t="str">
            <v>FRN15E1S-4E</v>
          </cell>
          <cell r="B1120" t="str">
            <v>GS090380</v>
          </cell>
          <cell r="C1120">
            <v>3</v>
          </cell>
          <cell r="D1120" t="str">
            <v>GI090544</v>
          </cell>
          <cell r="E1120">
            <v>20090205</v>
          </cell>
          <cell r="F1120" t="str">
            <v>4540</v>
          </cell>
          <cell r="G1120" t="str">
            <v>PETER ELECTRONIC GMBH &amp; CO. KG</v>
          </cell>
          <cell r="H1120" t="str">
            <v>STOCK SALES</v>
          </cell>
          <cell r="I1120">
            <v>131</v>
          </cell>
          <cell r="J1120" t="str">
            <v>Feb-2009</v>
          </cell>
          <cell r="K1120" t="str">
            <v>Feb-2009</v>
          </cell>
          <cell r="L1120" t="str">
            <v>GF</v>
          </cell>
          <cell r="M1120" t="str">
            <v>INVERTER</v>
          </cell>
          <cell r="N1120" t="str">
            <v>PCS</v>
          </cell>
          <cell r="O1120">
            <v>133</v>
          </cell>
          <cell r="P1120">
            <v>505</v>
          </cell>
          <cell r="Q1120" t="str">
            <v>MULTI</v>
          </cell>
          <cell r="R1120">
            <v>0</v>
          </cell>
          <cell r="S1120">
            <v>505.07190000000003</v>
          </cell>
          <cell r="T1120">
            <v>505.07190000000003</v>
          </cell>
          <cell r="U1120">
            <v>1</v>
          </cell>
        </row>
        <row r="1121">
          <cell r="A1121" t="str">
            <v>FRN15E1S-4E</v>
          </cell>
          <cell r="B1121" t="str">
            <v>GS090616</v>
          </cell>
          <cell r="C1121">
            <v>43</v>
          </cell>
          <cell r="D1121" t="str">
            <v>GI090887</v>
          </cell>
          <cell r="E1121">
            <v>20090225</v>
          </cell>
          <cell r="F1121" t="str">
            <v>4028</v>
          </cell>
          <cell r="G1121" t="str">
            <v>KON-TEK AUTOMATION AND DRIVES</v>
          </cell>
          <cell r="H1121" t="str">
            <v>STOCK SALES</v>
          </cell>
          <cell r="I1121">
            <v>125</v>
          </cell>
          <cell r="J1121" t="str">
            <v>Feb-2009</v>
          </cell>
          <cell r="K1121" t="str">
            <v>Feb-2009</v>
          </cell>
          <cell r="L1121" t="str">
            <v>GF</v>
          </cell>
          <cell r="M1121" t="str">
            <v>INVERTER</v>
          </cell>
          <cell r="N1121" t="str">
            <v>PCS</v>
          </cell>
          <cell r="O1121">
            <v>133</v>
          </cell>
          <cell r="P1121">
            <v>505</v>
          </cell>
          <cell r="Q1121" t="str">
            <v>MULTI</v>
          </cell>
          <cell r="R1121">
            <v>0</v>
          </cell>
          <cell r="S1121">
            <v>505.07190000000003</v>
          </cell>
          <cell r="T1121">
            <v>3030.4314000000004</v>
          </cell>
          <cell r="U1121">
            <v>6</v>
          </cell>
        </row>
        <row r="1122">
          <cell r="A1122" t="str">
            <v>FRN15E1S-4LM</v>
          </cell>
          <cell r="B1122" t="str">
            <v>GS090680</v>
          </cell>
          <cell r="C1122">
            <v>2</v>
          </cell>
          <cell r="D1122" t="str">
            <v>GI090816</v>
          </cell>
          <cell r="E1122">
            <v>20090220</v>
          </cell>
          <cell r="F1122" t="str">
            <v>7489</v>
          </cell>
          <cell r="G1122" t="str">
            <v>ALPHA MOTION S. A.</v>
          </cell>
          <cell r="H1122" t="str">
            <v>STOCK SALES</v>
          </cell>
          <cell r="I1122">
            <v>125</v>
          </cell>
          <cell r="J1122" t="str">
            <v>Feb-2009</v>
          </cell>
          <cell r="K1122" t="str">
            <v>Feb-2009</v>
          </cell>
          <cell r="L1122" t="str">
            <v>GF</v>
          </cell>
          <cell r="M1122" t="str">
            <v>INVERTER</v>
          </cell>
          <cell r="N1122" t="str">
            <v>PCS</v>
          </cell>
          <cell r="O1122">
            <v>129</v>
          </cell>
          <cell r="P1122">
            <v>495</v>
          </cell>
          <cell r="Q1122" t="str">
            <v>MULTI</v>
          </cell>
          <cell r="R1122">
            <v>0</v>
          </cell>
          <cell r="S1122">
            <v>494.92140000000001</v>
          </cell>
          <cell r="T1122">
            <v>1979.6856</v>
          </cell>
          <cell r="U1122">
            <v>4</v>
          </cell>
        </row>
        <row r="1123">
          <cell r="A1123" t="str">
            <v>FRN15E1S-4LM</v>
          </cell>
          <cell r="B1123" t="str">
            <v>GS090616</v>
          </cell>
          <cell r="C1123">
            <v>56</v>
          </cell>
          <cell r="D1123" t="str">
            <v>GI090887</v>
          </cell>
          <cell r="E1123">
            <v>20090225</v>
          </cell>
          <cell r="F1123" t="str">
            <v>4028</v>
          </cell>
          <cell r="G1123" t="str">
            <v>KON-TEK AUTOMATION AND DRIVES</v>
          </cell>
          <cell r="H1123" t="str">
            <v>STOCK SALES</v>
          </cell>
          <cell r="I1123">
            <v>122</v>
          </cell>
          <cell r="J1123" t="str">
            <v>Feb-2009</v>
          </cell>
          <cell r="K1123" t="str">
            <v>Feb-2009</v>
          </cell>
          <cell r="L1123" t="str">
            <v>GF</v>
          </cell>
          <cell r="M1123" t="str">
            <v>INVERTER</v>
          </cell>
          <cell r="N1123" t="str">
            <v>PCS</v>
          </cell>
          <cell r="O1123">
            <v>129</v>
          </cell>
          <cell r="P1123">
            <v>495</v>
          </cell>
          <cell r="Q1123" t="str">
            <v>MULTI</v>
          </cell>
          <cell r="R1123">
            <v>0</v>
          </cell>
          <cell r="S1123">
            <v>494.92140000000001</v>
          </cell>
          <cell r="T1123">
            <v>1484.7642000000001</v>
          </cell>
          <cell r="U1123">
            <v>3</v>
          </cell>
        </row>
        <row r="1124">
          <cell r="A1124" t="str">
            <v>FRN2.2E1E-4E</v>
          </cell>
          <cell r="B1124" t="str">
            <v>GS090526</v>
          </cell>
          <cell r="C1124">
            <v>5</v>
          </cell>
          <cell r="D1124" t="str">
            <v>GI090659</v>
          </cell>
          <cell r="E1124">
            <v>20090211</v>
          </cell>
          <cell r="F1124" t="str">
            <v>4380</v>
          </cell>
          <cell r="G1124" t="str">
            <v>AMTEK,  SPOL. S R.0.</v>
          </cell>
          <cell r="H1124" t="str">
            <v>STOCK SALES</v>
          </cell>
          <cell r="I1124">
            <v>231</v>
          </cell>
          <cell r="J1124" t="str">
            <v>Feb-2009</v>
          </cell>
          <cell r="K1124" t="str">
            <v>Feb-2009</v>
          </cell>
          <cell r="L1124" t="str">
            <v>GF</v>
          </cell>
          <cell r="M1124" t="str">
            <v>INVERTER</v>
          </cell>
          <cell r="N1124" t="str">
            <v>PCS</v>
          </cell>
          <cell r="O1124">
            <v>232</v>
          </cell>
          <cell r="P1124">
            <v>191</v>
          </cell>
          <cell r="Q1124" t="str">
            <v>MULTI</v>
          </cell>
          <cell r="R1124">
            <v>0</v>
          </cell>
          <cell r="S1124">
            <v>191.0326</v>
          </cell>
          <cell r="T1124">
            <v>191.0326</v>
          </cell>
          <cell r="U1124">
            <v>1</v>
          </cell>
        </row>
        <row r="1125">
          <cell r="A1125" t="str">
            <v>FRN4.0E1E-4E</v>
          </cell>
          <cell r="B1125" t="str">
            <v>GS090618</v>
          </cell>
          <cell r="C1125">
            <v>3</v>
          </cell>
          <cell r="D1125" t="str">
            <v>GI090753</v>
          </cell>
          <cell r="E1125">
            <v>20090217</v>
          </cell>
          <cell r="F1125" t="str">
            <v>4540</v>
          </cell>
          <cell r="G1125" t="str">
            <v>PETER ELECTRONIC GMBH &amp; CO. KG</v>
          </cell>
          <cell r="H1125" t="str">
            <v>STOCK SALES</v>
          </cell>
          <cell r="I1125">
            <v>143</v>
          </cell>
          <cell r="J1125" t="str">
            <v>Feb-2009</v>
          </cell>
          <cell r="K1125" t="str">
            <v>Feb-2009</v>
          </cell>
          <cell r="L1125" t="str">
            <v>GF</v>
          </cell>
          <cell r="M1125" t="str">
            <v>INVERTER</v>
          </cell>
          <cell r="N1125" t="str">
            <v>PCS</v>
          </cell>
          <cell r="O1125">
            <v>157</v>
          </cell>
          <cell r="P1125">
            <v>240</v>
          </cell>
          <cell r="Q1125" t="str">
            <v>MULTI</v>
          </cell>
          <cell r="R1125">
            <v>0</v>
          </cell>
          <cell r="S1125">
            <v>239.69309999999999</v>
          </cell>
          <cell r="T1125">
            <v>239.69309999999999</v>
          </cell>
          <cell r="U1125">
            <v>1</v>
          </cell>
        </row>
        <row r="1126">
          <cell r="A1126" t="str">
            <v>FRN4.0E1E-4E</v>
          </cell>
          <cell r="B1126" t="str">
            <v>GS090685</v>
          </cell>
          <cell r="C1126">
            <v>1</v>
          </cell>
          <cell r="D1126" t="str">
            <v>GI090819</v>
          </cell>
          <cell r="E1126">
            <v>20090220</v>
          </cell>
          <cell r="F1126" t="str">
            <v>4351</v>
          </cell>
          <cell r="G1126" t="str">
            <v>ACTION CONTROL B.V.</v>
          </cell>
          <cell r="H1126" t="str">
            <v>STOCK SALES</v>
          </cell>
          <cell r="I1126">
            <v>140</v>
          </cell>
          <cell r="J1126" t="str">
            <v>Feb-2009</v>
          </cell>
          <cell r="K1126" t="str">
            <v>Feb-2009</v>
          </cell>
          <cell r="L1126" t="str">
            <v>GF</v>
          </cell>
          <cell r="M1126" t="str">
            <v>INVERTER</v>
          </cell>
          <cell r="N1126" t="str">
            <v>PCS</v>
          </cell>
          <cell r="O1126">
            <v>157</v>
          </cell>
          <cell r="P1126">
            <v>240</v>
          </cell>
          <cell r="Q1126" t="str">
            <v>MULTI</v>
          </cell>
          <cell r="R1126">
            <v>0</v>
          </cell>
          <cell r="S1126">
            <v>239.69309999999999</v>
          </cell>
          <cell r="T1126">
            <v>719.07929999999999</v>
          </cell>
          <cell r="U1126">
            <v>3</v>
          </cell>
        </row>
        <row r="1127">
          <cell r="A1127" t="str">
            <v>FRN4.0E1E-4E</v>
          </cell>
          <cell r="B1127" t="str">
            <v>GS090674</v>
          </cell>
          <cell r="C1127">
            <v>3</v>
          </cell>
          <cell r="D1127" t="str">
            <v>GI090810</v>
          </cell>
          <cell r="E1127">
            <v>20090223</v>
          </cell>
          <cell r="F1127" t="str">
            <v>7271</v>
          </cell>
          <cell r="G1127" t="str">
            <v>LOENNE SCANDINAVIA A. S. (S)</v>
          </cell>
          <cell r="H1127" t="str">
            <v>STOCK SALES</v>
          </cell>
          <cell r="I1127">
            <v>137</v>
          </cell>
          <cell r="J1127" t="str">
            <v>Feb-2009</v>
          </cell>
          <cell r="K1127" t="str">
            <v>Feb-2009</v>
          </cell>
          <cell r="L1127" t="str">
            <v>GF</v>
          </cell>
          <cell r="M1127" t="str">
            <v>INVERTER</v>
          </cell>
          <cell r="N1127" t="str">
            <v>PCS</v>
          </cell>
          <cell r="O1127">
            <v>157</v>
          </cell>
          <cell r="P1127">
            <v>240</v>
          </cell>
          <cell r="Q1127" t="str">
            <v>MULTI</v>
          </cell>
          <cell r="R1127">
            <v>0</v>
          </cell>
          <cell r="S1127">
            <v>239.69309999999999</v>
          </cell>
          <cell r="T1127">
            <v>719.07929999999999</v>
          </cell>
          <cell r="U1127">
            <v>3</v>
          </cell>
        </row>
        <row r="1128">
          <cell r="A1128" t="str">
            <v>FRN4.0E1E-4E</v>
          </cell>
          <cell r="B1128" t="str">
            <v>GS090698</v>
          </cell>
          <cell r="C1128">
            <v>10</v>
          </cell>
          <cell r="D1128" t="str">
            <v>GI090839</v>
          </cell>
          <cell r="E1128">
            <v>20090223</v>
          </cell>
          <cell r="F1128" t="str">
            <v>7950</v>
          </cell>
          <cell r="G1128" t="str">
            <v>FUJI ELECTRIC FA EUROPE (CH) GMBH</v>
          </cell>
          <cell r="H1128" t="str">
            <v>STOCK SALES</v>
          </cell>
          <cell r="I1128">
            <v>136</v>
          </cell>
          <cell r="J1128" t="str">
            <v>Feb-2009</v>
          </cell>
          <cell r="K1128" t="str">
            <v>Feb-2009</v>
          </cell>
          <cell r="L1128" t="str">
            <v>GF</v>
          </cell>
          <cell r="M1128" t="str">
            <v>INVERTER</v>
          </cell>
          <cell r="N1128" t="str">
            <v>PCS</v>
          </cell>
          <cell r="O1128">
            <v>157</v>
          </cell>
          <cell r="P1128">
            <v>240</v>
          </cell>
          <cell r="Q1128" t="str">
            <v>MULTI</v>
          </cell>
          <cell r="R1128">
            <v>0</v>
          </cell>
          <cell r="S1128">
            <v>239.69309999999999</v>
          </cell>
          <cell r="T1128">
            <v>239.69309999999999</v>
          </cell>
          <cell r="U1128">
            <v>1</v>
          </cell>
        </row>
        <row r="1129">
          <cell r="A1129" t="str">
            <v>FRN4.0E1E-4E</v>
          </cell>
          <cell r="B1129" t="str">
            <v>GS090616</v>
          </cell>
          <cell r="C1129">
            <v>47</v>
          </cell>
          <cell r="D1129" t="str">
            <v>GI090887</v>
          </cell>
          <cell r="E1129">
            <v>20090225</v>
          </cell>
          <cell r="F1129" t="str">
            <v>4028</v>
          </cell>
          <cell r="G1129" t="str">
            <v>KON-TEK AUTOMATION AND DRIVES</v>
          </cell>
          <cell r="H1129" t="str">
            <v>STOCK SALES</v>
          </cell>
          <cell r="I1129">
            <v>116</v>
          </cell>
          <cell r="J1129" t="str">
            <v>Feb-2009</v>
          </cell>
          <cell r="K1129" t="str">
            <v>Feb-2009</v>
          </cell>
          <cell r="L1129" t="str">
            <v>GF</v>
          </cell>
          <cell r="M1129" t="str">
            <v>INVERTER</v>
          </cell>
          <cell r="N1129" t="str">
            <v>PCS</v>
          </cell>
          <cell r="O1129">
            <v>157</v>
          </cell>
          <cell r="P1129">
            <v>240</v>
          </cell>
          <cell r="Q1129" t="str">
            <v>MULTI</v>
          </cell>
          <cell r="R1129">
            <v>0</v>
          </cell>
          <cell r="S1129">
            <v>239.69309999999999</v>
          </cell>
          <cell r="T1129">
            <v>4793.8620000000001</v>
          </cell>
          <cell r="U1129">
            <v>20</v>
          </cell>
        </row>
        <row r="1130">
          <cell r="A1130" t="str">
            <v>FRN4.0E1E-4E</v>
          </cell>
          <cell r="B1130" t="str">
            <v>GS090661</v>
          </cell>
          <cell r="C1130">
            <v>5</v>
          </cell>
          <cell r="D1130" t="str">
            <v>GI090895</v>
          </cell>
          <cell r="E1130">
            <v>20090227</v>
          </cell>
          <cell r="F1130" t="str">
            <v>4380</v>
          </cell>
          <cell r="G1130" t="str">
            <v>AMTEK,  SPOL. S R.0.</v>
          </cell>
          <cell r="H1130" t="str">
            <v>STOCK SALES</v>
          </cell>
          <cell r="I1130">
            <v>115</v>
          </cell>
          <cell r="J1130" t="str">
            <v>Feb-2009</v>
          </cell>
          <cell r="K1130" t="str">
            <v>Feb-2009</v>
          </cell>
          <cell r="L1130" t="str">
            <v>GF</v>
          </cell>
          <cell r="M1130" t="str">
            <v>INVERTER</v>
          </cell>
          <cell r="N1130" t="str">
            <v>PCS</v>
          </cell>
          <cell r="O1130">
            <v>157</v>
          </cell>
          <cell r="P1130">
            <v>240</v>
          </cell>
          <cell r="Q1130" t="str">
            <v>MULTI</v>
          </cell>
          <cell r="R1130">
            <v>0</v>
          </cell>
          <cell r="S1130">
            <v>239.69309999999999</v>
          </cell>
          <cell r="T1130">
            <v>239.69309999999999</v>
          </cell>
          <cell r="U1130">
            <v>1</v>
          </cell>
        </row>
        <row r="1131">
          <cell r="A1131" t="str">
            <v>FRN4.0E1E-4LM</v>
          </cell>
          <cell r="B1131" t="str">
            <v>GS084426</v>
          </cell>
          <cell r="C1131">
            <v>4</v>
          </cell>
          <cell r="D1131" t="str">
            <v>GI090332</v>
          </cell>
          <cell r="E1131">
            <v>20090202</v>
          </cell>
          <cell r="F1131" t="str">
            <v>7772</v>
          </cell>
          <cell r="G1131" t="str">
            <v>SELE, S.R.L.</v>
          </cell>
          <cell r="H1131" t="str">
            <v>STOCK SALES</v>
          </cell>
          <cell r="I1131">
            <v>169</v>
          </cell>
          <cell r="J1131" t="str">
            <v>Feb-2009</v>
          </cell>
          <cell r="K1131" t="str">
            <v>Feb-2009</v>
          </cell>
          <cell r="L1131" t="str">
            <v>GF</v>
          </cell>
          <cell r="M1131" t="str">
            <v>INVERTER</v>
          </cell>
          <cell r="N1131" t="str">
            <v>PCS</v>
          </cell>
          <cell r="O1131">
            <v>171</v>
          </cell>
          <cell r="P1131">
            <v>237</v>
          </cell>
          <cell r="Q1131" t="str">
            <v>MULTI</v>
          </cell>
          <cell r="R1131">
            <v>0</v>
          </cell>
          <cell r="S1131">
            <v>237.4768</v>
          </cell>
          <cell r="T1131">
            <v>474.95359999999999</v>
          </cell>
          <cell r="U1131">
            <v>2</v>
          </cell>
        </row>
        <row r="1132">
          <cell r="A1132" t="str">
            <v>FRN4.0E1E-4LM</v>
          </cell>
          <cell r="B1132" t="str">
            <v>GS090397</v>
          </cell>
          <cell r="C1132">
            <v>2</v>
          </cell>
          <cell r="D1132" t="str">
            <v>GI090512</v>
          </cell>
          <cell r="E1132">
            <v>20090203</v>
          </cell>
          <cell r="F1132" t="str">
            <v>7489</v>
          </cell>
          <cell r="G1132" t="str">
            <v>ALPHA MOTION S. A.</v>
          </cell>
          <cell r="H1132" t="str">
            <v>STOCK SALES</v>
          </cell>
          <cell r="I1132">
            <v>154</v>
          </cell>
          <cell r="J1132" t="str">
            <v>Feb-2009</v>
          </cell>
          <cell r="K1132" t="str">
            <v>Feb-2009</v>
          </cell>
          <cell r="L1132" t="str">
            <v>GF</v>
          </cell>
          <cell r="M1132" t="str">
            <v>INVERTER</v>
          </cell>
          <cell r="N1132" t="str">
            <v>PCS</v>
          </cell>
          <cell r="O1132">
            <v>171</v>
          </cell>
          <cell r="P1132">
            <v>237</v>
          </cell>
          <cell r="Q1132" t="str">
            <v>MULTI</v>
          </cell>
          <cell r="R1132">
            <v>0</v>
          </cell>
          <cell r="S1132">
            <v>237.4768</v>
          </cell>
          <cell r="T1132">
            <v>3562.152</v>
          </cell>
          <cell r="U1132">
            <v>15</v>
          </cell>
        </row>
        <row r="1133">
          <cell r="A1133" t="str">
            <v>FRN4.0E1E-4LM</v>
          </cell>
          <cell r="B1133" t="str">
            <v>GS090441</v>
          </cell>
          <cell r="C1133">
            <v>4</v>
          </cell>
          <cell r="D1133" t="str">
            <v>GI090590</v>
          </cell>
          <cell r="E1133">
            <v>20090206</v>
          </cell>
          <cell r="F1133" t="str">
            <v>7772</v>
          </cell>
          <cell r="G1133" t="str">
            <v>SELE, S.R.L.</v>
          </cell>
          <cell r="H1133" t="str">
            <v>STOCK SALES</v>
          </cell>
          <cell r="I1133">
            <v>146</v>
          </cell>
          <cell r="J1133" t="str">
            <v>Feb-2009</v>
          </cell>
          <cell r="K1133" t="str">
            <v>Feb-2009</v>
          </cell>
          <cell r="L1133" t="str">
            <v>GF</v>
          </cell>
          <cell r="M1133" t="str">
            <v>INVERTER</v>
          </cell>
          <cell r="N1133" t="str">
            <v>PCS</v>
          </cell>
          <cell r="O1133">
            <v>171</v>
          </cell>
          <cell r="P1133">
            <v>237</v>
          </cell>
          <cell r="Q1133" t="str">
            <v>MULTI</v>
          </cell>
          <cell r="R1133">
            <v>0</v>
          </cell>
          <cell r="S1133">
            <v>237.4768</v>
          </cell>
          <cell r="T1133">
            <v>1899.8144</v>
          </cell>
          <cell r="U1133">
            <v>8</v>
          </cell>
        </row>
        <row r="1134">
          <cell r="A1134" t="str">
            <v>FRN4.0E1E-4LM</v>
          </cell>
          <cell r="B1134" t="str">
            <v>GS090715</v>
          </cell>
          <cell r="C1134">
            <v>2</v>
          </cell>
          <cell r="D1134" t="str">
            <v>GI090857</v>
          </cell>
          <cell r="E1134">
            <v>20090224</v>
          </cell>
          <cell r="F1134" t="str">
            <v>7489</v>
          </cell>
          <cell r="G1134" t="str">
            <v>ALPHA MOTION S. A.</v>
          </cell>
          <cell r="H1134" t="str">
            <v>STOCK SALES</v>
          </cell>
          <cell r="I1134">
            <v>136</v>
          </cell>
          <cell r="J1134" t="str">
            <v>Feb-2009</v>
          </cell>
          <cell r="K1134" t="str">
            <v>Feb-2009</v>
          </cell>
          <cell r="L1134" t="str">
            <v>GF</v>
          </cell>
          <cell r="M1134" t="str">
            <v>INVERTER</v>
          </cell>
          <cell r="N1134" t="str">
            <v>PCS</v>
          </cell>
          <cell r="O1134">
            <v>171</v>
          </cell>
          <cell r="P1134">
            <v>237</v>
          </cell>
          <cell r="Q1134" t="str">
            <v>MULTI</v>
          </cell>
          <cell r="R1134">
            <v>0</v>
          </cell>
          <cell r="S1134">
            <v>237.4768</v>
          </cell>
          <cell r="T1134">
            <v>2374.768</v>
          </cell>
          <cell r="U1134">
            <v>10</v>
          </cell>
        </row>
        <row r="1135">
          <cell r="A1135" t="str">
            <v>FRN4.0E1E-4LM</v>
          </cell>
          <cell r="B1135" t="str">
            <v>GS090719</v>
          </cell>
          <cell r="C1135">
            <v>1</v>
          </cell>
          <cell r="D1135" t="str">
            <v>GI090867</v>
          </cell>
          <cell r="E1135">
            <v>20090224</v>
          </cell>
          <cell r="F1135" t="str">
            <v>7489</v>
          </cell>
          <cell r="G1135" t="str">
            <v>ALPHA MOTION S. A.</v>
          </cell>
          <cell r="H1135" t="str">
            <v>STOCK SALES</v>
          </cell>
          <cell r="I1135">
            <v>126</v>
          </cell>
          <cell r="J1135" t="str">
            <v>Feb-2009</v>
          </cell>
          <cell r="K1135" t="str">
            <v>Feb-2009</v>
          </cell>
          <cell r="L1135" t="str">
            <v>GF</v>
          </cell>
          <cell r="M1135" t="str">
            <v>INVERTER</v>
          </cell>
          <cell r="N1135" t="str">
            <v>PCS</v>
          </cell>
          <cell r="O1135">
            <v>171</v>
          </cell>
          <cell r="P1135">
            <v>237</v>
          </cell>
          <cell r="Q1135" t="str">
            <v>MULTI</v>
          </cell>
          <cell r="R1135">
            <v>0</v>
          </cell>
          <cell r="S1135">
            <v>237.4768</v>
          </cell>
          <cell r="T1135">
            <v>2374.768</v>
          </cell>
          <cell r="U1135">
            <v>10</v>
          </cell>
        </row>
        <row r="1136">
          <cell r="A1136" t="str">
            <v>FRN4.0E1E-4LM</v>
          </cell>
          <cell r="B1136" t="str">
            <v>GS090616</v>
          </cell>
          <cell r="C1136">
            <v>52</v>
          </cell>
          <cell r="D1136" t="str">
            <v>GI090887</v>
          </cell>
          <cell r="E1136">
            <v>20090225</v>
          </cell>
          <cell r="F1136" t="str">
            <v>4028</v>
          </cell>
          <cell r="G1136" t="str">
            <v>KON-TEK AUTOMATION AND DRIVES</v>
          </cell>
          <cell r="H1136" t="str">
            <v>STOCK SALES</v>
          </cell>
          <cell r="I1136">
            <v>122</v>
          </cell>
          <cell r="J1136" t="str">
            <v>Feb-2009</v>
          </cell>
          <cell r="K1136" t="str">
            <v>Feb-2009</v>
          </cell>
          <cell r="L1136" t="str">
            <v>GF</v>
          </cell>
          <cell r="M1136" t="str">
            <v>INVERTER</v>
          </cell>
          <cell r="N1136" t="str">
            <v>PCS</v>
          </cell>
          <cell r="O1136">
            <v>171</v>
          </cell>
          <cell r="P1136">
            <v>237</v>
          </cell>
          <cell r="Q1136" t="str">
            <v>MULTI</v>
          </cell>
          <cell r="R1136">
            <v>0</v>
          </cell>
          <cell r="S1136">
            <v>237.4768</v>
          </cell>
          <cell r="T1136">
            <v>949.90719999999999</v>
          </cell>
          <cell r="U1136">
            <v>4</v>
          </cell>
        </row>
        <row r="1137">
          <cell r="A1137" t="str">
            <v>FRN4.0E1E-4LM</v>
          </cell>
          <cell r="B1137" t="str">
            <v>GS090781</v>
          </cell>
          <cell r="C1137">
            <v>1</v>
          </cell>
          <cell r="D1137" t="str">
            <v>GI090931</v>
          </cell>
          <cell r="E1137">
            <v>20090227</v>
          </cell>
          <cell r="F1137" t="str">
            <v>4450</v>
          </cell>
          <cell r="G1137" t="str">
            <v>FUJI ELECTRIC FA SUCURSAL EN ESPA?A</v>
          </cell>
          <cell r="H1137" t="str">
            <v>STOCK SALES</v>
          </cell>
          <cell r="I1137">
            <v>114</v>
          </cell>
          <cell r="J1137" t="str">
            <v>Feb-2009</v>
          </cell>
          <cell r="K1137" t="str">
            <v>Feb-2009</v>
          </cell>
          <cell r="L1137" t="str">
            <v>GF</v>
          </cell>
          <cell r="M1137" t="str">
            <v>INVERTER</v>
          </cell>
          <cell r="N1137" t="str">
            <v>PCS</v>
          </cell>
          <cell r="O1137">
            <v>171</v>
          </cell>
          <cell r="P1137">
            <v>237</v>
          </cell>
          <cell r="Q1137" t="str">
            <v>MULTI</v>
          </cell>
          <cell r="R1137">
            <v>0</v>
          </cell>
          <cell r="S1137">
            <v>237.4768</v>
          </cell>
          <cell r="T1137">
            <v>1899.8144</v>
          </cell>
          <cell r="U1137">
            <v>8</v>
          </cell>
        </row>
        <row r="1138">
          <cell r="A1138" t="str">
            <v>FRN4.0E1S-2LM</v>
          </cell>
          <cell r="B1138" t="str">
            <v>GS090683</v>
          </cell>
          <cell r="C1138">
            <v>1</v>
          </cell>
          <cell r="D1138" t="str">
            <v>GI090818</v>
          </cell>
          <cell r="E1138">
            <v>20090220</v>
          </cell>
          <cell r="F1138" t="str">
            <v>4450</v>
          </cell>
          <cell r="G1138" t="str">
            <v>FUJI ELECTRIC FA SUCURSAL EN ESPA?A</v>
          </cell>
          <cell r="H1138" t="str">
            <v>STOCK SALES</v>
          </cell>
          <cell r="I1138">
            <v>0</v>
          </cell>
          <cell r="J1138" t="str">
            <v>Feb-2009</v>
          </cell>
          <cell r="K1138" t="str">
            <v>Feb-2009</v>
          </cell>
          <cell r="L1138" t="str">
            <v>GF</v>
          </cell>
          <cell r="M1138" t="str">
            <v>INVERTER</v>
          </cell>
          <cell r="N1138" t="str">
            <v>PCS</v>
          </cell>
          <cell r="O1138">
            <v>4</v>
          </cell>
          <cell r="P1138">
            <v>204</v>
          </cell>
          <cell r="Q1138" t="str">
            <v>MULTI</v>
          </cell>
          <cell r="R1138">
            <v>0</v>
          </cell>
          <cell r="S1138">
            <v>204.38</v>
          </cell>
          <cell r="T1138">
            <v>817.52</v>
          </cell>
          <cell r="U1138">
            <v>4</v>
          </cell>
        </row>
        <row r="1139">
          <cell r="A1139" t="str">
            <v>FRN5.5E1S-2LM</v>
          </cell>
          <cell r="B1139" t="str">
            <v>GS084080</v>
          </cell>
          <cell r="C1139">
            <v>3</v>
          </cell>
          <cell r="D1139" t="str">
            <v>GI090703</v>
          </cell>
          <cell r="E1139">
            <v>20090213</v>
          </cell>
          <cell r="F1139" t="str">
            <v>4450</v>
          </cell>
          <cell r="G1139" t="str">
            <v>FUJI ELECTRIC FA SUCURSAL EN ESPA?A</v>
          </cell>
          <cell r="H1139" t="str">
            <v>STOCK SALES</v>
          </cell>
          <cell r="I1139">
            <v>45</v>
          </cell>
          <cell r="J1139" t="str">
            <v>Feb-2009</v>
          </cell>
          <cell r="K1139" t="str">
            <v>Feb-2009</v>
          </cell>
          <cell r="L1139" t="str">
            <v>GF</v>
          </cell>
          <cell r="M1139" t="str">
            <v>INVERTER</v>
          </cell>
          <cell r="N1139" t="str">
            <v>PCS</v>
          </cell>
          <cell r="O1139">
            <v>57</v>
          </cell>
          <cell r="P1139">
            <v>306</v>
          </cell>
          <cell r="Q1139" t="str">
            <v>MULTI</v>
          </cell>
          <cell r="R1139">
            <v>0</v>
          </cell>
          <cell r="S1139">
            <v>306.47000000000003</v>
          </cell>
          <cell r="T1139">
            <v>3064.7</v>
          </cell>
          <cell r="U1139">
            <v>10</v>
          </cell>
        </row>
        <row r="1140">
          <cell r="A1140" t="str">
            <v>FRN5.5E1S-2LM</v>
          </cell>
          <cell r="B1140" t="str">
            <v>GS090781</v>
          </cell>
          <cell r="C1140">
            <v>5</v>
          </cell>
          <cell r="D1140" t="str">
            <v>GI090931</v>
          </cell>
          <cell r="E1140">
            <v>20090227</v>
          </cell>
          <cell r="F1140" t="str">
            <v>4450</v>
          </cell>
          <cell r="G1140" t="str">
            <v>FUJI ELECTRIC FA SUCURSAL EN ESPA?A</v>
          </cell>
          <cell r="H1140" t="str">
            <v>STOCK SALES</v>
          </cell>
          <cell r="I1140">
            <v>43</v>
          </cell>
          <cell r="J1140" t="str">
            <v>Feb-2009</v>
          </cell>
          <cell r="K1140" t="str">
            <v>Feb-2009</v>
          </cell>
          <cell r="L1140" t="str">
            <v>GF</v>
          </cell>
          <cell r="M1140" t="str">
            <v>INVERTER</v>
          </cell>
          <cell r="N1140" t="str">
            <v>PCS</v>
          </cell>
          <cell r="O1140">
            <v>57</v>
          </cell>
          <cell r="P1140">
            <v>306</v>
          </cell>
          <cell r="Q1140" t="str">
            <v>MULTI</v>
          </cell>
          <cell r="R1140">
            <v>0</v>
          </cell>
          <cell r="S1140">
            <v>306.47000000000003</v>
          </cell>
          <cell r="T1140">
            <v>612.94000000000005</v>
          </cell>
          <cell r="U1140">
            <v>2</v>
          </cell>
        </row>
        <row r="1141">
          <cell r="A1141" t="str">
            <v>FRN5.5E1S-4E</v>
          </cell>
          <cell r="B1141" t="str">
            <v>GS090525</v>
          </cell>
          <cell r="C1141">
            <v>7</v>
          </cell>
          <cell r="D1141" t="str">
            <v>GI090658</v>
          </cell>
          <cell r="E1141">
            <v>20090211</v>
          </cell>
          <cell r="F1141" t="str">
            <v>4080</v>
          </cell>
          <cell r="G1141" t="str">
            <v>SIDE SERVICIO INDUSTRIAL DE ELECTRONICA SA</v>
          </cell>
          <cell r="H1141" t="str">
            <v>STOCK SALES</v>
          </cell>
          <cell r="I1141">
            <v>496</v>
          </cell>
          <cell r="J1141" t="str">
            <v>Feb-2009</v>
          </cell>
          <cell r="K1141" t="str">
            <v>Feb-2009</v>
          </cell>
          <cell r="L1141" t="str">
            <v>GF</v>
          </cell>
          <cell r="M1141" t="str">
            <v>INVERTER</v>
          </cell>
          <cell r="N1141" t="str">
            <v>PCS</v>
          </cell>
          <cell r="O1141">
            <v>498</v>
          </cell>
          <cell r="P1141">
            <v>291</v>
          </cell>
          <cell r="Q1141" t="str">
            <v>MULTI</v>
          </cell>
          <cell r="R1141">
            <v>0</v>
          </cell>
          <cell r="S1141">
            <v>291.0598</v>
          </cell>
          <cell r="T1141">
            <v>582.11959999999999</v>
          </cell>
          <cell r="U1141">
            <v>2</v>
          </cell>
        </row>
        <row r="1142">
          <cell r="A1142" t="str">
            <v>FRN5.5E1S-4E</v>
          </cell>
          <cell r="B1142" t="str">
            <v>GS090537</v>
          </cell>
          <cell r="C1142">
            <v>9</v>
          </cell>
          <cell r="D1142" t="str">
            <v>GI090723</v>
          </cell>
          <cell r="E1142">
            <v>20090216</v>
          </cell>
          <cell r="F1142" t="str">
            <v>7760</v>
          </cell>
          <cell r="G1142" t="str">
            <v>BIMEX SRL</v>
          </cell>
          <cell r="H1142" t="str">
            <v>STOCK SALES</v>
          </cell>
          <cell r="I1142">
            <v>494</v>
          </cell>
          <cell r="J1142" t="str">
            <v>Feb-2009</v>
          </cell>
          <cell r="K1142" t="str">
            <v>Feb-2009</v>
          </cell>
          <cell r="L1142" t="str">
            <v>GF</v>
          </cell>
          <cell r="M1142" t="str">
            <v>INVERTER</v>
          </cell>
          <cell r="N1142" t="str">
            <v>PCS</v>
          </cell>
          <cell r="O1142">
            <v>498</v>
          </cell>
          <cell r="P1142">
            <v>291</v>
          </cell>
          <cell r="Q1142" t="str">
            <v>MULTI</v>
          </cell>
          <cell r="R1142">
            <v>0</v>
          </cell>
          <cell r="S1142">
            <v>291.0598</v>
          </cell>
          <cell r="T1142">
            <v>582.11959999999999</v>
          </cell>
          <cell r="U1142">
            <v>2</v>
          </cell>
        </row>
        <row r="1143">
          <cell r="A1143" t="str">
            <v>FRN5.5E1S-4E</v>
          </cell>
          <cell r="B1143" t="str">
            <v>GS090616</v>
          </cell>
          <cell r="C1143">
            <v>40</v>
          </cell>
          <cell r="D1143" t="str">
            <v>GI090887</v>
          </cell>
          <cell r="E1143">
            <v>20090225</v>
          </cell>
          <cell r="F1143" t="str">
            <v>4028</v>
          </cell>
          <cell r="G1143" t="str">
            <v>KON-TEK AUTOMATION AND DRIVES</v>
          </cell>
          <cell r="H1143" t="str">
            <v>STOCK SALES</v>
          </cell>
          <cell r="I1143">
            <v>488</v>
          </cell>
          <cell r="J1143" t="str">
            <v>Feb-2009</v>
          </cell>
          <cell r="K1143" t="str">
            <v>Feb-2009</v>
          </cell>
          <cell r="L1143" t="str">
            <v>GF</v>
          </cell>
          <cell r="M1143" t="str">
            <v>INVERTER</v>
          </cell>
          <cell r="N1143" t="str">
            <v>PCS</v>
          </cell>
          <cell r="O1143">
            <v>498</v>
          </cell>
          <cell r="P1143">
            <v>291</v>
          </cell>
          <cell r="Q1143" t="str">
            <v>MULTI</v>
          </cell>
          <cell r="R1143">
            <v>0</v>
          </cell>
          <cell r="S1143">
            <v>291.0598</v>
          </cell>
          <cell r="T1143">
            <v>1746.3588</v>
          </cell>
          <cell r="U1143">
            <v>6</v>
          </cell>
        </row>
        <row r="1144">
          <cell r="A1144" t="str">
            <v>FRN5.5E1S-4E</v>
          </cell>
          <cell r="B1144" t="str">
            <v>GS090725</v>
          </cell>
          <cell r="C1144">
            <v>3</v>
          </cell>
          <cell r="D1144" t="str">
            <v>GI090933</v>
          </cell>
          <cell r="E1144">
            <v>20090227</v>
          </cell>
          <cell r="F1144" t="str">
            <v>4080</v>
          </cell>
          <cell r="G1144" t="str">
            <v>SIDE SERVICIO INDUSTRIAL DE ELECTRONICA SA</v>
          </cell>
          <cell r="H1144" t="str">
            <v>STOCK SALES</v>
          </cell>
          <cell r="I1144">
            <v>483</v>
          </cell>
          <cell r="J1144" t="str">
            <v>Feb-2009</v>
          </cell>
          <cell r="K1144" t="str">
            <v>Feb-2009</v>
          </cell>
          <cell r="L1144" t="str">
            <v>GF</v>
          </cell>
          <cell r="M1144" t="str">
            <v>INVERTER</v>
          </cell>
          <cell r="N1144" t="str">
            <v>PCS</v>
          </cell>
          <cell r="O1144">
            <v>498</v>
          </cell>
          <cell r="P1144">
            <v>291</v>
          </cell>
          <cell r="Q1144" t="str">
            <v>MULTI</v>
          </cell>
          <cell r="R1144">
            <v>0</v>
          </cell>
          <cell r="S1144">
            <v>291.0598</v>
          </cell>
          <cell r="T1144">
            <v>1455.299</v>
          </cell>
          <cell r="U1144">
            <v>5</v>
          </cell>
        </row>
        <row r="1145">
          <cell r="A1145" t="str">
            <v>FRN5.5E1S-4LM</v>
          </cell>
          <cell r="B1145" t="str">
            <v>GS084426</v>
          </cell>
          <cell r="C1145">
            <v>1</v>
          </cell>
          <cell r="D1145" t="str">
            <v>GI090332</v>
          </cell>
          <cell r="E1145">
            <v>20090202</v>
          </cell>
          <cell r="F1145" t="str">
            <v>7772</v>
          </cell>
          <cell r="G1145" t="str">
            <v>SELE, S.R.L.</v>
          </cell>
          <cell r="H1145" t="str">
            <v>STOCK SALES</v>
          </cell>
          <cell r="I1145">
            <v>537</v>
          </cell>
          <cell r="J1145" t="str">
            <v>Feb-2009</v>
          </cell>
          <cell r="K1145" t="str">
            <v>Feb-2009</v>
          </cell>
          <cell r="L1145" t="str">
            <v>GF</v>
          </cell>
          <cell r="M1145" t="str">
            <v>INVERTER</v>
          </cell>
          <cell r="N1145" t="str">
            <v>PCS</v>
          </cell>
          <cell r="O1145">
            <v>545</v>
          </cell>
          <cell r="P1145">
            <v>271</v>
          </cell>
          <cell r="Q1145" t="str">
            <v>MULTI</v>
          </cell>
          <cell r="R1145">
            <v>0</v>
          </cell>
          <cell r="S1145">
            <v>270.87240000000003</v>
          </cell>
          <cell r="T1145">
            <v>2166.9792000000002</v>
          </cell>
          <cell r="U1145">
            <v>8</v>
          </cell>
        </row>
        <row r="1146">
          <cell r="A1146" t="str">
            <v>FRN5.5E1S-4LM</v>
          </cell>
          <cell r="B1146" t="str">
            <v>GS090441</v>
          </cell>
          <cell r="C1146">
            <v>1</v>
          </cell>
          <cell r="D1146" t="str">
            <v>GI090590</v>
          </cell>
          <cell r="E1146">
            <v>20090206</v>
          </cell>
          <cell r="F1146" t="str">
            <v>7772</v>
          </cell>
          <cell r="G1146" t="str">
            <v>SELE, S.R.L.</v>
          </cell>
          <cell r="H1146" t="str">
            <v>STOCK SALES</v>
          </cell>
          <cell r="I1146">
            <v>521</v>
          </cell>
          <cell r="J1146" t="str">
            <v>Feb-2009</v>
          </cell>
          <cell r="K1146" t="str">
            <v>Feb-2009</v>
          </cell>
          <cell r="L1146" t="str">
            <v>GF</v>
          </cell>
          <cell r="M1146" t="str">
            <v>INVERTER</v>
          </cell>
          <cell r="N1146" t="str">
            <v>PCS</v>
          </cell>
          <cell r="O1146">
            <v>545</v>
          </cell>
          <cell r="P1146">
            <v>271</v>
          </cell>
          <cell r="Q1146" t="str">
            <v>MULTI</v>
          </cell>
          <cell r="R1146">
            <v>0</v>
          </cell>
          <cell r="S1146">
            <v>270.87240000000003</v>
          </cell>
          <cell r="T1146">
            <v>4333.9584000000004</v>
          </cell>
          <cell r="U1146">
            <v>16</v>
          </cell>
        </row>
        <row r="1147">
          <cell r="A1147" t="str">
            <v>FRN5.5E1S-4LM</v>
          </cell>
          <cell r="B1147" t="str">
            <v>GS090715</v>
          </cell>
          <cell r="C1147">
            <v>3</v>
          </cell>
          <cell r="D1147" t="str">
            <v>GI090857</v>
          </cell>
          <cell r="E1147">
            <v>20090224</v>
          </cell>
          <cell r="F1147" t="str">
            <v>7489</v>
          </cell>
          <cell r="G1147" t="str">
            <v>ALPHA MOTION S. A.</v>
          </cell>
          <cell r="H1147" t="str">
            <v>STOCK SALES</v>
          </cell>
          <cell r="I1147">
            <v>511</v>
          </cell>
          <cell r="J1147" t="str">
            <v>Feb-2009</v>
          </cell>
          <cell r="K1147" t="str">
            <v>Feb-2009</v>
          </cell>
          <cell r="L1147" t="str">
            <v>GF</v>
          </cell>
          <cell r="M1147" t="str">
            <v>INVERTER</v>
          </cell>
          <cell r="N1147" t="str">
            <v>PCS</v>
          </cell>
          <cell r="O1147">
            <v>545</v>
          </cell>
          <cell r="P1147">
            <v>271</v>
          </cell>
          <cell r="Q1147" t="str">
            <v>MULTI</v>
          </cell>
          <cell r="R1147">
            <v>0</v>
          </cell>
          <cell r="S1147">
            <v>270.87240000000003</v>
          </cell>
          <cell r="T1147">
            <v>2708.7240000000002</v>
          </cell>
          <cell r="U1147">
            <v>10</v>
          </cell>
        </row>
        <row r="1148">
          <cell r="A1148" t="str">
            <v>FRN5.5E1S-4LM</v>
          </cell>
          <cell r="B1148" t="str">
            <v>GS090719</v>
          </cell>
          <cell r="C1148">
            <v>2</v>
          </cell>
          <cell r="D1148" t="str">
            <v>GI090867</v>
          </cell>
          <cell r="E1148">
            <v>20090224</v>
          </cell>
          <cell r="F1148" t="str">
            <v>7489</v>
          </cell>
          <cell r="G1148" t="str">
            <v>ALPHA MOTION S. A.</v>
          </cell>
          <cell r="H1148" t="str">
            <v>STOCK SALES</v>
          </cell>
          <cell r="I1148">
            <v>501</v>
          </cell>
          <cell r="J1148" t="str">
            <v>Feb-2009</v>
          </cell>
          <cell r="K1148" t="str">
            <v>Feb-2009</v>
          </cell>
          <cell r="L1148" t="str">
            <v>GF</v>
          </cell>
          <cell r="M1148" t="str">
            <v>INVERTER</v>
          </cell>
          <cell r="N1148" t="str">
            <v>PCS</v>
          </cell>
          <cell r="O1148">
            <v>545</v>
          </cell>
          <cell r="P1148">
            <v>271</v>
          </cell>
          <cell r="Q1148" t="str">
            <v>MULTI</v>
          </cell>
          <cell r="R1148">
            <v>0</v>
          </cell>
          <cell r="S1148">
            <v>270.87240000000003</v>
          </cell>
          <cell r="T1148">
            <v>2708.7240000000002</v>
          </cell>
          <cell r="U1148">
            <v>10</v>
          </cell>
        </row>
        <row r="1149">
          <cell r="A1149" t="str">
            <v>FRN5.5E1S-4LM</v>
          </cell>
          <cell r="B1149" t="str">
            <v>GS090616</v>
          </cell>
          <cell r="C1149">
            <v>53</v>
          </cell>
          <cell r="D1149" t="str">
            <v>GI090887</v>
          </cell>
          <cell r="E1149">
            <v>20090225</v>
          </cell>
          <cell r="F1149" t="str">
            <v>4028</v>
          </cell>
          <cell r="G1149" t="str">
            <v>KON-TEK AUTOMATION AND DRIVES</v>
          </cell>
          <cell r="H1149" t="str">
            <v>STOCK SALES</v>
          </cell>
          <cell r="I1149">
            <v>498</v>
          </cell>
          <cell r="J1149" t="str">
            <v>Feb-2009</v>
          </cell>
          <cell r="K1149" t="str">
            <v>Feb-2009</v>
          </cell>
          <cell r="L1149" t="str">
            <v>GF</v>
          </cell>
          <cell r="M1149" t="str">
            <v>INVERTER</v>
          </cell>
          <cell r="N1149" t="str">
            <v>PCS</v>
          </cell>
          <cell r="O1149">
            <v>545</v>
          </cell>
          <cell r="P1149">
            <v>271</v>
          </cell>
          <cell r="Q1149" t="str">
            <v>MULTI</v>
          </cell>
          <cell r="R1149">
            <v>0</v>
          </cell>
          <cell r="S1149">
            <v>270.87240000000003</v>
          </cell>
          <cell r="T1149">
            <v>812.61720000000014</v>
          </cell>
          <cell r="U1149">
            <v>3</v>
          </cell>
        </row>
        <row r="1150">
          <cell r="A1150" t="str">
            <v>FRN5.5E1S-4LM</v>
          </cell>
          <cell r="B1150" t="str">
            <v>GS090781</v>
          </cell>
          <cell r="C1150">
            <v>2</v>
          </cell>
          <cell r="D1150" t="str">
            <v>GI090931</v>
          </cell>
          <cell r="E1150">
            <v>20090227</v>
          </cell>
          <cell r="F1150" t="str">
            <v>4450</v>
          </cell>
          <cell r="G1150" t="str">
            <v>FUJI ELECTRIC FA SUCURSAL EN ESPA?A</v>
          </cell>
          <cell r="H1150" t="str">
            <v>STOCK SALES</v>
          </cell>
          <cell r="I1150">
            <v>493</v>
          </cell>
          <cell r="J1150" t="str">
            <v>Feb-2009</v>
          </cell>
          <cell r="K1150" t="str">
            <v>Feb-2009</v>
          </cell>
          <cell r="L1150" t="str">
            <v>GF</v>
          </cell>
          <cell r="M1150" t="str">
            <v>INVERTER</v>
          </cell>
          <cell r="N1150" t="str">
            <v>PCS</v>
          </cell>
          <cell r="O1150">
            <v>545</v>
          </cell>
          <cell r="P1150">
            <v>271</v>
          </cell>
          <cell r="Q1150" t="str">
            <v>MULTI</v>
          </cell>
          <cell r="R1150">
            <v>0</v>
          </cell>
          <cell r="S1150">
            <v>270.87240000000003</v>
          </cell>
          <cell r="T1150">
            <v>1354.3620000000001</v>
          </cell>
          <cell r="U1150">
            <v>5</v>
          </cell>
        </row>
        <row r="1151">
          <cell r="A1151" t="str">
            <v>FRN5.5E1S-4LM</v>
          </cell>
          <cell r="B1151" t="str">
            <v>GS090628</v>
          </cell>
          <cell r="C1151">
            <v>1</v>
          </cell>
          <cell r="D1151" t="str">
            <v>GI090935</v>
          </cell>
          <cell r="E1151">
            <v>20090227</v>
          </cell>
          <cell r="F1151" t="str">
            <v>7869</v>
          </cell>
          <cell r="G1151" t="str">
            <v>SQUASC S.R.L</v>
          </cell>
          <cell r="H1151" t="str">
            <v>STOCK SALES</v>
          </cell>
          <cell r="I1151">
            <v>483</v>
          </cell>
          <cell r="J1151" t="str">
            <v>Feb-2009</v>
          </cell>
          <cell r="K1151" t="str">
            <v>Feb-2009</v>
          </cell>
          <cell r="L1151" t="str">
            <v>GF</v>
          </cell>
          <cell r="M1151" t="str">
            <v>INVERTER</v>
          </cell>
          <cell r="N1151" t="str">
            <v>PCS</v>
          </cell>
          <cell r="O1151">
            <v>545</v>
          </cell>
          <cell r="P1151">
            <v>271</v>
          </cell>
          <cell r="Q1151" t="str">
            <v>MULTI</v>
          </cell>
          <cell r="R1151">
            <v>0</v>
          </cell>
          <cell r="S1151">
            <v>270.87240000000003</v>
          </cell>
          <cell r="T1151">
            <v>2708.7240000000002</v>
          </cell>
          <cell r="U1151">
            <v>10</v>
          </cell>
        </row>
        <row r="1152">
          <cell r="A1152" t="str">
            <v>FRN7.5E1E-4E</v>
          </cell>
          <cell r="B1152" t="str">
            <v>GS090459</v>
          </cell>
          <cell r="C1152">
            <v>9</v>
          </cell>
          <cell r="D1152" t="str">
            <v>GI090589</v>
          </cell>
          <cell r="E1152">
            <v>20090206</v>
          </cell>
          <cell r="F1152" t="str">
            <v>7271</v>
          </cell>
          <cell r="G1152" t="str">
            <v>LOENNE SCANDINAVIA A. S. (S)</v>
          </cell>
          <cell r="H1152" t="str">
            <v>STOCK SALES</v>
          </cell>
          <cell r="I1152">
            <v>207</v>
          </cell>
          <cell r="J1152" t="str">
            <v>Feb-2009</v>
          </cell>
          <cell r="K1152" t="str">
            <v>Feb-2009</v>
          </cell>
          <cell r="L1152" t="str">
            <v>GF</v>
          </cell>
          <cell r="M1152" t="str">
            <v>INVERTER</v>
          </cell>
          <cell r="N1152" t="str">
            <v>PCS</v>
          </cell>
          <cell r="O1152">
            <v>208</v>
          </cell>
          <cell r="P1152">
            <v>323</v>
          </cell>
          <cell r="Q1152" t="str">
            <v>MULTI</v>
          </cell>
          <cell r="R1152">
            <v>0</v>
          </cell>
          <cell r="S1152">
            <v>323.22750000000002</v>
          </cell>
          <cell r="T1152">
            <v>323.22750000000002</v>
          </cell>
          <cell r="U1152">
            <v>1</v>
          </cell>
        </row>
        <row r="1153">
          <cell r="A1153" t="str">
            <v>FRN7.5E1S-4LM</v>
          </cell>
          <cell r="B1153" t="str">
            <v>GS090616</v>
          </cell>
          <cell r="C1153">
            <v>54</v>
          </cell>
          <cell r="D1153" t="str">
            <v>GI090887</v>
          </cell>
          <cell r="E1153">
            <v>20090225</v>
          </cell>
          <cell r="F1153" t="str">
            <v>4028</v>
          </cell>
          <cell r="G1153" t="str">
            <v>KON-TEK AUTOMATION AND DRIVES</v>
          </cell>
          <cell r="H1153" t="str">
            <v>STOCK SALES</v>
          </cell>
          <cell r="I1153">
            <v>253</v>
          </cell>
          <cell r="J1153" t="str">
            <v>Feb-2009</v>
          </cell>
          <cell r="K1153" t="str">
            <v>Feb-2009</v>
          </cell>
          <cell r="L1153" t="str">
            <v>GF</v>
          </cell>
          <cell r="M1153" t="str">
            <v>INVERTER</v>
          </cell>
          <cell r="N1153" t="str">
            <v>PCS</v>
          </cell>
          <cell r="O1153">
            <v>260</v>
          </cell>
          <cell r="P1153">
            <v>326</v>
          </cell>
          <cell r="Q1153" t="str">
            <v>MULTI</v>
          </cell>
          <cell r="R1153">
            <v>0</v>
          </cell>
          <cell r="S1153">
            <v>325.9982</v>
          </cell>
          <cell r="T1153">
            <v>977.99459999999999</v>
          </cell>
          <cell r="U1153">
            <v>3</v>
          </cell>
        </row>
        <row r="1154">
          <cell r="A1154" t="str">
            <v>FRN7.5E1S-4LM</v>
          </cell>
          <cell r="B1154" t="str">
            <v>GS090781</v>
          </cell>
          <cell r="C1154">
            <v>3</v>
          </cell>
          <cell r="D1154" t="str">
            <v>GI090931</v>
          </cell>
          <cell r="E1154">
            <v>20090227</v>
          </cell>
          <cell r="F1154" t="str">
            <v>4450</v>
          </cell>
          <cell r="G1154" t="str">
            <v>FUJI ELECTRIC FA SUCURSAL EN ESPA?A</v>
          </cell>
          <cell r="H1154" t="str">
            <v>STOCK SALES</v>
          </cell>
          <cell r="I1154">
            <v>252</v>
          </cell>
          <cell r="J1154" t="str">
            <v>Feb-2009</v>
          </cell>
          <cell r="K1154" t="str">
            <v>Feb-2009</v>
          </cell>
          <cell r="L1154" t="str">
            <v>GF</v>
          </cell>
          <cell r="M1154" t="str">
            <v>INVERTER</v>
          </cell>
          <cell r="N1154" t="str">
            <v>PCS</v>
          </cell>
          <cell r="O1154">
            <v>260</v>
          </cell>
          <cell r="P1154">
            <v>326</v>
          </cell>
          <cell r="Q1154" t="str">
            <v>MULTI</v>
          </cell>
          <cell r="R1154">
            <v>0</v>
          </cell>
          <cell r="S1154">
            <v>325.9982</v>
          </cell>
          <cell r="T1154">
            <v>325.9982</v>
          </cell>
          <cell r="U1154">
            <v>1</v>
          </cell>
        </row>
        <row r="1155">
          <cell r="A1155" t="str">
            <v>FRN7.5E1S-4LM</v>
          </cell>
          <cell r="B1155" t="str">
            <v>GS090628</v>
          </cell>
          <cell r="C1155">
            <v>3</v>
          </cell>
          <cell r="D1155" t="str">
            <v>GI090935</v>
          </cell>
          <cell r="E1155">
            <v>20090227</v>
          </cell>
          <cell r="F1155" t="str">
            <v>7869</v>
          </cell>
          <cell r="G1155" t="str">
            <v>SQUASC S.R.L</v>
          </cell>
          <cell r="H1155" t="str">
            <v>STOCK SALES</v>
          </cell>
          <cell r="I1155">
            <v>247</v>
          </cell>
          <cell r="J1155" t="str">
            <v>Feb-2009</v>
          </cell>
          <cell r="K1155" t="str">
            <v>Feb-2009</v>
          </cell>
          <cell r="L1155" t="str">
            <v>GF</v>
          </cell>
          <cell r="M1155" t="str">
            <v>INVERTER</v>
          </cell>
          <cell r="N1155" t="str">
            <v>PCS</v>
          </cell>
          <cell r="O1155">
            <v>260</v>
          </cell>
          <cell r="P1155">
            <v>326</v>
          </cell>
          <cell r="Q1155" t="str">
            <v>MULTI</v>
          </cell>
          <cell r="R1155">
            <v>0</v>
          </cell>
          <cell r="S1155">
            <v>325.9982</v>
          </cell>
          <cell r="T1155">
            <v>1629.991</v>
          </cell>
          <cell r="U1155">
            <v>5</v>
          </cell>
        </row>
        <row r="1156">
          <cell r="A1156" t="str">
            <v>BRLE-130/600</v>
          </cell>
          <cell r="B1156" t="str">
            <v>GS090397</v>
          </cell>
          <cell r="C1156">
            <v>3</v>
          </cell>
          <cell r="D1156" t="str">
            <v>GI090512</v>
          </cell>
          <cell r="E1156">
            <v>20090203</v>
          </cell>
          <cell r="F1156" t="str">
            <v>7489</v>
          </cell>
          <cell r="G1156" t="str">
            <v>ALPHA MOTION S. A.</v>
          </cell>
          <cell r="H1156" t="str">
            <v>STOCK SALES</v>
          </cell>
          <cell r="I1156">
            <v>115</v>
          </cell>
          <cell r="J1156" t="str">
            <v>Feb-2009</v>
          </cell>
          <cell r="K1156" t="str">
            <v>Feb-2009</v>
          </cell>
          <cell r="L1156" t="str">
            <v>GF</v>
          </cell>
          <cell r="M1156" t="str">
            <v>INVERTER</v>
          </cell>
          <cell r="N1156" t="str">
            <v>PCS</v>
          </cell>
          <cell r="O1156">
            <v>131</v>
          </cell>
          <cell r="P1156">
            <v>27</v>
          </cell>
          <cell r="Q1156" t="str">
            <v>NON FUJI ALL</v>
          </cell>
          <cell r="R1156">
            <v>0</v>
          </cell>
          <cell r="S1156">
            <v>27.23</v>
          </cell>
          <cell r="T1156">
            <v>435.68</v>
          </cell>
          <cell r="U1156">
            <v>16</v>
          </cell>
        </row>
        <row r="1157">
          <cell r="A1157" t="str">
            <v>BRLE-130/600</v>
          </cell>
          <cell r="B1157" t="str">
            <v>GS090715</v>
          </cell>
          <cell r="C1157">
            <v>5</v>
          </cell>
          <cell r="D1157" t="str">
            <v>GI090857</v>
          </cell>
          <cell r="E1157">
            <v>20090224</v>
          </cell>
          <cell r="F1157" t="str">
            <v>7489</v>
          </cell>
          <cell r="G1157" t="str">
            <v>ALPHA MOTION S. A.</v>
          </cell>
          <cell r="H1157" t="str">
            <v>STOCK SALES</v>
          </cell>
          <cell r="I1157">
            <v>107</v>
          </cell>
          <cell r="J1157" t="str">
            <v>Feb-2009</v>
          </cell>
          <cell r="K1157" t="str">
            <v>Feb-2009</v>
          </cell>
          <cell r="L1157" t="str">
            <v>GF</v>
          </cell>
          <cell r="M1157" t="str">
            <v>INVERTER</v>
          </cell>
          <cell r="N1157" t="str">
            <v>PCS</v>
          </cell>
          <cell r="O1157">
            <v>131</v>
          </cell>
          <cell r="P1157">
            <v>27</v>
          </cell>
          <cell r="Q1157" t="str">
            <v>NON FUJI ALL</v>
          </cell>
          <cell r="R1157">
            <v>0</v>
          </cell>
          <cell r="S1157">
            <v>27.23</v>
          </cell>
          <cell r="T1157">
            <v>217.84</v>
          </cell>
          <cell r="U1157">
            <v>8</v>
          </cell>
        </row>
        <row r="1158">
          <cell r="A1158" t="str">
            <v>BRLE-130/600</v>
          </cell>
          <cell r="B1158" t="str">
            <v>GS090719</v>
          </cell>
          <cell r="C1158">
            <v>4</v>
          </cell>
          <cell r="D1158" t="str">
            <v>GI090867</v>
          </cell>
          <cell r="E1158">
            <v>20090224</v>
          </cell>
          <cell r="F1158" t="str">
            <v>7489</v>
          </cell>
          <cell r="G1158" t="str">
            <v>ALPHA MOTION S. A.</v>
          </cell>
          <cell r="H1158" t="str">
            <v>STOCK SALES</v>
          </cell>
          <cell r="I1158">
            <v>99</v>
          </cell>
          <cell r="J1158" t="str">
            <v>Feb-2009</v>
          </cell>
          <cell r="K1158" t="str">
            <v>Feb-2009</v>
          </cell>
          <cell r="L1158" t="str">
            <v>GF</v>
          </cell>
          <cell r="M1158" t="str">
            <v>INVERTER</v>
          </cell>
          <cell r="N1158" t="str">
            <v>PCS</v>
          </cell>
          <cell r="O1158">
            <v>131</v>
          </cell>
          <cell r="P1158">
            <v>27</v>
          </cell>
          <cell r="Q1158" t="str">
            <v>NON FUJI ALL</v>
          </cell>
          <cell r="R1158">
            <v>0</v>
          </cell>
          <cell r="S1158">
            <v>27.23</v>
          </cell>
          <cell r="T1158">
            <v>217.84</v>
          </cell>
          <cell r="U1158">
            <v>8</v>
          </cell>
        </row>
        <row r="1159">
          <cell r="A1159" t="str">
            <v>BRLE-40/3000</v>
          </cell>
          <cell r="B1159" t="str">
            <v>GS090397</v>
          </cell>
          <cell r="C1159">
            <v>6</v>
          </cell>
          <cell r="D1159" t="str">
            <v>GI090512</v>
          </cell>
          <cell r="E1159">
            <v>20090203</v>
          </cell>
          <cell r="F1159" t="str">
            <v>7489</v>
          </cell>
          <cell r="G1159" t="str">
            <v>ALPHA MOTION S. A.</v>
          </cell>
          <cell r="H1159" t="str">
            <v>STOCK SALES</v>
          </cell>
          <cell r="I1159">
            <v>43</v>
          </cell>
          <cell r="J1159" t="str">
            <v>Feb-2009</v>
          </cell>
          <cell r="K1159" t="str">
            <v>Feb-2009</v>
          </cell>
          <cell r="L1159" t="str">
            <v>GF</v>
          </cell>
          <cell r="M1159" t="str">
            <v>INVERTER</v>
          </cell>
          <cell r="N1159" t="str">
            <v>PCS</v>
          </cell>
          <cell r="O1159">
            <v>48</v>
          </cell>
          <cell r="P1159">
            <v>71</v>
          </cell>
          <cell r="Q1159" t="str">
            <v>NON FUJI ALL</v>
          </cell>
          <cell r="R1159">
            <v>0</v>
          </cell>
          <cell r="S1159">
            <v>71.09</v>
          </cell>
          <cell r="T1159">
            <v>355.45</v>
          </cell>
          <cell r="U1159">
            <v>5</v>
          </cell>
        </row>
        <row r="1160">
          <cell r="A1160" t="str">
            <v>BRLE-40/3000</v>
          </cell>
          <cell r="B1160" t="str">
            <v>GS090680</v>
          </cell>
          <cell r="C1160">
            <v>1</v>
          </cell>
          <cell r="D1160" t="str">
            <v>GI090816</v>
          </cell>
          <cell r="E1160">
            <v>20090220</v>
          </cell>
          <cell r="F1160" t="str">
            <v>7489</v>
          </cell>
          <cell r="G1160" t="str">
            <v>ALPHA MOTION S. A.</v>
          </cell>
          <cell r="H1160" t="str">
            <v>STOCK SALES</v>
          </cell>
          <cell r="I1160">
            <v>37</v>
          </cell>
          <cell r="J1160" t="str">
            <v>Feb-2009</v>
          </cell>
          <cell r="K1160" t="str">
            <v>Feb-2009</v>
          </cell>
          <cell r="L1160" t="str">
            <v>GF</v>
          </cell>
          <cell r="M1160" t="str">
            <v>INVERTER</v>
          </cell>
          <cell r="N1160" t="str">
            <v>PCS</v>
          </cell>
          <cell r="O1160">
            <v>48</v>
          </cell>
          <cell r="P1160">
            <v>71</v>
          </cell>
          <cell r="Q1160" t="str">
            <v>NON FUJI ALL</v>
          </cell>
          <cell r="R1160">
            <v>0</v>
          </cell>
          <cell r="S1160">
            <v>71.09</v>
          </cell>
          <cell r="T1160">
            <v>426.54</v>
          </cell>
          <cell r="U1160">
            <v>6</v>
          </cell>
        </row>
        <row r="1161">
          <cell r="A1161" t="str">
            <v>BRLE-80/600</v>
          </cell>
          <cell r="B1161" t="str">
            <v>GS090291</v>
          </cell>
          <cell r="C1161">
            <v>3</v>
          </cell>
          <cell r="D1161" t="str">
            <v>GI090726</v>
          </cell>
          <cell r="E1161">
            <v>20090216</v>
          </cell>
          <cell r="F1161" t="str">
            <v>7489</v>
          </cell>
          <cell r="G1161" t="str">
            <v>ALPHA MOTION S. A.</v>
          </cell>
          <cell r="H1161" t="str">
            <v>STOCK SALES</v>
          </cell>
          <cell r="I1161">
            <v>12</v>
          </cell>
          <cell r="J1161" t="str">
            <v>Feb-2009</v>
          </cell>
          <cell r="K1161" t="str">
            <v>Feb-2009</v>
          </cell>
          <cell r="L1161" t="str">
            <v>GF</v>
          </cell>
          <cell r="M1161" t="str">
            <v>INVERTER</v>
          </cell>
          <cell r="N1161" t="str">
            <v>PCS</v>
          </cell>
          <cell r="O1161">
            <v>0</v>
          </cell>
          <cell r="P1161">
            <v>27</v>
          </cell>
          <cell r="Q1161" t="str">
            <v>NON FUJI ALL</v>
          </cell>
          <cell r="R1161">
            <v>0</v>
          </cell>
          <cell r="S1161">
            <v>27.23</v>
          </cell>
          <cell r="T1161">
            <v>217.84</v>
          </cell>
          <cell r="U1161">
            <v>8</v>
          </cell>
        </row>
        <row r="1162">
          <cell r="A1162" t="str">
            <v>BRLE-80/600</v>
          </cell>
          <cell r="B1162" t="str">
            <v>GS090715</v>
          </cell>
          <cell r="C1162">
            <v>6</v>
          </cell>
          <cell r="D1162" t="str">
            <v>GI090857</v>
          </cell>
          <cell r="E1162">
            <v>20090224</v>
          </cell>
          <cell r="F1162" t="str">
            <v>7489</v>
          </cell>
          <cell r="G1162" t="str">
            <v>ALPHA MOTION S. A.</v>
          </cell>
          <cell r="H1162" t="str">
            <v>STOCK SALES</v>
          </cell>
          <cell r="I1162">
            <v>4</v>
          </cell>
          <cell r="J1162" t="str">
            <v>Feb-2009</v>
          </cell>
          <cell r="K1162" t="str">
            <v>Feb-2009</v>
          </cell>
          <cell r="L1162" t="str">
            <v>GF</v>
          </cell>
          <cell r="M1162" t="str">
            <v>INVERTER</v>
          </cell>
          <cell r="N1162" t="str">
            <v>PCS</v>
          </cell>
          <cell r="O1162">
            <v>0</v>
          </cell>
          <cell r="P1162">
            <v>27</v>
          </cell>
          <cell r="Q1162" t="str">
            <v>NON FUJI ALL</v>
          </cell>
          <cell r="R1162">
            <v>0</v>
          </cell>
          <cell r="S1162">
            <v>27.23</v>
          </cell>
          <cell r="T1162">
            <v>217.84</v>
          </cell>
          <cell r="U1162">
            <v>8</v>
          </cell>
        </row>
        <row r="1163">
          <cell r="A1163" t="str">
            <v>BWD500072</v>
          </cell>
          <cell r="B1163" t="str">
            <v>GS084259</v>
          </cell>
          <cell r="C1163">
            <v>5</v>
          </cell>
          <cell r="D1163" t="str">
            <v>GI090490</v>
          </cell>
          <cell r="E1163">
            <v>20090202</v>
          </cell>
          <cell r="F1163" t="str">
            <v>7004</v>
          </cell>
          <cell r="G1163" t="str">
            <v>PANHANS MASCHINENBAU GMBH</v>
          </cell>
          <cell r="H1163" t="str">
            <v>STOCK SALES</v>
          </cell>
          <cell r="I1163">
            <v>21</v>
          </cell>
          <cell r="J1163" t="str">
            <v>Feb-2009</v>
          </cell>
          <cell r="K1163" t="str">
            <v>Feb-2009</v>
          </cell>
          <cell r="L1163" t="str">
            <v>GF</v>
          </cell>
          <cell r="M1163" t="str">
            <v>INVERTER</v>
          </cell>
          <cell r="N1163" t="str">
            <v>PCS</v>
          </cell>
          <cell r="O1163">
            <v>30</v>
          </cell>
          <cell r="P1163">
            <v>23</v>
          </cell>
          <cell r="Q1163" t="str">
            <v>NON FUJI ALL</v>
          </cell>
          <cell r="R1163">
            <v>0</v>
          </cell>
          <cell r="S1163">
            <v>22.86</v>
          </cell>
          <cell r="T1163">
            <v>205.74</v>
          </cell>
          <cell r="U1163">
            <v>9</v>
          </cell>
        </row>
        <row r="1164">
          <cell r="A1164" t="str">
            <v>BWD500072</v>
          </cell>
          <cell r="B1164" t="str">
            <v>GS090262</v>
          </cell>
          <cell r="C1164">
            <v>3</v>
          </cell>
          <cell r="D1164" t="str">
            <v>GI090543</v>
          </cell>
          <cell r="E1164">
            <v>20090205</v>
          </cell>
          <cell r="F1164" t="str">
            <v>7004</v>
          </cell>
          <cell r="G1164" t="str">
            <v>PANHANS MASCHINENBAU GMBH</v>
          </cell>
          <cell r="H1164" t="str">
            <v>STOCK SALES</v>
          </cell>
          <cell r="I1164">
            <v>11</v>
          </cell>
          <cell r="J1164" t="str">
            <v>Feb-2009</v>
          </cell>
          <cell r="K1164" t="str">
            <v>Feb-2009</v>
          </cell>
          <cell r="L1164" t="str">
            <v>GF</v>
          </cell>
          <cell r="M1164" t="str">
            <v>INVERTER</v>
          </cell>
          <cell r="N1164" t="str">
            <v>PCS</v>
          </cell>
          <cell r="O1164">
            <v>30</v>
          </cell>
          <cell r="P1164">
            <v>23</v>
          </cell>
          <cell r="Q1164" t="str">
            <v>NON FUJI ALL</v>
          </cell>
          <cell r="R1164">
            <v>0</v>
          </cell>
          <cell r="S1164">
            <v>22.86</v>
          </cell>
          <cell r="T1164">
            <v>228.6</v>
          </cell>
          <cell r="U1164">
            <v>10</v>
          </cell>
        </row>
        <row r="1165">
          <cell r="A1165" t="str">
            <v>EFL-0.75G11-4</v>
          </cell>
          <cell r="B1165" t="str">
            <v>GS090618</v>
          </cell>
          <cell r="C1165">
            <v>8</v>
          </cell>
          <cell r="D1165" t="str">
            <v>GI090753</v>
          </cell>
          <cell r="E1165">
            <v>20090217</v>
          </cell>
          <cell r="F1165" t="str">
            <v>4540</v>
          </cell>
          <cell r="G1165" t="str">
            <v>PETER ELECTRONIC GMBH &amp; CO. KG</v>
          </cell>
          <cell r="H1165" t="str">
            <v>STOCK SALES</v>
          </cell>
          <cell r="I1165">
            <v>92</v>
          </cell>
          <cell r="J1165" t="str">
            <v>Feb-2009</v>
          </cell>
          <cell r="K1165" t="str">
            <v>Feb-2009</v>
          </cell>
          <cell r="L1165" t="str">
            <v>GF</v>
          </cell>
          <cell r="M1165" t="str">
            <v>INVERTER</v>
          </cell>
          <cell r="N1165" t="str">
            <v>PCS</v>
          </cell>
          <cell r="O1165">
            <v>95</v>
          </cell>
          <cell r="P1165">
            <v>25</v>
          </cell>
          <cell r="Q1165" t="str">
            <v>NON FUJI ALL</v>
          </cell>
          <cell r="R1165">
            <v>0</v>
          </cell>
          <cell r="S1165">
            <v>24.7866</v>
          </cell>
          <cell r="T1165">
            <v>74.359800000000007</v>
          </cell>
          <cell r="U1165">
            <v>3</v>
          </cell>
        </row>
        <row r="1166">
          <cell r="A1166" t="str">
            <v>EFL-22G11-4</v>
          </cell>
          <cell r="B1166" t="str">
            <v>GS090160</v>
          </cell>
          <cell r="C1166">
            <v>18</v>
          </cell>
          <cell r="D1166" t="str">
            <v>GI090576</v>
          </cell>
          <cell r="E1166">
            <v>20090205</v>
          </cell>
          <cell r="F1166" t="str">
            <v>1301</v>
          </cell>
          <cell r="G1166" t="str">
            <v>MVR - MOTORI, VENTILATORI, RIDUTTORI S.R.L.</v>
          </cell>
          <cell r="H1166" t="str">
            <v>STOCK SALES</v>
          </cell>
          <cell r="I1166">
            <v>111</v>
          </cell>
          <cell r="J1166" t="str">
            <v>Feb-2009</v>
          </cell>
          <cell r="K1166" t="str">
            <v>Feb-2009</v>
          </cell>
          <cell r="L1166" t="str">
            <v>GF</v>
          </cell>
          <cell r="M1166" t="str">
            <v>INVERTER</v>
          </cell>
          <cell r="N1166" t="str">
            <v>PCS</v>
          </cell>
          <cell r="O1166">
            <v>121</v>
          </cell>
          <cell r="P1166">
            <v>62</v>
          </cell>
          <cell r="Q1166" t="str">
            <v>NON FUJI ALL</v>
          </cell>
          <cell r="R1166">
            <v>0</v>
          </cell>
          <cell r="S1166">
            <v>62.263199999999998</v>
          </cell>
          <cell r="T1166">
            <v>622.63199999999995</v>
          </cell>
          <cell r="U1166">
            <v>10</v>
          </cell>
        </row>
        <row r="1167">
          <cell r="A1167" t="str">
            <v>EFL-22G11-4</v>
          </cell>
          <cell r="B1167" t="str">
            <v>GS090603</v>
          </cell>
          <cell r="C1167">
            <v>9</v>
          </cell>
          <cell r="D1167" t="str">
            <v>GI090730</v>
          </cell>
          <cell r="E1167">
            <v>20090217</v>
          </cell>
          <cell r="F1167" t="str">
            <v>7950</v>
          </cell>
          <cell r="G1167" t="str">
            <v>FUJI ELECTRIC FA EUROPE (CH) GMBH</v>
          </cell>
          <cell r="H1167" t="str">
            <v>STOCK SALES</v>
          </cell>
          <cell r="I1167">
            <v>110</v>
          </cell>
          <cell r="J1167" t="str">
            <v>Feb-2009</v>
          </cell>
          <cell r="K1167" t="str">
            <v>Feb-2009</v>
          </cell>
          <cell r="L1167" t="str">
            <v>GF</v>
          </cell>
          <cell r="M1167" t="str">
            <v>INVERTER</v>
          </cell>
          <cell r="N1167" t="str">
            <v>PCS</v>
          </cell>
          <cell r="O1167">
            <v>121</v>
          </cell>
          <cell r="P1167">
            <v>62</v>
          </cell>
          <cell r="Q1167" t="str">
            <v>NON FUJI ALL</v>
          </cell>
          <cell r="R1167">
            <v>0</v>
          </cell>
          <cell r="S1167">
            <v>62.263199999999998</v>
          </cell>
          <cell r="T1167">
            <v>62.263199999999998</v>
          </cell>
          <cell r="U1167">
            <v>1</v>
          </cell>
        </row>
        <row r="1168">
          <cell r="A1168" t="str">
            <v>EFL-22G11-4</v>
          </cell>
          <cell r="B1168" t="str">
            <v>GS090698</v>
          </cell>
          <cell r="C1168">
            <v>14</v>
          </cell>
          <cell r="D1168" t="str">
            <v>GI090839</v>
          </cell>
          <cell r="E1168">
            <v>20090223</v>
          </cell>
          <cell r="F1168" t="str">
            <v>7950</v>
          </cell>
          <cell r="G1168" t="str">
            <v>FUJI ELECTRIC FA EUROPE (CH) GMBH</v>
          </cell>
          <cell r="H1168" t="str">
            <v>STOCK SALES</v>
          </cell>
          <cell r="I1168">
            <v>109</v>
          </cell>
          <cell r="J1168" t="str">
            <v>Feb-2009</v>
          </cell>
          <cell r="K1168" t="str">
            <v>Feb-2009</v>
          </cell>
          <cell r="L1168" t="str">
            <v>GF</v>
          </cell>
          <cell r="M1168" t="str">
            <v>INVERTER</v>
          </cell>
          <cell r="N1168" t="str">
            <v>PCS</v>
          </cell>
          <cell r="O1168">
            <v>121</v>
          </cell>
          <cell r="P1168">
            <v>62</v>
          </cell>
          <cell r="Q1168" t="str">
            <v>NON FUJI ALL</v>
          </cell>
          <cell r="R1168">
            <v>0</v>
          </cell>
          <cell r="S1168">
            <v>62.263199999999998</v>
          </cell>
          <cell r="T1168">
            <v>62.263199999999998</v>
          </cell>
          <cell r="U1168">
            <v>1</v>
          </cell>
        </row>
        <row r="1169">
          <cell r="A1169" t="str">
            <v>ES-CV</v>
          </cell>
          <cell r="B1169" t="str">
            <v>GS090714</v>
          </cell>
          <cell r="C1169">
            <v>4</v>
          </cell>
          <cell r="D1169" t="str">
            <v>GI090856</v>
          </cell>
          <cell r="E1169">
            <v>20090223</v>
          </cell>
          <cell r="F1169" t="str">
            <v>7097</v>
          </cell>
          <cell r="G1169" t="str">
            <v>ATB BENELUX B.V.</v>
          </cell>
          <cell r="H1169" t="str">
            <v>STOCK SALES</v>
          </cell>
          <cell r="I1169">
            <v>186</v>
          </cell>
          <cell r="J1169" t="str">
            <v>Feb-2009</v>
          </cell>
          <cell r="K1169" t="str">
            <v>Feb-2009</v>
          </cell>
          <cell r="L1169" t="str">
            <v>GF</v>
          </cell>
          <cell r="M1169" t="str">
            <v>INVERTER</v>
          </cell>
          <cell r="N1169" t="str">
            <v>PCS</v>
          </cell>
          <cell r="O1169">
            <v>187</v>
          </cell>
          <cell r="P1169">
            <v>4</v>
          </cell>
          <cell r="Q1169" t="str">
            <v>NON FUJI ALL</v>
          </cell>
          <cell r="R1169">
            <v>0</v>
          </cell>
          <cell r="S1169">
            <v>3.8803999999999998</v>
          </cell>
          <cell r="T1169">
            <v>3.8803999999999998</v>
          </cell>
          <cell r="U1169">
            <v>1</v>
          </cell>
        </row>
        <row r="1170">
          <cell r="A1170" t="str">
            <v>RF3100-F11</v>
          </cell>
          <cell r="B1170" t="str">
            <v>GS090141</v>
          </cell>
          <cell r="C1170">
            <v>3</v>
          </cell>
          <cell r="D1170" t="str">
            <v>GI090610</v>
          </cell>
          <cell r="E1170">
            <v>20090206</v>
          </cell>
          <cell r="F1170" t="str">
            <v>7147</v>
          </cell>
          <cell r="G1170" t="str">
            <v>GTS MBH</v>
          </cell>
          <cell r="H1170" t="str">
            <v>STOCK SALES</v>
          </cell>
          <cell r="I1170">
            <v>4</v>
          </cell>
          <cell r="J1170" t="str">
            <v>Feb-2009</v>
          </cell>
          <cell r="K1170" t="str">
            <v>Feb-2009</v>
          </cell>
          <cell r="L1170" t="str">
            <v>GF</v>
          </cell>
          <cell r="M1170" t="str">
            <v>INVERTER</v>
          </cell>
          <cell r="N1170" t="str">
            <v>PCS</v>
          </cell>
          <cell r="O1170">
            <v>0</v>
          </cell>
          <cell r="P1170">
            <v>143</v>
          </cell>
          <cell r="Q1170" t="str">
            <v>NON FUJI ALL</v>
          </cell>
          <cell r="R1170">
            <v>0</v>
          </cell>
          <cell r="S1170">
            <v>143.16</v>
          </cell>
          <cell r="T1170">
            <v>143.16</v>
          </cell>
          <cell r="U1170">
            <v>1</v>
          </cell>
        </row>
        <row r="1171">
          <cell r="A1171" t="str">
            <v>RF3100-F11</v>
          </cell>
          <cell r="B1171" t="str">
            <v>GS084386</v>
          </cell>
          <cell r="C1171">
            <v>2</v>
          </cell>
          <cell r="D1171" t="str">
            <v>GI090720</v>
          </cell>
          <cell r="E1171">
            <v>20090216</v>
          </cell>
          <cell r="F1171" t="str">
            <v>1148</v>
          </cell>
          <cell r="G1171" t="str">
            <v>VERMEIRE TRANSMISSIONS</v>
          </cell>
          <cell r="H1171" t="str">
            <v>STOCK SALES</v>
          </cell>
          <cell r="I1171">
            <v>3</v>
          </cell>
          <cell r="J1171" t="str">
            <v>Feb-2009</v>
          </cell>
          <cell r="K1171" t="str">
            <v>Feb-2009</v>
          </cell>
          <cell r="L1171" t="str">
            <v>GF</v>
          </cell>
          <cell r="M1171" t="str">
            <v>INVERTER</v>
          </cell>
          <cell r="N1171" t="str">
            <v>PCS</v>
          </cell>
          <cell r="O1171">
            <v>0</v>
          </cell>
          <cell r="P1171">
            <v>143</v>
          </cell>
          <cell r="Q1171" t="str">
            <v>NON FUJI ALL</v>
          </cell>
          <cell r="R1171">
            <v>0</v>
          </cell>
          <cell r="S1171">
            <v>143.16</v>
          </cell>
          <cell r="T1171">
            <v>143.16</v>
          </cell>
          <cell r="U1171">
            <v>1</v>
          </cell>
        </row>
        <row r="1172">
          <cell r="A1172" t="str">
            <v>RF3100-F11</v>
          </cell>
          <cell r="B1172" t="str">
            <v>GS090666</v>
          </cell>
          <cell r="C1172">
            <v>7</v>
          </cell>
          <cell r="D1172" t="str">
            <v>GI090797</v>
          </cell>
          <cell r="E1172">
            <v>20090220</v>
          </cell>
          <cell r="F1172" t="str">
            <v>4810</v>
          </cell>
          <cell r="G1172" t="str">
            <v>SST SERVO-SYSTEMTECHNIK GMBH</v>
          </cell>
          <cell r="H1172" t="str">
            <v>STOCK SALES</v>
          </cell>
          <cell r="I1172">
            <v>2</v>
          </cell>
          <cell r="J1172" t="str">
            <v>Feb-2009</v>
          </cell>
          <cell r="K1172" t="str">
            <v>Feb-2009</v>
          </cell>
          <cell r="L1172" t="str">
            <v>GF</v>
          </cell>
          <cell r="M1172" t="str">
            <v>INVERTER</v>
          </cell>
          <cell r="N1172" t="str">
            <v>PCS</v>
          </cell>
          <cell r="O1172">
            <v>0</v>
          </cell>
          <cell r="P1172">
            <v>143</v>
          </cell>
          <cell r="Q1172" t="str">
            <v>NON FUJI ALL</v>
          </cell>
          <cell r="R1172">
            <v>0</v>
          </cell>
          <cell r="S1172">
            <v>143.16</v>
          </cell>
          <cell r="T1172">
            <v>143.16</v>
          </cell>
          <cell r="U1172">
            <v>1</v>
          </cell>
        </row>
        <row r="1173">
          <cell r="A1173" t="str">
            <v>RF3100-F11</v>
          </cell>
          <cell r="B1173" t="str">
            <v>GS090686</v>
          </cell>
          <cell r="C1173">
            <v>1</v>
          </cell>
          <cell r="D1173" t="str">
            <v>GI090820</v>
          </cell>
          <cell r="E1173">
            <v>20090225</v>
          </cell>
          <cell r="F1173" t="str">
            <v>1060</v>
          </cell>
          <cell r="G1173" t="str">
            <v>FUJI ELECTRIC SYSTEMS CO. LTD.-SUZUKA</v>
          </cell>
          <cell r="H1173" t="str">
            <v>STOCK SALES</v>
          </cell>
          <cell r="I1173">
            <v>0</v>
          </cell>
          <cell r="J1173" t="str">
            <v>Feb-2009</v>
          </cell>
          <cell r="K1173" t="str">
            <v>Feb-2009</v>
          </cell>
          <cell r="L1173" t="str">
            <v>GF</v>
          </cell>
          <cell r="M1173" t="str">
            <v>INVERTER</v>
          </cell>
          <cell r="N1173" t="str">
            <v>PCS</v>
          </cell>
          <cell r="O1173">
            <v>0</v>
          </cell>
          <cell r="P1173">
            <v>143</v>
          </cell>
          <cell r="Q1173" t="str">
            <v>NON FUJI ALL</v>
          </cell>
          <cell r="R1173">
            <v>0</v>
          </cell>
          <cell r="S1173">
            <v>143.16</v>
          </cell>
          <cell r="T1173">
            <v>286.32</v>
          </cell>
          <cell r="U1173">
            <v>2</v>
          </cell>
        </row>
        <row r="1174">
          <cell r="A1174" t="str">
            <v>RF3180-F11</v>
          </cell>
          <cell r="B1174" t="str">
            <v>GS084441</v>
          </cell>
          <cell r="C1174">
            <v>6</v>
          </cell>
          <cell r="D1174" t="str">
            <v>GI090529</v>
          </cell>
          <cell r="E1174">
            <v>20090205</v>
          </cell>
          <cell r="F1174" t="str">
            <v>7950</v>
          </cell>
          <cell r="G1174" t="str">
            <v>FUJI ELECTRIC FA EUROPE (CH) GMBH</v>
          </cell>
          <cell r="H1174" t="str">
            <v>STOCK SALES</v>
          </cell>
          <cell r="I1174">
            <v>6</v>
          </cell>
          <cell r="J1174" t="str">
            <v>Feb-2009</v>
          </cell>
          <cell r="K1174" t="str">
            <v>Feb-2009</v>
          </cell>
          <cell r="L1174" t="str">
            <v>GF</v>
          </cell>
          <cell r="M1174" t="str">
            <v>INVERTER</v>
          </cell>
          <cell r="N1174" t="str">
            <v>PCS</v>
          </cell>
          <cell r="O1174">
            <v>7</v>
          </cell>
          <cell r="P1174">
            <v>153</v>
          </cell>
          <cell r="Q1174" t="str">
            <v>NON FUJI ALL</v>
          </cell>
          <cell r="R1174">
            <v>0</v>
          </cell>
          <cell r="S1174">
            <v>153.39789999999999</v>
          </cell>
          <cell r="T1174">
            <v>153.39789999999999</v>
          </cell>
          <cell r="U1174">
            <v>1</v>
          </cell>
        </row>
        <row r="1175">
          <cell r="A1175" t="str">
            <v>RFH 400 100R J</v>
          </cell>
          <cell r="B1175" t="str">
            <v>GS090537</v>
          </cell>
          <cell r="C1175">
            <v>10</v>
          </cell>
          <cell r="D1175" t="str">
            <v>GI090723</v>
          </cell>
          <cell r="E1175">
            <v>20090216</v>
          </cell>
          <cell r="F1175" t="str">
            <v>7760</v>
          </cell>
          <cell r="G1175" t="str">
            <v>BIMEX SRL</v>
          </cell>
          <cell r="H1175" t="str">
            <v>STOCK SALES</v>
          </cell>
          <cell r="I1175">
            <v>127</v>
          </cell>
          <cell r="J1175" t="str">
            <v>Feb-2009</v>
          </cell>
          <cell r="K1175" t="str">
            <v>Feb-2009</v>
          </cell>
          <cell r="L1175" t="str">
            <v>GF</v>
          </cell>
          <cell r="M1175" t="str">
            <v>INVERTER</v>
          </cell>
          <cell r="N1175" t="str">
            <v>PCS</v>
          </cell>
          <cell r="O1175">
            <v>128</v>
          </cell>
          <cell r="P1175">
            <v>16</v>
          </cell>
          <cell r="Q1175" t="str">
            <v>NON FUJI ALL</v>
          </cell>
          <cell r="R1175">
            <v>0</v>
          </cell>
          <cell r="S1175">
            <v>15.5</v>
          </cell>
          <cell r="T1175">
            <v>15.5</v>
          </cell>
          <cell r="U1175">
            <v>1</v>
          </cell>
        </row>
        <row r="1176">
          <cell r="A1176" t="str">
            <v>RFH 400 130R J</v>
          </cell>
          <cell r="B1176" t="str">
            <v>GS090441</v>
          </cell>
          <cell r="C1176">
            <v>5</v>
          </cell>
          <cell r="D1176" t="str">
            <v>GI090590</v>
          </cell>
          <cell r="E1176">
            <v>20090206</v>
          </cell>
          <cell r="F1176" t="str">
            <v>7772</v>
          </cell>
          <cell r="G1176" t="str">
            <v>SELE, S.R.L.</v>
          </cell>
          <cell r="H1176" t="str">
            <v>STOCK SALES</v>
          </cell>
          <cell r="I1176">
            <v>67</v>
          </cell>
          <cell r="J1176" t="str">
            <v>Feb-2009</v>
          </cell>
          <cell r="K1176" t="str">
            <v>Feb-2009</v>
          </cell>
          <cell r="L1176" t="str">
            <v>GF</v>
          </cell>
          <cell r="M1176" t="str">
            <v>INVERTER</v>
          </cell>
          <cell r="N1176" t="str">
            <v>PCS</v>
          </cell>
          <cell r="O1176">
            <v>75</v>
          </cell>
          <cell r="P1176">
            <v>16</v>
          </cell>
          <cell r="Q1176" t="str">
            <v>NON FUJI ALL</v>
          </cell>
          <cell r="R1176">
            <v>0</v>
          </cell>
          <cell r="S1176">
            <v>15.5</v>
          </cell>
          <cell r="T1176">
            <v>124</v>
          </cell>
          <cell r="U1176">
            <v>8</v>
          </cell>
        </row>
        <row r="1177">
          <cell r="A1177" t="str">
            <v>RFH 400 130R J</v>
          </cell>
          <cell r="B1177" t="str">
            <v>GS090537</v>
          </cell>
          <cell r="C1177">
            <v>12</v>
          </cell>
          <cell r="D1177" t="str">
            <v>GI090723</v>
          </cell>
          <cell r="E1177">
            <v>20090216</v>
          </cell>
          <cell r="F1177" t="str">
            <v>7760</v>
          </cell>
          <cell r="G1177" t="str">
            <v>BIMEX SRL</v>
          </cell>
          <cell r="H1177" t="str">
            <v>STOCK SALES</v>
          </cell>
          <cell r="I1177">
            <v>65</v>
          </cell>
          <cell r="J1177" t="str">
            <v>Feb-2009</v>
          </cell>
          <cell r="K1177" t="str">
            <v>Feb-2009</v>
          </cell>
          <cell r="L1177" t="str">
            <v>GF</v>
          </cell>
          <cell r="M1177" t="str">
            <v>INVERTER</v>
          </cell>
          <cell r="N1177" t="str">
            <v>PCS</v>
          </cell>
          <cell r="O1177">
            <v>75</v>
          </cell>
          <cell r="P1177">
            <v>16</v>
          </cell>
          <cell r="Q1177" t="str">
            <v>NON FUJI ALL</v>
          </cell>
          <cell r="R1177">
            <v>0</v>
          </cell>
          <cell r="S1177">
            <v>15.5</v>
          </cell>
          <cell r="T1177">
            <v>31</v>
          </cell>
          <cell r="U1177">
            <v>2</v>
          </cell>
        </row>
        <row r="1178">
          <cell r="A1178" t="str">
            <v>RFMTX 400 47R J</v>
          </cell>
          <cell r="B1178" t="str">
            <v>GS084426</v>
          </cell>
          <cell r="C1178">
            <v>7</v>
          </cell>
          <cell r="D1178" t="str">
            <v>GI090332</v>
          </cell>
          <cell r="E1178">
            <v>20090202</v>
          </cell>
          <cell r="F1178" t="str">
            <v>7772</v>
          </cell>
          <cell r="G1178" t="str">
            <v>SELE, S.R.L.</v>
          </cell>
          <cell r="H1178" t="str">
            <v>STOCK SALES</v>
          </cell>
          <cell r="I1178">
            <v>6</v>
          </cell>
          <cell r="J1178" t="str">
            <v>Feb-2009</v>
          </cell>
          <cell r="K1178" t="str">
            <v>Feb-2009</v>
          </cell>
          <cell r="L1178" t="str">
            <v>GF</v>
          </cell>
          <cell r="M1178" t="str">
            <v>INVERTER</v>
          </cell>
          <cell r="N1178" t="str">
            <v>PCS</v>
          </cell>
          <cell r="O1178">
            <v>14</v>
          </cell>
          <cell r="P1178">
            <v>16</v>
          </cell>
          <cell r="Q1178" t="str">
            <v>NON FUJI ALL</v>
          </cell>
          <cell r="R1178">
            <v>0</v>
          </cell>
          <cell r="S1178">
            <v>15.5</v>
          </cell>
          <cell r="T1178">
            <v>124</v>
          </cell>
          <cell r="U1178">
            <v>8</v>
          </cell>
        </row>
        <row r="1179">
          <cell r="A1179" t="str">
            <v>RFMTX 400 47R J</v>
          </cell>
          <cell r="B1179" t="str">
            <v>GS090325</v>
          </cell>
          <cell r="C1179">
            <v>10</v>
          </cell>
          <cell r="D1179" t="str">
            <v>GI090415</v>
          </cell>
          <cell r="E1179">
            <v>20090203</v>
          </cell>
          <cell r="F1179" t="str">
            <v>7684</v>
          </cell>
          <cell r="G1179" t="str">
            <v>BEG S.R.L.</v>
          </cell>
          <cell r="H1179" t="str">
            <v>STOCK SALES</v>
          </cell>
          <cell r="I1179">
            <v>154</v>
          </cell>
          <cell r="J1179" t="str">
            <v>Feb-2009</v>
          </cell>
          <cell r="K1179" t="str">
            <v>Feb-2009</v>
          </cell>
          <cell r="L1179" t="str">
            <v>GF</v>
          </cell>
          <cell r="M1179" t="str">
            <v>INVERTER</v>
          </cell>
          <cell r="N1179" t="str">
            <v>PCS</v>
          </cell>
          <cell r="O1179">
            <v>14</v>
          </cell>
          <cell r="P1179">
            <v>16</v>
          </cell>
          <cell r="Q1179" t="str">
            <v>NON FUJI ALL</v>
          </cell>
          <cell r="R1179">
            <v>0</v>
          </cell>
          <cell r="S1179">
            <v>15.5</v>
          </cell>
          <cell r="T1179">
            <v>31</v>
          </cell>
          <cell r="U1179">
            <v>2</v>
          </cell>
        </row>
        <row r="1180">
          <cell r="A1180" t="str">
            <v>RFMTX 400 47R J</v>
          </cell>
          <cell r="B1180" t="str">
            <v>GS090388</v>
          </cell>
          <cell r="C1180">
            <v>5</v>
          </cell>
          <cell r="D1180" t="str">
            <v>GI090533</v>
          </cell>
          <cell r="E1180">
            <v>20090204</v>
          </cell>
          <cell r="F1180" t="str">
            <v>7684</v>
          </cell>
          <cell r="G1180" t="str">
            <v>BEG S.R.L.</v>
          </cell>
          <cell r="H1180" t="str">
            <v>STOCK SALES</v>
          </cell>
          <cell r="I1180">
            <v>138</v>
          </cell>
          <cell r="J1180" t="str">
            <v>Feb-2009</v>
          </cell>
          <cell r="K1180" t="str">
            <v>Feb-2009</v>
          </cell>
          <cell r="L1180" t="str">
            <v>GF</v>
          </cell>
          <cell r="M1180" t="str">
            <v>INVERTER</v>
          </cell>
          <cell r="N1180" t="str">
            <v>PCS</v>
          </cell>
          <cell r="O1180">
            <v>14</v>
          </cell>
          <cell r="P1180">
            <v>16</v>
          </cell>
          <cell r="Q1180" t="str">
            <v>NON FUJI ALL</v>
          </cell>
          <cell r="R1180">
            <v>0</v>
          </cell>
          <cell r="S1180">
            <v>15.5</v>
          </cell>
          <cell r="T1180">
            <v>248</v>
          </cell>
          <cell r="U1180">
            <v>16</v>
          </cell>
        </row>
        <row r="1181">
          <cell r="A1181" t="str">
            <v>RFMTX 400 47R J</v>
          </cell>
          <cell r="B1181" t="str">
            <v>GS090441</v>
          </cell>
          <cell r="C1181">
            <v>3</v>
          </cell>
          <cell r="D1181" t="str">
            <v>GI090590</v>
          </cell>
          <cell r="E1181">
            <v>20090206</v>
          </cell>
          <cell r="F1181" t="str">
            <v>7772</v>
          </cell>
          <cell r="G1181" t="str">
            <v>SELE, S.R.L.</v>
          </cell>
          <cell r="H1181" t="str">
            <v>STOCK SALES</v>
          </cell>
          <cell r="I1181">
            <v>122</v>
          </cell>
          <cell r="J1181" t="str">
            <v>Feb-2009</v>
          </cell>
          <cell r="K1181" t="str">
            <v>Feb-2009</v>
          </cell>
          <cell r="L1181" t="str">
            <v>GF</v>
          </cell>
          <cell r="M1181" t="str">
            <v>INVERTER</v>
          </cell>
          <cell r="N1181" t="str">
            <v>PCS</v>
          </cell>
          <cell r="O1181">
            <v>14</v>
          </cell>
          <cell r="P1181">
            <v>16</v>
          </cell>
          <cell r="Q1181" t="str">
            <v>NON FUJI ALL</v>
          </cell>
          <cell r="R1181">
            <v>0</v>
          </cell>
          <cell r="S1181">
            <v>15.5</v>
          </cell>
          <cell r="T1181">
            <v>248</v>
          </cell>
          <cell r="U1181">
            <v>16</v>
          </cell>
        </row>
        <row r="1182">
          <cell r="A1182" t="str">
            <v>RFMTX 400 47R J</v>
          </cell>
          <cell r="B1182" t="str">
            <v>GS090515</v>
          </cell>
          <cell r="C1182">
            <v>3</v>
          </cell>
          <cell r="D1182" t="str">
            <v>GI090721</v>
          </cell>
          <cell r="E1182">
            <v>20090216</v>
          </cell>
          <cell r="F1182" t="str">
            <v>7684</v>
          </cell>
          <cell r="G1182" t="str">
            <v>BEG S.R.L.</v>
          </cell>
          <cell r="H1182" t="str">
            <v>STOCK SALES</v>
          </cell>
          <cell r="I1182">
            <v>117</v>
          </cell>
          <cell r="J1182" t="str">
            <v>Feb-2009</v>
          </cell>
          <cell r="K1182" t="str">
            <v>Feb-2009</v>
          </cell>
          <cell r="L1182" t="str">
            <v>GF</v>
          </cell>
          <cell r="M1182" t="str">
            <v>INVERTER</v>
          </cell>
          <cell r="N1182" t="str">
            <v>PCS</v>
          </cell>
          <cell r="O1182">
            <v>14</v>
          </cell>
          <cell r="P1182">
            <v>16</v>
          </cell>
          <cell r="Q1182" t="str">
            <v>NON FUJI ALL</v>
          </cell>
          <cell r="R1182">
            <v>0</v>
          </cell>
          <cell r="S1182">
            <v>15.5</v>
          </cell>
          <cell r="T1182">
            <v>77.5</v>
          </cell>
          <cell r="U1182">
            <v>5</v>
          </cell>
        </row>
        <row r="1183">
          <cell r="A1183" t="str">
            <v>RFMTX 400 47R J</v>
          </cell>
          <cell r="B1183" t="str">
            <v>GS090534</v>
          </cell>
          <cell r="C1183">
            <v>3</v>
          </cell>
          <cell r="D1183" t="str">
            <v>GI090722</v>
          </cell>
          <cell r="E1183">
            <v>20090216</v>
          </cell>
          <cell r="F1183" t="str">
            <v>7684</v>
          </cell>
          <cell r="G1183" t="str">
            <v>BEG S.R.L.</v>
          </cell>
          <cell r="H1183" t="str">
            <v>STOCK SALES</v>
          </cell>
          <cell r="I1183">
            <v>97</v>
          </cell>
          <cell r="J1183" t="str">
            <v>Feb-2009</v>
          </cell>
          <cell r="K1183" t="str">
            <v>Feb-2009</v>
          </cell>
          <cell r="L1183" t="str">
            <v>GF</v>
          </cell>
          <cell r="M1183" t="str">
            <v>INVERTER</v>
          </cell>
          <cell r="N1183" t="str">
            <v>PCS</v>
          </cell>
          <cell r="O1183">
            <v>14</v>
          </cell>
          <cell r="P1183">
            <v>16</v>
          </cell>
          <cell r="Q1183" t="str">
            <v>NON FUJI ALL</v>
          </cell>
          <cell r="R1183">
            <v>0</v>
          </cell>
          <cell r="S1183">
            <v>15.5</v>
          </cell>
          <cell r="T1183">
            <v>310</v>
          </cell>
          <cell r="U1183">
            <v>20</v>
          </cell>
        </row>
        <row r="1184">
          <cell r="A1184" t="str">
            <v>RFMTX 400 47R J</v>
          </cell>
          <cell r="B1184" t="str">
            <v>GS090537</v>
          </cell>
          <cell r="C1184">
            <v>11</v>
          </cell>
          <cell r="D1184" t="str">
            <v>GI090723</v>
          </cell>
          <cell r="E1184">
            <v>20090216</v>
          </cell>
          <cell r="F1184" t="str">
            <v>7760</v>
          </cell>
          <cell r="G1184" t="str">
            <v>BIMEX SRL</v>
          </cell>
          <cell r="H1184" t="str">
            <v>STOCK SALES</v>
          </cell>
          <cell r="I1184">
            <v>94</v>
          </cell>
          <cell r="J1184" t="str">
            <v>Feb-2009</v>
          </cell>
          <cell r="K1184" t="str">
            <v>Feb-2009</v>
          </cell>
          <cell r="L1184" t="str">
            <v>GF</v>
          </cell>
          <cell r="M1184" t="str">
            <v>INVERTER</v>
          </cell>
          <cell r="N1184" t="str">
            <v>PCS</v>
          </cell>
          <cell r="O1184">
            <v>14</v>
          </cell>
          <cell r="P1184">
            <v>16</v>
          </cell>
          <cell r="Q1184" t="str">
            <v>NON FUJI ALL</v>
          </cell>
          <cell r="R1184">
            <v>0</v>
          </cell>
          <cell r="S1184">
            <v>15.5</v>
          </cell>
          <cell r="T1184">
            <v>46.5</v>
          </cell>
          <cell r="U1184">
            <v>3</v>
          </cell>
        </row>
        <row r="1185">
          <cell r="A1185" t="str">
            <v>RFMTX 400 47R J</v>
          </cell>
          <cell r="B1185" t="str">
            <v>GS090537</v>
          </cell>
          <cell r="C1185">
            <v>13</v>
          </cell>
          <cell r="D1185" t="str">
            <v>GI090723</v>
          </cell>
          <cell r="E1185">
            <v>20090216</v>
          </cell>
          <cell r="F1185" t="str">
            <v>7760</v>
          </cell>
          <cell r="G1185" t="str">
            <v>BIMEX SRL</v>
          </cell>
          <cell r="H1185" t="str">
            <v>STOCK SALES</v>
          </cell>
          <cell r="I1185">
            <v>92</v>
          </cell>
          <cell r="J1185" t="str">
            <v>Feb-2009</v>
          </cell>
          <cell r="K1185" t="str">
            <v>Feb-2009</v>
          </cell>
          <cell r="L1185" t="str">
            <v>GF</v>
          </cell>
          <cell r="M1185" t="str">
            <v>INVERTER</v>
          </cell>
          <cell r="N1185" t="str">
            <v>PCS</v>
          </cell>
          <cell r="O1185">
            <v>14</v>
          </cell>
          <cell r="P1185">
            <v>16</v>
          </cell>
          <cell r="Q1185" t="str">
            <v>NON FUJI ALL</v>
          </cell>
          <cell r="R1185">
            <v>0</v>
          </cell>
          <cell r="S1185">
            <v>15.5</v>
          </cell>
          <cell r="T1185">
            <v>31</v>
          </cell>
          <cell r="U1185">
            <v>2</v>
          </cell>
        </row>
        <row r="1186">
          <cell r="A1186" t="str">
            <v>DBE15-4C</v>
          </cell>
          <cell r="B1186" t="str">
            <v>GS084379</v>
          </cell>
          <cell r="C1186">
            <v>6</v>
          </cell>
          <cell r="D1186" t="str">
            <v>GI090530</v>
          </cell>
          <cell r="E1186">
            <v>20090203</v>
          </cell>
          <cell r="F1186" t="str">
            <v>1148</v>
          </cell>
          <cell r="G1186" t="str">
            <v>VERMEIRE TRANSMISSIONS</v>
          </cell>
          <cell r="H1186" t="str">
            <v>STOCK SALES</v>
          </cell>
          <cell r="I1186">
            <v>5</v>
          </cell>
          <cell r="J1186" t="str">
            <v>Feb-2009</v>
          </cell>
          <cell r="K1186" t="str">
            <v>Feb-2009</v>
          </cell>
          <cell r="L1186" t="str">
            <v>GF</v>
          </cell>
          <cell r="M1186" t="str">
            <v>INVERTER</v>
          </cell>
          <cell r="N1186" t="str">
            <v>PCS</v>
          </cell>
          <cell r="O1186">
            <v>0</v>
          </cell>
          <cell r="P1186">
            <v>45</v>
          </cell>
          <cell r="Q1186" t="str">
            <v>OTHERS-NOT FUJI</v>
          </cell>
          <cell r="R1186">
            <v>0</v>
          </cell>
          <cell r="S1186">
            <v>45.4</v>
          </cell>
          <cell r="T1186">
            <v>227</v>
          </cell>
          <cell r="U1186">
            <v>5</v>
          </cell>
        </row>
        <row r="1187">
          <cell r="A1187" t="str">
            <v>DBE2.2-2C</v>
          </cell>
          <cell r="B1187" t="str">
            <v>GS090267</v>
          </cell>
          <cell r="C1187">
            <v>5</v>
          </cell>
          <cell r="D1187" t="str">
            <v>GI090737</v>
          </cell>
          <cell r="E1187">
            <v>20090217</v>
          </cell>
          <cell r="F1187" t="str">
            <v>4351</v>
          </cell>
          <cell r="G1187" t="str">
            <v>ACTION CONTROL B.V.</v>
          </cell>
          <cell r="H1187" t="str">
            <v>STOCK SALES</v>
          </cell>
          <cell r="I1187">
            <v>0</v>
          </cell>
          <cell r="J1187" t="str">
            <v>Feb-2009</v>
          </cell>
          <cell r="K1187" t="str">
            <v>Feb-2009</v>
          </cell>
          <cell r="L1187" t="str">
            <v>GF</v>
          </cell>
          <cell r="M1187" t="str">
            <v>INVERTER</v>
          </cell>
          <cell r="N1187" t="str">
            <v>PCS</v>
          </cell>
          <cell r="O1187">
            <v>0</v>
          </cell>
          <cell r="P1187">
            <v>33</v>
          </cell>
          <cell r="Q1187" t="str">
            <v>OTHERS-NOT FUJI</v>
          </cell>
          <cell r="R1187">
            <v>0</v>
          </cell>
          <cell r="S1187">
            <v>33.36</v>
          </cell>
          <cell r="T1187">
            <v>66.72</v>
          </cell>
          <cell r="U1187">
            <v>2</v>
          </cell>
        </row>
        <row r="1188">
          <cell r="A1188" t="str">
            <v>DBE3.7-4C</v>
          </cell>
          <cell r="B1188" t="str">
            <v>GS090695</v>
          </cell>
          <cell r="C1188">
            <v>5</v>
          </cell>
          <cell r="D1188" t="str">
            <v>GI090878</v>
          </cell>
          <cell r="E1188">
            <v>20090226</v>
          </cell>
          <cell r="F1188" t="str">
            <v>1148</v>
          </cell>
          <cell r="G1188" t="str">
            <v>VERMEIRE TRANSMISSIONS</v>
          </cell>
          <cell r="H1188" t="str">
            <v>STOCK SALES</v>
          </cell>
          <cell r="I1188">
            <v>0</v>
          </cell>
          <cell r="J1188" t="str">
            <v>Feb-2009</v>
          </cell>
          <cell r="K1188" t="str">
            <v>Feb-2009</v>
          </cell>
          <cell r="L1188" t="str">
            <v>GF</v>
          </cell>
          <cell r="M1188" t="str">
            <v>INVERTER</v>
          </cell>
          <cell r="N1188" t="str">
            <v>PCS</v>
          </cell>
          <cell r="O1188">
            <v>5</v>
          </cell>
          <cell r="P1188">
            <v>29</v>
          </cell>
          <cell r="Q1188" t="str">
            <v>OTHERS-NOT FUJI</v>
          </cell>
          <cell r="R1188">
            <v>0</v>
          </cell>
          <cell r="S1188">
            <v>28.62</v>
          </cell>
          <cell r="T1188">
            <v>143.1</v>
          </cell>
          <cell r="U1188">
            <v>5</v>
          </cell>
        </row>
        <row r="1189">
          <cell r="A1189" t="str">
            <v>TP-E1U</v>
          </cell>
          <cell r="B1189" t="str">
            <v>GS090569</v>
          </cell>
          <cell r="C1189">
            <v>2</v>
          </cell>
          <cell r="D1189" t="str">
            <v>GI090692</v>
          </cell>
          <cell r="E1189">
            <v>20090213</v>
          </cell>
          <cell r="F1189" t="str">
            <v>7274</v>
          </cell>
          <cell r="G1189" t="str">
            <v>SAM GMBH</v>
          </cell>
          <cell r="H1189" t="str">
            <v>STOCK SALES</v>
          </cell>
          <cell r="I1189">
            <v>662</v>
          </cell>
          <cell r="J1189" t="str">
            <v>Feb-2009</v>
          </cell>
          <cell r="K1189" t="str">
            <v>Feb-2009</v>
          </cell>
          <cell r="L1189" t="str">
            <v>GF</v>
          </cell>
          <cell r="M1189" t="str">
            <v>INVERTER</v>
          </cell>
          <cell r="N1189" t="str">
            <v>PCS</v>
          </cell>
          <cell r="O1189">
            <v>704</v>
          </cell>
          <cell r="P1189">
            <v>16</v>
          </cell>
          <cell r="Q1189" t="str">
            <v>OTHERS-SUZUKA</v>
          </cell>
          <cell r="R1189">
            <v>0</v>
          </cell>
          <cell r="S1189">
            <v>16.0168</v>
          </cell>
          <cell r="T1189">
            <v>16.0168</v>
          </cell>
          <cell r="U1189">
            <v>1</v>
          </cell>
        </row>
        <row r="1190">
          <cell r="A1190" t="str">
            <v>TP-E1U</v>
          </cell>
          <cell r="B1190" t="str">
            <v>GS090604</v>
          </cell>
          <cell r="C1190">
            <v>3</v>
          </cell>
          <cell r="D1190" t="str">
            <v>GI090731</v>
          </cell>
          <cell r="E1190">
            <v>20090216</v>
          </cell>
          <cell r="F1190" t="str">
            <v>7839</v>
          </cell>
          <cell r="G1190" t="str">
            <v>ASM RAHDEN GBMH</v>
          </cell>
          <cell r="H1190" t="str">
            <v>STOCK SALES</v>
          </cell>
          <cell r="I1190">
            <v>656</v>
          </cell>
          <cell r="J1190" t="str">
            <v>Feb-2009</v>
          </cell>
          <cell r="K1190" t="str">
            <v>Feb-2009</v>
          </cell>
          <cell r="L1190" t="str">
            <v>GF</v>
          </cell>
          <cell r="M1190" t="str">
            <v>INVERTER</v>
          </cell>
          <cell r="N1190" t="str">
            <v>PCS</v>
          </cell>
          <cell r="O1190">
            <v>704</v>
          </cell>
          <cell r="P1190">
            <v>16</v>
          </cell>
          <cell r="Q1190" t="str">
            <v>OTHERS-SUZUKA</v>
          </cell>
          <cell r="R1190">
            <v>0</v>
          </cell>
          <cell r="S1190">
            <v>16.0168</v>
          </cell>
          <cell r="T1190">
            <v>96.100799999999992</v>
          </cell>
          <cell r="U1190">
            <v>6</v>
          </cell>
        </row>
        <row r="1191">
          <cell r="A1191" t="str">
            <v>TP-E1U</v>
          </cell>
          <cell r="B1191" t="str">
            <v>GS090604</v>
          </cell>
          <cell r="C1191">
            <v>6</v>
          </cell>
          <cell r="D1191" t="str">
            <v>GI090731</v>
          </cell>
          <cell r="E1191">
            <v>20090216</v>
          </cell>
          <cell r="F1191" t="str">
            <v>7839</v>
          </cell>
          <cell r="G1191" t="str">
            <v>ASM RAHDEN GBMH</v>
          </cell>
          <cell r="H1191" t="str">
            <v>STOCK SALES</v>
          </cell>
          <cell r="I1191">
            <v>654</v>
          </cell>
          <cell r="J1191" t="str">
            <v>Feb-2009</v>
          </cell>
          <cell r="K1191" t="str">
            <v>Feb-2009</v>
          </cell>
          <cell r="L1191" t="str">
            <v>GF</v>
          </cell>
          <cell r="M1191" t="str">
            <v>INVERTER</v>
          </cell>
          <cell r="N1191" t="str">
            <v>PCS</v>
          </cell>
          <cell r="O1191">
            <v>704</v>
          </cell>
          <cell r="P1191">
            <v>16</v>
          </cell>
          <cell r="Q1191" t="str">
            <v>OTHERS-SUZUKA</v>
          </cell>
          <cell r="R1191">
            <v>0</v>
          </cell>
          <cell r="S1191">
            <v>16.0168</v>
          </cell>
          <cell r="T1191">
            <v>32.0336</v>
          </cell>
          <cell r="U1191">
            <v>2</v>
          </cell>
        </row>
        <row r="1192">
          <cell r="A1192" t="str">
            <v>TP-E1U</v>
          </cell>
          <cell r="B1192" t="str">
            <v>GS090577</v>
          </cell>
          <cell r="C1192">
            <v>2</v>
          </cell>
          <cell r="D1192" t="str">
            <v>GI090699</v>
          </cell>
          <cell r="E1192">
            <v>20090217</v>
          </cell>
          <cell r="F1192" t="str">
            <v>4810</v>
          </cell>
          <cell r="G1192" t="str">
            <v>SST SERVO-SYSTEMTECHNIK GMBH</v>
          </cell>
          <cell r="H1192" t="str">
            <v>STOCK SALES</v>
          </cell>
          <cell r="I1192">
            <v>653</v>
          </cell>
          <cell r="J1192" t="str">
            <v>Feb-2009</v>
          </cell>
          <cell r="K1192" t="str">
            <v>Feb-2009</v>
          </cell>
          <cell r="L1192" t="str">
            <v>GF</v>
          </cell>
          <cell r="M1192" t="str">
            <v>INVERTER</v>
          </cell>
          <cell r="N1192" t="str">
            <v>PCS</v>
          </cell>
          <cell r="O1192">
            <v>704</v>
          </cell>
          <cell r="P1192">
            <v>16</v>
          </cell>
          <cell r="Q1192" t="str">
            <v>OTHERS-SUZUKA</v>
          </cell>
          <cell r="R1192">
            <v>0</v>
          </cell>
          <cell r="S1192">
            <v>16.0168</v>
          </cell>
          <cell r="T1192">
            <v>16.0168</v>
          </cell>
          <cell r="U1192">
            <v>1</v>
          </cell>
        </row>
        <row r="1193">
          <cell r="A1193" t="str">
            <v>TP-E1U</v>
          </cell>
          <cell r="B1193" t="str">
            <v>GS090538</v>
          </cell>
          <cell r="C1193">
            <v>2</v>
          </cell>
          <cell r="D1193" t="str">
            <v>GI090758</v>
          </cell>
          <cell r="E1193">
            <v>20090218</v>
          </cell>
          <cell r="F1193" t="str">
            <v>5200</v>
          </cell>
          <cell r="G1193" t="str">
            <v>A.F. ELECTRONICS MOTOR CONTROL</v>
          </cell>
          <cell r="H1193" t="str">
            <v>STOCK SALES</v>
          </cell>
          <cell r="I1193">
            <v>652</v>
          </cell>
          <cell r="J1193" t="str">
            <v>Feb-2009</v>
          </cell>
          <cell r="K1193" t="str">
            <v>Feb-2009</v>
          </cell>
          <cell r="L1193" t="str">
            <v>GF</v>
          </cell>
          <cell r="M1193" t="str">
            <v>INVERTER</v>
          </cell>
          <cell r="N1193" t="str">
            <v>PCS</v>
          </cell>
          <cell r="O1193">
            <v>704</v>
          </cell>
          <cell r="P1193">
            <v>16</v>
          </cell>
          <cell r="Q1193" t="str">
            <v>OTHERS-SUZUKA</v>
          </cell>
          <cell r="R1193">
            <v>0</v>
          </cell>
          <cell r="S1193">
            <v>16.0168</v>
          </cell>
          <cell r="T1193">
            <v>16.0168</v>
          </cell>
          <cell r="U1193">
            <v>1</v>
          </cell>
        </row>
        <row r="1194">
          <cell r="A1194" t="str">
            <v>TP-E1U</v>
          </cell>
          <cell r="B1194" t="str">
            <v>GS090708</v>
          </cell>
          <cell r="C1194">
            <v>2</v>
          </cell>
          <cell r="D1194" t="str">
            <v>GI090851</v>
          </cell>
          <cell r="E1194">
            <v>20090223</v>
          </cell>
          <cell r="F1194" t="str">
            <v>7274</v>
          </cell>
          <cell r="G1194" t="str">
            <v>SAM GMBH</v>
          </cell>
          <cell r="H1194" t="str">
            <v>STOCK SALES</v>
          </cell>
          <cell r="I1194">
            <v>651</v>
          </cell>
          <cell r="J1194" t="str">
            <v>Feb-2009</v>
          </cell>
          <cell r="K1194" t="str">
            <v>Feb-2009</v>
          </cell>
          <cell r="L1194" t="str">
            <v>GF</v>
          </cell>
          <cell r="M1194" t="str">
            <v>INVERTER</v>
          </cell>
          <cell r="N1194" t="str">
            <v>PCS</v>
          </cell>
          <cell r="O1194">
            <v>704</v>
          </cell>
          <cell r="P1194">
            <v>16</v>
          </cell>
          <cell r="Q1194" t="str">
            <v>OTHERS-SUZUKA</v>
          </cell>
          <cell r="R1194">
            <v>0</v>
          </cell>
          <cell r="S1194">
            <v>16.0168</v>
          </cell>
          <cell r="T1194">
            <v>16.0168</v>
          </cell>
          <cell r="U1194">
            <v>1</v>
          </cell>
        </row>
        <row r="1195">
          <cell r="A1195" t="str">
            <v>TP-E1U</v>
          </cell>
          <cell r="B1195" t="str">
            <v>GS090715</v>
          </cell>
          <cell r="C1195">
            <v>1</v>
          </cell>
          <cell r="D1195" t="str">
            <v>GI090857</v>
          </cell>
          <cell r="E1195">
            <v>20090224</v>
          </cell>
          <cell r="F1195" t="str">
            <v>7489</v>
          </cell>
          <cell r="G1195" t="str">
            <v>ALPHA MOTION S. A.</v>
          </cell>
          <cell r="H1195" t="str">
            <v>STOCK SALES</v>
          </cell>
          <cell r="I1195">
            <v>649</v>
          </cell>
          <cell r="J1195" t="str">
            <v>Feb-2009</v>
          </cell>
          <cell r="K1195" t="str">
            <v>Feb-2009</v>
          </cell>
          <cell r="L1195" t="str">
            <v>GF</v>
          </cell>
          <cell r="M1195" t="str">
            <v>INVERTER</v>
          </cell>
          <cell r="N1195" t="str">
            <v>PCS</v>
          </cell>
          <cell r="O1195">
            <v>704</v>
          </cell>
          <cell r="P1195">
            <v>16</v>
          </cell>
          <cell r="Q1195" t="str">
            <v>OTHERS-SUZUKA</v>
          </cell>
          <cell r="R1195">
            <v>0</v>
          </cell>
          <cell r="S1195">
            <v>16.0168</v>
          </cell>
          <cell r="T1195">
            <v>32.0336</v>
          </cell>
          <cell r="U1195">
            <v>2</v>
          </cell>
        </row>
        <row r="1196">
          <cell r="A1196" t="str">
            <v>TP-E1U</v>
          </cell>
          <cell r="B1196" t="str">
            <v>GS090616</v>
          </cell>
          <cell r="C1196">
            <v>127</v>
          </cell>
          <cell r="D1196" t="str">
            <v>GI090887</v>
          </cell>
          <cell r="E1196">
            <v>20090225</v>
          </cell>
          <cell r="F1196" t="str">
            <v>4028</v>
          </cell>
          <cell r="G1196" t="str">
            <v>KON-TEK AUTOMATION AND DRIVES</v>
          </cell>
          <cell r="H1196" t="str">
            <v>STOCK SALES</v>
          </cell>
          <cell r="I1196">
            <v>569</v>
          </cell>
          <cell r="J1196" t="str">
            <v>Feb-2009</v>
          </cell>
          <cell r="K1196" t="str">
            <v>Feb-2009</v>
          </cell>
          <cell r="L1196" t="str">
            <v>GF</v>
          </cell>
          <cell r="M1196" t="str">
            <v>INVERTER</v>
          </cell>
          <cell r="N1196" t="str">
            <v>PCS</v>
          </cell>
          <cell r="O1196">
            <v>704</v>
          </cell>
          <cell r="P1196">
            <v>16</v>
          </cell>
          <cell r="Q1196" t="str">
            <v>OTHERS-SUZUKA</v>
          </cell>
          <cell r="R1196">
            <v>0</v>
          </cell>
          <cell r="S1196">
            <v>16.0168</v>
          </cell>
          <cell r="T1196">
            <v>1281.3440000000001</v>
          </cell>
          <cell r="U1196">
            <v>80</v>
          </cell>
        </row>
        <row r="1197">
          <cell r="A1197" t="str">
            <v>FN2030-10-06</v>
          </cell>
          <cell r="B1197" t="str">
            <v>GS082531</v>
          </cell>
          <cell r="C1197">
            <v>1</v>
          </cell>
          <cell r="D1197" t="str">
            <v>GI090545</v>
          </cell>
          <cell r="E1197">
            <v>20090205</v>
          </cell>
          <cell r="F1197" t="str">
            <v>7591</v>
          </cell>
          <cell r="G1197" t="str">
            <v>RETSCH GMBH</v>
          </cell>
          <cell r="H1197" t="str">
            <v>STOCK SALES</v>
          </cell>
          <cell r="I1197">
            <v>100</v>
          </cell>
          <cell r="J1197" t="str">
            <v>Feb-2009</v>
          </cell>
          <cell r="K1197" t="str">
            <v>Feb-2009</v>
          </cell>
          <cell r="L1197" t="str">
            <v>GF</v>
          </cell>
          <cell r="M1197" t="str">
            <v>INVERTER</v>
          </cell>
          <cell r="N1197" t="str">
            <v>PCS</v>
          </cell>
          <cell r="O1197">
            <v>200</v>
          </cell>
          <cell r="P1197">
            <v>8</v>
          </cell>
          <cell r="Q1197" t="str">
            <v>SCHAFFNER</v>
          </cell>
          <cell r="R1197">
            <v>0</v>
          </cell>
          <cell r="S1197">
            <v>8.27</v>
          </cell>
          <cell r="T1197">
            <v>827</v>
          </cell>
          <cell r="U1197">
            <v>100</v>
          </cell>
        </row>
        <row r="1198">
          <cell r="A1198" t="str">
            <v>FN2090-16-06</v>
          </cell>
          <cell r="B1198" t="str">
            <v>GS083264</v>
          </cell>
          <cell r="C1198">
            <v>1</v>
          </cell>
          <cell r="D1198" t="str">
            <v>GI090546</v>
          </cell>
          <cell r="E1198">
            <v>20090205</v>
          </cell>
          <cell r="F1198" t="str">
            <v>7591</v>
          </cell>
          <cell r="G1198" t="str">
            <v>RETSCH GMBH</v>
          </cell>
          <cell r="H1198" t="str">
            <v>STOCK SALES</v>
          </cell>
          <cell r="I1198">
            <v>105</v>
          </cell>
          <cell r="J1198" t="str">
            <v>Feb-2009</v>
          </cell>
          <cell r="K1198" t="str">
            <v>Feb-2009</v>
          </cell>
          <cell r="L1198" t="str">
            <v>GF</v>
          </cell>
          <cell r="M1198" t="str">
            <v>INVERTER</v>
          </cell>
          <cell r="N1198" t="str">
            <v>PCS</v>
          </cell>
          <cell r="O1198">
            <v>130</v>
          </cell>
          <cell r="P1198">
            <v>14</v>
          </cell>
          <cell r="Q1198" t="str">
            <v>SCHAFFNER</v>
          </cell>
          <cell r="R1198">
            <v>0</v>
          </cell>
          <cell r="S1198">
            <v>13.8</v>
          </cell>
          <cell r="T1198">
            <v>345</v>
          </cell>
          <cell r="U1198">
            <v>25</v>
          </cell>
        </row>
        <row r="1199">
          <cell r="A1199" t="str">
            <v>FN2090-16-06</v>
          </cell>
          <cell r="B1199" t="str">
            <v>GS083264</v>
          </cell>
          <cell r="C1199">
            <v>1</v>
          </cell>
          <cell r="D1199" t="str">
            <v>GI090880</v>
          </cell>
          <cell r="E1199">
            <v>20090227</v>
          </cell>
          <cell r="F1199" t="str">
            <v>7591</v>
          </cell>
          <cell r="G1199" t="str">
            <v>RETSCH GMBH</v>
          </cell>
          <cell r="H1199" t="str">
            <v>STOCK SALES</v>
          </cell>
          <cell r="I1199">
            <v>80</v>
          </cell>
          <cell r="J1199" t="str">
            <v>Feb-2009</v>
          </cell>
          <cell r="K1199" t="str">
            <v>Feb-2009</v>
          </cell>
          <cell r="L1199" t="str">
            <v>GF</v>
          </cell>
          <cell r="M1199" t="str">
            <v>INVERTER</v>
          </cell>
          <cell r="N1199" t="str">
            <v>PCS</v>
          </cell>
          <cell r="O1199">
            <v>130</v>
          </cell>
          <cell r="P1199">
            <v>14</v>
          </cell>
          <cell r="Q1199" t="str">
            <v>SCHAFFNER</v>
          </cell>
          <cell r="R1199">
            <v>0</v>
          </cell>
          <cell r="S1199">
            <v>13.8</v>
          </cell>
          <cell r="T1199">
            <v>345</v>
          </cell>
          <cell r="U1199">
            <v>25</v>
          </cell>
        </row>
        <row r="1200">
          <cell r="A1200" t="str">
            <v>FN5010-6.5/99</v>
          </cell>
          <cell r="B1200" t="str">
            <v>GS090747</v>
          </cell>
          <cell r="C1200">
            <v>1</v>
          </cell>
          <cell r="D1200" t="str">
            <v>GI090900</v>
          </cell>
          <cell r="E1200">
            <v>20090225</v>
          </cell>
          <cell r="F1200" t="str">
            <v>7274</v>
          </cell>
          <cell r="G1200" t="str">
            <v>SAM GMBH</v>
          </cell>
          <cell r="H1200" t="str">
            <v>STOCK SALES</v>
          </cell>
          <cell r="I1200">
            <v>0</v>
          </cell>
          <cell r="J1200" t="str">
            <v>Feb-2009</v>
          </cell>
          <cell r="K1200" t="str">
            <v>Feb-2009</v>
          </cell>
          <cell r="L1200" t="str">
            <v>GF</v>
          </cell>
          <cell r="M1200" t="str">
            <v>INVERTER</v>
          </cell>
          <cell r="N1200" t="str">
            <v>PCS</v>
          </cell>
          <cell r="O1200">
            <v>0</v>
          </cell>
          <cell r="P1200">
            <v>0</v>
          </cell>
          <cell r="Q1200" t="str">
            <v>SCHAFFNER</v>
          </cell>
          <cell r="R1200">
            <v>0</v>
          </cell>
          <cell r="S1200">
            <v>0</v>
          </cell>
          <cell r="T1200">
            <v>0</v>
          </cell>
          <cell r="U1200">
            <v>1</v>
          </cell>
        </row>
        <row r="1201">
          <cell r="A1201" t="str">
            <v>FRN2.2E1E-4E</v>
          </cell>
          <cell r="B1201" t="str">
            <v>GS090507</v>
          </cell>
          <cell r="C1201">
            <v>2</v>
          </cell>
          <cell r="D1201" t="str">
            <v>GI090646</v>
          </cell>
          <cell r="E1201">
            <v>20090216</v>
          </cell>
          <cell r="F1201" t="str">
            <v>7271</v>
          </cell>
          <cell r="G1201" t="str">
            <v>LOENNE SCANDINAVIA A. S. (S)</v>
          </cell>
          <cell r="H1201" t="str">
            <v>STOCK SALES</v>
          </cell>
          <cell r="I1201">
            <v>228</v>
          </cell>
          <cell r="J1201" t="str">
            <v>Feb-2009</v>
          </cell>
          <cell r="K1201" t="str">
            <v>Feb-2009</v>
          </cell>
          <cell r="L1201" t="str">
            <v>GF</v>
          </cell>
          <cell r="M1201" t="str">
            <v>INVERTER</v>
          </cell>
          <cell r="N1201" t="str">
            <v>PCS</v>
          </cell>
          <cell r="O1201">
            <v>232</v>
          </cell>
          <cell r="P1201">
            <v>191</v>
          </cell>
          <cell r="Q1201" t="str">
            <v>MULTI</v>
          </cell>
          <cell r="R1201">
            <v>0</v>
          </cell>
          <cell r="S1201">
            <v>191.0326</v>
          </cell>
          <cell r="T1201">
            <v>573.09780000000001</v>
          </cell>
          <cell r="U1201">
            <v>3</v>
          </cell>
        </row>
        <row r="1202">
          <cell r="A1202" t="str">
            <v>FRN2.2E1E-4E</v>
          </cell>
          <cell r="B1202" t="str">
            <v>GS090673</v>
          </cell>
          <cell r="C1202">
            <v>1</v>
          </cell>
          <cell r="D1202" t="str">
            <v>GI090809</v>
          </cell>
          <cell r="E1202">
            <v>20090219</v>
          </cell>
          <cell r="F1202" t="str">
            <v>4540</v>
          </cell>
          <cell r="G1202" t="str">
            <v>PETER ELECTRONIC GMBH &amp; CO. KG</v>
          </cell>
          <cell r="H1202" t="str">
            <v>STOCK SALES</v>
          </cell>
          <cell r="I1202">
            <v>227</v>
          </cell>
          <cell r="J1202" t="str">
            <v>Feb-2009</v>
          </cell>
          <cell r="K1202" t="str">
            <v>Feb-2009</v>
          </cell>
          <cell r="L1202" t="str">
            <v>GF</v>
          </cell>
          <cell r="M1202" t="str">
            <v>INVERTER</v>
          </cell>
          <cell r="N1202" t="str">
            <v>PCS</v>
          </cell>
          <cell r="O1202">
            <v>232</v>
          </cell>
          <cell r="P1202">
            <v>191</v>
          </cell>
          <cell r="Q1202" t="str">
            <v>MULTI</v>
          </cell>
          <cell r="R1202">
            <v>0</v>
          </cell>
          <cell r="S1202">
            <v>191.0326</v>
          </cell>
          <cell r="T1202">
            <v>191.0326</v>
          </cell>
          <cell r="U1202">
            <v>1</v>
          </cell>
        </row>
        <row r="1203">
          <cell r="A1203" t="str">
            <v>FRN2.2E1E-4E</v>
          </cell>
          <cell r="B1203" t="str">
            <v>GS090616</v>
          </cell>
          <cell r="C1203">
            <v>46</v>
          </cell>
          <cell r="D1203" t="str">
            <v>GI090887</v>
          </cell>
          <cell r="E1203">
            <v>20090225</v>
          </cell>
          <cell r="F1203" t="str">
            <v>4028</v>
          </cell>
          <cell r="G1203" t="str">
            <v>KON-TEK AUTOMATION AND DRIVES</v>
          </cell>
          <cell r="H1203" t="str">
            <v>STOCK SALES</v>
          </cell>
          <cell r="I1203">
            <v>212</v>
          </cell>
          <cell r="J1203" t="str">
            <v>Feb-2009</v>
          </cell>
          <cell r="K1203" t="str">
            <v>Feb-2009</v>
          </cell>
          <cell r="L1203" t="str">
            <v>GF</v>
          </cell>
          <cell r="M1203" t="str">
            <v>INVERTER</v>
          </cell>
          <cell r="N1203" t="str">
            <v>PCS</v>
          </cell>
          <cell r="O1203">
            <v>232</v>
          </cell>
          <cell r="P1203">
            <v>191</v>
          </cell>
          <cell r="Q1203" t="str">
            <v>MULTI</v>
          </cell>
          <cell r="R1203">
            <v>0</v>
          </cell>
          <cell r="S1203">
            <v>191.0326</v>
          </cell>
          <cell r="T1203">
            <v>2865.489</v>
          </cell>
          <cell r="U1203">
            <v>15</v>
          </cell>
        </row>
        <row r="1204">
          <cell r="A1204" t="str">
            <v>FRN2.2E1S-2J</v>
          </cell>
          <cell r="B1204" t="str">
            <v>GS090625</v>
          </cell>
          <cell r="C1204">
            <v>2</v>
          </cell>
          <cell r="D1204" t="str">
            <v>GI090762</v>
          </cell>
          <cell r="E1204">
            <v>20090218</v>
          </cell>
          <cell r="F1204" t="str">
            <v>1301</v>
          </cell>
          <cell r="G1204" t="str">
            <v>MVR - MOTORI, VENTILATORI, RIDUTTORI S.R.L.</v>
          </cell>
          <cell r="H1204" t="str">
            <v>STOCK SALES</v>
          </cell>
          <cell r="I1204">
            <v>206</v>
          </cell>
          <cell r="J1204" t="str">
            <v>Feb-2009</v>
          </cell>
          <cell r="K1204" t="str">
            <v>Feb-2009</v>
          </cell>
          <cell r="L1204" t="str">
            <v>GF</v>
          </cell>
          <cell r="M1204" t="str">
            <v>INVERTER</v>
          </cell>
          <cell r="N1204" t="str">
            <v>PCS</v>
          </cell>
          <cell r="O1204">
            <v>208</v>
          </cell>
          <cell r="P1204">
            <v>146</v>
          </cell>
          <cell r="Q1204" t="str">
            <v>MULTI</v>
          </cell>
          <cell r="R1204">
            <v>0</v>
          </cell>
          <cell r="S1204">
            <v>145.88999999999999</v>
          </cell>
          <cell r="T1204">
            <v>291.77999999999997</v>
          </cell>
          <cell r="U1204">
            <v>2</v>
          </cell>
        </row>
        <row r="1205">
          <cell r="A1205" t="str">
            <v>FRN2.2E1S-4E</v>
          </cell>
          <cell r="B1205" t="str">
            <v>GS090380</v>
          </cell>
          <cell r="C1205">
            <v>2</v>
          </cell>
          <cell r="D1205" t="str">
            <v>GI090544</v>
          </cell>
          <cell r="E1205">
            <v>20090205</v>
          </cell>
          <cell r="F1205" t="str">
            <v>4540</v>
          </cell>
          <cell r="G1205" t="str">
            <v>PETER ELECTRONIC GMBH &amp; CO. KG</v>
          </cell>
          <cell r="H1205" t="str">
            <v>STOCK SALES</v>
          </cell>
          <cell r="I1205">
            <v>681</v>
          </cell>
          <cell r="J1205" t="str">
            <v>Feb-2009</v>
          </cell>
          <cell r="K1205" t="str">
            <v>Feb-2009</v>
          </cell>
          <cell r="L1205" t="str">
            <v>GF</v>
          </cell>
          <cell r="M1205" t="str">
            <v>INVERTER</v>
          </cell>
          <cell r="N1205" t="str">
            <v>PCS</v>
          </cell>
          <cell r="O1205">
            <v>682</v>
          </cell>
          <cell r="P1205">
            <v>176</v>
          </cell>
          <cell r="Q1205" t="str">
            <v>MULTI</v>
          </cell>
          <cell r="R1205">
            <v>0</v>
          </cell>
          <cell r="S1205">
            <v>175.73330000000001</v>
          </cell>
          <cell r="T1205">
            <v>175.73330000000001</v>
          </cell>
          <cell r="U1205">
            <v>1</v>
          </cell>
        </row>
        <row r="1206">
          <cell r="A1206" t="str">
            <v>FRN2.2E1S-4E</v>
          </cell>
          <cell r="B1206" t="str">
            <v>GS090616</v>
          </cell>
          <cell r="C1206">
            <v>38</v>
          </cell>
          <cell r="D1206" t="str">
            <v>GI090887</v>
          </cell>
          <cell r="E1206">
            <v>20090225</v>
          </cell>
          <cell r="F1206" t="str">
            <v>4028</v>
          </cell>
          <cell r="G1206" t="str">
            <v>KON-TEK AUTOMATION AND DRIVES</v>
          </cell>
          <cell r="H1206" t="str">
            <v>STOCK SALES</v>
          </cell>
          <cell r="I1206">
            <v>666</v>
          </cell>
          <cell r="J1206" t="str">
            <v>Feb-2009</v>
          </cell>
          <cell r="K1206" t="str">
            <v>Feb-2009</v>
          </cell>
          <cell r="L1206" t="str">
            <v>GF</v>
          </cell>
          <cell r="M1206" t="str">
            <v>INVERTER</v>
          </cell>
          <cell r="N1206" t="str">
            <v>PCS</v>
          </cell>
          <cell r="O1206">
            <v>682</v>
          </cell>
          <cell r="P1206">
            <v>176</v>
          </cell>
          <cell r="Q1206" t="str">
            <v>MULTI</v>
          </cell>
          <cell r="R1206">
            <v>0</v>
          </cell>
          <cell r="S1206">
            <v>175.73330000000001</v>
          </cell>
          <cell r="T1206">
            <v>2635.9995000000004</v>
          </cell>
          <cell r="U1206">
            <v>15</v>
          </cell>
        </row>
        <row r="1207">
          <cell r="A1207" t="str">
            <v>FRN2.2E1S-7E</v>
          </cell>
          <cell r="B1207" t="str">
            <v>GS090616</v>
          </cell>
          <cell r="C1207">
            <v>31</v>
          </cell>
          <cell r="D1207" t="str">
            <v>GI090887</v>
          </cell>
          <cell r="E1207">
            <v>20090225</v>
          </cell>
          <cell r="F1207" t="str">
            <v>4028</v>
          </cell>
          <cell r="G1207" t="str">
            <v>KON-TEK AUTOMATION AND DRIVES</v>
          </cell>
          <cell r="H1207" t="str">
            <v>STOCK SALES</v>
          </cell>
          <cell r="I1207">
            <v>238</v>
          </cell>
          <cell r="J1207" t="str">
            <v>Feb-2009</v>
          </cell>
          <cell r="K1207" t="str">
            <v>Feb-2009</v>
          </cell>
          <cell r="L1207" t="str">
            <v>GF</v>
          </cell>
          <cell r="M1207" t="str">
            <v>INVERTER</v>
          </cell>
          <cell r="N1207" t="str">
            <v>PCS</v>
          </cell>
          <cell r="O1207">
            <v>251</v>
          </cell>
          <cell r="P1207">
            <v>133</v>
          </cell>
          <cell r="Q1207" t="str">
            <v>MULTI</v>
          </cell>
          <cell r="R1207">
            <v>0</v>
          </cell>
          <cell r="S1207">
            <v>132.77289999999999</v>
          </cell>
          <cell r="T1207">
            <v>1726.0476999999998</v>
          </cell>
          <cell r="U1207">
            <v>13</v>
          </cell>
        </row>
        <row r="1208">
          <cell r="A1208" t="str">
            <v>FRN4.0E1E-4E</v>
          </cell>
          <cell r="B1208" t="str">
            <v>GS090348</v>
          </cell>
          <cell r="C1208">
            <v>2</v>
          </cell>
          <cell r="D1208" t="str">
            <v>GI090443</v>
          </cell>
          <cell r="E1208">
            <v>20090205</v>
          </cell>
          <cell r="F1208" t="str">
            <v>4380</v>
          </cell>
          <cell r="G1208" t="str">
            <v>AMTEK,  SPOL. S R.0.</v>
          </cell>
          <cell r="H1208" t="str">
            <v>STOCK SALES</v>
          </cell>
          <cell r="I1208">
            <v>155</v>
          </cell>
          <cell r="J1208" t="str">
            <v>Feb-2009</v>
          </cell>
          <cell r="K1208" t="str">
            <v>Feb-2009</v>
          </cell>
          <cell r="L1208" t="str">
            <v>GF</v>
          </cell>
          <cell r="M1208" t="str">
            <v>INVERTER</v>
          </cell>
          <cell r="N1208" t="str">
            <v>PCS</v>
          </cell>
          <cell r="O1208">
            <v>157</v>
          </cell>
          <cell r="P1208">
            <v>240</v>
          </cell>
          <cell r="Q1208" t="str">
            <v>MULTI</v>
          </cell>
          <cell r="R1208">
            <v>0</v>
          </cell>
          <cell r="S1208">
            <v>239.69309999999999</v>
          </cell>
          <cell r="T1208">
            <v>479.38619999999997</v>
          </cell>
          <cell r="U1208">
            <v>2</v>
          </cell>
        </row>
        <row r="1209">
          <cell r="A1209" t="str">
            <v>FRN4.0E1E-4E</v>
          </cell>
          <cell r="B1209" t="str">
            <v>GS090459</v>
          </cell>
          <cell r="C1209">
            <v>8</v>
          </cell>
          <cell r="D1209" t="str">
            <v>GI090589</v>
          </cell>
          <cell r="E1209">
            <v>20090206</v>
          </cell>
          <cell r="F1209" t="str">
            <v>7271</v>
          </cell>
          <cell r="G1209" t="str">
            <v>LOENNE SCANDINAVIA A. S. (S)</v>
          </cell>
          <cell r="H1209" t="str">
            <v>STOCK SALES</v>
          </cell>
          <cell r="I1209">
            <v>153</v>
          </cell>
          <cell r="J1209" t="str">
            <v>Feb-2009</v>
          </cell>
          <cell r="K1209" t="str">
            <v>Feb-2009</v>
          </cell>
          <cell r="L1209" t="str">
            <v>GF</v>
          </cell>
          <cell r="M1209" t="str">
            <v>INVERTER</v>
          </cell>
          <cell r="N1209" t="str">
            <v>PCS</v>
          </cell>
          <cell r="O1209">
            <v>157</v>
          </cell>
          <cell r="P1209">
            <v>240</v>
          </cell>
          <cell r="Q1209" t="str">
            <v>MULTI</v>
          </cell>
          <cell r="R1209">
            <v>0</v>
          </cell>
          <cell r="S1209">
            <v>239.69309999999999</v>
          </cell>
          <cell r="T1209">
            <v>479.38619999999997</v>
          </cell>
          <cell r="U1209">
            <v>2</v>
          </cell>
        </row>
        <row r="1210">
          <cell r="A1210" t="str">
            <v>FRN4.0E1E-4E</v>
          </cell>
          <cell r="B1210" t="str">
            <v>GS090438</v>
          </cell>
          <cell r="C1210">
            <v>5</v>
          </cell>
          <cell r="D1210" t="str">
            <v>GI090685</v>
          </cell>
          <cell r="E1210">
            <v>20090213</v>
          </cell>
          <cell r="F1210" t="str">
            <v>4380</v>
          </cell>
          <cell r="G1210" t="str">
            <v>AMTEK,  SPOL. S R.0.</v>
          </cell>
          <cell r="H1210" t="str">
            <v>STOCK SALES</v>
          </cell>
          <cell r="I1210">
            <v>150</v>
          </cell>
          <cell r="J1210" t="str">
            <v>Feb-2009</v>
          </cell>
          <cell r="K1210" t="str">
            <v>Feb-2009</v>
          </cell>
          <cell r="L1210" t="str">
            <v>GF</v>
          </cell>
          <cell r="M1210" t="str">
            <v>INVERTER</v>
          </cell>
          <cell r="N1210" t="str">
            <v>PCS</v>
          </cell>
          <cell r="O1210">
            <v>157</v>
          </cell>
          <cell r="P1210">
            <v>240</v>
          </cell>
          <cell r="Q1210" t="str">
            <v>MULTI</v>
          </cell>
          <cell r="R1210">
            <v>0</v>
          </cell>
          <cell r="S1210">
            <v>239.69309999999999</v>
          </cell>
          <cell r="T1210">
            <v>719.07929999999999</v>
          </cell>
          <cell r="U1210">
            <v>3</v>
          </cell>
        </row>
        <row r="1211">
          <cell r="A1211" t="str">
            <v>FRN4.0E1E-4E</v>
          </cell>
          <cell r="B1211" t="str">
            <v>GS090603</v>
          </cell>
          <cell r="C1211">
            <v>3</v>
          </cell>
          <cell r="D1211" t="str">
            <v>GI090730</v>
          </cell>
          <cell r="E1211">
            <v>20090217</v>
          </cell>
          <cell r="F1211" t="str">
            <v>7950</v>
          </cell>
          <cell r="G1211" t="str">
            <v>FUJI ELECTRIC FA EUROPE (CH) GMBH</v>
          </cell>
          <cell r="H1211" t="str">
            <v>STOCK SALES</v>
          </cell>
          <cell r="I1211">
            <v>144</v>
          </cell>
          <cell r="J1211" t="str">
            <v>Feb-2009</v>
          </cell>
          <cell r="K1211" t="str">
            <v>Feb-2009</v>
          </cell>
          <cell r="L1211" t="str">
            <v>GF</v>
          </cell>
          <cell r="M1211" t="str">
            <v>INVERTER</v>
          </cell>
          <cell r="N1211" t="str">
            <v>PCS</v>
          </cell>
          <cell r="O1211">
            <v>157</v>
          </cell>
          <cell r="P1211">
            <v>240</v>
          </cell>
          <cell r="Q1211" t="str">
            <v>MULTI</v>
          </cell>
          <cell r="R1211">
            <v>0</v>
          </cell>
          <cell r="S1211">
            <v>239.69309999999999</v>
          </cell>
          <cell r="T1211">
            <v>1438.1586</v>
          </cell>
          <cell r="U1211">
            <v>6</v>
          </cell>
        </row>
        <row r="1212">
          <cell r="A1212" t="str">
            <v>FRN4.0E1S-4E</v>
          </cell>
          <cell r="B1212" t="str">
            <v>GS082857</v>
          </cell>
          <cell r="C1212">
            <v>18</v>
          </cell>
          <cell r="D1212" t="str">
            <v>GI090515</v>
          </cell>
          <cell r="E1212">
            <v>20090204</v>
          </cell>
          <cell r="F1212" t="str">
            <v>7282</v>
          </cell>
          <cell r="G1212" t="str">
            <v>IES INVERT ELECTRIC SYSTEMS LTD.</v>
          </cell>
          <cell r="H1212" t="str">
            <v>STOCK SALES</v>
          </cell>
          <cell r="I1212">
            <v>551</v>
          </cell>
          <cell r="J1212" t="str">
            <v>Feb-2009</v>
          </cell>
          <cell r="K1212" t="str">
            <v>Feb-2009</v>
          </cell>
          <cell r="L1212" t="str">
            <v>GF</v>
          </cell>
          <cell r="M1212" t="str">
            <v>INVERTER</v>
          </cell>
          <cell r="N1212" t="str">
            <v>PCS</v>
          </cell>
          <cell r="O1212">
            <v>553</v>
          </cell>
          <cell r="P1212">
            <v>242</v>
          </cell>
          <cell r="Q1212" t="str">
            <v>MULTI</v>
          </cell>
          <cell r="R1212">
            <v>0</v>
          </cell>
          <cell r="S1212">
            <v>242.07929999999999</v>
          </cell>
          <cell r="T1212">
            <v>484.15859999999998</v>
          </cell>
          <cell r="U1212">
            <v>2</v>
          </cell>
        </row>
        <row r="1213">
          <cell r="A1213" t="str">
            <v>FRN4.0E1S-4E</v>
          </cell>
          <cell r="B1213" t="str">
            <v>GS090459</v>
          </cell>
          <cell r="C1213">
            <v>6</v>
          </cell>
          <cell r="D1213" t="str">
            <v>GI090589</v>
          </cell>
          <cell r="E1213">
            <v>20090206</v>
          </cell>
          <cell r="F1213" t="str">
            <v>7271</v>
          </cell>
          <cell r="G1213" t="str">
            <v>LOENNE SCANDINAVIA A. S. (S)</v>
          </cell>
          <cell r="H1213" t="str">
            <v>STOCK SALES</v>
          </cell>
          <cell r="I1213">
            <v>536</v>
          </cell>
          <cell r="J1213" t="str">
            <v>Feb-2009</v>
          </cell>
          <cell r="K1213" t="str">
            <v>Feb-2009</v>
          </cell>
          <cell r="L1213" t="str">
            <v>GF</v>
          </cell>
          <cell r="M1213" t="str">
            <v>INVERTER</v>
          </cell>
          <cell r="N1213" t="str">
            <v>PCS</v>
          </cell>
          <cell r="O1213">
            <v>553</v>
          </cell>
          <cell r="P1213">
            <v>242</v>
          </cell>
          <cell r="Q1213" t="str">
            <v>MULTI</v>
          </cell>
          <cell r="R1213">
            <v>0</v>
          </cell>
          <cell r="S1213">
            <v>242.07929999999999</v>
          </cell>
          <cell r="T1213">
            <v>3631.1895</v>
          </cell>
          <cell r="U1213">
            <v>15</v>
          </cell>
        </row>
        <row r="1214">
          <cell r="A1214" t="str">
            <v>FRN4.0E1S-4E</v>
          </cell>
          <cell r="B1214" t="str">
            <v>GS090501</v>
          </cell>
          <cell r="C1214">
            <v>1</v>
          </cell>
          <cell r="D1214" t="str">
            <v>GI090640</v>
          </cell>
          <cell r="E1214">
            <v>20090211</v>
          </cell>
          <cell r="F1214" t="str">
            <v>7088</v>
          </cell>
          <cell r="G1214" t="str">
            <v>ROVEMA VERPACKUNGSMASCHINEN GMBH</v>
          </cell>
          <cell r="H1214" t="str">
            <v>STOCK SALES</v>
          </cell>
          <cell r="I1214">
            <v>535</v>
          </cell>
          <cell r="J1214" t="str">
            <v>Feb-2009</v>
          </cell>
          <cell r="K1214" t="str">
            <v>Feb-2009</v>
          </cell>
          <cell r="L1214" t="str">
            <v>GF</v>
          </cell>
          <cell r="M1214" t="str">
            <v>INVERTER</v>
          </cell>
          <cell r="N1214" t="str">
            <v>PCS</v>
          </cell>
          <cell r="O1214">
            <v>553</v>
          </cell>
          <cell r="P1214">
            <v>242</v>
          </cell>
          <cell r="Q1214" t="str">
            <v>MULTI</v>
          </cell>
          <cell r="R1214">
            <v>0</v>
          </cell>
          <cell r="S1214">
            <v>242.07929999999999</v>
          </cell>
          <cell r="T1214">
            <v>242.07929999999999</v>
          </cell>
          <cell r="U1214">
            <v>1</v>
          </cell>
        </row>
        <row r="1215">
          <cell r="A1215" t="str">
            <v>FRN4.0E1S-4E</v>
          </cell>
          <cell r="B1215" t="str">
            <v>GS090554</v>
          </cell>
          <cell r="C1215">
            <v>1</v>
          </cell>
          <cell r="D1215" t="str">
            <v>GI090688</v>
          </cell>
          <cell r="E1215">
            <v>20090213</v>
          </cell>
          <cell r="F1215" t="str">
            <v>4080</v>
          </cell>
          <cell r="G1215" t="str">
            <v>SIDE SERVICIO INDUSTRIAL DE ELECTRONICA SA</v>
          </cell>
          <cell r="H1215" t="str">
            <v>STOCK SALES</v>
          </cell>
          <cell r="I1215">
            <v>530</v>
          </cell>
          <cell r="J1215" t="str">
            <v>Feb-2009</v>
          </cell>
          <cell r="K1215" t="str">
            <v>Feb-2009</v>
          </cell>
          <cell r="L1215" t="str">
            <v>GF</v>
          </cell>
          <cell r="M1215" t="str">
            <v>INVERTER</v>
          </cell>
          <cell r="N1215" t="str">
            <v>PCS</v>
          </cell>
          <cell r="O1215">
            <v>553</v>
          </cell>
          <cell r="P1215">
            <v>242</v>
          </cell>
          <cell r="Q1215" t="str">
            <v>MULTI</v>
          </cell>
          <cell r="R1215">
            <v>0</v>
          </cell>
          <cell r="S1215">
            <v>242.07929999999999</v>
          </cell>
          <cell r="T1215">
            <v>1210.3964999999998</v>
          </cell>
          <cell r="U1215">
            <v>5</v>
          </cell>
        </row>
        <row r="1216">
          <cell r="A1216" t="str">
            <v>FRN4.0E1S-4E</v>
          </cell>
          <cell r="B1216" t="str">
            <v>GS090537</v>
          </cell>
          <cell r="C1216">
            <v>8</v>
          </cell>
          <cell r="D1216" t="str">
            <v>GI090723</v>
          </cell>
          <cell r="E1216">
            <v>20090216</v>
          </cell>
          <cell r="F1216" t="str">
            <v>7760</v>
          </cell>
          <cell r="G1216" t="str">
            <v>BIMEX SRL</v>
          </cell>
          <cell r="H1216" t="str">
            <v>STOCK SALES</v>
          </cell>
          <cell r="I1216">
            <v>528</v>
          </cell>
          <cell r="J1216" t="str">
            <v>Feb-2009</v>
          </cell>
          <cell r="K1216" t="str">
            <v>Feb-2009</v>
          </cell>
          <cell r="L1216" t="str">
            <v>GF</v>
          </cell>
          <cell r="M1216" t="str">
            <v>INVERTER</v>
          </cell>
          <cell r="N1216" t="str">
            <v>PCS</v>
          </cell>
          <cell r="O1216">
            <v>553</v>
          </cell>
          <cell r="P1216">
            <v>242</v>
          </cell>
          <cell r="Q1216" t="str">
            <v>MULTI</v>
          </cell>
          <cell r="R1216">
            <v>0</v>
          </cell>
          <cell r="S1216">
            <v>242.07929999999999</v>
          </cell>
          <cell r="T1216">
            <v>484.15859999999998</v>
          </cell>
          <cell r="U1216">
            <v>2</v>
          </cell>
        </row>
        <row r="1217">
          <cell r="A1217" t="str">
            <v>FRN4.0E1S-4E</v>
          </cell>
          <cell r="B1217" t="str">
            <v>GS090605</v>
          </cell>
          <cell r="C1217">
            <v>1</v>
          </cell>
          <cell r="D1217" t="str">
            <v>GI090757</v>
          </cell>
          <cell r="E1217">
            <v>20090218</v>
          </cell>
          <cell r="F1217" t="str">
            <v>5200</v>
          </cell>
          <cell r="G1217" t="str">
            <v>A.F. ELECTRONICS MOTOR CONTROL</v>
          </cell>
          <cell r="H1217" t="str">
            <v>STOCK SALES</v>
          </cell>
          <cell r="I1217">
            <v>527</v>
          </cell>
          <cell r="J1217" t="str">
            <v>Feb-2009</v>
          </cell>
          <cell r="K1217" t="str">
            <v>Feb-2009</v>
          </cell>
          <cell r="L1217" t="str">
            <v>GF</v>
          </cell>
          <cell r="M1217" t="str">
            <v>INVERTER</v>
          </cell>
          <cell r="N1217" t="str">
            <v>PCS</v>
          </cell>
          <cell r="O1217">
            <v>553</v>
          </cell>
          <cell r="P1217">
            <v>242</v>
          </cell>
          <cell r="Q1217" t="str">
            <v>MULTI</v>
          </cell>
          <cell r="R1217">
            <v>0</v>
          </cell>
          <cell r="S1217">
            <v>242.07929999999999</v>
          </cell>
          <cell r="T1217">
            <v>242.07929999999999</v>
          </cell>
          <cell r="U1217">
            <v>1</v>
          </cell>
        </row>
        <row r="1218">
          <cell r="A1218" t="str">
            <v>FRN4.0E1S-4E</v>
          </cell>
          <cell r="B1218" t="str">
            <v>GS084438</v>
          </cell>
          <cell r="C1218">
            <v>4</v>
          </cell>
          <cell r="D1218" t="str">
            <v>GI090790</v>
          </cell>
          <cell r="E1218">
            <v>20090219</v>
          </cell>
          <cell r="F1218" t="str">
            <v>1301</v>
          </cell>
          <cell r="G1218" t="str">
            <v>MVR - MOTORI, VENTILATORI, RIDUTTORI S.R.L.</v>
          </cell>
          <cell r="H1218" t="str">
            <v>STOCK SALES</v>
          </cell>
          <cell r="I1218">
            <v>507</v>
          </cell>
          <cell r="J1218" t="str">
            <v>Feb-2009</v>
          </cell>
          <cell r="K1218" t="str">
            <v>Feb-2009</v>
          </cell>
          <cell r="L1218" t="str">
            <v>GF</v>
          </cell>
          <cell r="M1218" t="str">
            <v>INVERTER</v>
          </cell>
          <cell r="N1218" t="str">
            <v>PCS</v>
          </cell>
          <cell r="O1218">
            <v>553</v>
          </cell>
          <cell r="P1218">
            <v>242</v>
          </cell>
          <cell r="Q1218" t="str">
            <v>MULTI</v>
          </cell>
          <cell r="R1218">
            <v>0</v>
          </cell>
          <cell r="S1218">
            <v>242.07929999999999</v>
          </cell>
          <cell r="T1218">
            <v>4841.5859999999993</v>
          </cell>
          <cell r="U1218">
            <v>20</v>
          </cell>
        </row>
        <row r="1219">
          <cell r="A1219" t="str">
            <v>FRN4.0E1S-4E</v>
          </cell>
          <cell r="B1219" t="str">
            <v>GS090242</v>
          </cell>
          <cell r="C1219">
            <v>4</v>
          </cell>
          <cell r="D1219" t="str">
            <v>GI090801</v>
          </cell>
          <cell r="E1219">
            <v>20090220</v>
          </cell>
          <cell r="F1219" t="str">
            <v>1301</v>
          </cell>
          <cell r="G1219" t="str">
            <v>MVR - MOTORI, VENTILATORI, RIDUTTORI S.R.L.</v>
          </cell>
          <cell r="H1219" t="str">
            <v>STOCK SALES</v>
          </cell>
          <cell r="I1219">
            <v>487</v>
          </cell>
          <cell r="J1219" t="str">
            <v>Feb-2009</v>
          </cell>
          <cell r="K1219" t="str">
            <v>Feb-2009</v>
          </cell>
          <cell r="L1219" t="str">
            <v>GF</v>
          </cell>
          <cell r="M1219" t="str">
            <v>INVERTER</v>
          </cell>
          <cell r="N1219" t="str">
            <v>PCS</v>
          </cell>
          <cell r="O1219">
            <v>553</v>
          </cell>
          <cell r="P1219">
            <v>242</v>
          </cell>
          <cell r="Q1219" t="str">
            <v>MULTI</v>
          </cell>
          <cell r="R1219">
            <v>0</v>
          </cell>
          <cell r="S1219">
            <v>242.07929999999999</v>
          </cell>
          <cell r="T1219">
            <v>4841.5859999999993</v>
          </cell>
          <cell r="U1219">
            <v>20</v>
          </cell>
        </row>
        <row r="1220">
          <cell r="A1220" t="str">
            <v>FRN4.0E1S-4E</v>
          </cell>
          <cell r="B1220" t="str">
            <v>GS090723</v>
          </cell>
          <cell r="C1220">
            <v>1</v>
          </cell>
          <cell r="D1220" t="str">
            <v>GI090865</v>
          </cell>
          <cell r="E1220">
            <v>20090224</v>
          </cell>
          <cell r="F1220" t="str">
            <v>4540</v>
          </cell>
          <cell r="G1220" t="str">
            <v>PETER ELECTRONIC GMBH &amp; CO. KG</v>
          </cell>
          <cell r="H1220" t="str">
            <v>STOCK SALES</v>
          </cell>
          <cell r="I1220">
            <v>486</v>
          </cell>
          <cell r="J1220" t="str">
            <v>Feb-2009</v>
          </cell>
          <cell r="K1220" t="str">
            <v>Feb-2009</v>
          </cell>
          <cell r="L1220" t="str">
            <v>GF</v>
          </cell>
          <cell r="M1220" t="str">
            <v>INVERTER</v>
          </cell>
          <cell r="N1220" t="str">
            <v>PCS</v>
          </cell>
          <cell r="O1220">
            <v>553</v>
          </cell>
          <cell r="P1220">
            <v>242</v>
          </cell>
          <cell r="Q1220" t="str">
            <v>MULTI</v>
          </cell>
          <cell r="R1220">
            <v>0</v>
          </cell>
          <cell r="S1220">
            <v>242.07929999999999</v>
          </cell>
          <cell r="T1220">
            <v>242.07929999999999</v>
          </cell>
          <cell r="U1220">
            <v>1</v>
          </cell>
        </row>
        <row r="1221">
          <cell r="A1221" t="str">
            <v>FRN4.0E1S-4E</v>
          </cell>
          <cell r="B1221" t="str">
            <v>GS090732</v>
          </cell>
          <cell r="C1221">
            <v>1</v>
          </cell>
          <cell r="D1221" t="str">
            <v>GI090875</v>
          </cell>
          <cell r="E1221">
            <v>20090224</v>
          </cell>
          <cell r="F1221" t="str">
            <v>7275</v>
          </cell>
          <cell r="G1221" t="str">
            <v>ALPHA GROUP</v>
          </cell>
          <cell r="H1221" t="str">
            <v>STOCK SALES</v>
          </cell>
          <cell r="I1221">
            <v>479</v>
          </cell>
          <cell r="J1221" t="str">
            <v>Feb-2009</v>
          </cell>
          <cell r="K1221" t="str">
            <v>Feb-2009</v>
          </cell>
          <cell r="L1221" t="str">
            <v>GF</v>
          </cell>
          <cell r="M1221" t="str">
            <v>INVERTER</v>
          </cell>
          <cell r="N1221" t="str">
            <v>PCS</v>
          </cell>
          <cell r="O1221">
            <v>553</v>
          </cell>
          <cell r="P1221">
            <v>242</v>
          </cell>
          <cell r="Q1221" t="str">
            <v>MULTI</v>
          </cell>
          <cell r="R1221">
            <v>0</v>
          </cell>
          <cell r="S1221">
            <v>242.07929999999999</v>
          </cell>
          <cell r="T1221">
            <v>1694.5551</v>
          </cell>
          <cell r="U1221">
            <v>7</v>
          </cell>
        </row>
        <row r="1222">
          <cell r="A1222" t="str">
            <v>FRN4.0E1S-4E</v>
          </cell>
          <cell r="B1222" t="str">
            <v>GS090616</v>
          </cell>
          <cell r="C1222">
            <v>39</v>
          </cell>
          <cell r="D1222" t="str">
            <v>GI090887</v>
          </cell>
          <cell r="E1222">
            <v>20090225</v>
          </cell>
          <cell r="F1222" t="str">
            <v>4028</v>
          </cell>
          <cell r="G1222" t="str">
            <v>KON-TEK AUTOMATION AND DRIVES</v>
          </cell>
          <cell r="H1222" t="str">
            <v>STOCK SALES</v>
          </cell>
          <cell r="I1222">
            <v>464</v>
          </cell>
          <cell r="J1222" t="str">
            <v>Feb-2009</v>
          </cell>
          <cell r="K1222" t="str">
            <v>Feb-2009</v>
          </cell>
          <cell r="L1222" t="str">
            <v>GF</v>
          </cell>
          <cell r="M1222" t="str">
            <v>INVERTER</v>
          </cell>
          <cell r="N1222" t="str">
            <v>PCS</v>
          </cell>
          <cell r="O1222">
            <v>553</v>
          </cell>
          <cell r="P1222">
            <v>242</v>
          </cell>
          <cell r="Q1222" t="str">
            <v>MULTI</v>
          </cell>
          <cell r="R1222">
            <v>0</v>
          </cell>
          <cell r="S1222">
            <v>242.07929999999999</v>
          </cell>
          <cell r="T1222">
            <v>3631.1895</v>
          </cell>
          <cell r="U1222">
            <v>15</v>
          </cell>
        </row>
        <row r="1223">
          <cell r="A1223" t="str">
            <v>FRN4.0E1S-4E</v>
          </cell>
          <cell r="B1223" t="str">
            <v>GS090757</v>
          </cell>
          <cell r="C1223">
            <v>1</v>
          </cell>
          <cell r="D1223" t="str">
            <v>GI090914</v>
          </cell>
          <cell r="E1223">
            <v>20090226</v>
          </cell>
          <cell r="F1223" t="str">
            <v>7275</v>
          </cell>
          <cell r="G1223" t="str">
            <v>ALPHA GROUP</v>
          </cell>
          <cell r="H1223" t="str">
            <v>STOCK SALES</v>
          </cell>
          <cell r="I1223">
            <v>463</v>
          </cell>
          <cell r="J1223" t="str">
            <v>Feb-2009</v>
          </cell>
          <cell r="K1223" t="str">
            <v>Feb-2009</v>
          </cell>
          <cell r="L1223" t="str">
            <v>GF</v>
          </cell>
          <cell r="M1223" t="str">
            <v>INVERTER</v>
          </cell>
          <cell r="N1223" t="str">
            <v>PCS</v>
          </cell>
          <cell r="O1223">
            <v>553</v>
          </cell>
          <cell r="P1223">
            <v>242</v>
          </cell>
          <cell r="Q1223" t="str">
            <v>MULTI</v>
          </cell>
          <cell r="R1223">
            <v>0</v>
          </cell>
          <cell r="S1223">
            <v>242.07929999999999</v>
          </cell>
          <cell r="T1223">
            <v>242.07929999999999</v>
          </cell>
          <cell r="U1223">
            <v>1</v>
          </cell>
        </row>
        <row r="1224">
          <cell r="A1224" t="str">
            <v>FRN5.5E1E-4E</v>
          </cell>
          <cell r="B1224" t="str">
            <v>GS090616</v>
          </cell>
          <cell r="C1224">
            <v>48</v>
          </cell>
          <cell r="D1224" t="str">
            <v>GI090887</v>
          </cell>
          <cell r="E1224">
            <v>20090225</v>
          </cell>
          <cell r="F1224" t="str">
            <v>4028</v>
          </cell>
          <cell r="G1224" t="str">
            <v>KON-TEK AUTOMATION AND DRIVES</v>
          </cell>
          <cell r="H1224" t="str">
            <v>STOCK SALES</v>
          </cell>
          <cell r="I1224">
            <v>165</v>
          </cell>
          <cell r="J1224" t="str">
            <v>Feb-2009</v>
          </cell>
          <cell r="K1224" t="str">
            <v>Feb-2009</v>
          </cell>
          <cell r="L1224" t="str">
            <v>GF</v>
          </cell>
          <cell r="M1224" t="str">
            <v>INVERTER</v>
          </cell>
          <cell r="N1224" t="str">
            <v>PCS</v>
          </cell>
          <cell r="O1224">
            <v>180</v>
          </cell>
          <cell r="P1224">
            <v>305</v>
          </cell>
          <cell r="Q1224" t="str">
            <v>MULTI</v>
          </cell>
          <cell r="R1224">
            <v>0</v>
          </cell>
          <cell r="S1224">
            <v>304.53190000000001</v>
          </cell>
          <cell r="T1224">
            <v>4567.9785000000002</v>
          </cell>
          <cell r="U1224">
            <v>15</v>
          </cell>
        </row>
        <row r="1225">
          <cell r="A1225" t="str">
            <v>FRN5.5E1S-2LM</v>
          </cell>
          <cell r="B1225" t="str">
            <v>GS083960</v>
          </cell>
          <cell r="C1225">
            <v>5</v>
          </cell>
          <cell r="D1225" t="str">
            <v>GI090468</v>
          </cell>
          <cell r="E1225">
            <v>20090202</v>
          </cell>
          <cell r="F1225" t="str">
            <v>4450</v>
          </cell>
          <cell r="G1225" t="str">
            <v>FUJI ELECTRIC FA SUCURSAL EN ESPA?A</v>
          </cell>
          <cell r="H1225" t="str">
            <v>STOCK SALES</v>
          </cell>
          <cell r="I1225">
            <v>55</v>
          </cell>
          <cell r="J1225" t="str">
            <v>Feb-2009</v>
          </cell>
          <cell r="K1225" t="str">
            <v>Feb-2009</v>
          </cell>
          <cell r="L1225" t="str">
            <v>GF</v>
          </cell>
          <cell r="M1225" t="str">
            <v>INVERTER</v>
          </cell>
          <cell r="N1225" t="str">
            <v>PCS</v>
          </cell>
          <cell r="O1225">
            <v>57</v>
          </cell>
          <cell r="P1225">
            <v>306</v>
          </cell>
          <cell r="Q1225" t="str">
            <v>MULTI</v>
          </cell>
          <cell r="R1225">
            <v>0</v>
          </cell>
          <cell r="S1225">
            <v>306.47000000000003</v>
          </cell>
          <cell r="T1225">
            <v>612.94000000000005</v>
          </cell>
          <cell r="U1225">
            <v>2</v>
          </cell>
        </row>
        <row r="1226">
          <cell r="A1226" t="str">
            <v>FRN7.5E1E-4E</v>
          </cell>
          <cell r="B1226" t="str">
            <v>GS090525</v>
          </cell>
          <cell r="C1226">
            <v>5</v>
          </cell>
          <cell r="D1226" t="str">
            <v>GI090658</v>
          </cell>
          <cell r="E1226">
            <v>20090211</v>
          </cell>
          <cell r="F1226" t="str">
            <v>4080</v>
          </cell>
          <cell r="G1226" t="str">
            <v>SIDE SERVICIO INDUSTRIAL DE ELECTRONICA SA</v>
          </cell>
          <cell r="H1226" t="str">
            <v>STOCK SALES</v>
          </cell>
          <cell r="I1226">
            <v>204</v>
          </cell>
          <cell r="J1226" t="str">
            <v>Feb-2009</v>
          </cell>
          <cell r="K1226" t="str">
            <v>Feb-2009</v>
          </cell>
          <cell r="L1226" t="str">
            <v>GF</v>
          </cell>
          <cell r="M1226" t="str">
            <v>INVERTER</v>
          </cell>
          <cell r="N1226" t="str">
            <v>PCS</v>
          </cell>
          <cell r="O1226">
            <v>208</v>
          </cell>
          <cell r="P1226">
            <v>323</v>
          </cell>
          <cell r="Q1226" t="str">
            <v>MULTI</v>
          </cell>
          <cell r="R1226">
            <v>0</v>
          </cell>
          <cell r="S1226">
            <v>323.22750000000002</v>
          </cell>
          <cell r="T1226">
            <v>969.6825</v>
          </cell>
          <cell r="U1226">
            <v>3</v>
          </cell>
        </row>
        <row r="1227">
          <cell r="A1227" t="str">
            <v>FRN7.5E1E-4E</v>
          </cell>
          <cell r="B1227" t="str">
            <v>GS090504</v>
          </cell>
          <cell r="C1227">
            <v>1</v>
          </cell>
          <cell r="D1227" t="str">
            <v>GI090642</v>
          </cell>
          <cell r="E1227">
            <v>20090211</v>
          </cell>
          <cell r="F1227" t="str">
            <v>7956</v>
          </cell>
          <cell r="G1227" t="str">
            <v>OLIVER HERMANN</v>
          </cell>
          <cell r="H1227" t="str">
            <v>STOCK SALES</v>
          </cell>
          <cell r="I1227">
            <v>202</v>
          </cell>
          <cell r="J1227" t="str">
            <v>Feb-2009</v>
          </cell>
          <cell r="K1227" t="str">
            <v>Feb-2009</v>
          </cell>
          <cell r="L1227" t="str">
            <v>GF</v>
          </cell>
          <cell r="M1227" t="str">
            <v>INVERTER</v>
          </cell>
          <cell r="N1227" t="str">
            <v>PCS</v>
          </cell>
          <cell r="O1227">
            <v>208</v>
          </cell>
          <cell r="P1227">
            <v>323</v>
          </cell>
          <cell r="Q1227" t="str">
            <v>MULTI</v>
          </cell>
          <cell r="R1227">
            <v>0</v>
          </cell>
          <cell r="S1227">
            <v>323.22750000000002</v>
          </cell>
          <cell r="T1227">
            <v>646.45500000000004</v>
          </cell>
          <cell r="U1227">
            <v>2</v>
          </cell>
        </row>
        <row r="1228">
          <cell r="A1228" t="str">
            <v>FRN7.5E1E-4E</v>
          </cell>
          <cell r="B1228" t="str">
            <v>GS090603</v>
          </cell>
          <cell r="C1228">
            <v>5</v>
          </cell>
          <cell r="D1228" t="str">
            <v>GI090730</v>
          </cell>
          <cell r="E1228">
            <v>20090217</v>
          </cell>
          <cell r="F1228" t="str">
            <v>7950</v>
          </cell>
          <cell r="G1228" t="str">
            <v>FUJI ELECTRIC FA EUROPE (CH) GMBH</v>
          </cell>
          <cell r="H1228" t="str">
            <v>STOCK SALES</v>
          </cell>
          <cell r="I1228">
            <v>201</v>
          </cell>
          <cell r="J1228" t="str">
            <v>Feb-2009</v>
          </cell>
          <cell r="K1228" t="str">
            <v>Feb-2009</v>
          </cell>
          <cell r="L1228" t="str">
            <v>GF</v>
          </cell>
          <cell r="M1228" t="str">
            <v>INVERTER</v>
          </cell>
          <cell r="N1228" t="str">
            <v>PCS</v>
          </cell>
          <cell r="O1228">
            <v>208</v>
          </cell>
          <cell r="P1228">
            <v>323</v>
          </cell>
          <cell r="Q1228" t="str">
            <v>MULTI</v>
          </cell>
          <cell r="R1228">
            <v>0</v>
          </cell>
          <cell r="S1228">
            <v>323.22750000000002</v>
          </cell>
          <cell r="T1228">
            <v>323.22750000000002</v>
          </cell>
          <cell r="U1228">
            <v>1</v>
          </cell>
        </row>
        <row r="1229">
          <cell r="A1229" t="str">
            <v>FRN7.5E1E-4E</v>
          </cell>
          <cell r="B1229" t="str">
            <v>GS090674</v>
          </cell>
          <cell r="C1229">
            <v>4</v>
          </cell>
          <cell r="D1229" t="str">
            <v>GI090810</v>
          </cell>
          <cell r="E1229">
            <v>20090223</v>
          </cell>
          <cell r="F1229" t="str">
            <v>7271</v>
          </cell>
          <cell r="G1229" t="str">
            <v>LOENNE SCANDINAVIA A. S. (S)</v>
          </cell>
          <cell r="H1229" t="str">
            <v>STOCK SALES</v>
          </cell>
          <cell r="I1229">
            <v>199</v>
          </cell>
          <cell r="J1229" t="str">
            <v>Feb-2009</v>
          </cell>
          <cell r="K1229" t="str">
            <v>Feb-2009</v>
          </cell>
          <cell r="L1229" t="str">
            <v>GF</v>
          </cell>
          <cell r="M1229" t="str">
            <v>INVERTER</v>
          </cell>
          <cell r="N1229" t="str">
            <v>PCS</v>
          </cell>
          <cell r="O1229">
            <v>208</v>
          </cell>
          <cell r="P1229">
            <v>323</v>
          </cell>
          <cell r="Q1229" t="str">
            <v>MULTI</v>
          </cell>
          <cell r="R1229">
            <v>0</v>
          </cell>
          <cell r="S1229">
            <v>323.22750000000002</v>
          </cell>
          <cell r="T1229">
            <v>646.45500000000004</v>
          </cell>
          <cell r="U1229">
            <v>2</v>
          </cell>
        </row>
        <row r="1230">
          <cell r="A1230" t="str">
            <v>FRN7.5E1E-4E</v>
          </cell>
          <cell r="B1230" t="str">
            <v>GS090616</v>
          </cell>
          <cell r="C1230">
            <v>49</v>
          </cell>
          <cell r="D1230" t="str">
            <v>GI090887</v>
          </cell>
          <cell r="E1230">
            <v>20090225</v>
          </cell>
          <cell r="F1230" t="str">
            <v>4028</v>
          </cell>
          <cell r="G1230" t="str">
            <v>KON-TEK AUTOMATION AND DRIVES</v>
          </cell>
          <cell r="H1230" t="str">
            <v>STOCK SALES</v>
          </cell>
          <cell r="I1230">
            <v>184</v>
          </cell>
          <cell r="J1230" t="str">
            <v>Feb-2009</v>
          </cell>
          <cell r="K1230" t="str">
            <v>Feb-2009</v>
          </cell>
          <cell r="L1230" t="str">
            <v>GF</v>
          </cell>
          <cell r="M1230" t="str">
            <v>INVERTER</v>
          </cell>
          <cell r="N1230" t="str">
            <v>PCS</v>
          </cell>
          <cell r="O1230">
            <v>208</v>
          </cell>
          <cell r="P1230">
            <v>323</v>
          </cell>
          <cell r="Q1230" t="str">
            <v>MULTI</v>
          </cell>
          <cell r="R1230">
            <v>0</v>
          </cell>
          <cell r="S1230">
            <v>323.22750000000002</v>
          </cell>
          <cell r="T1230">
            <v>4848.4125000000004</v>
          </cell>
          <cell r="U1230">
            <v>15</v>
          </cell>
        </row>
        <row r="1231">
          <cell r="A1231" t="str">
            <v>FRN7.5E1S-2LM</v>
          </cell>
          <cell r="B1231" t="str">
            <v>GS083960</v>
          </cell>
          <cell r="C1231">
            <v>4</v>
          </cell>
          <cell r="D1231" t="str">
            <v>GI090468</v>
          </cell>
          <cell r="E1231">
            <v>20090202</v>
          </cell>
          <cell r="F1231" t="str">
            <v>4450</v>
          </cell>
          <cell r="G1231" t="str">
            <v>FUJI ELECTRIC FA SUCURSAL EN ESPA?A</v>
          </cell>
          <cell r="H1231" t="str">
            <v>STOCK SALES</v>
          </cell>
          <cell r="I1231">
            <v>30</v>
          </cell>
          <cell r="J1231" t="str">
            <v>Feb-2009</v>
          </cell>
          <cell r="K1231" t="str">
            <v>Feb-2009</v>
          </cell>
          <cell r="L1231" t="str">
            <v>GF</v>
          </cell>
          <cell r="M1231" t="str">
            <v>INVERTER</v>
          </cell>
          <cell r="N1231" t="str">
            <v>PCS</v>
          </cell>
          <cell r="O1231">
            <v>32</v>
          </cell>
          <cell r="P1231">
            <v>332</v>
          </cell>
          <cell r="Q1231" t="str">
            <v>MULTI</v>
          </cell>
          <cell r="R1231">
            <v>0</v>
          </cell>
          <cell r="S1231">
            <v>332.31</v>
          </cell>
          <cell r="T1231">
            <v>664.62</v>
          </cell>
          <cell r="U1231">
            <v>2</v>
          </cell>
        </row>
        <row r="1232">
          <cell r="A1232" t="str">
            <v>FRN7.5E1S-2LM</v>
          </cell>
          <cell r="B1232" t="str">
            <v>GS084080</v>
          </cell>
          <cell r="C1232">
            <v>4</v>
          </cell>
          <cell r="D1232" t="str">
            <v>GI090703</v>
          </cell>
          <cell r="E1232">
            <v>20090213</v>
          </cell>
          <cell r="F1232" t="str">
            <v>4450</v>
          </cell>
          <cell r="G1232" t="str">
            <v>FUJI ELECTRIC FA SUCURSAL EN ESPA?A</v>
          </cell>
          <cell r="H1232" t="str">
            <v>STOCK SALES</v>
          </cell>
          <cell r="I1232">
            <v>20</v>
          </cell>
          <cell r="J1232" t="str">
            <v>Feb-2009</v>
          </cell>
          <cell r="K1232" t="str">
            <v>Feb-2009</v>
          </cell>
          <cell r="L1232" t="str">
            <v>GF</v>
          </cell>
          <cell r="M1232" t="str">
            <v>INVERTER</v>
          </cell>
          <cell r="N1232" t="str">
            <v>PCS</v>
          </cell>
          <cell r="O1232">
            <v>32</v>
          </cell>
          <cell r="P1232">
            <v>332</v>
          </cell>
          <cell r="Q1232" t="str">
            <v>MULTI</v>
          </cell>
          <cell r="R1232">
            <v>0</v>
          </cell>
          <cell r="S1232">
            <v>332.31</v>
          </cell>
          <cell r="T1232">
            <v>3323.1</v>
          </cell>
          <cell r="U1232">
            <v>10</v>
          </cell>
        </row>
        <row r="1233">
          <cell r="A1233" t="str">
            <v>FRN7.5E1S-4E</v>
          </cell>
          <cell r="B1233" t="str">
            <v>GS090204</v>
          </cell>
          <cell r="C1233">
            <v>5</v>
          </cell>
          <cell r="D1233" t="str">
            <v>GI090523</v>
          </cell>
          <cell r="E1233">
            <v>20090204</v>
          </cell>
          <cell r="F1233" t="str">
            <v>7282</v>
          </cell>
          <cell r="G1233" t="str">
            <v>IES INVERT ELECTRIC SYSTEMS LTD.</v>
          </cell>
          <cell r="H1233" t="str">
            <v>STOCK SALES</v>
          </cell>
          <cell r="I1233">
            <v>492</v>
          </cell>
          <cell r="J1233" t="str">
            <v>Feb-2009</v>
          </cell>
          <cell r="K1233" t="str">
            <v>Feb-2009</v>
          </cell>
          <cell r="L1233" t="str">
            <v>GF</v>
          </cell>
          <cell r="M1233" t="str">
            <v>INVERTER</v>
          </cell>
          <cell r="N1233" t="str">
            <v>PCS</v>
          </cell>
          <cell r="O1233">
            <v>497</v>
          </cell>
          <cell r="P1233">
            <v>310</v>
          </cell>
          <cell r="Q1233" t="str">
            <v>MULTI</v>
          </cell>
          <cell r="R1233">
            <v>0</v>
          </cell>
          <cell r="S1233">
            <v>309.58819999999997</v>
          </cell>
          <cell r="T1233">
            <v>1547.9409999999998</v>
          </cell>
          <cell r="U1233">
            <v>5</v>
          </cell>
        </row>
        <row r="1234">
          <cell r="A1234" t="str">
            <v>FRN7.5E1S-4E</v>
          </cell>
          <cell r="B1234" t="str">
            <v>GS090525</v>
          </cell>
          <cell r="C1234">
            <v>6</v>
          </cell>
          <cell r="D1234" t="str">
            <v>GI090658</v>
          </cell>
          <cell r="E1234">
            <v>20090211</v>
          </cell>
          <cell r="F1234" t="str">
            <v>4080</v>
          </cell>
          <cell r="G1234" t="str">
            <v>SIDE SERVICIO INDUSTRIAL DE ELECTRONICA SA</v>
          </cell>
          <cell r="H1234" t="str">
            <v>STOCK SALES</v>
          </cell>
          <cell r="I1234">
            <v>490</v>
          </cell>
          <cell r="J1234" t="str">
            <v>Feb-2009</v>
          </cell>
          <cell r="K1234" t="str">
            <v>Feb-2009</v>
          </cell>
          <cell r="L1234" t="str">
            <v>GF</v>
          </cell>
          <cell r="M1234" t="str">
            <v>INVERTER</v>
          </cell>
          <cell r="N1234" t="str">
            <v>PCS</v>
          </cell>
          <cell r="O1234">
            <v>497</v>
          </cell>
          <cell r="P1234">
            <v>310</v>
          </cell>
          <cell r="Q1234" t="str">
            <v>MULTI</v>
          </cell>
          <cell r="R1234">
            <v>0</v>
          </cell>
          <cell r="S1234">
            <v>309.58819999999997</v>
          </cell>
          <cell r="T1234">
            <v>619.17639999999994</v>
          </cell>
          <cell r="U1234">
            <v>2</v>
          </cell>
        </row>
        <row r="1235">
          <cell r="A1235" t="str">
            <v>FRN7.5E1S-4E</v>
          </cell>
          <cell r="B1235" t="str">
            <v>GS090663</v>
          </cell>
          <cell r="C1235">
            <v>1</v>
          </cell>
          <cell r="D1235" t="str">
            <v>GI090794</v>
          </cell>
          <cell r="E1235">
            <v>20090219</v>
          </cell>
          <cell r="F1235" t="str">
            <v>4080</v>
          </cell>
          <cell r="G1235" t="str">
            <v>SIDE SERVICIO INDUSTRIAL DE ELECTRONICA SA</v>
          </cell>
          <cell r="H1235" t="str">
            <v>STOCK SALES</v>
          </cell>
          <cell r="I1235">
            <v>485</v>
          </cell>
          <cell r="J1235" t="str">
            <v>Feb-2009</v>
          </cell>
          <cell r="K1235" t="str">
            <v>Feb-2009</v>
          </cell>
          <cell r="L1235" t="str">
            <v>GF</v>
          </cell>
          <cell r="M1235" t="str">
            <v>INVERTER</v>
          </cell>
          <cell r="N1235" t="str">
            <v>PCS</v>
          </cell>
          <cell r="O1235">
            <v>497</v>
          </cell>
          <cell r="P1235">
            <v>310</v>
          </cell>
          <cell r="Q1235" t="str">
            <v>MULTI</v>
          </cell>
          <cell r="R1235">
            <v>0</v>
          </cell>
          <cell r="S1235">
            <v>309.58819999999997</v>
          </cell>
          <cell r="T1235">
            <v>1547.9409999999998</v>
          </cell>
          <cell r="U1235">
            <v>5</v>
          </cell>
        </row>
        <row r="1236">
          <cell r="A1236" t="str">
            <v>FRN7.5E1S-4E</v>
          </cell>
          <cell r="B1236" t="str">
            <v>GS090616</v>
          </cell>
          <cell r="C1236">
            <v>41</v>
          </cell>
          <cell r="D1236" t="str">
            <v>GI090887</v>
          </cell>
          <cell r="E1236">
            <v>20090225</v>
          </cell>
          <cell r="F1236" t="str">
            <v>4028</v>
          </cell>
          <cell r="G1236" t="str">
            <v>KON-TEK AUTOMATION AND DRIVES</v>
          </cell>
          <cell r="H1236" t="str">
            <v>STOCK SALES</v>
          </cell>
          <cell r="I1236">
            <v>479</v>
          </cell>
          <cell r="J1236" t="str">
            <v>Feb-2009</v>
          </cell>
          <cell r="K1236" t="str">
            <v>Feb-2009</v>
          </cell>
          <cell r="L1236" t="str">
            <v>GF</v>
          </cell>
          <cell r="M1236" t="str">
            <v>INVERTER</v>
          </cell>
          <cell r="N1236" t="str">
            <v>PCS</v>
          </cell>
          <cell r="O1236">
            <v>497</v>
          </cell>
          <cell r="P1236">
            <v>310</v>
          </cell>
          <cell r="Q1236" t="str">
            <v>MULTI</v>
          </cell>
          <cell r="R1236">
            <v>0</v>
          </cell>
          <cell r="S1236">
            <v>309.58819999999997</v>
          </cell>
          <cell r="T1236">
            <v>1857.5291999999999</v>
          </cell>
          <cell r="U1236">
            <v>6</v>
          </cell>
        </row>
        <row r="1237">
          <cell r="A1237" t="str">
            <v>FRN7.5E1S-4E</v>
          </cell>
          <cell r="B1237" t="str">
            <v>GS090725</v>
          </cell>
          <cell r="C1237">
            <v>4</v>
          </cell>
          <cell r="D1237" t="str">
            <v>GI090933</v>
          </cell>
          <cell r="E1237">
            <v>20090227</v>
          </cell>
          <cell r="F1237" t="str">
            <v>4080</v>
          </cell>
          <cell r="G1237" t="str">
            <v>SIDE SERVICIO INDUSTRIAL DE ELECTRONICA SA</v>
          </cell>
          <cell r="H1237" t="str">
            <v>STOCK SALES</v>
          </cell>
          <cell r="I1237">
            <v>474</v>
          </cell>
          <cell r="J1237" t="str">
            <v>Feb-2009</v>
          </cell>
          <cell r="K1237" t="str">
            <v>Feb-2009</v>
          </cell>
          <cell r="L1237" t="str">
            <v>GF</v>
          </cell>
          <cell r="M1237" t="str">
            <v>INVERTER</v>
          </cell>
          <cell r="N1237" t="str">
            <v>PCS</v>
          </cell>
          <cell r="O1237">
            <v>497</v>
          </cell>
          <cell r="P1237">
            <v>310</v>
          </cell>
          <cell r="Q1237" t="str">
            <v>MULTI</v>
          </cell>
          <cell r="R1237">
            <v>0</v>
          </cell>
          <cell r="S1237">
            <v>309.58819999999997</v>
          </cell>
          <cell r="T1237">
            <v>1547.9409999999998</v>
          </cell>
          <cell r="U1237">
            <v>5</v>
          </cell>
        </row>
        <row r="1238">
          <cell r="A1238" t="str">
            <v>FRN7.5E1S-4LM</v>
          </cell>
          <cell r="B1238" t="str">
            <v>GS090421</v>
          </cell>
          <cell r="C1238">
            <v>1</v>
          </cell>
          <cell r="D1238" t="str">
            <v>GI090564</v>
          </cell>
          <cell r="E1238">
            <v>20090204</v>
          </cell>
          <cell r="F1238" t="str">
            <v>7215</v>
          </cell>
          <cell r="G1238" t="str">
            <v>AMTEK SPOL. S R. O. SP. Z O. O.</v>
          </cell>
          <cell r="H1238" t="str">
            <v>STOCK SALES</v>
          </cell>
          <cell r="I1238">
            <v>256</v>
          </cell>
          <cell r="J1238" t="str">
            <v>Feb-2009</v>
          </cell>
          <cell r="K1238" t="str">
            <v>Feb-2009</v>
          </cell>
          <cell r="L1238" t="str">
            <v>GF</v>
          </cell>
          <cell r="M1238" t="str">
            <v>INVERTER</v>
          </cell>
          <cell r="N1238" t="str">
            <v>PCS</v>
          </cell>
          <cell r="O1238">
            <v>260</v>
          </cell>
          <cell r="P1238">
            <v>326</v>
          </cell>
          <cell r="Q1238" t="str">
            <v>MULTI</v>
          </cell>
          <cell r="R1238">
            <v>0</v>
          </cell>
          <cell r="S1238">
            <v>325.9982</v>
          </cell>
          <cell r="T1238">
            <v>1303.9928</v>
          </cell>
          <cell r="U1238">
            <v>4</v>
          </cell>
        </row>
        <row r="1239">
          <cell r="A1239" t="str">
            <v>EFL-0.75G11-4</v>
          </cell>
          <cell r="B1239" t="str">
            <v>GS090666</v>
          </cell>
          <cell r="C1239">
            <v>2</v>
          </cell>
          <cell r="D1239" t="str">
            <v>GI090797</v>
          </cell>
          <cell r="E1239">
            <v>20090220</v>
          </cell>
          <cell r="F1239" t="str">
            <v>4810</v>
          </cell>
          <cell r="G1239" t="str">
            <v>SST SERVO-SYSTEMTECHNIK GMBH</v>
          </cell>
          <cell r="H1239" t="str">
            <v>STOCK SALES</v>
          </cell>
          <cell r="I1239">
            <v>90</v>
          </cell>
          <cell r="J1239" t="str">
            <v>Feb-2009</v>
          </cell>
          <cell r="K1239" t="str">
            <v>Feb-2009</v>
          </cell>
          <cell r="L1239" t="str">
            <v>GF</v>
          </cell>
          <cell r="M1239" t="str">
            <v>INVERTER</v>
          </cell>
          <cell r="N1239" t="str">
            <v>PCS</v>
          </cell>
          <cell r="O1239">
            <v>95</v>
          </cell>
          <cell r="P1239">
            <v>25</v>
          </cell>
          <cell r="Q1239" t="str">
            <v>NON FUJI ALL</v>
          </cell>
          <cell r="R1239">
            <v>0</v>
          </cell>
          <cell r="S1239">
            <v>24.7866</v>
          </cell>
          <cell r="T1239">
            <v>49.5732</v>
          </cell>
          <cell r="U1239">
            <v>2</v>
          </cell>
        </row>
        <row r="1240">
          <cell r="A1240" t="str">
            <v>EFL-1.5C11-7</v>
          </cell>
          <cell r="B1240" t="str">
            <v>GS083503</v>
          </cell>
          <cell r="C1240">
            <v>1</v>
          </cell>
          <cell r="D1240" t="str">
            <v>GI090622</v>
          </cell>
          <cell r="E1240">
            <v>20090209</v>
          </cell>
          <cell r="F1240" t="str">
            <v>4450</v>
          </cell>
          <cell r="G1240" t="str">
            <v>FUJI ELECTRIC FA SUCURSAL EN ESPA?A</v>
          </cell>
          <cell r="H1240" t="str">
            <v>STOCK SALES</v>
          </cell>
          <cell r="I1240">
            <v>3</v>
          </cell>
          <cell r="J1240" t="str">
            <v>Feb-2009</v>
          </cell>
          <cell r="K1240" t="str">
            <v>Feb-2009</v>
          </cell>
          <cell r="L1240" t="str">
            <v>GF</v>
          </cell>
          <cell r="M1240" t="str">
            <v>INVERTER</v>
          </cell>
          <cell r="N1240" t="str">
            <v>PCS</v>
          </cell>
          <cell r="O1240">
            <v>3</v>
          </cell>
          <cell r="P1240">
            <v>14</v>
          </cell>
          <cell r="Q1240" t="str">
            <v>NON FUJI ALL</v>
          </cell>
          <cell r="R1240">
            <v>0</v>
          </cell>
          <cell r="S1240">
            <v>13.8637</v>
          </cell>
          <cell r="T1240">
            <v>27.727399999999999</v>
          </cell>
          <cell r="U1240">
            <v>2</v>
          </cell>
        </row>
        <row r="1241">
          <cell r="A1241" t="str">
            <v>EFL-15G11-4</v>
          </cell>
          <cell r="B1241" t="str">
            <v>GS090204</v>
          </cell>
          <cell r="C1241">
            <v>9</v>
          </cell>
          <cell r="D1241" t="str">
            <v>GI090523</v>
          </cell>
          <cell r="E1241">
            <v>20090204</v>
          </cell>
          <cell r="F1241" t="str">
            <v>7282</v>
          </cell>
          <cell r="G1241" t="str">
            <v>IES INVERT ELECTRIC SYSTEMS LTD.</v>
          </cell>
          <cell r="H1241" t="str">
            <v>STOCK SALES</v>
          </cell>
          <cell r="I1241">
            <v>50</v>
          </cell>
          <cell r="J1241" t="str">
            <v>Feb-2009</v>
          </cell>
          <cell r="K1241" t="str">
            <v>Feb-2009</v>
          </cell>
          <cell r="L1241" t="str">
            <v>GF</v>
          </cell>
          <cell r="M1241" t="str">
            <v>INVERTER</v>
          </cell>
          <cell r="N1241" t="str">
            <v>PCS</v>
          </cell>
          <cell r="O1241">
            <v>51</v>
          </cell>
          <cell r="P1241">
            <v>47</v>
          </cell>
          <cell r="Q1241" t="str">
            <v>NON FUJI ALL</v>
          </cell>
          <cell r="R1241">
            <v>0</v>
          </cell>
          <cell r="S1241">
            <v>46.8001</v>
          </cell>
          <cell r="T1241">
            <v>46.8001</v>
          </cell>
          <cell r="U1241">
            <v>1</v>
          </cell>
        </row>
        <row r="1242">
          <cell r="A1242" t="str">
            <v>EFL-15G11-4</v>
          </cell>
          <cell r="B1242" t="str">
            <v>GS090549</v>
          </cell>
          <cell r="C1242">
            <v>1</v>
          </cell>
          <cell r="D1242" t="str">
            <v>GI090706</v>
          </cell>
          <cell r="E1242">
            <v>20090213</v>
          </cell>
          <cell r="F1242" t="str">
            <v>4450</v>
          </cell>
          <cell r="G1242" t="str">
            <v>FUJI ELECTRIC FA SUCURSAL EN ESPA?A</v>
          </cell>
          <cell r="H1242" t="str">
            <v>STOCK SALES</v>
          </cell>
          <cell r="I1242">
            <v>46</v>
          </cell>
          <cell r="J1242" t="str">
            <v>Feb-2009</v>
          </cell>
          <cell r="K1242" t="str">
            <v>Feb-2009</v>
          </cell>
          <cell r="L1242" t="str">
            <v>GF</v>
          </cell>
          <cell r="M1242" t="str">
            <v>INVERTER</v>
          </cell>
          <cell r="N1242" t="str">
            <v>PCS</v>
          </cell>
          <cell r="O1242">
            <v>51</v>
          </cell>
          <cell r="P1242">
            <v>47</v>
          </cell>
          <cell r="Q1242" t="str">
            <v>NON FUJI ALL</v>
          </cell>
          <cell r="R1242">
            <v>0</v>
          </cell>
          <cell r="S1242">
            <v>46.8001</v>
          </cell>
          <cell r="T1242">
            <v>187.2004</v>
          </cell>
          <cell r="U1242">
            <v>4</v>
          </cell>
        </row>
        <row r="1243">
          <cell r="A1243" t="str">
            <v>EFL-15G11-4</v>
          </cell>
          <cell r="B1243" t="str">
            <v>GS090523</v>
          </cell>
          <cell r="C1243">
            <v>2</v>
          </cell>
          <cell r="D1243" t="str">
            <v>GI090656</v>
          </cell>
          <cell r="E1243">
            <v>20090223</v>
          </cell>
          <cell r="F1243" t="str">
            <v>4450</v>
          </cell>
          <cell r="G1243" t="str">
            <v>FUJI ELECTRIC FA SUCURSAL EN ESPA?A</v>
          </cell>
          <cell r="H1243" t="str">
            <v>STOCK SALES</v>
          </cell>
          <cell r="I1243">
            <v>45</v>
          </cell>
          <cell r="J1243" t="str">
            <v>Feb-2009</v>
          </cell>
          <cell r="K1243" t="str">
            <v>Feb-2009</v>
          </cell>
          <cell r="L1243" t="str">
            <v>GF</v>
          </cell>
          <cell r="M1243" t="str">
            <v>INVERTER</v>
          </cell>
          <cell r="N1243" t="str">
            <v>PCS</v>
          </cell>
          <cell r="O1243">
            <v>51</v>
          </cell>
          <cell r="P1243">
            <v>47</v>
          </cell>
          <cell r="Q1243" t="str">
            <v>NON FUJI ALL</v>
          </cell>
          <cell r="R1243">
            <v>0</v>
          </cell>
          <cell r="S1243">
            <v>46.8001</v>
          </cell>
          <cell r="T1243">
            <v>46.8001</v>
          </cell>
          <cell r="U1243">
            <v>1</v>
          </cell>
        </row>
        <row r="1244">
          <cell r="A1244" t="str">
            <v>EFL-2.2C11-7</v>
          </cell>
          <cell r="B1244" t="str">
            <v>GS084110</v>
          </cell>
          <cell r="C1244">
            <v>1</v>
          </cell>
          <cell r="D1244" t="str">
            <v>GI090620</v>
          </cell>
          <cell r="E1244">
            <v>20090209</v>
          </cell>
          <cell r="F1244" t="str">
            <v>4450</v>
          </cell>
          <cell r="G1244" t="str">
            <v>FUJI ELECTRIC FA SUCURSAL EN ESPA?A</v>
          </cell>
          <cell r="H1244" t="str">
            <v>STOCK SALES</v>
          </cell>
          <cell r="I1244">
            <v>0</v>
          </cell>
          <cell r="J1244" t="str">
            <v>Feb-2009</v>
          </cell>
          <cell r="K1244" t="str">
            <v>Feb-2009</v>
          </cell>
          <cell r="L1244" t="str">
            <v>GF</v>
          </cell>
          <cell r="M1244" t="str">
            <v>INVERTER</v>
          </cell>
          <cell r="N1244" t="str">
            <v>PCS</v>
          </cell>
          <cell r="O1244">
            <v>4</v>
          </cell>
          <cell r="P1244">
            <v>16</v>
          </cell>
          <cell r="Q1244" t="str">
            <v>NON FUJI ALL</v>
          </cell>
          <cell r="R1244">
            <v>0</v>
          </cell>
          <cell r="S1244">
            <v>15.85</v>
          </cell>
          <cell r="T1244">
            <v>158.5</v>
          </cell>
          <cell r="U1244">
            <v>10</v>
          </cell>
        </row>
        <row r="1245">
          <cell r="A1245" t="str">
            <v>EFL-2.2E11-7</v>
          </cell>
          <cell r="B1245" t="str">
            <v>GS083919</v>
          </cell>
          <cell r="C1245">
            <v>4</v>
          </cell>
          <cell r="D1245" t="str">
            <v>GI090800</v>
          </cell>
          <cell r="E1245">
            <v>20090218</v>
          </cell>
          <cell r="F1245" t="str">
            <v>7511</v>
          </cell>
          <cell r="G1245" t="str">
            <v>D.M.G. S.P.A.</v>
          </cell>
          <cell r="H1245" t="str">
            <v>STOCK SALES</v>
          </cell>
          <cell r="I1245">
            <v>17</v>
          </cell>
          <cell r="J1245" t="str">
            <v>Feb-2009</v>
          </cell>
          <cell r="K1245" t="str">
            <v>Feb-2009</v>
          </cell>
          <cell r="L1245" t="str">
            <v>GF</v>
          </cell>
          <cell r="M1245" t="str">
            <v>INVERTER</v>
          </cell>
          <cell r="N1245" t="str">
            <v>PCS</v>
          </cell>
          <cell r="O1245">
            <v>5</v>
          </cell>
          <cell r="P1245">
            <v>29</v>
          </cell>
          <cell r="Q1245" t="str">
            <v>NON FUJI ALL</v>
          </cell>
          <cell r="R1245">
            <v>0</v>
          </cell>
          <cell r="S1245">
            <v>28.551400000000001</v>
          </cell>
          <cell r="T1245">
            <v>1427.57</v>
          </cell>
          <cell r="U1245">
            <v>50</v>
          </cell>
        </row>
        <row r="1246">
          <cell r="A1246" t="str">
            <v>RF3180-F11</v>
          </cell>
          <cell r="B1246" t="str">
            <v>GS090578</v>
          </cell>
          <cell r="C1246">
            <v>4</v>
          </cell>
          <cell r="D1246" t="str">
            <v>GI090700</v>
          </cell>
          <cell r="E1246">
            <v>20090213</v>
          </cell>
          <cell r="F1246" t="str">
            <v>1301</v>
          </cell>
          <cell r="G1246" t="str">
            <v>MVR - MOTORI, VENTILATORI, RIDUTTORI S.R.L.</v>
          </cell>
          <cell r="H1246" t="str">
            <v>STOCK SALES</v>
          </cell>
          <cell r="I1246">
            <v>14</v>
          </cell>
          <cell r="J1246" t="str">
            <v>Feb-2009</v>
          </cell>
          <cell r="K1246" t="str">
            <v>Feb-2009</v>
          </cell>
          <cell r="L1246" t="str">
            <v>GF</v>
          </cell>
          <cell r="M1246" t="str">
            <v>INVERTER</v>
          </cell>
          <cell r="N1246" t="str">
            <v>PCS</v>
          </cell>
          <cell r="O1246">
            <v>7</v>
          </cell>
          <cell r="P1246">
            <v>153</v>
          </cell>
          <cell r="Q1246" t="str">
            <v>NON FUJI ALL</v>
          </cell>
          <cell r="R1246">
            <v>0</v>
          </cell>
          <cell r="S1246">
            <v>153.393</v>
          </cell>
          <cell r="T1246">
            <v>306.786</v>
          </cell>
          <cell r="U1246">
            <v>2</v>
          </cell>
        </row>
        <row r="1247">
          <cell r="A1247" t="str">
            <v>RF3180-F11</v>
          </cell>
          <cell r="B1247" t="str">
            <v>GS084438</v>
          </cell>
          <cell r="C1247">
            <v>13</v>
          </cell>
          <cell r="D1247" t="str">
            <v>GI090790</v>
          </cell>
          <cell r="E1247">
            <v>20090219</v>
          </cell>
          <cell r="F1247" t="str">
            <v>1301</v>
          </cell>
          <cell r="G1247" t="str">
            <v>MVR - MOTORI, VENTILATORI, RIDUTTORI S.R.L.</v>
          </cell>
          <cell r="H1247" t="str">
            <v>STOCK SALES</v>
          </cell>
          <cell r="I1247">
            <v>11</v>
          </cell>
          <cell r="J1247" t="str">
            <v>Feb-2009</v>
          </cell>
          <cell r="K1247" t="str">
            <v>Feb-2009</v>
          </cell>
          <cell r="L1247" t="str">
            <v>GF</v>
          </cell>
          <cell r="M1247" t="str">
            <v>INVERTER</v>
          </cell>
          <cell r="N1247" t="str">
            <v>PCS</v>
          </cell>
          <cell r="O1247">
            <v>7</v>
          </cell>
          <cell r="P1247">
            <v>153</v>
          </cell>
          <cell r="Q1247" t="str">
            <v>NON FUJI ALL</v>
          </cell>
          <cell r="R1247">
            <v>0</v>
          </cell>
          <cell r="S1247">
            <v>153.393</v>
          </cell>
          <cell r="T1247">
            <v>460.17899999999997</v>
          </cell>
          <cell r="U1247">
            <v>3</v>
          </cell>
        </row>
        <row r="1248">
          <cell r="A1248" t="str">
            <v>RF3180-F11</v>
          </cell>
          <cell r="B1248" t="str">
            <v>GS090686</v>
          </cell>
          <cell r="C1248">
            <v>2</v>
          </cell>
          <cell r="D1248" t="str">
            <v>GI090820</v>
          </cell>
          <cell r="E1248">
            <v>20090225</v>
          </cell>
          <cell r="F1248" t="str">
            <v>1060</v>
          </cell>
          <cell r="G1248" t="str">
            <v>FUJI ELECTRIC SYSTEMS CO. LTD.-SUZUKA</v>
          </cell>
          <cell r="H1248" t="str">
            <v>STOCK SALES</v>
          </cell>
          <cell r="I1248">
            <v>8</v>
          </cell>
          <cell r="J1248" t="str">
            <v>Feb-2009</v>
          </cell>
          <cell r="K1248" t="str">
            <v>Feb-2009</v>
          </cell>
          <cell r="L1248" t="str">
            <v>GF</v>
          </cell>
          <cell r="M1248" t="str">
            <v>INVERTER</v>
          </cell>
          <cell r="N1248" t="str">
            <v>PCS</v>
          </cell>
          <cell r="O1248">
            <v>7</v>
          </cell>
          <cell r="P1248">
            <v>153</v>
          </cell>
          <cell r="Q1248" t="str">
            <v>NON FUJI ALL</v>
          </cell>
          <cell r="R1248">
            <v>0</v>
          </cell>
          <cell r="S1248">
            <v>153.393</v>
          </cell>
          <cell r="T1248">
            <v>460.17899999999997</v>
          </cell>
          <cell r="U1248">
            <v>3</v>
          </cell>
        </row>
        <row r="1249">
          <cell r="A1249" t="str">
            <v>RF3180-F11</v>
          </cell>
          <cell r="B1249" t="str">
            <v>GS090752</v>
          </cell>
          <cell r="C1249">
            <v>2</v>
          </cell>
          <cell r="D1249" t="str">
            <v>GI090906</v>
          </cell>
          <cell r="E1249">
            <v>20090227</v>
          </cell>
          <cell r="F1249" t="str">
            <v>4080</v>
          </cell>
          <cell r="G1249" t="str">
            <v>SIDE SERVICIO INDUSTRIAL DE ELECTRONICA SA</v>
          </cell>
          <cell r="H1249" t="str">
            <v>STOCK SALES</v>
          </cell>
          <cell r="I1249">
            <v>7</v>
          </cell>
          <cell r="J1249" t="str">
            <v>Feb-2009</v>
          </cell>
          <cell r="K1249" t="str">
            <v>Feb-2009</v>
          </cell>
          <cell r="L1249" t="str">
            <v>GF</v>
          </cell>
          <cell r="M1249" t="str">
            <v>INVERTER</v>
          </cell>
          <cell r="N1249" t="str">
            <v>PCS</v>
          </cell>
          <cell r="O1249">
            <v>7</v>
          </cell>
          <cell r="P1249">
            <v>153</v>
          </cell>
          <cell r="Q1249" t="str">
            <v>NON FUJI ALL</v>
          </cell>
          <cell r="R1249">
            <v>0</v>
          </cell>
          <cell r="S1249">
            <v>153.393</v>
          </cell>
          <cell r="T1249">
            <v>153.393</v>
          </cell>
          <cell r="U1249">
            <v>1</v>
          </cell>
        </row>
        <row r="1250">
          <cell r="A1250" t="str">
            <v>RF3280-F11</v>
          </cell>
          <cell r="B1250" t="str">
            <v>GS090614</v>
          </cell>
          <cell r="C1250">
            <v>3</v>
          </cell>
          <cell r="D1250" t="str">
            <v>GI090747</v>
          </cell>
          <cell r="E1250">
            <v>20090217</v>
          </cell>
          <cell r="F1250" t="str">
            <v>4080</v>
          </cell>
          <cell r="G1250" t="str">
            <v>SIDE SERVICIO INDUSTRIAL DE ELECTRONICA SA</v>
          </cell>
          <cell r="H1250" t="str">
            <v>STOCK SALES</v>
          </cell>
          <cell r="I1250">
            <v>3</v>
          </cell>
          <cell r="J1250" t="str">
            <v>Feb-2009</v>
          </cell>
          <cell r="K1250" t="str">
            <v>Feb-2009</v>
          </cell>
          <cell r="L1250" t="str">
            <v>GF</v>
          </cell>
          <cell r="M1250" t="str">
            <v>INVERTER</v>
          </cell>
          <cell r="N1250" t="str">
            <v>PCS</v>
          </cell>
          <cell r="O1250">
            <v>4</v>
          </cell>
          <cell r="P1250">
            <v>266</v>
          </cell>
          <cell r="Q1250" t="str">
            <v>NON FUJI ALL</v>
          </cell>
          <cell r="R1250">
            <v>0</v>
          </cell>
          <cell r="S1250">
            <v>265.87</v>
          </cell>
          <cell r="T1250">
            <v>265.87</v>
          </cell>
          <cell r="U1250">
            <v>1</v>
          </cell>
        </row>
        <row r="1251">
          <cell r="A1251" t="str">
            <v>RF3280-F11</v>
          </cell>
          <cell r="B1251" t="str">
            <v>GS090712</v>
          </cell>
          <cell r="C1251">
            <v>1</v>
          </cell>
          <cell r="D1251" t="str">
            <v>GI090854</v>
          </cell>
          <cell r="E1251">
            <v>20090225</v>
          </cell>
          <cell r="F1251" t="str">
            <v>1060</v>
          </cell>
          <cell r="G1251" t="str">
            <v>FUJI ELECTRIC SYSTEMS CO. LTD.-SUZUKA</v>
          </cell>
          <cell r="H1251" t="str">
            <v>STOCK SALES</v>
          </cell>
          <cell r="I1251">
            <v>2</v>
          </cell>
          <cell r="J1251" t="str">
            <v>Feb-2009</v>
          </cell>
          <cell r="K1251" t="str">
            <v>Feb-2009</v>
          </cell>
          <cell r="L1251" t="str">
            <v>GF</v>
          </cell>
          <cell r="M1251" t="str">
            <v>INVERTER</v>
          </cell>
          <cell r="N1251" t="str">
            <v>PCS</v>
          </cell>
          <cell r="O1251">
            <v>4</v>
          </cell>
          <cell r="P1251">
            <v>266</v>
          </cell>
          <cell r="Q1251" t="str">
            <v>NON FUJI ALL</v>
          </cell>
          <cell r="R1251">
            <v>0</v>
          </cell>
          <cell r="S1251">
            <v>265.87</v>
          </cell>
          <cell r="T1251">
            <v>265.87</v>
          </cell>
          <cell r="U1251">
            <v>1</v>
          </cell>
        </row>
        <row r="1252">
          <cell r="A1252" t="str">
            <v>RF3280-F11</v>
          </cell>
          <cell r="B1252" t="str">
            <v>GS090684</v>
          </cell>
          <cell r="C1252">
            <v>1</v>
          </cell>
          <cell r="D1252" t="str">
            <v>GI090817</v>
          </cell>
          <cell r="E1252">
            <v>20090225</v>
          </cell>
          <cell r="F1252" t="str">
            <v>1060</v>
          </cell>
          <cell r="G1252" t="str">
            <v>FUJI ELECTRIC SYSTEMS CO. LTD.-SUZUKA</v>
          </cell>
          <cell r="H1252" t="str">
            <v>STOCK SALES</v>
          </cell>
          <cell r="I1252">
            <v>1</v>
          </cell>
          <cell r="J1252" t="str">
            <v>Feb-2009</v>
          </cell>
          <cell r="K1252" t="str">
            <v>Feb-2009</v>
          </cell>
          <cell r="L1252" t="str">
            <v>GF</v>
          </cell>
          <cell r="M1252" t="str">
            <v>INVERTER</v>
          </cell>
          <cell r="N1252" t="str">
            <v>PCS</v>
          </cell>
          <cell r="O1252">
            <v>4</v>
          </cell>
          <cell r="P1252">
            <v>266</v>
          </cell>
          <cell r="Q1252" t="str">
            <v>NON FUJI ALL</v>
          </cell>
          <cell r="R1252">
            <v>0</v>
          </cell>
          <cell r="S1252">
            <v>265.87</v>
          </cell>
          <cell r="T1252">
            <v>265.87</v>
          </cell>
          <cell r="U1252">
            <v>1</v>
          </cell>
        </row>
        <row r="1253">
          <cell r="A1253" t="str">
            <v>RF3400-F11</v>
          </cell>
          <cell r="B1253" t="str">
            <v>GS084297</v>
          </cell>
          <cell r="C1253">
            <v>1</v>
          </cell>
          <cell r="D1253" t="str">
            <v>GI090621</v>
          </cell>
          <cell r="E1253">
            <v>20090210</v>
          </cell>
          <cell r="F1253" t="str">
            <v>7365</v>
          </cell>
          <cell r="G1253" t="str">
            <v>PINAR M?HENDISLIK A.S.</v>
          </cell>
          <cell r="H1253" t="str">
            <v>STOCK SALES</v>
          </cell>
          <cell r="I1253">
            <v>3</v>
          </cell>
          <cell r="J1253" t="str">
            <v>Feb-2009</v>
          </cell>
          <cell r="K1253" t="str">
            <v>Feb-2009</v>
          </cell>
          <cell r="L1253" t="str">
            <v>GF</v>
          </cell>
          <cell r="M1253" t="str">
            <v>INVERTER</v>
          </cell>
          <cell r="N1253" t="str">
            <v>PCS</v>
          </cell>
          <cell r="O1253">
            <v>1</v>
          </cell>
          <cell r="P1253">
            <v>429</v>
          </cell>
          <cell r="Q1253" t="str">
            <v>NON FUJI ALL</v>
          </cell>
          <cell r="R1253">
            <v>0</v>
          </cell>
          <cell r="S1253">
            <v>429.49</v>
          </cell>
          <cell r="T1253">
            <v>1288.47</v>
          </cell>
          <cell r="U1253">
            <v>3</v>
          </cell>
        </row>
        <row r="1254">
          <cell r="A1254" t="str">
            <v>RF3400-F11</v>
          </cell>
          <cell r="B1254" t="str">
            <v>GS084206</v>
          </cell>
          <cell r="C1254">
            <v>4</v>
          </cell>
          <cell r="D1254" t="str">
            <v>GI090677</v>
          </cell>
          <cell r="E1254">
            <v>20090212</v>
          </cell>
          <cell r="F1254" t="str">
            <v>7274</v>
          </cell>
          <cell r="G1254" t="str">
            <v>SAM GMBH</v>
          </cell>
          <cell r="H1254" t="str">
            <v>STOCK SALES</v>
          </cell>
          <cell r="I1254">
            <v>2</v>
          </cell>
          <cell r="J1254" t="str">
            <v>Feb-2009</v>
          </cell>
          <cell r="K1254" t="str">
            <v>Feb-2009</v>
          </cell>
          <cell r="L1254" t="str">
            <v>GF</v>
          </cell>
          <cell r="M1254" t="str">
            <v>INVERTER</v>
          </cell>
          <cell r="N1254" t="str">
            <v>PCS</v>
          </cell>
          <cell r="O1254">
            <v>1</v>
          </cell>
          <cell r="P1254">
            <v>429</v>
          </cell>
          <cell r="Q1254" t="str">
            <v>NON FUJI ALL</v>
          </cell>
          <cell r="R1254">
            <v>0</v>
          </cell>
          <cell r="S1254">
            <v>429.49</v>
          </cell>
          <cell r="T1254">
            <v>429.49</v>
          </cell>
          <cell r="U1254">
            <v>1</v>
          </cell>
        </row>
        <row r="1255">
          <cell r="A1255" t="str">
            <v>RF3400-F11</v>
          </cell>
          <cell r="B1255" t="str">
            <v>GS090684</v>
          </cell>
          <cell r="C1255">
            <v>2</v>
          </cell>
          <cell r="D1255" t="str">
            <v>GI090817</v>
          </cell>
          <cell r="E1255">
            <v>20090225</v>
          </cell>
          <cell r="F1255" t="str">
            <v>1060</v>
          </cell>
          <cell r="G1255" t="str">
            <v>FUJI ELECTRIC SYSTEMS CO. LTD.-SUZUKA</v>
          </cell>
          <cell r="H1255" t="str">
            <v>STOCK SALES</v>
          </cell>
          <cell r="I1255">
            <v>1</v>
          </cell>
          <cell r="J1255" t="str">
            <v>Feb-2009</v>
          </cell>
          <cell r="K1255" t="str">
            <v>Feb-2009</v>
          </cell>
          <cell r="L1255" t="str">
            <v>GF</v>
          </cell>
          <cell r="M1255" t="str">
            <v>INVERTER</v>
          </cell>
          <cell r="N1255" t="str">
            <v>PCS</v>
          </cell>
          <cell r="O1255">
            <v>1</v>
          </cell>
          <cell r="P1255">
            <v>429</v>
          </cell>
          <cell r="Q1255" t="str">
            <v>NON FUJI ALL</v>
          </cell>
          <cell r="R1255">
            <v>0</v>
          </cell>
          <cell r="S1255">
            <v>429.49</v>
          </cell>
          <cell r="T1255">
            <v>429.49</v>
          </cell>
          <cell r="U1255">
            <v>1</v>
          </cell>
        </row>
        <row r="1256">
          <cell r="A1256" t="str">
            <v>OPC-G1-PDP</v>
          </cell>
          <cell r="B1256" t="str">
            <v>GS090404</v>
          </cell>
          <cell r="C1256">
            <v>10</v>
          </cell>
          <cell r="D1256" t="str">
            <v>GI090548</v>
          </cell>
          <cell r="E1256">
            <v>20090210</v>
          </cell>
          <cell r="F1256" t="str">
            <v>7365</v>
          </cell>
          <cell r="G1256" t="str">
            <v>PINAR M?HENDISLIK A.S.</v>
          </cell>
          <cell r="H1256" t="str">
            <v>STOCK SALES</v>
          </cell>
          <cell r="I1256">
            <v>113</v>
          </cell>
          <cell r="J1256" t="str">
            <v>Feb-2009</v>
          </cell>
          <cell r="K1256" t="str">
            <v>Feb-2009</v>
          </cell>
          <cell r="L1256" t="str">
            <v>GF</v>
          </cell>
          <cell r="M1256" t="str">
            <v>INVERTER</v>
          </cell>
          <cell r="N1256" t="str">
            <v>PCS</v>
          </cell>
          <cell r="O1256">
            <v>114</v>
          </cell>
          <cell r="P1256">
            <v>97</v>
          </cell>
          <cell r="Q1256" t="str">
            <v>OPTION FRN (G712)</v>
          </cell>
          <cell r="R1256">
            <v>0</v>
          </cell>
          <cell r="S1256">
            <v>96.824299999999994</v>
          </cell>
          <cell r="T1256">
            <v>96.824299999999994</v>
          </cell>
          <cell r="U1256">
            <v>1</v>
          </cell>
        </row>
        <row r="1257">
          <cell r="A1257" t="str">
            <v>OPC-G1-PG</v>
          </cell>
          <cell r="B1257" t="str">
            <v>GS090404</v>
          </cell>
          <cell r="C1257">
            <v>8</v>
          </cell>
          <cell r="D1257" t="str">
            <v>GI090548</v>
          </cell>
          <cell r="E1257">
            <v>20090210</v>
          </cell>
          <cell r="F1257" t="str">
            <v>7365</v>
          </cell>
          <cell r="G1257" t="str">
            <v>PINAR M?HENDISLIK A.S.</v>
          </cell>
          <cell r="H1257" t="str">
            <v>STOCK SALES</v>
          </cell>
          <cell r="I1257">
            <v>117</v>
          </cell>
          <cell r="J1257" t="str">
            <v>Feb-2009</v>
          </cell>
          <cell r="K1257" t="str">
            <v>Feb-2009</v>
          </cell>
          <cell r="L1257" t="str">
            <v>GF</v>
          </cell>
          <cell r="M1257" t="str">
            <v>INVERTER</v>
          </cell>
          <cell r="N1257" t="str">
            <v>PCS</v>
          </cell>
          <cell r="O1257">
            <v>118</v>
          </cell>
          <cell r="P1257">
            <v>40</v>
          </cell>
          <cell r="Q1257" t="str">
            <v>OPTION FRN (G712)</v>
          </cell>
          <cell r="R1257">
            <v>0</v>
          </cell>
          <cell r="S1257">
            <v>39.9422</v>
          </cell>
          <cell r="T1257">
            <v>39.9422</v>
          </cell>
          <cell r="U1257">
            <v>1</v>
          </cell>
        </row>
        <row r="1258">
          <cell r="A1258" t="str">
            <v>OPC-G1-PG</v>
          </cell>
          <cell r="B1258" t="str">
            <v>GS090615</v>
          </cell>
          <cell r="C1258">
            <v>1</v>
          </cell>
          <cell r="D1258" t="str">
            <v>GI090746</v>
          </cell>
          <cell r="E1258">
            <v>20090217</v>
          </cell>
          <cell r="F1258" t="str">
            <v>4450</v>
          </cell>
          <cell r="G1258" t="str">
            <v>FUJI ELECTRIC FA SUCURSAL EN ESPA?A</v>
          </cell>
          <cell r="H1258" t="str">
            <v>STOCK SALES</v>
          </cell>
          <cell r="I1258">
            <v>116</v>
          </cell>
          <cell r="J1258" t="str">
            <v>Feb-2009</v>
          </cell>
          <cell r="K1258" t="str">
            <v>Feb-2009</v>
          </cell>
          <cell r="L1258" t="str">
            <v>GF</v>
          </cell>
          <cell r="M1258" t="str">
            <v>INVERTER</v>
          </cell>
          <cell r="N1258" t="str">
            <v>PCS</v>
          </cell>
          <cell r="O1258">
            <v>118</v>
          </cell>
          <cell r="P1258">
            <v>40</v>
          </cell>
          <cell r="Q1258" t="str">
            <v>OPTION FRN (G712)</v>
          </cell>
          <cell r="R1258">
            <v>0</v>
          </cell>
          <cell r="S1258">
            <v>39.9422</v>
          </cell>
          <cell r="T1258">
            <v>39.9422</v>
          </cell>
          <cell r="U1258">
            <v>1</v>
          </cell>
        </row>
        <row r="1259">
          <cell r="A1259" t="str">
            <v>OPC-G1-PG</v>
          </cell>
          <cell r="B1259" t="str">
            <v>GS090699</v>
          </cell>
          <cell r="C1259">
            <v>1</v>
          </cell>
          <cell r="D1259" t="str">
            <v>GI090840</v>
          </cell>
          <cell r="E1259">
            <v>20090223</v>
          </cell>
          <cell r="F1259" t="str">
            <v>4080</v>
          </cell>
          <cell r="G1259" t="str">
            <v>SIDE SERVICIO INDUSTRIAL DE ELECTRONICA SA</v>
          </cell>
          <cell r="H1259" t="str">
            <v>STOCK SALES</v>
          </cell>
          <cell r="I1259">
            <v>114</v>
          </cell>
          <cell r="J1259" t="str">
            <v>Feb-2009</v>
          </cell>
          <cell r="K1259" t="str">
            <v>Feb-2009</v>
          </cell>
          <cell r="L1259" t="str">
            <v>GF</v>
          </cell>
          <cell r="M1259" t="str">
            <v>INVERTER</v>
          </cell>
          <cell r="N1259" t="str">
            <v>PCS</v>
          </cell>
          <cell r="O1259">
            <v>118</v>
          </cell>
          <cell r="P1259">
            <v>40</v>
          </cell>
          <cell r="Q1259" t="str">
            <v>OPTION FRN (G712)</v>
          </cell>
          <cell r="R1259">
            <v>0</v>
          </cell>
          <cell r="S1259">
            <v>39.9422</v>
          </cell>
          <cell r="T1259">
            <v>79.884399999999999</v>
          </cell>
          <cell r="U1259">
            <v>2</v>
          </cell>
        </row>
        <row r="1260">
          <cell r="A1260" t="str">
            <v>OPC-G1-PG</v>
          </cell>
          <cell r="B1260" t="str">
            <v>GS090735</v>
          </cell>
          <cell r="C1260">
            <v>3</v>
          </cell>
          <cell r="D1260" t="str">
            <v>GI090879</v>
          </cell>
          <cell r="E1260">
            <v>20090225</v>
          </cell>
          <cell r="F1260" t="str">
            <v>4450</v>
          </cell>
          <cell r="G1260" t="str">
            <v>FUJI ELECTRIC FA SUCURSAL EN ESPA?A</v>
          </cell>
          <cell r="H1260" t="str">
            <v>STOCK SALES</v>
          </cell>
          <cell r="I1260">
            <v>113</v>
          </cell>
          <cell r="J1260" t="str">
            <v>Feb-2009</v>
          </cell>
          <cell r="K1260" t="str">
            <v>Feb-2009</v>
          </cell>
          <cell r="L1260" t="str">
            <v>GF</v>
          </cell>
          <cell r="M1260" t="str">
            <v>INVERTER</v>
          </cell>
          <cell r="N1260" t="str">
            <v>PCS</v>
          </cell>
          <cell r="O1260">
            <v>118</v>
          </cell>
          <cell r="P1260">
            <v>40</v>
          </cell>
          <cell r="Q1260" t="str">
            <v>OPTION FRN (G712)</v>
          </cell>
          <cell r="R1260">
            <v>0</v>
          </cell>
          <cell r="S1260">
            <v>39.9422</v>
          </cell>
          <cell r="T1260">
            <v>39.9422</v>
          </cell>
          <cell r="U1260">
            <v>1</v>
          </cell>
        </row>
        <row r="1261">
          <cell r="A1261" t="str">
            <v>OPC-G1-PG2</v>
          </cell>
          <cell r="B1261" t="str">
            <v>GS090404</v>
          </cell>
          <cell r="C1261">
            <v>9</v>
          </cell>
          <cell r="D1261" t="str">
            <v>GI090548</v>
          </cell>
          <cell r="E1261">
            <v>20090210</v>
          </cell>
          <cell r="F1261" t="str">
            <v>7365</v>
          </cell>
          <cell r="G1261" t="str">
            <v>PINAR M?HENDISLIK A.S.</v>
          </cell>
          <cell r="H1261" t="str">
            <v>STOCK SALES</v>
          </cell>
          <cell r="I1261">
            <v>92</v>
          </cell>
          <cell r="J1261" t="str">
            <v>Feb-2009</v>
          </cell>
          <cell r="K1261" t="str">
            <v>Feb-2009</v>
          </cell>
          <cell r="L1261" t="str">
            <v>GF</v>
          </cell>
          <cell r="M1261" t="str">
            <v>INVERTER</v>
          </cell>
          <cell r="N1261" t="str">
            <v>PCS</v>
          </cell>
          <cell r="O1261">
            <v>93</v>
          </cell>
          <cell r="P1261">
            <v>43</v>
          </cell>
          <cell r="Q1261" t="str">
            <v>OPTION FRN (G712)</v>
          </cell>
          <cell r="R1261">
            <v>0</v>
          </cell>
          <cell r="S1261">
            <v>42.896700000000003</v>
          </cell>
          <cell r="T1261">
            <v>42.896700000000003</v>
          </cell>
          <cell r="U1261">
            <v>1</v>
          </cell>
        </row>
        <row r="1262">
          <cell r="A1262" t="str">
            <v>OPC-G1-PG2</v>
          </cell>
          <cell r="B1262" t="str">
            <v>GS090615</v>
          </cell>
          <cell r="C1262">
            <v>2</v>
          </cell>
          <cell r="D1262" t="str">
            <v>GI090746</v>
          </cell>
          <cell r="E1262">
            <v>20090217</v>
          </cell>
          <cell r="F1262" t="str">
            <v>4450</v>
          </cell>
          <cell r="G1262" t="str">
            <v>FUJI ELECTRIC FA SUCURSAL EN ESPA?A</v>
          </cell>
          <cell r="H1262" t="str">
            <v>STOCK SALES</v>
          </cell>
          <cell r="I1262">
            <v>91</v>
          </cell>
          <cell r="J1262" t="str">
            <v>Feb-2009</v>
          </cell>
          <cell r="K1262" t="str">
            <v>Feb-2009</v>
          </cell>
          <cell r="L1262" t="str">
            <v>GF</v>
          </cell>
          <cell r="M1262" t="str">
            <v>INVERTER</v>
          </cell>
          <cell r="N1262" t="str">
            <v>PCS</v>
          </cell>
          <cell r="O1262">
            <v>93</v>
          </cell>
          <cell r="P1262">
            <v>43</v>
          </cell>
          <cell r="Q1262" t="str">
            <v>OPTION FRN (G712)</v>
          </cell>
          <cell r="R1262">
            <v>0</v>
          </cell>
          <cell r="S1262">
            <v>42.896700000000003</v>
          </cell>
          <cell r="T1262">
            <v>42.896700000000003</v>
          </cell>
          <cell r="U1262">
            <v>1</v>
          </cell>
        </row>
        <row r="1263">
          <cell r="A1263" t="str">
            <v>OPC-G1-PG2</v>
          </cell>
          <cell r="B1263" t="str">
            <v>GS090619</v>
          </cell>
          <cell r="C1263">
            <v>1</v>
          </cell>
          <cell r="D1263" t="str">
            <v>GI090754</v>
          </cell>
          <cell r="E1263">
            <v>20090217</v>
          </cell>
          <cell r="F1263" t="str">
            <v>7088</v>
          </cell>
          <cell r="G1263" t="str">
            <v>ROVEMA VERPACKUNGSMASCHINEN GMBH</v>
          </cell>
          <cell r="H1263" t="str">
            <v>STOCK SALES</v>
          </cell>
          <cell r="I1263">
            <v>88</v>
          </cell>
          <cell r="J1263" t="str">
            <v>Feb-2009</v>
          </cell>
          <cell r="K1263" t="str">
            <v>Feb-2009</v>
          </cell>
          <cell r="L1263" t="str">
            <v>GF</v>
          </cell>
          <cell r="M1263" t="str">
            <v>INVERTER</v>
          </cell>
          <cell r="N1263" t="str">
            <v>PCS</v>
          </cell>
          <cell r="O1263">
            <v>93</v>
          </cell>
          <cell r="P1263">
            <v>43</v>
          </cell>
          <cell r="Q1263" t="str">
            <v>OPTION FRN (G712)</v>
          </cell>
          <cell r="R1263">
            <v>0</v>
          </cell>
          <cell r="S1263">
            <v>42.896700000000003</v>
          </cell>
          <cell r="T1263">
            <v>128.6901</v>
          </cell>
          <cell r="U1263">
            <v>3</v>
          </cell>
        </row>
        <row r="1264">
          <cell r="A1264" t="str">
            <v>OPC-G1-PG2</v>
          </cell>
          <cell r="B1264" t="str">
            <v>GS090721</v>
          </cell>
          <cell r="C1264">
            <v>2</v>
          </cell>
          <cell r="D1264" t="str">
            <v>GI090883</v>
          </cell>
          <cell r="E1264">
            <v>20090225</v>
          </cell>
          <cell r="F1264" t="str">
            <v>7088</v>
          </cell>
          <cell r="G1264" t="str">
            <v>ROVEMA VERPACKUNGSMASCHINEN GMBH</v>
          </cell>
          <cell r="H1264" t="str">
            <v>STOCK SALES</v>
          </cell>
          <cell r="I1264">
            <v>85</v>
          </cell>
          <cell r="J1264" t="str">
            <v>Feb-2009</v>
          </cell>
          <cell r="K1264" t="str">
            <v>Feb-2009</v>
          </cell>
          <cell r="L1264" t="str">
            <v>GF</v>
          </cell>
          <cell r="M1264" t="str">
            <v>INVERTER</v>
          </cell>
          <cell r="N1264" t="str">
            <v>PCS</v>
          </cell>
          <cell r="O1264">
            <v>93</v>
          </cell>
          <cell r="P1264">
            <v>43</v>
          </cell>
          <cell r="Q1264" t="str">
            <v>OPTION FRN (G712)</v>
          </cell>
          <cell r="R1264">
            <v>0</v>
          </cell>
          <cell r="S1264">
            <v>42.896700000000003</v>
          </cell>
          <cell r="T1264">
            <v>128.6901</v>
          </cell>
          <cell r="U1264">
            <v>3</v>
          </cell>
        </row>
        <row r="1265">
          <cell r="A1265" t="str">
            <v>DBE7.5-2C</v>
          </cell>
          <cell r="B1265" t="str">
            <v>GS083653</v>
          </cell>
          <cell r="C1265">
            <v>2</v>
          </cell>
          <cell r="D1265" t="str">
            <v>GI090534</v>
          </cell>
          <cell r="E1265">
            <v>20090203</v>
          </cell>
          <cell r="F1265" t="str">
            <v>1148</v>
          </cell>
          <cell r="G1265" t="str">
            <v>VERMEIRE TRANSMISSIONS</v>
          </cell>
          <cell r="H1265" t="str">
            <v>STOCK SALES</v>
          </cell>
          <cell r="I1265">
            <v>1</v>
          </cell>
          <cell r="J1265" t="str">
            <v>Feb-2009</v>
          </cell>
          <cell r="K1265" t="str">
            <v>Feb-2009</v>
          </cell>
          <cell r="L1265" t="str">
            <v>GF</v>
          </cell>
          <cell r="M1265" t="str">
            <v>INVERTER</v>
          </cell>
          <cell r="N1265" t="str">
            <v>PCS</v>
          </cell>
          <cell r="O1265">
            <v>0</v>
          </cell>
          <cell r="P1265">
            <v>42</v>
          </cell>
          <cell r="Q1265" t="str">
            <v>OTHERS-NOT FUJI</v>
          </cell>
          <cell r="R1265">
            <v>0</v>
          </cell>
          <cell r="S1265">
            <v>42.01</v>
          </cell>
          <cell r="T1265">
            <v>42.01</v>
          </cell>
          <cell r="U1265">
            <v>1</v>
          </cell>
        </row>
        <row r="1266">
          <cell r="A1266" t="str">
            <v>FRN0.75E1S-4ECN</v>
          </cell>
          <cell r="B1266" t="str">
            <v>GS090500</v>
          </cell>
          <cell r="C1266">
            <v>1</v>
          </cell>
          <cell r="D1266" t="str">
            <v>GI090639</v>
          </cell>
          <cell r="E1266">
            <v>20090211</v>
          </cell>
          <cell r="F1266" t="str">
            <v>4351</v>
          </cell>
          <cell r="G1266" t="str">
            <v>ACTION CONTROL B.V.</v>
          </cell>
          <cell r="H1266" t="str">
            <v>STOCK SALES</v>
          </cell>
          <cell r="I1266">
            <v>47</v>
          </cell>
          <cell r="J1266" t="str">
            <v>Feb-2009</v>
          </cell>
          <cell r="K1266" t="str">
            <v>Feb-2009</v>
          </cell>
          <cell r="L1266" t="str">
            <v>GF</v>
          </cell>
          <cell r="M1266" t="str">
            <v>INVERTER</v>
          </cell>
          <cell r="N1266" t="str">
            <v>PCS</v>
          </cell>
          <cell r="O1266">
            <v>48</v>
          </cell>
          <cell r="P1266">
            <v>145</v>
          </cell>
          <cell r="Q1266" t="str">
            <v>OTHERS-SUZUKA</v>
          </cell>
          <cell r="R1266">
            <v>0</v>
          </cell>
          <cell r="S1266">
            <v>144.81</v>
          </cell>
          <cell r="T1266">
            <v>144.81</v>
          </cell>
          <cell r="U1266">
            <v>1</v>
          </cell>
        </row>
        <row r="1267">
          <cell r="A1267" t="str">
            <v>TP-E1U</v>
          </cell>
          <cell r="B1267" t="str">
            <v>GS090365</v>
          </cell>
          <cell r="C1267">
            <v>5</v>
          </cell>
          <cell r="D1267" t="str">
            <v>GI090492</v>
          </cell>
          <cell r="E1267">
            <v>20090202</v>
          </cell>
          <cell r="F1267" t="str">
            <v>7800</v>
          </cell>
          <cell r="G1267" t="str">
            <v>POINT ELECTRONIC D.O.O.</v>
          </cell>
          <cell r="H1267" t="str">
            <v>STOCK SALES</v>
          </cell>
          <cell r="I1267">
            <v>703</v>
          </cell>
          <cell r="J1267" t="str">
            <v>Feb-2009</v>
          </cell>
          <cell r="K1267" t="str">
            <v>Feb-2009</v>
          </cell>
          <cell r="L1267" t="str">
            <v>GF</v>
          </cell>
          <cell r="M1267" t="str">
            <v>INVERTER</v>
          </cell>
          <cell r="N1267" t="str">
            <v>PCS</v>
          </cell>
          <cell r="O1267">
            <v>704</v>
          </cell>
          <cell r="P1267">
            <v>16</v>
          </cell>
          <cell r="Q1267" t="str">
            <v>OTHERS-SUZUKA</v>
          </cell>
          <cell r="R1267">
            <v>0</v>
          </cell>
          <cell r="S1267">
            <v>16.0168</v>
          </cell>
          <cell r="T1267">
            <v>16.0168</v>
          </cell>
          <cell r="U1267">
            <v>1</v>
          </cell>
        </row>
        <row r="1268">
          <cell r="A1268" t="str">
            <v>TP-E1U</v>
          </cell>
          <cell r="B1268" t="str">
            <v>GS090311</v>
          </cell>
          <cell r="C1268">
            <v>2</v>
          </cell>
          <cell r="D1268" t="str">
            <v>GI090510</v>
          </cell>
          <cell r="E1268">
            <v>20090203</v>
          </cell>
          <cell r="F1268" t="str">
            <v>4810</v>
          </cell>
          <cell r="G1268" t="str">
            <v>SST SERVO-SYSTEMTECHNIK GMBH</v>
          </cell>
          <cell r="H1268" t="str">
            <v>STOCK SALES</v>
          </cell>
          <cell r="I1268">
            <v>702</v>
          </cell>
          <cell r="J1268" t="str">
            <v>Feb-2009</v>
          </cell>
          <cell r="K1268" t="str">
            <v>Feb-2009</v>
          </cell>
          <cell r="L1268" t="str">
            <v>GF</v>
          </cell>
          <cell r="M1268" t="str">
            <v>INVERTER</v>
          </cell>
          <cell r="N1268" t="str">
            <v>PCS</v>
          </cell>
          <cell r="O1268">
            <v>704</v>
          </cell>
          <cell r="P1268">
            <v>16</v>
          </cell>
          <cell r="Q1268" t="str">
            <v>OTHERS-SUZUKA</v>
          </cell>
          <cell r="R1268">
            <v>0</v>
          </cell>
          <cell r="S1268">
            <v>16.0168</v>
          </cell>
          <cell r="T1268">
            <v>16.0168</v>
          </cell>
          <cell r="U1268">
            <v>1</v>
          </cell>
        </row>
        <row r="1269">
          <cell r="A1269" t="str">
            <v>TP-E1U</v>
          </cell>
          <cell r="B1269" t="str">
            <v>GS090311</v>
          </cell>
          <cell r="C1269">
            <v>4</v>
          </cell>
          <cell r="D1269" t="str">
            <v>GI090510</v>
          </cell>
          <cell r="E1269">
            <v>20090203</v>
          </cell>
          <cell r="F1269" t="str">
            <v>4810</v>
          </cell>
          <cell r="G1269" t="str">
            <v>SST SERVO-SYSTEMTECHNIK GMBH</v>
          </cell>
          <cell r="H1269" t="str">
            <v>STOCK SALES</v>
          </cell>
          <cell r="I1269">
            <v>700</v>
          </cell>
          <cell r="J1269" t="str">
            <v>Feb-2009</v>
          </cell>
          <cell r="K1269" t="str">
            <v>Feb-2009</v>
          </cell>
          <cell r="L1269" t="str">
            <v>GF</v>
          </cell>
          <cell r="M1269" t="str">
            <v>INVERTER</v>
          </cell>
          <cell r="N1269" t="str">
            <v>PCS</v>
          </cell>
          <cell r="O1269">
            <v>704</v>
          </cell>
          <cell r="P1269">
            <v>16</v>
          </cell>
          <cell r="Q1269" t="str">
            <v>OTHERS-SUZUKA</v>
          </cell>
          <cell r="R1269">
            <v>0</v>
          </cell>
          <cell r="S1269">
            <v>16.0168</v>
          </cell>
          <cell r="T1269">
            <v>32.0336</v>
          </cell>
          <cell r="U1269">
            <v>2</v>
          </cell>
        </row>
        <row r="1270">
          <cell r="A1270" t="str">
            <v>TP-E1U</v>
          </cell>
          <cell r="B1270" t="str">
            <v>GS090214</v>
          </cell>
          <cell r="C1270">
            <v>1</v>
          </cell>
          <cell r="D1270" t="str">
            <v>GI090513</v>
          </cell>
          <cell r="E1270">
            <v>20090203</v>
          </cell>
          <cell r="F1270" t="str">
            <v>7871</v>
          </cell>
          <cell r="G1270" t="str">
            <v>E.P. NORMAND (S.A.) (PTY) LTD T/A</v>
          </cell>
          <cell r="H1270" t="str">
            <v>STOCK SALES</v>
          </cell>
          <cell r="I1270">
            <v>696</v>
          </cell>
          <cell r="J1270" t="str">
            <v>Feb-2009</v>
          </cell>
          <cell r="K1270" t="str">
            <v>Feb-2009</v>
          </cell>
          <cell r="L1270" t="str">
            <v>GF</v>
          </cell>
          <cell r="M1270" t="str">
            <v>INVERTER</v>
          </cell>
          <cell r="N1270" t="str">
            <v>PCS</v>
          </cell>
          <cell r="O1270">
            <v>704</v>
          </cell>
          <cell r="P1270">
            <v>16</v>
          </cell>
          <cell r="Q1270" t="str">
            <v>OTHERS-SUZUKA</v>
          </cell>
          <cell r="R1270">
            <v>0</v>
          </cell>
          <cell r="S1270">
            <v>16.0168</v>
          </cell>
          <cell r="T1270">
            <v>64.0672</v>
          </cell>
          <cell r="U1270">
            <v>4</v>
          </cell>
        </row>
        <row r="1271">
          <cell r="A1271" t="str">
            <v>TP-E1U</v>
          </cell>
          <cell r="B1271" t="str">
            <v>GS090413</v>
          </cell>
          <cell r="C1271">
            <v>6</v>
          </cell>
          <cell r="D1271" t="str">
            <v>GI090551</v>
          </cell>
          <cell r="E1271">
            <v>20090204</v>
          </cell>
          <cell r="F1271" t="str">
            <v>4810</v>
          </cell>
          <cell r="G1271" t="str">
            <v>SST SERVO-SYSTEMTECHNIK GMBH</v>
          </cell>
          <cell r="H1271" t="str">
            <v>STOCK SALES</v>
          </cell>
          <cell r="I1271">
            <v>693</v>
          </cell>
          <cell r="J1271" t="str">
            <v>Feb-2009</v>
          </cell>
          <cell r="K1271" t="str">
            <v>Feb-2009</v>
          </cell>
          <cell r="L1271" t="str">
            <v>GF</v>
          </cell>
          <cell r="M1271" t="str">
            <v>INVERTER</v>
          </cell>
          <cell r="N1271" t="str">
            <v>PCS</v>
          </cell>
          <cell r="O1271">
            <v>704</v>
          </cell>
          <cell r="P1271">
            <v>16</v>
          </cell>
          <cell r="Q1271" t="str">
            <v>OTHERS-SUZUKA</v>
          </cell>
          <cell r="R1271">
            <v>0</v>
          </cell>
          <cell r="S1271">
            <v>16.0168</v>
          </cell>
          <cell r="T1271">
            <v>48.050399999999996</v>
          </cell>
          <cell r="U1271">
            <v>3</v>
          </cell>
        </row>
        <row r="1272">
          <cell r="A1272" t="str">
            <v>TP-E1U</v>
          </cell>
          <cell r="B1272" t="str">
            <v>GS090160</v>
          </cell>
          <cell r="C1272">
            <v>16</v>
          </cell>
          <cell r="D1272" t="str">
            <v>GI090576</v>
          </cell>
          <cell r="E1272">
            <v>20090205</v>
          </cell>
          <cell r="F1272" t="str">
            <v>1301</v>
          </cell>
          <cell r="G1272" t="str">
            <v>MVR - MOTORI, VENTILATORI, RIDUTTORI S.R.L.</v>
          </cell>
          <cell r="H1272" t="str">
            <v>STOCK SALES</v>
          </cell>
          <cell r="I1272">
            <v>673</v>
          </cell>
          <cell r="J1272" t="str">
            <v>Feb-2009</v>
          </cell>
          <cell r="K1272" t="str">
            <v>Feb-2009</v>
          </cell>
          <cell r="L1272" t="str">
            <v>GF</v>
          </cell>
          <cell r="M1272" t="str">
            <v>INVERTER</v>
          </cell>
          <cell r="N1272" t="str">
            <v>PCS</v>
          </cell>
          <cell r="O1272">
            <v>704</v>
          </cell>
          <cell r="P1272">
            <v>16</v>
          </cell>
          <cell r="Q1272" t="str">
            <v>OTHERS-SUZUKA</v>
          </cell>
          <cell r="R1272">
            <v>0</v>
          </cell>
          <cell r="S1272">
            <v>16.0168</v>
          </cell>
          <cell r="T1272">
            <v>320.33600000000001</v>
          </cell>
          <cell r="U1272">
            <v>20</v>
          </cell>
        </row>
        <row r="1273">
          <cell r="A1273" t="str">
            <v>TP-E1U</v>
          </cell>
          <cell r="B1273" t="str">
            <v>GS090418</v>
          </cell>
          <cell r="C1273">
            <v>1</v>
          </cell>
          <cell r="D1273" t="str">
            <v>GI090572</v>
          </cell>
          <cell r="E1273">
            <v>20090205</v>
          </cell>
          <cell r="F1273" t="str">
            <v>4027</v>
          </cell>
          <cell r="G1273" t="str">
            <v>K.LEY GMBH &amp; CO. KG</v>
          </cell>
          <cell r="H1273" t="str">
            <v>STOCK SALES</v>
          </cell>
          <cell r="I1273">
            <v>672</v>
          </cell>
          <cell r="J1273" t="str">
            <v>Feb-2009</v>
          </cell>
          <cell r="K1273" t="str">
            <v>Feb-2009</v>
          </cell>
          <cell r="L1273" t="str">
            <v>GF</v>
          </cell>
          <cell r="M1273" t="str">
            <v>INVERTER</v>
          </cell>
          <cell r="N1273" t="str">
            <v>PCS</v>
          </cell>
          <cell r="O1273">
            <v>704</v>
          </cell>
          <cell r="P1273">
            <v>16</v>
          </cell>
          <cell r="Q1273" t="str">
            <v>OTHERS-SUZUKA</v>
          </cell>
          <cell r="R1273">
            <v>0</v>
          </cell>
          <cell r="S1273">
            <v>16.0168</v>
          </cell>
          <cell r="T1273">
            <v>16.0168</v>
          </cell>
          <cell r="U1273">
            <v>1</v>
          </cell>
        </row>
        <row r="1274">
          <cell r="A1274" t="str">
            <v>TP-E1U</v>
          </cell>
          <cell r="B1274" t="str">
            <v>GS090472</v>
          </cell>
          <cell r="C1274">
            <v>2</v>
          </cell>
          <cell r="D1274" t="str">
            <v>GI090613</v>
          </cell>
          <cell r="E1274">
            <v>20090209</v>
          </cell>
          <cell r="F1274" t="str">
            <v>7274</v>
          </cell>
          <cell r="G1274" t="str">
            <v>SAM GMBH</v>
          </cell>
          <cell r="H1274" t="str">
            <v>STOCK SALES</v>
          </cell>
          <cell r="I1274">
            <v>669</v>
          </cell>
          <cell r="J1274" t="str">
            <v>Feb-2009</v>
          </cell>
          <cell r="K1274" t="str">
            <v>Feb-2009</v>
          </cell>
          <cell r="L1274" t="str">
            <v>GF</v>
          </cell>
          <cell r="M1274" t="str">
            <v>INVERTER</v>
          </cell>
          <cell r="N1274" t="str">
            <v>PCS</v>
          </cell>
          <cell r="O1274">
            <v>704</v>
          </cell>
          <cell r="P1274">
            <v>16</v>
          </cell>
          <cell r="Q1274" t="str">
            <v>OTHERS-SUZUKA</v>
          </cell>
          <cell r="R1274">
            <v>0</v>
          </cell>
          <cell r="S1274">
            <v>16.0168</v>
          </cell>
          <cell r="T1274">
            <v>48.050399999999996</v>
          </cell>
          <cell r="U1274">
            <v>3</v>
          </cell>
        </row>
        <row r="1275">
          <cell r="A1275" t="str">
            <v>TP-E1U</v>
          </cell>
          <cell r="B1275" t="str">
            <v>GS090404</v>
          </cell>
          <cell r="C1275">
            <v>6</v>
          </cell>
          <cell r="D1275" t="str">
            <v>GI090548</v>
          </cell>
          <cell r="E1275">
            <v>20090210</v>
          </cell>
          <cell r="F1275" t="str">
            <v>7365</v>
          </cell>
          <cell r="G1275" t="str">
            <v>PINAR M?HENDISLIK A.S.</v>
          </cell>
          <cell r="H1275" t="str">
            <v>STOCK SALES</v>
          </cell>
          <cell r="I1275">
            <v>664</v>
          </cell>
          <cell r="J1275" t="str">
            <v>Feb-2009</v>
          </cell>
          <cell r="K1275" t="str">
            <v>Feb-2009</v>
          </cell>
          <cell r="L1275" t="str">
            <v>GF</v>
          </cell>
          <cell r="M1275" t="str">
            <v>INVERTER</v>
          </cell>
          <cell r="N1275" t="str">
            <v>PCS</v>
          </cell>
          <cell r="O1275">
            <v>704</v>
          </cell>
          <cell r="P1275">
            <v>16</v>
          </cell>
          <cell r="Q1275" t="str">
            <v>OTHERS-SUZUKA</v>
          </cell>
          <cell r="R1275">
            <v>0</v>
          </cell>
          <cell r="S1275">
            <v>16.0168</v>
          </cell>
          <cell r="T1275">
            <v>80.084000000000003</v>
          </cell>
          <cell r="U1275">
            <v>5</v>
          </cell>
        </row>
        <row r="1276">
          <cell r="A1276" t="str">
            <v>TP-E1U</v>
          </cell>
          <cell r="B1276" t="str">
            <v>GS090522</v>
          </cell>
          <cell r="C1276">
            <v>2</v>
          </cell>
          <cell r="D1276" t="str">
            <v>GI090655</v>
          </cell>
          <cell r="E1276">
            <v>20090211</v>
          </cell>
          <cell r="F1276" t="str">
            <v>7274</v>
          </cell>
          <cell r="G1276" t="str">
            <v>SAM GMBH</v>
          </cell>
          <cell r="H1276" t="str">
            <v>STOCK SALES</v>
          </cell>
          <cell r="I1276">
            <v>663</v>
          </cell>
          <cell r="J1276" t="str">
            <v>Feb-2009</v>
          </cell>
          <cell r="K1276" t="str">
            <v>Feb-2009</v>
          </cell>
          <cell r="L1276" t="str">
            <v>GF</v>
          </cell>
          <cell r="M1276" t="str">
            <v>INVERTER</v>
          </cell>
          <cell r="N1276" t="str">
            <v>PCS</v>
          </cell>
          <cell r="O1276">
            <v>704</v>
          </cell>
          <cell r="P1276">
            <v>16</v>
          </cell>
          <cell r="Q1276" t="str">
            <v>OTHERS-SUZUKA</v>
          </cell>
          <cell r="R1276">
            <v>0</v>
          </cell>
          <cell r="S1276">
            <v>16.0168</v>
          </cell>
          <cell r="T1276">
            <v>16.0168</v>
          </cell>
          <cell r="U1276">
            <v>1</v>
          </cell>
        </row>
        <row r="1277">
          <cell r="A1277" t="str">
            <v>FS20159-17-07</v>
          </cell>
          <cell r="B1277" t="str">
            <v>GS090672</v>
          </cell>
          <cell r="C1277">
            <v>1</v>
          </cell>
          <cell r="D1277" t="str">
            <v>GI090807</v>
          </cell>
          <cell r="E1277">
            <v>20090219</v>
          </cell>
          <cell r="F1277" t="str">
            <v>7047</v>
          </cell>
          <cell r="G1277" t="str">
            <v>SCHAFFNER EMV GMBH</v>
          </cell>
          <cell r="H1277" t="str">
            <v>STOCK SALES</v>
          </cell>
          <cell r="I1277">
            <v>71</v>
          </cell>
          <cell r="J1277" t="str">
            <v>Feb-2009</v>
          </cell>
          <cell r="K1277" t="str">
            <v>Feb-2009</v>
          </cell>
          <cell r="L1277" t="str">
            <v>GF</v>
          </cell>
          <cell r="M1277" t="str">
            <v>INVERTER</v>
          </cell>
          <cell r="N1277" t="str">
            <v>PCS</v>
          </cell>
          <cell r="O1277">
            <v>73</v>
          </cell>
          <cell r="P1277">
            <v>16</v>
          </cell>
          <cell r="Q1277" t="str">
            <v>SCHAFFNER</v>
          </cell>
          <cell r="R1277">
            <v>0</v>
          </cell>
          <cell r="S1277">
            <v>16.100000000000001</v>
          </cell>
          <cell r="T1277">
            <v>32.200000000000003</v>
          </cell>
          <cell r="U1277">
            <v>2</v>
          </cell>
        </row>
        <row r="1278">
          <cell r="A1278" t="str">
            <v>FS20159-17-07</v>
          </cell>
          <cell r="B1278" t="str">
            <v>GS090616</v>
          </cell>
          <cell r="C1278">
            <v>20</v>
          </cell>
          <cell r="D1278" t="str">
            <v>GI090887</v>
          </cell>
          <cell r="E1278">
            <v>20090225</v>
          </cell>
          <cell r="F1278" t="str">
            <v>4028</v>
          </cell>
          <cell r="G1278" t="str">
            <v>KON-TEK AUTOMATION AND DRIVES</v>
          </cell>
          <cell r="H1278" t="str">
            <v>STOCK SALES</v>
          </cell>
          <cell r="I1278">
            <v>66</v>
          </cell>
          <cell r="J1278" t="str">
            <v>Feb-2009</v>
          </cell>
          <cell r="K1278" t="str">
            <v>Feb-2009</v>
          </cell>
          <cell r="L1278" t="str">
            <v>GF</v>
          </cell>
          <cell r="M1278" t="str">
            <v>INVERTER</v>
          </cell>
          <cell r="N1278" t="str">
            <v>PCS</v>
          </cell>
          <cell r="O1278">
            <v>73</v>
          </cell>
          <cell r="P1278">
            <v>16</v>
          </cell>
          <cell r="Q1278" t="str">
            <v>SCHAFFNER</v>
          </cell>
          <cell r="R1278">
            <v>0</v>
          </cell>
          <cell r="S1278">
            <v>16.100000000000001</v>
          </cell>
          <cell r="T1278">
            <v>80.5</v>
          </cell>
          <cell r="U1278">
            <v>5</v>
          </cell>
        </row>
        <row r="1279">
          <cell r="A1279" t="str">
            <v>FS20159-25-07</v>
          </cell>
          <cell r="B1279" t="str">
            <v>GS090616</v>
          </cell>
          <cell r="C1279">
            <v>21</v>
          </cell>
          <cell r="D1279" t="str">
            <v>GI090887</v>
          </cell>
          <cell r="E1279">
            <v>20090225</v>
          </cell>
          <cell r="F1279" t="str">
            <v>4028</v>
          </cell>
          <cell r="G1279" t="str">
            <v>KON-TEK AUTOMATION AND DRIVES</v>
          </cell>
          <cell r="H1279" t="str">
            <v>STOCK SALES</v>
          </cell>
          <cell r="I1279">
            <v>59</v>
          </cell>
          <cell r="J1279" t="str">
            <v>Feb-2009</v>
          </cell>
          <cell r="K1279" t="str">
            <v>Feb-2009</v>
          </cell>
          <cell r="L1279" t="str">
            <v>GF</v>
          </cell>
          <cell r="M1279" t="str">
            <v>INVERTER</v>
          </cell>
          <cell r="N1279" t="str">
            <v>PCS</v>
          </cell>
          <cell r="O1279">
            <v>32</v>
          </cell>
          <cell r="P1279">
            <v>21</v>
          </cell>
          <cell r="Q1279" t="str">
            <v>SCHAFFNER</v>
          </cell>
          <cell r="R1279">
            <v>0</v>
          </cell>
          <cell r="S1279">
            <v>21.174800000000001</v>
          </cell>
          <cell r="T1279">
            <v>63.5244</v>
          </cell>
          <cell r="U1279">
            <v>3</v>
          </cell>
        </row>
        <row r="1280">
          <cell r="A1280" t="str">
            <v>FS20229-13-07</v>
          </cell>
          <cell r="B1280" t="str">
            <v>GS090616</v>
          </cell>
          <cell r="C1280">
            <v>24</v>
          </cell>
          <cell r="D1280" t="str">
            <v>GI090887</v>
          </cell>
          <cell r="E1280">
            <v>20090225</v>
          </cell>
          <cell r="F1280" t="str">
            <v>4028</v>
          </cell>
          <cell r="G1280" t="str">
            <v>KON-TEK AUTOMATION AND DRIVES</v>
          </cell>
          <cell r="H1280" t="str">
            <v>STOCK SALES</v>
          </cell>
          <cell r="I1280">
            <v>15</v>
          </cell>
          <cell r="J1280" t="str">
            <v>Feb-2009</v>
          </cell>
          <cell r="K1280" t="str">
            <v>Feb-2009</v>
          </cell>
          <cell r="L1280" t="str">
            <v>GF</v>
          </cell>
          <cell r="M1280" t="str">
            <v>INVERTER</v>
          </cell>
          <cell r="N1280" t="str">
            <v>PCS</v>
          </cell>
          <cell r="O1280">
            <v>18</v>
          </cell>
          <cell r="P1280">
            <v>35</v>
          </cell>
          <cell r="Q1280" t="str">
            <v>SCHAFFNER</v>
          </cell>
          <cell r="R1280">
            <v>0</v>
          </cell>
          <cell r="S1280">
            <v>34.799999999999997</v>
          </cell>
          <cell r="T1280">
            <v>104.4</v>
          </cell>
          <cell r="U1280">
            <v>3</v>
          </cell>
        </row>
        <row r="1281">
          <cell r="A1281" t="str">
            <v>FS20229-3,5-07</v>
          </cell>
          <cell r="B1281" t="str">
            <v>GS090616</v>
          </cell>
          <cell r="C1281">
            <v>22</v>
          </cell>
          <cell r="D1281" t="str">
            <v>GI090887</v>
          </cell>
          <cell r="E1281">
            <v>20090225</v>
          </cell>
          <cell r="F1281" t="str">
            <v>4028</v>
          </cell>
          <cell r="G1281" t="str">
            <v>KON-TEK AUTOMATION AND DRIVES</v>
          </cell>
          <cell r="H1281" t="str">
            <v>STOCK SALES</v>
          </cell>
          <cell r="I1281">
            <v>26</v>
          </cell>
          <cell r="J1281" t="str">
            <v>Feb-2009</v>
          </cell>
          <cell r="K1281" t="str">
            <v>Feb-2009</v>
          </cell>
          <cell r="L1281" t="str">
            <v>GF</v>
          </cell>
          <cell r="M1281" t="str">
            <v>INVERTER</v>
          </cell>
          <cell r="N1281" t="str">
            <v>PCS</v>
          </cell>
          <cell r="O1281">
            <v>29</v>
          </cell>
          <cell r="P1281">
            <v>29</v>
          </cell>
          <cell r="Q1281" t="str">
            <v>SCHAFFNER</v>
          </cell>
          <cell r="R1281">
            <v>0</v>
          </cell>
          <cell r="S1281">
            <v>29</v>
          </cell>
          <cell r="T1281">
            <v>87</v>
          </cell>
          <cell r="U1281">
            <v>3</v>
          </cell>
        </row>
        <row r="1282">
          <cell r="A1282" t="str">
            <v>FS20229-9-07</v>
          </cell>
          <cell r="B1282" t="str">
            <v>GS090407</v>
          </cell>
          <cell r="C1282">
            <v>6</v>
          </cell>
          <cell r="D1282" t="str">
            <v>GI090541</v>
          </cell>
          <cell r="E1282">
            <v>20090204</v>
          </cell>
          <cell r="F1282" t="str">
            <v>7506</v>
          </cell>
          <cell r="G1282" t="str">
            <v>ELECTROBLUE SRL</v>
          </cell>
          <cell r="H1282" t="str">
            <v>STOCK SALES</v>
          </cell>
          <cell r="I1282">
            <v>486</v>
          </cell>
          <cell r="J1282" t="str">
            <v>Feb-2009</v>
          </cell>
          <cell r="K1282" t="str">
            <v>Feb-2009</v>
          </cell>
          <cell r="L1282" t="str">
            <v>GF</v>
          </cell>
          <cell r="M1282" t="str">
            <v>INVERTER</v>
          </cell>
          <cell r="N1282" t="str">
            <v>PCS</v>
          </cell>
          <cell r="O1282">
            <v>490</v>
          </cell>
          <cell r="P1282">
            <v>30</v>
          </cell>
          <cell r="Q1282" t="str">
            <v>SCHAFFNER</v>
          </cell>
          <cell r="R1282">
            <v>0</v>
          </cell>
          <cell r="S1282">
            <v>30.569199999999999</v>
          </cell>
          <cell r="T1282">
            <v>122.27679999999999</v>
          </cell>
          <cell r="U1282">
            <v>4</v>
          </cell>
        </row>
        <row r="1283">
          <cell r="A1283" t="str">
            <v>FS20229-9-07</v>
          </cell>
          <cell r="B1283" t="str">
            <v>GS090616</v>
          </cell>
          <cell r="C1283">
            <v>23</v>
          </cell>
          <cell r="D1283" t="str">
            <v>GI090887</v>
          </cell>
          <cell r="E1283">
            <v>20090225</v>
          </cell>
          <cell r="F1283" t="str">
            <v>4028</v>
          </cell>
          <cell r="G1283" t="str">
            <v>KON-TEK AUTOMATION AND DRIVES</v>
          </cell>
          <cell r="H1283" t="str">
            <v>STOCK SALES</v>
          </cell>
          <cell r="I1283">
            <v>586</v>
          </cell>
          <cell r="J1283" t="str">
            <v>Feb-2009</v>
          </cell>
          <cell r="K1283" t="str">
            <v>Feb-2009</v>
          </cell>
          <cell r="L1283" t="str">
            <v>GF</v>
          </cell>
          <cell r="M1283" t="str">
            <v>INVERTER</v>
          </cell>
          <cell r="N1283" t="str">
            <v>PCS</v>
          </cell>
          <cell r="O1283">
            <v>490</v>
          </cell>
          <cell r="P1283">
            <v>30</v>
          </cell>
          <cell r="Q1283" t="str">
            <v>SCHAFFNER</v>
          </cell>
          <cell r="R1283">
            <v>0</v>
          </cell>
          <cell r="S1283">
            <v>30.433599999999998</v>
          </cell>
          <cell r="T1283">
            <v>121.73439999999999</v>
          </cell>
          <cell r="U1283">
            <v>4</v>
          </cell>
        </row>
        <row r="1284">
          <cell r="A1284" t="str">
            <v>FS21312-18-07</v>
          </cell>
          <cell r="B1284" t="str">
            <v>GS090578</v>
          </cell>
          <cell r="C1284">
            <v>1</v>
          </cell>
          <cell r="D1284" t="str">
            <v>GI090700</v>
          </cell>
          <cell r="E1284">
            <v>20090213</v>
          </cell>
          <cell r="F1284" t="str">
            <v>1301</v>
          </cell>
          <cell r="G1284" t="str">
            <v>MVR - MOTORI, VENTILATORI, RIDUTTORI S.R.L.</v>
          </cell>
          <cell r="H1284" t="str">
            <v>STOCK SALES</v>
          </cell>
          <cell r="I1284">
            <v>137</v>
          </cell>
          <cell r="J1284" t="str">
            <v>Feb-2009</v>
          </cell>
          <cell r="K1284" t="str">
            <v>Feb-2009</v>
          </cell>
          <cell r="L1284" t="str">
            <v>GF</v>
          </cell>
          <cell r="M1284" t="str">
            <v>INVERTER</v>
          </cell>
          <cell r="N1284" t="str">
            <v>PCS</v>
          </cell>
          <cell r="O1284">
            <v>142</v>
          </cell>
          <cell r="P1284">
            <v>27</v>
          </cell>
          <cell r="Q1284" t="str">
            <v>SCHAFFNER</v>
          </cell>
          <cell r="R1284">
            <v>0</v>
          </cell>
          <cell r="S1284">
            <v>26.8</v>
          </cell>
          <cell r="T1284">
            <v>134</v>
          </cell>
          <cell r="U1284">
            <v>5</v>
          </cell>
        </row>
        <row r="1285">
          <cell r="A1285" t="str">
            <v>FS21312-18-07</v>
          </cell>
          <cell r="B1285" t="str">
            <v>GS090438</v>
          </cell>
          <cell r="C1285">
            <v>13</v>
          </cell>
          <cell r="D1285" t="str">
            <v>GI090685</v>
          </cell>
          <cell r="E1285">
            <v>20090213</v>
          </cell>
          <cell r="F1285" t="str">
            <v>4380</v>
          </cell>
          <cell r="G1285" t="str">
            <v>AMTEK,  SPOL. S R.0.</v>
          </cell>
          <cell r="H1285" t="str">
            <v>STOCK SALES</v>
          </cell>
          <cell r="I1285">
            <v>136</v>
          </cell>
          <cell r="J1285" t="str">
            <v>Feb-2009</v>
          </cell>
          <cell r="K1285" t="str">
            <v>Feb-2009</v>
          </cell>
          <cell r="L1285" t="str">
            <v>GF</v>
          </cell>
          <cell r="M1285" t="str">
            <v>INVERTER</v>
          </cell>
          <cell r="N1285" t="str">
            <v>PCS</v>
          </cell>
          <cell r="O1285">
            <v>142</v>
          </cell>
          <cell r="P1285">
            <v>27</v>
          </cell>
          <cell r="Q1285" t="str">
            <v>SCHAFFNER</v>
          </cell>
          <cell r="R1285">
            <v>0</v>
          </cell>
          <cell r="S1285">
            <v>26.8</v>
          </cell>
          <cell r="T1285">
            <v>26.8</v>
          </cell>
          <cell r="U1285">
            <v>1</v>
          </cell>
        </row>
        <row r="1286">
          <cell r="A1286" t="str">
            <v>FS21312-18-07</v>
          </cell>
          <cell r="B1286" t="str">
            <v>GS090545</v>
          </cell>
          <cell r="C1286">
            <v>3</v>
          </cell>
          <cell r="D1286" t="str">
            <v>GI090682</v>
          </cell>
          <cell r="E1286">
            <v>20090213</v>
          </cell>
          <cell r="F1286" t="str">
            <v>4810</v>
          </cell>
          <cell r="G1286" t="str">
            <v>SST SERVO-SYSTEMTECHNIK GMBH</v>
          </cell>
          <cell r="H1286" t="str">
            <v>STOCK SALES</v>
          </cell>
          <cell r="I1286">
            <v>135</v>
          </cell>
          <cell r="J1286" t="str">
            <v>Feb-2009</v>
          </cell>
          <cell r="K1286" t="str">
            <v>Feb-2009</v>
          </cell>
          <cell r="L1286" t="str">
            <v>GF</v>
          </cell>
          <cell r="M1286" t="str">
            <v>INVERTER</v>
          </cell>
          <cell r="N1286" t="str">
            <v>PCS</v>
          </cell>
          <cell r="O1286">
            <v>142</v>
          </cell>
          <cell r="P1286">
            <v>27</v>
          </cell>
          <cell r="Q1286" t="str">
            <v>SCHAFFNER</v>
          </cell>
          <cell r="R1286">
            <v>0</v>
          </cell>
          <cell r="S1286">
            <v>26.8</v>
          </cell>
          <cell r="T1286">
            <v>26.8</v>
          </cell>
          <cell r="U1286">
            <v>1</v>
          </cell>
        </row>
        <row r="1287">
          <cell r="A1287" t="str">
            <v>FS21312-18-07</v>
          </cell>
          <cell r="B1287" t="str">
            <v>GS090538</v>
          </cell>
          <cell r="C1287">
            <v>8</v>
          </cell>
          <cell r="D1287" t="str">
            <v>GI090758</v>
          </cell>
          <cell r="E1287">
            <v>20090218</v>
          </cell>
          <cell r="F1287" t="str">
            <v>5200</v>
          </cell>
          <cell r="G1287" t="str">
            <v>A.F. ELECTRONICS MOTOR CONTROL</v>
          </cell>
          <cell r="H1287" t="str">
            <v>STOCK SALES</v>
          </cell>
          <cell r="I1287">
            <v>134</v>
          </cell>
          <cell r="J1287" t="str">
            <v>Feb-2009</v>
          </cell>
          <cell r="K1287" t="str">
            <v>Feb-2009</v>
          </cell>
          <cell r="L1287" t="str">
            <v>GF</v>
          </cell>
          <cell r="M1287" t="str">
            <v>INVERTER</v>
          </cell>
          <cell r="N1287" t="str">
            <v>PCS</v>
          </cell>
          <cell r="O1287">
            <v>142</v>
          </cell>
          <cell r="P1287">
            <v>27</v>
          </cell>
          <cell r="Q1287" t="str">
            <v>SCHAFFNER</v>
          </cell>
          <cell r="R1287">
            <v>0</v>
          </cell>
          <cell r="S1287">
            <v>26.8</v>
          </cell>
          <cell r="T1287">
            <v>26.8</v>
          </cell>
          <cell r="U1287">
            <v>1</v>
          </cell>
        </row>
        <row r="1288">
          <cell r="A1288" t="str">
            <v>FS21312-18-07</v>
          </cell>
          <cell r="B1288" t="str">
            <v>GS090480</v>
          </cell>
          <cell r="C1288">
            <v>6</v>
          </cell>
          <cell r="D1288" t="str">
            <v>GI090850</v>
          </cell>
          <cell r="E1288">
            <v>20090223</v>
          </cell>
          <cell r="F1288" t="str">
            <v>7489</v>
          </cell>
          <cell r="G1288" t="str">
            <v>ALPHA MOTION S. A.</v>
          </cell>
          <cell r="H1288" t="str">
            <v>STOCK SALES</v>
          </cell>
          <cell r="I1288">
            <v>114</v>
          </cell>
          <cell r="J1288" t="str">
            <v>Feb-2009</v>
          </cell>
          <cell r="K1288" t="str">
            <v>Feb-2009</v>
          </cell>
          <cell r="L1288" t="str">
            <v>GF</v>
          </cell>
          <cell r="M1288" t="str">
            <v>INVERTER</v>
          </cell>
          <cell r="N1288" t="str">
            <v>PCS</v>
          </cell>
          <cell r="O1288">
            <v>142</v>
          </cell>
          <cell r="P1288">
            <v>27</v>
          </cell>
          <cell r="Q1288" t="str">
            <v>SCHAFFNER</v>
          </cell>
          <cell r="R1288">
            <v>0</v>
          </cell>
          <cell r="S1288">
            <v>26.8</v>
          </cell>
          <cell r="T1288">
            <v>536</v>
          </cell>
          <cell r="U1288">
            <v>20</v>
          </cell>
        </row>
        <row r="1289">
          <cell r="A1289" t="str">
            <v>FS21312-18-07</v>
          </cell>
          <cell r="B1289" t="str">
            <v>GS090723</v>
          </cell>
          <cell r="C1289">
            <v>6</v>
          </cell>
          <cell r="D1289" t="str">
            <v>GI090865</v>
          </cell>
          <cell r="E1289">
            <v>20090224</v>
          </cell>
          <cell r="F1289" t="str">
            <v>4540</v>
          </cell>
          <cell r="G1289" t="str">
            <v>PETER ELECTRONIC GMBH &amp; CO. KG</v>
          </cell>
          <cell r="H1289" t="str">
            <v>STOCK SALES</v>
          </cell>
          <cell r="I1289">
            <v>112</v>
          </cell>
          <cell r="J1289" t="str">
            <v>Feb-2009</v>
          </cell>
          <cell r="K1289" t="str">
            <v>Feb-2009</v>
          </cell>
          <cell r="L1289" t="str">
            <v>GF</v>
          </cell>
          <cell r="M1289" t="str">
            <v>INVERTER</v>
          </cell>
          <cell r="N1289" t="str">
            <v>PCS</v>
          </cell>
          <cell r="O1289">
            <v>142</v>
          </cell>
          <cell r="P1289">
            <v>27</v>
          </cell>
          <cell r="Q1289" t="str">
            <v>SCHAFFNER</v>
          </cell>
          <cell r="R1289">
            <v>0</v>
          </cell>
          <cell r="S1289">
            <v>26.8</v>
          </cell>
          <cell r="T1289">
            <v>53.6</v>
          </cell>
          <cell r="U1289">
            <v>2</v>
          </cell>
        </row>
        <row r="1290">
          <cell r="A1290" t="str">
            <v>FS21312-18-07</v>
          </cell>
          <cell r="B1290" t="str">
            <v>GS090616</v>
          </cell>
          <cell r="C1290">
            <v>91</v>
          </cell>
          <cell r="D1290" t="str">
            <v>GI090887</v>
          </cell>
          <cell r="E1290">
            <v>20090225</v>
          </cell>
          <cell r="F1290" t="str">
            <v>4028</v>
          </cell>
          <cell r="G1290" t="str">
            <v>KON-TEK AUTOMATION AND DRIVES</v>
          </cell>
          <cell r="H1290" t="str">
            <v>STOCK SALES</v>
          </cell>
          <cell r="I1290">
            <v>98</v>
          </cell>
          <cell r="J1290" t="str">
            <v>Feb-2009</v>
          </cell>
          <cell r="K1290" t="str">
            <v>Feb-2009</v>
          </cell>
          <cell r="L1290" t="str">
            <v>GF</v>
          </cell>
          <cell r="M1290" t="str">
            <v>INVERTER</v>
          </cell>
          <cell r="N1290" t="str">
            <v>PCS</v>
          </cell>
          <cell r="O1290">
            <v>142</v>
          </cell>
          <cell r="P1290">
            <v>27</v>
          </cell>
          <cell r="Q1290" t="str">
            <v>SCHAFFNER</v>
          </cell>
          <cell r="R1290">
            <v>0</v>
          </cell>
          <cell r="S1290">
            <v>26.8</v>
          </cell>
          <cell r="T1290">
            <v>375.2</v>
          </cell>
          <cell r="U1290">
            <v>14</v>
          </cell>
        </row>
        <row r="1291">
          <cell r="A1291" t="str">
            <v>FS21312-18-07</v>
          </cell>
          <cell r="B1291" t="str">
            <v>GS090661</v>
          </cell>
          <cell r="C1291">
            <v>10</v>
          </cell>
          <cell r="D1291" t="str">
            <v>GI090895</v>
          </cell>
          <cell r="E1291">
            <v>20090227</v>
          </cell>
          <cell r="F1291" t="str">
            <v>4380</v>
          </cell>
          <cell r="G1291" t="str">
            <v>AMTEK,  SPOL. S R.0.</v>
          </cell>
          <cell r="H1291" t="str">
            <v>STOCK SALES</v>
          </cell>
          <cell r="I1291">
            <v>97</v>
          </cell>
          <cell r="J1291" t="str">
            <v>Feb-2009</v>
          </cell>
          <cell r="K1291" t="str">
            <v>Feb-2009</v>
          </cell>
          <cell r="L1291" t="str">
            <v>GF</v>
          </cell>
          <cell r="M1291" t="str">
            <v>INVERTER</v>
          </cell>
          <cell r="N1291" t="str">
            <v>PCS</v>
          </cell>
          <cell r="O1291">
            <v>142</v>
          </cell>
          <cell r="P1291">
            <v>27</v>
          </cell>
          <cell r="Q1291" t="str">
            <v>SCHAFFNER</v>
          </cell>
          <cell r="R1291">
            <v>0</v>
          </cell>
          <cell r="S1291">
            <v>26.8</v>
          </cell>
          <cell r="T1291">
            <v>26.8</v>
          </cell>
          <cell r="U1291">
            <v>1</v>
          </cell>
        </row>
        <row r="1292">
          <cell r="A1292" t="str">
            <v>FS21312-44-07</v>
          </cell>
          <cell r="B1292" t="str">
            <v>GS090400</v>
          </cell>
          <cell r="C1292">
            <v>4</v>
          </cell>
          <cell r="D1292" t="str">
            <v>GI090524</v>
          </cell>
          <cell r="E1292">
            <v>20090203</v>
          </cell>
          <cell r="F1292" t="str">
            <v>4080</v>
          </cell>
          <cell r="G1292" t="str">
            <v>SIDE SERVICIO INDUSTRIAL DE ELECTRONICA SA</v>
          </cell>
          <cell r="H1292" t="str">
            <v>STOCK SALES</v>
          </cell>
          <cell r="I1292">
            <v>215</v>
          </cell>
          <cell r="J1292" t="str">
            <v>Feb-2009</v>
          </cell>
          <cell r="K1292" t="str">
            <v>Feb-2009</v>
          </cell>
          <cell r="L1292" t="str">
            <v>GF</v>
          </cell>
          <cell r="M1292" t="str">
            <v>INVERTER</v>
          </cell>
          <cell r="N1292" t="str">
            <v>PCS</v>
          </cell>
          <cell r="O1292">
            <v>217</v>
          </cell>
          <cell r="P1292">
            <v>39</v>
          </cell>
          <cell r="Q1292" t="str">
            <v>SCHAFFNER</v>
          </cell>
          <cell r="R1292">
            <v>0</v>
          </cell>
          <cell r="S1292">
            <v>39.400199999999998</v>
          </cell>
          <cell r="T1292">
            <v>78.800399999999996</v>
          </cell>
          <cell r="U1292">
            <v>2</v>
          </cell>
        </row>
        <row r="1293">
          <cell r="A1293" t="str">
            <v>FS21312-44-07</v>
          </cell>
          <cell r="B1293" t="str">
            <v>GS090134</v>
          </cell>
          <cell r="C1293">
            <v>4</v>
          </cell>
          <cell r="D1293" t="str">
            <v>GI090567</v>
          </cell>
          <cell r="E1293">
            <v>20090204</v>
          </cell>
          <cell r="F1293" t="str">
            <v>7285</v>
          </cell>
          <cell r="G1293" t="str">
            <v>ATG ENGINEERING</v>
          </cell>
          <cell r="H1293" t="str">
            <v>STOCK SALES</v>
          </cell>
          <cell r="I1293">
            <v>204</v>
          </cell>
          <cell r="J1293" t="str">
            <v>Feb-2009</v>
          </cell>
          <cell r="K1293" t="str">
            <v>Feb-2009</v>
          </cell>
          <cell r="L1293" t="str">
            <v>GF</v>
          </cell>
          <cell r="M1293" t="str">
            <v>INVERTER</v>
          </cell>
          <cell r="N1293" t="str">
            <v>PCS</v>
          </cell>
          <cell r="O1293">
            <v>217</v>
          </cell>
          <cell r="P1293">
            <v>39</v>
          </cell>
          <cell r="Q1293" t="str">
            <v>SCHAFFNER</v>
          </cell>
          <cell r="R1293">
            <v>0</v>
          </cell>
          <cell r="S1293">
            <v>39.400199999999998</v>
          </cell>
          <cell r="T1293">
            <v>433.40219999999999</v>
          </cell>
          <cell r="U1293">
            <v>11</v>
          </cell>
        </row>
        <row r="1294">
          <cell r="A1294" t="str">
            <v>FS21312-44-07</v>
          </cell>
          <cell r="B1294" t="str">
            <v>GS090429</v>
          </cell>
          <cell r="C1294">
            <v>3</v>
          </cell>
          <cell r="D1294" t="str">
            <v>GI090569</v>
          </cell>
          <cell r="E1294">
            <v>20090205</v>
          </cell>
          <cell r="F1294" t="str">
            <v>7950</v>
          </cell>
          <cell r="G1294" t="str">
            <v>FUJI ELECTRIC FA EUROPE (CH) GMBH</v>
          </cell>
          <cell r="H1294" t="str">
            <v>STOCK SALES</v>
          </cell>
          <cell r="I1294">
            <v>203</v>
          </cell>
          <cell r="J1294" t="str">
            <v>Feb-2009</v>
          </cell>
          <cell r="K1294" t="str">
            <v>Feb-2009</v>
          </cell>
          <cell r="L1294" t="str">
            <v>GF</v>
          </cell>
          <cell r="M1294" t="str">
            <v>INVERTER</v>
          </cell>
          <cell r="N1294" t="str">
            <v>PCS</v>
          </cell>
          <cell r="O1294">
            <v>217</v>
          </cell>
          <cell r="P1294">
            <v>39</v>
          </cell>
          <cell r="Q1294" t="str">
            <v>SCHAFFNER</v>
          </cell>
          <cell r="R1294">
            <v>0</v>
          </cell>
          <cell r="S1294">
            <v>39.400199999999998</v>
          </cell>
          <cell r="T1294">
            <v>39.400199999999998</v>
          </cell>
          <cell r="U1294">
            <v>1</v>
          </cell>
        </row>
        <row r="1295">
          <cell r="A1295" t="str">
            <v>FS21312-44-07</v>
          </cell>
          <cell r="B1295" t="str">
            <v>GS090526</v>
          </cell>
          <cell r="C1295">
            <v>3</v>
          </cell>
          <cell r="D1295" t="str">
            <v>GI090659</v>
          </cell>
          <cell r="E1295">
            <v>20090211</v>
          </cell>
          <cell r="F1295" t="str">
            <v>4380</v>
          </cell>
          <cell r="G1295" t="str">
            <v>AMTEK,  SPOL. S R.0.</v>
          </cell>
          <cell r="H1295" t="str">
            <v>STOCK SALES</v>
          </cell>
          <cell r="I1295">
            <v>202</v>
          </cell>
          <cell r="J1295" t="str">
            <v>Feb-2009</v>
          </cell>
          <cell r="K1295" t="str">
            <v>Feb-2009</v>
          </cell>
          <cell r="L1295" t="str">
            <v>GF</v>
          </cell>
          <cell r="M1295" t="str">
            <v>INVERTER</v>
          </cell>
          <cell r="N1295" t="str">
            <v>PCS</v>
          </cell>
          <cell r="O1295">
            <v>217</v>
          </cell>
          <cell r="P1295">
            <v>39</v>
          </cell>
          <cell r="Q1295" t="str">
            <v>SCHAFFNER</v>
          </cell>
          <cell r="R1295">
            <v>0</v>
          </cell>
          <cell r="S1295">
            <v>39.400199999999998</v>
          </cell>
          <cell r="T1295">
            <v>39.400199999999998</v>
          </cell>
          <cell r="U1295">
            <v>1</v>
          </cell>
        </row>
        <row r="1296">
          <cell r="A1296" t="str">
            <v>FS21312-44-07</v>
          </cell>
          <cell r="B1296" t="str">
            <v>GS090528</v>
          </cell>
          <cell r="C1296">
            <v>9</v>
          </cell>
          <cell r="D1296" t="str">
            <v>GI090663</v>
          </cell>
          <cell r="E1296">
            <v>20090216</v>
          </cell>
          <cell r="F1296" t="str">
            <v>7950</v>
          </cell>
          <cell r="G1296" t="str">
            <v>FUJI ELECTRIC FA EUROPE (CH) GMBH</v>
          </cell>
          <cell r="H1296" t="str">
            <v>STOCK SALES</v>
          </cell>
          <cell r="I1296">
            <v>200</v>
          </cell>
          <cell r="J1296" t="str">
            <v>Feb-2009</v>
          </cell>
          <cell r="K1296" t="str">
            <v>Feb-2009</v>
          </cell>
          <cell r="L1296" t="str">
            <v>GF</v>
          </cell>
          <cell r="M1296" t="str">
            <v>INVERTER</v>
          </cell>
          <cell r="N1296" t="str">
            <v>PCS</v>
          </cell>
          <cell r="O1296">
            <v>217</v>
          </cell>
          <cell r="P1296">
            <v>39</v>
          </cell>
          <cell r="Q1296" t="str">
            <v>SCHAFFNER</v>
          </cell>
          <cell r="R1296">
            <v>0</v>
          </cell>
          <cell r="S1296">
            <v>39.400199999999998</v>
          </cell>
          <cell r="T1296">
            <v>78.800399999999996</v>
          </cell>
          <cell r="U1296">
            <v>2</v>
          </cell>
        </row>
        <row r="1297">
          <cell r="A1297" t="str">
            <v>FS21312-44-07</v>
          </cell>
          <cell r="B1297" t="str">
            <v>GS090603</v>
          </cell>
          <cell r="C1297">
            <v>7</v>
          </cell>
          <cell r="D1297" t="str">
            <v>GI090730</v>
          </cell>
          <cell r="E1297">
            <v>20090217</v>
          </cell>
          <cell r="F1297" t="str">
            <v>7950</v>
          </cell>
          <cell r="G1297" t="str">
            <v>FUJI ELECTRIC FA EUROPE (CH) GMBH</v>
          </cell>
          <cell r="H1297" t="str">
            <v>STOCK SALES</v>
          </cell>
          <cell r="I1297">
            <v>199</v>
          </cell>
          <cell r="J1297" t="str">
            <v>Feb-2009</v>
          </cell>
          <cell r="K1297" t="str">
            <v>Feb-2009</v>
          </cell>
          <cell r="L1297" t="str">
            <v>GF</v>
          </cell>
          <cell r="M1297" t="str">
            <v>INVERTER</v>
          </cell>
          <cell r="N1297" t="str">
            <v>PCS</v>
          </cell>
          <cell r="O1297">
            <v>217</v>
          </cell>
          <cell r="P1297">
            <v>39</v>
          </cell>
          <cell r="Q1297" t="str">
            <v>SCHAFFNER</v>
          </cell>
          <cell r="R1297">
            <v>0</v>
          </cell>
          <cell r="S1297">
            <v>39.400199999999998</v>
          </cell>
          <cell r="T1297">
            <v>39.400199999999998</v>
          </cell>
          <cell r="U1297">
            <v>1</v>
          </cell>
        </row>
        <row r="1298">
          <cell r="A1298" t="str">
            <v>FS21312-44-07</v>
          </cell>
          <cell r="B1298" t="str">
            <v>GS090591</v>
          </cell>
          <cell r="C1298">
            <v>6</v>
          </cell>
          <cell r="D1298" t="str">
            <v>GI090849</v>
          </cell>
          <cell r="E1298">
            <v>20090223</v>
          </cell>
          <cell r="F1298" t="str">
            <v>7097</v>
          </cell>
          <cell r="G1298" t="str">
            <v>ATB BENELUX B.V.</v>
          </cell>
          <cell r="H1298" t="str">
            <v>STOCK SALES</v>
          </cell>
          <cell r="I1298">
            <v>198</v>
          </cell>
          <cell r="J1298" t="str">
            <v>Feb-2009</v>
          </cell>
          <cell r="K1298" t="str">
            <v>Feb-2009</v>
          </cell>
          <cell r="L1298" t="str">
            <v>GF</v>
          </cell>
          <cell r="M1298" t="str">
            <v>INVERTER</v>
          </cell>
          <cell r="N1298" t="str">
            <v>PCS</v>
          </cell>
          <cell r="O1298">
            <v>217</v>
          </cell>
          <cell r="P1298">
            <v>39</v>
          </cell>
          <cell r="Q1298" t="str">
            <v>SCHAFFNER</v>
          </cell>
          <cell r="R1298">
            <v>0</v>
          </cell>
          <cell r="S1298">
            <v>39.400199999999998</v>
          </cell>
          <cell r="T1298">
            <v>39.400199999999998</v>
          </cell>
          <cell r="U1298">
            <v>1</v>
          </cell>
        </row>
        <row r="1299">
          <cell r="A1299" t="str">
            <v>FS21558-10-07</v>
          </cell>
          <cell r="B1299" t="str">
            <v>GS090673</v>
          </cell>
          <cell r="C1299">
            <v>3</v>
          </cell>
          <cell r="D1299" t="str">
            <v>GI090809</v>
          </cell>
          <cell r="E1299">
            <v>20090219</v>
          </cell>
          <cell r="F1299" t="str">
            <v>4540</v>
          </cell>
          <cell r="G1299" t="str">
            <v>PETER ELECTRONIC GMBH &amp; CO. KG</v>
          </cell>
          <cell r="H1299" t="str">
            <v>STOCK SALES</v>
          </cell>
          <cell r="I1299">
            <v>43</v>
          </cell>
          <cell r="J1299" t="str">
            <v>Feb-2009</v>
          </cell>
          <cell r="K1299" t="str">
            <v>Feb-2009</v>
          </cell>
          <cell r="L1299" t="str">
            <v>GF</v>
          </cell>
          <cell r="M1299" t="str">
            <v>INVERTER</v>
          </cell>
          <cell r="N1299" t="str">
            <v>PCS</v>
          </cell>
          <cell r="O1299">
            <v>57</v>
          </cell>
          <cell r="P1299">
            <v>12</v>
          </cell>
          <cell r="Q1299" t="str">
            <v>SCHAFFNER</v>
          </cell>
          <cell r="R1299">
            <v>0</v>
          </cell>
          <cell r="S1299">
            <v>12.1</v>
          </cell>
          <cell r="T1299">
            <v>12.1</v>
          </cell>
          <cell r="U1299">
            <v>1</v>
          </cell>
        </row>
        <row r="1300">
          <cell r="A1300" t="str">
            <v>FS21558-10-07</v>
          </cell>
          <cell r="B1300" t="str">
            <v>GS090713</v>
          </cell>
          <cell r="C1300">
            <v>2</v>
          </cell>
          <cell r="D1300" t="str">
            <v>GI090855</v>
          </cell>
          <cell r="E1300">
            <v>20090224</v>
          </cell>
          <cell r="F1300" t="str">
            <v>1148</v>
          </cell>
          <cell r="G1300" t="str">
            <v>VERMEIRE TRANSMISSIONS</v>
          </cell>
          <cell r="H1300" t="str">
            <v>STOCK SALES</v>
          </cell>
          <cell r="I1300">
            <v>38</v>
          </cell>
          <cell r="J1300" t="str">
            <v>Feb-2009</v>
          </cell>
          <cell r="K1300" t="str">
            <v>Feb-2009</v>
          </cell>
          <cell r="L1300" t="str">
            <v>GF</v>
          </cell>
          <cell r="M1300" t="str">
            <v>INVERTER</v>
          </cell>
          <cell r="N1300" t="str">
            <v>PCS</v>
          </cell>
          <cell r="O1300">
            <v>57</v>
          </cell>
          <cell r="P1300">
            <v>12</v>
          </cell>
          <cell r="Q1300" t="str">
            <v>SCHAFFNER</v>
          </cell>
          <cell r="R1300">
            <v>0</v>
          </cell>
          <cell r="S1300">
            <v>12.1</v>
          </cell>
          <cell r="T1300">
            <v>60.5</v>
          </cell>
          <cell r="U1300">
            <v>5</v>
          </cell>
        </row>
        <row r="1301">
          <cell r="A1301" t="str">
            <v>FS21558-10-07</v>
          </cell>
          <cell r="B1301" t="str">
            <v>GS090616</v>
          </cell>
          <cell r="C1301">
            <v>61</v>
          </cell>
          <cell r="D1301" t="str">
            <v>GI090887</v>
          </cell>
          <cell r="E1301">
            <v>20090225</v>
          </cell>
          <cell r="F1301" t="str">
            <v>4028</v>
          </cell>
          <cell r="G1301" t="str">
            <v>KON-TEK AUTOMATION AND DRIVES</v>
          </cell>
          <cell r="H1301" t="str">
            <v>STOCK SALES</v>
          </cell>
          <cell r="I1301">
            <v>33</v>
          </cell>
          <cell r="J1301" t="str">
            <v>Feb-2009</v>
          </cell>
          <cell r="K1301" t="str">
            <v>Feb-2009</v>
          </cell>
          <cell r="L1301" t="str">
            <v>GF</v>
          </cell>
          <cell r="M1301" t="str">
            <v>INVERTER</v>
          </cell>
          <cell r="N1301" t="str">
            <v>PCS</v>
          </cell>
          <cell r="O1301">
            <v>57</v>
          </cell>
          <cell r="P1301">
            <v>12</v>
          </cell>
          <cell r="Q1301" t="str">
            <v>SCHAFFNER</v>
          </cell>
          <cell r="R1301">
            <v>0</v>
          </cell>
          <cell r="S1301">
            <v>12.1</v>
          </cell>
          <cell r="T1301">
            <v>60.5</v>
          </cell>
          <cell r="U1301">
            <v>5</v>
          </cell>
        </row>
        <row r="1302">
          <cell r="A1302" t="str">
            <v>FS21558-17-07</v>
          </cell>
          <cell r="B1302" t="str">
            <v>GS090526</v>
          </cell>
          <cell r="C1302">
            <v>4</v>
          </cell>
          <cell r="D1302" t="str">
            <v>GI090659</v>
          </cell>
          <cell r="E1302">
            <v>20090211</v>
          </cell>
          <cell r="F1302" t="str">
            <v>4380</v>
          </cell>
          <cell r="G1302" t="str">
            <v>AMTEK,  SPOL. S R.0.</v>
          </cell>
          <cell r="H1302" t="str">
            <v>STOCK SALES</v>
          </cell>
          <cell r="I1302">
            <v>159</v>
          </cell>
          <cell r="J1302" t="str">
            <v>Feb-2009</v>
          </cell>
          <cell r="K1302" t="str">
            <v>Feb-2009</v>
          </cell>
          <cell r="L1302" t="str">
            <v>GF</v>
          </cell>
          <cell r="M1302" t="str">
            <v>INVERTER</v>
          </cell>
          <cell r="N1302" t="str">
            <v>PCS</v>
          </cell>
          <cell r="O1302">
            <v>161</v>
          </cell>
          <cell r="P1302">
            <v>14</v>
          </cell>
          <cell r="Q1302" t="str">
            <v>SCHAFFNER</v>
          </cell>
          <cell r="R1302">
            <v>0</v>
          </cell>
          <cell r="S1302">
            <v>13.9</v>
          </cell>
          <cell r="T1302">
            <v>27.8</v>
          </cell>
          <cell r="U1302">
            <v>2</v>
          </cell>
        </row>
        <row r="1303">
          <cell r="A1303" t="str">
            <v>FS21558-17-07</v>
          </cell>
          <cell r="B1303" t="str">
            <v>GS090438</v>
          </cell>
          <cell r="C1303">
            <v>6</v>
          </cell>
          <cell r="D1303" t="str">
            <v>GI090685</v>
          </cell>
          <cell r="E1303">
            <v>20090213</v>
          </cell>
          <cell r="F1303" t="str">
            <v>4380</v>
          </cell>
          <cell r="G1303" t="str">
            <v>AMTEK,  SPOL. S R.0.</v>
          </cell>
          <cell r="H1303" t="str">
            <v>STOCK SALES</v>
          </cell>
          <cell r="I1303">
            <v>157</v>
          </cell>
          <cell r="J1303" t="str">
            <v>Feb-2009</v>
          </cell>
          <cell r="K1303" t="str">
            <v>Feb-2009</v>
          </cell>
          <cell r="L1303" t="str">
            <v>GF</v>
          </cell>
          <cell r="M1303" t="str">
            <v>INVERTER</v>
          </cell>
          <cell r="N1303" t="str">
            <v>PCS</v>
          </cell>
          <cell r="O1303">
            <v>161</v>
          </cell>
          <cell r="P1303">
            <v>14</v>
          </cell>
          <cell r="Q1303" t="str">
            <v>SCHAFFNER</v>
          </cell>
          <cell r="R1303">
            <v>0</v>
          </cell>
          <cell r="S1303">
            <v>13.9</v>
          </cell>
          <cell r="T1303">
            <v>27.8</v>
          </cell>
          <cell r="U1303">
            <v>2</v>
          </cell>
        </row>
        <row r="1304">
          <cell r="A1304" t="str">
            <v>FS21558-17-07</v>
          </cell>
          <cell r="B1304" t="str">
            <v>GS090567</v>
          </cell>
          <cell r="C1304">
            <v>8</v>
          </cell>
          <cell r="D1304" t="str">
            <v>GI090691</v>
          </cell>
          <cell r="E1304">
            <v>20090216</v>
          </cell>
          <cell r="F1304" t="str">
            <v>4351</v>
          </cell>
          <cell r="G1304" t="str">
            <v>ACTION CONTROL B.V.</v>
          </cell>
          <cell r="H1304" t="str">
            <v>STOCK SALES</v>
          </cell>
          <cell r="I1304">
            <v>155</v>
          </cell>
          <cell r="J1304" t="str">
            <v>Feb-2009</v>
          </cell>
          <cell r="K1304" t="str">
            <v>Feb-2009</v>
          </cell>
          <cell r="L1304" t="str">
            <v>GF</v>
          </cell>
          <cell r="M1304" t="str">
            <v>INVERTER</v>
          </cell>
          <cell r="N1304" t="str">
            <v>PCS</v>
          </cell>
          <cell r="O1304">
            <v>161</v>
          </cell>
          <cell r="P1304">
            <v>14</v>
          </cell>
          <cell r="Q1304" t="str">
            <v>SCHAFFNER</v>
          </cell>
          <cell r="R1304">
            <v>0</v>
          </cell>
          <cell r="S1304">
            <v>13.9</v>
          </cell>
          <cell r="T1304">
            <v>27.8</v>
          </cell>
          <cell r="U1304">
            <v>2</v>
          </cell>
        </row>
        <row r="1305">
          <cell r="A1305" t="str">
            <v>FS21558-17-07</v>
          </cell>
          <cell r="B1305" t="str">
            <v>GS090618</v>
          </cell>
          <cell r="C1305">
            <v>6</v>
          </cell>
          <cell r="D1305" t="str">
            <v>GI090753</v>
          </cell>
          <cell r="E1305">
            <v>20090217</v>
          </cell>
          <cell r="F1305" t="str">
            <v>4540</v>
          </cell>
          <cell r="G1305" t="str">
            <v>PETER ELECTRONIC GMBH &amp; CO. KG</v>
          </cell>
          <cell r="H1305" t="str">
            <v>STOCK SALES</v>
          </cell>
          <cell r="I1305">
            <v>153</v>
          </cell>
          <cell r="J1305" t="str">
            <v>Feb-2009</v>
          </cell>
          <cell r="K1305" t="str">
            <v>Feb-2009</v>
          </cell>
          <cell r="L1305" t="str">
            <v>GF</v>
          </cell>
          <cell r="M1305" t="str">
            <v>INVERTER</v>
          </cell>
          <cell r="N1305" t="str">
            <v>PCS</v>
          </cell>
          <cell r="O1305">
            <v>161</v>
          </cell>
          <cell r="P1305">
            <v>14</v>
          </cell>
          <cell r="Q1305" t="str">
            <v>SCHAFFNER</v>
          </cell>
          <cell r="R1305">
            <v>0</v>
          </cell>
          <cell r="S1305">
            <v>13.9</v>
          </cell>
          <cell r="T1305">
            <v>27.8</v>
          </cell>
          <cell r="U1305">
            <v>2</v>
          </cell>
        </row>
        <row r="1306">
          <cell r="A1306" t="str">
            <v>FS21558-17-07</v>
          </cell>
          <cell r="B1306" t="str">
            <v>GS090616</v>
          </cell>
          <cell r="C1306">
            <v>62</v>
          </cell>
          <cell r="D1306" t="str">
            <v>GI090887</v>
          </cell>
          <cell r="E1306">
            <v>20090225</v>
          </cell>
          <cell r="F1306" t="str">
            <v>4028</v>
          </cell>
          <cell r="G1306" t="str">
            <v>KON-TEK AUTOMATION AND DRIVES</v>
          </cell>
          <cell r="H1306" t="str">
            <v>STOCK SALES</v>
          </cell>
          <cell r="I1306">
            <v>143</v>
          </cell>
          <cell r="J1306" t="str">
            <v>Feb-2009</v>
          </cell>
          <cell r="K1306" t="str">
            <v>Feb-2009</v>
          </cell>
          <cell r="L1306" t="str">
            <v>GF</v>
          </cell>
          <cell r="M1306" t="str">
            <v>INVERTER</v>
          </cell>
          <cell r="N1306" t="str">
            <v>PCS</v>
          </cell>
          <cell r="O1306">
            <v>161</v>
          </cell>
          <cell r="P1306">
            <v>14</v>
          </cell>
          <cell r="Q1306" t="str">
            <v>SCHAFFNER</v>
          </cell>
          <cell r="R1306">
            <v>0</v>
          </cell>
          <cell r="S1306">
            <v>13.9</v>
          </cell>
          <cell r="T1306">
            <v>139</v>
          </cell>
          <cell r="U1306">
            <v>10</v>
          </cell>
        </row>
        <row r="1307">
          <cell r="A1307" t="str">
            <v>FS21558-17-07</v>
          </cell>
          <cell r="B1307" t="str">
            <v>GS090661</v>
          </cell>
          <cell r="C1307">
            <v>8</v>
          </cell>
          <cell r="D1307" t="str">
            <v>GI090895</v>
          </cell>
          <cell r="E1307">
            <v>20090227</v>
          </cell>
          <cell r="F1307" t="str">
            <v>4380</v>
          </cell>
          <cell r="G1307" t="str">
            <v>AMTEK,  SPOL. S R.0.</v>
          </cell>
          <cell r="H1307" t="str">
            <v>STOCK SALES</v>
          </cell>
          <cell r="I1307">
            <v>142</v>
          </cell>
          <cell r="J1307" t="str">
            <v>Feb-2009</v>
          </cell>
          <cell r="K1307" t="str">
            <v>Feb-2009</v>
          </cell>
          <cell r="L1307" t="str">
            <v>GF</v>
          </cell>
          <cell r="M1307" t="str">
            <v>INVERTER</v>
          </cell>
          <cell r="N1307" t="str">
            <v>PCS</v>
          </cell>
          <cell r="O1307">
            <v>161</v>
          </cell>
          <cell r="P1307">
            <v>14</v>
          </cell>
          <cell r="Q1307" t="str">
            <v>SCHAFFNER</v>
          </cell>
          <cell r="R1307">
            <v>0</v>
          </cell>
          <cell r="S1307">
            <v>13.9</v>
          </cell>
          <cell r="T1307">
            <v>13.9</v>
          </cell>
          <cell r="U1307">
            <v>1</v>
          </cell>
        </row>
        <row r="1308">
          <cell r="A1308" t="str">
            <v>FS21558-25-07</v>
          </cell>
          <cell r="B1308" t="str">
            <v>GS090567</v>
          </cell>
          <cell r="C1308">
            <v>9</v>
          </cell>
          <cell r="D1308" t="str">
            <v>GI090691</v>
          </cell>
          <cell r="E1308">
            <v>20090216</v>
          </cell>
          <cell r="F1308" t="str">
            <v>4351</v>
          </cell>
          <cell r="G1308" t="str">
            <v>ACTION CONTROL B.V.</v>
          </cell>
          <cell r="H1308" t="str">
            <v>STOCK SALES</v>
          </cell>
          <cell r="I1308">
            <v>20</v>
          </cell>
          <cell r="J1308" t="str">
            <v>Feb-2009</v>
          </cell>
          <cell r="K1308" t="str">
            <v>Feb-2009</v>
          </cell>
          <cell r="L1308" t="str">
            <v>GF</v>
          </cell>
          <cell r="M1308" t="str">
            <v>INVERTER</v>
          </cell>
          <cell r="N1308" t="str">
            <v>PCS</v>
          </cell>
          <cell r="O1308">
            <v>22</v>
          </cell>
          <cell r="P1308">
            <v>18</v>
          </cell>
          <cell r="Q1308" t="str">
            <v>SCHAFFNER</v>
          </cell>
          <cell r="R1308">
            <v>0</v>
          </cell>
          <cell r="S1308">
            <v>17.678999999999998</v>
          </cell>
          <cell r="T1308">
            <v>35.357999999999997</v>
          </cell>
          <cell r="U1308">
            <v>2</v>
          </cell>
        </row>
        <row r="1309">
          <cell r="A1309" t="str">
            <v>FS21558-25-07</v>
          </cell>
          <cell r="B1309" t="str">
            <v>GS084438</v>
          </cell>
          <cell r="C1309">
            <v>12</v>
          </cell>
          <cell r="D1309" t="str">
            <v>GI090790</v>
          </cell>
          <cell r="E1309">
            <v>20090219</v>
          </cell>
          <cell r="F1309" t="str">
            <v>1301</v>
          </cell>
          <cell r="G1309" t="str">
            <v>MVR - MOTORI, VENTILATORI, RIDUTTORI S.R.L.</v>
          </cell>
          <cell r="H1309" t="str">
            <v>STOCK SALES</v>
          </cell>
          <cell r="I1309">
            <v>10</v>
          </cell>
          <cell r="J1309" t="str">
            <v>Feb-2009</v>
          </cell>
          <cell r="K1309" t="str">
            <v>Feb-2009</v>
          </cell>
          <cell r="L1309" t="str">
            <v>GF</v>
          </cell>
          <cell r="M1309" t="str">
            <v>INVERTER</v>
          </cell>
          <cell r="N1309" t="str">
            <v>PCS</v>
          </cell>
          <cell r="O1309">
            <v>22</v>
          </cell>
          <cell r="P1309">
            <v>18</v>
          </cell>
          <cell r="Q1309" t="str">
            <v>SCHAFFNER</v>
          </cell>
          <cell r="R1309">
            <v>0</v>
          </cell>
          <cell r="S1309">
            <v>17.678999999999998</v>
          </cell>
          <cell r="T1309">
            <v>176.79</v>
          </cell>
          <cell r="U1309">
            <v>10</v>
          </cell>
        </row>
        <row r="1310">
          <cell r="A1310" t="str">
            <v>FS21558-25-07</v>
          </cell>
          <cell r="B1310" t="str">
            <v>GS090616</v>
          </cell>
          <cell r="C1310">
            <v>63</v>
          </cell>
          <cell r="D1310" t="str">
            <v>GI090887</v>
          </cell>
          <cell r="E1310">
            <v>20090225</v>
          </cell>
          <cell r="F1310" t="str">
            <v>4028</v>
          </cell>
          <cell r="G1310" t="str">
            <v>KON-TEK AUTOMATION AND DRIVES</v>
          </cell>
          <cell r="H1310" t="str">
            <v>STOCK SALES</v>
          </cell>
          <cell r="I1310">
            <v>3</v>
          </cell>
          <cell r="J1310" t="str">
            <v>Feb-2009</v>
          </cell>
          <cell r="K1310" t="str">
            <v>Feb-2009</v>
          </cell>
          <cell r="L1310" t="str">
            <v>GF</v>
          </cell>
          <cell r="M1310" t="str">
            <v>INVERTER</v>
          </cell>
          <cell r="N1310" t="str">
            <v>PCS</v>
          </cell>
          <cell r="O1310">
            <v>22</v>
          </cell>
          <cell r="P1310">
            <v>18</v>
          </cell>
          <cell r="Q1310" t="str">
            <v>SCHAFFNER</v>
          </cell>
          <cell r="R1310">
            <v>0</v>
          </cell>
          <cell r="S1310">
            <v>17.678999999999998</v>
          </cell>
          <cell r="T1310">
            <v>123.75299999999999</v>
          </cell>
          <cell r="U1310">
            <v>7</v>
          </cell>
        </row>
        <row r="1311">
          <cell r="A1311" t="str">
            <v>FS21559-24-07</v>
          </cell>
          <cell r="B1311" t="str">
            <v>GS090616</v>
          </cell>
          <cell r="C1311">
            <v>66</v>
          </cell>
          <cell r="D1311" t="str">
            <v>GI090887</v>
          </cell>
          <cell r="E1311">
            <v>20090225</v>
          </cell>
          <cell r="F1311" t="str">
            <v>4028</v>
          </cell>
          <cell r="G1311" t="str">
            <v>KON-TEK AUTOMATION AND DRIVES</v>
          </cell>
          <cell r="H1311" t="str">
            <v>STOCK SALES</v>
          </cell>
          <cell r="I1311">
            <v>5</v>
          </cell>
          <cell r="J1311" t="str">
            <v>Feb-2009</v>
          </cell>
          <cell r="K1311" t="str">
            <v>Feb-2009</v>
          </cell>
          <cell r="L1311" t="str">
            <v>GF</v>
          </cell>
          <cell r="M1311" t="str">
            <v>INVERTER</v>
          </cell>
          <cell r="N1311" t="str">
            <v>PCS</v>
          </cell>
          <cell r="O1311">
            <v>35</v>
          </cell>
          <cell r="P1311">
            <v>43</v>
          </cell>
          <cell r="Q1311" t="str">
            <v>SCHAFFNER</v>
          </cell>
          <cell r="R1311">
            <v>0</v>
          </cell>
          <cell r="S1311">
            <v>42.908799999999999</v>
          </cell>
          <cell r="T1311">
            <v>343.2704</v>
          </cell>
          <cell r="U1311">
            <v>8</v>
          </cell>
        </row>
        <row r="1312">
          <cell r="A1312" t="str">
            <v>FS21559-44-07</v>
          </cell>
          <cell r="B1312" t="str">
            <v>GS090616</v>
          </cell>
          <cell r="C1312">
            <v>67</v>
          </cell>
          <cell r="D1312" t="str">
            <v>GI090887</v>
          </cell>
          <cell r="E1312">
            <v>20090225</v>
          </cell>
          <cell r="F1312" t="str">
            <v>4028</v>
          </cell>
          <cell r="G1312" t="str">
            <v>KON-TEK AUTOMATION AND DRIVES</v>
          </cell>
          <cell r="H1312" t="str">
            <v>STOCK SALES</v>
          </cell>
          <cell r="I1312">
            <v>9</v>
          </cell>
          <cell r="J1312" t="str">
            <v>Feb-2009</v>
          </cell>
          <cell r="K1312" t="str">
            <v>Feb-2009</v>
          </cell>
          <cell r="L1312" t="str">
            <v>GF</v>
          </cell>
          <cell r="M1312" t="str">
            <v>INVERTER</v>
          </cell>
          <cell r="N1312" t="str">
            <v>PCS</v>
          </cell>
          <cell r="O1312">
            <v>18</v>
          </cell>
          <cell r="P1312">
            <v>37</v>
          </cell>
          <cell r="Q1312" t="str">
            <v>SCHAFFNER</v>
          </cell>
          <cell r="R1312">
            <v>0</v>
          </cell>
          <cell r="S1312">
            <v>36.799999999999997</v>
          </cell>
          <cell r="T1312">
            <v>331.2</v>
          </cell>
          <cell r="U1312">
            <v>9</v>
          </cell>
        </row>
        <row r="1313">
          <cell r="A1313" t="str">
            <v>FS21559-9-07</v>
          </cell>
          <cell r="B1313" t="str">
            <v>GS090528</v>
          </cell>
          <cell r="C1313">
            <v>12</v>
          </cell>
          <cell r="D1313" t="str">
            <v>GI090663</v>
          </cell>
          <cell r="E1313">
            <v>20090216</v>
          </cell>
          <cell r="F1313" t="str">
            <v>7950</v>
          </cell>
          <cell r="G1313" t="str">
            <v>FUJI ELECTRIC FA EUROPE (CH) GMBH</v>
          </cell>
          <cell r="H1313" t="str">
            <v>STOCK SALES</v>
          </cell>
          <cell r="I1313">
            <v>118</v>
          </cell>
          <cell r="J1313" t="str">
            <v>Feb-2009</v>
          </cell>
          <cell r="K1313" t="str">
            <v>Feb-2009</v>
          </cell>
          <cell r="L1313" t="str">
            <v>GF</v>
          </cell>
          <cell r="M1313" t="str">
            <v>INVERTER</v>
          </cell>
          <cell r="N1313" t="str">
            <v>PCS</v>
          </cell>
          <cell r="O1313">
            <v>119</v>
          </cell>
          <cell r="P1313">
            <v>27</v>
          </cell>
          <cell r="Q1313" t="str">
            <v>SCHAFFNER</v>
          </cell>
          <cell r="R1313">
            <v>0</v>
          </cell>
          <cell r="S1313">
            <v>27.216799999999999</v>
          </cell>
          <cell r="T1313">
            <v>27.216799999999999</v>
          </cell>
          <cell r="U1313">
            <v>1</v>
          </cell>
        </row>
        <row r="1314">
          <cell r="A1314" t="str">
            <v>FS21559-9-07</v>
          </cell>
          <cell r="B1314" t="str">
            <v>GS090618</v>
          </cell>
          <cell r="C1314">
            <v>7</v>
          </cell>
          <cell r="D1314" t="str">
            <v>GI090753</v>
          </cell>
          <cell r="E1314">
            <v>20090217</v>
          </cell>
          <cell r="F1314" t="str">
            <v>4540</v>
          </cell>
          <cell r="G1314" t="str">
            <v>PETER ELECTRONIC GMBH &amp; CO. KG</v>
          </cell>
          <cell r="H1314" t="str">
            <v>STOCK SALES</v>
          </cell>
          <cell r="I1314">
            <v>117</v>
          </cell>
          <cell r="J1314" t="str">
            <v>Feb-2009</v>
          </cell>
          <cell r="K1314" t="str">
            <v>Feb-2009</v>
          </cell>
          <cell r="L1314" t="str">
            <v>GF</v>
          </cell>
          <cell r="M1314" t="str">
            <v>INVERTER</v>
          </cell>
          <cell r="N1314" t="str">
            <v>PCS</v>
          </cell>
          <cell r="O1314">
            <v>119</v>
          </cell>
          <cell r="P1314">
            <v>27</v>
          </cell>
          <cell r="Q1314" t="str">
            <v>SCHAFFNER</v>
          </cell>
          <cell r="R1314">
            <v>0</v>
          </cell>
          <cell r="S1314">
            <v>27.216799999999999</v>
          </cell>
          <cell r="T1314">
            <v>27.216799999999999</v>
          </cell>
          <cell r="U1314">
            <v>1</v>
          </cell>
        </row>
        <row r="1315">
          <cell r="A1315" t="str">
            <v>FS21559-9-07</v>
          </cell>
          <cell r="B1315" t="str">
            <v>GS084438</v>
          </cell>
          <cell r="C1315">
            <v>9</v>
          </cell>
          <cell r="D1315" t="str">
            <v>GI090790</v>
          </cell>
          <cell r="E1315">
            <v>20090219</v>
          </cell>
          <cell r="F1315" t="str">
            <v>1301</v>
          </cell>
          <cell r="G1315" t="str">
            <v>MVR - MOTORI, VENTILATORI, RIDUTTORI S.R.L.</v>
          </cell>
          <cell r="H1315" t="str">
            <v>STOCK SALES</v>
          </cell>
          <cell r="I1315">
            <v>77</v>
          </cell>
          <cell r="J1315" t="str">
            <v>Feb-2009</v>
          </cell>
          <cell r="K1315" t="str">
            <v>Feb-2009</v>
          </cell>
          <cell r="L1315" t="str">
            <v>GF</v>
          </cell>
          <cell r="M1315" t="str">
            <v>INVERTER</v>
          </cell>
          <cell r="N1315" t="str">
            <v>PCS</v>
          </cell>
          <cell r="O1315">
            <v>119</v>
          </cell>
          <cell r="P1315">
            <v>27</v>
          </cell>
          <cell r="Q1315" t="str">
            <v>SCHAFFNER</v>
          </cell>
          <cell r="R1315">
            <v>0</v>
          </cell>
          <cell r="S1315">
            <v>27.216799999999999</v>
          </cell>
          <cell r="T1315">
            <v>1088.672</v>
          </cell>
          <cell r="U1315">
            <v>40</v>
          </cell>
        </row>
        <row r="1316">
          <cell r="A1316" t="str">
            <v>FS21559-9-07</v>
          </cell>
          <cell r="B1316" t="str">
            <v>GS090698</v>
          </cell>
          <cell r="C1316">
            <v>13</v>
          </cell>
          <cell r="D1316" t="str">
            <v>GI090839</v>
          </cell>
          <cell r="E1316">
            <v>20090223</v>
          </cell>
          <cell r="F1316" t="str">
            <v>7950</v>
          </cell>
          <cell r="G1316" t="str">
            <v>FUJI ELECTRIC FA EUROPE (CH) GMBH</v>
          </cell>
          <cell r="H1316" t="str">
            <v>STOCK SALES</v>
          </cell>
          <cell r="I1316">
            <v>76</v>
          </cell>
          <cell r="J1316" t="str">
            <v>Feb-2009</v>
          </cell>
          <cell r="K1316" t="str">
            <v>Feb-2009</v>
          </cell>
          <cell r="L1316" t="str">
            <v>GF</v>
          </cell>
          <cell r="M1316" t="str">
            <v>INVERTER</v>
          </cell>
          <cell r="N1316" t="str">
            <v>PCS</v>
          </cell>
          <cell r="O1316">
            <v>119</v>
          </cell>
          <cell r="P1316">
            <v>27</v>
          </cell>
          <cell r="Q1316" t="str">
            <v>SCHAFFNER</v>
          </cell>
          <cell r="R1316">
            <v>0</v>
          </cell>
          <cell r="S1316">
            <v>27.216799999999999</v>
          </cell>
          <cell r="T1316">
            <v>27.216799999999999</v>
          </cell>
          <cell r="U1316">
            <v>1</v>
          </cell>
        </row>
        <row r="1317">
          <cell r="A1317" t="str">
            <v>FS21559-9-07</v>
          </cell>
          <cell r="B1317" t="str">
            <v>GS090616</v>
          </cell>
          <cell r="C1317">
            <v>64</v>
          </cell>
          <cell r="D1317" t="str">
            <v>GI090887</v>
          </cell>
          <cell r="E1317">
            <v>20090225</v>
          </cell>
          <cell r="F1317" t="str">
            <v>4028</v>
          </cell>
          <cell r="G1317" t="str">
            <v>KON-TEK AUTOMATION AND DRIVES</v>
          </cell>
          <cell r="H1317" t="str">
            <v>STOCK SALES</v>
          </cell>
          <cell r="I1317">
            <v>71</v>
          </cell>
          <cell r="J1317" t="str">
            <v>Feb-2009</v>
          </cell>
          <cell r="K1317" t="str">
            <v>Feb-2009</v>
          </cell>
          <cell r="L1317" t="str">
            <v>GF</v>
          </cell>
          <cell r="M1317" t="str">
            <v>INVERTER</v>
          </cell>
          <cell r="N1317" t="str">
            <v>PCS</v>
          </cell>
          <cell r="O1317">
            <v>119</v>
          </cell>
          <cell r="P1317">
            <v>27</v>
          </cell>
          <cell r="Q1317" t="str">
            <v>SCHAFFNER</v>
          </cell>
          <cell r="R1317">
            <v>0</v>
          </cell>
          <cell r="S1317">
            <v>27.216799999999999</v>
          </cell>
          <cell r="T1317">
            <v>136.084</v>
          </cell>
          <cell r="U1317">
            <v>5</v>
          </cell>
        </row>
        <row r="1318">
          <cell r="A1318" t="str">
            <v>FS21559-9-07</v>
          </cell>
          <cell r="B1318" t="str">
            <v>GS090726</v>
          </cell>
          <cell r="C1318">
            <v>3</v>
          </cell>
          <cell r="D1318" t="str">
            <v>GI090869</v>
          </cell>
          <cell r="E1318">
            <v>20090225</v>
          </cell>
          <cell r="F1318" t="str">
            <v>7950</v>
          </cell>
          <cell r="G1318" t="str">
            <v>FUJI ELECTRIC FA EUROPE (CH) GMBH</v>
          </cell>
          <cell r="H1318" t="str">
            <v>STOCK SALES</v>
          </cell>
          <cell r="I1318">
            <v>64</v>
          </cell>
          <cell r="J1318" t="str">
            <v>Feb-2009</v>
          </cell>
          <cell r="K1318" t="str">
            <v>Feb-2009</v>
          </cell>
          <cell r="L1318" t="str">
            <v>GF</v>
          </cell>
          <cell r="M1318" t="str">
            <v>INVERTER</v>
          </cell>
          <cell r="N1318" t="str">
            <v>PCS</v>
          </cell>
          <cell r="O1318">
            <v>119</v>
          </cell>
          <cell r="P1318">
            <v>27</v>
          </cell>
          <cell r="Q1318" t="str">
            <v>SCHAFFNER</v>
          </cell>
          <cell r="R1318">
            <v>0</v>
          </cell>
          <cell r="S1318">
            <v>27.216799999999999</v>
          </cell>
          <cell r="T1318">
            <v>190.51759999999999</v>
          </cell>
          <cell r="U1318">
            <v>7</v>
          </cell>
        </row>
        <row r="1319">
          <cell r="A1319" t="str">
            <v>FS21559-9-07</v>
          </cell>
          <cell r="B1319" t="str">
            <v>GS090754</v>
          </cell>
          <cell r="C1319">
            <v>3</v>
          </cell>
          <cell r="D1319" t="str">
            <v>GI090909</v>
          </cell>
          <cell r="E1319">
            <v>20090226</v>
          </cell>
          <cell r="F1319" t="str">
            <v>1301</v>
          </cell>
          <cell r="G1319" t="str">
            <v>MVR - MOTORI, VENTILATORI, RIDUTTORI S.R.L.</v>
          </cell>
          <cell r="H1319" t="str">
            <v>STOCK SALES</v>
          </cell>
          <cell r="I1319">
            <v>40</v>
          </cell>
          <cell r="J1319" t="str">
            <v>Feb-2009</v>
          </cell>
          <cell r="K1319" t="str">
            <v>Feb-2009</v>
          </cell>
          <cell r="L1319" t="str">
            <v>GF</v>
          </cell>
          <cell r="M1319" t="str">
            <v>INVERTER</v>
          </cell>
          <cell r="N1319" t="str">
            <v>PCS</v>
          </cell>
          <cell r="O1319">
            <v>119</v>
          </cell>
          <cell r="P1319">
            <v>27</v>
          </cell>
          <cell r="Q1319" t="str">
            <v>SCHAFFNER</v>
          </cell>
          <cell r="R1319">
            <v>0</v>
          </cell>
          <cell r="S1319">
            <v>27.216799999999999</v>
          </cell>
          <cell r="T1319">
            <v>653.20319999999992</v>
          </cell>
          <cell r="U1319">
            <v>24</v>
          </cell>
        </row>
        <row r="1320">
          <cell r="A1320" t="str">
            <v>FS23293-16-71</v>
          </cell>
          <cell r="B1320" t="str">
            <v>GS084299</v>
          </cell>
          <cell r="C1320">
            <v>3</v>
          </cell>
          <cell r="D1320" t="str">
            <v>GI090975</v>
          </cell>
          <cell r="E1320">
            <v>20090201</v>
          </cell>
          <cell r="F1320" t="str">
            <v>7848</v>
          </cell>
          <cell r="G1320" t="str">
            <v>LM LIFTMATERIAL GMBH</v>
          </cell>
          <cell r="H1320" t="str">
            <v>STOCK SALES</v>
          </cell>
          <cell r="I1320">
            <v>465</v>
          </cell>
          <cell r="J1320" t="str">
            <v>Feb-2009</v>
          </cell>
          <cell r="K1320" t="str">
            <v>Feb-2009</v>
          </cell>
          <cell r="L1320" t="str">
            <v>GF</v>
          </cell>
          <cell r="M1320" t="str">
            <v>INVERTER</v>
          </cell>
          <cell r="N1320" t="str">
            <v>PCS</v>
          </cell>
          <cell r="O1320">
            <v>466</v>
          </cell>
          <cell r="P1320">
            <v>22</v>
          </cell>
          <cell r="Q1320" t="str">
            <v>SCHAFFNER</v>
          </cell>
          <cell r="R1320">
            <v>0</v>
          </cell>
          <cell r="S1320">
            <v>21.5</v>
          </cell>
          <cell r="T1320">
            <v>21.5</v>
          </cell>
          <cell r="U1320">
            <v>1</v>
          </cell>
        </row>
        <row r="1321">
          <cell r="A1321" t="str">
            <v>FS23293-16-71</v>
          </cell>
          <cell r="B1321" t="str">
            <v>GS083635</v>
          </cell>
          <cell r="C1321">
            <v>2</v>
          </cell>
          <cell r="D1321" t="str">
            <v>GI090468</v>
          </cell>
          <cell r="E1321">
            <v>20090202</v>
          </cell>
          <cell r="F1321" t="str">
            <v>4450</v>
          </cell>
          <cell r="G1321" t="str">
            <v>FUJI ELECTRIC FA SUCURSAL EN ESPA?A</v>
          </cell>
          <cell r="H1321" t="str">
            <v>STOCK SALES</v>
          </cell>
          <cell r="I1321">
            <v>405</v>
          </cell>
          <cell r="J1321" t="str">
            <v>Feb-2009</v>
          </cell>
          <cell r="K1321" t="str">
            <v>Feb-2009</v>
          </cell>
          <cell r="L1321" t="str">
            <v>GF</v>
          </cell>
          <cell r="M1321" t="str">
            <v>INVERTER</v>
          </cell>
          <cell r="N1321" t="str">
            <v>PCS</v>
          </cell>
          <cell r="O1321">
            <v>466</v>
          </cell>
          <cell r="P1321">
            <v>22</v>
          </cell>
          <cell r="Q1321" t="str">
            <v>SCHAFFNER</v>
          </cell>
          <cell r="R1321">
            <v>0</v>
          </cell>
          <cell r="S1321">
            <v>21.5</v>
          </cell>
          <cell r="T1321">
            <v>1290</v>
          </cell>
          <cell r="U1321">
            <v>60</v>
          </cell>
        </row>
        <row r="1322">
          <cell r="A1322" t="str">
            <v>FS23293-16-71</v>
          </cell>
          <cell r="B1322" t="str">
            <v>GS084426</v>
          </cell>
          <cell r="C1322">
            <v>2</v>
          </cell>
          <cell r="D1322" t="str">
            <v>GI090332</v>
          </cell>
          <cell r="E1322">
            <v>20090202</v>
          </cell>
          <cell r="F1322" t="str">
            <v>7772</v>
          </cell>
          <cell r="G1322" t="str">
            <v>SELE, S.R.L.</v>
          </cell>
          <cell r="H1322" t="str">
            <v>STOCK SALES</v>
          </cell>
          <cell r="I1322">
            <v>397</v>
          </cell>
          <cell r="J1322" t="str">
            <v>Feb-2009</v>
          </cell>
          <cell r="K1322" t="str">
            <v>Feb-2009</v>
          </cell>
          <cell r="L1322" t="str">
            <v>GF</v>
          </cell>
          <cell r="M1322" t="str">
            <v>INVERTER</v>
          </cell>
          <cell r="N1322" t="str">
            <v>PCS</v>
          </cell>
          <cell r="O1322">
            <v>466</v>
          </cell>
          <cell r="P1322">
            <v>22</v>
          </cell>
          <cell r="Q1322" t="str">
            <v>SCHAFFNER</v>
          </cell>
          <cell r="R1322">
            <v>0</v>
          </cell>
          <cell r="S1322">
            <v>21.5</v>
          </cell>
          <cell r="T1322">
            <v>172</v>
          </cell>
          <cell r="U1322">
            <v>8</v>
          </cell>
        </row>
        <row r="1323">
          <cell r="A1323" t="str">
            <v>FS23293-16-71</v>
          </cell>
          <cell r="B1323" t="str">
            <v>GS090136</v>
          </cell>
          <cell r="C1323">
            <v>4</v>
          </cell>
          <cell r="D1323" t="str">
            <v>GI090471</v>
          </cell>
          <cell r="E1323">
            <v>20090203</v>
          </cell>
          <cell r="F1323" t="str">
            <v>7712</v>
          </cell>
          <cell r="G1323" t="str">
            <v>SODIMAS</v>
          </cell>
          <cell r="H1323" t="str">
            <v>STOCK SALES</v>
          </cell>
          <cell r="I1323">
            <v>342</v>
          </cell>
          <cell r="J1323" t="str">
            <v>Feb-2009</v>
          </cell>
          <cell r="K1323" t="str">
            <v>Feb-2009</v>
          </cell>
          <cell r="L1323" t="str">
            <v>GF</v>
          </cell>
          <cell r="M1323" t="str">
            <v>INVERTER</v>
          </cell>
          <cell r="N1323" t="str">
            <v>PCS</v>
          </cell>
          <cell r="O1323">
            <v>466</v>
          </cell>
          <cell r="P1323">
            <v>22</v>
          </cell>
          <cell r="Q1323" t="str">
            <v>SCHAFFNER</v>
          </cell>
          <cell r="R1323">
            <v>0</v>
          </cell>
          <cell r="S1323">
            <v>21.5</v>
          </cell>
          <cell r="T1323">
            <v>1182.5</v>
          </cell>
          <cell r="U1323">
            <v>55</v>
          </cell>
        </row>
        <row r="1324">
          <cell r="A1324" t="str">
            <v>FS23293-16-71</v>
          </cell>
          <cell r="B1324" t="str">
            <v>GS090534</v>
          </cell>
          <cell r="C1324">
            <v>2</v>
          </cell>
          <cell r="D1324" t="str">
            <v>GI090722</v>
          </cell>
          <cell r="E1324">
            <v>20090216</v>
          </cell>
          <cell r="F1324" t="str">
            <v>7684</v>
          </cell>
          <cell r="G1324" t="str">
            <v>BEG S.R.L.</v>
          </cell>
          <cell r="H1324" t="str">
            <v>STOCK SALES</v>
          </cell>
          <cell r="I1324">
            <v>593</v>
          </cell>
          <cell r="J1324" t="str">
            <v>Feb-2009</v>
          </cell>
          <cell r="K1324" t="str">
            <v>Feb-2009</v>
          </cell>
          <cell r="L1324" t="str">
            <v>GF</v>
          </cell>
          <cell r="M1324" t="str">
            <v>INVERTER</v>
          </cell>
          <cell r="N1324" t="str">
            <v>PCS</v>
          </cell>
          <cell r="O1324">
            <v>466</v>
          </cell>
          <cell r="P1324">
            <v>22</v>
          </cell>
          <cell r="Q1324" t="str">
            <v>SCHAFFNER</v>
          </cell>
          <cell r="R1324">
            <v>0</v>
          </cell>
          <cell r="S1324">
            <v>21.5</v>
          </cell>
          <cell r="T1324">
            <v>430</v>
          </cell>
          <cell r="U1324">
            <v>20</v>
          </cell>
        </row>
        <row r="1325">
          <cell r="A1325" t="str">
            <v>FS23293-16-71</v>
          </cell>
          <cell r="B1325" t="str">
            <v>GS090537</v>
          </cell>
          <cell r="C1325">
            <v>1</v>
          </cell>
          <cell r="D1325" t="str">
            <v>GI090723</v>
          </cell>
          <cell r="E1325">
            <v>20090216</v>
          </cell>
          <cell r="F1325" t="str">
            <v>7760</v>
          </cell>
          <cell r="G1325" t="str">
            <v>BIMEX SRL</v>
          </cell>
          <cell r="H1325" t="str">
            <v>STOCK SALES</v>
          </cell>
          <cell r="I1325">
            <v>589</v>
          </cell>
          <cell r="J1325" t="str">
            <v>Feb-2009</v>
          </cell>
          <cell r="K1325" t="str">
            <v>Feb-2009</v>
          </cell>
          <cell r="L1325" t="str">
            <v>GF</v>
          </cell>
          <cell r="M1325" t="str">
            <v>INVERTER</v>
          </cell>
          <cell r="N1325" t="str">
            <v>PCS</v>
          </cell>
          <cell r="O1325">
            <v>466</v>
          </cell>
          <cell r="P1325">
            <v>22</v>
          </cell>
          <cell r="Q1325" t="str">
            <v>SCHAFFNER</v>
          </cell>
          <cell r="R1325">
            <v>0</v>
          </cell>
          <cell r="S1325">
            <v>21.5</v>
          </cell>
          <cell r="T1325">
            <v>86</v>
          </cell>
          <cell r="U1325">
            <v>4</v>
          </cell>
        </row>
        <row r="1326">
          <cell r="A1326" t="str">
            <v>FS23293-16-71</v>
          </cell>
          <cell r="B1326" t="str">
            <v>GS090533</v>
          </cell>
          <cell r="C1326">
            <v>3</v>
          </cell>
          <cell r="D1326" t="str">
            <v>GI090745</v>
          </cell>
          <cell r="E1326">
            <v>20090217</v>
          </cell>
          <cell r="F1326" t="str">
            <v>7710</v>
          </cell>
          <cell r="G1326" t="str">
            <v>NEW LIFT GMBH</v>
          </cell>
          <cell r="H1326" t="str">
            <v>STOCK SALES</v>
          </cell>
          <cell r="I1326">
            <v>585</v>
          </cell>
          <cell r="J1326" t="str">
            <v>Feb-2009</v>
          </cell>
          <cell r="K1326" t="str">
            <v>Feb-2009</v>
          </cell>
          <cell r="L1326" t="str">
            <v>GF</v>
          </cell>
          <cell r="M1326" t="str">
            <v>INVERTER</v>
          </cell>
          <cell r="N1326" t="str">
            <v>PCS</v>
          </cell>
          <cell r="O1326">
            <v>466</v>
          </cell>
          <cell r="P1326">
            <v>22</v>
          </cell>
          <cell r="Q1326" t="str">
            <v>SCHAFFNER</v>
          </cell>
          <cell r="R1326">
            <v>0</v>
          </cell>
          <cell r="S1326">
            <v>21.5</v>
          </cell>
          <cell r="T1326">
            <v>86</v>
          </cell>
          <cell r="U1326">
            <v>4</v>
          </cell>
        </row>
        <row r="1327">
          <cell r="A1327" t="str">
            <v>FS23293-16-71</v>
          </cell>
          <cell r="B1327" t="str">
            <v>GS090307</v>
          </cell>
          <cell r="C1327">
            <v>6</v>
          </cell>
          <cell r="D1327" t="str">
            <v>GI090741</v>
          </cell>
          <cell r="E1327">
            <v>20090217</v>
          </cell>
          <cell r="F1327" t="str">
            <v>7712</v>
          </cell>
          <cell r="G1327" t="str">
            <v>SODIMAS</v>
          </cell>
          <cell r="H1327" t="str">
            <v>STOCK SALES</v>
          </cell>
          <cell r="I1327">
            <v>568</v>
          </cell>
          <cell r="J1327" t="str">
            <v>Feb-2009</v>
          </cell>
          <cell r="K1327" t="str">
            <v>Feb-2009</v>
          </cell>
          <cell r="L1327" t="str">
            <v>GF</v>
          </cell>
          <cell r="M1327" t="str">
            <v>INVERTER</v>
          </cell>
          <cell r="N1327" t="str">
            <v>PCS</v>
          </cell>
          <cell r="O1327">
            <v>466</v>
          </cell>
          <cell r="P1327">
            <v>22</v>
          </cell>
          <cell r="Q1327" t="str">
            <v>SCHAFFNER</v>
          </cell>
          <cell r="R1327">
            <v>0</v>
          </cell>
          <cell r="S1327">
            <v>21.5</v>
          </cell>
          <cell r="T1327">
            <v>365.5</v>
          </cell>
          <cell r="U1327">
            <v>17</v>
          </cell>
        </row>
        <row r="1328">
          <cell r="A1328" t="str">
            <v>FS23293-16-71</v>
          </cell>
          <cell r="B1328" t="str">
            <v>GS090437</v>
          </cell>
          <cell r="C1328">
            <v>1</v>
          </cell>
          <cell r="D1328" t="str">
            <v>GI090738</v>
          </cell>
          <cell r="E1328">
            <v>20090217</v>
          </cell>
          <cell r="F1328" t="str">
            <v>7716</v>
          </cell>
          <cell r="G1328" t="str">
            <v>MEA</v>
          </cell>
          <cell r="H1328" t="str">
            <v>STOCK SALES</v>
          </cell>
          <cell r="I1328">
            <v>468</v>
          </cell>
          <cell r="J1328" t="str">
            <v>Feb-2009</v>
          </cell>
          <cell r="K1328" t="str">
            <v>Feb-2009</v>
          </cell>
          <cell r="L1328" t="str">
            <v>GF</v>
          </cell>
          <cell r="M1328" t="str">
            <v>INVERTER</v>
          </cell>
          <cell r="N1328" t="str">
            <v>PCS</v>
          </cell>
          <cell r="O1328">
            <v>466</v>
          </cell>
          <cell r="P1328">
            <v>22</v>
          </cell>
          <cell r="Q1328" t="str">
            <v>SCHAFFNER</v>
          </cell>
          <cell r="R1328">
            <v>0</v>
          </cell>
          <cell r="S1328">
            <v>21.5</v>
          </cell>
          <cell r="T1328">
            <v>2150</v>
          </cell>
          <cell r="U1328">
            <v>100</v>
          </cell>
        </row>
        <row r="1329">
          <cell r="A1329" t="str">
            <v>FS23293-16-71</v>
          </cell>
          <cell r="B1329" t="str">
            <v>GS090259</v>
          </cell>
          <cell r="C1329">
            <v>2</v>
          </cell>
          <cell r="D1329" t="str">
            <v>GI090802</v>
          </cell>
          <cell r="E1329">
            <v>20090219</v>
          </cell>
          <cell r="F1329" t="str">
            <v>7860</v>
          </cell>
          <cell r="G1329" t="str">
            <v>ORION AUFZUGSDIENST U. ELEKTROANLAGEN</v>
          </cell>
          <cell r="H1329" t="str">
            <v>STOCK SALES</v>
          </cell>
          <cell r="I1329">
            <v>467</v>
          </cell>
          <cell r="J1329" t="str">
            <v>Feb-2009</v>
          </cell>
          <cell r="K1329" t="str">
            <v>Feb-2009</v>
          </cell>
          <cell r="L1329" t="str">
            <v>GF</v>
          </cell>
          <cell r="M1329" t="str">
            <v>INVERTER</v>
          </cell>
          <cell r="N1329" t="str">
            <v>PCS</v>
          </cell>
          <cell r="O1329">
            <v>466</v>
          </cell>
          <cell r="P1329">
            <v>22</v>
          </cell>
          <cell r="Q1329" t="str">
            <v>SCHAFFNER</v>
          </cell>
          <cell r="R1329">
            <v>0</v>
          </cell>
          <cell r="S1329">
            <v>21.5</v>
          </cell>
          <cell r="T1329">
            <v>21.5</v>
          </cell>
          <cell r="U1329">
            <v>1</v>
          </cell>
        </row>
        <row r="1330">
          <cell r="A1330" t="str">
            <v>FS23293-16-71</v>
          </cell>
          <cell r="B1330" t="str">
            <v>GS084310</v>
          </cell>
          <cell r="C1330">
            <v>3</v>
          </cell>
          <cell r="D1330" t="str">
            <v>GI090959</v>
          </cell>
          <cell r="E1330">
            <v>20090223</v>
          </cell>
          <cell r="F1330" t="str">
            <v>7848</v>
          </cell>
          <cell r="G1330" t="str">
            <v>LM LIFTMATERIAL GMBH</v>
          </cell>
          <cell r="H1330" t="str">
            <v>STOCK SALES</v>
          </cell>
          <cell r="I1330">
            <v>466</v>
          </cell>
          <cell r="J1330" t="str">
            <v>Feb-2009</v>
          </cell>
          <cell r="K1330" t="str">
            <v>Feb-2009</v>
          </cell>
          <cell r="L1330" t="str">
            <v>GF</v>
          </cell>
          <cell r="M1330" t="str">
            <v>INVERTER</v>
          </cell>
          <cell r="N1330" t="str">
            <v>PCS</v>
          </cell>
          <cell r="O1330">
            <v>466</v>
          </cell>
          <cell r="P1330">
            <v>22</v>
          </cell>
          <cell r="Q1330" t="str">
            <v>SCHAFFNER</v>
          </cell>
          <cell r="R1330">
            <v>0</v>
          </cell>
          <cell r="S1330">
            <v>21.5</v>
          </cell>
          <cell r="T1330">
            <v>21.5</v>
          </cell>
          <cell r="U1330">
            <v>1</v>
          </cell>
        </row>
        <row r="1331">
          <cell r="A1331" t="str">
            <v>FS23293-16-71</v>
          </cell>
          <cell r="B1331" t="str">
            <v>GS090506</v>
          </cell>
          <cell r="C1331">
            <v>4</v>
          </cell>
          <cell r="D1331" t="str">
            <v>GI090804</v>
          </cell>
          <cell r="E1331">
            <v>20090224</v>
          </cell>
          <cell r="F1331" t="str">
            <v>7848</v>
          </cell>
          <cell r="G1331" t="str">
            <v>LM LIFTMATERIAL GMBH</v>
          </cell>
          <cell r="H1331" t="str">
            <v>STOCK SALES</v>
          </cell>
          <cell r="I1331">
            <v>456</v>
          </cell>
          <cell r="J1331" t="str">
            <v>Feb-2009</v>
          </cell>
          <cell r="K1331" t="str">
            <v>Feb-2009</v>
          </cell>
          <cell r="L1331" t="str">
            <v>GF</v>
          </cell>
          <cell r="M1331" t="str">
            <v>INVERTER</v>
          </cell>
          <cell r="N1331" t="str">
            <v>PCS</v>
          </cell>
          <cell r="O1331">
            <v>466</v>
          </cell>
          <cell r="P1331">
            <v>22</v>
          </cell>
          <cell r="Q1331" t="str">
            <v>SCHAFFNER</v>
          </cell>
          <cell r="R1331">
            <v>0</v>
          </cell>
          <cell r="S1331">
            <v>21.5</v>
          </cell>
          <cell r="T1331">
            <v>215</v>
          </cell>
          <cell r="U1331">
            <v>10</v>
          </cell>
        </row>
        <row r="1332">
          <cell r="A1332" t="str">
            <v>FS23293-16-71</v>
          </cell>
          <cell r="B1332" t="str">
            <v>GS090616</v>
          </cell>
          <cell r="C1332">
            <v>165</v>
          </cell>
          <cell r="D1332" t="str">
            <v>GI090887</v>
          </cell>
          <cell r="E1332">
            <v>20090225</v>
          </cell>
          <cell r="F1332" t="str">
            <v>4028</v>
          </cell>
          <cell r="G1332" t="str">
            <v>KON-TEK AUTOMATION AND DRIVES</v>
          </cell>
          <cell r="H1332" t="str">
            <v>STOCK SALES</v>
          </cell>
          <cell r="I1332">
            <v>443</v>
          </cell>
          <cell r="J1332" t="str">
            <v>Feb-2009</v>
          </cell>
          <cell r="K1332" t="str">
            <v>Feb-2009</v>
          </cell>
          <cell r="L1332" t="str">
            <v>GF</v>
          </cell>
          <cell r="M1332" t="str">
            <v>INVERTER</v>
          </cell>
          <cell r="N1332" t="str">
            <v>PCS</v>
          </cell>
          <cell r="O1332">
            <v>466</v>
          </cell>
          <cell r="P1332">
            <v>22</v>
          </cell>
          <cell r="Q1332" t="str">
            <v>SCHAFFNER</v>
          </cell>
          <cell r="R1332">
            <v>0</v>
          </cell>
          <cell r="S1332">
            <v>21.5</v>
          </cell>
          <cell r="T1332">
            <v>279.5</v>
          </cell>
          <cell r="U1332">
            <v>13</v>
          </cell>
        </row>
        <row r="1333">
          <cell r="A1333" t="str">
            <v>FS23293-16-71</v>
          </cell>
          <cell r="B1333" t="str">
            <v>GS090402</v>
          </cell>
          <cell r="C1333">
            <v>6</v>
          </cell>
          <cell r="D1333" t="str">
            <v>GI090827</v>
          </cell>
          <cell r="E1333">
            <v>20090225</v>
          </cell>
          <cell r="F1333" t="str">
            <v>7712</v>
          </cell>
          <cell r="G1333" t="str">
            <v>SODIMAS</v>
          </cell>
          <cell r="H1333" t="str">
            <v>STOCK SALES</v>
          </cell>
          <cell r="I1333">
            <v>368</v>
          </cell>
          <cell r="J1333" t="str">
            <v>Feb-2009</v>
          </cell>
          <cell r="K1333" t="str">
            <v>Feb-2009</v>
          </cell>
          <cell r="L1333" t="str">
            <v>GF</v>
          </cell>
          <cell r="M1333" t="str">
            <v>INVERTER</v>
          </cell>
          <cell r="N1333" t="str">
            <v>PCS</v>
          </cell>
          <cell r="O1333">
            <v>466</v>
          </cell>
          <cell r="P1333">
            <v>22</v>
          </cell>
          <cell r="Q1333" t="str">
            <v>SCHAFFNER</v>
          </cell>
          <cell r="R1333">
            <v>0</v>
          </cell>
          <cell r="S1333">
            <v>21.5</v>
          </cell>
          <cell r="T1333">
            <v>1612.5</v>
          </cell>
          <cell r="U1333">
            <v>75</v>
          </cell>
        </row>
        <row r="1334">
          <cell r="A1334" t="str">
            <v>FS23293-16-71</v>
          </cell>
          <cell r="B1334" t="str">
            <v>GS090628</v>
          </cell>
          <cell r="C1334">
            <v>2</v>
          </cell>
          <cell r="D1334" t="str">
            <v>GI090935</v>
          </cell>
          <cell r="E1334">
            <v>20090227</v>
          </cell>
          <cell r="F1334" t="str">
            <v>7869</v>
          </cell>
          <cell r="G1334" t="str">
            <v>SQUASC S.R.L</v>
          </cell>
          <cell r="H1334" t="str">
            <v>STOCK SALES</v>
          </cell>
          <cell r="I1334">
            <v>358</v>
          </cell>
          <cell r="J1334" t="str">
            <v>Feb-2009</v>
          </cell>
          <cell r="K1334" t="str">
            <v>Feb-2009</v>
          </cell>
          <cell r="L1334" t="str">
            <v>GF</v>
          </cell>
          <cell r="M1334" t="str">
            <v>INVERTER</v>
          </cell>
          <cell r="N1334" t="str">
            <v>PCS</v>
          </cell>
          <cell r="O1334">
            <v>466</v>
          </cell>
          <cell r="P1334">
            <v>22</v>
          </cell>
          <cell r="Q1334" t="str">
            <v>SCHAFFNER</v>
          </cell>
          <cell r="R1334">
            <v>0</v>
          </cell>
          <cell r="S1334">
            <v>21.5</v>
          </cell>
          <cell r="T1334">
            <v>215</v>
          </cell>
          <cell r="U1334">
            <v>10</v>
          </cell>
        </row>
        <row r="1335">
          <cell r="A1335" t="str">
            <v>FS23293-16-71</v>
          </cell>
          <cell r="B1335" t="str">
            <v>GS090762</v>
          </cell>
          <cell r="C1335">
            <v>7</v>
          </cell>
          <cell r="D1335" t="str">
            <v>GI090964</v>
          </cell>
          <cell r="E1335">
            <v>20090227</v>
          </cell>
          <cell r="F1335" t="str">
            <v>7848</v>
          </cell>
          <cell r="G1335" t="str">
            <v>LM LIFTMATERIAL GMBH</v>
          </cell>
          <cell r="H1335" t="str">
            <v>STOCK SALES</v>
          </cell>
          <cell r="I1335">
            <v>357</v>
          </cell>
          <cell r="J1335" t="str">
            <v>Feb-2009</v>
          </cell>
          <cell r="K1335" t="str">
            <v>Feb-2009</v>
          </cell>
          <cell r="L1335" t="str">
            <v>GF</v>
          </cell>
          <cell r="M1335" t="str">
            <v>INVERTER</v>
          </cell>
          <cell r="N1335" t="str">
            <v>PCS</v>
          </cell>
          <cell r="O1335">
            <v>466</v>
          </cell>
          <cell r="P1335">
            <v>22</v>
          </cell>
          <cell r="Q1335" t="str">
            <v>SCHAFFNER</v>
          </cell>
          <cell r="R1335">
            <v>0</v>
          </cell>
          <cell r="S1335">
            <v>21.5</v>
          </cell>
          <cell r="T1335">
            <v>21.5</v>
          </cell>
          <cell r="U1335">
            <v>1</v>
          </cell>
        </row>
        <row r="1336">
          <cell r="A1336" t="str">
            <v>FS23293-16-71</v>
          </cell>
          <cell r="B1336" t="str">
            <v>GS084311</v>
          </cell>
          <cell r="C1336">
            <v>4</v>
          </cell>
          <cell r="D1336" t="str">
            <v>GI090995</v>
          </cell>
          <cell r="E1336">
            <v>20090227</v>
          </cell>
          <cell r="F1336" t="str">
            <v>7848</v>
          </cell>
          <cell r="G1336" t="str">
            <v>LM LIFTMATERIAL GMBH</v>
          </cell>
          <cell r="H1336" t="str">
            <v>STOCK SALES</v>
          </cell>
          <cell r="I1336">
            <v>356</v>
          </cell>
          <cell r="J1336" t="str">
            <v>Feb-2009</v>
          </cell>
          <cell r="K1336" t="str">
            <v>Feb-2009</v>
          </cell>
          <cell r="L1336" t="str">
            <v>GF</v>
          </cell>
          <cell r="M1336" t="str">
            <v>INVERTER</v>
          </cell>
          <cell r="N1336" t="str">
            <v>PCS</v>
          </cell>
          <cell r="O1336">
            <v>466</v>
          </cell>
          <cell r="P1336">
            <v>22</v>
          </cell>
          <cell r="Q1336" t="str">
            <v>SCHAFFNER</v>
          </cell>
          <cell r="R1336">
            <v>0</v>
          </cell>
          <cell r="S1336">
            <v>21.5</v>
          </cell>
          <cell r="T1336">
            <v>21.5</v>
          </cell>
          <cell r="U1336">
            <v>1</v>
          </cell>
        </row>
        <row r="1337">
          <cell r="A1337" t="str">
            <v>FS23293-30-72</v>
          </cell>
          <cell r="B1337" t="str">
            <v>GS084299</v>
          </cell>
          <cell r="C1337">
            <v>11</v>
          </cell>
          <cell r="D1337" t="str">
            <v>GI090975</v>
          </cell>
          <cell r="E1337">
            <v>20090201</v>
          </cell>
          <cell r="F1337" t="str">
            <v>7848</v>
          </cell>
          <cell r="G1337" t="str">
            <v>LM LIFTMATERIAL GMBH</v>
          </cell>
          <cell r="H1337" t="str">
            <v>STOCK SALES</v>
          </cell>
          <cell r="I1337">
            <v>230</v>
          </cell>
          <cell r="J1337" t="str">
            <v>Feb-2009</v>
          </cell>
          <cell r="K1337" t="str">
            <v>Feb-2009</v>
          </cell>
          <cell r="L1337" t="str">
            <v>GF</v>
          </cell>
          <cell r="M1337" t="str">
            <v>INVERTER</v>
          </cell>
          <cell r="N1337" t="str">
            <v>PCS</v>
          </cell>
          <cell r="O1337">
            <v>232</v>
          </cell>
          <cell r="P1337">
            <v>27</v>
          </cell>
          <cell r="Q1337" t="str">
            <v>SCHAFFNER</v>
          </cell>
          <cell r="R1337">
            <v>0</v>
          </cell>
          <cell r="S1337">
            <v>26.716799999999999</v>
          </cell>
          <cell r="T1337">
            <v>53.433599999999998</v>
          </cell>
          <cell r="U1337">
            <v>2</v>
          </cell>
        </row>
        <row r="1338">
          <cell r="A1338" t="str">
            <v>FS23293-30-72</v>
          </cell>
          <cell r="B1338" t="str">
            <v>GS084331</v>
          </cell>
          <cell r="C1338">
            <v>3</v>
          </cell>
          <cell r="D1338" t="str">
            <v>GI090717</v>
          </cell>
          <cell r="E1338">
            <v>20090213</v>
          </cell>
          <cell r="F1338" t="str">
            <v>7848</v>
          </cell>
          <cell r="G1338" t="str">
            <v>LM LIFTMATERIAL GMBH</v>
          </cell>
          <cell r="H1338" t="str">
            <v>STOCK SALES</v>
          </cell>
          <cell r="I1338">
            <v>89</v>
          </cell>
          <cell r="J1338" t="str">
            <v>Feb-2009</v>
          </cell>
          <cell r="K1338" t="str">
            <v>Feb-2009</v>
          </cell>
          <cell r="L1338" t="str">
            <v>GF</v>
          </cell>
          <cell r="M1338" t="str">
            <v>INVERTER</v>
          </cell>
          <cell r="N1338" t="str">
            <v>PCS</v>
          </cell>
          <cell r="O1338">
            <v>232</v>
          </cell>
          <cell r="P1338">
            <v>27</v>
          </cell>
          <cell r="Q1338" t="str">
            <v>SCHAFFNER</v>
          </cell>
          <cell r="R1338">
            <v>0</v>
          </cell>
          <cell r="S1338">
            <v>26.741199999999999</v>
          </cell>
          <cell r="T1338">
            <v>26.741199999999999</v>
          </cell>
          <cell r="U1338">
            <v>1</v>
          </cell>
        </row>
        <row r="1339">
          <cell r="A1339" t="str">
            <v>FS23293-30-72</v>
          </cell>
          <cell r="B1339" t="str">
            <v>GS084333</v>
          </cell>
          <cell r="C1339">
            <v>3</v>
          </cell>
          <cell r="D1339" t="str">
            <v>GI090718</v>
          </cell>
          <cell r="E1339">
            <v>20090213</v>
          </cell>
          <cell r="F1339" t="str">
            <v>7848</v>
          </cell>
          <cell r="G1339" t="str">
            <v>LM LIFTMATERIAL GMBH</v>
          </cell>
          <cell r="H1339" t="str">
            <v>STOCK SALES</v>
          </cell>
          <cell r="I1339">
            <v>88</v>
          </cell>
          <cell r="J1339" t="str">
            <v>Feb-2009</v>
          </cell>
          <cell r="K1339" t="str">
            <v>Feb-2009</v>
          </cell>
          <cell r="L1339" t="str">
            <v>GF</v>
          </cell>
          <cell r="M1339" t="str">
            <v>INVERTER</v>
          </cell>
          <cell r="N1339" t="str">
            <v>PCS</v>
          </cell>
          <cell r="O1339">
            <v>232</v>
          </cell>
          <cell r="P1339">
            <v>27</v>
          </cell>
          <cell r="Q1339" t="str">
            <v>SCHAFFNER</v>
          </cell>
          <cell r="R1339">
            <v>0</v>
          </cell>
          <cell r="S1339">
            <v>26.741199999999999</v>
          </cell>
          <cell r="T1339">
            <v>26.741199999999999</v>
          </cell>
          <cell r="U1339">
            <v>1</v>
          </cell>
        </row>
        <row r="1340">
          <cell r="A1340" t="str">
            <v>FS23293-30-72</v>
          </cell>
          <cell r="B1340" t="str">
            <v>GS084334</v>
          </cell>
          <cell r="C1340">
            <v>3</v>
          </cell>
          <cell r="D1340" t="str">
            <v>GI090719</v>
          </cell>
          <cell r="E1340">
            <v>20090213</v>
          </cell>
          <cell r="F1340" t="str">
            <v>7848</v>
          </cell>
          <cell r="G1340" t="str">
            <v>LM LIFTMATERIAL GMBH</v>
          </cell>
          <cell r="H1340" t="str">
            <v>STOCK SALES</v>
          </cell>
          <cell r="I1340">
            <v>87</v>
          </cell>
          <cell r="J1340" t="str">
            <v>Feb-2009</v>
          </cell>
          <cell r="K1340" t="str">
            <v>Feb-2009</v>
          </cell>
          <cell r="L1340" t="str">
            <v>GF</v>
          </cell>
          <cell r="M1340" t="str">
            <v>INVERTER</v>
          </cell>
          <cell r="N1340" t="str">
            <v>PCS</v>
          </cell>
          <cell r="O1340">
            <v>232</v>
          </cell>
          <cell r="P1340">
            <v>27</v>
          </cell>
          <cell r="Q1340" t="str">
            <v>SCHAFFNER</v>
          </cell>
          <cell r="R1340">
            <v>0</v>
          </cell>
          <cell r="S1340">
            <v>26.741199999999999</v>
          </cell>
          <cell r="T1340">
            <v>26.741199999999999</v>
          </cell>
          <cell r="U1340">
            <v>1</v>
          </cell>
        </row>
        <row r="1341">
          <cell r="A1341" t="str">
            <v>FS23293-30-72</v>
          </cell>
          <cell r="B1341" t="str">
            <v>GS090537</v>
          </cell>
          <cell r="C1341">
            <v>2</v>
          </cell>
          <cell r="D1341" t="str">
            <v>GI090723</v>
          </cell>
          <cell r="E1341">
            <v>20090216</v>
          </cell>
          <cell r="F1341" t="str">
            <v>7760</v>
          </cell>
          <cell r="G1341" t="str">
            <v>BIMEX SRL</v>
          </cell>
          <cell r="H1341" t="str">
            <v>STOCK SALES</v>
          </cell>
          <cell r="I1341">
            <v>226</v>
          </cell>
          <cell r="J1341" t="str">
            <v>Feb-2009</v>
          </cell>
          <cell r="K1341" t="str">
            <v>Feb-2009</v>
          </cell>
          <cell r="L1341" t="str">
            <v>GF</v>
          </cell>
          <cell r="M1341" t="str">
            <v>INVERTER</v>
          </cell>
          <cell r="N1341" t="str">
            <v>PCS</v>
          </cell>
          <cell r="O1341">
            <v>232</v>
          </cell>
          <cell r="P1341">
            <v>27</v>
          </cell>
          <cell r="Q1341" t="str">
            <v>SCHAFFNER</v>
          </cell>
          <cell r="R1341">
            <v>0</v>
          </cell>
          <cell r="S1341">
            <v>26.716799999999999</v>
          </cell>
          <cell r="T1341">
            <v>26.716799999999999</v>
          </cell>
          <cell r="U1341">
            <v>1</v>
          </cell>
        </row>
        <row r="1342">
          <cell r="A1342" t="str">
            <v>FS23293-30-72</v>
          </cell>
          <cell r="B1342" t="str">
            <v>GS090533</v>
          </cell>
          <cell r="C1342">
            <v>4</v>
          </cell>
          <cell r="D1342" t="str">
            <v>GI090745</v>
          </cell>
          <cell r="E1342">
            <v>20090217</v>
          </cell>
          <cell r="F1342" t="str">
            <v>7710</v>
          </cell>
          <cell r="G1342" t="str">
            <v>NEW LIFT GMBH</v>
          </cell>
          <cell r="H1342" t="str">
            <v>STOCK SALES</v>
          </cell>
          <cell r="I1342">
            <v>224</v>
          </cell>
          <cell r="J1342" t="str">
            <v>Feb-2009</v>
          </cell>
          <cell r="K1342" t="str">
            <v>Feb-2009</v>
          </cell>
          <cell r="L1342" t="str">
            <v>GF</v>
          </cell>
          <cell r="M1342" t="str">
            <v>INVERTER</v>
          </cell>
          <cell r="N1342" t="str">
            <v>PCS</v>
          </cell>
          <cell r="O1342">
            <v>232</v>
          </cell>
          <cell r="P1342">
            <v>27</v>
          </cell>
          <cell r="Q1342" t="str">
            <v>SCHAFFNER</v>
          </cell>
          <cell r="R1342">
            <v>0</v>
          </cell>
          <cell r="S1342">
            <v>26.716799999999999</v>
          </cell>
          <cell r="T1342">
            <v>53.433599999999998</v>
          </cell>
          <cell r="U1342">
            <v>2</v>
          </cell>
        </row>
        <row r="1343">
          <cell r="A1343" t="str">
            <v>FS23293-30-72</v>
          </cell>
          <cell r="B1343" t="str">
            <v>GS090307</v>
          </cell>
          <cell r="C1343">
            <v>5</v>
          </cell>
          <cell r="D1343" t="str">
            <v>GI090741</v>
          </cell>
          <cell r="E1343">
            <v>20090217</v>
          </cell>
          <cell r="F1343" t="str">
            <v>7712</v>
          </cell>
          <cell r="G1343" t="str">
            <v>SODIMAS</v>
          </cell>
          <cell r="H1343" t="str">
            <v>STOCK SALES</v>
          </cell>
          <cell r="I1343">
            <v>207</v>
          </cell>
          <cell r="J1343" t="str">
            <v>Feb-2009</v>
          </cell>
          <cell r="K1343" t="str">
            <v>Feb-2009</v>
          </cell>
          <cell r="L1343" t="str">
            <v>GF</v>
          </cell>
          <cell r="M1343" t="str">
            <v>INVERTER</v>
          </cell>
          <cell r="N1343" t="str">
            <v>PCS</v>
          </cell>
          <cell r="O1343">
            <v>232</v>
          </cell>
          <cell r="P1343">
            <v>27</v>
          </cell>
          <cell r="Q1343" t="str">
            <v>SCHAFFNER</v>
          </cell>
          <cell r="R1343">
            <v>0</v>
          </cell>
          <cell r="S1343">
            <v>26.716799999999999</v>
          </cell>
          <cell r="T1343">
            <v>454.18559999999997</v>
          </cell>
          <cell r="U1343">
            <v>17</v>
          </cell>
        </row>
        <row r="1344">
          <cell r="A1344" t="str">
            <v>FS23293-30-72</v>
          </cell>
          <cell r="B1344" t="str">
            <v>GS090632</v>
          </cell>
          <cell r="C1344">
            <v>2</v>
          </cell>
          <cell r="D1344" t="str">
            <v>GI090778</v>
          </cell>
          <cell r="E1344">
            <v>20090220</v>
          </cell>
          <cell r="F1344" t="str">
            <v>4029</v>
          </cell>
          <cell r="G1344" t="str">
            <v>MONTANARI GIULIO &amp; C.S.R.L.</v>
          </cell>
          <cell r="H1344" t="str">
            <v>STOCK SALES</v>
          </cell>
          <cell r="I1344">
            <v>206</v>
          </cell>
          <cell r="J1344" t="str">
            <v>Feb-2009</v>
          </cell>
          <cell r="K1344" t="str">
            <v>Feb-2009</v>
          </cell>
          <cell r="L1344" t="str">
            <v>GF</v>
          </cell>
          <cell r="M1344" t="str">
            <v>INVERTER</v>
          </cell>
          <cell r="N1344" t="str">
            <v>PCS</v>
          </cell>
          <cell r="O1344">
            <v>232</v>
          </cell>
          <cell r="P1344">
            <v>27</v>
          </cell>
          <cell r="Q1344" t="str">
            <v>SCHAFFNER</v>
          </cell>
          <cell r="R1344">
            <v>0</v>
          </cell>
          <cell r="S1344">
            <v>26.716799999999999</v>
          </cell>
          <cell r="T1344">
            <v>26.716799999999999</v>
          </cell>
          <cell r="U1344">
            <v>1</v>
          </cell>
        </row>
        <row r="1345">
          <cell r="A1345" t="str">
            <v>FS23293-30-72</v>
          </cell>
          <cell r="B1345" t="str">
            <v>GS090502</v>
          </cell>
          <cell r="C1345">
            <v>3</v>
          </cell>
          <cell r="D1345" t="str">
            <v>GI090776</v>
          </cell>
          <cell r="E1345">
            <v>20090223</v>
          </cell>
          <cell r="F1345" t="str">
            <v>7215</v>
          </cell>
          <cell r="G1345" t="str">
            <v>AMTEK SPOL. S R. O. SP. Z O. O.</v>
          </cell>
          <cell r="H1345" t="str">
            <v>STOCK SALES</v>
          </cell>
          <cell r="I1345">
            <v>196</v>
          </cell>
          <cell r="J1345" t="str">
            <v>Feb-2009</v>
          </cell>
          <cell r="K1345" t="str">
            <v>Feb-2009</v>
          </cell>
          <cell r="L1345" t="str">
            <v>GF</v>
          </cell>
          <cell r="M1345" t="str">
            <v>INVERTER</v>
          </cell>
          <cell r="N1345" t="str">
            <v>PCS</v>
          </cell>
          <cell r="O1345">
            <v>232</v>
          </cell>
          <cell r="P1345">
            <v>27</v>
          </cell>
          <cell r="Q1345" t="str">
            <v>SCHAFFNER</v>
          </cell>
          <cell r="R1345">
            <v>0</v>
          </cell>
          <cell r="S1345">
            <v>26.716799999999999</v>
          </cell>
          <cell r="T1345">
            <v>267.16800000000001</v>
          </cell>
          <cell r="U1345">
            <v>10</v>
          </cell>
        </row>
        <row r="1346">
          <cell r="A1346" t="str">
            <v>FS23293-30-72</v>
          </cell>
          <cell r="B1346" t="str">
            <v>GS090714</v>
          </cell>
          <cell r="C1346">
            <v>2</v>
          </cell>
          <cell r="D1346" t="str">
            <v>GI090856</v>
          </cell>
          <cell r="E1346">
            <v>20090223</v>
          </cell>
          <cell r="F1346" t="str">
            <v>7097</v>
          </cell>
          <cell r="G1346" t="str">
            <v>ATB BENELUX B.V.</v>
          </cell>
          <cell r="H1346" t="str">
            <v>STOCK SALES</v>
          </cell>
          <cell r="I1346">
            <v>195</v>
          </cell>
          <cell r="J1346" t="str">
            <v>Feb-2009</v>
          </cell>
          <cell r="K1346" t="str">
            <v>Feb-2009</v>
          </cell>
          <cell r="L1346" t="str">
            <v>GF</v>
          </cell>
          <cell r="M1346" t="str">
            <v>INVERTER</v>
          </cell>
          <cell r="N1346" t="str">
            <v>PCS</v>
          </cell>
          <cell r="O1346">
            <v>232</v>
          </cell>
          <cell r="P1346">
            <v>27</v>
          </cell>
          <cell r="Q1346" t="str">
            <v>SCHAFFNER</v>
          </cell>
          <cell r="R1346">
            <v>0</v>
          </cell>
          <cell r="S1346">
            <v>26.716799999999999</v>
          </cell>
          <cell r="T1346">
            <v>26.716799999999999</v>
          </cell>
          <cell r="U1346">
            <v>1</v>
          </cell>
        </row>
        <row r="1347">
          <cell r="A1347" t="str">
            <v>FS23293-30-72</v>
          </cell>
          <cell r="B1347" t="str">
            <v>GS090616</v>
          </cell>
          <cell r="C1347">
            <v>166</v>
          </cell>
          <cell r="D1347" t="str">
            <v>GI090887</v>
          </cell>
          <cell r="E1347">
            <v>20090225</v>
          </cell>
          <cell r="F1347" t="str">
            <v>4028</v>
          </cell>
          <cell r="G1347" t="str">
            <v>KON-TEK AUTOMATION AND DRIVES</v>
          </cell>
          <cell r="H1347" t="str">
            <v>STOCK SALES</v>
          </cell>
          <cell r="I1347">
            <v>185</v>
          </cell>
          <cell r="J1347" t="str">
            <v>Feb-2009</v>
          </cell>
          <cell r="K1347" t="str">
            <v>Feb-2009</v>
          </cell>
          <cell r="L1347" t="str">
            <v>GF</v>
          </cell>
          <cell r="M1347" t="str">
            <v>INVERTER</v>
          </cell>
          <cell r="N1347" t="str">
            <v>PCS</v>
          </cell>
          <cell r="O1347">
            <v>232</v>
          </cell>
          <cell r="P1347">
            <v>27</v>
          </cell>
          <cell r="Q1347" t="str">
            <v>SCHAFFNER</v>
          </cell>
          <cell r="R1347">
            <v>0</v>
          </cell>
          <cell r="S1347">
            <v>26.716799999999999</v>
          </cell>
          <cell r="T1347">
            <v>267.16800000000001</v>
          </cell>
          <cell r="U1347">
            <v>10</v>
          </cell>
        </row>
        <row r="1348">
          <cell r="A1348" t="str">
            <v>FS23293-30-72</v>
          </cell>
          <cell r="B1348" t="str">
            <v>GS090402</v>
          </cell>
          <cell r="C1348">
            <v>5</v>
          </cell>
          <cell r="D1348" t="str">
            <v>GI090827</v>
          </cell>
          <cell r="E1348">
            <v>20090225</v>
          </cell>
          <cell r="F1348" t="str">
            <v>7712</v>
          </cell>
          <cell r="G1348" t="str">
            <v>SODIMAS</v>
          </cell>
          <cell r="H1348" t="str">
            <v>STOCK SALES</v>
          </cell>
          <cell r="I1348">
            <v>161</v>
          </cell>
          <cell r="J1348" t="str">
            <v>Feb-2009</v>
          </cell>
          <cell r="K1348" t="str">
            <v>Feb-2009</v>
          </cell>
          <cell r="L1348" t="str">
            <v>GF</v>
          </cell>
          <cell r="M1348" t="str">
            <v>INVERTER</v>
          </cell>
          <cell r="N1348" t="str">
            <v>PCS</v>
          </cell>
          <cell r="O1348">
            <v>232</v>
          </cell>
          <cell r="P1348">
            <v>27</v>
          </cell>
          <cell r="Q1348" t="str">
            <v>SCHAFFNER</v>
          </cell>
          <cell r="R1348">
            <v>0</v>
          </cell>
          <cell r="S1348">
            <v>26.716799999999999</v>
          </cell>
          <cell r="T1348">
            <v>641.20319999999992</v>
          </cell>
          <cell r="U1348">
            <v>24</v>
          </cell>
        </row>
        <row r="1349">
          <cell r="A1349" t="str">
            <v>FS23293-30-72</v>
          </cell>
          <cell r="B1349" t="str">
            <v>GS090478</v>
          </cell>
          <cell r="C1349">
            <v>2</v>
          </cell>
          <cell r="D1349" t="str">
            <v>GI090907</v>
          </cell>
          <cell r="E1349">
            <v>20090226</v>
          </cell>
          <cell r="F1349" t="str">
            <v>7511</v>
          </cell>
          <cell r="G1349" t="str">
            <v>D.M.G. S.P.A.</v>
          </cell>
          <cell r="H1349" t="str">
            <v>STOCK SALES</v>
          </cell>
          <cell r="I1349">
            <v>121</v>
          </cell>
          <cell r="J1349" t="str">
            <v>Feb-2009</v>
          </cell>
          <cell r="K1349" t="str">
            <v>Feb-2009</v>
          </cell>
          <cell r="L1349" t="str">
            <v>GF</v>
          </cell>
          <cell r="M1349" t="str">
            <v>INVERTER</v>
          </cell>
          <cell r="N1349" t="str">
            <v>PCS</v>
          </cell>
          <cell r="O1349">
            <v>232</v>
          </cell>
          <cell r="P1349">
            <v>27</v>
          </cell>
          <cell r="Q1349" t="str">
            <v>SCHAFFNER</v>
          </cell>
          <cell r="R1349">
            <v>0</v>
          </cell>
          <cell r="S1349">
            <v>26.716799999999999</v>
          </cell>
          <cell r="T1349">
            <v>1068.672</v>
          </cell>
          <cell r="U1349">
            <v>40</v>
          </cell>
        </row>
        <row r="1350">
          <cell r="A1350" t="str">
            <v>FS23293-30-72</v>
          </cell>
          <cell r="B1350" t="str">
            <v>GS090628</v>
          </cell>
          <cell r="C1350">
            <v>4</v>
          </cell>
          <cell r="D1350" t="str">
            <v>GI090935</v>
          </cell>
          <cell r="E1350">
            <v>20090227</v>
          </cell>
          <cell r="F1350" t="str">
            <v>7869</v>
          </cell>
          <cell r="G1350" t="str">
            <v>SQUASC S.R.L</v>
          </cell>
          <cell r="H1350" t="str">
            <v>STOCK SALES</v>
          </cell>
          <cell r="I1350">
            <v>116</v>
          </cell>
          <cell r="J1350" t="str">
            <v>Feb-2009</v>
          </cell>
          <cell r="K1350" t="str">
            <v>Feb-2009</v>
          </cell>
          <cell r="L1350" t="str">
            <v>GF</v>
          </cell>
          <cell r="M1350" t="str">
            <v>INVERTER</v>
          </cell>
          <cell r="N1350" t="str">
            <v>PCS</v>
          </cell>
          <cell r="O1350">
            <v>232</v>
          </cell>
          <cell r="P1350">
            <v>27</v>
          </cell>
          <cell r="Q1350" t="str">
            <v>SCHAFFNER</v>
          </cell>
          <cell r="R1350">
            <v>0</v>
          </cell>
          <cell r="S1350">
            <v>26.716799999999999</v>
          </cell>
          <cell r="T1350">
            <v>133.584</v>
          </cell>
          <cell r="U1350">
            <v>5</v>
          </cell>
        </row>
        <row r="1351">
          <cell r="A1351" t="str">
            <v>FS23293-42-72</v>
          </cell>
          <cell r="B1351" t="str">
            <v>GS090689</v>
          </cell>
          <cell r="C1351">
            <v>4</v>
          </cell>
          <cell r="D1351" t="str">
            <v>GI090824</v>
          </cell>
          <cell r="E1351">
            <v>20090220</v>
          </cell>
          <cell r="F1351" t="str">
            <v>7215</v>
          </cell>
          <cell r="G1351" t="str">
            <v>AMTEK SPOL. S R. O. SP. Z O. O.</v>
          </cell>
          <cell r="H1351" t="str">
            <v>STOCK SALES</v>
          </cell>
          <cell r="I1351">
            <v>53</v>
          </cell>
          <cell r="J1351" t="str">
            <v>Feb-2009</v>
          </cell>
          <cell r="K1351" t="str">
            <v>Feb-2009</v>
          </cell>
          <cell r="L1351" t="str">
            <v>GF</v>
          </cell>
          <cell r="M1351" t="str">
            <v>INVERTER</v>
          </cell>
          <cell r="N1351" t="str">
            <v>PCS</v>
          </cell>
          <cell r="O1351">
            <v>65</v>
          </cell>
          <cell r="P1351">
            <v>30</v>
          </cell>
          <cell r="Q1351" t="str">
            <v>SCHAFFNER</v>
          </cell>
          <cell r="R1351">
            <v>0</v>
          </cell>
          <cell r="S1351">
            <v>29.6233</v>
          </cell>
          <cell r="T1351">
            <v>148.1165</v>
          </cell>
          <cell r="U1351">
            <v>5</v>
          </cell>
        </row>
        <row r="1352">
          <cell r="A1352" t="str">
            <v>FS23293-42-72</v>
          </cell>
          <cell r="B1352" t="str">
            <v>GS084356</v>
          </cell>
          <cell r="C1352">
            <v>3</v>
          </cell>
          <cell r="D1352" t="str">
            <v>GI090956</v>
          </cell>
          <cell r="E1352">
            <v>20090223</v>
          </cell>
          <cell r="F1352" t="str">
            <v>7848</v>
          </cell>
          <cell r="G1352" t="str">
            <v>LM LIFTMATERIAL GMBH</v>
          </cell>
          <cell r="H1352" t="str">
            <v>STOCK SALES</v>
          </cell>
          <cell r="I1352">
            <v>52</v>
          </cell>
          <cell r="J1352" t="str">
            <v>Feb-2009</v>
          </cell>
          <cell r="K1352" t="str">
            <v>Feb-2009</v>
          </cell>
          <cell r="L1352" t="str">
            <v>GF</v>
          </cell>
          <cell r="M1352" t="str">
            <v>INVERTER</v>
          </cell>
          <cell r="N1352" t="str">
            <v>PCS</v>
          </cell>
          <cell r="O1352">
            <v>65</v>
          </cell>
          <cell r="P1352">
            <v>30</v>
          </cell>
          <cell r="Q1352" t="str">
            <v>SCHAFFNER</v>
          </cell>
          <cell r="R1352">
            <v>0</v>
          </cell>
          <cell r="S1352">
            <v>29.6233</v>
          </cell>
          <cell r="T1352">
            <v>29.6233</v>
          </cell>
          <cell r="U1352">
            <v>1</v>
          </cell>
        </row>
        <row r="1353">
          <cell r="A1353" t="str">
            <v>FS23293-42-72</v>
          </cell>
          <cell r="B1353" t="str">
            <v>GS090282</v>
          </cell>
          <cell r="C1353">
            <v>3</v>
          </cell>
          <cell r="D1353" t="str">
            <v>GI090966</v>
          </cell>
          <cell r="E1353">
            <v>20090223</v>
          </cell>
          <cell r="F1353" t="str">
            <v>7848</v>
          </cell>
          <cell r="G1353" t="str">
            <v>LM LIFTMATERIAL GMBH</v>
          </cell>
          <cell r="H1353" t="str">
            <v>STOCK SALES</v>
          </cell>
          <cell r="I1353">
            <v>51</v>
          </cell>
          <cell r="J1353" t="str">
            <v>Feb-2009</v>
          </cell>
          <cell r="K1353" t="str">
            <v>Feb-2009</v>
          </cell>
          <cell r="L1353" t="str">
            <v>GF</v>
          </cell>
          <cell r="M1353" t="str">
            <v>INVERTER</v>
          </cell>
          <cell r="N1353" t="str">
            <v>PCS</v>
          </cell>
          <cell r="O1353">
            <v>65</v>
          </cell>
          <cell r="P1353">
            <v>30</v>
          </cell>
          <cell r="Q1353" t="str">
            <v>SCHAFFNER</v>
          </cell>
          <cell r="R1353">
            <v>0</v>
          </cell>
          <cell r="S1353">
            <v>29.6233</v>
          </cell>
          <cell r="T1353">
            <v>29.6233</v>
          </cell>
          <cell r="U1353">
            <v>1</v>
          </cell>
        </row>
        <row r="1354">
          <cell r="A1354" t="str">
            <v>FS23293-42-72</v>
          </cell>
          <cell r="B1354" t="str">
            <v>GS090280</v>
          </cell>
          <cell r="C1354">
            <v>3</v>
          </cell>
          <cell r="D1354" t="str">
            <v>GI090967</v>
          </cell>
          <cell r="E1354">
            <v>20090223</v>
          </cell>
          <cell r="F1354" t="str">
            <v>7848</v>
          </cell>
          <cell r="G1354" t="str">
            <v>LM LIFTMATERIAL GMBH</v>
          </cell>
          <cell r="H1354" t="str">
            <v>STOCK SALES</v>
          </cell>
          <cell r="I1354">
            <v>50</v>
          </cell>
          <cell r="J1354" t="str">
            <v>Feb-2009</v>
          </cell>
          <cell r="K1354" t="str">
            <v>Feb-2009</v>
          </cell>
          <cell r="L1354" t="str">
            <v>GF</v>
          </cell>
          <cell r="M1354" t="str">
            <v>INVERTER</v>
          </cell>
          <cell r="N1354" t="str">
            <v>PCS</v>
          </cell>
          <cell r="O1354">
            <v>65</v>
          </cell>
          <cell r="P1354">
            <v>30</v>
          </cell>
          <cell r="Q1354" t="str">
            <v>SCHAFFNER</v>
          </cell>
          <cell r="R1354">
            <v>0</v>
          </cell>
          <cell r="S1354">
            <v>29.6233</v>
          </cell>
          <cell r="T1354">
            <v>29.6233</v>
          </cell>
          <cell r="U1354">
            <v>1</v>
          </cell>
        </row>
        <row r="1355">
          <cell r="A1355" t="str">
            <v>FS23293-57-52</v>
          </cell>
          <cell r="B1355" t="str">
            <v>GS084163</v>
          </cell>
          <cell r="C1355">
            <v>3</v>
          </cell>
          <cell r="D1355" t="str">
            <v>GI090704</v>
          </cell>
          <cell r="E1355">
            <v>20090213</v>
          </cell>
          <cell r="F1355" t="str">
            <v>4450</v>
          </cell>
          <cell r="G1355" t="str">
            <v>FUJI ELECTRIC FA SUCURSAL EN ESPA?A</v>
          </cell>
          <cell r="H1355" t="str">
            <v>STOCK SALES</v>
          </cell>
          <cell r="I1355">
            <v>8</v>
          </cell>
          <cell r="J1355" t="str">
            <v>Feb-2009</v>
          </cell>
          <cell r="K1355" t="str">
            <v>Feb-2009</v>
          </cell>
          <cell r="L1355" t="str">
            <v>GF</v>
          </cell>
          <cell r="M1355" t="str">
            <v>INVERTER</v>
          </cell>
          <cell r="N1355" t="str">
            <v>PCS</v>
          </cell>
          <cell r="O1355">
            <v>13</v>
          </cell>
          <cell r="P1355">
            <v>43</v>
          </cell>
          <cell r="Q1355" t="str">
            <v>SCHAFFNER</v>
          </cell>
          <cell r="R1355">
            <v>0</v>
          </cell>
          <cell r="S1355">
            <v>43.000300000000003</v>
          </cell>
          <cell r="T1355">
            <v>215.00150000000002</v>
          </cell>
          <cell r="U1355">
            <v>5</v>
          </cell>
        </row>
        <row r="1356">
          <cell r="A1356" t="str">
            <v>FS23293-57-52</v>
          </cell>
          <cell r="B1356" t="str">
            <v>GS084163</v>
          </cell>
          <cell r="C1356">
            <v>4</v>
          </cell>
          <cell r="D1356" t="str">
            <v>GI090704</v>
          </cell>
          <cell r="E1356">
            <v>20090213</v>
          </cell>
          <cell r="F1356" t="str">
            <v>4450</v>
          </cell>
          <cell r="G1356" t="str">
            <v>FUJI ELECTRIC FA SUCURSAL EN ESPA?A</v>
          </cell>
          <cell r="H1356" t="str">
            <v>STOCK SALES</v>
          </cell>
          <cell r="I1356">
            <v>7</v>
          </cell>
          <cell r="J1356" t="str">
            <v>Feb-2009</v>
          </cell>
          <cell r="K1356" t="str">
            <v>Feb-2009</v>
          </cell>
          <cell r="L1356" t="str">
            <v>GF</v>
          </cell>
          <cell r="M1356" t="str">
            <v>INVERTER</v>
          </cell>
          <cell r="N1356" t="str">
            <v>PCS</v>
          </cell>
          <cell r="O1356">
            <v>13</v>
          </cell>
          <cell r="P1356">
            <v>43</v>
          </cell>
          <cell r="Q1356" t="str">
            <v>SCHAFFNER</v>
          </cell>
          <cell r="R1356">
            <v>0</v>
          </cell>
          <cell r="S1356">
            <v>43.000300000000003</v>
          </cell>
          <cell r="T1356">
            <v>43.000300000000003</v>
          </cell>
          <cell r="U1356">
            <v>1</v>
          </cell>
        </row>
        <row r="1357">
          <cell r="A1357" t="str">
            <v>FS5536-100-35</v>
          </cell>
          <cell r="B1357" t="str">
            <v>GS084097</v>
          </cell>
          <cell r="C1357">
            <v>2</v>
          </cell>
          <cell r="D1357" t="str">
            <v>GI090565</v>
          </cell>
          <cell r="E1357">
            <v>20090205</v>
          </cell>
          <cell r="F1357" t="str">
            <v>1060</v>
          </cell>
          <cell r="G1357" t="str">
            <v>FUJI ELECTRIC SYSTEMS CO. LTD.-SUZUKA</v>
          </cell>
          <cell r="H1357" t="str">
            <v>STOCK SALES</v>
          </cell>
          <cell r="I1357">
            <v>13</v>
          </cell>
          <cell r="J1357" t="str">
            <v>Feb-2009</v>
          </cell>
          <cell r="K1357" t="str">
            <v>Feb-2009</v>
          </cell>
          <cell r="L1357" t="str">
            <v>GF</v>
          </cell>
          <cell r="M1357" t="str">
            <v>INVERTER</v>
          </cell>
          <cell r="N1357" t="str">
            <v>PCS</v>
          </cell>
          <cell r="O1357">
            <v>16</v>
          </cell>
          <cell r="P1357">
            <v>109</v>
          </cell>
          <cell r="Q1357" t="str">
            <v>SCHAFFNER</v>
          </cell>
          <cell r="R1357">
            <v>0</v>
          </cell>
          <cell r="S1357">
            <v>109</v>
          </cell>
          <cell r="T1357">
            <v>327</v>
          </cell>
          <cell r="U1357">
            <v>3</v>
          </cell>
        </row>
        <row r="1358">
          <cell r="A1358" t="str">
            <v>FS5536-100-35</v>
          </cell>
          <cell r="B1358" t="str">
            <v>GS084140</v>
          </cell>
          <cell r="C1358">
            <v>1</v>
          </cell>
          <cell r="D1358" t="str">
            <v>GI090566</v>
          </cell>
          <cell r="E1358">
            <v>20090205</v>
          </cell>
          <cell r="F1358" t="str">
            <v>1060</v>
          </cell>
          <cell r="G1358" t="str">
            <v>FUJI ELECTRIC SYSTEMS CO. LTD.-SUZUKA</v>
          </cell>
          <cell r="H1358" t="str">
            <v>STOCK SALES</v>
          </cell>
          <cell r="I1358">
            <v>1</v>
          </cell>
          <cell r="J1358" t="str">
            <v>Feb-2009</v>
          </cell>
          <cell r="K1358" t="str">
            <v>Feb-2009</v>
          </cell>
          <cell r="L1358" t="str">
            <v>GF</v>
          </cell>
          <cell r="M1358" t="str">
            <v>INVERTER</v>
          </cell>
          <cell r="N1358" t="str">
            <v>PCS</v>
          </cell>
          <cell r="O1358">
            <v>16</v>
          </cell>
          <cell r="P1358">
            <v>109</v>
          </cell>
          <cell r="Q1358" t="str">
            <v>SCHAFFNER</v>
          </cell>
          <cell r="R1358">
            <v>0</v>
          </cell>
          <cell r="S1358">
            <v>109</v>
          </cell>
          <cell r="T1358">
            <v>1308</v>
          </cell>
          <cell r="U1358">
            <v>12</v>
          </cell>
        </row>
        <row r="1359">
          <cell r="A1359" t="str">
            <v>FS5536-12-07</v>
          </cell>
          <cell r="B1359" t="str">
            <v>GS090323</v>
          </cell>
          <cell r="C1359">
            <v>2</v>
          </cell>
          <cell r="D1359" t="str">
            <v>GI090413</v>
          </cell>
          <cell r="E1359">
            <v>20090202</v>
          </cell>
          <cell r="F1359" t="str">
            <v>4810</v>
          </cell>
          <cell r="G1359" t="str">
            <v>SST SERVO-SYSTEMTECHNIK GMBH</v>
          </cell>
          <cell r="H1359" t="str">
            <v>STOCK SALES</v>
          </cell>
          <cell r="I1359">
            <v>283</v>
          </cell>
          <cell r="J1359" t="str">
            <v>Feb-2009</v>
          </cell>
          <cell r="K1359" t="str">
            <v>Feb-2009</v>
          </cell>
          <cell r="L1359" t="str">
            <v>GF</v>
          </cell>
          <cell r="M1359" t="str">
            <v>INVERTER</v>
          </cell>
          <cell r="N1359" t="str">
            <v>PCS</v>
          </cell>
          <cell r="O1359">
            <v>287</v>
          </cell>
          <cell r="P1359">
            <v>27</v>
          </cell>
          <cell r="Q1359" t="str">
            <v>SCHAFFNER</v>
          </cell>
          <cell r="R1359">
            <v>0</v>
          </cell>
          <cell r="S1359">
            <v>26.5</v>
          </cell>
          <cell r="T1359">
            <v>106</v>
          </cell>
          <cell r="U1359">
            <v>4</v>
          </cell>
        </row>
        <row r="1360">
          <cell r="A1360" t="str">
            <v>FS5536-12-07</v>
          </cell>
          <cell r="B1360" t="str">
            <v>GS090348</v>
          </cell>
          <cell r="C1360">
            <v>7</v>
          </cell>
          <cell r="D1360" t="str">
            <v>GI090443</v>
          </cell>
          <cell r="E1360">
            <v>20090205</v>
          </cell>
          <cell r="F1360" t="str">
            <v>4380</v>
          </cell>
          <cell r="G1360" t="str">
            <v>AMTEK,  SPOL. S R.0.</v>
          </cell>
          <cell r="H1360" t="str">
            <v>STOCK SALES</v>
          </cell>
          <cell r="I1360">
            <v>279</v>
          </cell>
          <cell r="J1360" t="str">
            <v>Feb-2009</v>
          </cell>
          <cell r="K1360" t="str">
            <v>Feb-2009</v>
          </cell>
          <cell r="L1360" t="str">
            <v>GF</v>
          </cell>
          <cell r="M1360" t="str">
            <v>INVERTER</v>
          </cell>
          <cell r="N1360" t="str">
            <v>PCS</v>
          </cell>
          <cell r="O1360">
            <v>287</v>
          </cell>
          <cell r="P1360">
            <v>27</v>
          </cell>
          <cell r="Q1360" t="str">
            <v>SCHAFFNER</v>
          </cell>
          <cell r="R1360">
            <v>0</v>
          </cell>
          <cell r="S1360">
            <v>26.5</v>
          </cell>
          <cell r="T1360">
            <v>106</v>
          </cell>
          <cell r="U1360">
            <v>4</v>
          </cell>
        </row>
        <row r="1361">
          <cell r="A1361" t="str">
            <v>FS5536-12-07</v>
          </cell>
          <cell r="B1361" t="str">
            <v>GS090440</v>
          </cell>
          <cell r="C1361">
            <v>1</v>
          </cell>
          <cell r="D1361" t="str">
            <v>GI090574</v>
          </cell>
          <cell r="E1361">
            <v>20090205</v>
          </cell>
          <cell r="F1361" t="str">
            <v>4450</v>
          </cell>
          <cell r="G1361" t="str">
            <v>FUJI ELECTRIC FA SUCURSAL EN ESPA?A</v>
          </cell>
          <cell r="H1361" t="str">
            <v>STOCK SALES</v>
          </cell>
          <cell r="I1361">
            <v>241</v>
          </cell>
          <cell r="J1361" t="str">
            <v>Feb-2009</v>
          </cell>
          <cell r="K1361" t="str">
            <v>Feb-2009</v>
          </cell>
          <cell r="L1361" t="str">
            <v>GF</v>
          </cell>
          <cell r="M1361" t="str">
            <v>INVERTER</v>
          </cell>
          <cell r="N1361" t="str">
            <v>PCS</v>
          </cell>
          <cell r="O1361">
            <v>287</v>
          </cell>
          <cell r="P1361">
            <v>27</v>
          </cell>
          <cell r="Q1361" t="str">
            <v>SCHAFFNER</v>
          </cell>
          <cell r="R1361">
            <v>0</v>
          </cell>
          <cell r="S1361">
            <v>26.5</v>
          </cell>
          <cell r="T1361">
            <v>1007</v>
          </cell>
          <cell r="U1361">
            <v>38</v>
          </cell>
        </row>
        <row r="1362">
          <cell r="A1362" t="str">
            <v>FS5536-12-07</v>
          </cell>
          <cell r="B1362" t="str">
            <v>GS090439</v>
          </cell>
          <cell r="C1362">
            <v>3</v>
          </cell>
          <cell r="D1362" t="str">
            <v>GI090570</v>
          </cell>
          <cell r="E1362">
            <v>20090205</v>
          </cell>
          <cell r="F1362" t="str">
            <v>1301</v>
          </cell>
          <cell r="G1362" t="str">
            <v>MVR - MOTORI, VENTILATORI, RIDUTTORI S.R.L.</v>
          </cell>
          <cell r="H1362" t="str">
            <v>STOCK SALES</v>
          </cell>
          <cell r="I1362">
            <v>233</v>
          </cell>
          <cell r="J1362" t="str">
            <v>Feb-2009</v>
          </cell>
          <cell r="K1362" t="str">
            <v>Feb-2009</v>
          </cell>
          <cell r="L1362" t="str">
            <v>GF</v>
          </cell>
          <cell r="M1362" t="str">
            <v>INVERTER</v>
          </cell>
          <cell r="N1362" t="str">
            <v>PCS</v>
          </cell>
          <cell r="O1362">
            <v>287</v>
          </cell>
          <cell r="P1362">
            <v>27</v>
          </cell>
          <cell r="Q1362" t="str">
            <v>SCHAFFNER</v>
          </cell>
          <cell r="R1362">
            <v>0</v>
          </cell>
          <cell r="S1362">
            <v>26.5</v>
          </cell>
          <cell r="T1362">
            <v>212</v>
          </cell>
          <cell r="U1362">
            <v>8</v>
          </cell>
        </row>
        <row r="1363">
          <cell r="A1363" t="str">
            <v>FS5536-180-40</v>
          </cell>
          <cell r="B1363" t="str">
            <v>GS090521</v>
          </cell>
          <cell r="C1363">
            <v>2</v>
          </cell>
          <cell r="D1363" t="str">
            <v>GI090667</v>
          </cell>
          <cell r="E1363">
            <v>20090212</v>
          </cell>
          <cell r="F1363" t="str">
            <v>4080</v>
          </cell>
          <cell r="G1363" t="str">
            <v>SIDE SERVICIO INDUSTRIAL DE ELECTRONICA SA</v>
          </cell>
          <cell r="H1363" t="str">
            <v>STOCK SALES</v>
          </cell>
          <cell r="I1363">
            <v>43</v>
          </cell>
          <cell r="J1363" t="str">
            <v>Feb-2009</v>
          </cell>
          <cell r="K1363" t="str">
            <v>Feb-2009</v>
          </cell>
          <cell r="L1363" t="str">
            <v>GF</v>
          </cell>
          <cell r="M1363" t="str">
            <v>INVERTER</v>
          </cell>
          <cell r="N1363" t="str">
            <v>PCS</v>
          </cell>
          <cell r="O1363">
            <v>44</v>
          </cell>
          <cell r="P1363">
            <v>182</v>
          </cell>
          <cell r="Q1363" t="str">
            <v>SCHAFFNER</v>
          </cell>
          <cell r="R1363">
            <v>0</v>
          </cell>
          <cell r="S1363">
            <v>182</v>
          </cell>
          <cell r="T1363">
            <v>182</v>
          </cell>
          <cell r="U1363">
            <v>1</v>
          </cell>
        </row>
        <row r="1364">
          <cell r="A1364" t="str">
            <v>FS5536-180-40</v>
          </cell>
          <cell r="B1364" t="str">
            <v>GS090710</v>
          </cell>
          <cell r="C1364">
            <v>3</v>
          </cell>
          <cell r="D1364" t="str">
            <v>GI090852</v>
          </cell>
          <cell r="E1364">
            <v>20090225</v>
          </cell>
          <cell r="F1364" t="str">
            <v>1060</v>
          </cell>
          <cell r="G1364" t="str">
            <v>FUJI ELECTRIC SYSTEMS CO. LTD.-SUZUKA</v>
          </cell>
          <cell r="H1364" t="str">
            <v>STOCK SALES</v>
          </cell>
          <cell r="I1364">
            <v>40</v>
          </cell>
          <cell r="J1364" t="str">
            <v>Feb-2009</v>
          </cell>
          <cell r="K1364" t="str">
            <v>Feb-2009</v>
          </cell>
          <cell r="L1364" t="str">
            <v>GF</v>
          </cell>
          <cell r="M1364" t="str">
            <v>INVERTER</v>
          </cell>
          <cell r="N1364" t="str">
            <v>PCS</v>
          </cell>
          <cell r="O1364">
            <v>44</v>
          </cell>
          <cell r="P1364">
            <v>182</v>
          </cell>
          <cell r="Q1364" t="str">
            <v>SCHAFFNER</v>
          </cell>
          <cell r="R1364">
            <v>0</v>
          </cell>
          <cell r="S1364">
            <v>182</v>
          </cell>
          <cell r="T1364">
            <v>546</v>
          </cell>
          <cell r="U1364">
            <v>3</v>
          </cell>
        </row>
        <row r="1365">
          <cell r="A1365" t="str">
            <v>FS5536-180-40</v>
          </cell>
          <cell r="B1365" t="str">
            <v>GS090710</v>
          </cell>
          <cell r="C1365">
            <v>4</v>
          </cell>
          <cell r="D1365" t="str">
            <v>GI090852</v>
          </cell>
          <cell r="E1365">
            <v>20090225</v>
          </cell>
          <cell r="F1365" t="str">
            <v>1060</v>
          </cell>
          <cell r="G1365" t="str">
            <v>FUJI ELECTRIC SYSTEMS CO. LTD.-SUZUKA</v>
          </cell>
          <cell r="H1365" t="str">
            <v>STOCK SALES</v>
          </cell>
          <cell r="I1365">
            <v>37</v>
          </cell>
          <cell r="J1365" t="str">
            <v>Feb-2009</v>
          </cell>
          <cell r="K1365" t="str">
            <v>Feb-2009</v>
          </cell>
          <cell r="L1365" t="str">
            <v>GF</v>
          </cell>
          <cell r="M1365" t="str">
            <v>INVERTER</v>
          </cell>
          <cell r="N1365" t="str">
            <v>PCS</v>
          </cell>
          <cell r="O1365">
            <v>44</v>
          </cell>
          <cell r="P1365">
            <v>182</v>
          </cell>
          <cell r="Q1365" t="str">
            <v>SCHAFFNER</v>
          </cell>
          <cell r="R1365">
            <v>0</v>
          </cell>
          <cell r="S1365">
            <v>182</v>
          </cell>
          <cell r="T1365">
            <v>546</v>
          </cell>
          <cell r="U1365">
            <v>3</v>
          </cell>
        </row>
        <row r="1366">
          <cell r="A1366" t="str">
            <v>FS5536-35-07</v>
          </cell>
          <cell r="B1366" t="str">
            <v>GS090334</v>
          </cell>
          <cell r="C1366">
            <v>2</v>
          </cell>
          <cell r="D1366" t="str">
            <v>GI090488</v>
          </cell>
          <cell r="E1366">
            <v>20090202</v>
          </cell>
          <cell r="F1366" t="str">
            <v>4810</v>
          </cell>
          <cell r="G1366" t="str">
            <v>SST SERVO-SYSTEMTECHNIK GMBH</v>
          </cell>
          <cell r="H1366" t="str">
            <v>STOCK SALES</v>
          </cell>
          <cell r="I1366">
            <v>101</v>
          </cell>
          <cell r="J1366" t="str">
            <v>Feb-2009</v>
          </cell>
          <cell r="K1366" t="str">
            <v>Feb-2009</v>
          </cell>
          <cell r="L1366" t="str">
            <v>GF</v>
          </cell>
          <cell r="M1366" t="str">
            <v>INVERTER</v>
          </cell>
          <cell r="N1366" t="str">
            <v>PCS</v>
          </cell>
          <cell r="O1366">
            <v>102</v>
          </cell>
          <cell r="P1366">
            <v>36</v>
          </cell>
          <cell r="Q1366" t="str">
            <v>SCHAFFNER</v>
          </cell>
          <cell r="R1366">
            <v>0</v>
          </cell>
          <cell r="S1366">
            <v>36.200099999999999</v>
          </cell>
          <cell r="T1366">
            <v>36.200099999999999</v>
          </cell>
          <cell r="U1366">
            <v>1</v>
          </cell>
        </row>
        <row r="1367">
          <cell r="A1367" t="str">
            <v>FS5536-35-07</v>
          </cell>
          <cell r="B1367" t="str">
            <v>GS090323</v>
          </cell>
          <cell r="C1367">
            <v>4</v>
          </cell>
          <cell r="D1367" t="str">
            <v>GI090413</v>
          </cell>
          <cell r="E1367">
            <v>20090202</v>
          </cell>
          <cell r="F1367" t="str">
            <v>4810</v>
          </cell>
          <cell r="G1367" t="str">
            <v>SST SERVO-SYSTEMTECHNIK GMBH</v>
          </cell>
          <cell r="H1367" t="str">
            <v>STOCK SALES</v>
          </cell>
          <cell r="I1367">
            <v>100</v>
          </cell>
          <cell r="J1367" t="str">
            <v>Feb-2009</v>
          </cell>
          <cell r="K1367" t="str">
            <v>Feb-2009</v>
          </cell>
          <cell r="L1367" t="str">
            <v>GF</v>
          </cell>
          <cell r="M1367" t="str">
            <v>INVERTER</v>
          </cell>
          <cell r="N1367" t="str">
            <v>PCS</v>
          </cell>
          <cell r="O1367">
            <v>102</v>
          </cell>
          <cell r="P1367">
            <v>36</v>
          </cell>
          <cell r="Q1367" t="str">
            <v>SCHAFFNER</v>
          </cell>
          <cell r="R1367">
            <v>0</v>
          </cell>
          <cell r="S1367">
            <v>36.200099999999999</v>
          </cell>
          <cell r="T1367">
            <v>36.200099999999999</v>
          </cell>
          <cell r="U1367">
            <v>1</v>
          </cell>
        </row>
        <row r="1368">
          <cell r="A1368" t="str">
            <v>FS5536-35-07</v>
          </cell>
          <cell r="B1368" t="str">
            <v>GS090369</v>
          </cell>
          <cell r="C1368">
            <v>2</v>
          </cell>
          <cell r="D1368" t="str">
            <v>GI090489</v>
          </cell>
          <cell r="E1368">
            <v>20090202</v>
          </cell>
          <cell r="F1368" t="str">
            <v>7412</v>
          </cell>
          <cell r="G1368" t="str">
            <v>BOLIN TECHNOLOGIES GMBH</v>
          </cell>
          <cell r="H1368" t="str">
            <v>STOCK SALES</v>
          </cell>
          <cell r="I1368">
            <v>98</v>
          </cell>
          <cell r="J1368" t="str">
            <v>Feb-2009</v>
          </cell>
          <cell r="K1368" t="str">
            <v>Feb-2009</v>
          </cell>
          <cell r="L1368" t="str">
            <v>GF</v>
          </cell>
          <cell r="M1368" t="str">
            <v>INVERTER</v>
          </cell>
          <cell r="N1368" t="str">
            <v>PCS</v>
          </cell>
          <cell r="O1368">
            <v>102</v>
          </cell>
          <cell r="P1368">
            <v>36</v>
          </cell>
          <cell r="Q1368" t="str">
            <v>SCHAFFNER</v>
          </cell>
          <cell r="R1368">
            <v>0</v>
          </cell>
          <cell r="S1368">
            <v>36.200099999999999</v>
          </cell>
          <cell r="T1368">
            <v>72.400199999999998</v>
          </cell>
          <cell r="U1368">
            <v>2</v>
          </cell>
        </row>
        <row r="1369">
          <cell r="A1369" t="str">
            <v>FS5536-35-07</v>
          </cell>
          <cell r="B1369" t="str">
            <v>GS090397</v>
          </cell>
          <cell r="C1369">
            <v>4</v>
          </cell>
          <cell r="D1369" t="str">
            <v>GI090512</v>
          </cell>
          <cell r="E1369">
            <v>20090203</v>
          </cell>
          <cell r="F1369" t="str">
            <v>7489</v>
          </cell>
          <cell r="G1369" t="str">
            <v>ALPHA MOTION S. A.</v>
          </cell>
          <cell r="H1369" t="str">
            <v>STOCK SALES</v>
          </cell>
          <cell r="I1369">
            <v>90</v>
          </cell>
          <cell r="J1369" t="str">
            <v>Feb-2009</v>
          </cell>
          <cell r="K1369" t="str">
            <v>Feb-2009</v>
          </cell>
          <cell r="L1369" t="str">
            <v>GF</v>
          </cell>
          <cell r="M1369" t="str">
            <v>INVERTER</v>
          </cell>
          <cell r="N1369" t="str">
            <v>PCS</v>
          </cell>
          <cell r="O1369">
            <v>102</v>
          </cell>
          <cell r="P1369">
            <v>36</v>
          </cell>
          <cell r="Q1369" t="str">
            <v>SCHAFFNER</v>
          </cell>
          <cell r="R1369">
            <v>0</v>
          </cell>
          <cell r="S1369">
            <v>36.200099999999999</v>
          </cell>
          <cell r="T1369">
            <v>289.60079999999999</v>
          </cell>
          <cell r="U1369">
            <v>8</v>
          </cell>
        </row>
        <row r="1370">
          <cell r="A1370" t="str">
            <v>FS5536-35-07</v>
          </cell>
          <cell r="B1370" t="str">
            <v>GS090400</v>
          </cell>
          <cell r="C1370">
            <v>1</v>
          </cell>
          <cell r="D1370" t="str">
            <v>GI090524</v>
          </cell>
          <cell r="E1370">
            <v>20090203</v>
          </cell>
          <cell r="F1370" t="str">
            <v>4080</v>
          </cell>
          <cell r="G1370" t="str">
            <v>SIDE SERVICIO INDUSTRIAL DE ELECTRONICA SA</v>
          </cell>
          <cell r="H1370" t="str">
            <v>STOCK SALES</v>
          </cell>
          <cell r="I1370">
            <v>85</v>
          </cell>
          <cell r="J1370" t="str">
            <v>Feb-2009</v>
          </cell>
          <cell r="K1370" t="str">
            <v>Feb-2009</v>
          </cell>
          <cell r="L1370" t="str">
            <v>GF</v>
          </cell>
          <cell r="M1370" t="str">
            <v>INVERTER</v>
          </cell>
          <cell r="N1370" t="str">
            <v>PCS</v>
          </cell>
          <cell r="O1370">
            <v>102</v>
          </cell>
          <cell r="P1370">
            <v>36</v>
          </cell>
          <cell r="Q1370" t="str">
            <v>SCHAFFNER</v>
          </cell>
          <cell r="R1370">
            <v>0</v>
          </cell>
          <cell r="S1370">
            <v>36.200099999999999</v>
          </cell>
          <cell r="T1370">
            <v>181.00049999999999</v>
          </cell>
          <cell r="U1370">
            <v>5</v>
          </cell>
        </row>
        <row r="1371">
          <cell r="A1371" t="str">
            <v>FS5536-35-07</v>
          </cell>
          <cell r="B1371" t="str">
            <v>GS090409</v>
          </cell>
          <cell r="C1371">
            <v>2</v>
          </cell>
          <cell r="D1371" t="str">
            <v>GI090542</v>
          </cell>
          <cell r="E1371">
            <v>20090204</v>
          </cell>
          <cell r="F1371" t="str">
            <v>7412</v>
          </cell>
          <cell r="G1371" t="str">
            <v>BOLIN TECHNOLOGIES GMBH</v>
          </cell>
          <cell r="H1371" t="str">
            <v>STOCK SALES</v>
          </cell>
          <cell r="I1371">
            <v>83</v>
          </cell>
          <cell r="J1371" t="str">
            <v>Feb-2009</v>
          </cell>
          <cell r="K1371" t="str">
            <v>Feb-2009</v>
          </cell>
          <cell r="L1371" t="str">
            <v>GF</v>
          </cell>
          <cell r="M1371" t="str">
            <v>INVERTER</v>
          </cell>
          <cell r="N1371" t="str">
            <v>PCS</v>
          </cell>
          <cell r="O1371">
            <v>102</v>
          </cell>
          <cell r="P1371">
            <v>36</v>
          </cell>
          <cell r="Q1371" t="str">
            <v>SCHAFFNER</v>
          </cell>
          <cell r="R1371">
            <v>0</v>
          </cell>
          <cell r="S1371">
            <v>36.200099999999999</v>
          </cell>
          <cell r="T1371">
            <v>72.400199999999998</v>
          </cell>
          <cell r="U1371">
            <v>2</v>
          </cell>
        </row>
        <row r="1372">
          <cell r="A1372" t="str">
            <v>FS5536-35-07</v>
          </cell>
          <cell r="B1372" t="str">
            <v>GS090408</v>
          </cell>
          <cell r="C1372">
            <v>2</v>
          </cell>
          <cell r="D1372" t="str">
            <v>GI090540</v>
          </cell>
          <cell r="E1372">
            <v>20090204</v>
          </cell>
          <cell r="F1372" t="str">
            <v>7096</v>
          </cell>
          <cell r="G1372" t="str">
            <v>WOEHWA WAAGENBAU GMBH</v>
          </cell>
          <cell r="H1372" t="str">
            <v>STOCK SALES</v>
          </cell>
          <cell r="I1372">
            <v>82</v>
          </cell>
          <cell r="J1372" t="str">
            <v>Feb-2009</v>
          </cell>
          <cell r="K1372" t="str">
            <v>Feb-2009</v>
          </cell>
          <cell r="L1372" t="str">
            <v>GF</v>
          </cell>
          <cell r="M1372" t="str">
            <v>INVERTER</v>
          </cell>
          <cell r="N1372" t="str">
            <v>PCS</v>
          </cell>
          <cell r="O1372">
            <v>102</v>
          </cell>
          <cell r="P1372">
            <v>36</v>
          </cell>
          <cell r="Q1372" t="str">
            <v>SCHAFFNER</v>
          </cell>
          <cell r="R1372">
            <v>0</v>
          </cell>
          <cell r="S1372">
            <v>36.200099999999999</v>
          </cell>
          <cell r="T1372">
            <v>36.200099999999999</v>
          </cell>
          <cell r="U1372">
            <v>1</v>
          </cell>
        </row>
        <row r="1373">
          <cell r="A1373" t="str">
            <v>FS5536-35-07</v>
          </cell>
          <cell r="B1373" t="str">
            <v>GS090413</v>
          </cell>
          <cell r="C1373">
            <v>2</v>
          </cell>
          <cell r="D1373" t="str">
            <v>GI090551</v>
          </cell>
          <cell r="E1373">
            <v>20090204</v>
          </cell>
          <cell r="F1373" t="str">
            <v>4810</v>
          </cell>
          <cell r="G1373" t="str">
            <v>SST SERVO-SYSTEMTECHNIK GMBH</v>
          </cell>
          <cell r="H1373" t="str">
            <v>STOCK SALES</v>
          </cell>
          <cell r="I1373">
            <v>81</v>
          </cell>
          <cell r="J1373" t="str">
            <v>Feb-2009</v>
          </cell>
          <cell r="K1373" t="str">
            <v>Feb-2009</v>
          </cell>
          <cell r="L1373" t="str">
            <v>GF</v>
          </cell>
          <cell r="M1373" t="str">
            <v>INVERTER</v>
          </cell>
          <cell r="N1373" t="str">
            <v>PCS</v>
          </cell>
          <cell r="O1373">
            <v>102</v>
          </cell>
          <cell r="P1373">
            <v>36</v>
          </cell>
          <cell r="Q1373" t="str">
            <v>SCHAFFNER</v>
          </cell>
          <cell r="R1373">
            <v>0</v>
          </cell>
          <cell r="S1373">
            <v>36.200099999999999</v>
          </cell>
          <cell r="T1373">
            <v>36.200099999999999</v>
          </cell>
          <cell r="U1373">
            <v>1</v>
          </cell>
        </row>
        <row r="1374">
          <cell r="A1374" t="str">
            <v>FS5536-35-07</v>
          </cell>
          <cell r="B1374" t="str">
            <v>GS090134</v>
          </cell>
          <cell r="C1374">
            <v>2</v>
          </cell>
          <cell r="D1374" t="str">
            <v>GI090567</v>
          </cell>
          <cell r="E1374">
            <v>20090204</v>
          </cell>
          <cell r="F1374" t="str">
            <v>7285</v>
          </cell>
          <cell r="G1374" t="str">
            <v>ATG ENGINEERING</v>
          </cell>
          <cell r="H1374" t="str">
            <v>STOCK SALES</v>
          </cell>
          <cell r="I1374">
            <v>75</v>
          </cell>
          <cell r="J1374" t="str">
            <v>Feb-2009</v>
          </cell>
          <cell r="K1374" t="str">
            <v>Feb-2009</v>
          </cell>
          <cell r="L1374" t="str">
            <v>GF</v>
          </cell>
          <cell r="M1374" t="str">
            <v>INVERTER</v>
          </cell>
          <cell r="N1374" t="str">
            <v>PCS</v>
          </cell>
          <cell r="O1374">
            <v>102</v>
          </cell>
          <cell r="P1374">
            <v>36</v>
          </cell>
          <cell r="Q1374" t="str">
            <v>SCHAFFNER</v>
          </cell>
          <cell r="R1374">
            <v>0</v>
          </cell>
          <cell r="S1374">
            <v>36.200099999999999</v>
          </cell>
          <cell r="T1374">
            <v>217.20060000000001</v>
          </cell>
          <cell r="U1374">
            <v>6</v>
          </cell>
        </row>
        <row r="1375">
          <cell r="A1375" t="str">
            <v>FS5536-35-07</v>
          </cell>
          <cell r="B1375" t="str">
            <v>GS090730</v>
          </cell>
          <cell r="C1375">
            <v>2</v>
          </cell>
          <cell r="D1375" t="str">
            <v>GI090871</v>
          </cell>
          <cell r="E1375">
            <v>20090224</v>
          </cell>
          <cell r="F1375" t="str">
            <v>7412</v>
          </cell>
          <cell r="G1375" t="str">
            <v>BOLIN TECHNOLOGIES GMBH</v>
          </cell>
          <cell r="H1375" t="str">
            <v>STOCK SALES</v>
          </cell>
          <cell r="I1375">
            <v>82</v>
          </cell>
          <cell r="J1375" t="str">
            <v>Feb-2009</v>
          </cell>
          <cell r="K1375" t="str">
            <v>Feb-2009</v>
          </cell>
          <cell r="L1375" t="str">
            <v>GF</v>
          </cell>
          <cell r="M1375" t="str">
            <v>INVERTER</v>
          </cell>
          <cell r="N1375" t="str">
            <v>PCS</v>
          </cell>
          <cell r="O1375">
            <v>102</v>
          </cell>
          <cell r="P1375">
            <v>36</v>
          </cell>
          <cell r="Q1375" t="str">
            <v>SCHAFFNER</v>
          </cell>
          <cell r="R1375">
            <v>0</v>
          </cell>
          <cell r="S1375">
            <v>36.200000000000003</v>
          </cell>
          <cell r="T1375">
            <v>72.400000000000006</v>
          </cell>
          <cell r="U1375">
            <v>2</v>
          </cell>
        </row>
        <row r="1376">
          <cell r="A1376" t="str">
            <v>FS5536-35-07</v>
          </cell>
          <cell r="B1376" t="str">
            <v>GS090723</v>
          </cell>
          <cell r="C1376">
            <v>7</v>
          </cell>
          <cell r="D1376" t="str">
            <v>GI090865</v>
          </cell>
          <cell r="E1376">
            <v>20090224</v>
          </cell>
          <cell r="F1376" t="str">
            <v>4540</v>
          </cell>
          <cell r="G1376" t="str">
            <v>PETER ELECTRONIC GMBH &amp; CO. KG</v>
          </cell>
          <cell r="H1376" t="str">
            <v>STOCK SALES</v>
          </cell>
          <cell r="I1376">
            <v>78</v>
          </cell>
          <cell r="J1376" t="str">
            <v>Feb-2009</v>
          </cell>
          <cell r="K1376" t="str">
            <v>Feb-2009</v>
          </cell>
          <cell r="L1376" t="str">
            <v>GF</v>
          </cell>
          <cell r="M1376" t="str">
            <v>INVERTER</v>
          </cell>
          <cell r="N1376" t="str">
            <v>PCS</v>
          </cell>
          <cell r="O1376">
            <v>102</v>
          </cell>
          <cell r="P1376">
            <v>36</v>
          </cell>
          <cell r="Q1376" t="str">
            <v>SCHAFFNER</v>
          </cell>
          <cell r="R1376">
            <v>0</v>
          </cell>
          <cell r="S1376">
            <v>36.200000000000003</v>
          </cell>
          <cell r="T1376">
            <v>144.80000000000001</v>
          </cell>
          <cell r="U1376">
            <v>4</v>
          </cell>
        </row>
        <row r="1377">
          <cell r="A1377" t="str">
            <v>FS5536-35-07</v>
          </cell>
          <cell r="B1377" t="str">
            <v>GS090616</v>
          </cell>
          <cell r="C1377">
            <v>92</v>
          </cell>
          <cell r="D1377" t="str">
            <v>GI090887</v>
          </cell>
          <cell r="E1377">
            <v>20090225</v>
          </cell>
          <cell r="F1377" t="str">
            <v>4028</v>
          </cell>
          <cell r="G1377" t="str">
            <v>KON-TEK AUTOMATION AND DRIVES</v>
          </cell>
          <cell r="H1377" t="str">
            <v>STOCK SALES</v>
          </cell>
          <cell r="I1377">
            <v>62</v>
          </cell>
          <cell r="J1377" t="str">
            <v>Feb-2009</v>
          </cell>
          <cell r="K1377" t="str">
            <v>Feb-2009</v>
          </cell>
          <cell r="L1377" t="str">
            <v>GF</v>
          </cell>
          <cell r="M1377" t="str">
            <v>INVERTER</v>
          </cell>
          <cell r="N1377" t="str">
            <v>PCS</v>
          </cell>
          <cell r="O1377">
            <v>102</v>
          </cell>
          <cell r="P1377">
            <v>36</v>
          </cell>
          <cell r="Q1377" t="str">
            <v>SCHAFFNER</v>
          </cell>
          <cell r="R1377">
            <v>0</v>
          </cell>
          <cell r="S1377">
            <v>36.200000000000003</v>
          </cell>
          <cell r="T1377">
            <v>579.20000000000005</v>
          </cell>
          <cell r="U1377">
            <v>16</v>
          </cell>
        </row>
        <row r="1378">
          <cell r="A1378" t="str">
            <v>FS5536-35-07</v>
          </cell>
          <cell r="B1378" t="str">
            <v>GS090616</v>
          </cell>
          <cell r="C1378">
            <v>93</v>
          </cell>
          <cell r="D1378" t="str">
            <v>GI090887</v>
          </cell>
          <cell r="E1378">
            <v>20090225</v>
          </cell>
          <cell r="F1378" t="str">
            <v>4028</v>
          </cell>
          <cell r="G1378" t="str">
            <v>KON-TEK AUTOMATION AND DRIVES</v>
          </cell>
          <cell r="H1378" t="str">
            <v>STOCK SALES</v>
          </cell>
          <cell r="I1378">
            <v>44</v>
          </cell>
          <cell r="J1378" t="str">
            <v>Feb-2009</v>
          </cell>
          <cell r="K1378" t="str">
            <v>Feb-2009</v>
          </cell>
          <cell r="L1378" t="str">
            <v>GF</v>
          </cell>
          <cell r="M1378" t="str">
            <v>INVERTER</v>
          </cell>
          <cell r="N1378" t="str">
            <v>PCS</v>
          </cell>
          <cell r="O1378">
            <v>102</v>
          </cell>
          <cell r="P1378">
            <v>36</v>
          </cell>
          <cell r="Q1378" t="str">
            <v>SCHAFFNER</v>
          </cell>
          <cell r="R1378">
            <v>0</v>
          </cell>
          <cell r="S1378">
            <v>36.200000000000003</v>
          </cell>
          <cell r="T1378">
            <v>651.6</v>
          </cell>
          <cell r="U1378">
            <v>18</v>
          </cell>
        </row>
        <row r="1379">
          <cell r="A1379" t="str">
            <v>FS5536-35-07</v>
          </cell>
          <cell r="B1379" t="str">
            <v>GS090662</v>
          </cell>
          <cell r="C1379">
            <v>3</v>
          </cell>
          <cell r="D1379" t="str">
            <v>GI090877</v>
          </cell>
          <cell r="E1379">
            <v>20090225</v>
          </cell>
          <cell r="F1379" t="str">
            <v>7412</v>
          </cell>
          <cell r="G1379" t="str">
            <v>BOLIN TECHNOLOGIES GMBH</v>
          </cell>
          <cell r="H1379" t="str">
            <v>STOCK SALES</v>
          </cell>
          <cell r="I1379">
            <v>33</v>
          </cell>
          <cell r="J1379" t="str">
            <v>Feb-2009</v>
          </cell>
          <cell r="K1379" t="str">
            <v>Feb-2009</v>
          </cell>
          <cell r="L1379" t="str">
            <v>GF</v>
          </cell>
          <cell r="M1379" t="str">
            <v>INVERTER</v>
          </cell>
          <cell r="N1379" t="str">
            <v>PCS</v>
          </cell>
          <cell r="O1379">
            <v>102</v>
          </cell>
          <cell r="P1379">
            <v>36</v>
          </cell>
          <cell r="Q1379" t="str">
            <v>SCHAFFNER</v>
          </cell>
          <cell r="R1379">
            <v>0</v>
          </cell>
          <cell r="S1379">
            <v>36.200000000000003</v>
          </cell>
          <cell r="T1379">
            <v>398.2</v>
          </cell>
          <cell r="U1379">
            <v>11</v>
          </cell>
        </row>
        <row r="1380">
          <cell r="A1380" t="str">
            <v>FS5536-35-07</v>
          </cell>
          <cell r="B1380" t="str">
            <v>GS090748</v>
          </cell>
          <cell r="C1380">
            <v>4</v>
          </cell>
          <cell r="D1380" t="str">
            <v>GI090911</v>
          </cell>
          <cell r="E1380">
            <v>20090226</v>
          </cell>
          <cell r="F1380" t="str">
            <v>4380</v>
          </cell>
          <cell r="G1380" t="str">
            <v>AMTEK,  SPOL. S R.0.</v>
          </cell>
          <cell r="H1380" t="str">
            <v>STOCK SALES</v>
          </cell>
          <cell r="I1380">
            <v>31</v>
          </cell>
          <cell r="J1380" t="str">
            <v>Feb-2009</v>
          </cell>
          <cell r="K1380" t="str">
            <v>Feb-2009</v>
          </cell>
          <cell r="L1380" t="str">
            <v>GF</v>
          </cell>
          <cell r="M1380" t="str">
            <v>INVERTER</v>
          </cell>
          <cell r="N1380" t="str">
            <v>PCS</v>
          </cell>
          <cell r="O1380">
            <v>102</v>
          </cell>
          <cell r="P1380">
            <v>36</v>
          </cell>
          <cell r="Q1380" t="str">
            <v>SCHAFFNER</v>
          </cell>
          <cell r="R1380">
            <v>0</v>
          </cell>
          <cell r="S1380">
            <v>36.200000000000003</v>
          </cell>
          <cell r="T1380">
            <v>72.400000000000006</v>
          </cell>
          <cell r="U1380">
            <v>2</v>
          </cell>
        </row>
        <row r="1381">
          <cell r="A1381" t="str">
            <v>FS5536-35-07</v>
          </cell>
          <cell r="B1381" t="str">
            <v>GS090754</v>
          </cell>
          <cell r="C1381">
            <v>5</v>
          </cell>
          <cell r="D1381" t="str">
            <v>GI090909</v>
          </cell>
          <cell r="E1381">
            <v>20090226</v>
          </cell>
          <cell r="F1381" t="str">
            <v>1301</v>
          </cell>
          <cell r="G1381" t="str">
            <v>MVR - MOTORI, VENTILATORI, RIDUTTORI S.R.L.</v>
          </cell>
          <cell r="H1381" t="str">
            <v>STOCK SALES</v>
          </cell>
          <cell r="I1381">
            <v>15</v>
          </cell>
          <cell r="J1381" t="str">
            <v>Feb-2009</v>
          </cell>
          <cell r="K1381" t="str">
            <v>Feb-2009</v>
          </cell>
          <cell r="L1381" t="str">
            <v>GF</v>
          </cell>
          <cell r="M1381" t="str">
            <v>INVERTER</v>
          </cell>
          <cell r="N1381" t="str">
            <v>PCS</v>
          </cell>
          <cell r="O1381">
            <v>102</v>
          </cell>
          <cell r="P1381">
            <v>36</v>
          </cell>
          <cell r="Q1381" t="str">
            <v>SCHAFFNER</v>
          </cell>
          <cell r="R1381">
            <v>0</v>
          </cell>
          <cell r="S1381">
            <v>36.200000000000003</v>
          </cell>
          <cell r="T1381">
            <v>579.20000000000005</v>
          </cell>
          <cell r="U1381">
            <v>16</v>
          </cell>
        </row>
        <row r="1382">
          <cell r="A1382" t="str">
            <v>FS5536-35-07</v>
          </cell>
          <cell r="B1382" t="str">
            <v>GS090661</v>
          </cell>
          <cell r="C1382">
            <v>2</v>
          </cell>
          <cell r="D1382" t="str">
            <v>GI090895</v>
          </cell>
          <cell r="E1382">
            <v>20090227</v>
          </cell>
          <cell r="F1382" t="str">
            <v>4380</v>
          </cell>
          <cell r="G1382" t="str">
            <v>AMTEK,  SPOL. S R.0.</v>
          </cell>
          <cell r="H1382" t="str">
            <v>STOCK SALES</v>
          </cell>
          <cell r="I1382">
            <v>12</v>
          </cell>
          <cell r="J1382" t="str">
            <v>Feb-2009</v>
          </cell>
          <cell r="K1382" t="str">
            <v>Feb-2009</v>
          </cell>
          <cell r="L1382" t="str">
            <v>GF</v>
          </cell>
          <cell r="M1382" t="str">
            <v>INVERTER</v>
          </cell>
          <cell r="N1382" t="str">
            <v>PCS</v>
          </cell>
          <cell r="O1382">
            <v>102</v>
          </cell>
          <cell r="P1382">
            <v>36</v>
          </cell>
          <cell r="Q1382" t="str">
            <v>SCHAFFNER</v>
          </cell>
          <cell r="R1382">
            <v>0</v>
          </cell>
          <cell r="S1382">
            <v>36.200000000000003</v>
          </cell>
          <cell r="T1382">
            <v>108.6</v>
          </cell>
          <cell r="U1382">
            <v>3</v>
          </cell>
        </row>
        <row r="1383">
          <cell r="A1383" t="str">
            <v>FS5536-50-07</v>
          </cell>
          <cell r="B1383" t="str">
            <v>GS090400</v>
          </cell>
          <cell r="C1383">
            <v>2</v>
          </cell>
          <cell r="D1383" t="str">
            <v>GI090524</v>
          </cell>
          <cell r="E1383">
            <v>20090203</v>
          </cell>
          <cell r="F1383" t="str">
            <v>4080</v>
          </cell>
          <cell r="G1383" t="str">
            <v>SIDE SERVICIO INDUSTRIAL DE ELECTRONICA SA</v>
          </cell>
          <cell r="H1383" t="str">
            <v>STOCK SALES</v>
          </cell>
          <cell r="I1383">
            <v>323</v>
          </cell>
          <cell r="J1383" t="str">
            <v>Feb-2009</v>
          </cell>
          <cell r="K1383" t="str">
            <v>Feb-2009</v>
          </cell>
          <cell r="L1383" t="str">
            <v>GF</v>
          </cell>
          <cell r="M1383" t="str">
            <v>INVERTER</v>
          </cell>
          <cell r="N1383" t="str">
            <v>PCS</v>
          </cell>
          <cell r="O1383">
            <v>325</v>
          </cell>
          <cell r="P1383">
            <v>47</v>
          </cell>
          <cell r="Q1383" t="str">
            <v>SCHAFFNER</v>
          </cell>
          <cell r="R1383">
            <v>0</v>
          </cell>
          <cell r="S1383">
            <v>46.548200000000001</v>
          </cell>
          <cell r="T1383">
            <v>93.096400000000003</v>
          </cell>
          <cell r="U1383">
            <v>2</v>
          </cell>
        </row>
        <row r="1384">
          <cell r="A1384" t="str">
            <v>FS5536-50-07</v>
          </cell>
          <cell r="B1384" t="str">
            <v>GS090479</v>
          </cell>
          <cell r="C1384">
            <v>2</v>
          </cell>
          <cell r="D1384" t="str">
            <v>GI090626</v>
          </cell>
          <cell r="E1384">
            <v>20090210</v>
          </cell>
          <cell r="F1384" t="str">
            <v>7097</v>
          </cell>
          <cell r="G1384" t="str">
            <v>ATB BENELUX B.V.</v>
          </cell>
          <cell r="H1384" t="str">
            <v>STOCK SALES</v>
          </cell>
          <cell r="I1384">
            <v>317</v>
          </cell>
          <cell r="J1384" t="str">
            <v>Feb-2009</v>
          </cell>
          <cell r="K1384" t="str">
            <v>Feb-2009</v>
          </cell>
          <cell r="L1384" t="str">
            <v>GF</v>
          </cell>
          <cell r="M1384" t="str">
            <v>INVERTER</v>
          </cell>
          <cell r="N1384" t="str">
            <v>PCS</v>
          </cell>
          <cell r="O1384">
            <v>325</v>
          </cell>
          <cell r="P1384">
            <v>47</v>
          </cell>
          <cell r="Q1384" t="str">
            <v>SCHAFFNER</v>
          </cell>
          <cell r="R1384">
            <v>0</v>
          </cell>
          <cell r="S1384">
            <v>46.548200000000001</v>
          </cell>
          <cell r="T1384">
            <v>279.28919999999999</v>
          </cell>
          <cell r="U1384">
            <v>6</v>
          </cell>
        </row>
        <row r="1385">
          <cell r="A1385" t="str">
            <v>FS5536-50-07</v>
          </cell>
          <cell r="B1385" t="str">
            <v>GS090528</v>
          </cell>
          <cell r="C1385">
            <v>15</v>
          </cell>
          <cell r="D1385" t="str">
            <v>GI090663</v>
          </cell>
          <cell r="E1385">
            <v>20090216</v>
          </cell>
          <cell r="F1385" t="str">
            <v>7950</v>
          </cell>
          <cell r="G1385" t="str">
            <v>FUJI ELECTRIC FA EUROPE (CH) GMBH</v>
          </cell>
          <cell r="H1385" t="str">
            <v>STOCK SALES</v>
          </cell>
          <cell r="I1385">
            <v>318</v>
          </cell>
          <cell r="J1385" t="str">
            <v>Feb-2009</v>
          </cell>
          <cell r="K1385" t="str">
            <v>Feb-2009</v>
          </cell>
          <cell r="L1385" t="str">
            <v>GF</v>
          </cell>
          <cell r="M1385" t="str">
            <v>INVERTER</v>
          </cell>
          <cell r="N1385" t="str">
            <v>PCS</v>
          </cell>
          <cell r="O1385">
            <v>325</v>
          </cell>
          <cell r="P1385">
            <v>47</v>
          </cell>
          <cell r="Q1385" t="str">
            <v>SCHAFFNER</v>
          </cell>
          <cell r="R1385">
            <v>0</v>
          </cell>
          <cell r="S1385">
            <v>46.548200000000001</v>
          </cell>
          <cell r="T1385">
            <v>46.548200000000001</v>
          </cell>
          <cell r="U1385">
            <v>1</v>
          </cell>
        </row>
        <row r="1386">
          <cell r="A1386" t="str">
            <v>FS5536-50-07</v>
          </cell>
          <cell r="B1386" t="str">
            <v>GS090670</v>
          </cell>
          <cell r="C1386">
            <v>2</v>
          </cell>
          <cell r="D1386" t="str">
            <v>GI090868</v>
          </cell>
          <cell r="E1386">
            <v>20090224</v>
          </cell>
          <cell r="F1386" t="str">
            <v>7097</v>
          </cell>
          <cell r="G1386" t="str">
            <v>ATB BENELUX B.V.</v>
          </cell>
          <cell r="H1386" t="str">
            <v>STOCK SALES</v>
          </cell>
          <cell r="I1386">
            <v>317</v>
          </cell>
          <cell r="J1386" t="str">
            <v>Feb-2009</v>
          </cell>
          <cell r="K1386" t="str">
            <v>Feb-2009</v>
          </cell>
          <cell r="L1386" t="str">
            <v>GF</v>
          </cell>
          <cell r="M1386" t="str">
            <v>INVERTER</v>
          </cell>
          <cell r="N1386" t="str">
            <v>PCS</v>
          </cell>
          <cell r="O1386">
            <v>325</v>
          </cell>
          <cell r="P1386">
            <v>47</v>
          </cell>
          <cell r="Q1386" t="str">
            <v>SCHAFFNER</v>
          </cell>
          <cell r="R1386">
            <v>0</v>
          </cell>
          <cell r="S1386">
            <v>46.548200000000001</v>
          </cell>
          <cell r="T1386">
            <v>46.548200000000001</v>
          </cell>
          <cell r="U1386">
            <v>1</v>
          </cell>
        </row>
        <row r="1387">
          <cell r="A1387" t="str">
            <v>FS21312-44-07</v>
          </cell>
          <cell r="B1387" t="str">
            <v>GS090698</v>
          </cell>
          <cell r="C1387">
            <v>11</v>
          </cell>
          <cell r="D1387" t="str">
            <v>GI090839</v>
          </cell>
          <cell r="E1387">
            <v>20090223</v>
          </cell>
          <cell r="F1387" t="str">
            <v>7950</v>
          </cell>
          <cell r="G1387" t="str">
            <v>FUJI ELECTRIC FA EUROPE (CH) GMBH</v>
          </cell>
          <cell r="H1387" t="str">
            <v>STOCK SALES</v>
          </cell>
          <cell r="I1387">
            <v>197</v>
          </cell>
          <cell r="J1387" t="str">
            <v>Feb-2009</v>
          </cell>
          <cell r="K1387" t="str">
            <v>Feb-2009</v>
          </cell>
          <cell r="L1387" t="str">
            <v>GF</v>
          </cell>
          <cell r="M1387" t="str">
            <v>INVERTER</v>
          </cell>
          <cell r="N1387" t="str">
            <v>PCS</v>
          </cell>
          <cell r="O1387">
            <v>217</v>
          </cell>
          <cell r="P1387">
            <v>39</v>
          </cell>
          <cell r="Q1387" t="str">
            <v>SCHAFFNER</v>
          </cell>
          <cell r="R1387">
            <v>0</v>
          </cell>
          <cell r="S1387">
            <v>39.400199999999998</v>
          </cell>
          <cell r="T1387">
            <v>39.400199999999998</v>
          </cell>
          <cell r="U1387">
            <v>1</v>
          </cell>
        </row>
        <row r="1388">
          <cell r="A1388" t="str">
            <v>FS21312-44-07</v>
          </cell>
          <cell r="B1388" t="str">
            <v>GS090616</v>
          </cell>
          <cell r="C1388">
            <v>94</v>
          </cell>
          <cell r="D1388" t="str">
            <v>GI090887</v>
          </cell>
          <cell r="E1388">
            <v>20090225</v>
          </cell>
          <cell r="F1388" t="str">
            <v>4028</v>
          </cell>
          <cell r="G1388" t="str">
            <v>KON-TEK AUTOMATION AND DRIVES</v>
          </cell>
          <cell r="H1388" t="str">
            <v>STOCK SALES</v>
          </cell>
          <cell r="I1388">
            <v>185</v>
          </cell>
          <cell r="J1388" t="str">
            <v>Feb-2009</v>
          </cell>
          <cell r="K1388" t="str">
            <v>Feb-2009</v>
          </cell>
          <cell r="L1388" t="str">
            <v>GF</v>
          </cell>
          <cell r="M1388" t="str">
            <v>INVERTER</v>
          </cell>
          <cell r="N1388" t="str">
            <v>PCS</v>
          </cell>
          <cell r="O1388">
            <v>217</v>
          </cell>
          <cell r="P1388">
            <v>39</v>
          </cell>
          <cell r="Q1388" t="str">
            <v>SCHAFFNER</v>
          </cell>
          <cell r="R1388">
            <v>0</v>
          </cell>
          <cell r="S1388">
            <v>39.400199999999998</v>
          </cell>
          <cell r="T1388">
            <v>472.80239999999998</v>
          </cell>
          <cell r="U1388">
            <v>12</v>
          </cell>
        </row>
        <row r="1389">
          <cell r="A1389" t="str">
            <v>FS21312-44-07</v>
          </cell>
          <cell r="B1389" t="str">
            <v>GS090726</v>
          </cell>
          <cell r="C1389">
            <v>2</v>
          </cell>
          <cell r="D1389" t="str">
            <v>GI090869</v>
          </cell>
          <cell r="E1389">
            <v>20090225</v>
          </cell>
          <cell r="F1389" t="str">
            <v>7950</v>
          </cell>
          <cell r="G1389" t="str">
            <v>FUJI ELECTRIC FA EUROPE (CH) GMBH</v>
          </cell>
          <cell r="H1389" t="str">
            <v>STOCK SALES</v>
          </cell>
          <cell r="I1389">
            <v>184</v>
          </cell>
          <cell r="J1389" t="str">
            <v>Feb-2009</v>
          </cell>
          <cell r="K1389" t="str">
            <v>Feb-2009</v>
          </cell>
          <cell r="L1389" t="str">
            <v>GF</v>
          </cell>
          <cell r="M1389" t="str">
            <v>INVERTER</v>
          </cell>
          <cell r="N1389" t="str">
            <v>PCS</v>
          </cell>
          <cell r="O1389">
            <v>217</v>
          </cell>
          <cell r="P1389">
            <v>39</v>
          </cell>
          <cell r="Q1389" t="str">
            <v>SCHAFFNER</v>
          </cell>
          <cell r="R1389">
            <v>0</v>
          </cell>
          <cell r="S1389">
            <v>39.400199999999998</v>
          </cell>
          <cell r="T1389">
            <v>39.400199999999998</v>
          </cell>
          <cell r="U1389">
            <v>1</v>
          </cell>
        </row>
        <row r="1390">
          <cell r="A1390" t="str">
            <v>FS21312-78-07</v>
          </cell>
          <cell r="B1390" t="str">
            <v>GS090528</v>
          </cell>
          <cell r="C1390">
            <v>10</v>
          </cell>
          <cell r="D1390" t="str">
            <v>GI090663</v>
          </cell>
          <cell r="E1390">
            <v>20090216</v>
          </cell>
          <cell r="F1390" t="str">
            <v>7950</v>
          </cell>
          <cell r="G1390" t="str">
            <v>FUJI ELECTRIC FA EUROPE (CH) GMBH</v>
          </cell>
          <cell r="H1390" t="str">
            <v>STOCK SALES</v>
          </cell>
          <cell r="I1390">
            <v>23</v>
          </cell>
          <cell r="J1390" t="str">
            <v>Feb-2009</v>
          </cell>
          <cell r="K1390" t="str">
            <v>Feb-2009</v>
          </cell>
          <cell r="L1390" t="str">
            <v>GF</v>
          </cell>
          <cell r="M1390" t="str">
            <v>INVERTER</v>
          </cell>
          <cell r="N1390" t="str">
            <v>PCS</v>
          </cell>
          <cell r="O1390">
            <v>19</v>
          </cell>
          <cell r="P1390">
            <v>80</v>
          </cell>
          <cell r="Q1390" t="str">
            <v>SCHAFFNER</v>
          </cell>
          <cell r="R1390">
            <v>0</v>
          </cell>
          <cell r="S1390">
            <v>79.67</v>
          </cell>
          <cell r="T1390">
            <v>79.67</v>
          </cell>
          <cell r="U1390">
            <v>1</v>
          </cell>
        </row>
        <row r="1391">
          <cell r="A1391" t="str">
            <v>FS21312-78-07</v>
          </cell>
          <cell r="B1391" t="str">
            <v>GS090698</v>
          </cell>
          <cell r="C1391">
            <v>12</v>
          </cell>
          <cell r="D1391" t="str">
            <v>GI090839</v>
          </cell>
          <cell r="E1391">
            <v>20090223</v>
          </cell>
          <cell r="F1391" t="str">
            <v>7950</v>
          </cell>
          <cell r="G1391" t="str">
            <v>FUJI ELECTRIC FA EUROPE (CH) GMBH</v>
          </cell>
          <cell r="H1391" t="str">
            <v>STOCK SALES</v>
          </cell>
          <cell r="I1391">
            <v>32</v>
          </cell>
          <cell r="J1391" t="str">
            <v>Feb-2009</v>
          </cell>
          <cell r="K1391" t="str">
            <v>Feb-2009</v>
          </cell>
          <cell r="L1391" t="str">
            <v>GF</v>
          </cell>
          <cell r="M1391" t="str">
            <v>INVERTER</v>
          </cell>
          <cell r="N1391" t="str">
            <v>PCS</v>
          </cell>
          <cell r="O1391">
            <v>19</v>
          </cell>
          <cell r="P1391">
            <v>80</v>
          </cell>
          <cell r="Q1391" t="str">
            <v>SCHAFFNER</v>
          </cell>
          <cell r="R1391">
            <v>0</v>
          </cell>
          <cell r="S1391">
            <v>79.709400000000002</v>
          </cell>
          <cell r="T1391">
            <v>79.709400000000002</v>
          </cell>
          <cell r="U1391">
            <v>1</v>
          </cell>
        </row>
        <row r="1392">
          <cell r="A1392" t="str">
            <v>FS21312-78-07</v>
          </cell>
          <cell r="B1392" t="str">
            <v>GS090616</v>
          </cell>
          <cell r="C1392">
            <v>96</v>
          </cell>
          <cell r="D1392" t="str">
            <v>GI090887</v>
          </cell>
          <cell r="E1392">
            <v>20090225</v>
          </cell>
          <cell r="F1392" t="str">
            <v>4028</v>
          </cell>
          <cell r="G1392" t="str">
            <v>KON-TEK AUTOMATION AND DRIVES</v>
          </cell>
          <cell r="H1392" t="str">
            <v>STOCK SALES</v>
          </cell>
          <cell r="I1392">
            <v>21</v>
          </cell>
          <cell r="J1392" t="str">
            <v>Feb-2009</v>
          </cell>
          <cell r="K1392" t="str">
            <v>Feb-2009</v>
          </cell>
          <cell r="L1392" t="str">
            <v>GF</v>
          </cell>
          <cell r="M1392" t="str">
            <v>INVERTER</v>
          </cell>
          <cell r="N1392" t="str">
            <v>PCS</v>
          </cell>
          <cell r="O1392">
            <v>19</v>
          </cell>
          <cell r="P1392">
            <v>80</v>
          </cell>
          <cell r="Q1392" t="str">
            <v>SCHAFFNER</v>
          </cell>
          <cell r="R1392">
            <v>0</v>
          </cell>
          <cell r="S1392">
            <v>79.709400000000002</v>
          </cell>
          <cell r="T1392">
            <v>876.80340000000001</v>
          </cell>
          <cell r="U1392">
            <v>11</v>
          </cell>
        </row>
        <row r="1393">
          <cell r="A1393" t="str">
            <v>FS21312-78-07</v>
          </cell>
          <cell r="B1393" t="str">
            <v>GS090616</v>
          </cell>
          <cell r="C1393">
            <v>97</v>
          </cell>
          <cell r="D1393" t="str">
            <v>GI090887</v>
          </cell>
          <cell r="E1393">
            <v>20090225</v>
          </cell>
          <cell r="F1393" t="str">
            <v>4028</v>
          </cell>
          <cell r="G1393" t="str">
            <v>KON-TEK AUTOMATION AND DRIVES</v>
          </cell>
          <cell r="H1393" t="str">
            <v>STOCK SALES</v>
          </cell>
          <cell r="I1393">
            <v>12</v>
          </cell>
          <cell r="J1393" t="str">
            <v>Feb-2009</v>
          </cell>
          <cell r="K1393" t="str">
            <v>Feb-2009</v>
          </cell>
          <cell r="L1393" t="str">
            <v>GF</v>
          </cell>
          <cell r="M1393" t="str">
            <v>INVERTER</v>
          </cell>
          <cell r="N1393" t="str">
            <v>PCS</v>
          </cell>
          <cell r="O1393">
            <v>19</v>
          </cell>
          <cell r="P1393">
            <v>80</v>
          </cell>
          <cell r="Q1393" t="str">
            <v>SCHAFFNER</v>
          </cell>
          <cell r="R1393">
            <v>0</v>
          </cell>
          <cell r="S1393">
            <v>79.709400000000002</v>
          </cell>
          <cell r="T1393">
            <v>717.38459999999998</v>
          </cell>
          <cell r="U1393">
            <v>9</v>
          </cell>
        </row>
        <row r="1394">
          <cell r="A1394" t="str">
            <v>FS21312-78-07</v>
          </cell>
          <cell r="B1394" t="str">
            <v>GS090754</v>
          </cell>
          <cell r="C1394">
            <v>4</v>
          </cell>
          <cell r="D1394" t="str">
            <v>GI090909</v>
          </cell>
          <cell r="E1394">
            <v>20090226</v>
          </cell>
          <cell r="F1394" t="str">
            <v>1301</v>
          </cell>
          <cell r="G1394" t="str">
            <v>MVR - MOTORI, VENTILATORI, RIDUTTORI S.R.L.</v>
          </cell>
          <cell r="H1394" t="str">
            <v>STOCK SALES</v>
          </cell>
          <cell r="I1394">
            <v>10</v>
          </cell>
          <cell r="J1394" t="str">
            <v>Feb-2009</v>
          </cell>
          <cell r="K1394" t="str">
            <v>Feb-2009</v>
          </cell>
          <cell r="L1394" t="str">
            <v>GF</v>
          </cell>
          <cell r="M1394" t="str">
            <v>INVERTER</v>
          </cell>
          <cell r="N1394" t="str">
            <v>PCS</v>
          </cell>
          <cell r="O1394">
            <v>19</v>
          </cell>
          <cell r="P1394">
            <v>80</v>
          </cell>
          <cell r="Q1394" t="str">
            <v>SCHAFFNER</v>
          </cell>
          <cell r="R1394">
            <v>0</v>
          </cell>
          <cell r="S1394">
            <v>79.709400000000002</v>
          </cell>
          <cell r="T1394">
            <v>159.4188</v>
          </cell>
          <cell r="U1394">
            <v>2</v>
          </cell>
        </row>
        <row r="1395">
          <cell r="A1395" t="str">
            <v>FS21558-10-07</v>
          </cell>
          <cell r="B1395" t="str">
            <v>GS090494</v>
          </cell>
          <cell r="C1395">
            <v>1</v>
          </cell>
          <cell r="D1395" t="str">
            <v>GI090634</v>
          </cell>
          <cell r="E1395">
            <v>20090210</v>
          </cell>
          <cell r="F1395" t="str">
            <v>7271</v>
          </cell>
          <cell r="G1395" t="str">
            <v>LOENNE SCANDINAVIA A. S. (S)</v>
          </cell>
          <cell r="H1395" t="str">
            <v>STOCK SALES</v>
          </cell>
          <cell r="I1395">
            <v>47</v>
          </cell>
          <cell r="J1395" t="str">
            <v>Feb-2009</v>
          </cell>
          <cell r="K1395" t="str">
            <v>Feb-2009</v>
          </cell>
          <cell r="L1395" t="str">
            <v>GF</v>
          </cell>
          <cell r="M1395" t="str">
            <v>INVERTER</v>
          </cell>
          <cell r="N1395" t="str">
            <v>PCS</v>
          </cell>
          <cell r="O1395">
            <v>57</v>
          </cell>
          <cell r="P1395">
            <v>12</v>
          </cell>
          <cell r="Q1395" t="str">
            <v>SCHAFFNER</v>
          </cell>
          <cell r="R1395">
            <v>0</v>
          </cell>
          <cell r="S1395">
            <v>12.1</v>
          </cell>
          <cell r="T1395">
            <v>121</v>
          </cell>
          <cell r="U1395">
            <v>10</v>
          </cell>
        </row>
        <row r="1396">
          <cell r="A1396" t="str">
            <v>FS21558-10-07</v>
          </cell>
          <cell r="B1396" t="str">
            <v>GS090438</v>
          </cell>
          <cell r="C1396">
            <v>9</v>
          </cell>
          <cell r="D1396" t="str">
            <v>GI090685</v>
          </cell>
          <cell r="E1396">
            <v>20090213</v>
          </cell>
          <cell r="F1396" t="str">
            <v>4380</v>
          </cell>
          <cell r="G1396" t="str">
            <v>AMTEK,  SPOL. S R.0.</v>
          </cell>
          <cell r="H1396" t="str">
            <v>STOCK SALES</v>
          </cell>
          <cell r="I1396">
            <v>40</v>
          </cell>
          <cell r="J1396" t="str">
            <v>Feb-2009</v>
          </cell>
          <cell r="K1396" t="str">
            <v>Feb-2009</v>
          </cell>
          <cell r="L1396" t="str">
            <v>GF</v>
          </cell>
          <cell r="M1396" t="str">
            <v>INVERTER</v>
          </cell>
          <cell r="N1396" t="str">
            <v>PCS</v>
          </cell>
          <cell r="O1396">
            <v>57</v>
          </cell>
          <cell r="P1396">
            <v>12</v>
          </cell>
          <cell r="Q1396" t="str">
            <v>SCHAFFNER</v>
          </cell>
          <cell r="R1396">
            <v>0</v>
          </cell>
          <cell r="S1396">
            <v>12.1</v>
          </cell>
          <cell r="T1396">
            <v>84.7</v>
          </cell>
          <cell r="U1396">
            <v>7</v>
          </cell>
        </row>
        <row r="1397">
          <cell r="A1397" t="str">
            <v>FS21559-13-07</v>
          </cell>
          <cell r="B1397" t="str">
            <v>GS090537</v>
          </cell>
          <cell r="C1397">
            <v>3</v>
          </cell>
          <cell r="D1397" t="str">
            <v>GI090723</v>
          </cell>
          <cell r="E1397">
            <v>20090216</v>
          </cell>
          <cell r="F1397" t="str">
            <v>7760</v>
          </cell>
          <cell r="G1397" t="str">
            <v>BIMEX SRL</v>
          </cell>
          <cell r="H1397" t="str">
            <v>STOCK SALES</v>
          </cell>
          <cell r="I1397">
            <v>41</v>
          </cell>
          <cell r="J1397" t="str">
            <v>Feb-2009</v>
          </cell>
          <cell r="K1397" t="str">
            <v>Feb-2009</v>
          </cell>
          <cell r="L1397" t="str">
            <v>GF</v>
          </cell>
          <cell r="M1397" t="str">
            <v>INVERTER</v>
          </cell>
          <cell r="N1397" t="str">
            <v>PCS</v>
          </cell>
          <cell r="O1397">
            <v>43</v>
          </cell>
          <cell r="P1397">
            <v>31</v>
          </cell>
          <cell r="Q1397" t="str">
            <v>SCHAFFNER</v>
          </cell>
          <cell r="R1397">
            <v>0</v>
          </cell>
          <cell r="S1397">
            <v>30.797899999999998</v>
          </cell>
          <cell r="T1397">
            <v>61.595799999999997</v>
          </cell>
          <cell r="U1397">
            <v>2</v>
          </cell>
        </row>
        <row r="1398">
          <cell r="A1398" t="str">
            <v>FS21559-13-07</v>
          </cell>
          <cell r="B1398" t="str">
            <v>GS090528</v>
          </cell>
          <cell r="C1398">
            <v>11</v>
          </cell>
          <cell r="D1398" t="str">
            <v>GI090663</v>
          </cell>
          <cell r="E1398">
            <v>20090216</v>
          </cell>
          <cell r="F1398" t="str">
            <v>7950</v>
          </cell>
          <cell r="G1398" t="str">
            <v>FUJI ELECTRIC FA EUROPE (CH) GMBH</v>
          </cell>
          <cell r="H1398" t="str">
            <v>STOCK SALES</v>
          </cell>
          <cell r="I1398">
            <v>40</v>
          </cell>
          <cell r="J1398" t="str">
            <v>Feb-2009</v>
          </cell>
          <cell r="K1398" t="str">
            <v>Feb-2009</v>
          </cell>
          <cell r="L1398" t="str">
            <v>GF</v>
          </cell>
          <cell r="M1398" t="str">
            <v>INVERTER</v>
          </cell>
          <cell r="N1398" t="str">
            <v>PCS</v>
          </cell>
          <cell r="O1398">
            <v>43</v>
          </cell>
          <cell r="P1398">
            <v>31</v>
          </cell>
          <cell r="Q1398" t="str">
            <v>SCHAFFNER</v>
          </cell>
          <cell r="R1398">
            <v>0</v>
          </cell>
          <cell r="S1398">
            <v>30.797899999999998</v>
          </cell>
          <cell r="T1398">
            <v>30.797899999999998</v>
          </cell>
          <cell r="U1398">
            <v>1</v>
          </cell>
        </row>
        <row r="1399">
          <cell r="A1399" t="str">
            <v>FS21559-13-07</v>
          </cell>
          <cell r="B1399" t="str">
            <v>GS084438</v>
          </cell>
          <cell r="C1399">
            <v>10</v>
          </cell>
          <cell r="D1399" t="str">
            <v>GI090790</v>
          </cell>
          <cell r="E1399">
            <v>20090219</v>
          </cell>
          <cell r="F1399" t="str">
            <v>1301</v>
          </cell>
          <cell r="G1399" t="str">
            <v>MVR - MOTORI, VENTILATORI, RIDUTTORI S.R.L.</v>
          </cell>
          <cell r="H1399" t="str">
            <v>STOCK SALES</v>
          </cell>
          <cell r="I1399">
            <v>30</v>
          </cell>
          <cell r="J1399" t="str">
            <v>Feb-2009</v>
          </cell>
          <cell r="K1399" t="str">
            <v>Feb-2009</v>
          </cell>
          <cell r="L1399" t="str">
            <v>GF</v>
          </cell>
          <cell r="M1399" t="str">
            <v>INVERTER</v>
          </cell>
          <cell r="N1399" t="str">
            <v>PCS</v>
          </cell>
          <cell r="O1399">
            <v>43</v>
          </cell>
          <cell r="P1399">
            <v>31</v>
          </cell>
          <cell r="Q1399" t="str">
            <v>SCHAFFNER</v>
          </cell>
          <cell r="R1399">
            <v>0</v>
          </cell>
          <cell r="S1399">
            <v>30.797899999999998</v>
          </cell>
          <cell r="T1399">
            <v>307.97899999999998</v>
          </cell>
          <cell r="U1399">
            <v>10</v>
          </cell>
        </row>
        <row r="1400">
          <cell r="A1400" t="str">
            <v>FS21559-13-07</v>
          </cell>
          <cell r="B1400" t="str">
            <v>GS090723</v>
          </cell>
          <cell r="C1400">
            <v>2</v>
          </cell>
          <cell r="D1400" t="str">
            <v>GI090865</v>
          </cell>
          <cell r="E1400">
            <v>20090224</v>
          </cell>
          <cell r="F1400" t="str">
            <v>4540</v>
          </cell>
          <cell r="G1400" t="str">
            <v>PETER ELECTRONIC GMBH &amp; CO. KG</v>
          </cell>
          <cell r="H1400" t="str">
            <v>STOCK SALES</v>
          </cell>
          <cell r="I1400">
            <v>29</v>
          </cell>
          <cell r="J1400" t="str">
            <v>Feb-2009</v>
          </cell>
          <cell r="K1400" t="str">
            <v>Feb-2009</v>
          </cell>
          <cell r="L1400" t="str">
            <v>GF</v>
          </cell>
          <cell r="M1400" t="str">
            <v>INVERTER</v>
          </cell>
          <cell r="N1400" t="str">
            <v>PCS</v>
          </cell>
          <cell r="O1400">
            <v>43</v>
          </cell>
          <cell r="P1400">
            <v>31</v>
          </cell>
          <cell r="Q1400" t="str">
            <v>SCHAFFNER</v>
          </cell>
          <cell r="R1400">
            <v>0</v>
          </cell>
          <cell r="S1400">
            <v>30.797899999999998</v>
          </cell>
          <cell r="T1400">
            <v>30.797899999999998</v>
          </cell>
          <cell r="U1400">
            <v>1</v>
          </cell>
        </row>
        <row r="1401">
          <cell r="A1401" t="str">
            <v>FS21559-13-07</v>
          </cell>
          <cell r="B1401" t="str">
            <v>GS090616</v>
          </cell>
          <cell r="C1401">
            <v>65</v>
          </cell>
          <cell r="D1401" t="str">
            <v>GI090887</v>
          </cell>
          <cell r="E1401">
            <v>20090225</v>
          </cell>
          <cell r="F1401" t="str">
            <v>4028</v>
          </cell>
          <cell r="G1401" t="str">
            <v>KON-TEK AUTOMATION AND DRIVES</v>
          </cell>
          <cell r="H1401" t="str">
            <v>STOCK SALES</v>
          </cell>
          <cell r="I1401">
            <v>26</v>
          </cell>
          <cell r="J1401" t="str">
            <v>Feb-2009</v>
          </cell>
          <cell r="K1401" t="str">
            <v>Feb-2009</v>
          </cell>
          <cell r="L1401" t="str">
            <v>GF</v>
          </cell>
          <cell r="M1401" t="str">
            <v>INVERTER</v>
          </cell>
          <cell r="N1401" t="str">
            <v>PCS</v>
          </cell>
          <cell r="O1401">
            <v>43</v>
          </cell>
          <cell r="P1401">
            <v>31</v>
          </cell>
          <cell r="Q1401" t="str">
            <v>SCHAFFNER</v>
          </cell>
          <cell r="R1401">
            <v>0</v>
          </cell>
          <cell r="S1401">
            <v>30.797899999999998</v>
          </cell>
          <cell r="T1401">
            <v>92.393699999999995</v>
          </cell>
          <cell r="U1401">
            <v>3</v>
          </cell>
        </row>
        <row r="1402">
          <cell r="A1402" t="str">
            <v>FS21559-24-07</v>
          </cell>
          <cell r="B1402" t="str">
            <v>GS090163</v>
          </cell>
          <cell r="C1402">
            <v>4</v>
          </cell>
          <cell r="D1402" t="str">
            <v>GI090487</v>
          </cell>
          <cell r="E1402">
            <v>20090202</v>
          </cell>
          <cell r="F1402" t="str">
            <v>4351</v>
          </cell>
          <cell r="G1402" t="str">
            <v>ACTION CONTROL B.V.</v>
          </cell>
          <cell r="H1402" t="str">
            <v>STOCK SALES</v>
          </cell>
          <cell r="I1402">
            <v>33</v>
          </cell>
          <cell r="J1402" t="str">
            <v>Feb-2009</v>
          </cell>
          <cell r="K1402" t="str">
            <v>Feb-2009</v>
          </cell>
          <cell r="L1402" t="str">
            <v>GF</v>
          </cell>
          <cell r="M1402" t="str">
            <v>INVERTER</v>
          </cell>
          <cell r="N1402" t="str">
            <v>PCS</v>
          </cell>
          <cell r="O1402">
            <v>35</v>
          </cell>
          <cell r="P1402">
            <v>43</v>
          </cell>
          <cell r="Q1402" t="str">
            <v>SCHAFFNER</v>
          </cell>
          <cell r="R1402">
            <v>0</v>
          </cell>
          <cell r="S1402">
            <v>42.831400000000002</v>
          </cell>
          <cell r="T1402">
            <v>85.662800000000004</v>
          </cell>
          <cell r="U1402">
            <v>2</v>
          </cell>
        </row>
        <row r="1403">
          <cell r="A1403" t="str">
            <v>FS21559-24-07</v>
          </cell>
          <cell r="B1403" t="str">
            <v>GS090305</v>
          </cell>
          <cell r="C1403">
            <v>2</v>
          </cell>
          <cell r="D1403" t="str">
            <v>GI090619</v>
          </cell>
          <cell r="E1403">
            <v>20090209</v>
          </cell>
          <cell r="F1403" t="str">
            <v>7489</v>
          </cell>
          <cell r="G1403" t="str">
            <v>ALPHA MOTION S. A.</v>
          </cell>
          <cell r="H1403" t="str">
            <v>STOCK SALES</v>
          </cell>
          <cell r="I1403">
            <v>53</v>
          </cell>
          <cell r="J1403" t="str">
            <v>Feb-2009</v>
          </cell>
          <cell r="K1403" t="str">
            <v>Feb-2009</v>
          </cell>
          <cell r="L1403" t="str">
            <v>GF</v>
          </cell>
          <cell r="M1403" t="str">
            <v>INVERTER</v>
          </cell>
          <cell r="N1403" t="str">
            <v>PCS</v>
          </cell>
          <cell r="O1403">
            <v>35</v>
          </cell>
          <cell r="P1403">
            <v>43</v>
          </cell>
          <cell r="Q1403" t="str">
            <v>SCHAFFNER</v>
          </cell>
          <cell r="R1403">
            <v>0</v>
          </cell>
          <cell r="S1403">
            <v>42.911700000000003</v>
          </cell>
          <cell r="T1403">
            <v>429.11700000000002</v>
          </cell>
          <cell r="U1403">
            <v>10</v>
          </cell>
        </row>
        <row r="1404">
          <cell r="A1404" t="str">
            <v>FS21559-24-07</v>
          </cell>
          <cell r="B1404" t="str">
            <v>GS090537</v>
          </cell>
          <cell r="C1404">
            <v>4</v>
          </cell>
          <cell r="D1404" t="str">
            <v>GI090723</v>
          </cell>
          <cell r="E1404">
            <v>20090216</v>
          </cell>
          <cell r="F1404" t="str">
            <v>7760</v>
          </cell>
          <cell r="G1404" t="str">
            <v>BIMEX SRL</v>
          </cell>
          <cell r="H1404" t="str">
            <v>STOCK SALES</v>
          </cell>
          <cell r="I1404">
            <v>53</v>
          </cell>
          <cell r="J1404" t="str">
            <v>Feb-2009</v>
          </cell>
          <cell r="K1404" t="str">
            <v>Feb-2009</v>
          </cell>
          <cell r="L1404" t="str">
            <v>GF</v>
          </cell>
          <cell r="M1404" t="str">
            <v>INVERTER</v>
          </cell>
          <cell r="N1404" t="str">
            <v>PCS</v>
          </cell>
          <cell r="O1404">
            <v>35</v>
          </cell>
          <cell r="P1404">
            <v>43</v>
          </cell>
          <cell r="Q1404" t="str">
            <v>SCHAFFNER</v>
          </cell>
          <cell r="R1404">
            <v>0</v>
          </cell>
          <cell r="S1404">
            <v>42.908799999999999</v>
          </cell>
          <cell r="T1404">
            <v>85.817599999999999</v>
          </cell>
          <cell r="U1404">
            <v>2</v>
          </cell>
        </row>
        <row r="1405">
          <cell r="A1405" t="str">
            <v>FS21559-24-07</v>
          </cell>
          <cell r="B1405" t="str">
            <v>GS090291</v>
          </cell>
          <cell r="C1405">
            <v>8</v>
          </cell>
          <cell r="D1405" t="str">
            <v>GI090726</v>
          </cell>
          <cell r="E1405">
            <v>20090216</v>
          </cell>
          <cell r="F1405" t="str">
            <v>7489</v>
          </cell>
          <cell r="G1405" t="str">
            <v>ALPHA MOTION S. A.</v>
          </cell>
          <cell r="H1405" t="str">
            <v>STOCK SALES</v>
          </cell>
          <cell r="I1405">
            <v>33</v>
          </cell>
          <cell r="J1405" t="str">
            <v>Feb-2009</v>
          </cell>
          <cell r="K1405" t="str">
            <v>Feb-2009</v>
          </cell>
          <cell r="L1405" t="str">
            <v>GF</v>
          </cell>
          <cell r="M1405" t="str">
            <v>INVERTER</v>
          </cell>
          <cell r="N1405" t="str">
            <v>PCS</v>
          </cell>
          <cell r="O1405">
            <v>35</v>
          </cell>
          <cell r="P1405">
            <v>43</v>
          </cell>
          <cell r="Q1405" t="str">
            <v>SCHAFFNER</v>
          </cell>
          <cell r="R1405">
            <v>0</v>
          </cell>
          <cell r="S1405">
            <v>42.908799999999999</v>
          </cell>
          <cell r="T1405">
            <v>858.17599999999993</v>
          </cell>
          <cell r="U1405">
            <v>20</v>
          </cell>
        </row>
        <row r="1406">
          <cell r="A1406" t="str">
            <v>FS21559-24-07</v>
          </cell>
          <cell r="B1406" t="str">
            <v>GS084438</v>
          </cell>
          <cell r="C1406">
            <v>11</v>
          </cell>
          <cell r="D1406" t="str">
            <v>GI090790</v>
          </cell>
          <cell r="E1406">
            <v>20090219</v>
          </cell>
          <cell r="F1406" t="str">
            <v>1301</v>
          </cell>
          <cell r="G1406" t="str">
            <v>MVR - MOTORI, VENTILATORI, RIDUTTORI S.R.L.</v>
          </cell>
          <cell r="H1406" t="str">
            <v>STOCK SALES</v>
          </cell>
          <cell r="I1406">
            <v>23</v>
          </cell>
          <cell r="J1406" t="str">
            <v>Feb-2009</v>
          </cell>
          <cell r="K1406" t="str">
            <v>Feb-2009</v>
          </cell>
          <cell r="L1406" t="str">
            <v>GF</v>
          </cell>
          <cell r="M1406" t="str">
            <v>INVERTER</v>
          </cell>
          <cell r="N1406" t="str">
            <v>PCS</v>
          </cell>
          <cell r="O1406">
            <v>35</v>
          </cell>
          <cell r="P1406">
            <v>43</v>
          </cell>
          <cell r="Q1406" t="str">
            <v>SCHAFFNER</v>
          </cell>
          <cell r="R1406">
            <v>0</v>
          </cell>
          <cell r="S1406">
            <v>42.908799999999999</v>
          </cell>
          <cell r="T1406">
            <v>429.08799999999997</v>
          </cell>
          <cell r="U1406">
            <v>10</v>
          </cell>
        </row>
        <row r="1407">
          <cell r="A1407" t="str">
            <v>FS21559-24-07</v>
          </cell>
          <cell r="B1407" t="str">
            <v>GS090715</v>
          </cell>
          <cell r="C1407">
            <v>4</v>
          </cell>
          <cell r="D1407" t="str">
            <v>GI090857</v>
          </cell>
          <cell r="E1407">
            <v>20090224</v>
          </cell>
          <cell r="F1407" t="str">
            <v>7489</v>
          </cell>
          <cell r="G1407" t="str">
            <v>ALPHA MOTION S. A.</v>
          </cell>
          <cell r="H1407" t="str">
            <v>STOCK SALES</v>
          </cell>
          <cell r="I1407">
            <v>13</v>
          </cell>
          <cell r="J1407" t="str">
            <v>Feb-2009</v>
          </cell>
          <cell r="K1407" t="str">
            <v>Feb-2009</v>
          </cell>
          <cell r="L1407" t="str">
            <v>GF</v>
          </cell>
          <cell r="M1407" t="str">
            <v>INVERTER</v>
          </cell>
          <cell r="N1407" t="str">
            <v>PCS</v>
          </cell>
          <cell r="O1407">
            <v>35</v>
          </cell>
          <cell r="P1407">
            <v>43</v>
          </cell>
          <cell r="Q1407" t="str">
            <v>SCHAFFNER</v>
          </cell>
          <cell r="R1407">
            <v>0</v>
          </cell>
          <cell r="S1407">
            <v>42.908799999999999</v>
          </cell>
          <cell r="T1407">
            <v>429.08799999999997</v>
          </cell>
          <cell r="U1407">
            <v>10</v>
          </cell>
        </row>
        <row r="1408">
          <cell r="A1408" t="str">
            <v>FS23293-16-71</v>
          </cell>
          <cell r="B1408" t="str">
            <v>GS090325</v>
          </cell>
          <cell r="C1408">
            <v>5</v>
          </cell>
          <cell r="D1408" t="str">
            <v>GI090415</v>
          </cell>
          <cell r="E1408">
            <v>20090203</v>
          </cell>
          <cell r="F1408" t="str">
            <v>7684</v>
          </cell>
          <cell r="G1408" t="str">
            <v>BEG S.R.L.</v>
          </cell>
          <cell r="H1408" t="str">
            <v>STOCK SALES</v>
          </cell>
          <cell r="I1408">
            <v>341</v>
          </cell>
          <cell r="J1408" t="str">
            <v>Feb-2009</v>
          </cell>
          <cell r="K1408" t="str">
            <v>Feb-2009</v>
          </cell>
          <cell r="L1408" t="str">
            <v>GF</v>
          </cell>
          <cell r="M1408" t="str">
            <v>INVERTER</v>
          </cell>
          <cell r="N1408" t="str">
            <v>PCS</v>
          </cell>
          <cell r="O1408">
            <v>466</v>
          </cell>
          <cell r="P1408">
            <v>22</v>
          </cell>
          <cell r="Q1408" t="str">
            <v>SCHAFFNER</v>
          </cell>
          <cell r="R1408">
            <v>0</v>
          </cell>
          <cell r="S1408">
            <v>21.5</v>
          </cell>
          <cell r="T1408">
            <v>21.5</v>
          </cell>
          <cell r="U1408">
            <v>1</v>
          </cell>
        </row>
        <row r="1409">
          <cell r="A1409" t="str">
            <v>FS23293-16-71</v>
          </cell>
          <cell r="B1409" t="str">
            <v>GS090388</v>
          </cell>
          <cell r="C1409">
            <v>3</v>
          </cell>
          <cell r="D1409" t="str">
            <v>GI090533</v>
          </cell>
          <cell r="E1409">
            <v>20090204</v>
          </cell>
          <cell r="F1409" t="str">
            <v>7684</v>
          </cell>
          <cell r="G1409" t="str">
            <v>BEG S.R.L.</v>
          </cell>
          <cell r="H1409" t="str">
            <v>STOCK SALES</v>
          </cell>
          <cell r="I1409">
            <v>331</v>
          </cell>
          <cell r="J1409" t="str">
            <v>Feb-2009</v>
          </cell>
          <cell r="K1409" t="str">
            <v>Feb-2009</v>
          </cell>
          <cell r="L1409" t="str">
            <v>GF</v>
          </cell>
          <cell r="M1409" t="str">
            <v>INVERTER</v>
          </cell>
          <cell r="N1409" t="str">
            <v>PCS</v>
          </cell>
          <cell r="O1409">
            <v>466</v>
          </cell>
          <cell r="P1409">
            <v>22</v>
          </cell>
          <cell r="Q1409" t="str">
            <v>SCHAFFNER</v>
          </cell>
          <cell r="R1409">
            <v>0</v>
          </cell>
          <cell r="S1409">
            <v>21.5</v>
          </cell>
          <cell r="T1409">
            <v>215</v>
          </cell>
          <cell r="U1409">
            <v>10</v>
          </cell>
        </row>
        <row r="1410">
          <cell r="A1410" t="str">
            <v>FS23293-16-71</v>
          </cell>
          <cell r="B1410" t="str">
            <v>GS090263</v>
          </cell>
          <cell r="C1410">
            <v>1</v>
          </cell>
          <cell r="D1410" t="str">
            <v>GI090580</v>
          </cell>
          <cell r="E1410">
            <v>20090206</v>
          </cell>
          <cell r="F1410" t="str">
            <v>7716</v>
          </cell>
          <cell r="G1410" t="str">
            <v>MEA</v>
          </cell>
          <cell r="H1410" t="str">
            <v>STOCK SALES</v>
          </cell>
          <cell r="I1410">
            <v>311</v>
          </cell>
          <cell r="J1410" t="str">
            <v>Feb-2009</v>
          </cell>
          <cell r="K1410" t="str">
            <v>Feb-2009</v>
          </cell>
          <cell r="L1410" t="str">
            <v>GF</v>
          </cell>
          <cell r="M1410" t="str">
            <v>INVERTER</v>
          </cell>
          <cell r="N1410" t="str">
            <v>PCS</v>
          </cell>
          <cell r="O1410">
            <v>466</v>
          </cell>
          <cell r="P1410">
            <v>22</v>
          </cell>
          <cell r="Q1410" t="str">
            <v>SCHAFFNER</v>
          </cell>
          <cell r="R1410">
            <v>0</v>
          </cell>
          <cell r="S1410">
            <v>21.5</v>
          </cell>
          <cell r="T1410">
            <v>430</v>
          </cell>
          <cell r="U1410">
            <v>20</v>
          </cell>
        </row>
        <row r="1411">
          <cell r="A1411" t="str">
            <v>FS23293-16-71</v>
          </cell>
          <cell r="B1411" t="str">
            <v>GS090441</v>
          </cell>
          <cell r="C1411">
            <v>2</v>
          </cell>
          <cell r="D1411" t="str">
            <v>GI090590</v>
          </cell>
          <cell r="E1411">
            <v>20090206</v>
          </cell>
          <cell r="F1411" t="str">
            <v>7772</v>
          </cell>
          <cell r="G1411" t="str">
            <v>SELE, S.R.L.</v>
          </cell>
          <cell r="H1411" t="str">
            <v>STOCK SALES</v>
          </cell>
          <cell r="I1411">
            <v>295</v>
          </cell>
          <cell r="J1411" t="str">
            <v>Feb-2009</v>
          </cell>
          <cell r="K1411" t="str">
            <v>Feb-2009</v>
          </cell>
          <cell r="L1411" t="str">
            <v>GF</v>
          </cell>
          <cell r="M1411" t="str">
            <v>INVERTER</v>
          </cell>
          <cell r="N1411" t="str">
            <v>PCS</v>
          </cell>
          <cell r="O1411">
            <v>466</v>
          </cell>
          <cell r="P1411">
            <v>22</v>
          </cell>
          <cell r="Q1411" t="str">
            <v>SCHAFFNER</v>
          </cell>
          <cell r="R1411">
            <v>0</v>
          </cell>
          <cell r="S1411">
            <v>21.5</v>
          </cell>
          <cell r="T1411">
            <v>344</v>
          </cell>
          <cell r="U1411">
            <v>16</v>
          </cell>
        </row>
        <row r="1412">
          <cell r="A1412" t="str">
            <v>FS23293-16-71</v>
          </cell>
          <cell r="B1412" t="str">
            <v>GS084309</v>
          </cell>
          <cell r="C1412">
            <v>3</v>
          </cell>
          <cell r="D1412" t="str">
            <v>GI090992</v>
          </cell>
          <cell r="E1412">
            <v>20090211</v>
          </cell>
          <cell r="F1412" t="str">
            <v>7848</v>
          </cell>
          <cell r="G1412" t="str">
            <v>LM LIFTMATERIAL GMBH</v>
          </cell>
          <cell r="H1412" t="str">
            <v>STOCK SALES</v>
          </cell>
          <cell r="I1412">
            <v>294</v>
          </cell>
          <cell r="J1412" t="str">
            <v>Feb-2009</v>
          </cell>
          <cell r="K1412" t="str">
            <v>Feb-2009</v>
          </cell>
          <cell r="L1412" t="str">
            <v>GF</v>
          </cell>
          <cell r="M1412" t="str">
            <v>INVERTER</v>
          </cell>
          <cell r="N1412" t="str">
            <v>PCS</v>
          </cell>
          <cell r="O1412">
            <v>466</v>
          </cell>
          <cell r="P1412">
            <v>22</v>
          </cell>
          <cell r="Q1412" t="str">
            <v>SCHAFFNER</v>
          </cell>
          <cell r="R1412">
            <v>0</v>
          </cell>
          <cell r="S1412">
            <v>21.5</v>
          </cell>
          <cell r="T1412">
            <v>21.5</v>
          </cell>
          <cell r="U1412">
            <v>1</v>
          </cell>
        </row>
        <row r="1413">
          <cell r="A1413" t="str">
            <v>FS23293-16-71</v>
          </cell>
          <cell r="B1413" t="str">
            <v>GS084312</v>
          </cell>
          <cell r="C1413">
            <v>3</v>
          </cell>
          <cell r="D1413" t="str">
            <v>GI090993</v>
          </cell>
          <cell r="E1413">
            <v>20090211</v>
          </cell>
          <cell r="F1413" t="str">
            <v>7848</v>
          </cell>
          <cell r="G1413" t="str">
            <v>LM LIFTMATERIAL GMBH</v>
          </cell>
          <cell r="H1413" t="str">
            <v>STOCK SALES</v>
          </cell>
          <cell r="I1413">
            <v>293</v>
          </cell>
          <cell r="J1413" t="str">
            <v>Feb-2009</v>
          </cell>
          <cell r="K1413" t="str">
            <v>Feb-2009</v>
          </cell>
          <cell r="L1413" t="str">
            <v>GF</v>
          </cell>
          <cell r="M1413" t="str">
            <v>INVERTER</v>
          </cell>
          <cell r="N1413" t="str">
            <v>PCS</v>
          </cell>
          <cell r="O1413">
            <v>466</v>
          </cell>
          <cell r="P1413">
            <v>22</v>
          </cell>
          <cell r="Q1413" t="str">
            <v>SCHAFFNER</v>
          </cell>
          <cell r="R1413">
            <v>0</v>
          </cell>
          <cell r="S1413">
            <v>21.5</v>
          </cell>
          <cell r="T1413">
            <v>21.5</v>
          </cell>
          <cell r="U1413">
            <v>1</v>
          </cell>
        </row>
        <row r="1414">
          <cell r="A1414" t="str">
            <v>FS23293-16-71</v>
          </cell>
          <cell r="B1414" t="str">
            <v>GS090266</v>
          </cell>
          <cell r="C1414">
            <v>6</v>
          </cell>
          <cell r="D1414" t="str">
            <v>GI090662</v>
          </cell>
          <cell r="E1414">
            <v>20090212</v>
          </cell>
          <cell r="F1414" t="str">
            <v>7712</v>
          </cell>
          <cell r="G1414" t="str">
            <v>SODIMAS</v>
          </cell>
          <cell r="H1414" t="str">
            <v>STOCK SALES</v>
          </cell>
          <cell r="I1414">
            <v>172</v>
          </cell>
          <cell r="J1414" t="str">
            <v>Feb-2009</v>
          </cell>
          <cell r="K1414" t="str">
            <v>Feb-2009</v>
          </cell>
          <cell r="L1414" t="str">
            <v>GF</v>
          </cell>
          <cell r="M1414" t="str">
            <v>INVERTER</v>
          </cell>
          <cell r="N1414" t="str">
            <v>PCS</v>
          </cell>
          <cell r="O1414">
            <v>466</v>
          </cell>
          <cell r="P1414">
            <v>22</v>
          </cell>
          <cell r="Q1414" t="str">
            <v>SCHAFFNER</v>
          </cell>
          <cell r="R1414">
            <v>0</v>
          </cell>
          <cell r="S1414">
            <v>21.5</v>
          </cell>
          <cell r="T1414">
            <v>2601.5</v>
          </cell>
          <cell r="U1414">
            <v>121</v>
          </cell>
        </row>
        <row r="1415">
          <cell r="A1415" t="str">
            <v>FS23293-16-71</v>
          </cell>
          <cell r="B1415" t="str">
            <v>GS084080</v>
          </cell>
          <cell r="C1415">
            <v>5</v>
          </cell>
          <cell r="D1415" t="str">
            <v>GI090703</v>
          </cell>
          <cell r="E1415">
            <v>20090213</v>
          </cell>
          <cell r="F1415" t="str">
            <v>4450</v>
          </cell>
          <cell r="G1415" t="str">
            <v>FUJI ELECTRIC FA SUCURSAL EN ESPA?A</v>
          </cell>
          <cell r="H1415" t="str">
            <v>STOCK SALES</v>
          </cell>
          <cell r="I1415">
            <v>122</v>
          </cell>
          <cell r="J1415" t="str">
            <v>Feb-2009</v>
          </cell>
          <cell r="K1415" t="str">
            <v>Feb-2009</v>
          </cell>
          <cell r="L1415" t="str">
            <v>GF</v>
          </cell>
          <cell r="M1415" t="str">
            <v>INVERTER</v>
          </cell>
          <cell r="N1415" t="str">
            <v>PCS</v>
          </cell>
          <cell r="O1415">
            <v>466</v>
          </cell>
          <cell r="P1415">
            <v>22</v>
          </cell>
          <cell r="Q1415" t="str">
            <v>SCHAFFNER</v>
          </cell>
          <cell r="R1415">
            <v>0</v>
          </cell>
          <cell r="S1415">
            <v>21.5</v>
          </cell>
          <cell r="T1415">
            <v>1075</v>
          </cell>
          <cell r="U1415">
            <v>50</v>
          </cell>
        </row>
        <row r="1416">
          <cell r="A1416" t="str">
            <v>FS23293-16-71</v>
          </cell>
          <cell r="B1416" t="str">
            <v>GS084315</v>
          </cell>
          <cell r="C1416">
            <v>3</v>
          </cell>
          <cell r="D1416" t="str">
            <v>GI090712</v>
          </cell>
          <cell r="E1416">
            <v>20090213</v>
          </cell>
          <cell r="F1416" t="str">
            <v>7848</v>
          </cell>
          <cell r="G1416" t="str">
            <v>LM LIFTMATERIAL GMBH</v>
          </cell>
          <cell r="H1416" t="str">
            <v>STOCK SALES</v>
          </cell>
          <cell r="I1416">
            <v>121</v>
          </cell>
          <cell r="J1416" t="str">
            <v>Feb-2009</v>
          </cell>
          <cell r="K1416" t="str">
            <v>Feb-2009</v>
          </cell>
          <cell r="L1416" t="str">
            <v>GF</v>
          </cell>
          <cell r="M1416" t="str">
            <v>INVERTER</v>
          </cell>
          <cell r="N1416" t="str">
            <v>PCS</v>
          </cell>
          <cell r="O1416">
            <v>466</v>
          </cell>
          <cell r="P1416">
            <v>22</v>
          </cell>
          <cell r="Q1416" t="str">
            <v>SCHAFFNER</v>
          </cell>
          <cell r="R1416">
            <v>0</v>
          </cell>
          <cell r="S1416">
            <v>21.5</v>
          </cell>
          <cell r="T1416">
            <v>21.5</v>
          </cell>
          <cell r="U1416">
            <v>1</v>
          </cell>
        </row>
        <row r="1417">
          <cell r="A1417" t="str">
            <v>FS23293-16-71</v>
          </cell>
          <cell r="B1417" t="str">
            <v>GS084316</v>
          </cell>
          <cell r="C1417">
            <v>3</v>
          </cell>
          <cell r="D1417" t="str">
            <v>GI090713</v>
          </cell>
          <cell r="E1417">
            <v>20090213</v>
          </cell>
          <cell r="F1417" t="str">
            <v>7848</v>
          </cell>
          <cell r="G1417" t="str">
            <v>LM LIFTMATERIAL GMBH</v>
          </cell>
          <cell r="H1417" t="str">
            <v>STOCK SALES</v>
          </cell>
          <cell r="I1417">
            <v>120</v>
          </cell>
          <cell r="J1417" t="str">
            <v>Feb-2009</v>
          </cell>
          <cell r="K1417" t="str">
            <v>Feb-2009</v>
          </cell>
          <cell r="L1417" t="str">
            <v>GF</v>
          </cell>
          <cell r="M1417" t="str">
            <v>INVERTER</v>
          </cell>
          <cell r="N1417" t="str">
            <v>PCS</v>
          </cell>
          <cell r="O1417">
            <v>466</v>
          </cell>
          <cell r="P1417">
            <v>22</v>
          </cell>
          <cell r="Q1417" t="str">
            <v>SCHAFFNER</v>
          </cell>
          <cell r="R1417">
            <v>0</v>
          </cell>
          <cell r="S1417">
            <v>21.5</v>
          </cell>
          <cell r="T1417">
            <v>21.5</v>
          </cell>
          <cell r="U1417">
            <v>1</v>
          </cell>
        </row>
        <row r="1418">
          <cell r="A1418" t="str">
            <v>FS23293-16-71</v>
          </cell>
          <cell r="B1418" t="str">
            <v>GS084345</v>
          </cell>
          <cell r="C1418">
            <v>2</v>
          </cell>
          <cell r="D1418" t="str">
            <v>GI090954</v>
          </cell>
          <cell r="E1418">
            <v>20090213</v>
          </cell>
          <cell r="F1418" t="str">
            <v>7848</v>
          </cell>
          <cell r="G1418" t="str">
            <v>LM LIFTMATERIAL GMBH</v>
          </cell>
          <cell r="H1418" t="str">
            <v>STOCK SALES</v>
          </cell>
          <cell r="I1418">
            <v>119</v>
          </cell>
          <cell r="J1418" t="str">
            <v>Feb-2009</v>
          </cell>
          <cell r="K1418" t="str">
            <v>Feb-2009</v>
          </cell>
          <cell r="L1418" t="str">
            <v>GF</v>
          </cell>
          <cell r="M1418" t="str">
            <v>INVERTER</v>
          </cell>
          <cell r="N1418" t="str">
            <v>PCS</v>
          </cell>
          <cell r="O1418">
            <v>466</v>
          </cell>
          <cell r="P1418">
            <v>22</v>
          </cell>
          <cell r="Q1418" t="str">
            <v>SCHAFFNER</v>
          </cell>
          <cell r="R1418">
            <v>0</v>
          </cell>
          <cell r="S1418">
            <v>21.5</v>
          </cell>
          <cell r="T1418">
            <v>21.5</v>
          </cell>
          <cell r="U1418">
            <v>1</v>
          </cell>
        </row>
        <row r="1419">
          <cell r="A1419" t="str">
            <v>FS23293-16-71</v>
          </cell>
          <cell r="B1419" t="str">
            <v>GS084343</v>
          </cell>
          <cell r="C1419">
            <v>2</v>
          </cell>
          <cell r="D1419" t="str">
            <v>GI090968</v>
          </cell>
          <cell r="E1419">
            <v>20090213</v>
          </cell>
          <cell r="F1419" t="str">
            <v>7848</v>
          </cell>
          <cell r="G1419" t="str">
            <v>LM LIFTMATERIAL GMBH</v>
          </cell>
          <cell r="H1419" t="str">
            <v>STOCK SALES</v>
          </cell>
          <cell r="I1419">
            <v>118</v>
          </cell>
          <cell r="J1419" t="str">
            <v>Feb-2009</v>
          </cell>
          <cell r="K1419" t="str">
            <v>Feb-2009</v>
          </cell>
          <cell r="L1419" t="str">
            <v>GF</v>
          </cell>
          <cell r="M1419" t="str">
            <v>INVERTER</v>
          </cell>
          <cell r="N1419" t="str">
            <v>PCS</v>
          </cell>
          <cell r="O1419">
            <v>466</v>
          </cell>
          <cell r="P1419">
            <v>22</v>
          </cell>
          <cell r="Q1419" t="str">
            <v>SCHAFFNER</v>
          </cell>
          <cell r="R1419">
            <v>0</v>
          </cell>
          <cell r="S1419">
            <v>21.5</v>
          </cell>
          <cell r="T1419">
            <v>21.5</v>
          </cell>
          <cell r="U1419">
            <v>1</v>
          </cell>
        </row>
        <row r="1420">
          <cell r="A1420" t="str">
            <v>FS23293-16-71</v>
          </cell>
          <cell r="B1420" t="str">
            <v>GS090515</v>
          </cell>
          <cell r="C1420">
            <v>2</v>
          </cell>
          <cell r="D1420" t="str">
            <v>GI090721</v>
          </cell>
          <cell r="E1420">
            <v>20090216</v>
          </cell>
          <cell r="F1420" t="str">
            <v>7684</v>
          </cell>
          <cell r="G1420" t="str">
            <v>BEG S.R.L.</v>
          </cell>
          <cell r="H1420" t="str">
            <v>STOCK SALES</v>
          </cell>
          <cell r="I1420">
            <v>613</v>
          </cell>
          <cell r="J1420" t="str">
            <v>Feb-2009</v>
          </cell>
          <cell r="K1420" t="str">
            <v>Feb-2009</v>
          </cell>
          <cell r="L1420" t="str">
            <v>GF</v>
          </cell>
          <cell r="M1420" t="str">
            <v>INVERTER</v>
          </cell>
          <cell r="N1420" t="str">
            <v>PCS</v>
          </cell>
          <cell r="O1420">
            <v>466</v>
          </cell>
          <cell r="P1420">
            <v>22</v>
          </cell>
          <cell r="Q1420" t="str">
            <v>SCHAFFNER</v>
          </cell>
          <cell r="R1420">
            <v>0</v>
          </cell>
          <cell r="S1420">
            <v>21.5</v>
          </cell>
          <cell r="T1420">
            <v>107.5</v>
          </cell>
          <cell r="U1420">
            <v>5</v>
          </cell>
        </row>
        <row r="1421">
          <cell r="A1421" t="str">
            <v>FS23293-30-72</v>
          </cell>
          <cell r="B1421" t="str">
            <v>GS084335</v>
          </cell>
          <cell r="C1421">
            <v>3</v>
          </cell>
          <cell r="D1421" t="str">
            <v>GI090977</v>
          </cell>
          <cell r="E1421">
            <v>20090201</v>
          </cell>
          <cell r="F1421" t="str">
            <v>7848</v>
          </cell>
          <cell r="G1421" t="str">
            <v>LM LIFTMATERIAL GMBH</v>
          </cell>
          <cell r="H1421" t="str">
            <v>STOCK SALES</v>
          </cell>
          <cell r="I1421">
            <v>229</v>
          </cell>
          <cell r="J1421" t="str">
            <v>Feb-2009</v>
          </cell>
          <cell r="K1421" t="str">
            <v>Feb-2009</v>
          </cell>
          <cell r="L1421" t="str">
            <v>GF</v>
          </cell>
          <cell r="M1421" t="str">
            <v>INVERTER</v>
          </cell>
          <cell r="N1421" t="str">
            <v>PCS</v>
          </cell>
          <cell r="O1421">
            <v>232</v>
          </cell>
          <cell r="P1421">
            <v>27</v>
          </cell>
          <cell r="Q1421" t="str">
            <v>SCHAFFNER</v>
          </cell>
          <cell r="R1421">
            <v>0</v>
          </cell>
          <cell r="S1421">
            <v>26.716799999999999</v>
          </cell>
          <cell r="T1421">
            <v>26.716799999999999</v>
          </cell>
          <cell r="U1421">
            <v>1</v>
          </cell>
        </row>
        <row r="1422">
          <cell r="A1422" t="str">
            <v>FS23293-30-72</v>
          </cell>
          <cell r="B1422" t="str">
            <v>GS090240</v>
          </cell>
          <cell r="C1422">
            <v>1</v>
          </cell>
          <cell r="D1422" t="str">
            <v>GI090417</v>
          </cell>
          <cell r="E1422">
            <v>20090202</v>
          </cell>
          <cell r="F1422" t="str">
            <v>7215</v>
          </cell>
          <cell r="G1422" t="str">
            <v>AMTEK SPOL. S R. O. SP. Z O. O.</v>
          </cell>
          <cell r="H1422" t="str">
            <v>STOCK SALES</v>
          </cell>
          <cell r="I1422">
            <v>214</v>
          </cell>
          <cell r="J1422" t="str">
            <v>Feb-2009</v>
          </cell>
          <cell r="K1422" t="str">
            <v>Feb-2009</v>
          </cell>
          <cell r="L1422" t="str">
            <v>GF</v>
          </cell>
          <cell r="M1422" t="str">
            <v>INVERTER</v>
          </cell>
          <cell r="N1422" t="str">
            <v>PCS</v>
          </cell>
          <cell r="O1422">
            <v>232</v>
          </cell>
          <cell r="P1422">
            <v>27</v>
          </cell>
          <cell r="Q1422" t="str">
            <v>SCHAFFNER</v>
          </cell>
          <cell r="R1422">
            <v>0</v>
          </cell>
          <cell r="S1422">
            <v>26.741199999999999</v>
          </cell>
          <cell r="T1422">
            <v>401.11799999999999</v>
          </cell>
          <cell r="U1422">
            <v>15</v>
          </cell>
        </row>
        <row r="1423">
          <cell r="A1423" t="str">
            <v>FS23293-30-72</v>
          </cell>
          <cell r="B1423" t="str">
            <v>GS084436</v>
          </cell>
          <cell r="C1423">
            <v>6</v>
          </cell>
          <cell r="D1423" t="str">
            <v>GI090328</v>
          </cell>
          <cell r="E1423">
            <v>20090202</v>
          </cell>
          <cell r="F1423" t="str">
            <v>7684</v>
          </cell>
          <cell r="G1423" t="str">
            <v>BEG S.R.L.</v>
          </cell>
          <cell r="H1423" t="str">
            <v>STOCK SALES</v>
          </cell>
          <cell r="I1423">
            <v>212</v>
          </cell>
          <cell r="J1423" t="str">
            <v>Feb-2009</v>
          </cell>
          <cell r="K1423" t="str">
            <v>Feb-2009</v>
          </cell>
          <cell r="L1423" t="str">
            <v>GF</v>
          </cell>
          <cell r="M1423" t="str">
            <v>INVERTER</v>
          </cell>
          <cell r="N1423" t="str">
            <v>PCS</v>
          </cell>
          <cell r="O1423">
            <v>232</v>
          </cell>
          <cell r="P1423">
            <v>27</v>
          </cell>
          <cell r="Q1423" t="str">
            <v>SCHAFFNER</v>
          </cell>
          <cell r="R1423">
            <v>0</v>
          </cell>
          <cell r="S1423">
            <v>26.716799999999999</v>
          </cell>
          <cell r="T1423">
            <v>53.433599999999998</v>
          </cell>
          <cell r="U1423">
            <v>2</v>
          </cell>
        </row>
        <row r="1424">
          <cell r="A1424" t="str">
            <v>FS23293-30-72</v>
          </cell>
          <cell r="B1424" t="str">
            <v>GS090124</v>
          </cell>
          <cell r="C1424">
            <v>3</v>
          </cell>
          <cell r="D1424" t="str">
            <v>GI090329</v>
          </cell>
          <cell r="E1424">
            <v>20090202</v>
          </cell>
          <cell r="F1424" t="str">
            <v>7684</v>
          </cell>
          <cell r="G1424" t="str">
            <v>BEG S.R.L.</v>
          </cell>
          <cell r="H1424" t="str">
            <v>STOCK SALES</v>
          </cell>
          <cell r="I1424">
            <v>211</v>
          </cell>
          <cell r="J1424" t="str">
            <v>Feb-2009</v>
          </cell>
          <cell r="K1424" t="str">
            <v>Feb-2009</v>
          </cell>
          <cell r="L1424" t="str">
            <v>GF</v>
          </cell>
          <cell r="M1424" t="str">
            <v>INVERTER</v>
          </cell>
          <cell r="N1424" t="str">
            <v>PCS</v>
          </cell>
          <cell r="O1424">
            <v>232</v>
          </cell>
          <cell r="P1424">
            <v>27</v>
          </cell>
          <cell r="Q1424" t="str">
            <v>SCHAFFNER</v>
          </cell>
          <cell r="R1424">
            <v>0</v>
          </cell>
          <cell r="S1424">
            <v>26.716799999999999</v>
          </cell>
          <cell r="T1424">
            <v>26.716799999999999</v>
          </cell>
          <cell r="U1424">
            <v>1</v>
          </cell>
        </row>
        <row r="1425">
          <cell r="A1425" t="str">
            <v>FS23293-30-72</v>
          </cell>
          <cell r="B1425" t="str">
            <v>GS090127</v>
          </cell>
          <cell r="C1425">
            <v>18</v>
          </cell>
          <cell r="D1425" t="str">
            <v>GI090330</v>
          </cell>
          <cell r="E1425">
            <v>20090202</v>
          </cell>
          <cell r="F1425" t="str">
            <v>7752</v>
          </cell>
          <cell r="G1425" t="str">
            <v>EUROPANEL SRL</v>
          </cell>
          <cell r="H1425" t="str">
            <v>STOCK SALES</v>
          </cell>
          <cell r="I1425">
            <v>209</v>
          </cell>
          <cell r="J1425" t="str">
            <v>Feb-2009</v>
          </cell>
          <cell r="K1425" t="str">
            <v>Feb-2009</v>
          </cell>
          <cell r="L1425" t="str">
            <v>GF</v>
          </cell>
          <cell r="M1425" t="str">
            <v>INVERTER</v>
          </cell>
          <cell r="N1425" t="str">
            <v>PCS</v>
          </cell>
          <cell r="O1425">
            <v>232</v>
          </cell>
          <cell r="P1425">
            <v>27</v>
          </cell>
          <cell r="Q1425" t="str">
            <v>SCHAFFNER</v>
          </cell>
          <cell r="R1425">
            <v>0</v>
          </cell>
          <cell r="S1425">
            <v>26.716799999999999</v>
          </cell>
          <cell r="T1425">
            <v>53.433599999999998</v>
          </cell>
          <cell r="U1425">
            <v>2</v>
          </cell>
        </row>
        <row r="1426">
          <cell r="A1426" t="str">
            <v>FS23293-30-72</v>
          </cell>
          <cell r="B1426" t="str">
            <v>GS090127</v>
          </cell>
          <cell r="C1426">
            <v>21</v>
          </cell>
          <cell r="D1426" t="str">
            <v>GI090330</v>
          </cell>
          <cell r="E1426">
            <v>20090202</v>
          </cell>
          <cell r="F1426" t="str">
            <v>7752</v>
          </cell>
          <cell r="G1426" t="str">
            <v>EUROPANEL SRL</v>
          </cell>
          <cell r="H1426" t="str">
            <v>STOCK SALES</v>
          </cell>
          <cell r="I1426">
            <v>208</v>
          </cell>
          <cell r="J1426" t="str">
            <v>Feb-2009</v>
          </cell>
          <cell r="K1426" t="str">
            <v>Feb-2009</v>
          </cell>
          <cell r="L1426" t="str">
            <v>GF</v>
          </cell>
          <cell r="M1426" t="str">
            <v>INVERTER</v>
          </cell>
          <cell r="N1426" t="str">
            <v>PCS</v>
          </cell>
          <cell r="O1426">
            <v>232</v>
          </cell>
          <cell r="P1426">
            <v>27</v>
          </cell>
          <cell r="Q1426" t="str">
            <v>SCHAFFNER</v>
          </cell>
          <cell r="R1426">
            <v>0</v>
          </cell>
          <cell r="S1426">
            <v>26.716799999999999</v>
          </cell>
          <cell r="T1426">
            <v>26.716799999999999</v>
          </cell>
          <cell r="U1426">
            <v>1</v>
          </cell>
        </row>
        <row r="1427">
          <cell r="A1427" t="str">
            <v>FS23293-30-72</v>
          </cell>
          <cell r="B1427" t="str">
            <v>GS090136</v>
          </cell>
          <cell r="C1427">
            <v>5</v>
          </cell>
          <cell r="D1427" t="str">
            <v>GI090471</v>
          </cell>
          <cell r="E1427">
            <v>20090203</v>
          </cell>
          <cell r="F1427" t="str">
            <v>7712</v>
          </cell>
          <cell r="G1427" t="str">
            <v>SODIMAS</v>
          </cell>
          <cell r="H1427" t="str">
            <v>STOCK SALES</v>
          </cell>
          <cell r="I1427">
            <v>194</v>
          </cell>
          <cell r="J1427" t="str">
            <v>Feb-2009</v>
          </cell>
          <cell r="K1427" t="str">
            <v>Feb-2009</v>
          </cell>
          <cell r="L1427" t="str">
            <v>GF</v>
          </cell>
          <cell r="M1427" t="str">
            <v>INVERTER</v>
          </cell>
          <cell r="N1427" t="str">
            <v>PCS</v>
          </cell>
          <cell r="O1427">
            <v>232</v>
          </cell>
          <cell r="P1427">
            <v>27</v>
          </cell>
          <cell r="Q1427" t="str">
            <v>SCHAFFNER</v>
          </cell>
          <cell r="R1427">
            <v>0</v>
          </cell>
          <cell r="S1427">
            <v>26.741199999999999</v>
          </cell>
          <cell r="T1427">
            <v>374.3768</v>
          </cell>
          <cell r="U1427">
            <v>14</v>
          </cell>
        </row>
        <row r="1428">
          <cell r="A1428" t="str">
            <v>FS23293-30-72</v>
          </cell>
          <cell r="B1428" t="str">
            <v>GS090325</v>
          </cell>
          <cell r="C1428">
            <v>8</v>
          </cell>
          <cell r="D1428" t="str">
            <v>GI090415</v>
          </cell>
          <cell r="E1428">
            <v>20090203</v>
          </cell>
          <cell r="F1428" t="str">
            <v>7684</v>
          </cell>
          <cell r="G1428" t="str">
            <v>BEG S.R.L.</v>
          </cell>
          <cell r="H1428" t="str">
            <v>STOCK SALES</v>
          </cell>
          <cell r="I1428">
            <v>191</v>
          </cell>
          <cell r="J1428" t="str">
            <v>Feb-2009</v>
          </cell>
          <cell r="K1428" t="str">
            <v>Feb-2009</v>
          </cell>
          <cell r="L1428" t="str">
            <v>GF</v>
          </cell>
          <cell r="M1428" t="str">
            <v>INVERTER</v>
          </cell>
          <cell r="N1428" t="str">
            <v>PCS</v>
          </cell>
          <cell r="O1428">
            <v>232</v>
          </cell>
          <cell r="P1428">
            <v>27</v>
          </cell>
          <cell r="Q1428" t="str">
            <v>SCHAFFNER</v>
          </cell>
          <cell r="R1428">
            <v>0</v>
          </cell>
          <cell r="S1428">
            <v>26.741199999999999</v>
          </cell>
          <cell r="T1428">
            <v>80.223600000000005</v>
          </cell>
          <cell r="U1428">
            <v>3</v>
          </cell>
        </row>
        <row r="1429">
          <cell r="A1429" t="str">
            <v>FS23293-30-72</v>
          </cell>
          <cell r="B1429" t="str">
            <v>GS090421</v>
          </cell>
          <cell r="C1429">
            <v>2</v>
          </cell>
          <cell r="D1429" t="str">
            <v>GI090564</v>
          </cell>
          <cell r="E1429">
            <v>20090204</v>
          </cell>
          <cell r="F1429" t="str">
            <v>7215</v>
          </cell>
          <cell r="G1429" t="str">
            <v>AMTEK SPOL. S R. O. SP. Z O. O.</v>
          </cell>
          <cell r="H1429" t="str">
            <v>STOCK SALES</v>
          </cell>
          <cell r="I1429">
            <v>181</v>
          </cell>
          <cell r="J1429" t="str">
            <v>Feb-2009</v>
          </cell>
          <cell r="K1429" t="str">
            <v>Feb-2009</v>
          </cell>
          <cell r="L1429" t="str">
            <v>GF</v>
          </cell>
          <cell r="M1429" t="str">
            <v>INVERTER</v>
          </cell>
          <cell r="N1429" t="str">
            <v>PCS</v>
          </cell>
          <cell r="O1429">
            <v>232</v>
          </cell>
          <cell r="P1429">
            <v>27</v>
          </cell>
          <cell r="Q1429" t="str">
            <v>SCHAFFNER</v>
          </cell>
          <cell r="R1429">
            <v>0</v>
          </cell>
          <cell r="S1429">
            <v>26.741199999999999</v>
          </cell>
          <cell r="T1429">
            <v>267.41199999999998</v>
          </cell>
          <cell r="U1429">
            <v>10</v>
          </cell>
        </row>
        <row r="1430">
          <cell r="A1430" t="str">
            <v>FS23293-30-72</v>
          </cell>
          <cell r="B1430" t="str">
            <v>GS090388</v>
          </cell>
          <cell r="C1430">
            <v>4</v>
          </cell>
          <cell r="D1430" t="str">
            <v>GI090533</v>
          </cell>
          <cell r="E1430">
            <v>20090204</v>
          </cell>
          <cell r="F1430" t="str">
            <v>7684</v>
          </cell>
          <cell r="G1430" t="str">
            <v>BEG S.R.L.</v>
          </cell>
          <cell r="H1430" t="str">
            <v>STOCK SALES</v>
          </cell>
          <cell r="I1430">
            <v>175</v>
          </cell>
          <cell r="J1430" t="str">
            <v>Feb-2009</v>
          </cell>
          <cell r="K1430" t="str">
            <v>Feb-2009</v>
          </cell>
          <cell r="L1430" t="str">
            <v>GF</v>
          </cell>
          <cell r="M1430" t="str">
            <v>INVERTER</v>
          </cell>
          <cell r="N1430" t="str">
            <v>PCS</v>
          </cell>
          <cell r="O1430">
            <v>232</v>
          </cell>
          <cell r="P1430">
            <v>27</v>
          </cell>
          <cell r="Q1430" t="str">
            <v>SCHAFFNER</v>
          </cell>
          <cell r="R1430">
            <v>0</v>
          </cell>
          <cell r="S1430">
            <v>26.741199999999999</v>
          </cell>
          <cell r="T1430">
            <v>160.44720000000001</v>
          </cell>
          <cell r="U1430">
            <v>6</v>
          </cell>
        </row>
        <row r="1431">
          <cell r="A1431" t="str">
            <v>FS23293-30-72</v>
          </cell>
          <cell r="B1431" t="str">
            <v>GS090266</v>
          </cell>
          <cell r="C1431">
            <v>5</v>
          </cell>
          <cell r="D1431" t="str">
            <v>GI090662</v>
          </cell>
          <cell r="E1431">
            <v>20090212</v>
          </cell>
          <cell r="F1431" t="str">
            <v>7712</v>
          </cell>
          <cell r="G1431" t="str">
            <v>SODIMAS</v>
          </cell>
          <cell r="H1431" t="str">
            <v>STOCK SALES</v>
          </cell>
          <cell r="I1431">
            <v>152</v>
          </cell>
          <cell r="J1431" t="str">
            <v>Feb-2009</v>
          </cell>
          <cell r="K1431" t="str">
            <v>Feb-2009</v>
          </cell>
          <cell r="L1431" t="str">
            <v>GF</v>
          </cell>
          <cell r="M1431" t="str">
            <v>INVERTER</v>
          </cell>
          <cell r="N1431" t="str">
            <v>PCS</v>
          </cell>
          <cell r="O1431">
            <v>232</v>
          </cell>
          <cell r="P1431">
            <v>27</v>
          </cell>
          <cell r="Q1431" t="str">
            <v>SCHAFFNER</v>
          </cell>
          <cell r="R1431">
            <v>0</v>
          </cell>
          <cell r="S1431">
            <v>26.741199999999999</v>
          </cell>
          <cell r="T1431">
            <v>615.04759999999999</v>
          </cell>
          <cell r="U1431">
            <v>23</v>
          </cell>
        </row>
        <row r="1432">
          <cell r="A1432" t="str">
            <v>FS23293-30-72</v>
          </cell>
          <cell r="B1432" t="str">
            <v>GS084080</v>
          </cell>
          <cell r="C1432">
            <v>6</v>
          </cell>
          <cell r="D1432" t="str">
            <v>GI090703</v>
          </cell>
          <cell r="E1432">
            <v>20090213</v>
          </cell>
          <cell r="F1432" t="str">
            <v>4450</v>
          </cell>
          <cell r="G1432" t="str">
            <v>FUJI ELECTRIC FA SUCURSAL EN ESPA?A</v>
          </cell>
          <cell r="H1432" t="str">
            <v>STOCK SALES</v>
          </cell>
          <cell r="I1432">
            <v>92</v>
          </cell>
          <cell r="J1432" t="str">
            <v>Feb-2009</v>
          </cell>
          <cell r="K1432" t="str">
            <v>Feb-2009</v>
          </cell>
          <cell r="L1432" t="str">
            <v>GF</v>
          </cell>
          <cell r="M1432" t="str">
            <v>INVERTER</v>
          </cell>
          <cell r="N1432" t="str">
            <v>PCS</v>
          </cell>
          <cell r="O1432">
            <v>232</v>
          </cell>
          <cell r="P1432">
            <v>27</v>
          </cell>
          <cell r="Q1432" t="str">
            <v>SCHAFFNER</v>
          </cell>
          <cell r="R1432">
            <v>0</v>
          </cell>
          <cell r="S1432">
            <v>26.741199999999999</v>
          </cell>
          <cell r="T1432">
            <v>1604.472</v>
          </cell>
          <cell r="U1432">
            <v>60</v>
          </cell>
        </row>
        <row r="1433">
          <cell r="A1433" t="str">
            <v>FS23293-30-72</v>
          </cell>
          <cell r="B1433" t="str">
            <v>GS084327</v>
          </cell>
          <cell r="C1433">
            <v>3</v>
          </cell>
          <cell r="D1433" t="str">
            <v>GI090715</v>
          </cell>
          <cell r="E1433">
            <v>20090213</v>
          </cell>
          <cell r="F1433" t="str">
            <v>7848</v>
          </cell>
          <cell r="G1433" t="str">
            <v>LM LIFTMATERIAL GMBH</v>
          </cell>
          <cell r="H1433" t="str">
            <v>STOCK SALES</v>
          </cell>
          <cell r="I1433">
            <v>91</v>
          </cell>
          <cell r="J1433" t="str">
            <v>Feb-2009</v>
          </cell>
          <cell r="K1433" t="str">
            <v>Feb-2009</v>
          </cell>
          <cell r="L1433" t="str">
            <v>GF</v>
          </cell>
          <cell r="M1433" t="str">
            <v>INVERTER</v>
          </cell>
          <cell r="N1433" t="str">
            <v>PCS</v>
          </cell>
          <cell r="O1433">
            <v>232</v>
          </cell>
          <cell r="P1433">
            <v>27</v>
          </cell>
          <cell r="Q1433" t="str">
            <v>SCHAFFNER</v>
          </cell>
          <cell r="R1433">
            <v>0</v>
          </cell>
          <cell r="S1433">
            <v>26.741199999999999</v>
          </cell>
          <cell r="T1433">
            <v>26.741199999999999</v>
          </cell>
          <cell r="U1433">
            <v>1</v>
          </cell>
        </row>
        <row r="1434">
          <cell r="A1434" t="str">
            <v>FS23293-30-72</v>
          </cell>
          <cell r="B1434" t="str">
            <v>GS084330</v>
          </cell>
          <cell r="C1434">
            <v>3</v>
          </cell>
          <cell r="D1434" t="str">
            <v>GI090716</v>
          </cell>
          <cell r="E1434">
            <v>20090213</v>
          </cell>
          <cell r="F1434" t="str">
            <v>7848</v>
          </cell>
          <cell r="G1434" t="str">
            <v>LM LIFTMATERIAL GMBH</v>
          </cell>
          <cell r="H1434" t="str">
            <v>STOCK SALES</v>
          </cell>
          <cell r="I1434">
            <v>90</v>
          </cell>
          <cell r="J1434" t="str">
            <v>Feb-2009</v>
          </cell>
          <cell r="K1434" t="str">
            <v>Feb-2009</v>
          </cell>
          <cell r="L1434" t="str">
            <v>GF</v>
          </cell>
          <cell r="M1434" t="str">
            <v>INVERTER</v>
          </cell>
          <cell r="N1434" t="str">
            <v>PCS</v>
          </cell>
          <cell r="O1434">
            <v>232</v>
          </cell>
          <cell r="P1434">
            <v>27</v>
          </cell>
          <cell r="Q1434" t="str">
            <v>SCHAFFNER</v>
          </cell>
          <cell r="R1434">
            <v>0</v>
          </cell>
          <cell r="S1434">
            <v>26.741199999999999</v>
          </cell>
          <cell r="T1434">
            <v>26.741199999999999</v>
          </cell>
          <cell r="U1434">
            <v>1</v>
          </cell>
        </row>
        <row r="1435">
          <cell r="A1435" t="str">
            <v>FS23293-30-72</v>
          </cell>
          <cell r="B1435" t="str">
            <v>GS084352</v>
          </cell>
          <cell r="C1435">
            <v>2</v>
          </cell>
          <cell r="D1435" t="str">
            <v>GI090960</v>
          </cell>
          <cell r="E1435">
            <v>20090227</v>
          </cell>
          <cell r="F1435" t="str">
            <v>7848</v>
          </cell>
          <cell r="G1435" t="str">
            <v>LM LIFTMATERIAL GMBH</v>
          </cell>
          <cell r="H1435" t="str">
            <v>STOCK SALES</v>
          </cell>
          <cell r="I1435">
            <v>115</v>
          </cell>
          <cell r="J1435" t="str">
            <v>Feb-2009</v>
          </cell>
          <cell r="K1435" t="str">
            <v>Feb-2009</v>
          </cell>
          <cell r="L1435" t="str">
            <v>GF</v>
          </cell>
          <cell r="M1435" t="str">
            <v>INVERTER</v>
          </cell>
          <cell r="N1435" t="str">
            <v>PCS</v>
          </cell>
          <cell r="O1435">
            <v>232</v>
          </cell>
          <cell r="P1435">
            <v>27</v>
          </cell>
          <cell r="Q1435" t="str">
            <v>SCHAFFNER</v>
          </cell>
          <cell r="R1435">
            <v>0</v>
          </cell>
          <cell r="S1435">
            <v>26.716799999999999</v>
          </cell>
          <cell r="T1435">
            <v>26.716799999999999</v>
          </cell>
          <cell r="U1435">
            <v>1</v>
          </cell>
        </row>
        <row r="1436">
          <cell r="A1436" t="str">
            <v>FS23293-30-72</v>
          </cell>
          <cell r="B1436" t="str">
            <v>GS090206</v>
          </cell>
          <cell r="C1436">
            <v>3</v>
          </cell>
          <cell r="D1436" t="str">
            <v>GI090963</v>
          </cell>
          <cell r="E1436">
            <v>20090227</v>
          </cell>
          <cell r="F1436" t="str">
            <v>7848</v>
          </cell>
          <cell r="G1436" t="str">
            <v>LM LIFTMATERIAL GMBH</v>
          </cell>
          <cell r="H1436" t="str">
            <v>STOCK SALES</v>
          </cell>
          <cell r="I1436">
            <v>114</v>
          </cell>
          <cell r="J1436" t="str">
            <v>Feb-2009</v>
          </cell>
          <cell r="K1436" t="str">
            <v>Feb-2009</v>
          </cell>
          <cell r="L1436" t="str">
            <v>GF</v>
          </cell>
          <cell r="M1436" t="str">
            <v>INVERTER</v>
          </cell>
          <cell r="N1436" t="str">
            <v>PCS</v>
          </cell>
          <cell r="O1436">
            <v>232</v>
          </cell>
          <cell r="P1436">
            <v>27</v>
          </cell>
          <cell r="Q1436" t="str">
            <v>SCHAFFNER</v>
          </cell>
          <cell r="R1436">
            <v>0</v>
          </cell>
          <cell r="S1436">
            <v>26.716799999999999</v>
          </cell>
          <cell r="T1436">
            <v>26.716799999999999</v>
          </cell>
          <cell r="U1436">
            <v>1</v>
          </cell>
        </row>
        <row r="1437">
          <cell r="A1437" t="str">
            <v>FS23293-30-72</v>
          </cell>
          <cell r="B1437" t="str">
            <v>GS084342</v>
          </cell>
          <cell r="C1437">
            <v>3</v>
          </cell>
          <cell r="D1437" t="str">
            <v>GI090969</v>
          </cell>
          <cell r="E1437">
            <v>20090227</v>
          </cell>
          <cell r="F1437" t="str">
            <v>7848</v>
          </cell>
          <cell r="G1437" t="str">
            <v>LM LIFTMATERIAL GMBH</v>
          </cell>
          <cell r="H1437" t="str">
            <v>STOCK SALES</v>
          </cell>
          <cell r="I1437">
            <v>113</v>
          </cell>
          <cell r="J1437" t="str">
            <v>Feb-2009</v>
          </cell>
          <cell r="K1437" t="str">
            <v>Feb-2009</v>
          </cell>
          <cell r="L1437" t="str">
            <v>GF</v>
          </cell>
          <cell r="M1437" t="str">
            <v>INVERTER</v>
          </cell>
          <cell r="N1437" t="str">
            <v>PCS</v>
          </cell>
          <cell r="O1437">
            <v>232</v>
          </cell>
          <cell r="P1437">
            <v>27</v>
          </cell>
          <cell r="Q1437" t="str">
            <v>SCHAFFNER</v>
          </cell>
          <cell r="R1437">
            <v>0</v>
          </cell>
          <cell r="S1437">
            <v>26.716799999999999</v>
          </cell>
          <cell r="T1437">
            <v>26.716799999999999</v>
          </cell>
          <cell r="U1437">
            <v>1</v>
          </cell>
        </row>
        <row r="1438">
          <cell r="A1438" t="str">
            <v>FS23293-30-72</v>
          </cell>
          <cell r="B1438" t="str">
            <v>GS084341</v>
          </cell>
          <cell r="C1438">
            <v>3</v>
          </cell>
          <cell r="D1438" t="str">
            <v>GI090970</v>
          </cell>
          <cell r="E1438">
            <v>20090227</v>
          </cell>
          <cell r="F1438" t="str">
            <v>7848</v>
          </cell>
          <cell r="G1438" t="str">
            <v>LM LIFTMATERIAL GMBH</v>
          </cell>
          <cell r="H1438" t="str">
            <v>STOCK SALES</v>
          </cell>
          <cell r="I1438">
            <v>112</v>
          </cell>
          <cell r="J1438" t="str">
            <v>Feb-2009</v>
          </cell>
          <cell r="K1438" t="str">
            <v>Feb-2009</v>
          </cell>
          <cell r="L1438" t="str">
            <v>GF</v>
          </cell>
          <cell r="M1438" t="str">
            <v>INVERTER</v>
          </cell>
          <cell r="N1438" t="str">
            <v>PCS</v>
          </cell>
          <cell r="O1438">
            <v>232</v>
          </cell>
          <cell r="P1438">
            <v>27</v>
          </cell>
          <cell r="Q1438" t="str">
            <v>SCHAFFNER</v>
          </cell>
          <cell r="R1438">
            <v>0</v>
          </cell>
          <cell r="S1438">
            <v>26.716799999999999</v>
          </cell>
          <cell r="T1438">
            <v>26.716799999999999</v>
          </cell>
          <cell r="U1438">
            <v>1</v>
          </cell>
        </row>
        <row r="1439">
          <cell r="A1439" t="str">
            <v>FS23293-30-72</v>
          </cell>
          <cell r="B1439" t="str">
            <v>GS084337</v>
          </cell>
          <cell r="C1439">
            <v>3</v>
          </cell>
          <cell r="D1439" t="str">
            <v>GI090994</v>
          </cell>
          <cell r="E1439">
            <v>20090227</v>
          </cell>
          <cell r="F1439" t="str">
            <v>7848</v>
          </cell>
          <cell r="G1439" t="str">
            <v>LM LIFTMATERIAL GMBH</v>
          </cell>
          <cell r="H1439" t="str">
            <v>STOCK SALES</v>
          </cell>
          <cell r="I1439">
            <v>111</v>
          </cell>
          <cell r="J1439" t="str">
            <v>Feb-2009</v>
          </cell>
          <cell r="K1439" t="str">
            <v>Feb-2009</v>
          </cell>
          <cell r="L1439" t="str">
            <v>GF</v>
          </cell>
          <cell r="M1439" t="str">
            <v>INVERTER</v>
          </cell>
          <cell r="N1439" t="str">
            <v>PCS</v>
          </cell>
          <cell r="O1439">
            <v>232</v>
          </cell>
          <cell r="P1439">
            <v>27</v>
          </cell>
          <cell r="Q1439" t="str">
            <v>SCHAFFNER</v>
          </cell>
          <cell r="R1439">
            <v>0</v>
          </cell>
          <cell r="S1439">
            <v>26.716799999999999</v>
          </cell>
          <cell r="T1439">
            <v>26.716799999999999</v>
          </cell>
          <cell r="U1439">
            <v>1</v>
          </cell>
        </row>
        <row r="1440">
          <cell r="A1440" t="str">
            <v>FS23293-42-72</v>
          </cell>
          <cell r="B1440" t="str">
            <v>GS090490</v>
          </cell>
          <cell r="C1440">
            <v>2</v>
          </cell>
          <cell r="D1440" t="str">
            <v>GI090635</v>
          </cell>
          <cell r="E1440">
            <v>20090210</v>
          </cell>
          <cell r="F1440" t="str">
            <v>7860</v>
          </cell>
          <cell r="G1440" t="str">
            <v>ORION AUFZUGSDIENST U. ELEKTROANLAGEN</v>
          </cell>
          <cell r="H1440" t="str">
            <v>STOCK SALES</v>
          </cell>
          <cell r="I1440">
            <v>64</v>
          </cell>
          <cell r="J1440" t="str">
            <v>Feb-2009</v>
          </cell>
          <cell r="K1440" t="str">
            <v>Feb-2009</v>
          </cell>
          <cell r="L1440" t="str">
            <v>GF</v>
          </cell>
          <cell r="M1440" t="str">
            <v>INVERTER</v>
          </cell>
          <cell r="N1440" t="str">
            <v>PCS</v>
          </cell>
          <cell r="O1440">
            <v>65</v>
          </cell>
          <cell r="P1440">
            <v>30</v>
          </cell>
          <cell r="Q1440" t="str">
            <v>SCHAFFNER</v>
          </cell>
          <cell r="R1440">
            <v>0</v>
          </cell>
          <cell r="S1440">
            <v>29.650700000000001</v>
          </cell>
          <cell r="T1440">
            <v>29.650700000000001</v>
          </cell>
          <cell r="U1440">
            <v>1</v>
          </cell>
        </row>
        <row r="1441">
          <cell r="A1441" t="str">
            <v>FS23293-42-72</v>
          </cell>
          <cell r="B1441" t="str">
            <v>GS084163</v>
          </cell>
          <cell r="C1441">
            <v>2</v>
          </cell>
          <cell r="D1441" t="str">
            <v>GI090704</v>
          </cell>
          <cell r="E1441">
            <v>20090213</v>
          </cell>
          <cell r="F1441" t="str">
            <v>4450</v>
          </cell>
          <cell r="G1441" t="str">
            <v>FUJI ELECTRIC FA SUCURSAL EN ESPA?A</v>
          </cell>
          <cell r="H1441" t="str">
            <v>STOCK SALES</v>
          </cell>
          <cell r="I1441">
            <v>44</v>
          </cell>
          <cell r="J1441" t="str">
            <v>Feb-2009</v>
          </cell>
          <cell r="K1441" t="str">
            <v>Feb-2009</v>
          </cell>
          <cell r="L1441" t="str">
            <v>GF</v>
          </cell>
          <cell r="M1441" t="str">
            <v>INVERTER</v>
          </cell>
          <cell r="N1441" t="str">
            <v>PCS</v>
          </cell>
          <cell r="O1441">
            <v>65</v>
          </cell>
          <cell r="P1441">
            <v>30</v>
          </cell>
          <cell r="Q1441" t="str">
            <v>SCHAFFNER</v>
          </cell>
          <cell r="R1441">
            <v>0</v>
          </cell>
          <cell r="S1441">
            <v>29.650700000000001</v>
          </cell>
          <cell r="T1441">
            <v>593.01400000000001</v>
          </cell>
          <cell r="U1441">
            <v>20</v>
          </cell>
        </row>
        <row r="1442">
          <cell r="A1442" t="str">
            <v>FS23293-42-72</v>
          </cell>
          <cell r="B1442" t="str">
            <v>GS084234</v>
          </cell>
          <cell r="C1442">
            <v>2</v>
          </cell>
          <cell r="D1442" t="str">
            <v>GI090705</v>
          </cell>
          <cell r="E1442">
            <v>20090213</v>
          </cell>
          <cell r="F1442" t="str">
            <v>4450</v>
          </cell>
          <cell r="G1442" t="str">
            <v>FUJI ELECTRIC FA SUCURSAL EN ESPA?A</v>
          </cell>
          <cell r="H1442" t="str">
            <v>STOCK SALES</v>
          </cell>
          <cell r="I1442">
            <v>34</v>
          </cell>
          <cell r="J1442" t="str">
            <v>Feb-2009</v>
          </cell>
          <cell r="K1442" t="str">
            <v>Feb-2009</v>
          </cell>
          <cell r="L1442" t="str">
            <v>GF</v>
          </cell>
          <cell r="M1442" t="str">
            <v>INVERTER</v>
          </cell>
          <cell r="N1442" t="str">
            <v>PCS</v>
          </cell>
          <cell r="O1442">
            <v>65</v>
          </cell>
          <cell r="P1442">
            <v>30</v>
          </cell>
          <cell r="Q1442" t="str">
            <v>SCHAFFNER</v>
          </cell>
          <cell r="R1442">
            <v>0</v>
          </cell>
          <cell r="S1442">
            <v>29.650700000000001</v>
          </cell>
          <cell r="T1442">
            <v>296.50700000000001</v>
          </cell>
          <cell r="U1442">
            <v>10</v>
          </cell>
        </row>
        <row r="1443">
          <cell r="A1443" t="str">
            <v>FS23293-42-72</v>
          </cell>
          <cell r="B1443" t="str">
            <v>GS090437</v>
          </cell>
          <cell r="C1443">
            <v>2</v>
          </cell>
          <cell r="D1443" t="str">
            <v>GI090738</v>
          </cell>
          <cell r="E1443">
            <v>20090217</v>
          </cell>
          <cell r="F1443" t="str">
            <v>7716</v>
          </cell>
          <cell r="G1443" t="str">
            <v>MEA</v>
          </cell>
          <cell r="H1443" t="str">
            <v>STOCK SALES</v>
          </cell>
          <cell r="I1443">
            <v>64</v>
          </cell>
          <cell r="J1443" t="str">
            <v>Feb-2009</v>
          </cell>
          <cell r="K1443" t="str">
            <v>Feb-2009</v>
          </cell>
          <cell r="L1443" t="str">
            <v>GF</v>
          </cell>
          <cell r="M1443" t="str">
            <v>INVERTER</v>
          </cell>
          <cell r="N1443" t="str">
            <v>PCS</v>
          </cell>
          <cell r="O1443">
            <v>65</v>
          </cell>
          <cell r="P1443">
            <v>30</v>
          </cell>
          <cell r="Q1443" t="str">
            <v>SCHAFFNER</v>
          </cell>
          <cell r="R1443">
            <v>0</v>
          </cell>
          <cell r="S1443">
            <v>29.6233</v>
          </cell>
          <cell r="T1443">
            <v>296.233</v>
          </cell>
          <cell r="U1443">
            <v>10</v>
          </cell>
        </row>
        <row r="1444">
          <cell r="A1444" t="str">
            <v>FS23293-42-72</v>
          </cell>
          <cell r="B1444" t="str">
            <v>GS090634</v>
          </cell>
          <cell r="C1444">
            <v>4</v>
          </cell>
          <cell r="D1444" t="str">
            <v>GI090768</v>
          </cell>
          <cell r="E1444">
            <v>20090218</v>
          </cell>
          <cell r="F1444" t="str">
            <v>7992</v>
          </cell>
          <cell r="G1444" t="str">
            <v>JOHANN SCHUM AUFZUGTECHNIK GMBH</v>
          </cell>
          <cell r="H1444" t="str">
            <v>STOCK SALES</v>
          </cell>
          <cell r="I1444">
            <v>63</v>
          </cell>
          <cell r="J1444" t="str">
            <v>Feb-2009</v>
          </cell>
          <cell r="K1444" t="str">
            <v>Feb-2009</v>
          </cell>
          <cell r="L1444" t="str">
            <v>GF</v>
          </cell>
          <cell r="M1444" t="str">
            <v>INVERTER</v>
          </cell>
          <cell r="N1444" t="str">
            <v>PCS</v>
          </cell>
          <cell r="O1444">
            <v>65</v>
          </cell>
          <cell r="P1444">
            <v>30</v>
          </cell>
          <cell r="Q1444" t="str">
            <v>SCHAFFNER</v>
          </cell>
          <cell r="R1444">
            <v>0</v>
          </cell>
          <cell r="S1444">
            <v>29.6233</v>
          </cell>
          <cell r="T1444">
            <v>29.6233</v>
          </cell>
          <cell r="U1444">
            <v>1</v>
          </cell>
        </row>
        <row r="1445">
          <cell r="A1445" t="str">
            <v>FS23293-42-72</v>
          </cell>
          <cell r="B1445" t="str">
            <v>GS090690</v>
          </cell>
          <cell r="C1445">
            <v>2</v>
          </cell>
          <cell r="D1445" t="str">
            <v>GI090823</v>
          </cell>
          <cell r="E1445">
            <v>20090220</v>
          </cell>
          <cell r="F1445" t="str">
            <v>7215</v>
          </cell>
          <cell r="G1445" t="str">
            <v>AMTEK SPOL. S R. O. SP. Z O. O.</v>
          </cell>
          <cell r="H1445" t="str">
            <v>STOCK SALES</v>
          </cell>
          <cell r="I1445">
            <v>58</v>
          </cell>
          <cell r="J1445" t="str">
            <v>Feb-2009</v>
          </cell>
          <cell r="K1445" t="str">
            <v>Feb-2009</v>
          </cell>
          <cell r="L1445" t="str">
            <v>GF</v>
          </cell>
          <cell r="M1445" t="str">
            <v>INVERTER</v>
          </cell>
          <cell r="N1445" t="str">
            <v>PCS</v>
          </cell>
          <cell r="O1445">
            <v>65</v>
          </cell>
          <cell r="P1445">
            <v>30</v>
          </cell>
          <cell r="Q1445" t="str">
            <v>SCHAFFNER</v>
          </cell>
          <cell r="R1445">
            <v>0</v>
          </cell>
          <cell r="S1445">
            <v>29.6233</v>
          </cell>
          <cell r="T1445">
            <v>148.1165</v>
          </cell>
          <cell r="U1445">
            <v>5</v>
          </cell>
        </row>
        <row r="1446">
          <cell r="A1446" t="str">
            <v>FS5536-12-07</v>
          </cell>
          <cell r="B1446" t="str">
            <v>GS090146</v>
          </cell>
          <cell r="C1446">
            <v>1</v>
          </cell>
          <cell r="D1446" t="str">
            <v>GI090584</v>
          </cell>
          <cell r="E1446">
            <v>20090209</v>
          </cell>
          <cell r="F1446" t="str">
            <v>7086</v>
          </cell>
          <cell r="G1446" t="str">
            <v>GE CONSUMER &amp; INDUSTRIAL</v>
          </cell>
          <cell r="H1446" t="str">
            <v>STOCK SALES</v>
          </cell>
          <cell r="I1446">
            <v>223</v>
          </cell>
          <cell r="J1446" t="str">
            <v>Feb-2009</v>
          </cell>
          <cell r="K1446" t="str">
            <v>Feb-2009</v>
          </cell>
          <cell r="L1446" t="str">
            <v>GF</v>
          </cell>
          <cell r="M1446" t="str">
            <v>INVERTER</v>
          </cell>
          <cell r="N1446" t="str">
            <v>PCS</v>
          </cell>
          <cell r="O1446">
            <v>287</v>
          </cell>
          <cell r="P1446">
            <v>27</v>
          </cell>
          <cell r="Q1446" t="str">
            <v>SCHAFFNER</v>
          </cell>
          <cell r="R1446">
            <v>0</v>
          </cell>
          <cell r="S1446">
            <v>26.5</v>
          </cell>
          <cell r="T1446">
            <v>265</v>
          </cell>
          <cell r="U1446">
            <v>10</v>
          </cell>
        </row>
        <row r="1447">
          <cell r="A1447" t="str">
            <v>FS5536-12-07</v>
          </cell>
          <cell r="B1447" t="str">
            <v>GS090438</v>
          </cell>
          <cell r="C1447">
            <v>4</v>
          </cell>
          <cell r="D1447" t="str">
            <v>GI090685</v>
          </cell>
          <cell r="E1447">
            <v>20090213</v>
          </cell>
          <cell r="F1447" t="str">
            <v>4380</v>
          </cell>
          <cell r="G1447" t="str">
            <v>AMTEK,  SPOL. S R.0.</v>
          </cell>
          <cell r="H1447" t="str">
            <v>STOCK SALES</v>
          </cell>
          <cell r="I1447">
            <v>213</v>
          </cell>
          <cell r="J1447" t="str">
            <v>Feb-2009</v>
          </cell>
          <cell r="K1447" t="str">
            <v>Feb-2009</v>
          </cell>
          <cell r="L1447" t="str">
            <v>GF</v>
          </cell>
          <cell r="M1447" t="str">
            <v>INVERTER</v>
          </cell>
          <cell r="N1447" t="str">
            <v>PCS</v>
          </cell>
          <cell r="O1447">
            <v>287</v>
          </cell>
          <cell r="P1447">
            <v>27</v>
          </cell>
          <cell r="Q1447" t="str">
            <v>SCHAFFNER</v>
          </cell>
          <cell r="R1447">
            <v>0</v>
          </cell>
          <cell r="S1447">
            <v>26.5</v>
          </cell>
          <cell r="T1447">
            <v>265</v>
          </cell>
          <cell r="U1447">
            <v>10</v>
          </cell>
        </row>
        <row r="1448">
          <cell r="A1448" t="str">
            <v>FS5536-12-07</v>
          </cell>
          <cell r="B1448" t="str">
            <v>GS090528</v>
          </cell>
          <cell r="C1448">
            <v>14</v>
          </cell>
          <cell r="D1448" t="str">
            <v>GI090663</v>
          </cell>
          <cell r="E1448">
            <v>20090216</v>
          </cell>
          <cell r="F1448" t="str">
            <v>7950</v>
          </cell>
          <cell r="G1448" t="str">
            <v>FUJI ELECTRIC FA EUROPE (CH) GMBH</v>
          </cell>
          <cell r="H1448" t="str">
            <v>STOCK SALES</v>
          </cell>
          <cell r="I1448">
            <v>193</v>
          </cell>
          <cell r="J1448" t="str">
            <v>Feb-2009</v>
          </cell>
          <cell r="K1448" t="str">
            <v>Feb-2009</v>
          </cell>
          <cell r="L1448" t="str">
            <v>GF</v>
          </cell>
          <cell r="M1448" t="str">
            <v>INVERTER</v>
          </cell>
          <cell r="N1448" t="str">
            <v>PCS</v>
          </cell>
          <cell r="O1448">
            <v>287</v>
          </cell>
          <cell r="P1448">
            <v>27</v>
          </cell>
          <cell r="Q1448" t="str">
            <v>SCHAFFNER</v>
          </cell>
          <cell r="R1448">
            <v>0</v>
          </cell>
          <cell r="S1448">
            <v>26.5</v>
          </cell>
          <cell r="T1448">
            <v>530</v>
          </cell>
          <cell r="U1448">
            <v>20</v>
          </cell>
        </row>
        <row r="1449">
          <cell r="A1449" t="str">
            <v>FS5536-12-07</v>
          </cell>
          <cell r="B1449" t="str">
            <v>GS090603</v>
          </cell>
          <cell r="C1449">
            <v>8</v>
          </cell>
          <cell r="D1449" t="str">
            <v>GI090730</v>
          </cell>
          <cell r="E1449">
            <v>20090217</v>
          </cell>
          <cell r="F1449" t="str">
            <v>7950</v>
          </cell>
          <cell r="G1449" t="str">
            <v>FUJI ELECTRIC FA EUROPE (CH) GMBH</v>
          </cell>
          <cell r="H1449" t="str">
            <v>STOCK SALES</v>
          </cell>
          <cell r="I1449">
            <v>192</v>
          </cell>
          <cell r="J1449" t="str">
            <v>Feb-2009</v>
          </cell>
          <cell r="K1449" t="str">
            <v>Feb-2009</v>
          </cell>
          <cell r="L1449" t="str">
            <v>GF</v>
          </cell>
          <cell r="M1449" t="str">
            <v>INVERTER</v>
          </cell>
          <cell r="N1449" t="str">
            <v>PCS</v>
          </cell>
          <cell r="O1449">
            <v>287</v>
          </cell>
          <cell r="P1449">
            <v>27</v>
          </cell>
          <cell r="Q1449" t="str">
            <v>SCHAFFNER</v>
          </cell>
          <cell r="R1449">
            <v>0</v>
          </cell>
          <cell r="S1449">
            <v>26.5</v>
          </cell>
          <cell r="T1449">
            <v>26.5</v>
          </cell>
          <cell r="U1449">
            <v>1</v>
          </cell>
        </row>
        <row r="1450">
          <cell r="A1450" t="str">
            <v>FS5536-12-07</v>
          </cell>
          <cell r="B1450" t="str">
            <v>GS090666</v>
          </cell>
          <cell r="C1450">
            <v>5</v>
          </cell>
          <cell r="D1450" t="str">
            <v>GI090797</v>
          </cell>
          <cell r="E1450">
            <v>20090220</v>
          </cell>
          <cell r="F1450" t="str">
            <v>4810</v>
          </cell>
          <cell r="G1450" t="str">
            <v>SST SERVO-SYSTEMTECHNIK GMBH</v>
          </cell>
          <cell r="H1450" t="str">
            <v>STOCK SALES</v>
          </cell>
          <cell r="I1450">
            <v>190</v>
          </cell>
          <cell r="J1450" t="str">
            <v>Feb-2009</v>
          </cell>
          <cell r="K1450" t="str">
            <v>Feb-2009</v>
          </cell>
          <cell r="L1450" t="str">
            <v>GF</v>
          </cell>
          <cell r="M1450" t="str">
            <v>INVERTER</v>
          </cell>
          <cell r="N1450" t="str">
            <v>PCS</v>
          </cell>
          <cell r="O1450">
            <v>287</v>
          </cell>
          <cell r="P1450">
            <v>27</v>
          </cell>
          <cell r="Q1450" t="str">
            <v>SCHAFFNER</v>
          </cell>
          <cell r="R1450">
            <v>0</v>
          </cell>
          <cell r="S1450">
            <v>26.5</v>
          </cell>
          <cell r="T1450">
            <v>53</v>
          </cell>
          <cell r="U1450">
            <v>2</v>
          </cell>
        </row>
        <row r="1451">
          <cell r="A1451" t="str">
            <v>FS5536-12-07</v>
          </cell>
          <cell r="B1451" t="str">
            <v>GS090603</v>
          </cell>
          <cell r="C1451">
            <v>8</v>
          </cell>
          <cell r="D1451" t="str">
            <v>GI090843</v>
          </cell>
          <cell r="E1451">
            <v>20090223</v>
          </cell>
          <cell r="F1451" t="str">
            <v>7950</v>
          </cell>
          <cell r="G1451" t="str">
            <v>FUJI ELECTRIC FA EUROPE (CH) GMBH</v>
          </cell>
          <cell r="H1451" t="str">
            <v>STOCK SALES</v>
          </cell>
          <cell r="I1451">
            <v>185</v>
          </cell>
          <cell r="J1451" t="str">
            <v>Feb-2009</v>
          </cell>
          <cell r="K1451" t="str">
            <v>Feb-2009</v>
          </cell>
          <cell r="L1451" t="str">
            <v>GF</v>
          </cell>
          <cell r="M1451" t="str">
            <v>INVERTER</v>
          </cell>
          <cell r="N1451" t="str">
            <v>PCS</v>
          </cell>
          <cell r="O1451">
            <v>287</v>
          </cell>
          <cell r="P1451">
            <v>27</v>
          </cell>
          <cell r="Q1451" t="str">
            <v>SCHAFFNER</v>
          </cell>
          <cell r="R1451">
            <v>0</v>
          </cell>
          <cell r="S1451">
            <v>26.5</v>
          </cell>
          <cell r="T1451">
            <v>132.5</v>
          </cell>
          <cell r="U1451">
            <v>5</v>
          </cell>
        </row>
        <row r="1452">
          <cell r="A1452" t="str">
            <v>FS5536-12-07</v>
          </cell>
          <cell r="B1452" t="str">
            <v>GS090723</v>
          </cell>
          <cell r="C1452">
            <v>5</v>
          </cell>
          <cell r="D1452" t="str">
            <v>GI090865</v>
          </cell>
          <cell r="E1452">
            <v>20090224</v>
          </cell>
          <cell r="F1452" t="str">
            <v>4540</v>
          </cell>
          <cell r="G1452" t="str">
            <v>PETER ELECTRONIC GMBH &amp; CO. KG</v>
          </cell>
          <cell r="H1452" t="str">
            <v>STOCK SALES</v>
          </cell>
          <cell r="I1452">
            <v>182</v>
          </cell>
          <cell r="J1452" t="str">
            <v>Feb-2009</v>
          </cell>
          <cell r="K1452" t="str">
            <v>Feb-2009</v>
          </cell>
          <cell r="L1452" t="str">
            <v>GF</v>
          </cell>
          <cell r="M1452" t="str">
            <v>INVERTER</v>
          </cell>
          <cell r="N1452" t="str">
            <v>PCS</v>
          </cell>
          <cell r="O1452">
            <v>287</v>
          </cell>
          <cell r="P1452">
            <v>27</v>
          </cell>
          <cell r="Q1452" t="str">
            <v>SCHAFFNER</v>
          </cell>
          <cell r="R1452">
            <v>0</v>
          </cell>
          <cell r="S1452">
            <v>26.5</v>
          </cell>
          <cell r="T1452">
            <v>79.5</v>
          </cell>
          <cell r="U1452">
            <v>3</v>
          </cell>
        </row>
        <row r="1453">
          <cell r="A1453" t="str">
            <v>FS5536-12-07</v>
          </cell>
          <cell r="B1453" t="str">
            <v>GS090616</v>
          </cell>
          <cell r="C1453">
            <v>88</v>
          </cell>
          <cell r="D1453" t="str">
            <v>GI090887</v>
          </cell>
          <cell r="E1453">
            <v>20090225</v>
          </cell>
          <cell r="F1453" t="str">
            <v>4028</v>
          </cell>
          <cell r="G1453" t="str">
            <v>KON-TEK AUTOMATION AND DRIVES</v>
          </cell>
          <cell r="H1453" t="str">
            <v>STOCK SALES</v>
          </cell>
          <cell r="I1453">
            <v>180</v>
          </cell>
          <cell r="J1453" t="str">
            <v>Feb-2009</v>
          </cell>
          <cell r="K1453" t="str">
            <v>Feb-2009</v>
          </cell>
          <cell r="L1453" t="str">
            <v>GF</v>
          </cell>
          <cell r="M1453" t="str">
            <v>INVERTER</v>
          </cell>
          <cell r="N1453" t="str">
            <v>PCS</v>
          </cell>
          <cell r="O1453">
            <v>287</v>
          </cell>
          <cell r="P1453">
            <v>27</v>
          </cell>
          <cell r="Q1453" t="str">
            <v>SCHAFFNER</v>
          </cell>
          <cell r="R1453">
            <v>0</v>
          </cell>
          <cell r="S1453">
            <v>26.5</v>
          </cell>
          <cell r="T1453">
            <v>53</v>
          </cell>
          <cell r="U1453">
            <v>2</v>
          </cell>
        </row>
        <row r="1454">
          <cell r="A1454" t="str">
            <v>FS5536-12-07</v>
          </cell>
          <cell r="B1454" t="str">
            <v>GS090616</v>
          </cell>
          <cell r="C1454">
            <v>89</v>
          </cell>
          <cell r="D1454" t="str">
            <v>GI090887</v>
          </cell>
          <cell r="E1454">
            <v>20090225</v>
          </cell>
          <cell r="F1454" t="str">
            <v>4028</v>
          </cell>
          <cell r="G1454" t="str">
            <v>KON-TEK AUTOMATION AND DRIVES</v>
          </cell>
          <cell r="H1454" t="str">
            <v>STOCK SALES</v>
          </cell>
          <cell r="I1454">
            <v>174</v>
          </cell>
          <cell r="J1454" t="str">
            <v>Feb-2009</v>
          </cell>
          <cell r="K1454" t="str">
            <v>Feb-2009</v>
          </cell>
          <cell r="L1454" t="str">
            <v>GF</v>
          </cell>
          <cell r="M1454" t="str">
            <v>INVERTER</v>
          </cell>
          <cell r="N1454" t="str">
            <v>PCS</v>
          </cell>
          <cell r="O1454">
            <v>287</v>
          </cell>
          <cell r="P1454">
            <v>27</v>
          </cell>
          <cell r="Q1454" t="str">
            <v>SCHAFFNER</v>
          </cell>
          <cell r="R1454">
            <v>0</v>
          </cell>
          <cell r="S1454">
            <v>26.5</v>
          </cell>
          <cell r="T1454">
            <v>159</v>
          </cell>
          <cell r="U1454">
            <v>6</v>
          </cell>
        </row>
        <row r="1455">
          <cell r="A1455" t="str">
            <v>FS5536-12-07</v>
          </cell>
          <cell r="B1455" t="str">
            <v>GS090616</v>
          </cell>
          <cell r="C1455">
            <v>90</v>
          </cell>
          <cell r="D1455" t="str">
            <v>GI090887</v>
          </cell>
          <cell r="E1455">
            <v>20090225</v>
          </cell>
          <cell r="F1455" t="str">
            <v>4028</v>
          </cell>
          <cell r="G1455" t="str">
            <v>KON-TEK AUTOMATION AND DRIVES</v>
          </cell>
          <cell r="H1455" t="str">
            <v>STOCK SALES</v>
          </cell>
          <cell r="I1455">
            <v>163</v>
          </cell>
          <cell r="J1455" t="str">
            <v>Feb-2009</v>
          </cell>
          <cell r="K1455" t="str">
            <v>Feb-2009</v>
          </cell>
          <cell r="L1455" t="str">
            <v>GF</v>
          </cell>
          <cell r="M1455" t="str">
            <v>INVERTER</v>
          </cell>
          <cell r="N1455" t="str">
            <v>PCS</v>
          </cell>
          <cell r="O1455">
            <v>287</v>
          </cell>
          <cell r="P1455">
            <v>27</v>
          </cell>
          <cell r="Q1455" t="str">
            <v>SCHAFFNER</v>
          </cell>
          <cell r="R1455">
            <v>0</v>
          </cell>
          <cell r="S1455">
            <v>26.5</v>
          </cell>
          <cell r="T1455">
            <v>291.5</v>
          </cell>
          <cell r="U1455">
            <v>11</v>
          </cell>
        </row>
        <row r="1456">
          <cell r="A1456" t="str">
            <v>FS5536-12-07</v>
          </cell>
          <cell r="B1456" t="str">
            <v>GS090726</v>
          </cell>
          <cell r="C1456">
            <v>4</v>
          </cell>
          <cell r="D1456" t="str">
            <v>GI090869</v>
          </cell>
          <cell r="E1456">
            <v>20090225</v>
          </cell>
          <cell r="F1456" t="str">
            <v>7950</v>
          </cell>
          <cell r="G1456" t="str">
            <v>FUJI ELECTRIC FA EUROPE (CH) GMBH</v>
          </cell>
          <cell r="H1456" t="str">
            <v>STOCK SALES</v>
          </cell>
          <cell r="I1456">
            <v>162</v>
          </cell>
          <cell r="J1456" t="str">
            <v>Feb-2009</v>
          </cell>
          <cell r="K1456" t="str">
            <v>Feb-2009</v>
          </cell>
          <cell r="L1456" t="str">
            <v>GF</v>
          </cell>
          <cell r="M1456" t="str">
            <v>INVERTER</v>
          </cell>
          <cell r="N1456" t="str">
            <v>PCS</v>
          </cell>
          <cell r="O1456">
            <v>287</v>
          </cell>
          <cell r="P1456">
            <v>27</v>
          </cell>
          <cell r="Q1456" t="str">
            <v>SCHAFFNER</v>
          </cell>
          <cell r="R1456">
            <v>0</v>
          </cell>
          <cell r="S1456">
            <v>26.5</v>
          </cell>
          <cell r="T1456">
            <v>26.5</v>
          </cell>
          <cell r="U1456">
            <v>1</v>
          </cell>
        </row>
        <row r="1457">
          <cell r="A1457" t="str">
            <v>FS5536-12-07</v>
          </cell>
          <cell r="B1457" t="str">
            <v>GS090695</v>
          </cell>
          <cell r="C1457">
            <v>3</v>
          </cell>
          <cell r="D1457" t="str">
            <v>GI090878</v>
          </cell>
          <cell r="E1457">
            <v>20090226</v>
          </cell>
          <cell r="F1457" t="str">
            <v>1148</v>
          </cell>
          <cell r="G1457" t="str">
            <v>VERMEIRE TRANSMISSIONS</v>
          </cell>
          <cell r="H1457" t="str">
            <v>STOCK SALES</v>
          </cell>
          <cell r="I1457">
            <v>159</v>
          </cell>
          <cell r="J1457" t="str">
            <v>Feb-2009</v>
          </cell>
          <cell r="K1457" t="str">
            <v>Feb-2009</v>
          </cell>
          <cell r="L1457" t="str">
            <v>GF</v>
          </cell>
          <cell r="M1457" t="str">
            <v>INVERTER</v>
          </cell>
          <cell r="N1457" t="str">
            <v>PCS</v>
          </cell>
          <cell r="O1457">
            <v>287</v>
          </cell>
          <cell r="P1457">
            <v>27</v>
          </cell>
          <cell r="Q1457" t="str">
            <v>SCHAFFNER</v>
          </cell>
          <cell r="R1457">
            <v>0</v>
          </cell>
          <cell r="S1457">
            <v>26.5</v>
          </cell>
          <cell r="T1457">
            <v>79.5</v>
          </cell>
          <cell r="U1457">
            <v>3</v>
          </cell>
        </row>
        <row r="1458">
          <cell r="A1458" t="str">
            <v>FS5536-12-07</v>
          </cell>
          <cell r="B1458" t="str">
            <v>GS090725</v>
          </cell>
          <cell r="C1458">
            <v>10</v>
          </cell>
          <cell r="D1458" t="str">
            <v>GI090933</v>
          </cell>
          <cell r="E1458">
            <v>20090227</v>
          </cell>
          <cell r="F1458" t="str">
            <v>4080</v>
          </cell>
          <cell r="G1458" t="str">
            <v>SIDE SERVICIO INDUSTRIAL DE ELECTRONICA SA</v>
          </cell>
          <cell r="H1458" t="str">
            <v>STOCK SALES</v>
          </cell>
          <cell r="I1458">
            <v>154</v>
          </cell>
          <cell r="J1458" t="str">
            <v>Feb-2009</v>
          </cell>
          <cell r="K1458" t="str">
            <v>Feb-2009</v>
          </cell>
          <cell r="L1458" t="str">
            <v>GF</v>
          </cell>
          <cell r="M1458" t="str">
            <v>INVERTER</v>
          </cell>
          <cell r="N1458" t="str">
            <v>PCS</v>
          </cell>
          <cell r="O1458">
            <v>287</v>
          </cell>
          <cell r="P1458">
            <v>27</v>
          </cell>
          <cell r="Q1458" t="str">
            <v>SCHAFFNER</v>
          </cell>
          <cell r="R1458">
            <v>0</v>
          </cell>
          <cell r="S1458">
            <v>26.5</v>
          </cell>
          <cell r="T1458">
            <v>132.5</v>
          </cell>
          <cell r="U1458">
            <v>5</v>
          </cell>
        </row>
        <row r="1459">
          <cell r="A1459" t="str">
            <v>FS5536-35-07</v>
          </cell>
          <cell r="B1459" t="str">
            <v>GS090054</v>
          </cell>
          <cell r="C1459">
            <v>1</v>
          </cell>
          <cell r="D1459" t="str">
            <v>GI090583</v>
          </cell>
          <cell r="E1459">
            <v>20090209</v>
          </cell>
          <cell r="F1459" t="str">
            <v>7086</v>
          </cell>
          <cell r="G1459" t="str">
            <v>GE CONSUMER &amp; INDUSTRIAL</v>
          </cell>
          <cell r="H1459" t="str">
            <v>STOCK SALES</v>
          </cell>
          <cell r="I1459">
            <v>66</v>
          </cell>
          <cell r="J1459" t="str">
            <v>Feb-2009</v>
          </cell>
          <cell r="K1459" t="str">
            <v>Feb-2009</v>
          </cell>
          <cell r="L1459" t="str">
            <v>GF</v>
          </cell>
          <cell r="M1459" t="str">
            <v>INVERTER</v>
          </cell>
          <cell r="N1459" t="str">
            <v>PCS</v>
          </cell>
          <cell r="O1459">
            <v>102</v>
          </cell>
          <cell r="P1459">
            <v>36</v>
          </cell>
          <cell r="Q1459" t="str">
            <v>SCHAFFNER</v>
          </cell>
          <cell r="R1459">
            <v>0</v>
          </cell>
          <cell r="S1459">
            <v>36.200299999999999</v>
          </cell>
          <cell r="T1459">
            <v>724.00599999999997</v>
          </cell>
          <cell r="U1459">
            <v>20</v>
          </cell>
        </row>
        <row r="1460">
          <cell r="A1460" t="str">
            <v>FS5536-35-07</v>
          </cell>
          <cell r="B1460" t="str">
            <v>GS090578</v>
          </cell>
          <cell r="C1460">
            <v>3</v>
          </cell>
          <cell r="D1460" t="str">
            <v>GI090700</v>
          </cell>
          <cell r="E1460">
            <v>20090213</v>
          </cell>
          <cell r="F1460" t="str">
            <v>1301</v>
          </cell>
          <cell r="G1460" t="str">
            <v>MVR - MOTORI, VENTILATORI, RIDUTTORI S.R.L.</v>
          </cell>
          <cell r="H1460" t="str">
            <v>STOCK SALES</v>
          </cell>
          <cell r="I1460">
            <v>36</v>
          </cell>
          <cell r="J1460" t="str">
            <v>Feb-2009</v>
          </cell>
          <cell r="K1460" t="str">
            <v>Feb-2009</v>
          </cell>
          <cell r="L1460" t="str">
            <v>GF</v>
          </cell>
          <cell r="M1460" t="str">
            <v>INVERTER</v>
          </cell>
          <cell r="N1460" t="str">
            <v>PCS</v>
          </cell>
          <cell r="O1460">
            <v>102</v>
          </cell>
          <cell r="P1460">
            <v>36</v>
          </cell>
          <cell r="Q1460" t="str">
            <v>SCHAFFNER</v>
          </cell>
          <cell r="R1460">
            <v>0</v>
          </cell>
          <cell r="S1460">
            <v>36.200299999999999</v>
          </cell>
          <cell r="T1460">
            <v>1086.009</v>
          </cell>
          <cell r="U1460">
            <v>30</v>
          </cell>
        </row>
        <row r="1461">
          <cell r="A1461" t="str">
            <v>FS5536-35-07</v>
          </cell>
          <cell r="B1461" t="str">
            <v>GS090545</v>
          </cell>
          <cell r="C1461">
            <v>7</v>
          </cell>
          <cell r="D1461" t="str">
            <v>GI090682</v>
          </cell>
          <cell r="E1461">
            <v>20090213</v>
          </cell>
          <cell r="F1461" t="str">
            <v>4810</v>
          </cell>
          <cell r="G1461" t="str">
            <v>SST SERVO-SYSTEMTECHNIK GMBH</v>
          </cell>
          <cell r="H1461" t="str">
            <v>STOCK SALES</v>
          </cell>
          <cell r="I1461">
            <v>33</v>
          </cell>
          <cell r="J1461" t="str">
            <v>Feb-2009</v>
          </cell>
          <cell r="K1461" t="str">
            <v>Feb-2009</v>
          </cell>
          <cell r="L1461" t="str">
            <v>GF</v>
          </cell>
          <cell r="M1461" t="str">
            <v>INVERTER</v>
          </cell>
          <cell r="N1461" t="str">
            <v>PCS</v>
          </cell>
          <cell r="O1461">
            <v>102</v>
          </cell>
          <cell r="P1461">
            <v>36</v>
          </cell>
          <cell r="Q1461" t="str">
            <v>SCHAFFNER</v>
          </cell>
          <cell r="R1461">
            <v>0</v>
          </cell>
          <cell r="S1461">
            <v>36.200299999999999</v>
          </cell>
          <cell r="T1461">
            <v>108.6009</v>
          </cell>
          <cell r="U1461">
            <v>3</v>
          </cell>
        </row>
        <row r="1462">
          <cell r="A1462" t="str">
            <v>FS5536-35-07</v>
          </cell>
          <cell r="B1462" t="str">
            <v>GS090333</v>
          </cell>
          <cell r="C1462">
            <v>20</v>
          </cell>
          <cell r="D1462" t="str">
            <v>GI090710</v>
          </cell>
          <cell r="E1462">
            <v>20090216</v>
          </cell>
          <cell r="F1462" t="str">
            <v>4080</v>
          </cell>
          <cell r="G1462" t="str">
            <v>SIDE SERVICIO INDUSTRIAL DE ELECTRONICA SA</v>
          </cell>
          <cell r="H1462" t="str">
            <v>STOCK SALES</v>
          </cell>
          <cell r="I1462">
            <v>28</v>
          </cell>
          <cell r="J1462" t="str">
            <v>Feb-2009</v>
          </cell>
          <cell r="K1462" t="str">
            <v>Feb-2009</v>
          </cell>
          <cell r="L1462" t="str">
            <v>GF</v>
          </cell>
          <cell r="M1462" t="str">
            <v>INVERTER</v>
          </cell>
          <cell r="N1462" t="str">
            <v>PCS</v>
          </cell>
          <cell r="O1462">
            <v>102</v>
          </cell>
          <cell r="P1462">
            <v>36</v>
          </cell>
          <cell r="Q1462" t="str">
            <v>SCHAFFNER</v>
          </cell>
          <cell r="R1462">
            <v>0</v>
          </cell>
          <cell r="S1462">
            <v>36.200299999999999</v>
          </cell>
          <cell r="T1462">
            <v>181.00149999999999</v>
          </cell>
          <cell r="U1462">
            <v>5</v>
          </cell>
        </row>
        <row r="1463">
          <cell r="A1463" t="str">
            <v>FS5536-35-07</v>
          </cell>
          <cell r="B1463" t="str">
            <v>GS090660</v>
          </cell>
          <cell r="C1463">
            <v>4</v>
          </cell>
          <cell r="D1463" t="str">
            <v>GI090791</v>
          </cell>
          <cell r="E1463">
            <v>20090218</v>
          </cell>
          <cell r="F1463" t="str">
            <v>0010</v>
          </cell>
          <cell r="G1463" t="str">
            <v>FUJI ELECTRIC FA EUROPE GMBH</v>
          </cell>
          <cell r="H1463" t="str">
            <v>STOCK SALES</v>
          </cell>
          <cell r="I1463">
            <v>27</v>
          </cell>
          <cell r="J1463" t="str">
            <v>Feb-2009</v>
          </cell>
          <cell r="K1463" t="str">
            <v>Feb-2009</v>
          </cell>
          <cell r="L1463" t="str">
            <v>GF</v>
          </cell>
          <cell r="M1463" t="str">
            <v>INVERTER</v>
          </cell>
          <cell r="N1463" t="str">
            <v>PCS</v>
          </cell>
          <cell r="O1463">
            <v>102</v>
          </cell>
          <cell r="P1463">
            <v>36</v>
          </cell>
          <cell r="Q1463" t="str">
            <v>SCHAFFNER</v>
          </cell>
          <cell r="R1463">
            <v>0</v>
          </cell>
          <cell r="S1463">
            <v>36.200000000000003</v>
          </cell>
          <cell r="T1463">
            <v>36.200000000000003</v>
          </cell>
          <cell r="U1463">
            <v>1</v>
          </cell>
        </row>
        <row r="1464">
          <cell r="A1464" t="str">
            <v>FS5536-35-07</v>
          </cell>
          <cell r="B1464" t="str">
            <v>GS090455</v>
          </cell>
          <cell r="C1464">
            <v>6</v>
          </cell>
          <cell r="D1464" t="str">
            <v>GI090803</v>
          </cell>
          <cell r="E1464">
            <v>20090220</v>
          </cell>
          <cell r="F1464" t="str">
            <v>7489</v>
          </cell>
          <cell r="G1464" t="str">
            <v>ALPHA MOTION S. A.</v>
          </cell>
          <cell r="H1464" t="str">
            <v>STOCK SALES</v>
          </cell>
          <cell r="I1464">
            <v>11</v>
          </cell>
          <cell r="J1464" t="str">
            <v>Feb-2009</v>
          </cell>
          <cell r="K1464" t="str">
            <v>Feb-2009</v>
          </cell>
          <cell r="L1464" t="str">
            <v>GF</v>
          </cell>
          <cell r="M1464" t="str">
            <v>INVERTER</v>
          </cell>
          <cell r="N1464" t="str">
            <v>PCS</v>
          </cell>
          <cell r="O1464">
            <v>102</v>
          </cell>
          <cell r="P1464">
            <v>36</v>
          </cell>
          <cell r="Q1464" t="str">
            <v>SCHAFFNER</v>
          </cell>
          <cell r="R1464">
            <v>0</v>
          </cell>
          <cell r="S1464">
            <v>36.200299999999999</v>
          </cell>
          <cell r="T1464">
            <v>579.20479999999998</v>
          </cell>
          <cell r="U1464">
            <v>16</v>
          </cell>
        </row>
        <row r="1465">
          <cell r="A1465" t="str">
            <v>FS5536-35-07</v>
          </cell>
          <cell r="B1465" t="str">
            <v>GS090591</v>
          </cell>
          <cell r="C1465">
            <v>2</v>
          </cell>
          <cell r="D1465" t="str">
            <v>GI090849</v>
          </cell>
          <cell r="E1465">
            <v>20090223</v>
          </cell>
          <cell r="F1465" t="str">
            <v>7097</v>
          </cell>
          <cell r="G1465" t="str">
            <v>ATB BENELUX B.V.</v>
          </cell>
          <cell r="H1465" t="str">
            <v>STOCK SALES</v>
          </cell>
          <cell r="I1465">
            <v>104</v>
          </cell>
          <cell r="J1465" t="str">
            <v>Feb-2009</v>
          </cell>
          <cell r="K1465" t="str">
            <v>Feb-2009</v>
          </cell>
          <cell r="L1465" t="str">
            <v>GF</v>
          </cell>
          <cell r="M1465" t="str">
            <v>INVERTER</v>
          </cell>
          <cell r="N1465" t="str">
            <v>PCS</v>
          </cell>
          <cell r="O1465">
            <v>102</v>
          </cell>
          <cell r="P1465">
            <v>36</v>
          </cell>
          <cell r="Q1465" t="str">
            <v>SCHAFFNER</v>
          </cell>
          <cell r="R1465">
            <v>0</v>
          </cell>
          <cell r="S1465">
            <v>36.200000000000003</v>
          </cell>
          <cell r="T1465">
            <v>108.6</v>
          </cell>
          <cell r="U1465">
            <v>3</v>
          </cell>
        </row>
        <row r="1466">
          <cell r="A1466" t="str">
            <v>FS5536-35-07</v>
          </cell>
          <cell r="B1466" t="str">
            <v>GS090480</v>
          </cell>
          <cell r="C1466">
            <v>7</v>
          </cell>
          <cell r="D1466" t="str">
            <v>GI090850</v>
          </cell>
          <cell r="E1466">
            <v>20090223</v>
          </cell>
          <cell r="F1466" t="str">
            <v>7489</v>
          </cell>
          <cell r="G1466" t="str">
            <v>ALPHA MOTION S. A.</v>
          </cell>
          <cell r="H1466" t="str">
            <v>STOCK SALES</v>
          </cell>
          <cell r="I1466">
            <v>96</v>
          </cell>
          <cell r="J1466" t="str">
            <v>Feb-2009</v>
          </cell>
          <cell r="K1466" t="str">
            <v>Feb-2009</v>
          </cell>
          <cell r="L1466" t="str">
            <v>GF</v>
          </cell>
          <cell r="M1466" t="str">
            <v>INVERTER</v>
          </cell>
          <cell r="N1466" t="str">
            <v>PCS</v>
          </cell>
          <cell r="O1466">
            <v>102</v>
          </cell>
          <cell r="P1466">
            <v>36</v>
          </cell>
          <cell r="Q1466" t="str">
            <v>SCHAFFNER</v>
          </cell>
          <cell r="R1466">
            <v>0</v>
          </cell>
          <cell r="S1466">
            <v>36.200000000000003</v>
          </cell>
          <cell r="T1466">
            <v>289.60000000000002</v>
          </cell>
          <cell r="U1466">
            <v>8</v>
          </cell>
        </row>
        <row r="1467">
          <cell r="A1467" t="str">
            <v>FS5536-35-07</v>
          </cell>
          <cell r="B1467" t="str">
            <v>GS090583</v>
          </cell>
          <cell r="C1467">
            <v>6</v>
          </cell>
          <cell r="D1467" t="str">
            <v>GI090848</v>
          </cell>
          <cell r="E1467">
            <v>20090223</v>
          </cell>
          <cell r="F1467" t="str">
            <v>7097</v>
          </cell>
          <cell r="G1467" t="str">
            <v>ATB BENELUX B.V.</v>
          </cell>
          <cell r="H1467" t="str">
            <v>STOCK SALES</v>
          </cell>
          <cell r="I1467">
            <v>94</v>
          </cell>
          <cell r="J1467" t="str">
            <v>Feb-2009</v>
          </cell>
          <cell r="K1467" t="str">
            <v>Feb-2009</v>
          </cell>
          <cell r="L1467" t="str">
            <v>GF</v>
          </cell>
          <cell r="M1467" t="str">
            <v>INVERTER</v>
          </cell>
          <cell r="N1467" t="str">
            <v>PCS</v>
          </cell>
          <cell r="O1467">
            <v>102</v>
          </cell>
          <cell r="P1467">
            <v>36</v>
          </cell>
          <cell r="Q1467" t="str">
            <v>SCHAFFNER</v>
          </cell>
          <cell r="R1467">
            <v>0</v>
          </cell>
          <cell r="S1467">
            <v>36.200000000000003</v>
          </cell>
          <cell r="T1467">
            <v>72.400000000000006</v>
          </cell>
          <cell r="U1467">
            <v>2</v>
          </cell>
        </row>
        <row r="1468">
          <cell r="A1468" t="str">
            <v>FS5536-35-07</v>
          </cell>
          <cell r="B1468" t="str">
            <v>GS090631</v>
          </cell>
          <cell r="C1468">
            <v>2</v>
          </cell>
          <cell r="D1468" t="str">
            <v>GI090862</v>
          </cell>
          <cell r="E1468">
            <v>20090224</v>
          </cell>
          <cell r="F1468" t="str">
            <v>4181</v>
          </cell>
          <cell r="G1468" t="str">
            <v>VEM MOTORS AUSTRIA GMBH</v>
          </cell>
          <cell r="H1468" t="str">
            <v>STOCK SALES</v>
          </cell>
          <cell r="I1468">
            <v>93</v>
          </cell>
          <cell r="J1468" t="str">
            <v>Feb-2009</v>
          </cell>
          <cell r="K1468" t="str">
            <v>Feb-2009</v>
          </cell>
          <cell r="L1468" t="str">
            <v>GF</v>
          </cell>
          <cell r="M1468" t="str">
            <v>INVERTER</v>
          </cell>
          <cell r="N1468" t="str">
            <v>PCS</v>
          </cell>
          <cell r="O1468">
            <v>102</v>
          </cell>
          <cell r="P1468">
            <v>36</v>
          </cell>
          <cell r="Q1468" t="str">
            <v>SCHAFFNER</v>
          </cell>
          <cell r="R1468">
            <v>0</v>
          </cell>
          <cell r="S1468">
            <v>36.200000000000003</v>
          </cell>
          <cell r="T1468">
            <v>36.200000000000003</v>
          </cell>
          <cell r="U1468">
            <v>1</v>
          </cell>
        </row>
        <row r="1469">
          <cell r="A1469" t="str">
            <v>FS5536-35-07</v>
          </cell>
          <cell r="B1469" t="str">
            <v>GS090587</v>
          </cell>
          <cell r="C1469">
            <v>3</v>
          </cell>
          <cell r="D1469" t="str">
            <v>GI090866</v>
          </cell>
          <cell r="E1469">
            <v>20090224</v>
          </cell>
          <cell r="F1469" t="str">
            <v>7741</v>
          </cell>
          <cell r="G1469" t="str">
            <v>ELEKTRO RADANT</v>
          </cell>
          <cell r="H1469" t="str">
            <v>STOCK SALES</v>
          </cell>
          <cell r="I1469">
            <v>92</v>
          </cell>
          <cell r="J1469" t="str">
            <v>Feb-2009</v>
          </cell>
          <cell r="K1469" t="str">
            <v>Feb-2009</v>
          </cell>
          <cell r="L1469" t="str">
            <v>GF</v>
          </cell>
          <cell r="M1469" t="str">
            <v>INVERTER</v>
          </cell>
          <cell r="N1469" t="str">
            <v>PCS</v>
          </cell>
          <cell r="O1469">
            <v>102</v>
          </cell>
          <cell r="P1469">
            <v>36</v>
          </cell>
          <cell r="Q1469" t="str">
            <v>SCHAFFNER</v>
          </cell>
          <cell r="R1469">
            <v>0</v>
          </cell>
          <cell r="S1469">
            <v>36.200000000000003</v>
          </cell>
          <cell r="T1469">
            <v>36.200000000000003</v>
          </cell>
          <cell r="U1469">
            <v>1</v>
          </cell>
        </row>
        <row r="1470">
          <cell r="A1470" t="str">
            <v>FS5536-35-07</v>
          </cell>
          <cell r="B1470" t="str">
            <v>GS084114</v>
          </cell>
          <cell r="C1470">
            <v>3</v>
          </cell>
          <cell r="D1470" t="str">
            <v>GI090873</v>
          </cell>
          <cell r="E1470">
            <v>20090224</v>
          </cell>
          <cell r="F1470" t="str">
            <v>7276</v>
          </cell>
          <cell r="G1470" t="str">
            <v>ASCENTRONIC GERAETEBAU GMBH</v>
          </cell>
          <cell r="H1470" t="str">
            <v>STOCK SALES</v>
          </cell>
          <cell r="I1470">
            <v>86</v>
          </cell>
          <cell r="J1470" t="str">
            <v>Feb-2009</v>
          </cell>
          <cell r="K1470" t="str">
            <v>Feb-2009</v>
          </cell>
          <cell r="L1470" t="str">
            <v>GF</v>
          </cell>
          <cell r="M1470" t="str">
            <v>INVERTER</v>
          </cell>
          <cell r="N1470" t="str">
            <v>PCS</v>
          </cell>
          <cell r="O1470">
            <v>102</v>
          </cell>
          <cell r="P1470">
            <v>36</v>
          </cell>
          <cell r="Q1470" t="str">
            <v>SCHAFFNER</v>
          </cell>
          <cell r="R1470">
            <v>0</v>
          </cell>
          <cell r="S1470">
            <v>36.200000000000003</v>
          </cell>
          <cell r="T1470">
            <v>217.2</v>
          </cell>
          <cell r="U1470">
            <v>6</v>
          </cell>
        </row>
        <row r="1471">
          <cell r="A1471" t="str">
            <v>FS5536-35-07</v>
          </cell>
          <cell r="B1471" t="str">
            <v>GS090731</v>
          </cell>
          <cell r="C1471">
            <v>2</v>
          </cell>
          <cell r="D1471" t="str">
            <v>GI090872</v>
          </cell>
          <cell r="E1471">
            <v>20090224</v>
          </cell>
          <cell r="F1471" t="str">
            <v>7412</v>
          </cell>
          <cell r="G1471" t="str">
            <v>BOLIN TECHNOLOGIES GMBH</v>
          </cell>
          <cell r="H1471" t="str">
            <v>STOCK SALES</v>
          </cell>
          <cell r="I1471">
            <v>84</v>
          </cell>
          <cell r="J1471" t="str">
            <v>Feb-2009</v>
          </cell>
          <cell r="K1471" t="str">
            <v>Feb-2009</v>
          </cell>
          <cell r="L1471" t="str">
            <v>GF</v>
          </cell>
          <cell r="M1471" t="str">
            <v>INVERTER</v>
          </cell>
          <cell r="N1471" t="str">
            <v>PCS</v>
          </cell>
          <cell r="O1471">
            <v>102</v>
          </cell>
          <cell r="P1471">
            <v>36</v>
          </cell>
          <cell r="Q1471" t="str">
            <v>SCHAFFNER</v>
          </cell>
          <cell r="R1471">
            <v>0</v>
          </cell>
          <cell r="S1471">
            <v>36.200000000000003</v>
          </cell>
          <cell r="T1471">
            <v>72.400000000000006</v>
          </cell>
          <cell r="U1471">
            <v>2</v>
          </cell>
        </row>
        <row r="1472">
          <cell r="A1472" t="str">
            <v>FS5536-50-07</v>
          </cell>
          <cell r="B1472" t="str">
            <v>GS090616</v>
          </cell>
          <cell r="C1472">
            <v>95</v>
          </cell>
          <cell r="D1472" t="str">
            <v>GI090887</v>
          </cell>
          <cell r="E1472">
            <v>20090225</v>
          </cell>
          <cell r="F1472" t="str">
            <v>4028</v>
          </cell>
          <cell r="G1472" t="str">
            <v>KON-TEK AUTOMATION AND DRIVES</v>
          </cell>
          <cell r="H1472" t="str">
            <v>STOCK SALES</v>
          </cell>
          <cell r="I1472">
            <v>304</v>
          </cell>
          <cell r="J1472" t="str">
            <v>Feb-2009</v>
          </cell>
          <cell r="K1472" t="str">
            <v>Feb-2009</v>
          </cell>
          <cell r="L1472" t="str">
            <v>GF</v>
          </cell>
          <cell r="M1472" t="str">
            <v>INVERTER</v>
          </cell>
          <cell r="N1472" t="str">
            <v>PCS</v>
          </cell>
          <cell r="O1472">
            <v>325</v>
          </cell>
          <cell r="P1472">
            <v>47</v>
          </cell>
          <cell r="Q1472" t="str">
            <v>SCHAFFNER</v>
          </cell>
          <cell r="R1472">
            <v>0</v>
          </cell>
          <cell r="S1472">
            <v>46.548200000000001</v>
          </cell>
          <cell r="T1472">
            <v>605.12660000000005</v>
          </cell>
          <cell r="U1472">
            <v>13</v>
          </cell>
        </row>
        <row r="1473">
          <cell r="A1473" t="str">
            <v>FS5536-72-07</v>
          </cell>
          <cell r="B1473" t="str">
            <v>GS090400</v>
          </cell>
          <cell r="C1473">
            <v>3</v>
          </cell>
          <cell r="D1473" t="str">
            <v>GI090524</v>
          </cell>
          <cell r="E1473">
            <v>20090203</v>
          </cell>
          <cell r="F1473" t="str">
            <v>4080</v>
          </cell>
          <cell r="G1473" t="str">
            <v>SIDE SERVICIO INDUSTRIAL DE ELECTRONICA SA</v>
          </cell>
          <cell r="H1473" t="str">
            <v>STOCK SALES</v>
          </cell>
          <cell r="I1473">
            <v>4</v>
          </cell>
          <cell r="J1473" t="str">
            <v>Feb-2009</v>
          </cell>
          <cell r="K1473" t="str">
            <v>Feb-2009</v>
          </cell>
          <cell r="L1473" t="str">
            <v>GF</v>
          </cell>
          <cell r="M1473" t="str">
            <v>INVERTER</v>
          </cell>
          <cell r="N1473" t="str">
            <v>PCS</v>
          </cell>
          <cell r="O1473">
            <v>6</v>
          </cell>
          <cell r="P1473">
            <v>57</v>
          </cell>
          <cell r="Q1473" t="str">
            <v>SCHAFFNER</v>
          </cell>
          <cell r="R1473">
            <v>0</v>
          </cell>
          <cell r="S1473">
            <v>57.387099999999997</v>
          </cell>
          <cell r="T1473">
            <v>114.77419999999999</v>
          </cell>
          <cell r="U1473">
            <v>2</v>
          </cell>
        </row>
        <row r="1474">
          <cell r="A1474" t="str">
            <v>FS5536-72-07</v>
          </cell>
          <cell r="B1474" t="str">
            <v>GS090416</v>
          </cell>
          <cell r="C1474">
            <v>1</v>
          </cell>
          <cell r="D1474" t="str">
            <v>GI090554</v>
          </cell>
          <cell r="E1474">
            <v>20090204</v>
          </cell>
          <cell r="F1474" t="str">
            <v>4080</v>
          </cell>
          <cell r="G1474" t="str">
            <v>SIDE SERVICIO INDUSTRIAL DE ELECTRONICA SA</v>
          </cell>
          <cell r="H1474" t="str">
            <v>STOCK SALES</v>
          </cell>
          <cell r="I1474">
            <v>2</v>
          </cell>
          <cell r="J1474" t="str">
            <v>Feb-2009</v>
          </cell>
          <cell r="K1474" t="str">
            <v>Feb-2009</v>
          </cell>
          <cell r="L1474" t="str">
            <v>GF</v>
          </cell>
          <cell r="M1474" t="str">
            <v>INVERTER</v>
          </cell>
          <cell r="N1474" t="str">
            <v>PCS</v>
          </cell>
          <cell r="O1474">
            <v>6</v>
          </cell>
          <cell r="P1474">
            <v>57</v>
          </cell>
          <cell r="Q1474" t="str">
            <v>SCHAFFNER</v>
          </cell>
          <cell r="R1474">
            <v>0</v>
          </cell>
          <cell r="S1474">
            <v>57.387099999999997</v>
          </cell>
          <cell r="T1474">
            <v>114.77419999999999</v>
          </cell>
          <cell r="U1474">
            <v>2</v>
          </cell>
        </row>
        <row r="1475">
          <cell r="A1475" t="str">
            <v>FS5536-72-07</v>
          </cell>
          <cell r="B1475" t="str">
            <v>GS083049</v>
          </cell>
          <cell r="C1475">
            <v>15</v>
          </cell>
          <cell r="D1475" t="str">
            <v>GI090834</v>
          </cell>
          <cell r="E1475">
            <v>20090220</v>
          </cell>
          <cell r="F1475" t="str">
            <v>7950</v>
          </cell>
          <cell r="G1475" t="str">
            <v>FUJI ELECTRIC FA EUROPE (CH) GMBH</v>
          </cell>
          <cell r="H1475" t="str">
            <v>STOCK SALES</v>
          </cell>
          <cell r="I1475">
            <v>1</v>
          </cell>
          <cell r="J1475" t="str">
            <v>Feb-2009</v>
          </cell>
          <cell r="K1475" t="str">
            <v>Feb-2009</v>
          </cell>
          <cell r="L1475" t="str">
            <v>GF</v>
          </cell>
          <cell r="M1475" t="str">
            <v>INVERTER</v>
          </cell>
          <cell r="N1475" t="str">
            <v>PCS</v>
          </cell>
          <cell r="O1475">
            <v>6</v>
          </cell>
          <cell r="P1475">
            <v>57</v>
          </cell>
          <cell r="Q1475" t="str">
            <v>SCHAFFNER</v>
          </cell>
          <cell r="R1475">
            <v>0</v>
          </cell>
          <cell r="S1475">
            <v>57.387099999999997</v>
          </cell>
          <cell r="T1475">
            <v>57.387099999999997</v>
          </cell>
          <cell r="U1475">
            <v>1</v>
          </cell>
        </row>
        <row r="1476">
          <cell r="A1476" t="str">
            <v>FS8082-10-07</v>
          </cell>
          <cell r="B1476" t="str">
            <v>GS090262</v>
          </cell>
          <cell r="C1476">
            <v>5</v>
          </cell>
          <cell r="D1476" t="str">
            <v>GI090543</v>
          </cell>
          <cell r="E1476">
            <v>20090205</v>
          </cell>
          <cell r="F1476" t="str">
            <v>7004</v>
          </cell>
          <cell r="G1476" t="str">
            <v>PANHANS MASCHINENBAU GMBH</v>
          </cell>
          <cell r="H1476" t="str">
            <v>STOCK SALES</v>
          </cell>
          <cell r="I1476">
            <v>472</v>
          </cell>
          <cell r="J1476" t="str">
            <v>Feb-2009</v>
          </cell>
          <cell r="K1476" t="str">
            <v>Feb-2009</v>
          </cell>
          <cell r="L1476" t="str">
            <v>GF</v>
          </cell>
          <cell r="M1476" t="str">
            <v>INVERTER</v>
          </cell>
          <cell r="N1476" t="str">
            <v>PCS</v>
          </cell>
          <cell r="O1476">
            <v>475</v>
          </cell>
          <cell r="P1476">
            <v>7</v>
          </cell>
          <cell r="Q1476" t="str">
            <v>SCHAFFNER</v>
          </cell>
          <cell r="R1476">
            <v>0</v>
          </cell>
          <cell r="S1476">
            <v>6.5000999999999998</v>
          </cell>
          <cell r="T1476">
            <v>19.500299999999999</v>
          </cell>
          <cell r="U1476">
            <v>3</v>
          </cell>
        </row>
        <row r="1477">
          <cell r="A1477" t="str">
            <v>FS8082-10-07</v>
          </cell>
          <cell r="B1477" t="str">
            <v>GS090729</v>
          </cell>
          <cell r="C1477">
            <v>3</v>
          </cell>
          <cell r="D1477" t="str">
            <v>GI090882</v>
          </cell>
          <cell r="E1477">
            <v>20090225</v>
          </cell>
          <cell r="F1477" t="str">
            <v>7950</v>
          </cell>
          <cell r="G1477" t="str">
            <v>FUJI ELECTRIC FA EUROPE (CH) GMBH</v>
          </cell>
          <cell r="H1477" t="str">
            <v>STOCK SALES</v>
          </cell>
          <cell r="I1477">
            <v>422</v>
          </cell>
          <cell r="J1477" t="str">
            <v>Feb-2009</v>
          </cell>
          <cell r="K1477" t="str">
            <v>Feb-2009</v>
          </cell>
          <cell r="L1477" t="str">
            <v>GF</v>
          </cell>
          <cell r="M1477" t="str">
            <v>INVERTER</v>
          </cell>
          <cell r="N1477" t="str">
            <v>PCS</v>
          </cell>
          <cell r="O1477">
            <v>475</v>
          </cell>
          <cell r="P1477">
            <v>7</v>
          </cell>
          <cell r="Q1477" t="str">
            <v>SCHAFFNER</v>
          </cell>
          <cell r="R1477">
            <v>0</v>
          </cell>
          <cell r="S1477">
            <v>6.5000999999999998</v>
          </cell>
          <cell r="T1477">
            <v>325.005</v>
          </cell>
          <cell r="U1477">
            <v>50</v>
          </cell>
        </row>
        <row r="1478">
          <cell r="A1478" t="str">
            <v>FS8082-10-07</v>
          </cell>
          <cell r="B1478" t="str">
            <v>GS090616</v>
          </cell>
          <cell r="C1478">
            <v>19</v>
          </cell>
          <cell r="D1478" t="str">
            <v>GI090887</v>
          </cell>
          <cell r="E1478">
            <v>20090225</v>
          </cell>
          <cell r="F1478" t="str">
            <v>4028</v>
          </cell>
          <cell r="G1478" t="str">
            <v>KON-TEK AUTOMATION AND DRIVES</v>
          </cell>
          <cell r="H1478" t="str">
            <v>STOCK SALES</v>
          </cell>
          <cell r="I1478">
            <v>417</v>
          </cell>
          <cell r="J1478" t="str">
            <v>Feb-2009</v>
          </cell>
          <cell r="K1478" t="str">
            <v>Feb-2009</v>
          </cell>
          <cell r="L1478" t="str">
            <v>GF</v>
          </cell>
          <cell r="M1478" t="str">
            <v>INVERTER</v>
          </cell>
          <cell r="N1478" t="str">
            <v>PCS</v>
          </cell>
          <cell r="O1478">
            <v>475</v>
          </cell>
          <cell r="P1478">
            <v>7</v>
          </cell>
          <cell r="Q1478" t="str">
            <v>SCHAFFNER</v>
          </cell>
          <cell r="R1478">
            <v>0</v>
          </cell>
          <cell r="S1478">
            <v>6.5000999999999998</v>
          </cell>
          <cell r="T1478">
            <v>32.500500000000002</v>
          </cell>
          <cell r="U1478">
            <v>5</v>
          </cell>
        </row>
        <row r="1479">
          <cell r="A1479" t="str">
            <v>FS8082-10-07</v>
          </cell>
          <cell r="B1479" t="str">
            <v>GS090790</v>
          </cell>
          <cell r="C1479">
            <v>2</v>
          </cell>
          <cell r="D1479" t="str">
            <v>GI090937</v>
          </cell>
          <cell r="E1479">
            <v>20090227</v>
          </cell>
          <cell r="F1479" t="str">
            <v>4033</v>
          </cell>
          <cell r="G1479" t="str">
            <v>HEST GMBH</v>
          </cell>
          <cell r="H1479" t="str">
            <v>STOCK SALES</v>
          </cell>
          <cell r="I1479">
            <v>416</v>
          </cell>
          <cell r="J1479" t="str">
            <v>Feb-2009</v>
          </cell>
          <cell r="K1479" t="str">
            <v>Feb-2009</v>
          </cell>
          <cell r="L1479" t="str">
            <v>GF</v>
          </cell>
          <cell r="M1479" t="str">
            <v>INVERTER</v>
          </cell>
          <cell r="N1479" t="str">
            <v>PCS</v>
          </cell>
          <cell r="O1479">
            <v>475</v>
          </cell>
          <cell r="P1479">
            <v>7</v>
          </cell>
          <cell r="Q1479" t="str">
            <v>SCHAFFNER</v>
          </cell>
          <cell r="R1479">
            <v>0</v>
          </cell>
          <cell r="S1479">
            <v>6.5000999999999998</v>
          </cell>
          <cell r="T1479">
            <v>6.5000999999999998</v>
          </cell>
          <cell r="U1479">
            <v>1</v>
          </cell>
        </row>
        <row r="1480">
          <cell r="A1480" t="str">
            <v>FS8082-10-07-R</v>
          </cell>
          <cell r="B1480" t="str">
            <v>GS082658</v>
          </cell>
          <cell r="C1480">
            <v>2</v>
          </cell>
          <cell r="D1480" t="str">
            <v>GI090910</v>
          </cell>
          <cell r="E1480">
            <v>20090226</v>
          </cell>
          <cell r="F1480" t="str">
            <v>7440</v>
          </cell>
          <cell r="G1480" t="str">
            <v>WASH-TEC CLEANING TECHNOLGY GMBH</v>
          </cell>
          <cell r="H1480" t="str">
            <v>STOCK SALES</v>
          </cell>
          <cell r="I1480">
            <v>283</v>
          </cell>
          <cell r="J1480" t="str">
            <v>Feb-2009</v>
          </cell>
          <cell r="K1480" t="str">
            <v>Feb-2009</v>
          </cell>
          <cell r="L1480" t="str">
            <v>GF</v>
          </cell>
          <cell r="M1480" t="str">
            <v>INVERTER</v>
          </cell>
          <cell r="N1480" t="str">
            <v>PCS</v>
          </cell>
          <cell r="O1480">
            <v>591</v>
          </cell>
          <cell r="P1480">
            <v>9</v>
          </cell>
          <cell r="Q1480" t="str">
            <v>SCHAFFNER</v>
          </cell>
          <cell r="R1480">
            <v>0</v>
          </cell>
          <cell r="S1480">
            <v>8.75</v>
          </cell>
          <cell r="T1480">
            <v>2695</v>
          </cell>
          <cell r="U1480">
            <v>308</v>
          </cell>
        </row>
        <row r="1481">
          <cell r="A1481" t="str">
            <v>GYC751D5-HB2-B</v>
          </cell>
          <cell r="B1481" t="str">
            <v>GS090558</v>
          </cell>
          <cell r="C1481">
            <v>1</v>
          </cell>
          <cell r="D1481" t="str">
            <v>GI090689</v>
          </cell>
          <cell r="E1481">
            <v>20090212</v>
          </cell>
          <cell r="F1481" t="str">
            <v>0010</v>
          </cell>
          <cell r="G1481" t="str">
            <v>FUJI ELECTRIC FA EUROPE GMBH</v>
          </cell>
          <cell r="H1481" t="str">
            <v>STOCK SALES</v>
          </cell>
          <cell r="I1481">
            <v>0</v>
          </cell>
          <cell r="J1481" t="str">
            <v>Feb-2009</v>
          </cell>
          <cell r="K1481" t="str">
            <v>Feb-2009</v>
          </cell>
          <cell r="L1481" t="str">
            <v>GF</v>
          </cell>
          <cell r="M1481" t="str">
            <v>INVERTER</v>
          </cell>
          <cell r="N1481" t="str">
            <v>PCS</v>
          </cell>
          <cell r="O1481">
            <v>1</v>
          </cell>
          <cell r="P1481">
            <v>0</v>
          </cell>
          <cell r="Q1481" t="str">
            <v>SERVO ALL</v>
          </cell>
          <cell r="R1481">
            <v>0</v>
          </cell>
          <cell r="S1481">
            <v>0</v>
          </cell>
          <cell r="T1481">
            <v>0</v>
          </cell>
          <cell r="U1481">
            <v>1</v>
          </cell>
        </row>
        <row r="1482">
          <cell r="A1482" t="str">
            <v>GYC751D5-RB2-B</v>
          </cell>
          <cell r="B1482" t="str">
            <v>GS090558</v>
          </cell>
          <cell r="C1482">
            <v>2</v>
          </cell>
          <cell r="D1482" t="str">
            <v>GI090689</v>
          </cell>
          <cell r="E1482">
            <v>20090212</v>
          </cell>
          <cell r="F1482" t="str">
            <v>0010</v>
          </cell>
          <cell r="G1482" t="str">
            <v>FUJI ELECTRIC FA EUROPE GMBH</v>
          </cell>
          <cell r="H1482" t="str">
            <v>STOCK SALES</v>
          </cell>
          <cell r="I1482">
            <v>0</v>
          </cell>
          <cell r="J1482" t="str">
            <v>Feb-2009</v>
          </cell>
          <cell r="K1482" t="str">
            <v>Feb-2009</v>
          </cell>
          <cell r="L1482" t="str">
            <v>GF</v>
          </cell>
          <cell r="M1482" t="str">
            <v>INVERTER</v>
          </cell>
          <cell r="N1482" t="str">
            <v>PCS</v>
          </cell>
          <cell r="O1482">
            <v>1</v>
          </cell>
          <cell r="P1482">
            <v>0</v>
          </cell>
          <cell r="Q1482" t="str">
            <v>SERVO ALL</v>
          </cell>
          <cell r="R1482">
            <v>0</v>
          </cell>
          <cell r="S1482">
            <v>0</v>
          </cell>
          <cell r="T1482">
            <v>0</v>
          </cell>
          <cell r="U1482">
            <v>1</v>
          </cell>
        </row>
        <row r="1483">
          <cell r="A1483" t="str">
            <v>GYS201DC2-T2A</v>
          </cell>
          <cell r="B1483" t="str">
            <v>GS090544</v>
          </cell>
          <cell r="C1483">
            <v>1</v>
          </cell>
          <cell r="D1483" t="str">
            <v>GI090678</v>
          </cell>
          <cell r="E1483">
            <v>20090212</v>
          </cell>
          <cell r="F1483" t="str">
            <v>4450</v>
          </cell>
          <cell r="G1483" t="str">
            <v>FUJI ELECTRIC FA SUCURSAL EN ESPA?A</v>
          </cell>
          <cell r="H1483" t="str">
            <v>STOCK SALES</v>
          </cell>
          <cell r="I1483">
            <v>24</v>
          </cell>
          <cell r="J1483" t="str">
            <v>Feb-2009</v>
          </cell>
          <cell r="K1483" t="str">
            <v>Feb-2009</v>
          </cell>
          <cell r="L1483" t="str">
            <v>GF</v>
          </cell>
          <cell r="M1483" t="str">
            <v>INVERTER</v>
          </cell>
          <cell r="N1483" t="str">
            <v>PCS</v>
          </cell>
          <cell r="O1483">
            <v>25</v>
          </cell>
          <cell r="P1483">
            <v>120</v>
          </cell>
          <cell r="Q1483" t="str">
            <v>SERVO ALL</v>
          </cell>
          <cell r="R1483">
            <v>0</v>
          </cell>
          <cell r="S1483">
            <v>120.00020000000001</v>
          </cell>
          <cell r="T1483">
            <v>120.00020000000001</v>
          </cell>
          <cell r="U1483">
            <v>1</v>
          </cell>
        </row>
        <row r="1484">
          <cell r="A1484" t="str">
            <v>GYS401DC2-T2A</v>
          </cell>
          <cell r="B1484" t="str">
            <v>GS090396</v>
          </cell>
          <cell r="C1484">
            <v>4</v>
          </cell>
          <cell r="D1484" t="str">
            <v>GI090511</v>
          </cell>
          <cell r="E1484">
            <v>20090203</v>
          </cell>
          <cell r="F1484" t="str">
            <v>7489</v>
          </cell>
          <cell r="G1484" t="str">
            <v>ALPHA MOTION S. A.</v>
          </cell>
          <cell r="H1484" t="str">
            <v>STOCK SALES</v>
          </cell>
          <cell r="I1484">
            <v>86</v>
          </cell>
          <cell r="J1484" t="str">
            <v>Feb-2009</v>
          </cell>
          <cell r="K1484" t="str">
            <v>Feb-2009</v>
          </cell>
          <cell r="L1484" t="str">
            <v>GF</v>
          </cell>
          <cell r="M1484" t="str">
            <v>INVERTER</v>
          </cell>
          <cell r="N1484" t="str">
            <v>PCS</v>
          </cell>
          <cell r="O1484">
            <v>93</v>
          </cell>
          <cell r="P1484">
            <v>136</v>
          </cell>
          <cell r="Q1484" t="str">
            <v>SERVO ALL</v>
          </cell>
          <cell r="R1484">
            <v>0</v>
          </cell>
          <cell r="S1484">
            <v>136</v>
          </cell>
          <cell r="T1484">
            <v>952</v>
          </cell>
          <cell r="U1484">
            <v>7</v>
          </cell>
        </row>
        <row r="1485">
          <cell r="A1485" t="str">
            <v>GYS751DC2-T2A</v>
          </cell>
          <cell r="B1485" t="str">
            <v>GS090396</v>
          </cell>
          <cell r="C1485">
            <v>3</v>
          </cell>
          <cell r="D1485" t="str">
            <v>GI090511</v>
          </cell>
          <cell r="E1485">
            <v>20090203</v>
          </cell>
          <cell r="F1485" t="str">
            <v>7489</v>
          </cell>
          <cell r="G1485" t="str">
            <v>ALPHA MOTION S. A.</v>
          </cell>
          <cell r="H1485" t="str">
            <v>STOCK SALES</v>
          </cell>
          <cell r="I1485">
            <v>50</v>
          </cell>
          <cell r="J1485" t="str">
            <v>Feb-2009</v>
          </cell>
          <cell r="K1485" t="str">
            <v>Feb-2009</v>
          </cell>
          <cell r="L1485" t="str">
            <v>GF</v>
          </cell>
          <cell r="M1485" t="str">
            <v>INVERTER</v>
          </cell>
          <cell r="N1485" t="str">
            <v>PCS</v>
          </cell>
          <cell r="O1485">
            <v>65</v>
          </cell>
          <cell r="P1485">
            <v>173</v>
          </cell>
          <cell r="Q1485" t="str">
            <v>SERVO ALL</v>
          </cell>
          <cell r="R1485">
            <v>0</v>
          </cell>
          <cell r="S1485">
            <v>172.99969999999999</v>
          </cell>
          <cell r="T1485">
            <v>2594.9955</v>
          </cell>
          <cell r="U1485">
            <v>15</v>
          </cell>
        </row>
        <row r="1486">
          <cell r="A1486" t="str">
            <v>GYS751DC2-T2A</v>
          </cell>
          <cell r="B1486" t="str">
            <v>GS090698</v>
          </cell>
          <cell r="C1486">
            <v>15</v>
          </cell>
          <cell r="D1486" t="str">
            <v>GI090839</v>
          </cell>
          <cell r="E1486">
            <v>20090223</v>
          </cell>
          <cell r="F1486" t="str">
            <v>7950</v>
          </cell>
          <cell r="G1486" t="str">
            <v>FUJI ELECTRIC FA EUROPE (CH) GMBH</v>
          </cell>
          <cell r="H1486" t="str">
            <v>STOCK SALES</v>
          </cell>
          <cell r="I1486">
            <v>49</v>
          </cell>
          <cell r="J1486" t="str">
            <v>Feb-2009</v>
          </cell>
          <cell r="K1486" t="str">
            <v>Feb-2009</v>
          </cell>
          <cell r="L1486" t="str">
            <v>GF</v>
          </cell>
          <cell r="M1486" t="str">
            <v>INVERTER</v>
          </cell>
          <cell r="N1486" t="str">
            <v>PCS</v>
          </cell>
          <cell r="O1486">
            <v>65</v>
          </cell>
          <cell r="P1486">
            <v>173</v>
          </cell>
          <cell r="Q1486" t="str">
            <v>SERVO ALL</v>
          </cell>
          <cell r="R1486">
            <v>0</v>
          </cell>
          <cell r="S1486">
            <v>172.99969999999999</v>
          </cell>
          <cell r="T1486">
            <v>172.99969999999999</v>
          </cell>
          <cell r="U1486">
            <v>1</v>
          </cell>
        </row>
        <row r="1487">
          <cell r="A1487" t="str">
            <v>GYS751DC2-T2A</v>
          </cell>
          <cell r="B1487" t="str">
            <v>GS090734</v>
          </cell>
          <cell r="C1487">
            <v>1</v>
          </cell>
          <cell r="D1487" t="str">
            <v>GI090876</v>
          </cell>
          <cell r="E1487">
            <v>20090224</v>
          </cell>
          <cell r="F1487" t="str">
            <v>7489</v>
          </cell>
          <cell r="G1487" t="str">
            <v>ALPHA MOTION S. A.</v>
          </cell>
          <cell r="H1487" t="str">
            <v>STOCK SALES</v>
          </cell>
          <cell r="I1487">
            <v>47</v>
          </cell>
          <cell r="J1487" t="str">
            <v>Feb-2009</v>
          </cell>
          <cell r="K1487" t="str">
            <v>Feb-2009</v>
          </cell>
          <cell r="L1487" t="str">
            <v>GF</v>
          </cell>
          <cell r="M1487" t="str">
            <v>INVERTER</v>
          </cell>
          <cell r="N1487" t="str">
            <v>PCS</v>
          </cell>
          <cell r="O1487">
            <v>65</v>
          </cell>
          <cell r="P1487">
            <v>173</v>
          </cell>
          <cell r="Q1487" t="str">
            <v>SERVO ALL</v>
          </cell>
          <cell r="R1487">
            <v>0</v>
          </cell>
          <cell r="S1487">
            <v>172.99969999999999</v>
          </cell>
          <cell r="T1487">
            <v>345.99939999999998</v>
          </cell>
          <cell r="U1487">
            <v>2</v>
          </cell>
        </row>
        <row r="1488">
          <cell r="A1488" t="str">
            <v>GYS751DC2-T2A-B</v>
          </cell>
          <cell r="B1488" t="str">
            <v>GS090738</v>
          </cell>
          <cell r="C1488">
            <v>1</v>
          </cell>
          <cell r="D1488" t="str">
            <v>GI090885</v>
          </cell>
          <cell r="E1488">
            <v>20090226</v>
          </cell>
          <cell r="F1488" t="str">
            <v>7489</v>
          </cell>
          <cell r="G1488" t="str">
            <v>ALPHA MOTION S. A.</v>
          </cell>
          <cell r="H1488" t="str">
            <v>STOCK SALES</v>
          </cell>
          <cell r="I1488">
            <v>9</v>
          </cell>
          <cell r="J1488" t="str">
            <v>Feb-2009</v>
          </cell>
          <cell r="K1488" t="str">
            <v>Feb-2009</v>
          </cell>
          <cell r="L1488" t="str">
            <v>GF</v>
          </cell>
          <cell r="M1488" t="str">
            <v>INVERTER</v>
          </cell>
          <cell r="N1488" t="str">
            <v>PCS</v>
          </cell>
          <cell r="O1488">
            <v>11</v>
          </cell>
          <cell r="P1488">
            <v>242</v>
          </cell>
          <cell r="Q1488" t="str">
            <v>SERVO ALL</v>
          </cell>
          <cell r="R1488">
            <v>0</v>
          </cell>
          <cell r="S1488">
            <v>242.03639999999999</v>
          </cell>
          <cell r="T1488">
            <v>484.07279999999997</v>
          </cell>
          <cell r="U1488">
            <v>2</v>
          </cell>
        </row>
        <row r="1489">
          <cell r="A1489" t="str">
            <v>RYC401D3-VVT2</v>
          </cell>
          <cell r="B1489" t="str">
            <v>GS090396</v>
          </cell>
          <cell r="C1489">
            <v>2</v>
          </cell>
          <cell r="D1489" t="str">
            <v>GI090511</v>
          </cell>
          <cell r="E1489">
            <v>20090203</v>
          </cell>
          <cell r="F1489" t="str">
            <v>7489</v>
          </cell>
          <cell r="G1489" t="str">
            <v>ALPHA MOTION S. A.</v>
          </cell>
          <cell r="H1489" t="str">
            <v>STOCK SALES</v>
          </cell>
          <cell r="I1489">
            <v>23</v>
          </cell>
          <cell r="J1489" t="str">
            <v>Feb-2009</v>
          </cell>
          <cell r="K1489" t="str">
            <v>Feb-2009</v>
          </cell>
          <cell r="L1489" t="str">
            <v>GF</v>
          </cell>
          <cell r="M1489" t="str">
            <v>INVERTER</v>
          </cell>
          <cell r="N1489" t="str">
            <v>PCS</v>
          </cell>
          <cell r="O1489">
            <v>30</v>
          </cell>
          <cell r="P1489">
            <v>197</v>
          </cell>
          <cell r="Q1489" t="str">
            <v>SERVO ALL</v>
          </cell>
          <cell r="R1489">
            <v>0</v>
          </cell>
          <cell r="S1489">
            <v>196.69290000000001</v>
          </cell>
          <cell r="T1489">
            <v>1376.8503000000001</v>
          </cell>
          <cell r="U1489">
            <v>7</v>
          </cell>
        </row>
        <row r="1490">
          <cell r="A1490" t="str">
            <v>RYC751D3-VVT2</v>
          </cell>
          <cell r="B1490" t="str">
            <v>GS090396</v>
          </cell>
          <cell r="C1490">
            <v>1</v>
          </cell>
          <cell r="D1490" t="str">
            <v>GI090511</v>
          </cell>
          <cell r="E1490">
            <v>20090203</v>
          </cell>
          <cell r="F1490" t="str">
            <v>7489</v>
          </cell>
          <cell r="G1490" t="str">
            <v>ALPHA MOTION S. A.</v>
          </cell>
          <cell r="H1490" t="str">
            <v>STOCK SALES</v>
          </cell>
          <cell r="I1490">
            <v>43</v>
          </cell>
          <cell r="J1490" t="str">
            <v>Feb-2009</v>
          </cell>
          <cell r="K1490" t="str">
            <v>Feb-2009</v>
          </cell>
          <cell r="L1490" t="str">
            <v>GF</v>
          </cell>
          <cell r="M1490" t="str">
            <v>INVERTER</v>
          </cell>
          <cell r="N1490" t="str">
            <v>PCS</v>
          </cell>
          <cell r="O1490">
            <v>58</v>
          </cell>
          <cell r="P1490">
            <v>229</v>
          </cell>
          <cell r="Q1490" t="str">
            <v>SERVO ALL</v>
          </cell>
          <cell r="R1490">
            <v>0</v>
          </cell>
          <cell r="S1490">
            <v>229</v>
          </cell>
          <cell r="T1490">
            <v>3435</v>
          </cell>
          <cell r="U1490">
            <v>15</v>
          </cell>
        </row>
        <row r="1491">
          <cell r="A1491" t="str">
            <v>WSC-D26P03</v>
          </cell>
          <cell r="B1491" t="str">
            <v>GS090203</v>
          </cell>
          <cell r="C1491">
            <v>6</v>
          </cell>
          <cell r="D1491" t="str">
            <v>GI090573</v>
          </cell>
          <cell r="E1491">
            <v>20090205</v>
          </cell>
          <cell r="F1491" t="str">
            <v>7950</v>
          </cell>
          <cell r="G1491" t="str">
            <v>FUJI ELECTRIC FA EUROPE (CH) GMBH</v>
          </cell>
          <cell r="H1491" t="str">
            <v>STOCK SALES</v>
          </cell>
          <cell r="I1491">
            <v>1</v>
          </cell>
          <cell r="J1491" t="str">
            <v>Feb-2009</v>
          </cell>
          <cell r="K1491" t="str">
            <v>Feb-2009</v>
          </cell>
          <cell r="L1491" t="str">
            <v>GF</v>
          </cell>
          <cell r="M1491" t="str">
            <v>INVERTER</v>
          </cell>
          <cell r="N1491" t="str">
            <v>PCS</v>
          </cell>
          <cell r="O1491">
            <v>4</v>
          </cell>
          <cell r="P1491">
            <v>41</v>
          </cell>
          <cell r="Q1491" t="str">
            <v>SERVO ALL</v>
          </cell>
          <cell r="R1491">
            <v>0</v>
          </cell>
          <cell r="S1491">
            <v>40.637300000000003</v>
          </cell>
          <cell r="T1491">
            <v>121.9119</v>
          </cell>
          <cell r="U1491">
            <v>3</v>
          </cell>
        </row>
        <row r="1492">
          <cell r="A1492" t="str">
            <v>WSC-M04P05-E</v>
          </cell>
          <cell r="B1492" t="str">
            <v>GS090429</v>
          </cell>
          <cell r="C1492">
            <v>5</v>
          </cell>
          <cell r="D1492" t="str">
            <v>GI090568</v>
          </cell>
          <cell r="E1492">
            <v>20090204</v>
          </cell>
          <cell r="F1492" t="str">
            <v>7950</v>
          </cell>
          <cell r="G1492" t="str">
            <v>FUJI ELECTRIC FA EUROPE (CH) GMBH</v>
          </cell>
          <cell r="H1492" t="str">
            <v>STOCK SALES</v>
          </cell>
          <cell r="I1492">
            <v>4</v>
          </cell>
          <cell r="J1492" t="str">
            <v>Feb-2009</v>
          </cell>
          <cell r="K1492" t="str">
            <v>Feb-2009</v>
          </cell>
          <cell r="L1492" t="str">
            <v>GF</v>
          </cell>
          <cell r="M1492" t="str">
            <v>INVERTER</v>
          </cell>
          <cell r="N1492" t="str">
            <v>PCS</v>
          </cell>
          <cell r="O1492">
            <v>9</v>
          </cell>
          <cell r="P1492">
            <v>7</v>
          </cell>
          <cell r="Q1492" t="str">
            <v>SERVO ALL</v>
          </cell>
          <cell r="R1492">
            <v>0</v>
          </cell>
          <cell r="S1492">
            <v>0</v>
          </cell>
          <cell r="T1492">
            <v>0</v>
          </cell>
          <cell r="U1492">
            <v>5</v>
          </cell>
        </row>
        <row r="1493">
          <cell r="A1493" t="str">
            <v>WSC-M04P05-E</v>
          </cell>
          <cell r="B1493" t="str">
            <v>GS090558</v>
          </cell>
          <cell r="C1493">
            <v>7</v>
          </cell>
          <cell r="D1493" t="str">
            <v>GI090689</v>
          </cell>
          <cell r="E1493">
            <v>20090212</v>
          </cell>
          <cell r="F1493" t="str">
            <v>0010</v>
          </cell>
          <cell r="G1493" t="str">
            <v>FUJI ELECTRIC FA EUROPE GMBH</v>
          </cell>
          <cell r="H1493" t="str">
            <v>STOCK SALES</v>
          </cell>
          <cell r="I1493">
            <v>2</v>
          </cell>
          <cell r="J1493" t="str">
            <v>Feb-2009</v>
          </cell>
          <cell r="K1493" t="str">
            <v>Feb-2009</v>
          </cell>
          <cell r="L1493" t="str">
            <v>GF</v>
          </cell>
          <cell r="M1493" t="str">
            <v>INVERTER</v>
          </cell>
          <cell r="N1493" t="str">
            <v>PCS</v>
          </cell>
          <cell r="O1493">
            <v>9</v>
          </cell>
          <cell r="P1493">
            <v>7</v>
          </cell>
          <cell r="Q1493" t="str">
            <v>SERVO ALL</v>
          </cell>
          <cell r="R1493">
            <v>0</v>
          </cell>
          <cell r="S1493">
            <v>0</v>
          </cell>
          <cell r="T1493">
            <v>0</v>
          </cell>
          <cell r="U1493">
            <v>2</v>
          </cell>
        </row>
        <row r="1494">
          <cell r="A1494" t="str">
            <v>WSC-P06P05-E</v>
          </cell>
          <cell r="B1494" t="str">
            <v>GS090429</v>
          </cell>
          <cell r="C1494">
            <v>6</v>
          </cell>
          <cell r="D1494" t="str">
            <v>GI090568</v>
          </cell>
          <cell r="E1494">
            <v>20090204</v>
          </cell>
          <cell r="F1494" t="str">
            <v>7950</v>
          </cell>
          <cell r="G1494" t="str">
            <v>FUJI ELECTRIC FA EUROPE (CH) GMBH</v>
          </cell>
          <cell r="H1494" t="str">
            <v>STOCK SALES</v>
          </cell>
          <cell r="I1494">
            <v>4</v>
          </cell>
          <cell r="J1494" t="str">
            <v>Feb-2009</v>
          </cell>
          <cell r="K1494" t="str">
            <v>Feb-2009</v>
          </cell>
          <cell r="L1494" t="str">
            <v>GF</v>
          </cell>
          <cell r="M1494" t="str">
            <v>INVERTER</v>
          </cell>
          <cell r="N1494" t="str">
            <v>PCS</v>
          </cell>
          <cell r="O1494">
            <v>9</v>
          </cell>
          <cell r="P1494">
            <v>4</v>
          </cell>
          <cell r="Q1494" t="str">
            <v>SERVO ALL</v>
          </cell>
          <cell r="R1494">
            <v>0</v>
          </cell>
          <cell r="S1494">
            <v>0</v>
          </cell>
          <cell r="T1494">
            <v>0</v>
          </cell>
          <cell r="U1494">
            <v>5</v>
          </cell>
        </row>
        <row r="1495">
          <cell r="A1495" t="str">
            <v>WSC-P06P05-E</v>
          </cell>
          <cell r="B1495" t="str">
            <v>GS090558</v>
          </cell>
          <cell r="C1495">
            <v>6</v>
          </cell>
          <cell r="D1495" t="str">
            <v>GI090689</v>
          </cell>
          <cell r="E1495">
            <v>20090212</v>
          </cell>
          <cell r="F1495" t="str">
            <v>0010</v>
          </cell>
          <cell r="G1495" t="str">
            <v>FUJI ELECTRIC FA EUROPE GMBH</v>
          </cell>
          <cell r="H1495" t="str">
            <v>STOCK SALES</v>
          </cell>
          <cell r="I1495">
            <v>2</v>
          </cell>
          <cell r="J1495" t="str">
            <v>Feb-2009</v>
          </cell>
          <cell r="K1495" t="str">
            <v>Feb-2009</v>
          </cell>
          <cell r="L1495" t="str">
            <v>GF</v>
          </cell>
          <cell r="M1495" t="str">
            <v>INVERTER</v>
          </cell>
          <cell r="N1495" t="str">
            <v>PCS</v>
          </cell>
          <cell r="O1495">
            <v>9</v>
          </cell>
          <cell r="P1495">
            <v>4</v>
          </cell>
          <cell r="Q1495" t="str">
            <v>SERVO ALL</v>
          </cell>
          <cell r="R1495">
            <v>0</v>
          </cell>
          <cell r="S1495">
            <v>0</v>
          </cell>
          <cell r="T1495">
            <v>0</v>
          </cell>
          <cell r="U1495">
            <v>2</v>
          </cell>
        </row>
        <row r="1496">
          <cell r="A1496" t="str">
            <v>EN COVER FOR FRN220F1S-4EN</v>
          </cell>
          <cell r="B1496" t="str">
            <v>GS090769</v>
          </cell>
          <cell r="C1496">
            <v>1</v>
          </cell>
          <cell r="D1496" t="str">
            <v>GI090924</v>
          </cell>
          <cell r="E1496">
            <v>20090226</v>
          </cell>
          <cell r="F1496" t="str">
            <v>7095</v>
          </cell>
          <cell r="G1496" t="str">
            <v>FUJI ELECTRIC FRANCE S.A.</v>
          </cell>
          <cell r="H1496" t="str">
            <v>STOCK SALES</v>
          </cell>
          <cell r="I1496">
            <v>0</v>
          </cell>
          <cell r="J1496" t="str">
            <v>Feb-2009</v>
          </cell>
          <cell r="K1496" t="str">
            <v>Feb-2009</v>
          </cell>
          <cell r="L1496" t="str">
            <v>GF</v>
          </cell>
          <cell r="M1496" t="str">
            <v>INVERTER</v>
          </cell>
          <cell r="N1496" t="str">
            <v>PCS</v>
          </cell>
          <cell r="O1496">
            <v>0</v>
          </cell>
          <cell r="P1496">
            <v>0</v>
          </cell>
          <cell r="Q1496" t="str">
            <v>SPARE PARTS FRN (G722)</v>
          </cell>
          <cell r="R1496">
            <v>0</v>
          </cell>
          <cell r="S1496">
            <v>0</v>
          </cell>
          <cell r="T1496">
            <v>0</v>
          </cell>
          <cell r="U1496">
            <v>1</v>
          </cell>
        </row>
      </sheetData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</row>
        <row r="2">
          <cell r="H2" t="str">
            <v>IN (INTRA-TRANSFER)</v>
          </cell>
          <cell r="I2" t="str">
            <v>a</v>
          </cell>
          <cell r="T2">
            <v>74869.039999999994</v>
          </cell>
        </row>
        <row r="3">
          <cell r="H3" t="str">
            <v>INCOMING (ADJUST)</v>
          </cell>
          <cell r="I3" t="str">
            <v>b</v>
          </cell>
          <cell r="T3">
            <v>0.13</v>
          </cell>
        </row>
        <row r="4">
          <cell r="H4" t="str">
            <v>OUTGOING (ADJUST)</v>
          </cell>
          <cell r="I4" t="str">
            <v>c</v>
          </cell>
          <cell r="T4">
            <v>0</v>
          </cell>
        </row>
        <row r="5">
          <cell r="H5" t="str">
            <v>RETURN P/O (INVOICE)</v>
          </cell>
          <cell r="I5" t="str">
            <v>d</v>
          </cell>
          <cell r="T5">
            <v>0</v>
          </cell>
        </row>
        <row r="6">
          <cell r="H6" t="str">
            <v>RETURN S/O (INVOICE)</v>
          </cell>
          <cell r="I6" t="str">
            <v>e</v>
          </cell>
          <cell r="T6">
            <v>23906.03</v>
          </cell>
        </row>
        <row r="7">
          <cell r="H7" t="str">
            <v>STOCK P/O INVOICE</v>
          </cell>
          <cell r="I7" t="str">
            <v>f</v>
          </cell>
          <cell r="T7">
            <v>976744.01</v>
          </cell>
        </row>
        <row r="8">
          <cell r="H8" t="str">
            <v>STOCK SALES</v>
          </cell>
          <cell r="I8" t="str">
            <v>g</v>
          </cell>
          <cell r="T8">
            <v>1296469.4488999995</v>
          </cell>
        </row>
        <row r="9">
          <cell r="H9" t="str">
            <v>d+g</v>
          </cell>
          <cell r="T9">
            <v>1296469.4488999995</v>
          </cell>
        </row>
        <row r="10">
          <cell r="A10" t="str">
            <v>Item</v>
          </cell>
          <cell r="B10" t="str">
            <v>Order No</v>
          </cell>
          <cell r="C10" t="str">
            <v>Pos</v>
          </cell>
          <cell r="D10" t="str">
            <v>Invoice No</v>
          </cell>
          <cell r="E10" t="str">
            <v>Invoice Date</v>
          </cell>
          <cell r="F10" t="str">
            <v>Customer</v>
          </cell>
          <cell r="G10" t="str">
            <v>Customer Name</v>
          </cell>
          <cell r="H10" t="str">
            <v>Order Type</v>
          </cell>
          <cell r="I10" t="str">
            <v>Blalnce</v>
          </cell>
          <cell r="J10" t="str">
            <v>From</v>
          </cell>
          <cell r="K10" t="str">
            <v>To</v>
          </cell>
          <cell r="L10" t="str">
            <v>Warehouse</v>
          </cell>
          <cell r="M10" t="str">
            <v>Warehouse Name</v>
          </cell>
          <cell r="N10" t="str">
            <v>UOM</v>
          </cell>
          <cell r="O10" t="str">
            <v>Last Balance QTY</v>
          </cell>
          <cell r="P10" t="str">
            <v>Last Balance Price</v>
          </cell>
          <cell r="Q10" t="str">
            <v>Category Name</v>
          </cell>
          <cell r="R10" t="str">
            <v>Incoming QTY</v>
          </cell>
          <cell r="S10" t="str">
            <v>Incoming Price</v>
          </cell>
          <cell r="T10" t="str">
            <v>Incoming AMT</v>
          </cell>
          <cell r="U10" t="str">
            <v>Outgoing QTY</v>
          </cell>
        </row>
        <row r="11">
          <cell r="A11" t="str">
            <v>ACRE4-7.5A</v>
          </cell>
          <cell r="B11" t="str">
            <v>GS091031</v>
          </cell>
          <cell r="C11">
            <v>3</v>
          </cell>
          <cell r="D11" t="str">
            <v>GI091305</v>
          </cell>
          <cell r="E11">
            <v>20090325</v>
          </cell>
          <cell r="F11" t="str">
            <v>7239</v>
          </cell>
          <cell r="G11" t="str">
            <v>NPP BELSOFT INC.</v>
          </cell>
          <cell r="H11" t="str">
            <v>STOCK SALES</v>
          </cell>
          <cell r="I11">
            <v>14</v>
          </cell>
          <cell r="J11" t="str">
            <v>Mar-2009</v>
          </cell>
          <cell r="K11" t="str">
            <v>Mar-2009</v>
          </cell>
          <cell r="L11" t="str">
            <v>GF</v>
          </cell>
          <cell r="M11" t="str">
            <v>INVERTER</v>
          </cell>
          <cell r="N11" t="str">
            <v>PCS</v>
          </cell>
          <cell r="O11">
            <v>15</v>
          </cell>
          <cell r="P11">
            <v>44</v>
          </cell>
          <cell r="Q11" t="str">
            <v>B+S</v>
          </cell>
          <cell r="R11">
            <v>0</v>
          </cell>
          <cell r="S11">
            <v>44.054000000000002</v>
          </cell>
          <cell r="T11">
            <v>44.054000000000002</v>
          </cell>
          <cell r="U11">
            <v>1</v>
          </cell>
        </row>
        <row r="12">
          <cell r="A12" t="str">
            <v>DCRE2-37B</v>
          </cell>
          <cell r="B12" t="str">
            <v>GS090795</v>
          </cell>
          <cell r="C12">
            <v>8</v>
          </cell>
          <cell r="D12" t="str">
            <v>GI091357</v>
          </cell>
          <cell r="E12">
            <v>20090324</v>
          </cell>
          <cell r="F12" t="str">
            <v>7532</v>
          </cell>
          <cell r="G12" t="str">
            <v>GEA GRASSO GMBH HALLE</v>
          </cell>
          <cell r="H12" t="str">
            <v>STOCK SALES</v>
          </cell>
          <cell r="I12">
            <v>0</v>
          </cell>
          <cell r="J12" t="str">
            <v>Mar-2009</v>
          </cell>
          <cell r="K12" t="str">
            <v>Mar-2009</v>
          </cell>
          <cell r="L12" t="str">
            <v>GF</v>
          </cell>
          <cell r="M12" t="str">
            <v>INVERTER</v>
          </cell>
          <cell r="N12" t="str">
            <v>PCS</v>
          </cell>
          <cell r="O12">
            <v>0</v>
          </cell>
          <cell r="P12">
            <v>104</v>
          </cell>
          <cell r="Q12" t="str">
            <v>B+S</v>
          </cell>
          <cell r="R12">
            <v>0</v>
          </cell>
          <cell r="S12">
            <v>104.19</v>
          </cell>
          <cell r="T12">
            <v>104.19</v>
          </cell>
          <cell r="U12">
            <v>1</v>
          </cell>
        </row>
        <row r="13">
          <cell r="A13" t="str">
            <v>DCRE2-55B</v>
          </cell>
          <cell r="B13" t="str">
            <v>GS090795</v>
          </cell>
          <cell r="C13">
            <v>3</v>
          </cell>
          <cell r="D13" t="str">
            <v>GI091357</v>
          </cell>
          <cell r="E13">
            <v>20090324</v>
          </cell>
          <cell r="F13" t="str">
            <v>7532</v>
          </cell>
          <cell r="G13" t="str">
            <v>GEA GRASSO GMBH HALLE</v>
          </cell>
          <cell r="H13" t="str">
            <v>STOCK SALES</v>
          </cell>
          <cell r="I13">
            <v>0</v>
          </cell>
          <cell r="J13" t="str">
            <v>Mar-2009</v>
          </cell>
          <cell r="K13" t="str">
            <v>Mar-2009</v>
          </cell>
          <cell r="L13" t="str">
            <v>GF</v>
          </cell>
          <cell r="M13" t="str">
            <v>INVERTER</v>
          </cell>
          <cell r="N13" t="str">
            <v>PCS</v>
          </cell>
          <cell r="O13">
            <v>1</v>
          </cell>
          <cell r="P13">
            <v>99</v>
          </cell>
          <cell r="Q13" t="str">
            <v>B+S</v>
          </cell>
          <cell r="R13">
            <v>0</v>
          </cell>
          <cell r="S13">
            <v>98.68</v>
          </cell>
          <cell r="T13">
            <v>98.68</v>
          </cell>
          <cell r="U13">
            <v>1</v>
          </cell>
        </row>
        <row r="14">
          <cell r="A14" t="str">
            <v>DCRE4-0.4</v>
          </cell>
          <cell r="B14" t="str">
            <v>GS090623</v>
          </cell>
          <cell r="C14">
            <v>1</v>
          </cell>
          <cell r="D14" t="str">
            <v>GI091044</v>
          </cell>
          <cell r="E14">
            <v>20090310</v>
          </cell>
          <cell r="F14" t="str">
            <v>7950</v>
          </cell>
          <cell r="G14" t="str">
            <v>FUJI ELECTRIC FA EUROPE (CH) GMBH</v>
          </cell>
          <cell r="H14" t="str">
            <v>STOCK SALES</v>
          </cell>
          <cell r="I14">
            <v>9</v>
          </cell>
          <cell r="J14" t="str">
            <v>Mar-2009</v>
          </cell>
          <cell r="K14" t="str">
            <v>Mar-2009</v>
          </cell>
          <cell r="L14" t="str">
            <v>GF</v>
          </cell>
          <cell r="M14" t="str">
            <v>INVERTER</v>
          </cell>
          <cell r="N14" t="str">
            <v>PCS</v>
          </cell>
          <cell r="O14">
            <v>13</v>
          </cell>
          <cell r="P14">
            <v>9</v>
          </cell>
          <cell r="Q14" t="str">
            <v>B+S</v>
          </cell>
          <cell r="R14">
            <v>0</v>
          </cell>
          <cell r="S14">
            <v>9.0691000000000006</v>
          </cell>
          <cell r="T14">
            <v>36.276400000000002</v>
          </cell>
          <cell r="U14">
            <v>4</v>
          </cell>
        </row>
        <row r="15">
          <cell r="A15" t="str">
            <v>DCRE4-0.4</v>
          </cell>
          <cell r="B15" t="str">
            <v>GS090594</v>
          </cell>
          <cell r="C15">
            <v>12</v>
          </cell>
          <cell r="D15" t="str">
            <v>GI091281</v>
          </cell>
          <cell r="E15">
            <v>20090320</v>
          </cell>
          <cell r="F15" t="str">
            <v>7038</v>
          </cell>
          <cell r="G15" t="str">
            <v>JAECKEL ELEKTRONIK GMBH</v>
          </cell>
          <cell r="H15" t="str">
            <v>STOCK SALES</v>
          </cell>
          <cell r="I15">
            <v>7</v>
          </cell>
          <cell r="J15" t="str">
            <v>Mar-2009</v>
          </cell>
          <cell r="K15" t="str">
            <v>Mar-2009</v>
          </cell>
          <cell r="L15" t="str">
            <v>GF</v>
          </cell>
          <cell r="M15" t="str">
            <v>INVERTER</v>
          </cell>
          <cell r="N15" t="str">
            <v>PCS</v>
          </cell>
          <cell r="O15">
            <v>13</v>
          </cell>
          <cell r="P15">
            <v>9</v>
          </cell>
          <cell r="Q15" t="str">
            <v>B+S</v>
          </cell>
          <cell r="R15">
            <v>0</v>
          </cell>
          <cell r="S15">
            <v>9.0691000000000006</v>
          </cell>
          <cell r="T15">
            <v>18.138200000000001</v>
          </cell>
          <cell r="U15">
            <v>2</v>
          </cell>
        </row>
        <row r="16">
          <cell r="A16" t="str">
            <v>DCRE4-0.4</v>
          </cell>
          <cell r="B16" t="str">
            <v>GS091074</v>
          </cell>
          <cell r="C16">
            <v>1</v>
          </cell>
          <cell r="D16" t="str">
            <v>GI091319</v>
          </cell>
          <cell r="E16">
            <v>20090323</v>
          </cell>
          <cell r="F16" t="str">
            <v>7274</v>
          </cell>
          <cell r="G16" t="str">
            <v>SAM GMBH</v>
          </cell>
          <cell r="H16" t="str">
            <v>STOCK SALES</v>
          </cell>
          <cell r="I16">
            <v>6</v>
          </cell>
          <cell r="J16" t="str">
            <v>Mar-2009</v>
          </cell>
          <cell r="K16" t="str">
            <v>Mar-2009</v>
          </cell>
          <cell r="L16" t="str">
            <v>GF</v>
          </cell>
          <cell r="M16" t="str">
            <v>INVERTER</v>
          </cell>
          <cell r="N16" t="str">
            <v>PCS</v>
          </cell>
          <cell r="O16">
            <v>13</v>
          </cell>
          <cell r="P16">
            <v>9</v>
          </cell>
          <cell r="Q16" t="str">
            <v>B+S</v>
          </cell>
          <cell r="R16">
            <v>0</v>
          </cell>
          <cell r="S16">
            <v>9.0691000000000006</v>
          </cell>
          <cell r="T16">
            <v>9.0691000000000006</v>
          </cell>
          <cell r="U16">
            <v>1</v>
          </cell>
        </row>
        <row r="17">
          <cell r="A17" t="str">
            <v>DCRE4-0.75</v>
          </cell>
          <cell r="B17" t="str">
            <v>GS090623</v>
          </cell>
          <cell r="C17">
            <v>2</v>
          </cell>
          <cell r="D17" t="str">
            <v>GI091044</v>
          </cell>
          <cell r="E17">
            <v>20090310</v>
          </cell>
          <cell r="F17" t="str">
            <v>7950</v>
          </cell>
          <cell r="G17" t="str">
            <v>FUJI ELECTRIC FA EUROPE (CH) GMBH</v>
          </cell>
          <cell r="H17" t="str">
            <v>STOCK SALES</v>
          </cell>
          <cell r="I17">
            <v>4</v>
          </cell>
          <cell r="J17" t="str">
            <v>Mar-2009</v>
          </cell>
          <cell r="K17" t="str">
            <v>Mar-2009</v>
          </cell>
          <cell r="L17" t="str">
            <v>GF</v>
          </cell>
          <cell r="M17" t="str">
            <v>INVERTER</v>
          </cell>
          <cell r="N17" t="str">
            <v>PCS</v>
          </cell>
          <cell r="O17">
            <v>7</v>
          </cell>
          <cell r="P17">
            <v>14</v>
          </cell>
          <cell r="Q17" t="str">
            <v>B+S</v>
          </cell>
          <cell r="R17">
            <v>0</v>
          </cell>
          <cell r="S17">
            <v>13.5905</v>
          </cell>
          <cell r="T17">
            <v>40.771500000000003</v>
          </cell>
          <cell r="U17">
            <v>3</v>
          </cell>
        </row>
        <row r="18">
          <cell r="A18" t="str">
            <v>DCRE4-1.5</v>
          </cell>
          <cell r="B18" t="str">
            <v>GS090623</v>
          </cell>
          <cell r="C18">
            <v>3</v>
          </cell>
          <cell r="D18" t="str">
            <v>GI091044</v>
          </cell>
          <cell r="E18">
            <v>20090310</v>
          </cell>
          <cell r="F18" t="str">
            <v>7950</v>
          </cell>
          <cell r="G18" t="str">
            <v>FUJI ELECTRIC FA EUROPE (CH) GMBH</v>
          </cell>
          <cell r="H18" t="str">
            <v>STOCK SALES</v>
          </cell>
          <cell r="I18">
            <v>5</v>
          </cell>
          <cell r="J18" t="str">
            <v>Mar-2009</v>
          </cell>
          <cell r="K18" t="str">
            <v>Mar-2009</v>
          </cell>
          <cell r="L18" t="str">
            <v>GF</v>
          </cell>
          <cell r="M18" t="str">
            <v>INVERTER</v>
          </cell>
          <cell r="N18" t="str">
            <v>PCS</v>
          </cell>
          <cell r="O18">
            <v>6</v>
          </cell>
          <cell r="P18">
            <v>15</v>
          </cell>
          <cell r="Q18" t="str">
            <v>B+S</v>
          </cell>
          <cell r="R18">
            <v>0</v>
          </cell>
          <cell r="S18">
            <v>15.4047</v>
          </cell>
          <cell r="T18">
            <v>15.4047</v>
          </cell>
          <cell r="U18">
            <v>1</v>
          </cell>
        </row>
        <row r="19">
          <cell r="A19" t="str">
            <v>DCRE4-1.5</v>
          </cell>
          <cell r="B19" t="str">
            <v>GS090964</v>
          </cell>
          <cell r="C19">
            <v>2</v>
          </cell>
          <cell r="D19" t="str">
            <v>GI091196</v>
          </cell>
          <cell r="E19">
            <v>20090313</v>
          </cell>
          <cell r="F19" t="str">
            <v>7274</v>
          </cell>
          <cell r="G19" t="str">
            <v>SAM GMBH</v>
          </cell>
          <cell r="H19" t="str">
            <v>STOCK SALES</v>
          </cell>
          <cell r="I19">
            <v>2</v>
          </cell>
          <cell r="J19" t="str">
            <v>Mar-2009</v>
          </cell>
          <cell r="K19" t="str">
            <v>Mar-2009</v>
          </cell>
          <cell r="L19" t="str">
            <v>GF</v>
          </cell>
          <cell r="M19" t="str">
            <v>INVERTER</v>
          </cell>
          <cell r="N19" t="str">
            <v>PCS</v>
          </cell>
          <cell r="O19">
            <v>6</v>
          </cell>
          <cell r="P19">
            <v>15</v>
          </cell>
          <cell r="Q19" t="str">
            <v>B+S</v>
          </cell>
          <cell r="R19">
            <v>0</v>
          </cell>
          <cell r="S19">
            <v>15.4047</v>
          </cell>
          <cell r="T19">
            <v>46.214100000000002</v>
          </cell>
          <cell r="U19">
            <v>3</v>
          </cell>
        </row>
        <row r="20">
          <cell r="A20" t="str">
            <v>DCRE4-11</v>
          </cell>
          <cell r="B20" t="str">
            <v>GS090859</v>
          </cell>
          <cell r="C20">
            <v>4</v>
          </cell>
          <cell r="D20" t="str">
            <v>GI091050</v>
          </cell>
          <cell r="E20">
            <v>20090305</v>
          </cell>
          <cell r="F20" t="str">
            <v>4810</v>
          </cell>
          <cell r="G20" t="str">
            <v>SST SERVO-SYSTEMTECHNIK GMBH</v>
          </cell>
          <cell r="H20" t="str">
            <v>STOCK SALES</v>
          </cell>
          <cell r="I20">
            <v>69</v>
          </cell>
          <cell r="J20" t="str">
            <v>Mar-2009</v>
          </cell>
          <cell r="K20" t="str">
            <v>Mar-2009</v>
          </cell>
          <cell r="L20" t="str">
            <v>GF</v>
          </cell>
          <cell r="M20" t="str">
            <v>INVERTER</v>
          </cell>
          <cell r="N20" t="str">
            <v>PCS</v>
          </cell>
          <cell r="O20">
            <v>70</v>
          </cell>
          <cell r="P20">
            <v>25</v>
          </cell>
          <cell r="Q20" t="str">
            <v>B+S</v>
          </cell>
          <cell r="R20">
            <v>0</v>
          </cell>
          <cell r="S20">
            <v>25.078199999999999</v>
          </cell>
          <cell r="T20">
            <v>25.078199999999999</v>
          </cell>
          <cell r="U20">
            <v>1</v>
          </cell>
        </row>
        <row r="21">
          <cell r="A21" t="str">
            <v>DCRE4-11-F</v>
          </cell>
          <cell r="B21" t="str">
            <v>GS090815</v>
          </cell>
          <cell r="C21">
            <v>3</v>
          </cell>
          <cell r="D21" t="str">
            <v>GI090973</v>
          </cell>
          <cell r="E21">
            <v>20090302</v>
          </cell>
          <cell r="F21" t="str">
            <v>7712</v>
          </cell>
          <cell r="G21" t="str">
            <v>SODIMAS</v>
          </cell>
          <cell r="H21" t="str">
            <v>STOCK SALES</v>
          </cell>
          <cell r="I21">
            <v>24</v>
          </cell>
          <cell r="J21" t="str">
            <v>Mar-2009</v>
          </cell>
          <cell r="K21" t="str">
            <v>Mar-2009</v>
          </cell>
          <cell r="L21" t="str">
            <v>GF</v>
          </cell>
          <cell r="M21" t="str">
            <v>INVERTER</v>
          </cell>
          <cell r="N21" t="str">
            <v>PCS</v>
          </cell>
          <cell r="O21">
            <v>25</v>
          </cell>
          <cell r="P21">
            <v>44</v>
          </cell>
          <cell r="Q21" t="str">
            <v>B+S</v>
          </cell>
          <cell r="R21">
            <v>0</v>
          </cell>
          <cell r="S21">
            <v>43.976799999999997</v>
          </cell>
          <cell r="T21">
            <v>43.976799999999997</v>
          </cell>
          <cell r="U21">
            <v>1</v>
          </cell>
        </row>
        <row r="22">
          <cell r="A22" t="str">
            <v>DCRE4-11-F</v>
          </cell>
          <cell r="B22" t="str">
            <v>GS090889</v>
          </cell>
          <cell r="C22">
            <v>3</v>
          </cell>
          <cell r="D22" t="str">
            <v>GI091109</v>
          </cell>
          <cell r="E22">
            <v>20090309</v>
          </cell>
          <cell r="F22" t="str">
            <v>7684</v>
          </cell>
          <cell r="G22" t="str">
            <v>BEG S.R.L.</v>
          </cell>
          <cell r="H22" t="str">
            <v>STOCK SALES</v>
          </cell>
          <cell r="I22">
            <v>23</v>
          </cell>
          <cell r="J22" t="str">
            <v>Mar-2009</v>
          </cell>
          <cell r="K22" t="str">
            <v>Mar-2009</v>
          </cell>
          <cell r="L22" t="str">
            <v>GF</v>
          </cell>
          <cell r="M22" t="str">
            <v>INVERTER</v>
          </cell>
          <cell r="N22" t="str">
            <v>PCS</v>
          </cell>
          <cell r="O22">
            <v>25</v>
          </cell>
          <cell r="P22">
            <v>44</v>
          </cell>
          <cell r="Q22" t="str">
            <v>B+S</v>
          </cell>
          <cell r="R22">
            <v>0</v>
          </cell>
          <cell r="S22">
            <v>43.976799999999997</v>
          </cell>
          <cell r="T22">
            <v>43.976799999999997</v>
          </cell>
          <cell r="U22">
            <v>1</v>
          </cell>
        </row>
        <row r="23">
          <cell r="A23" t="str">
            <v>DCRE4-11-F</v>
          </cell>
          <cell r="B23" t="str">
            <v>GS090950</v>
          </cell>
          <cell r="C23">
            <v>12</v>
          </cell>
          <cell r="D23" t="str">
            <v>GI091221</v>
          </cell>
          <cell r="E23">
            <v>20090317</v>
          </cell>
          <cell r="F23" t="str">
            <v>7957</v>
          </cell>
          <cell r="G23" t="str">
            <v>SCHMITT AUFZ?GE GMBH</v>
          </cell>
          <cell r="H23" t="str">
            <v>STOCK SALES</v>
          </cell>
          <cell r="I23">
            <v>22</v>
          </cell>
          <cell r="J23" t="str">
            <v>Mar-2009</v>
          </cell>
          <cell r="K23" t="str">
            <v>Mar-2009</v>
          </cell>
          <cell r="L23" t="str">
            <v>GF</v>
          </cell>
          <cell r="M23" t="str">
            <v>INVERTER</v>
          </cell>
          <cell r="N23" t="str">
            <v>PCS</v>
          </cell>
          <cell r="O23">
            <v>25</v>
          </cell>
          <cell r="P23">
            <v>44</v>
          </cell>
          <cell r="Q23" t="str">
            <v>B+S</v>
          </cell>
          <cell r="R23">
            <v>0</v>
          </cell>
          <cell r="S23">
            <v>43.976799999999997</v>
          </cell>
          <cell r="T23">
            <v>43.976799999999997</v>
          </cell>
          <cell r="U23">
            <v>1</v>
          </cell>
        </row>
        <row r="24">
          <cell r="A24" t="str">
            <v>DCRE4-11-FZ</v>
          </cell>
          <cell r="B24" t="str">
            <v>GS090084</v>
          </cell>
          <cell r="C24">
            <v>6</v>
          </cell>
          <cell r="D24" t="str">
            <v>GI091203</v>
          </cell>
          <cell r="E24">
            <v>20090313</v>
          </cell>
          <cell r="F24" t="str">
            <v>7848</v>
          </cell>
          <cell r="G24" t="str">
            <v>LM LIFTMATERIAL GMBH</v>
          </cell>
          <cell r="H24" t="str">
            <v>STOCK SALES</v>
          </cell>
          <cell r="I24">
            <v>40</v>
          </cell>
          <cell r="J24" t="str">
            <v>Mar-2009</v>
          </cell>
          <cell r="K24" t="str">
            <v>Mar-2009</v>
          </cell>
          <cell r="L24" t="str">
            <v>GF</v>
          </cell>
          <cell r="M24" t="str">
            <v>INVERTER</v>
          </cell>
          <cell r="N24" t="str">
            <v>PCS</v>
          </cell>
          <cell r="O24">
            <v>31</v>
          </cell>
          <cell r="P24">
            <v>39</v>
          </cell>
          <cell r="Q24" t="str">
            <v>B+S</v>
          </cell>
          <cell r="R24">
            <v>0</v>
          </cell>
          <cell r="S24">
            <v>38.906999999999996</v>
          </cell>
          <cell r="T24">
            <v>38.906999999999996</v>
          </cell>
          <cell r="U24">
            <v>1</v>
          </cell>
        </row>
        <row r="25">
          <cell r="A25" t="str">
            <v>DCRE4-11-FZ</v>
          </cell>
          <cell r="B25" t="str">
            <v>GS090539</v>
          </cell>
          <cell r="C25">
            <v>4</v>
          </cell>
          <cell r="D25" t="str">
            <v>GI091516</v>
          </cell>
          <cell r="E25">
            <v>20090331</v>
          </cell>
          <cell r="F25" t="str">
            <v>7848</v>
          </cell>
          <cell r="G25" t="str">
            <v>LM LIFTMATERIAL GMBH</v>
          </cell>
          <cell r="H25" t="str">
            <v>STOCK SALES</v>
          </cell>
          <cell r="I25">
            <v>39</v>
          </cell>
          <cell r="J25" t="str">
            <v>Mar-2009</v>
          </cell>
          <cell r="K25" t="str">
            <v>Mar-2009</v>
          </cell>
          <cell r="L25" t="str">
            <v>GF</v>
          </cell>
          <cell r="M25" t="str">
            <v>INVERTER</v>
          </cell>
          <cell r="N25" t="str">
            <v>PCS</v>
          </cell>
          <cell r="O25">
            <v>31</v>
          </cell>
          <cell r="P25">
            <v>39</v>
          </cell>
          <cell r="Q25" t="str">
            <v>B+S</v>
          </cell>
          <cell r="R25">
            <v>0</v>
          </cell>
          <cell r="S25">
            <v>38.906999999999996</v>
          </cell>
          <cell r="T25">
            <v>38.906999999999996</v>
          </cell>
          <cell r="U25">
            <v>1</v>
          </cell>
        </row>
        <row r="26">
          <cell r="A26" t="str">
            <v>DCRE4-11-FZ</v>
          </cell>
          <cell r="B26" t="str">
            <v>GS084308</v>
          </cell>
          <cell r="C26">
            <v>4</v>
          </cell>
          <cell r="D26" t="str">
            <v>GI091518</v>
          </cell>
          <cell r="E26">
            <v>20090331</v>
          </cell>
          <cell r="F26" t="str">
            <v>7848</v>
          </cell>
          <cell r="G26" t="str">
            <v>LM LIFTMATERIAL GMBH</v>
          </cell>
          <cell r="H26" t="str">
            <v>STOCK SALES</v>
          </cell>
          <cell r="I26">
            <v>38</v>
          </cell>
          <cell r="J26" t="str">
            <v>Mar-2009</v>
          </cell>
          <cell r="K26" t="str">
            <v>Mar-2009</v>
          </cell>
          <cell r="L26" t="str">
            <v>GF</v>
          </cell>
          <cell r="M26" t="str">
            <v>INVERTER</v>
          </cell>
          <cell r="N26" t="str">
            <v>PCS</v>
          </cell>
          <cell r="O26">
            <v>31</v>
          </cell>
          <cell r="P26">
            <v>39</v>
          </cell>
          <cell r="Q26" t="str">
            <v>B+S</v>
          </cell>
          <cell r="R26">
            <v>0</v>
          </cell>
          <cell r="S26">
            <v>38.906999999999996</v>
          </cell>
          <cell r="T26">
            <v>38.906999999999996</v>
          </cell>
          <cell r="U26">
            <v>1</v>
          </cell>
        </row>
        <row r="27">
          <cell r="A27" t="str">
            <v>DCRE4-11-FZ</v>
          </cell>
          <cell r="B27" t="str">
            <v>GS084307</v>
          </cell>
          <cell r="C27">
            <v>4</v>
          </cell>
          <cell r="D27" t="str">
            <v>GI091519</v>
          </cell>
          <cell r="E27">
            <v>20090331</v>
          </cell>
          <cell r="F27" t="str">
            <v>7848</v>
          </cell>
          <cell r="G27" t="str">
            <v>LM LIFTMATERIAL GMBH</v>
          </cell>
          <cell r="H27" t="str">
            <v>STOCK SALES</v>
          </cell>
          <cell r="I27">
            <v>37</v>
          </cell>
          <cell r="J27" t="str">
            <v>Mar-2009</v>
          </cell>
          <cell r="K27" t="str">
            <v>Mar-2009</v>
          </cell>
          <cell r="L27" t="str">
            <v>GF</v>
          </cell>
          <cell r="M27" t="str">
            <v>INVERTER</v>
          </cell>
          <cell r="N27" t="str">
            <v>PCS</v>
          </cell>
          <cell r="O27">
            <v>31</v>
          </cell>
          <cell r="P27">
            <v>39</v>
          </cell>
          <cell r="Q27" t="str">
            <v>B+S</v>
          </cell>
          <cell r="R27">
            <v>0</v>
          </cell>
          <cell r="S27">
            <v>38.906999999999996</v>
          </cell>
          <cell r="T27">
            <v>38.906999999999996</v>
          </cell>
          <cell r="U27">
            <v>1</v>
          </cell>
        </row>
        <row r="28">
          <cell r="A28" t="str">
            <v>DCRE4-11-FZ</v>
          </cell>
          <cell r="B28" t="str">
            <v>GS084306</v>
          </cell>
          <cell r="C28">
            <v>4</v>
          </cell>
          <cell r="D28" t="str">
            <v>GI091520</v>
          </cell>
          <cell r="E28">
            <v>20090331</v>
          </cell>
          <cell r="F28" t="str">
            <v>7848</v>
          </cell>
          <cell r="G28" t="str">
            <v>LM LIFTMATERIAL GMBH</v>
          </cell>
          <cell r="H28" t="str">
            <v>STOCK SALES</v>
          </cell>
          <cell r="I28">
            <v>36</v>
          </cell>
          <cell r="J28" t="str">
            <v>Mar-2009</v>
          </cell>
          <cell r="K28" t="str">
            <v>Mar-2009</v>
          </cell>
          <cell r="L28" t="str">
            <v>GF</v>
          </cell>
          <cell r="M28" t="str">
            <v>INVERTER</v>
          </cell>
          <cell r="N28" t="str">
            <v>PCS</v>
          </cell>
          <cell r="O28">
            <v>31</v>
          </cell>
          <cell r="P28">
            <v>39</v>
          </cell>
          <cell r="Q28" t="str">
            <v>B+S</v>
          </cell>
          <cell r="R28">
            <v>0</v>
          </cell>
          <cell r="S28">
            <v>38.906999999999996</v>
          </cell>
          <cell r="T28">
            <v>38.906999999999996</v>
          </cell>
          <cell r="U28">
            <v>1</v>
          </cell>
        </row>
        <row r="29">
          <cell r="A29" t="str">
            <v>DCRE4-11-FZ</v>
          </cell>
          <cell r="B29" t="str">
            <v>GS084305</v>
          </cell>
          <cell r="C29">
            <v>4</v>
          </cell>
          <cell r="D29" t="str">
            <v>GI091521</v>
          </cell>
          <cell r="E29">
            <v>20090331</v>
          </cell>
          <cell r="F29" t="str">
            <v>7848</v>
          </cell>
          <cell r="G29" t="str">
            <v>LM LIFTMATERIAL GMBH</v>
          </cell>
          <cell r="H29" t="str">
            <v>STOCK SALES</v>
          </cell>
          <cell r="I29">
            <v>35</v>
          </cell>
          <cell r="J29" t="str">
            <v>Mar-2009</v>
          </cell>
          <cell r="K29" t="str">
            <v>Mar-2009</v>
          </cell>
          <cell r="L29" t="str">
            <v>GF</v>
          </cell>
          <cell r="M29" t="str">
            <v>INVERTER</v>
          </cell>
          <cell r="N29" t="str">
            <v>PCS</v>
          </cell>
          <cell r="O29">
            <v>31</v>
          </cell>
          <cell r="P29">
            <v>39</v>
          </cell>
          <cell r="Q29" t="str">
            <v>B+S</v>
          </cell>
          <cell r="R29">
            <v>0</v>
          </cell>
          <cell r="S29">
            <v>38.906999999999996</v>
          </cell>
          <cell r="T29">
            <v>38.906999999999996</v>
          </cell>
          <cell r="U29">
            <v>1</v>
          </cell>
        </row>
        <row r="30">
          <cell r="A30" t="str">
            <v>DCRE4-11-FZ</v>
          </cell>
          <cell r="B30" t="str">
            <v>GS084304</v>
          </cell>
          <cell r="C30">
            <v>4</v>
          </cell>
          <cell r="D30" t="str">
            <v>GI091522</v>
          </cell>
          <cell r="E30">
            <v>20090331</v>
          </cell>
          <cell r="F30" t="str">
            <v>7848</v>
          </cell>
          <cell r="G30" t="str">
            <v>LM LIFTMATERIAL GMBH</v>
          </cell>
          <cell r="H30" t="str">
            <v>STOCK SALES</v>
          </cell>
          <cell r="I30">
            <v>34</v>
          </cell>
          <cell r="J30" t="str">
            <v>Mar-2009</v>
          </cell>
          <cell r="K30" t="str">
            <v>Mar-2009</v>
          </cell>
          <cell r="L30" t="str">
            <v>GF</v>
          </cell>
          <cell r="M30" t="str">
            <v>INVERTER</v>
          </cell>
          <cell r="N30" t="str">
            <v>PCS</v>
          </cell>
          <cell r="O30">
            <v>31</v>
          </cell>
          <cell r="P30">
            <v>39</v>
          </cell>
          <cell r="Q30" t="str">
            <v>B+S</v>
          </cell>
          <cell r="R30">
            <v>0</v>
          </cell>
          <cell r="S30">
            <v>38.906999999999996</v>
          </cell>
          <cell r="T30">
            <v>38.906999999999996</v>
          </cell>
          <cell r="U30">
            <v>1</v>
          </cell>
        </row>
        <row r="31">
          <cell r="A31" t="str">
            <v>DCRE4-11-FZ</v>
          </cell>
          <cell r="B31" t="str">
            <v>GS084340</v>
          </cell>
          <cell r="C31">
            <v>4</v>
          </cell>
          <cell r="D31" t="str">
            <v>GI091523</v>
          </cell>
          <cell r="E31">
            <v>20090331</v>
          </cell>
          <cell r="F31" t="str">
            <v>7848</v>
          </cell>
          <cell r="G31" t="str">
            <v>LM LIFTMATERIAL GMBH</v>
          </cell>
          <cell r="H31" t="str">
            <v>STOCK SALES</v>
          </cell>
          <cell r="I31">
            <v>33</v>
          </cell>
          <cell r="J31" t="str">
            <v>Mar-2009</v>
          </cell>
          <cell r="K31" t="str">
            <v>Mar-2009</v>
          </cell>
          <cell r="L31" t="str">
            <v>GF</v>
          </cell>
          <cell r="M31" t="str">
            <v>INVERTER</v>
          </cell>
          <cell r="N31" t="str">
            <v>PCS</v>
          </cell>
          <cell r="O31">
            <v>31</v>
          </cell>
          <cell r="P31">
            <v>39</v>
          </cell>
          <cell r="Q31" t="str">
            <v>B+S</v>
          </cell>
          <cell r="R31">
            <v>0</v>
          </cell>
          <cell r="S31">
            <v>38.906999999999996</v>
          </cell>
          <cell r="T31">
            <v>38.906999999999996</v>
          </cell>
          <cell r="U31">
            <v>1</v>
          </cell>
        </row>
        <row r="32">
          <cell r="A32" t="str">
            <v>DCRE4-11-FZ</v>
          </cell>
          <cell r="B32" t="str">
            <v>GS084339</v>
          </cell>
          <cell r="C32">
            <v>4</v>
          </cell>
          <cell r="D32" t="str">
            <v>GI091524</v>
          </cell>
          <cell r="E32">
            <v>20090331</v>
          </cell>
          <cell r="F32" t="str">
            <v>7848</v>
          </cell>
          <cell r="G32" t="str">
            <v>LM LIFTMATERIAL GMBH</v>
          </cell>
          <cell r="H32" t="str">
            <v>STOCK SALES</v>
          </cell>
          <cell r="I32">
            <v>32</v>
          </cell>
          <cell r="J32" t="str">
            <v>Mar-2009</v>
          </cell>
          <cell r="K32" t="str">
            <v>Mar-2009</v>
          </cell>
          <cell r="L32" t="str">
            <v>GF</v>
          </cell>
          <cell r="M32" t="str">
            <v>INVERTER</v>
          </cell>
          <cell r="N32" t="str">
            <v>PCS</v>
          </cell>
          <cell r="O32">
            <v>31</v>
          </cell>
          <cell r="P32">
            <v>39</v>
          </cell>
          <cell r="Q32" t="str">
            <v>B+S</v>
          </cell>
          <cell r="R32">
            <v>0</v>
          </cell>
          <cell r="S32">
            <v>38.906999999999996</v>
          </cell>
          <cell r="T32">
            <v>38.906999999999996</v>
          </cell>
          <cell r="U32">
            <v>1</v>
          </cell>
        </row>
        <row r="33">
          <cell r="A33" t="str">
            <v>DCRE4-11-FZ</v>
          </cell>
          <cell r="B33" t="str">
            <v>GS084338</v>
          </cell>
          <cell r="C33">
            <v>4</v>
          </cell>
          <cell r="D33" t="str">
            <v>GI091525</v>
          </cell>
          <cell r="E33">
            <v>20090331</v>
          </cell>
          <cell r="F33" t="str">
            <v>7848</v>
          </cell>
          <cell r="G33" t="str">
            <v>LM LIFTMATERIAL GMBH</v>
          </cell>
          <cell r="H33" t="str">
            <v>STOCK SALES</v>
          </cell>
          <cell r="I33">
            <v>31</v>
          </cell>
          <cell r="J33" t="str">
            <v>Mar-2009</v>
          </cell>
          <cell r="K33" t="str">
            <v>Mar-2009</v>
          </cell>
          <cell r="L33" t="str">
            <v>GF</v>
          </cell>
          <cell r="M33" t="str">
            <v>INVERTER</v>
          </cell>
          <cell r="N33" t="str">
            <v>PCS</v>
          </cell>
          <cell r="O33">
            <v>31</v>
          </cell>
          <cell r="P33">
            <v>39</v>
          </cell>
          <cell r="Q33" t="str">
            <v>B+S</v>
          </cell>
          <cell r="R33">
            <v>0</v>
          </cell>
          <cell r="S33">
            <v>38.906999999999996</v>
          </cell>
          <cell r="T33">
            <v>38.906999999999996</v>
          </cell>
          <cell r="U33">
            <v>1</v>
          </cell>
        </row>
        <row r="34">
          <cell r="A34" t="str">
            <v>DCRE4-110B</v>
          </cell>
          <cell r="B34" t="str">
            <v>GS090623</v>
          </cell>
          <cell r="C34">
            <v>4</v>
          </cell>
          <cell r="D34" t="str">
            <v>GI091044</v>
          </cell>
          <cell r="E34">
            <v>20090310</v>
          </cell>
          <cell r="F34" t="str">
            <v>7950</v>
          </cell>
          <cell r="G34" t="str">
            <v>FUJI ELECTRIC FA EUROPE (CH) GMBH</v>
          </cell>
          <cell r="H34" t="str">
            <v>STOCK SALES</v>
          </cell>
          <cell r="I34">
            <v>1</v>
          </cell>
          <cell r="J34" t="str">
            <v>Mar-2009</v>
          </cell>
          <cell r="K34" t="str">
            <v>Mar-2009</v>
          </cell>
          <cell r="L34" t="str">
            <v>GF</v>
          </cell>
          <cell r="M34" t="str">
            <v>INVERTER</v>
          </cell>
          <cell r="N34" t="str">
            <v>PCS</v>
          </cell>
          <cell r="O34">
            <v>2</v>
          </cell>
          <cell r="P34">
            <v>223</v>
          </cell>
          <cell r="Q34" t="str">
            <v>B+S</v>
          </cell>
          <cell r="R34">
            <v>0</v>
          </cell>
          <cell r="S34">
            <v>225.172</v>
          </cell>
          <cell r="T34">
            <v>225.172</v>
          </cell>
          <cell r="U34">
            <v>1</v>
          </cell>
        </row>
        <row r="35">
          <cell r="A35" t="str">
            <v>DCRE4-110B</v>
          </cell>
          <cell r="B35" t="str">
            <v>GS091211</v>
          </cell>
          <cell r="C35">
            <v>2</v>
          </cell>
          <cell r="D35" t="str">
            <v>GI091484</v>
          </cell>
          <cell r="E35">
            <v>20090331</v>
          </cell>
          <cell r="F35" t="str">
            <v>4080</v>
          </cell>
          <cell r="G35" t="str">
            <v>SIDE SERVICIO INDUSTRIAL DE ELECTRONICA SA</v>
          </cell>
          <cell r="H35" t="str">
            <v>STOCK SALES</v>
          </cell>
          <cell r="I35">
            <v>0</v>
          </cell>
          <cell r="J35" t="str">
            <v>Mar-2009</v>
          </cell>
          <cell r="K35" t="str">
            <v>Mar-2009</v>
          </cell>
          <cell r="L35" t="str">
            <v>GF</v>
          </cell>
          <cell r="M35" t="str">
            <v>INVERTER</v>
          </cell>
          <cell r="N35" t="str">
            <v>PCS</v>
          </cell>
          <cell r="O35">
            <v>2</v>
          </cell>
          <cell r="P35">
            <v>223</v>
          </cell>
          <cell r="Q35" t="str">
            <v>B+S</v>
          </cell>
          <cell r="R35">
            <v>0</v>
          </cell>
          <cell r="S35">
            <v>222.9973</v>
          </cell>
          <cell r="T35">
            <v>668.99189999999999</v>
          </cell>
          <cell r="U35">
            <v>3</v>
          </cell>
        </row>
        <row r="36">
          <cell r="A36" t="str">
            <v>DCRE4-132B</v>
          </cell>
          <cell r="B36" t="str">
            <v>GS090880</v>
          </cell>
          <cell r="C36">
            <v>2</v>
          </cell>
          <cell r="D36" t="str">
            <v>GI091091</v>
          </cell>
          <cell r="E36">
            <v>20090309</v>
          </cell>
          <cell r="F36" t="str">
            <v>4450</v>
          </cell>
          <cell r="G36" t="str">
            <v>FUJI ELECTRIC FA SUCURSAL EN ESPA?A</v>
          </cell>
          <cell r="H36" t="str">
            <v>STOCK SALES</v>
          </cell>
          <cell r="I36">
            <v>6</v>
          </cell>
          <cell r="J36" t="str">
            <v>Mar-2009</v>
          </cell>
          <cell r="K36" t="str">
            <v>Mar-2009</v>
          </cell>
          <cell r="L36" t="str">
            <v>GF</v>
          </cell>
          <cell r="M36" t="str">
            <v>INVERTER</v>
          </cell>
          <cell r="N36" t="str">
            <v>PCS</v>
          </cell>
          <cell r="O36">
            <v>7</v>
          </cell>
          <cell r="P36">
            <v>291</v>
          </cell>
          <cell r="Q36" t="str">
            <v>B+S</v>
          </cell>
          <cell r="R36">
            <v>0</v>
          </cell>
          <cell r="S36">
            <v>290.65780000000001</v>
          </cell>
          <cell r="T36">
            <v>290.65780000000001</v>
          </cell>
          <cell r="U36">
            <v>1</v>
          </cell>
        </row>
        <row r="37">
          <cell r="A37" t="str">
            <v>DCRE4-132B</v>
          </cell>
          <cell r="B37" t="str">
            <v>GS072288</v>
          </cell>
          <cell r="C37">
            <v>2</v>
          </cell>
          <cell r="D37" t="str">
            <v>GI091172</v>
          </cell>
          <cell r="E37">
            <v>20090313</v>
          </cell>
          <cell r="F37" t="str">
            <v>4060</v>
          </cell>
          <cell r="G37" t="str">
            <v>LOENNE SCANDINAVIA A.S. (N)</v>
          </cell>
          <cell r="H37" t="str">
            <v>STOCK SALES</v>
          </cell>
          <cell r="I37">
            <v>5</v>
          </cell>
          <cell r="J37" t="str">
            <v>Mar-2009</v>
          </cell>
          <cell r="K37" t="str">
            <v>Mar-2009</v>
          </cell>
          <cell r="L37" t="str">
            <v>GF</v>
          </cell>
          <cell r="M37" t="str">
            <v>INVERTER</v>
          </cell>
          <cell r="N37" t="str">
            <v>PCS</v>
          </cell>
          <cell r="O37">
            <v>7</v>
          </cell>
          <cell r="P37">
            <v>291</v>
          </cell>
          <cell r="Q37" t="str">
            <v>B+S</v>
          </cell>
          <cell r="R37">
            <v>0</v>
          </cell>
          <cell r="S37">
            <v>290.65780000000001</v>
          </cell>
          <cell r="T37">
            <v>290.65780000000001</v>
          </cell>
          <cell r="U37">
            <v>1</v>
          </cell>
        </row>
        <row r="38">
          <cell r="A38" t="str">
            <v>DCRE4-132B</v>
          </cell>
          <cell r="B38" t="str">
            <v>GS072289</v>
          </cell>
          <cell r="C38">
            <v>2</v>
          </cell>
          <cell r="D38" t="str">
            <v>GI091173</v>
          </cell>
          <cell r="E38">
            <v>20090313</v>
          </cell>
          <cell r="F38" t="str">
            <v>4060</v>
          </cell>
          <cell r="G38" t="str">
            <v>LOENNE SCANDINAVIA A.S. (N)</v>
          </cell>
          <cell r="H38" t="str">
            <v>STOCK SALES</v>
          </cell>
          <cell r="I38">
            <v>4</v>
          </cell>
          <cell r="J38" t="str">
            <v>Mar-2009</v>
          </cell>
          <cell r="K38" t="str">
            <v>Mar-2009</v>
          </cell>
          <cell r="L38" t="str">
            <v>GF</v>
          </cell>
          <cell r="M38" t="str">
            <v>INVERTER</v>
          </cell>
          <cell r="N38" t="str">
            <v>PCS</v>
          </cell>
          <cell r="O38">
            <v>7</v>
          </cell>
          <cell r="P38">
            <v>291</v>
          </cell>
          <cell r="Q38" t="str">
            <v>B+S</v>
          </cell>
          <cell r="R38">
            <v>0</v>
          </cell>
          <cell r="S38">
            <v>290.65780000000001</v>
          </cell>
          <cell r="T38">
            <v>290.65780000000001</v>
          </cell>
          <cell r="U38">
            <v>1</v>
          </cell>
        </row>
        <row r="39">
          <cell r="A39" t="str">
            <v>DCRE4-15</v>
          </cell>
          <cell r="B39" t="str">
            <v>GS091169</v>
          </cell>
          <cell r="C39">
            <v>6</v>
          </cell>
          <cell r="D39" t="str">
            <v>GI091459</v>
          </cell>
          <cell r="E39">
            <v>20090327</v>
          </cell>
          <cell r="F39" t="str">
            <v>7955</v>
          </cell>
          <cell r="G39" t="str">
            <v>STREISAL GMBH</v>
          </cell>
          <cell r="H39" t="str">
            <v>STOCK SALES</v>
          </cell>
          <cell r="I39">
            <v>24</v>
          </cell>
          <cell r="J39" t="str">
            <v>Mar-2009</v>
          </cell>
          <cell r="K39" t="str">
            <v>Mar-2009</v>
          </cell>
          <cell r="L39" t="str">
            <v>GF</v>
          </cell>
          <cell r="M39" t="str">
            <v>INVERTER</v>
          </cell>
          <cell r="N39" t="str">
            <v>PCS</v>
          </cell>
          <cell r="O39">
            <v>16</v>
          </cell>
          <cell r="P39">
            <v>42</v>
          </cell>
          <cell r="Q39" t="str">
            <v>B+S</v>
          </cell>
          <cell r="R39">
            <v>0</v>
          </cell>
          <cell r="S39">
            <v>41.9985</v>
          </cell>
          <cell r="T39">
            <v>83.997</v>
          </cell>
          <cell r="U39">
            <v>2</v>
          </cell>
        </row>
        <row r="40">
          <cell r="A40" t="str">
            <v>DCRE4-15</v>
          </cell>
          <cell r="B40" t="str">
            <v>GS091169</v>
          </cell>
          <cell r="C40">
            <v>3</v>
          </cell>
          <cell r="D40" t="str">
            <v>GI091458</v>
          </cell>
          <cell r="E40">
            <v>20090327</v>
          </cell>
          <cell r="F40" t="str">
            <v>7955</v>
          </cell>
          <cell r="G40" t="str">
            <v>STREISAL GMBH</v>
          </cell>
          <cell r="H40" t="str">
            <v>STOCK SALES</v>
          </cell>
          <cell r="I40">
            <v>23</v>
          </cell>
          <cell r="J40" t="str">
            <v>Mar-2009</v>
          </cell>
          <cell r="K40" t="str">
            <v>Mar-2009</v>
          </cell>
          <cell r="L40" t="str">
            <v>GF</v>
          </cell>
          <cell r="M40" t="str">
            <v>INVERTER</v>
          </cell>
          <cell r="N40" t="str">
            <v>PCS</v>
          </cell>
          <cell r="O40">
            <v>16</v>
          </cell>
          <cell r="P40">
            <v>42</v>
          </cell>
          <cell r="Q40" t="str">
            <v>B+S</v>
          </cell>
          <cell r="R40">
            <v>0</v>
          </cell>
          <cell r="S40">
            <v>41.9985</v>
          </cell>
          <cell r="T40">
            <v>41.9985</v>
          </cell>
          <cell r="U40">
            <v>1</v>
          </cell>
        </row>
        <row r="41">
          <cell r="A41" t="str">
            <v>DCRE4-15-FZ</v>
          </cell>
          <cell r="B41" t="str">
            <v>GS090761</v>
          </cell>
          <cell r="C41">
            <v>3</v>
          </cell>
          <cell r="D41" t="str">
            <v>GI091105</v>
          </cell>
          <cell r="E41">
            <v>20090306</v>
          </cell>
          <cell r="F41" t="str">
            <v>7848</v>
          </cell>
          <cell r="G41" t="str">
            <v>LM LIFTMATERIAL GMBH</v>
          </cell>
          <cell r="H41" t="str">
            <v>STOCK SALES</v>
          </cell>
          <cell r="I41">
            <v>64</v>
          </cell>
          <cell r="J41" t="str">
            <v>Mar-2009</v>
          </cell>
          <cell r="K41" t="str">
            <v>Mar-2009</v>
          </cell>
          <cell r="L41" t="str">
            <v>GF</v>
          </cell>
          <cell r="M41" t="str">
            <v>INVERTER</v>
          </cell>
          <cell r="N41" t="str">
            <v>PCS</v>
          </cell>
          <cell r="O41">
            <v>65</v>
          </cell>
          <cell r="P41">
            <v>50</v>
          </cell>
          <cell r="Q41" t="str">
            <v>B+S</v>
          </cell>
          <cell r="R41">
            <v>0</v>
          </cell>
          <cell r="S41">
            <v>50.222900000000003</v>
          </cell>
          <cell r="T41">
            <v>50.222900000000003</v>
          </cell>
          <cell r="U41">
            <v>1</v>
          </cell>
        </row>
        <row r="42">
          <cell r="A42" t="str">
            <v>DCRE4-18.5</v>
          </cell>
          <cell r="B42" t="str">
            <v>GS090892</v>
          </cell>
          <cell r="C42">
            <v>5</v>
          </cell>
          <cell r="D42" t="str">
            <v>GI091114</v>
          </cell>
          <cell r="E42">
            <v>20090309</v>
          </cell>
          <cell r="F42" t="str">
            <v>4028</v>
          </cell>
          <cell r="G42" t="str">
            <v>KON-TEK AUTOMATION AND DRIVES</v>
          </cell>
          <cell r="H42" t="str">
            <v>STOCK SALES</v>
          </cell>
          <cell r="I42">
            <v>24</v>
          </cell>
          <cell r="J42" t="str">
            <v>Mar-2009</v>
          </cell>
          <cell r="K42" t="str">
            <v>Mar-2009</v>
          </cell>
          <cell r="L42" t="str">
            <v>GF</v>
          </cell>
          <cell r="M42" t="str">
            <v>INVERTER</v>
          </cell>
          <cell r="N42" t="str">
            <v>PCS</v>
          </cell>
          <cell r="O42">
            <v>54</v>
          </cell>
          <cell r="P42">
            <v>43</v>
          </cell>
          <cell r="Q42" t="str">
            <v>B+S</v>
          </cell>
          <cell r="R42">
            <v>0</v>
          </cell>
          <cell r="S42">
            <v>42.747199999999999</v>
          </cell>
          <cell r="T42">
            <v>1282.4159999999999</v>
          </cell>
          <cell r="U42">
            <v>30</v>
          </cell>
        </row>
        <row r="43">
          <cell r="A43" t="str">
            <v>DCRE4-18.5</v>
          </cell>
          <cell r="B43" t="str">
            <v>GS090616</v>
          </cell>
          <cell r="C43">
            <v>139</v>
          </cell>
          <cell r="D43" t="str">
            <v>GI091039</v>
          </cell>
          <cell r="E43">
            <v>20090309</v>
          </cell>
          <cell r="F43" t="str">
            <v>4028</v>
          </cell>
          <cell r="G43" t="str">
            <v>KON-TEK AUTOMATION AND DRIVES</v>
          </cell>
          <cell r="H43" t="str">
            <v>STOCK SALES</v>
          </cell>
          <cell r="I43">
            <v>19</v>
          </cell>
          <cell r="J43" t="str">
            <v>Mar-2009</v>
          </cell>
          <cell r="K43" t="str">
            <v>Mar-2009</v>
          </cell>
          <cell r="L43" t="str">
            <v>GF</v>
          </cell>
          <cell r="M43" t="str">
            <v>INVERTER</v>
          </cell>
          <cell r="N43" t="str">
            <v>PCS</v>
          </cell>
          <cell r="O43">
            <v>54</v>
          </cell>
          <cell r="P43">
            <v>43</v>
          </cell>
          <cell r="Q43" t="str">
            <v>B+S</v>
          </cell>
          <cell r="R43">
            <v>0</v>
          </cell>
          <cell r="S43">
            <v>42.747199999999999</v>
          </cell>
          <cell r="T43">
            <v>213.73599999999999</v>
          </cell>
          <cell r="U43">
            <v>5</v>
          </cell>
        </row>
        <row r="44">
          <cell r="A44" t="str">
            <v>DCRE4-18.5</v>
          </cell>
          <cell r="B44" t="str">
            <v>GS090905</v>
          </cell>
          <cell r="C44">
            <v>2</v>
          </cell>
          <cell r="D44" t="str">
            <v>GI091124</v>
          </cell>
          <cell r="E44">
            <v>20090310</v>
          </cell>
          <cell r="F44" t="str">
            <v>7839</v>
          </cell>
          <cell r="G44" t="str">
            <v>ASM RAHDEN GBMH</v>
          </cell>
          <cell r="H44" t="str">
            <v>STOCK SALES</v>
          </cell>
          <cell r="I44">
            <v>17</v>
          </cell>
          <cell r="J44" t="str">
            <v>Mar-2009</v>
          </cell>
          <cell r="K44" t="str">
            <v>Mar-2009</v>
          </cell>
          <cell r="L44" t="str">
            <v>GF</v>
          </cell>
          <cell r="M44" t="str">
            <v>INVERTER</v>
          </cell>
          <cell r="N44" t="str">
            <v>PCS</v>
          </cell>
          <cell r="O44">
            <v>54</v>
          </cell>
          <cell r="P44">
            <v>43</v>
          </cell>
          <cell r="Q44" t="str">
            <v>B+S</v>
          </cell>
          <cell r="R44">
            <v>0</v>
          </cell>
          <cell r="S44">
            <v>42.747199999999999</v>
          </cell>
          <cell r="T44">
            <v>85.494399999999999</v>
          </cell>
          <cell r="U44">
            <v>2</v>
          </cell>
        </row>
        <row r="45">
          <cell r="A45" t="str">
            <v>DCRE4-18.5</v>
          </cell>
          <cell r="B45" t="str">
            <v>GS091023</v>
          </cell>
          <cell r="C45">
            <v>1</v>
          </cell>
          <cell r="D45" t="str">
            <v>GI091274</v>
          </cell>
          <cell r="E45">
            <v>20090320</v>
          </cell>
          <cell r="F45" t="str">
            <v>7200</v>
          </cell>
          <cell r="G45" t="str">
            <v>HEROS ANLAGENBAU GMBH</v>
          </cell>
          <cell r="H45" t="str">
            <v>STOCK SALES</v>
          </cell>
          <cell r="I45">
            <v>13</v>
          </cell>
          <cell r="J45" t="str">
            <v>Mar-2009</v>
          </cell>
          <cell r="K45" t="str">
            <v>Mar-2009</v>
          </cell>
          <cell r="L45" t="str">
            <v>GF</v>
          </cell>
          <cell r="M45" t="str">
            <v>INVERTER</v>
          </cell>
          <cell r="N45" t="str">
            <v>PCS</v>
          </cell>
          <cell r="O45">
            <v>54</v>
          </cell>
          <cell r="P45">
            <v>43</v>
          </cell>
          <cell r="Q45" t="str">
            <v>B+S</v>
          </cell>
          <cell r="R45">
            <v>0</v>
          </cell>
          <cell r="S45">
            <v>42.747199999999999</v>
          </cell>
          <cell r="T45">
            <v>170.9888</v>
          </cell>
          <cell r="U45">
            <v>4</v>
          </cell>
        </row>
        <row r="46">
          <cell r="A46" t="str">
            <v>DCRE4-18.5</v>
          </cell>
          <cell r="B46" t="str">
            <v>GS090594</v>
          </cell>
          <cell r="C46">
            <v>19</v>
          </cell>
          <cell r="D46" t="str">
            <v>GI091281</v>
          </cell>
          <cell r="E46">
            <v>20090320</v>
          </cell>
          <cell r="F46" t="str">
            <v>7038</v>
          </cell>
          <cell r="G46" t="str">
            <v>JAECKEL ELEKTRONIK GMBH</v>
          </cell>
          <cell r="H46" t="str">
            <v>STOCK SALES</v>
          </cell>
          <cell r="I46">
            <v>10</v>
          </cell>
          <cell r="J46" t="str">
            <v>Mar-2009</v>
          </cell>
          <cell r="K46" t="str">
            <v>Mar-2009</v>
          </cell>
          <cell r="L46" t="str">
            <v>GF</v>
          </cell>
          <cell r="M46" t="str">
            <v>INVERTER</v>
          </cell>
          <cell r="N46" t="str">
            <v>PCS</v>
          </cell>
          <cell r="O46">
            <v>54</v>
          </cell>
          <cell r="P46">
            <v>43</v>
          </cell>
          <cell r="Q46" t="str">
            <v>B+S</v>
          </cell>
          <cell r="R46">
            <v>0</v>
          </cell>
          <cell r="S46">
            <v>42.747199999999999</v>
          </cell>
          <cell r="T46">
            <v>128.24160000000001</v>
          </cell>
          <cell r="U46">
            <v>3</v>
          </cell>
        </row>
        <row r="47">
          <cell r="A47" t="str">
            <v>DCRE4-18.5</v>
          </cell>
          <cell r="B47" t="str">
            <v>GS091002</v>
          </cell>
          <cell r="C47">
            <v>1</v>
          </cell>
          <cell r="D47" t="str">
            <v>GI091497</v>
          </cell>
          <cell r="E47">
            <v>20090331</v>
          </cell>
          <cell r="F47" t="str">
            <v>7282</v>
          </cell>
          <cell r="G47" t="str">
            <v>IES INVERT ELECTRIC SYSTEMS LTD.</v>
          </cell>
          <cell r="H47" t="str">
            <v>STOCK SALES</v>
          </cell>
          <cell r="I47">
            <v>8</v>
          </cell>
          <cell r="J47" t="str">
            <v>Mar-2009</v>
          </cell>
          <cell r="K47" t="str">
            <v>Mar-2009</v>
          </cell>
          <cell r="L47" t="str">
            <v>GF</v>
          </cell>
          <cell r="M47" t="str">
            <v>INVERTER</v>
          </cell>
          <cell r="N47" t="str">
            <v>PCS</v>
          </cell>
          <cell r="O47">
            <v>54</v>
          </cell>
          <cell r="P47">
            <v>43</v>
          </cell>
          <cell r="Q47" t="str">
            <v>B+S</v>
          </cell>
          <cell r="R47">
            <v>0</v>
          </cell>
          <cell r="S47">
            <v>42.747199999999999</v>
          </cell>
          <cell r="T47">
            <v>85.494399999999999</v>
          </cell>
          <cell r="U47">
            <v>2</v>
          </cell>
        </row>
        <row r="48">
          <cell r="A48" t="str">
            <v>DCRE4-18.5-F</v>
          </cell>
          <cell r="B48" t="str">
            <v>GS090950</v>
          </cell>
          <cell r="C48">
            <v>18</v>
          </cell>
          <cell r="D48" t="str">
            <v>GI091221</v>
          </cell>
          <cell r="E48">
            <v>20090317</v>
          </cell>
          <cell r="F48" t="str">
            <v>7957</v>
          </cell>
          <cell r="G48" t="str">
            <v>SCHMITT AUFZ?GE GMBH</v>
          </cell>
          <cell r="H48" t="str">
            <v>STOCK SALES</v>
          </cell>
          <cell r="I48">
            <v>10</v>
          </cell>
          <cell r="J48" t="str">
            <v>Mar-2009</v>
          </cell>
          <cell r="K48" t="str">
            <v>Mar-2009</v>
          </cell>
          <cell r="L48" t="str">
            <v>GF</v>
          </cell>
          <cell r="M48" t="str">
            <v>INVERTER</v>
          </cell>
          <cell r="N48" t="str">
            <v>PCS</v>
          </cell>
          <cell r="O48">
            <v>11</v>
          </cell>
          <cell r="P48">
            <v>47</v>
          </cell>
          <cell r="Q48" t="str">
            <v>B+S</v>
          </cell>
          <cell r="R48">
            <v>0</v>
          </cell>
          <cell r="S48">
            <v>52.238199999999999</v>
          </cell>
          <cell r="T48">
            <v>52.238199999999999</v>
          </cell>
          <cell r="U48">
            <v>1</v>
          </cell>
        </row>
        <row r="49">
          <cell r="A49" t="str">
            <v>DCRE4-18.5-F</v>
          </cell>
          <cell r="B49" t="str">
            <v>GS091173</v>
          </cell>
          <cell r="C49">
            <v>2</v>
          </cell>
          <cell r="D49" t="str">
            <v>GI091462</v>
          </cell>
          <cell r="E49">
            <v>20090327</v>
          </cell>
          <cell r="F49" t="str">
            <v>7710</v>
          </cell>
          <cell r="G49" t="str">
            <v>NEW LIFT GMBH</v>
          </cell>
          <cell r="H49" t="str">
            <v>STOCK SALES</v>
          </cell>
          <cell r="I49">
            <v>10</v>
          </cell>
          <cell r="J49" t="str">
            <v>Mar-2009</v>
          </cell>
          <cell r="K49" t="str">
            <v>Mar-2009</v>
          </cell>
          <cell r="L49" t="str">
            <v>GF</v>
          </cell>
          <cell r="M49" t="str">
            <v>INVERTER</v>
          </cell>
          <cell r="N49" t="str">
            <v>PCS</v>
          </cell>
          <cell r="O49">
            <v>11</v>
          </cell>
          <cell r="P49">
            <v>47</v>
          </cell>
          <cell r="Q49" t="str">
            <v>B+S</v>
          </cell>
          <cell r="R49">
            <v>0</v>
          </cell>
          <cell r="S49">
            <v>47.4893</v>
          </cell>
          <cell r="T49">
            <v>47.4893</v>
          </cell>
          <cell r="U49">
            <v>1</v>
          </cell>
        </row>
        <row r="50">
          <cell r="A50" t="str">
            <v>DCRE4-2.2</v>
          </cell>
          <cell r="B50" t="str">
            <v>GS091074</v>
          </cell>
          <cell r="C50">
            <v>2</v>
          </cell>
          <cell r="D50" t="str">
            <v>GI091319</v>
          </cell>
          <cell r="E50">
            <v>20090323</v>
          </cell>
          <cell r="F50" t="str">
            <v>7274</v>
          </cell>
          <cell r="G50" t="str">
            <v>SAM GMBH</v>
          </cell>
          <cell r="H50" t="str">
            <v>STOCK SALES</v>
          </cell>
          <cell r="I50">
            <v>10</v>
          </cell>
          <cell r="J50" t="str">
            <v>Mar-2009</v>
          </cell>
          <cell r="K50" t="str">
            <v>Mar-2009</v>
          </cell>
          <cell r="L50" t="str">
            <v>GF</v>
          </cell>
          <cell r="M50" t="str">
            <v>INVERTER</v>
          </cell>
          <cell r="N50" t="str">
            <v>PCS</v>
          </cell>
          <cell r="O50">
            <v>2</v>
          </cell>
          <cell r="P50">
            <v>17</v>
          </cell>
          <cell r="Q50" t="str">
            <v>B+S</v>
          </cell>
          <cell r="R50">
            <v>0</v>
          </cell>
          <cell r="S50">
            <v>16.9602</v>
          </cell>
          <cell r="T50">
            <v>33.920400000000001</v>
          </cell>
          <cell r="U50">
            <v>2</v>
          </cell>
        </row>
        <row r="51">
          <cell r="A51" t="str">
            <v>DCRE4-2.2</v>
          </cell>
          <cell r="B51" t="str">
            <v>GS091163</v>
          </cell>
          <cell r="C51">
            <v>1</v>
          </cell>
          <cell r="D51" t="str">
            <v>GI091451</v>
          </cell>
          <cell r="E51">
            <v>20090327</v>
          </cell>
          <cell r="F51" t="str">
            <v>7274</v>
          </cell>
          <cell r="G51" t="str">
            <v>SAM GMBH</v>
          </cell>
          <cell r="H51" t="str">
            <v>STOCK SALES</v>
          </cell>
          <cell r="I51">
            <v>8</v>
          </cell>
          <cell r="J51" t="str">
            <v>Mar-2009</v>
          </cell>
          <cell r="K51" t="str">
            <v>Mar-2009</v>
          </cell>
          <cell r="L51" t="str">
            <v>GF</v>
          </cell>
          <cell r="M51" t="str">
            <v>INVERTER</v>
          </cell>
          <cell r="N51" t="str">
            <v>PCS</v>
          </cell>
          <cell r="O51">
            <v>2</v>
          </cell>
          <cell r="P51">
            <v>17</v>
          </cell>
          <cell r="Q51" t="str">
            <v>B+S</v>
          </cell>
          <cell r="R51">
            <v>0</v>
          </cell>
          <cell r="S51">
            <v>16.9602</v>
          </cell>
          <cell r="T51">
            <v>33.920400000000001</v>
          </cell>
          <cell r="U51">
            <v>2</v>
          </cell>
        </row>
        <row r="52">
          <cell r="A52" t="str">
            <v>DCRE4-22A</v>
          </cell>
          <cell r="B52" t="str">
            <v>GS090892</v>
          </cell>
          <cell r="C52">
            <v>6</v>
          </cell>
          <cell r="D52" t="str">
            <v>GI091114</v>
          </cell>
          <cell r="E52">
            <v>20090309</v>
          </cell>
          <cell r="F52" t="str">
            <v>4028</v>
          </cell>
          <cell r="G52" t="str">
            <v>KON-TEK AUTOMATION AND DRIVES</v>
          </cell>
          <cell r="H52" t="str">
            <v>STOCK SALES</v>
          </cell>
          <cell r="I52">
            <v>6</v>
          </cell>
          <cell r="J52" t="str">
            <v>Mar-2009</v>
          </cell>
          <cell r="K52" t="str">
            <v>Mar-2009</v>
          </cell>
          <cell r="L52" t="str">
            <v>GF</v>
          </cell>
          <cell r="M52" t="str">
            <v>INVERTER</v>
          </cell>
          <cell r="N52" t="str">
            <v>PCS</v>
          </cell>
          <cell r="O52">
            <v>9</v>
          </cell>
          <cell r="P52">
            <v>53</v>
          </cell>
          <cell r="Q52" t="str">
            <v>B+S</v>
          </cell>
          <cell r="R52">
            <v>0</v>
          </cell>
          <cell r="S52">
            <v>55.417900000000003</v>
          </cell>
          <cell r="T52">
            <v>166.25370000000001</v>
          </cell>
          <cell r="U52">
            <v>3</v>
          </cell>
        </row>
        <row r="53">
          <cell r="A53" t="str">
            <v>DCRE4-22A</v>
          </cell>
          <cell r="B53" t="str">
            <v>GS090616</v>
          </cell>
          <cell r="C53">
            <v>140</v>
          </cell>
          <cell r="D53" t="str">
            <v>GI091039</v>
          </cell>
          <cell r="E53">
            <v>20090309</v>
          </cell>
          <cell r="F53" t="str">
            <v>4028</v>
          </cell>
          <cell r="G53" t="str">
            <v>KON-TEK AUTOMATION AND DRIVES</v>
          </cell>
          <cell r="H53" t="str">
            <v>STOCK SALES</v>
          </cell>
          <cell r="I53">
            <v>1</v>
          </cell>
          <cell r="J53" t="str">
            <v>Mar-2009</v>
          </cell>
          <cell r="K53" t="str">
            <v>Mar-2009</v>
          </cell>
          <cell r="L53" t="str">
            <v>GF</v>
          </cell>
          <cell r="M53" t="str">
            <v>INVERTER</v>
          </cell>
          <cell r="N53" t="str">
            <v>PCS</v>
          </cell>
          <cell r="O53">
            <v>9</v>
          </cell>
          <cell r="P53">
            <v>53</v>
          </cell>
          <cell r="Q53" t="str">
            <v>B+S</v>
          </cell>
          <cell r="R53">
            <v>0</v>
          </cell>
          <cell r="S53">
            <v>55.417900000000003</v>
          </cell>
          <cell r="T53">
            <v>277.08950000000004</v>
          </cell>
          <cell r="U53">
            <v>5</v>
          </cell>
        </row>
        <row r="54">
          <cell r="A54" t="str">
            <v>DCRE4-22A</v>
          </cell>
          <cell r="B54" t="str">
            <v>GS091023</v>
          </cell>
          <cell r="C54">
            <v>2</v>
          </cell>
          <cell r="D54" t="str">
            <v>GI091274</v>
          </cell>
          <cell r="E54">
            <v>20090320</v>
          </cell>
          <cell r="F54" t="str">
            <v>7200</v>
          </cell>
          <cell r="G54" t="str">
            <v>HEROS ANLAGENBAU GMBH</v>
          </cell>
          <cell r="H54" t="str">
            <v>STOCK SALES</v>
          </cell>
          <cell r="I54">
            <v>10</v>
          </cell>
          <cell r="J54" t="str">
            <v>Mar-2009</v>
          </cell>
          <cell r="K54" t="str">
            <v>Mar-2009</v>
          </cell>
          <cell r="L54" t="str">
            <v>GF</v>
          </cell>
          <cell r="M54" t="str">
            <v>INVERTER</v>
          </cell>
          <cell r="N54" t="str">
            <v>PCS</v>
          </cell>
          <cell r="O54">
            <v>9</v>
          </cell>
          <cell r="P54">
            <v>53</v>
          </cell>
          <cell r="Q54" t="str">
            <v>B+S</v>
          </cell>
          <cell r="R54">
            <v>0</v>
          </cell>
          <cell r="S54">
            <v>52.728900000000003</v>
          </cell>
          <cell r="T54">
            <v>52.728900000000003</v>
          </cell>
          <cell r="U54">
            <v>1</v>
          </cell>
        </row>
        <row r="55">
          <cell r="A55" t="str">
            <v>DCRE4-22A</v>
          </cell>
          <cell r="B55" t="str">
            <v>GS091062</v>
          </cell>
          <cell r="C55">
            <v>10</v>
          </cell>
          <cell r="D55" t="str">
            <v>GI091312</v>
          </cell>
          <cell r="E55">
            <v>20090323</v>
          </cell>
          <cell r="F55" t="str">
            <v>1148</v>
          </cell>
          <cell r="G55" t="str">
            <v>VERMEIRE TRANSMISSIONS</v>
          </cell>
          <cell r="H55" t="str">
            <v>STOCK SALES</v>
          </cell>
          <cell r="I55">
            <v>6</v>
          </cell>
          <cell r="J55" t="str">
            <v>Mar-2009</v>
          </cell>
          <cell r="K55" t="str">
            <v>Mar-2009</v>
          </cell>
          <cell r="L55" t="str">
            <v>GF</v>
          </cell>
          <cell r="M55" t="str">
            <v>INVERTER</v>
          </cell>
          <cell r="N55" t="str">
            <v>PCS</v>
          </cell>
          <cell r="O55">
            <v>9</v>
          </cell>
          <cell r="P55">
            <v>53</v>
          </cell>
          <cell r="Q55" t="str">
            <v>B+S</v>
          </cell>
          <cell r="R55">
            <v>0</v>
          </cell>
          <cell r="S55">
            <v>52.728900000000003</v>
          </cell>
          <cell r="T55">
            <v>210.91560000000001</v>
          </cell>
          <cell r="U55">
            <v>4</v>
          </cell>
        </row>
        <row r="56">
          <cell r="A56" t="str">
            <v>DCRE4-22A</v>
          </cell>
          <cell r="B56" t="str">
            <v>GS091069</v>
          </cell>
          <cell r="C56">
            <v>9</v>
          </cell>
          <cell r="D56" t="str">
            <v>GI091316</v>
          </cell>
          <cell r="E56">
            <v>20090323</v>
          </cell>
          <cell r="F56" t="str">
            <v>7781</v>
          </cell>
          <cell r="G56" t="str">
            <v>ELEKTRO LETSCHE</v>
          </cell>
          <cell r="H56" t="str">
            <v>STOCK SALES</v>
          </cell>
          <cell r="I56">
            <v>4</v>
          </cell>
          <cell r="J56" t="str">
            <v>Mar-2009</v>
          </cell>
          <cell r="K56" t="str">
            <v>Mar-2009</v>
          </cell>
          <cell r="L56" t="str">
            <v>GF</v>
          </cell>
          <cell r="M56" t="str">
            <v>INVERTER</v>
          </cell>
          <cell r="N56" t="str">
            <v>PCS</v>
          </cell>
          <cell r="O56">
            <v>9</v>
          </cell>
          <cell r="P56">
            <v>53</v>
          </cell>
          <cell r="Q56" t="str">
            <v>B+S</v>
          </cell>
          <cell r="R56">
            <v>0</v>
          </cell>
          <cell r="S56">
            <v>52.728900000000003</v>
          </cell>
          <cell r="T56">
            <v>105.45780000000001</v>
          </cell>
          <cell r="U56">
            <v>2</v>
          </cell>
        </row>
        <row r="57">
          <cell r="A57" t="str">
            <v>DCRE4-22A</v>
          </cell>
          <cell r="B57" t="str">
            <v>GS081393</v>
          </cell>
          <cell r="C57">
            <v>26</v>
          </cell>
          <cell r="D57" t="str">
            <v>GI091490</v>
          </cell>
          <cell r="E57">
            <v>20090331</v>
          </cell>
          <cell r="F57" t="str">
            <v>7282</v>
          </cell>
          <cell r="G57" t="str">
            <v>IES INVERT ELECTRIC SYSTEMS LTD.</v>
          </cell>
          <cell r="H57" t="str">
            <v>STOCK SALES</v>
          </cell>
          <cell r="I57">
            <v>12</v>
          </cell>
          <cell r="J57" t="str">
            <v>Mar-2009</v>
          </cell>
          <cell r="K57" t="str">
            <v>Mar-2009</v>
          </cell>
          <cell r="L57" t="str">
            <v>GF</v>
          </cell>
          <cell r="M57" t="str">
            <v>INVERTER</v>
          </cell>
          <cell r="N57" t="str">
            <v>PCS</v>
          </cell>
          <cell r="O57">
            <v>9</v>
          </cell>
          <cell r="P57">
            <v>53</v>
          </cell>
          <cell r="Q57" t="str">
            <v>B+S</v>
          </cell>
          <cell r="R57">
            <v>0</v>
          </cell>
          <cell r="S57">
            <v>52.686799999999998</v>
          </cell>
          <cell r="T57">
            <v>105.3736</v>
          </cell>
          <cell r="U57">
            <v>2</v>
          </cell>
        </row>
        <row r="58">
          <cell r="A58" t="str">
            <v>DCRE4-30B</v>
          </cell>
          <cell r="B58" t="str">
            <v>GS090938</v>
          </cell>
          <cell r="C58">
            <v>1</v>
          </cell>
          <cell r="D58" t="str">
            <v>GI091151</v>
          </cell>
          <cell r="E58">
            <v>20090312</v>
          </cell>
          <cell r="F58" t="str">
            <v>7274</v>
          </cell>
          <cell r="G58" t="str">
            <v>SAM GMBH</v>
          </cell>
          <cell r="H58" t="str">
            <v>STOCK SALES</v>
          </cell>
          <cell r="I58">
            <v>19</v>
          </cell>
          <cell r="J58" t="str">
            <v>Mar-2009</v>
          </cell>
          <cell r="K58" t="str">
            <v>Mar-2009</v>
          </cell>
          <cell r="L58" t="str">
            <v>GF</v>
          </cell>
          <cell r="M58" t="str">
            <v>INVERTER</v>
          </cell>
          <cell r="N58" t="str">
            <v>PCS</v>
          </cell>
          <cell r="O58">
            <v>21</v>
          </cell>
          <cell r="P58">
            <v>74</v>
          </cell>
          <cell r="Q58" t="str">
            <v>B+S</v>
          </cell>
          <cell r="R58">
            <v>0</v>
          </cell>
          <cell r="S58">
            <v>73.8035</v>
          </cell>
          <cell r="T58">
            <v>147.607</v>
          </cell>
          <cell r="U58">
            <v>2</v>
          </cell>
        </row>
        <row r="59">
          <cell r="A59" t="str">
            <v>DCRE4-30B</v>
          </cell>
          <cell r="B59" t="str">
            <v>GS090993</v>
          </cell>
          <cell r="C59">
            <v>1</v>
          </cell>
          <cell r="D59" t="str">
            <v>GI091220</v>
          </cell>
          <cell r="E59">
            <v>20090317</v>
          </cell>
          <cell r="F59" t="str">
            <v>7274</v>
          </cell>
          <cell r="G59" t="str">
            <v>SAM GMBH</v>
          </cell>
          <cell r="H59" t="str">
            <v>STOCK SALES</v>
          </cell>
          <cell r="I59">
            <v>17</v>
          </cell>
          <cell r="J59" t="str">
            <v>Mar-2009</v>
          </cell>
          <cell r="K59" t="str">
            <v>Mar-2009</v>
          </cell>
          <cell r="L59" t="str">
            <v>GF</v>
          </cell>
          <cell r="M59" t="str">
            <v>INVERTER</v>
          </cell>
          <cell r="N59" t="str">
            <v>PCS</v>
          </cell>
          <cell r="O59">
            <v>21</v>
          </cell>
          <cell r="P59">
            <v>74</v>
          </cell>
          <cell r="Q59" t="str">
            <v>B+S</v>
          </cell>
          <cell r="R59">
            <v>0</v>
          </cell>
          <cell r="S59">
            <v>73.8035</v>
          </cell>
          <cell r="T59">
            <v>147.607</v>
          </cell>
          <cell r="U59">
            <v>2</v>
          </cell>
        </row>
        <row r="60">
          <cell r="A60" t="str">
            <v>DCRE4-30B</v>
          </cell>
          <cell r="B60" t="str">
            <v>GS090925</v>
          </cell>
          <cell r="C60">
            <v>7</v>
          </cell>
          <cell r="D60" t="str">
            <v>GI091214</v>
          </cell>
          <cell r="E60">
            <v>20090318</v>
          </cell>
          <cell r="F60" t="str">
            <v>7536</v>
          </cell>
          <cell r="G60" t="str">
            <v>ANTRIEBS TECHNIK N?RNBERGER GMBH</v>
          </cell>
          <cell r="H60" t="str">
            <v>STOCK SALES</v>
          </cell>
          <cell r="I60">
            <v>16</v>
          </cell>
          <cell r="J60" t="str">
            <v>Mar-2009</v>
          </cell>
          <cell r="K60" t="str">
            <v>Mar-2009</v>
          </cell>
          <cell r="L60" t="str">
            <v>GF</v>
          </cell>
          <cell r="M60" t="str">
            <v>INVERTER</v>
          </cell>
          <cell r="N60" t="str">
            <v>PCS</v>
          </cell>
          <cell r="O60">
            <v>21</v>
          </cell>
          <cell r="P60">
            <v>74</v>
          </cell>
          <cell r="Q60" t="str">
            <v>B+S</v>
          </cell>
          <cell r="R60">
            <v>0</v>
          </cell>
          <cell r="S60">
            <v>73.8035</v>
          </cell>
          <cell r="T60">
            <v>73.8035</v>
          </cell>
          <cell r="U60">
            <v>1</v>
          </cell>
        </row>
        <row r="61">
          <cell r="A61" t="str">
            <v>DCRE4-30B</v>
          </cell>
          <cell r="B61" t="str">
            <v>GS091062</v>
          </cell>
          <cell r="C61">
            <v>11</v>
          </cell>
          <cell r="D61" t="str">
            <v>GI091312</v>
          </cell>
          <cell r="E61">
            <v>20090323</v>
          </cell>
          <cell r="F61" t="str">
            <v>1148</v>
          </cell>
          <cell r="G61" t="str">
            <v>VERMEIRE TRANSMISSIONS</v>
          </cell>
          <cell r="H61" t="str">
            <v>STOCK SALES</v>
          </cell>
          <cell r="I61">
            <v>13</v>
          </cell>
          <cell r="J61" t="str">
            <v>Mar-2009</v>
          </cell>
          <cell r="K61" t="str">
            <v>Mar-2009</v>
          </cell>
          <cell r="L61" t="str">
            <v>GF</v>
          </cell>
          <cell r="M61" t="str">
            <v>INVERTER</v>
          </cell>
          <cell r="N61" t="str">
            <v>PCS</v>
          </cell>
          <cell r="O61">
            <v>21</v>
          </cell>
          <cell r="P61">
            <v>74</v>
          </cell>
          <cell r="Q61" t="str">
            <v>B+S</v>
          </cell>
          <cell r="R61">
            <v>0</v>
          </cell>
          <cell r="S61">
            <v>73.8035</v>
          </cell>
          <cell r="T61">
            <v>221.41050000000001</v>
          </cell>
          <cell r="U61">
            <v>3</v>
          </cell>
        </row>
        <row r="62">
          <cell r="A62" t="str">
            <v>DCRE4-30B</v>
          </cell>
          <cell r="B62" t="str">
            <v>GS091170</v>
          </cell>
          <cell r="C62">
            <v>1</v>
          </cell>
          <cell r="D62" t="str">
            <v>GI091460</v>
          </cell>
          <cell r="E62">
            <v>20090330</v>
          </cell>
          <cell r="F62" t="str">
            <v>4060</v>
          </cell>
          <cell r="G62" t="str">
            <v>LOENNE SCANDINAVIA A.S. (N)</v>
          </cell>
          <cell r="H62" t="str">
            <v>STOCK SALES</v>
          </cell>
          <cell r="I62">
            <v>11</v>
          </cell>
          <cell r="J62" t="str">
            <v>Mar-2009</v>
          </cell>
          <cell r="K62" t="str">
            <v>Mar-2009</v>
          </cell>
          <cell r="L62" t="str">
            <v>GF</v>
          </cell>
          <cell r="M62" t="str">
            <v>INVERTER</v>
          </cell>
          <cell r="N62" t="str">
            <v>PCS</v>
          </cell>
          <cell r="O62">
            <v>21</v>
          </cell>
          <cell r="P62">
            <v>74</v>
          </cell>
          <cell r="Q62" t="str">
            <v>B+S</v>
          </cell>
          <cell r="R62">
            <v>0</v>
          </cell>
          <cell r="S62">
            <v>73.8035</v>
          </cell>
          <cell r="T62">
            <v>147.607</v>
          </cell>
          <cell r="U62">
            <v>2</v>
          </cell>
        </row>
        <row r="63">
          <cell r="A63" t="str">
            <v>DCRE4-37B</v>
          </cell>
          <cell r="B63" t="str">
            <v>GS090616</v>
          </cell>
          <cell r="C63">
            <v>142</v>
          </cell>
          <cell r="D63" t="str">
            <v>GI091039</v>
          </cell>
          <cell r="E63">
            <v>20090309</v>
          </cell>
          <cell r="F63" t="str">
            <v>4028</v>
          </cell>
          <cell r="G63" t="str">
            <v>KON-TEK AUTOMATION AND DRIVES</v>
          </cell>
          <cell r="H63" t="str">
            <v>STOCK SALES</v>
          </cell>
          <cell r="I63">
            <v>22</v>
          </cell>
          <cell r="J63" t="str">
            <v>Mar-2009</v>
          </cell>
          <cell r="K63" t="str">
            <v>Mar-2009</v>
          </cell>
          <cell r="L63" t="str">
            <v>GF</v>
          </cell>
          <cell r="M63" t="str">
            <v>INVERTER</v>
          </cell>
          <cell r="N63" t="str">
            <v>PCS</v>
          </cell>
          <cell r="O63">
            <v>31</v>
          </cell>
          <cell r="P63">
            <v>91</v>
          </cell>
          <cell r="Q63" t="str">
            <v>B+S</v>
          </cell>
          <cell r="R63">
            <v>0</v>
          </cell>
          <cell r="S63">
            <v>91.292699999999996</v>
          </cell>
          <cell r="T63">
            <v>821.63429999999994</v>
          </cell>
          <cell r="U63">
            <v>9</v>
          </cell>
        </row>
        <row r="64">
          <cell r="A64" t="str">
            <v>DCRE4-37B</v>
          </cell>
          <cell r="B64" t="str">
            <v>GS090594</v>
          </cell>
          <cell r="C64">
            <v>6</v>
          </cell>
          <cell r="D64" t="str">
            <v>GI091281</v>
          </cell>
          <cell r="E64">
            <v>20090320</v>
          </cell>
          <cell r="F64" t="str">
            <v>7038</v>
          </cell>
          <cell r="G64" t="str">
            <v>JAECKEL ELEKTRONIK GMBH</v>
          </cell>
          <cell r="H64" t="str">
            <v>STOCK SALES</v>
          </cell>
          <cell r="I64">
            <v>19</v>
          </cell>
          <cell r="J64" t="str">
            <v>Mar-2009</v>
          </cell>
          <cell r="K64" t="str">
            <v>Mar-2009</v>
          </cell>
          <cell r="L64" t="str">
            <v>GF</v>
          </cell>
          <cell r="M64" t="str">
            <v>INVERTER</v>
          </cell>
          <cell r="N64" t="str">
            <v>PCS</v>
          </cell>
          <cell r="O64">
            <v>31</v>
          </cell>
          <cell r="P64">
            <v>91</v>
          </cell>
          <cell r="Q64" t="str">
            <v>B+S</v>
          </cell>
          <cell r="R64">
            <v>0</v>
          </cell>
          <cell r="S64">
            <v>91.292699999999996</v>
          </cell>
          <cell r="T64">
            <v>273.87810000000002</v>
          </cell>
          <cell r="U64">
            <v>3</v>
          </cell>
        </row>
        <row r="65">
          <cell r="A65" t="str">
            <v>DCRE4-37B</v>
          </cell>
          <cell r="B65" t="str">
            <v>GS091062</v>
          </cell>
          <cell r="C65">
            <v>3</v>
          </cell>
          <cell r="D65" t="str">
            <v>GI091312</v>
          </cell>
          <cell r="E65">
            <v>20090323</v>
          </cell>
          <cell r="F65" t="str">
            <v>1148</v>
          </cell>
          <cell r="G65" t="str">
            <v>VERMEIRE TRANSMISSIONS</v>
          </cell>
          <cell r="H65" t="str">
            <v>STOCK SALES</v>
          </cell>
          <cell r="I65">
            <v>17</v>
          </cell>
          <cell r="J65" t="str">
            <v>Mar-2009</v>
          </cell>
          <cell r="K65" t="str">
            <v>Mar-2009</v>
          </cell>
          <cell r="L65" t="str">
            <v>GF</v>
          </cell>
          <cell r="M65" t="str">
            <v>INVERTER</v>
          </cell>
          <cell r="N65" t="str">
            <v>PCS</v>
          </cell>
          <cell r="O65">
            <v>31</v>
          </cell>
          <cell r="P65">
            <v>91</v>
          </cell>
          <cell r="Q65" t="str">
            <v>B+S</v>
          </cell>
          <cell r="R65">
            <v>0</v>
          </cell>
          <cell r="S65">
            <v>91.292699999999996</v>
          </cell>
          <cell r="T65">
            <v>182.58539999999999</v>
          </cell>
          <cell r="U65">
            <v>2</v>
          </cell>
        </row>
        <row r="66">
          <cell r="A66" t="str">
            <v>DCRE4-4.0</v>
          </cell>
          <cell r="B66" t="str">
            <v>GS090862</v>
          </cell>
          <cell r="C66">
            <v>6</v>
          </cell>
          <cell r="D66" t="str">
            <v>GI091288</v>
          </cell>
          <cell r="E66">
            <v>20090319</v>
          </cell>
          <cell r="F66" t="str">
            <v>7097</v>
          </cell>
          <cell r="G66" t="str">
            <v>ATB BENELUX B.V.</v>
          </cell>
          <cell r="H66" t="str">
            <v>STOCK SALES</v>
          </cell>
          <cell r="I66">
            <v>30</v>
          </cell>
          <cell r="J66" t="str">
            <v>Mar-2009</v>
          </cell>
          <cell r="K66" t="str">
            <v>Mar-2009</v>
          </cell>
          <cell r="L66" t="str">
            <v>GF</v>
          </cell>
          <cell r="M66" t="str">
            <v>INVERTER</v>
          </cell>
          <cell r="N66" t="str">
            <v>PCS</v>
          </cell>
          <cell r="O66">
            <v>2</v>
          </cell>
          <cell r="P66">
            <v>19</v>
          </cell>
          <cell r="Q66" t="str">
            <v>B+S</v>
          </cell>
          <cell r="R66">
            <v>0</v>
          </cell>
          <cell r="S66">
            <v>19.194299999999998</v>
          </cell>
          <cell r="T66">
            <v>38.388599999999997</v>
          </cell>
          <cell r="U66">
            <v>2</v>
          </cell>
        </row>
        <row r="67">
          <cell r="A67" t="str">
            <v>DCRE4-4.0</v>
          </cell>
          <cell r="B67" t="str">
            <v>GS090594</v>
          </cell>
          <cell r="C67">
            <v>3</v>
          </cell>
          <cell r="D67" t="str">
            <v>GI091281</v>
          </cell>
          <cell r="E67">
            <v>20090320</v>
          </cell>
          <cell r="F67" t="str">
            <v>7038</v>
          </cell>
          <cell r="G67" t="str">
            <v>JAECKEL ELEKTRONIK GMBH</v>
          </cell>
          <cell r="H67" t="str">
            <v>STOCK SALES</v>
          </cell>
          <cell r="I67">
            <v>28</v>
          </cell>
          <cell r="J67" t="str">
            <v>Mar-2009</v>
          </cell>
          <cell r="K67" t="str">
            <v>Mar-2009</v>
          </cell>
          <cell r="L67" t="str">
            <v>GF</v>
          </cell>
          <cell r="M67" t="str">
            <v>INVERTER</v>
          </cell>
          <cell r="N67" t="str">
            <v>PCS</v>
          </cell>
          <cell r="O67">
            <v>2</v>
          </cell>
          <cell r="P67">
            <v>19</v>
          </cell>
          <cell r="Q67" t="str">
            <v>B+S</v>
          </cell>
          <cell r="R67">
            <v>0</v>
          </cell>
          <cell r="S67">
            <v>19.194299999999998</v>
          </cell>
          <cell r="T67">
            <v>38.388599999999997</v>
          </cell>
          <cell r="U67">
            <v>2</v>
          </cell>
        </row>
        <row r="68">
          <cell r="A68" t="str">
            <v>DCRE4-4.0</v>
          </cell>
          <cell r="B68" t="str">
            <v>GS090594</v>
          </cell>
          <cell r="C68">
            <v>9</v>
          </cell>
          <cell r="D68" t="str">
            <v>GI091281</v>
          </cell>
          <cell r="E68">
            <v>20090320</v>
          </cell>
          <cell r="F68" t="str">
            <v>7038</v>
          </cell>
          <cell r="G68" t="str">
            <v>JAECKEL ELEKTRONIK GMBH</v>
          </cell>
          <cell r="H68" t="str">
            <v>STOCK SALES</v>
          </cell>
          <cell r="I68">
            <v>26</v>
          </cell>
          <cell r="J68" t="str">
            <v>Mar-2009</v>
          </cell>
          <cell r="K68" t="str">
            <v>Mar-2009</v>
          </cell>
          <cell r="L68" t="str">
            <v>GF</v>
          </cell>
          <cell r="M68" t="str">
            <v>INVERTER</v>
          </cell>
          <cell r="N68" t="str">
            <v>PCS</v>
          </cell>
          <cell r="O68">
            <v>2</v>
          </cell>
          <cell r="P68">
            <v>19</v>
          </cell>
          <cell r="Q68" t="str">
            <v>B+S</v>
          </cell>
          <cell r="R68">
            <v>0</v>
          </cell>
          <cell r="S68">
            <v>19.194299999999998</v>
          </cell>
          <cell r="T68">
            <v>38.388599999999997</v>
          </cell>
          <cell r="U68">
            <v>2</v>
          </cell>
        </row>
        <row r="69">
          <cell r="A69" t="str">
            <v>DCRE4-4.0</v>
          </cell>
          <cell r="B69" t="str">
            <v>GS090594</v>
          </cell>
          <cell r="C69">
            <v>22</v>
          </cell>
          <cell r="D69" t="str">
            <v>GI091281</v>
          </cell>
          <cell r="E69">
            <v>20090320</v>
          </cell>
          <cell r="F69" t="str">
            <v>7038</v>
          </cell>
          <cell r="G69" t="str">
            <v>JAECKEL ELEKTRONIK GMBH</v>
          </cell>
          <cell r="H69" t="str">
            <v>STOCK SALES</v>
          </cell>
          <cell r="I69">
            <v>25</v>
          </cell>
          <cell r="J69" t="str">
            <v>Mar-2009</v>
          </cell>
          <cell r="K69" t="str">
            <v>Mar-2009</v>
          </cell>
          <cell r="L69" t="str">
            <v>GF</v>
          </cell>
          <cell r="M69" t="str">
            <v>INVERTER</v>
          </cell>
          <cell r="N69" t="str">
            <v>PCS</v>
          </cell>
          <cell r="O69">
            <v>2</v>
          </cell>
          <cell r="P69">
            <v>19</v>
          </cell>
          <cell r="Q69" t="str">
            <v>B+S</v>
          </cell>
          <cell r="R69">
            <v>0</v>
          </cell>
          <cell r="S69">
            <v>19.194299999999998</v>
          </cell>
          <cell r="T69">
            <v>19.194299999999998</v>
          </cell>
          <cell r="U69">
            <v>1</v>
          </cell>
        </row>
        <row r="70">
          <cell r="A70" t="str">
            <v>DCRE4-4.0</v>
          </cell>
          <cell r="B70" t="str">
            <v>GS090917</v>
          </cell>
          <cell r="C70">
            <v>1</v>
          </cell>
          <cell r="D70" t="str">
            <v>GI091399</v>
          </cell>
          <cell r="E70">
            <v>20090325</v>
          </cell>
          <cell r="F70" t="str">
            <v>7097</v>
          </cell>
          <cell r="G70" t="str">
            <v>ATB BENELUX B.V.</v>
          </cell>
          <cell r="H70" t="str">
            <v>STOCK SALES</v>
          </cell>
          <cell r="I70">
            <v>24</v>
          </cell>
          <cell r="J70" t="str">
            <v>Mar-2009</v>
          </cell>
          <cell r="K70" t="str">
            <v>Mar-2009</v>
          </cell>
          <cell r="L70" t="str">
            <v>GF</v>
          </cell>
          <cell r="M70" t="str">
            <v>INVERTER</v>
          </cell>
          <cell r="N70" t="str">
            <v>PCS</v>
          </cell>
          <cell r="O70">
            <v>2</v>
          </cell>
          <cell r="P70">
            <v>19</v>
          </cell>
          <cell r="Q70" t="str">
            <v>B+S</v>
          </cell>
          <cell r="R70">
            <v>0</v>
          </cell>
          <cell r="S70">
            <v>19.194299999999998</v>
          </cell>
          <cell r="T70">
            <v>19.194299999999998</v>
          </cell>
          <cell r="U70">
            <v>1</v>
          </cell>
        </row>
        <row r="71">
          <cell r="A71" t="str">
            <v>DCRE4-4.0</v>
          </cell>
          <cell r="B71" t="str">
            <v>GS090768</v>
          </cell>
          <cell r="C71">
            <v>2</v>
          </cell>
          <cell r="D71" t="str">
            <v>GI091400</v>
          </cell>
          <cell r="E71">
            <v>20090325</v>
          </cell>
          <cell r="F71" t="str">
            <v>7097</v>
          </cell>
          <cell r="G71" t="str">
            <v>ATB BENELUX B.V.</v>
          </cell>
          <cell r="H71" t="str">
            <v>STOCK SALES</v>
          </cell>
          <cell r="I71">
            <v>21</v>
          </cell>
          <cell r="J71" t="str">
            <v>Mar-2009</v>
          </cell>
          <cell r="K71" t="str">
            <v>Mar-2009</v>
          </cell>
          <cell r="L71" t="str">
            <v>GF</v>
          </cell>
          <cell r="M71" t="str">
            <v>INVERTER</v>
          </cell>
          <cell r="N71" t="str">
            <v>PCS</v>
          </cell>
          <cell r="O71">
            <v>2</v>
          </cell>
          <cell r="P71">
            <v>19</v>
          </cell>
          <cell r="Q71" t="str">
            <v>B+S</v>
          </cell>
          <cell r="R71">
            <v>0</v>
          </cell>
          <cell r="S71">
            <v>19.194299999999998</v>
          </cell>
          <cell r="T71">
            <v>57.582899999999995</v>
          </cell>
          <cell r="U71">
            <v>3</v>
          </cell>
        </row>
        <row r="72">
          <cell r="A72" t="str">
            <v>DCRE4-4.0</v>
          </cell>
          <cell r="B72" t="str">
            <v>GS091002</v>
          </cell>
          <cell r="C72">
            <v>2</v>
          </cell>
          <cell r="D72" t="str">
            <v>GI091497</v>
          </cell>
          <cell r="E72">
            <v>20090331</v>
          </cell>
          <cell r="F72" t="str">
            <v>7282</v>
          </cell>
          <cell r="G72" t="str">
            <v>IES INVERT ELECTRIC SYSTEMS LTD.</v>
          </cell>
          <cell r="H72" t="str">
            <v>STOCK SALES</v>
          </cell>
          <cell r="I72">
            <v>19</v>
          </cell>
          <cell r="J72" t="str">
            <v>Mar-2009</v>
          </cell>
          <cell r="K72" t="str">
            <v>Mar-2009</v>
          </cell>
          <cell r="L72" t="str">
            <v>GF</v>
          </cell>
          <cell r="M72" t="str">
            <v>INVERTER</v>
          </cell>
          <cell r="N72" t="str">
            <v>PCS</v>
          </cell>
          <cell r="O72">
            <v>2</v>
          </cell>
          <cell r="P72">
            <v>19</v>
          </cell>
          <cell r="Q72" t="str">
            <v>B+S</v>
          </cell>
          <cell r="R72">
            <v>0</v>
          </cell>
          <cell r="S72">
            <v>19.194299999999998</v>
          </cell>
          <cell r="T72">
            <v>38.388599999999997</v>
          </cell>
          <cell r="U72">
            <v>2</v>
          </cell>
        </row>
        <row r="73">
          <cell r="A73" t="str">
            <v>DCRE4-4.0-F</v>
          </cell>
          <cell r="B73" t="str">
            <v>GS090971</v>
          </cell>
          <cell r="C73">
            <v>5</v>
          </cell>
          <cell r="D73" t="str">
            <v>GI091201</v>
          </cell>
          <cell r="E73">
            <v>20090313</v>
          </cell>
          <cell r="F73" t="str">
            <v>7274</v>
          </cell>
          <cell r="G73" t="str">
            <v>SAM GMBH</v>
          </cell>
          <cell r="H73" t="str">
            <v>STOCK SALES</v>
          </cell>
          <cell r="I73">
            <v>25</v>
          </cell>
          <cell r="J73" t="str">
            <v>Mar-2009</v>
          </cell>
          <cell r="K73" t="str">
            <v>Mar-2009</v>
          </cell>
          <cell r="L73" t="str">
            <v>GF</v>
          </cell>
          <cell r="M73" t="str">
            <v>INVERTER</v>
          </cell>
          <cell r="N73" t="str">
            <v>PCS</v>
          </cell>
          <cell r="O73">
            <v>26</v>
          </cell>
          <cell r="P73">
            <v>26</v>
          </cell>
          <cell r="Q73" t="str">
            <v>B+S</v>
          </cell>
          <cell r="R73">
            <v>0</v>
          </cell>
          <cell r="S73">
            <v>25.525700000000001</v>
          </cell>
          <cell r="T73">
            <v>25.525700000000001</v>
          </cell>
          <cell r="U73">
            <v>1</v>
          </cell>
        </row>
        <row r="74">
          <cell r="A74" t="str">
            <v>DCRE4-4.0-F</v>
          </cell>
          <cell r="B74" t="str">
            <v>GS090977</v>
          </cell>
          <cell r="C74">
            <v>4</v>
          </cell>
          <cell r="D74" t="str">
            <v>GI091426</v>
          </cell>
          <cell r="E74">
            <v>20090326</v>
          </cell>
          <cell r="F74" t="str">
            <v>7320</v>
          </cell>
          <cell r="G74" t="str">
            <v>STRACK LIFT AUTOMATION GMBH</v>
          </cell>
          <cell r="H74" t="str">
            <v>STOCK SALES</v>
          </cell>
          <cell r="I74">
            <v>24</v>
          </cell>
          <cell r="J74" t="str">
            <v>Mar-2009</v>
          </cell>
          <cell r="K74" t="str">
            <v>Mar-2009</v>
          </cell>
          <cell r="L74" t="str">
            <v>GF</v>
          </cell>
          <cell r="M74" t="str">
            <v>INVERTER</v>
          </cell>
          <cell r="N74" t="str">
            <v>PCS</v>
          </cell>
          <cell r="O74">
            <v>26</v>
          </cell>
          <cell r="P74">
            <v>26</v>
          </cell>
          <cell r="Q74" t="str">
            <v>B+S</v>
          </cell>
          <cell r="R74">
            <v>0</v>
          </cell>
          <cell r="S74">
            <v>25.525700000000001</v>
          </cell>
          <cell r="T74">
            <v>25.525700000000001</v>
          </cell>
          <cell r="U74">
            <v>1</v>
          </cell>
        </row>
        <row r="75">
          <cell r="A75" t="str">
            <v>DCRE4-45B</v>
          </cell>
          <cell r="B75" t="str">
            <v>GS090925</v>
          </cell>
          <cell r="C75">
            <v>4</v>
          </cell>
          <cell r="D75" t="str">
            <v>GI091251</v>
          </cell>
          <cell r="E75">
            <v>20090319</v>
          </cell>
          <cell r="F75" t="str">
            <v>7536</v>
          </cell>
          <cell r="G75" t="str">
            <v>ANTRIEBS TECHNIK N?RNBERGER GMBH</v>
          </cell>
          <cell r="H75" t="str">
            <v>STOCK SALES</v>
          </cell>
          <cell r="I75">
            <v>4</v>
          </cell>
          <cell r="J75" t="str">
            <v>Mar-2009</v>
          </cell>
          <cell r="K75" t="str">
            <v>Mar-2009</v>
          </cell>
          <cell r="L75" t="str">
            <v>GF</v>
          </cell>
          <cell r="M75" t="str">
            <v>INVERTER</v>
          </cell>
          <cell r="N75" t="str">
            <v>PCS</v>
          </cell>
          <cell r="O75">
            <v>5</v>
          </cell>
          <cell r="P75">
            <v>105</v>
          </cell>
          <cell r="Q75" t="str">
            <v>B+S</v>
          </cell>
          <cell r="R75">
            <v>0</v>
          </cell>
          <cell r="S75">
            <v>114.49</v>
          </cell>
          <cell r="T75">
            <v>114.49</v>
          </cell>
          <cell r="U75">
            <v>1</v>
          </cell>
        </row>
        <row r="76">
          <cell r="A76" t="str">
            <v>DCRE4-45B</v>
          </cell>
          <cell r="B76" t="str">
            <v>GS090862</v>
          </cell>
          <cell r="C76">
            <v>5</v>
          </cell>
          <cell r="D76" t="str">
            <v>GI091288</v>
          </cell>
          <cell r="E76">
            <v>20090319</v>
          </cell>
          <cell r="F76" t="str">
            <v>7097</v>
          </cell>
          <cell r="G76" t="str">
            <v>ATB BENELUX B.V.</v>
          </cell>
          <cell r="H76" t="str">
            <v>STOCK SALES</v>
          </cell>
          <cell r="I76">
            <v>2</v>
          </cell>
          <cell r="J76" t="str">
            <v>Mar-2009</v>
          </cell>
          <cell r="K76" t="str">
            <v>Mar-2009</v>
          </cell>
          <cell r="L76" t="str">
            <v>GF</v>
          </cell>
          <cell r="M76" t="str">
            <v>INVERTER</v>
          </cell>
          <cell r="N76" t="str">
            <v>PCS</v>
          </cell>
          <cell r="O76">
            <v>5</v>
          </cell>
          <cell r="P76">
            <v>105</v>
          </cell>
          <cell r="Q76" t="str">
            <v>B+S</v>
          </cell>
          <cell r="R76">
            <v>0</v>
          </cell>
          <cell r="S76">
            <v>114.49</v>
          </cell>
          <cell r="T76">
            <v>228.98</v>
          </cell>
          <cell r="U76">
            <v>2</v>
          </cell>
        </row>
        <row r="77">
          <cell r="A77" t="str">
            <v>DCRE4-5.5</v>
          </cell>
          <cell r="B77" t="str">
            <v>GS090992</v>
          </cell>
          <cell r="C77">
            <v>1</v>
          </cell>
          <cell r="D77" t="str">
            <v>GI091368</v>
          </cell>
          <cell r="E77">
            <v>20090324</v>
          </cell>
          <cell r="F77" t="str">
            <v>7489</v>
          </cell>
          <cell r="G77" t="str">
            <v>ALPHA MOTION S. A.</v>
          </cell>
          <cell r="H77" t="str">
            <v>STOCK SALES</v>
          </cell>
          <cell r="I77">
            <v>36</v>
          </cell>
          <cell r="J77" t="str">
            <v>Mar-2009</v>
          </cell>
          <cell r="K77" t="str">
            <v>Mar-2009</v>
          </cell>
          <cell r="L77" t="str">
            <v>GF</v>
          </cell>
          <cell r="M77" t="str">
            <v>INVERTER</v>
          </cell>
          <cell r="N77" t="str">
            <v>PCS</v>
          </cell>
          <cell r="O77">
            <v>3</v>
          </cell>
          <cell r="P77">
            <v>22</v>
          </cell>
          <cell r="Q77" t="str">
            <v>B+S</v>
          </cell>
          <cell r="R77">
            <v>0</v>
          </cell>
          <cell r="S77">
            <v>21.6112</v>
          </cell>
          <cell r="T77">
            <v>43.2224</v>
          </cell>
          <cell r="U77">
            <v>2</v>
          </cell>
        </row>
        <row r="78">
          <cell r="A78" t="str">
            <v>DCRE4-5.5-F</v>
          </cell>
          <cell r="B78" t="str">
            <v>GS090815</v>
          </cell>
          <cell r="C78">
            <v>1</v>
          </cell>
          <cell r="D78" t="str">
            <v>GI090973</v>
          </cell>
          <cell r="E78">
            <v>20090302</v>
          </cell>
          <cell r="F78" t="str">
            <v>7712</v>
          </cell>
          <cell r="G78" t="str">
            <v>SODIMAS</v>
          </cell>
          <cell r="H78" t="str">
            <v>STOCK SALES</v>
          </cell>
          <cell r="I78">
            <v>27</v>
          </cell>
          <cell r="J78" t="str">
            <v>Mar-2009</v>
          </cell>
          <cell r="K78" t="str">
            <v>Mar-2009</v>
          </cell>
          <cell r="L78" t="str">
            <v>GF</v>
          </cell>
          <cell r="M78" t="str">
            <v>INVERTER</v>
          </cell>
          <cell r="N78" t="str">
            <v>PCS</v>
          </cell>
          <cell r="O78">
            <v>28</v>
          </cell>
          <cell r="P78">
            <v>31</v>
          </cell>
          <cell r="Q78" t="str">
            <v>B+S</v>
          </cell>
          <cell r="R78">
            <v>0</v>
          </cell>
          <cell r="S78">
            <v>30.4968</v>
          </cell>
          <cell r="T78">
            <v>30.4968</v>
          </cell>
          <cell r="U78">
            <v>1</v>
          </cell>
        </row>
        <row r="79">
          <cell r="A79" t="str">
            <v>DCRE4-5.5-F</v>
          </cell>
          <cell r="B79" t="str">
            <v>GS090828</v>
          </cell>
          <cell r="C79">
            <v>1</v>
          </cell>
          <cell r="D79" t="str">
            <v>GI091014</v>
          </cell>
          <cell r="E79">
            <v>20090304</v>
          </cell>
          <cell r="F79" t="str">
            <v>7215</v>
          </cell>
          <cell r="G79" t="str">
            <v>AMTEK SPOL. S R. O. SP. Z O. O.</v>
          </cell>
          <cell r="H79" t="str">
            <v>STOCK SALES</v>
          </cell>
          <cell r="I79">
            <v>24</v>
          </cell>
          <cell r="J79" t="str">
            <v>Mar-2009</v>
          </cell>
          <cell r="K79" t="str">
            <v>Mar-2009</v>
          </cell>
          <cell r="L79" t="str">
            <v>GF</v>
          </cell>
          <cell r="M79" t="str">
            <v>INVERTER</v>
          </cell>
          <cell r="N79" t="str">
            <v>PCS</v>
          </cell>
          <cell r="O79">
            <v>28</v>
          </cell>
          <cell r="P79">
            <v>31</v>
          </cell>
          <cell r="Q79" t="str">
            <v>B+S</v>
          </cell>
          <cell r="R79">
            <v>0</v>
          </cell>
          <cell r="S79">
            <v>30.4968</v>
          </cell>
          <cell r="T79">
            <v>91.490399999999994</v>
          </cell>
          <cell r="U79">
            <v>3</v>
          </cell>
        </row>
        <row r="80">
          <cell r="A80" t="str">
            <v>DCRE4-5.5-F</v>
          </cell>
          <cell r="B80" t="str">
            <v>GS090950</v>
          </cell>
          <cell r="C80">
            <v>5</v>
          </cell>
          <cell r="D80" t="str">
            <v>GI091221</v>
          </cell>
          <cell r="E80">
            <v>20090317</v>
          </cell>
          <cell r="F80" t="str">
            <v>7957</v>
          </cell>
          <cell r="G80" t="str">
            <v>SCHMITT AUFZ?GE GMBH</v>
          </cell>
          <cell r="H80" t="str">
            <v>STOCK SALES</v>
          </cell>
          <cell r="I80">
            <v>24</v>
          </cell>
          <cell r="J80" t="str">
            <v>Mar-2009</v>
          </cell>
          <cell r="K80" t="str">
            <v>Mar-2009</v>
          </cell>
          <cell r="L80" t="str">
            <v>GF</v>
          </cell>
          <cell r="M80" t="str">
            <v>INVERTER</v>
          </cell>
          <cell r="N80" t="str">
            <v>PCS</v>
          </cell>
          <cell r="O80">
            <v>28</v>
          </cell>
          <cell r="P80">
            <v>31</v>
          </cell>
          <cell r="Q80" t="str">
            <v>B+S</v>
          </cell>
          <cell r="R80">
            <v>0</v>
          </cell>
          <cell r="S80">
            <v>31.176300000000001</v>
          </cell>
          <cell r="T80">
            <v>31.176300000000001</v>
          </cell>
          <cell r="U80">
            <v>1</v>
          </cell>
        </row>
        <row r="81">
          <cell r="A81" t="str">
            <v>DCRE4-5.5-F</v>
          </cell>
          <cell r="B81" t="str">
            <v>GS090995</v>
          </cell>
          <cell r="C81">
            <v>2</v>
          </cell>
          <cell r="D81" t="str">
            <v>GI091248</v>
          </cell>
          <cell r="E81">
            <v>20090318</v>
          </cell>
          <cell r="F81" t="str">
            <v>7684</v>
          </cell>
          <cell r="G81" t="str">
            <v>BEG S.R.L.</v>
          </cell>
          <cell r="H81" t="str">
            <v>STOCK SALES</v>
          </cell>
          <cell r="I81">
            <v>49</v>
          </cell>
          <cell r="J81" t="str">
            <v>Mar-2009</v>
          </cell>
          <cell r="K81" t="str">
            <v>Mar-2009</v>
          </cell>
          <cell r="L81" t="str">
            <v>GF</v>
          </cell>
          <cell r="M81" t="str">
            <v>INVERTER</v>
          </cell>
          <cell r="N81" t="str">
            <v>PCS</v>
          </cell>
          <cell r="O81">
            <v>28</v>
          </cell>
          <cell r="P81">
            <v>31</v>
          </cell>
          <cell r="Q81" t="str">
            <v>B+S</v>
          </cell>
          <cell r="R81">
            <v>0</v>
          </cell>
          <cell r="S81">
            <v>31.176300000000001</v>
          </cell>
          <cell r="T81">
            <v>155.88150000000002</v>
          </cell>
          <cell r="U81">
            <v>5</v>
          </cell>
        </row>
        <row r="82">
          <cell r="A82" t="str">
            <v>DCRE4-5.5-F</v>
          </cell>
          <cell r="B82" t="str">
            <v>GS090638</v>
          </cell>
          <cell r="C82">
            <v>5</v>
          </cell>
          <cell r="D82" t="str">
            <v>GI091243</v>
          </cell>
          <cell r="E82">
            <v>20090319</v>
          </cell>
          <cell r="F82" t="str">
            <v>7848</v>
          </cell>
          <cell r="G82" t="str">
            <v>LM LIFTMATERIAL GMBH</v>
          </cell>
          <cell r="H82" t="str">
            <v>STOCK SALES</v>
          </cell>
          <cell r="I82">
            <v>34</v>
          </cell>
          <cell r="J82" t="str">
            <v>Mar-2009</v>
          </cell>
          <cell r="K82" t="str">
            <v>Mar-2009</v>
          </cell>
          <cell r="L82" t="str">
            <v>GF</v>
          </cell>
          <cell r="M82" t="str">
            <v>INVERTER</v>
          </cell>
          <cell r="N82" t="str">
            <v>PCS</v>
          </cell>
          <cell r="O82">
            <v>28</v>
          </cell>
          <cell r="P82">
            <v>31</v>
          </cell>
          <cell r="Q82" t="str">
            <v>B+S</v>
          </cell>
          <cell r="R82">
            <v>0</v>
          </cell>
          <cell r="S82">
            <v>31.176300000000001</v>
          </cell>
          <cell r="T82">
            <v>467.64449999999999</v>
          </cell>
          <cell r="U82">
            <v>15</v>
          </cell>
        </row>
        <row r="83">
          <cell r="A83" t="str">
            <v>DCRE4-5.5-F</v>
          </cell>
          <cell r="B83" t="str">
            <v>GS090937</v>
          </cell>
          <cell r="C83">
            <v>9</v>
          </cell>
          <cell r="D83" t="str">
            <v>GI091427</v>
          </cell>
          <cell r="E83">
            <v>20090326</v>
          </cell>
          <cell r="F83" t="str">
            <v>7710</v>
          </cell>
          <cell r="G83" t="str">
            <v>NEW LIFT GMBH</v>
          </cell>
          <cell r="H83" t="str">
            <v>STOCK SALES</v>
          </cell>
          <cell r="I83">
            <v>33</v>
          </cell>
          <cell r="J83" t="str">
            <v>Mar-2009</v>
          </cell>
          <cell r="K83" t="str">
            <v>Mar-2009</v>
          </cell>
          <cell r="L83" t="str">
            <v>GF</v>
          </cell>
          <cell r="M83" t="str">
            <v>INVERTER</v>
          </cell>
          <cell r="N83" t="str">
            <v>PCS</v>
          </cell>
          <cell r="O83">
            <v>28</v>
          </cell>
          <cell r="P83">
            <v>31</v>
          </cell>
          <cell r="Q83" t="str">
            <v>B+S</v>
          </cell>
          <cell r="R83">
            <v>0</v>
          </cell>
          <cell r="S83">
            <v>31.176300000000001</v>
          </cell>
          <cell r="T83">
            <v>31.176300000000001</v>
          </cell>
          <cell r="U83">
            <v>1</v>
          </cell>
        </row>
        <row r="84">
          <cell r="A84" t="str">
            <v>DCRE4-5.5-FZ</v>
          </cell>
          <cell r="B84" t="str">
            <v>GS090540</v>
          </cell>
          <cell r="C84">
            <v>8</v>
          </cell>
          <cell r="D84" t="str">
            <v>GI091204</v>
          </cell>
          <cell r="E84">
            <v>20090313</v>
          </cell>
          <cell r="F84" t="str">
            <v>7848</v>
          </cell>
          <cell r="G84" t="str">
            <v>LM LIFTMATERIAL GMBH</v>
          </cell>
          <cell r="H84" t="str">
            <v>STOCK SALES</v>
          </cell>
          <cell r="I84">
            <v>36</v>
          </cell>
          <cell r="J84" t="str">
            <v>Mar-2009</v>
          </cell>
          <cell r="K84" t="str">
            <v>Mar-2009</v>
          </cell>
          <cell r="L84" t="str">
            <v>GF</v>
          </cell>
          <cell r="M84" t="str">
            <v>INVERTER</v>
          </cell>
          <cell r="N84" t="str">
            <v>PCS</v>
          </cell>
          <cell r="O84">
            <v>22</v>
          </cell>
          <cell r="P84">
            <v>24</v>
          </cell>
          <cell r="Q84" t="str">
            <v>B+S</v>
          </cell>
          <cell r="R84">
            <v>0</v>
          </cell>
          <cell r="S84">
            <v>23.6252</v>
          </cell>
          <cell r="T84">
            <v>23.6252</v>
          </cell>
          <cell r="U84">
            <v>1</v>
          </cell>
        </row>
        <row r="85">
          <cell r="A85" t="str">
            <v>DCRE4-55B</v>
          </cell>
          <cell r="B85" t="str">
            <v>GS090623</v>
          </cell>
          <cell r="C85">
            <v>5</v>
          </cell>
          <cell r="D85" t="str">
            <v>GI091044</v>
          </cell>
          <cell r="E85">
            <v>20090310</v>
          </cell>
          <cell r="F85" t="str">
            <v>7950</v>
          </cell>
          <cell r="G85" t="str">
            <v>FUJI ELECTRIC FA EUROPE (CH) GMBH</v>
          </cell>
          <cell r="H85" t="str">
            <v>STOCK SALES</v>
          </cell>
          <cell r="I85">
            <v>5</v>
          </cell>
          <cell r="J85" t="str">
            <v>Mar-2009</v>
          </cell>
          <cell r="K85" t="str">
            <v>Mar-2009</v>
          </cell>
          <cell r="L85" t="str">
            <v>GF</v>
          </cell>
          <cell r="M85" t="str">
            <v>INVERTER</v>
          </cell>
          <cell r="N85" t="str">
            <v>PCS</v>
          </cell>
          <cell r="O85">
            <v>7</v>
          </cell>
          <cell r="P85">
            <v>123</v>
          </cell>
          <cell r="Q85" t="str">
            <v>B+S</v>
          </cell>
          <cell r="R85">
            <v>0</v>
          </cell>
          <cell r="S85">
            <v>117.01179999999999</v>
          </cell>
          <cell r="T85">
            <v>234.02359999999999</v>
          </cell>
          <cell r="U85">
            <v>2</v>
          </cell>
        </row>
        <row r="86">
          <cell r="A86" t="str">
            <v>DCRE4-55B</v>
          </cell>
          <cell r="B86" t="str">
            <v>GS082857</v>
          </cell>
          <cell r="C86">
            <v>3</v>
          </cell>
          <cell r="D86" t="str">
            <v>GI091162</v>
          </cell>
          <cell r="E86">
            <v>20090313</v>
          </cell>
          <cell r="F86" t="str">
            <v>7282</v>
          </cell>
          <cell r="G86" t="str">
            <v>IES INVERT ELECTRIC SYSTEMS LTD.</v>
          </cell>
          <cell r="H86" t="str">
            <v>STOCK SALES</v>
          </cell>
          <cell r="I86">
            <v>2</v>
          </cell>
          <cell r="J86" t="str">
            <v>Mar-2009</v>
          </cell>
          <cell r="K86" t="str">
            <v>Mar-2009</v>
          </cell>
          <cell r="L86" t="str">
            <v>GF</v>
          </cell>
          <cell r="M86" t="str">
            <v>INVERTER</v>
          </cell>
          <cell r="N86" t="str">
            <v>PCS</v>
          </cell>
          <cell r="O86">
            <v>7</v>
          </cell>
          <cell r="P86">
            <v>123</v>
          </cell>
          <cell r="Q86" t="str">
            <v>B+S</v>
          </cell>
          <cell r="R86">
            <v>0</v>
          </cell>
          <cell r="S86">
            <v>117.01179999999999</v>
          </cell>
          <cell r="T86">
            <v>351.03539999999998</v>
          </cell>
          <cell r="U86">
            <v>3</v>
          </cell>
        </row>
        <row r="87">
          <cell r="A87" t="str">
            <v>DCRE4-55B</v>
          </cell>
          <cell r="B87" t="str">
            <v>GS083792</v>
          </cell>
          <cell r="C87">
            <v>1</v>
          </cell>
          <cell r="D87" t="str">
            <v>GI091163</v>
          </cell>
          <cell r="E87">
            <v>20090313</v>
          </cell>
          <cell r="F87" t="str">
            <v>7282</v>
          </cell>
          <cell r="G87" t="str">
            <v>IES INVERT ELECTRIC SYSTEMS LTD.</v>
          </cell>
          <cell r="H87" t="str">
            <v>STOCK SALES</v>
          </cell>
          <cell r="I87">
            <v>1</v>
          </cell>
          <cell r="J87" t="str">
            <v>Mar-2009</v>
          </cell>
          <cell r="K87" t="str">
            <v>Mar-2009</v>
          </cell>
          <cell r="L87" t="str">
            <v>GF</v>
          </cell>
          <cell r="M87" t="str">
            <v>INVERTER</v>
          </cell>
          <cell r="N87" t="str">
            <v>PCS</v>
          </cell>
          <cell r="O87">
            <v>7</v>
          </cell>
          <cell r="P87">
            <v>123</v>
          </cell>
          <cell r="Q87" t="str">
            <v>B+S</v>
          </cell>
          <cell r="R87">
            <v>0</v>
          </cell>
          <cell r="S87">
            <v>117.01179999999999</v>
          </cell>
          <cell r="T87">
            <v>117.01179999999999</v>
          </cell>
          <cell r="U87">
            <v>1</v>
          </cell>
        </row>
        <row r="88">
          <cell r="A88" t="str">
            <v>DCRE4-55B</v>
          </cell>
          <cell r="B88" t="str">
            <v>GS084129</v>
          </cell>
          <cell r="C88">
            <v>6</v>
          </cell>
          <cell r="D88" t="str">
            <v>GI091164</v>
          </cell>
          <cell r="E88">
            <v>20090313</v>
          </cell>
          <cell r="F88" t="str">
            <v>7282</v>
          </cell>
          <cell r="G88" t="str">
            <v>IES INVERT ELECTRIC SYSTEMS LTD.</v>
          </cell>
          <cell r="H88" t="str">
            <v>STOCK SALES</v>
          </cell>
          <cell r="I88">
            <v>0</v>
          </cell>
          <cell r="J88" t="str">
            <v>Mar-2009</v>
          </cell>
          <cell r="K88" t="str">
            <v>Mar-2009</v>
          </cell>
          <cell r="L88" t="str">
            <v>GF</v>
          </cell>
          <cell r="M88" t="str">
            <v>INVERTER</v>
          </cell>
          <cell r="N88" t="str">
            <v>PCS</v>
          </cell>
          <cell r="O88">
            <v>7</v>
          </cell>
          <cell r="P88">
            <v>123</v>
          </cell>
          <cell r="Q88" t="str">
            <v>B+S</v>
          </cell>
          <cell r="R88">
            <v>0</v>
          </cell>
          <cell r="S88">
            <v>117.01179999999999</v>
          </cell>
          <cell r="T88">
            <v>117.01179999999999</v>
          </cell>
          <cell r="U88">
            <v>1</v>
          </cell>
        </row>
        <row r="89">
          <cell r="A89" t="str">
            <v>DCRE4-55B</v>
          </cell>
          <cell r="B89" t="str">
            <v>GS090594</v>
          </cell>
          <cell r="C89">
            <v>29</v>
          </cell>
          <cell r="D89" t="str">
            <v>GI091281</v>
          </cell>
          <cell r="E89">
            <v>20090320</v>
          </cell>
          <cell r="F89" t="str">
            <v>7038</v>
          </cell>
          <cell r="G89" t="str">
            <v>JAECKEL ELEKTRONIK GMBH</v>
          </cell>
          <cell r="H89" t="str">
            <v>STOCK SALES</v>
          </cell>
          <cell r="I89">
            <v>1</v>
          </cell>
          <cell r="J89" t="str">
            <v>Mar-2009</v>
          </cell>
          <cell r="K89" t="str">
            <v>Mar-2009</v>
          </cell>
          <cell r="L89" t="str">
            <v>GF</v>
          </cell>
          <cell r="M89" t="str">
            <v>INVERTER</v>
          </cell>
          <cell r="N89" t="str">
            <v>PCS</v>
          </cell>
          <cell r="O89">
            <v>7</v>
          </cell>
          <cell r="P89">
            <v>123</v>
          </cell>
          <cell r="Q89" t="str">
            <v>B+S</v>
          </cell>
          <cell r="R89">
            <v>0</v>
          </cell>
          <cell r="S89">
            <v>130.93</v>
          </cell>
          <cell r="T89">
            <v>523.72</v>
          </cell>
          <cell r="U89">
            <v>4</v>
          </cell>
        </row>
        <row r="90">
          <cell r="A90" t="str">
            <v>DCRE4-55B</v>
          </cell>
          <cell r="B90" t="str">
            <v>GS090623</v>
          </cell>
          <cell r="C90">
            <v>5</v>
          </cell>
          <cell r="D90" t="str">
            <v>GI091395</v>
          </cell>
          <cell r="E90">
            <v>20090326</v>
          </cell>
          <cell r="F90" t="str">
            <v>7950</v>
          </cell>
          <cell r="G90" t="str">
            <v>FUJI ELECTRIC FA EUROPE (CH) GMBH</v>
          </cell>
          <cell r="H90" t="str">
            <v>STOCK SALES</v>
          </cell>
          <cell r="I90">
            <v>16</v>
          </cell>
          <cell r="J90" t="str">
            <v>Mar-2009</v>
          </cell>
          <cell r="K90" t="str">
            <v>Mar-2009</v>
          </cell>
          <cell r="L90" t="str">
            <v>GF</v>
          </cell>
          <cell r="M90" t="str">
            <v>INVERTER</v>
          </cell>
          <cell r="N90" t="str">
            <v>PCS</v>
          </cell>
          <cell r="O90">
            <v>7</v>
          </cell>
          <cell r="P90">
            <v>123</v>
          </cell>
          <cell r="Q90" t="str">
            <v>B+S</v>
          </cell>
          <cell r="R90">
            <v>0</v>
          </cell>
          <cell r="S90">
            <v>121.5829</v>
          </cell>
          <cell r="T90">
            <v>121.5829</v>
          </cell>
          <cell r="U90">
            <v>1</v>
          </cell>
        </row>
        <row r="91">
          <cell r="A91" t="str">
            <v>DCRE4-55B</v>
          </cell>
          <cell r="B91" t="str">
            <v>GS083792</v>
          </cell>
          <cell r="C91">
            <v>1</v>
          </cell>
          <cell r="D91" t="str">
            <v>GI091491</v>
          </cell>
          <cell r="E91">
            <v>20090331</v>
          </cell>
          <cell r="F91" t="str">
            <v>7282</v>
          </cell>
          <cell r="G91" t="str">
            <v>IES INVERT ELECTRIC SYSTEMS LTD.</v>
          </cell>
          <cell r="H91" t="str">
            <v>STOCK SALES</v>
          </cell>
          <cell r="I91">
            <v>17</v>
          </cell>
          <cell r="J91" t="str">
            <v>Mar-2009</v>
          </cell>
          <cell r="K91" t="str">
            <v>Mar-2009</v>
          </cell>
          <cell r="L91" t="str">
            <v>GF</v>
          </cell>
          <cell r="M91" t="str">
            <v>INVERTER</v>
          </cell>
          <cell r="N91" t="str">
            <v>PCS</v>
          </cell>
          <cell r="O91">
            <v>7</v>
          </cell>
          <cell r="P91">
            <v>123</v>
          </cell>
          <cell r="Q91" t="str">
            <v>B+S</v>
          </cell>
          <cell r="R91">
            <v>0</v>
          </cell>
          <cell r="S91">
            <v>122.7437</v>
          </cell>
          <cell r="T91">
            <v>122.7437</v>
          </cell>
          <cell r="U91">
            <v>1</v>
          </cell>
        </row>
        <row r="92">
          <cell r="A92" t="str">
            <v>DCRE4-7.5</v>
          </cell>
          <cell r="B92" t="str">
            <v>GS090858</v>
          </cell>
          <cell r="C92">
            <v>2</v>
          </cell>
          <cell r="D92" t="str">
            <v>GI091127</v>
          </cell>
          <cell r="E92">
            <v>20090310</v>
          </cell>
          <cell r="F92" t="str">
            <v>7536</v>
          </cell>
          <cell r="G92" t="str">
            <v>ANTRIEBS TECHNIK N?RNBERGER GMBH</v>
          </cell>
          <cell r="H92" t="str">
            <v>STOCK SALES</v>
          </cell>
          <cell r="I92">
            <v>19</v>
          </cell>
          <cell r="J92" t="str">
            <v>Mar-2009</v>
          </cell>
          <cell r="K92" t="str">
            <v>Mar-2009</v>
          </cell>
          <cell r="L92" t="str">
            <v>GF</v>
          </cell>
          <cell r="M92" t="str">
            <v>INVERTER</v>
          </cell>
          <cell r="N92" t="str">
            <v>PCS</v>
          </cell>
          <cell r="O92">
            <v>20</v>
          </cell>
          <cell r="P92">
            <v>26</v>
          </cell>
          <cell r="Q92" t="str">
            <v>B+S</v>
          </cell>
          <cell r="R92">
            <v>0</v>
          </cell>
          <cell r="S92">
            <v>26.215199999999999</v>
          </cell>
          <cell r="T92">
            <v>26.215199999999999</v>
          </cell>
          <cell r="U92">
            <v>1</v>
          </cell>
        </row>
        <row r="93">
          <cell r="A93" t="str">
            <v>DCRE4-7.5</v>
          </cell>
          <cell r="B93" t="str">
            <v>GS090594</v>
          </cell>
          <cell r="C93">
            <v>16</v>
          </cell>
          <cell r="D93" t="str">
            <v>GI091281</v>
          </cell>
          <cell r="E93">
            <v>20090320</v>
          </cell>
          <cell r="F93" t="str">
            <v>7038</v>
          </cell>
          <cell r="G93" t="str">
            <v>JAECKEL ELEKTRONIK GMBH</v>
          </cell>
          <cell r="H93" t="str">
            <v>STOCK SALES</v>
          </cell>
          <cell r="I93">
            <v>27</v>
          </cell>
          <cell r="J93" t="str">
            <v>Mar-2009</v>
          </cell>
          <cell r="K93" t="str">
            <v>Mar-2009</v>
          </cell>
          <cell r="L93" t="str">
            <v>GF</v>
          </cell>
          <cell r="M93" t="str">
            <v>INVERTER</v>
          </cell>
          <cell r="N93" t="str">
            <v>PCS</v>
          </cell>
          <cell r="O93">
            <v>20</v>
          </cell>
          <cell r="P93">
            <v>26</v>
          </cell>
          <cell r="Q93" t="str">
            <v>B+S</v>
          </cell>
          <cell r="R93">
            <v>0</v>
          </cell>
          <cell r="S93">
            <v>25.913399999999999</v>
          </cell>
          <cell r="T93">
            <v>51.826799999999999</v>
          </cell>
          <cell r="U93">
            <v>2</v>
          </cell>
        </row>
        <row r="94">
          <cell r="A94" t="str">
            <v>DCRE4-7.5</v>
          </cell>
          <cell r="B94" t="str">
            <v>GS090594</v>
          </cell>
          <cell r="C94">
            <v>25</v>
          </cell>
          <cell r="D94" t="str">
            <v>GI091281</v>
          </cell>
          <cell r="E94">
            <v>20090320</v>
          </cell>
          <cell r="F94" t="str">
            <v>7038</v>
          </cell>
          <cell r="G94" t="str">
            <v>JAECKEL ELEKTRONIK GMBH</v>
          </cell>
          <cell r="H94" t="str">
            <v>STOCK SALES</v>
          </cell>
          <cell r="I94">
            <v>24</v>
          </cell>
          <cell r="J94" t="str">
            <v>Mar-2009</v>
          </cell>
          <cell r="K94" t="str">
            <v>Mar-2009</v>
          </cell>
          <cell r="L94" t="str">
            <v>GF</v>
          </cell>
          <cell r="M94" t="str">
            <v>INVERTER</v>
          </cell>
          <cell r="N94" t="str">
            <v>PCS</v>
          </cell>
          <cell r="O94">
            <v>20</v>
          </cell>
          <cell r="P94">
            <v>26</v>
          </cell>
          <cell r="Q94" t="str">
            <v>B+S</v>
          </cell>
          <cell r="R94">
            <v>0</v>
          </cell>
          <cell r="S94">
            <v>25.913399999999999</v>
          </cell>
          <cell r="T94">
            <v>77.740200000000002</v>
          </cell>
          <cell r="U94">
            <v>3</v>
          </cell>
        </row>
        <row r="95">
          <cell r="A95" t="str">
            <v>DCRE4-7.5</v>
          </cell>
          <cell r="B95" t="str">
            <v>GS091062</v>
          </cell>
          <cell r="C95">
            <v>8</v>
          </cell>
          <cell r="D95" t="str">
            <v>GI091312</v>
          </cell>
          <cell r="E95">
            <v>20090323</v>
          </cell>
          <cell r="F95" t="str">
            <v>1148</v>
          </cell>
          <cell r="G95" t="str">
            <v>VERMEIRE TRANSMISSIONS</v>
          </cell>
          <cell r="H95" t="str">
            <v>STOCK SALES</v>
          </cell>
          <cell r="I95">
            <v>14</v>
          </cell>
          <cell r="J95" t="str">
            <v>Mar-2009</v>
          </cell>
          <cell r="K95" t="str">
            <v>Mar-2009</v>
          </cell>
          <cell r="L95" t="str">
            <v>GF</v>
          </cell>
          <cell r="M95" t="str">
            <v>INVERTER</v>
          </cell>
          <cell r="N95" t="str">
            <v>PCS</v>
          </cell>
          <cell r="O95">
            <v>20</v>
          </cell>
          <cell r="P95">
            <v>26</v>
          </cell>
          <cell r="Q95" t="str">
            <v>B+S</v>
          </cell>
          <cell r="R95">
            <v>0</v>
          </cell>
          <cell r="S95">
            <v>25.913399999999999</v>
          </cell>
          <cell r="T95">
            <v>259.13400000000001</v>
          </cell>
          <cell r="U95">
            <v>10</v>
          </cell>
        </row>
        <row r="96">
          <cell r="A96" t="str">
            <v>DCRE4-7.5</v>
          </cell>
          <cell r="B96" t="str">
            <v>GS091042</v>
          </cell>
          <cell r="C96">
            <v>5</v>
          </cell>
          <cell r="D96" t="str">
            <v>GI091297</v>
          </cell>
          <cell r="E96">
            <v>20090323</v>
          </cell>
          <cell r="F96" t="str">
            <v>4810</v>
          </cell>
          <cell r="G96" t="str">
            <v>SST SERVO-SYSTEMTECHNIK GMBH</v>
          </cell>
          <cell r="H96" t="str">
            <v>STOCK SALES</v>
          </cell>
          <cell r="I96">
            <v>13</v>
          </cell>
          <cell r="J96" t="str">
            <v>Mar-2009</v>
          </cell>
          <cell r="K96" t="str">
            <v>Mar-2009</v>
          </cell>
          <cell r="L96" t="str">
            <v>GF</v>
          </cell>
          <cell r="M96" t="str">
            <v>INVERTER</v>
          </cell>
          <cell r="N96" t="str">
            <v>PCS</v>
          </cell>
          <cell r="O96">
            <v>20</v>
          </cell>
          <cell r="P96">
            <v>26</v>
          </cell>
          <cell r="Q96" t="str">
            <v>B+S</v>
          </cell>
          <cell r="R96">
            <v>0</v>
          </cell>
          <cell r="S96">
            <v>25.913399999999999</v>
          </cell>
          <cell r="T96">
            <v>25.913399999999999</v>
          </cell>
          <cell r="U96">
            <v>1</v>
          </cell>
        </row>
        <row r="97">
          <cell r="A97" t="str">
            <v>DCRE4-7.5</v>
          </cell>
          <cell r="B97" t="str">
            <v>GS090992</v>
          </cell>
          <cell r="C97">
            <v>2</v>
          </cell>
          <cell r="D97" t="str">
            <v>GI091368</v>
          </cell>
          <cell r="E97">
            <v>20090324</v>
          </cell>
          <cell r="F97" t="str">
            <v>7489</v>
          </cell>
          <cell r="G97" t="str">
            <v>ALPHA MOTION S. A.</v>
          </cell>
          <cell r="H97" t="str">
            <v>STOCK SALES</v>
          </cell>
          <cell r="I97">
            <v>11</v>
          </cell>
          <cell r="J97" t="str">
            <v>Mar-2009</v>
          </cell>
          <cell r="K97" t="str">
            <v>Mar-2009</v>
          </cell>
          <cell r="L97" t="str">
            <v>GF</v>
          </cell>
          <cell r="M97" t="str">
            <v>INVERTER</v>
          </cell>
          <cell r="N97" t="str">
            <v>PCS</v>
          </cell>
          <cell r="O97">
            <v>20</v>
          </cell>
          <cell r="P97">
            <v>26</v>
          </cell>
          <cell r="Q97" t="str">
            <v>B+S</v>
          </cell>
          <cell r="R97">
            <v>0</v>
          </cell>
          <cell r="S97">
            <v>25.913399999999999</v>
          </cell>
          <cell r="T97">
            <v>51.826799999999999</v>
          </cell>
          <cell r="U97">
            <v>2</v>
          </cell>
        </row>
        <row r="98">
          <cell r="A98" t="str">
            <v>DCRE4-7.5</v>
          </cell>
          <cell r="B98" t="str">
            <v>GS091031</v>
          </cell>
          <cell r="C98">
            <v>2</v>
          </cell>
          <cell r="D98" t="str">
            <v>GI091305</v>
          </cell>
          <cell r="E98">
            <v>20090325</v>
          </cell>
          <cell r="F98" t="str">
            <v>7239</v>
          </cell>
          <cell r="G98" t="str">
            <v>NPP BELSOFT INC.</v>
          </cell>
          <cell r="H98" t="str">
            <v>STOCK SALES</v>
          </cell>
          <cell r="I98">
            <v>10</v>
          </cell>
          <cell r="J98" t="str">
            <v>Mar-2009</v>
          </cell>
          <cell r="K98" t="str">
            <v>Mar-2009</v>
          </cell>
          <cell r="L98" t="str">
            <v>GF</v>
          </cell>
          <cell r="M98" t="str">
            <v>INVERTER</v>
          </cell>
          <cell r="N98" t="str">
            <v>PCS</v>
          </cell>
          <cell r="O98">
            <v>20</v>
          </cell>
          <cell r="P98">
            <v>26</v>
          </cell>
          <cell r="Q98" t="str">
            <v>B+S</v>
          </cell>
          <cell r="R98">
            <v>0</v>
          </cell>
          <cell r="S98">
            <v>25.913399999999999</v>
          </cell>
          <cell r="T98">
            <v>25.913399999999999</v>
          </cell>
          <cell r="U98">
            <v>1</v>
          </cell>
        </row>
        <row r="99">
          <cell r="A99" t="str">
            <v>DCRE4-7.5-F</v>
          </cell>
          <cell r="B99" t="str">
            <v>GS090815</v>
          </cell>
          <cell r="C99">
            <v>2</v>
          </cell>
          <cell r="D99" t="str">
            <v>GI090973</v>
          </cell>
          <cell r="E99">
            <v>20090302</v>
          </cell>
          <cell r="F99" t="str">
            <v>7712</v>
          </cell>
          <cell r="G99" t="str">
            <v>SODIMAS</v>
          </cell>
          <cell r="H99" t="str">
            <v>STOCK SALES</v>
          </cell>
          <cell r="I99">
            <v>23</v>
          </cell>
          <cell r="J99" t="str">
            <v>Mar-2009</v>
          </cell>
          <cell r="K99" t="str">
            <v>Mar-2009</v>
          </cell>
          <cell r="L99" t="str">
            <v>GF</v>
          </cell>
          <cell r="M99" t="str">
            <v>INVERTER</v>
          </cell>
          <cell r="N99" t="str">
            <v>PCS</v>
          </cell>
          <cell r="O99">
            <v>24</v>
          </cell>
          <cell r="P99">
            <v>29</v>
          </cell>
          <cell r="Q99" t="str">
            <v>B+S</v>
          </cell>
          <cell r="R99">
            <v>0</v>
          </cell>
          <cell r="S99">
            <v>28.7577</v>
          </cell>
          <cell r="T99">
            <v>28.7577</v>
          </cell>
          <cell r="U99">
            <v>1</v>
          </cell>
        </row>
        <row r="100">
          <cell r="A100" t="str">
            <v>DCRE4-7.5-F</v>
          </cell>
          <cell r="B100" t="str">
            <v>GS090936</v>
          </cell>
          <cell r="C100">
            <v>4</v>
          </cell>
          <cell r="D100" t="str">
            <v>GI091425</v>
          </cell>
          <cell r="E100">
            <v>20090330</v>
          </cell>
          <cell r="F100" t="str">
            <v>4036</v>
          </cell>
          <cell r="G100" t="str">
            <v>NEW LIFT SERVICE CENTER GMBH</v>
          </cell>
          <cell r="H100" t="str">
            <v>STOCK SALES</v>
          </cell>
          <cell r="I100">
            <v>22</v>
          </cell>
          <cell r="J100" t="str">
            <v>Mar-2009</v>
          </cell>
          <cell r="K100" t="str">
            <v>Mar-2009</v>
          </cell>
          <cell r="L100" t="str">
            <v>GF</v>
          </cell>
          <cell r="M100" t="str">
            <v>INVERTER</v>
          </cell>
          <cell r="N100" t="str">
            <v>PCS</v>
          </cell>
          <cell r="O100">
            <v>24</v>
          </cell>
          <cell r="P100">
            <v>29</v>
          </cell>
          <cell r="Q100" t="str">
            <v>B+S</v>
          </cell>
          <cell r="R100">
            <v>0</v>
          </cell>
          <cell r="S100">
            <v>28.7577</v>
          </cell>
          <cell r="T100">
            <v>28.7577</v>
          </cell>
          <cell r="U100">
            <v>1</v>
          </cell>
        </row>
        <row r="101">
          <cell r="A101" t="str">
            <v>DCRE4-7.5-F</v>
          </cell>
          <cell r="B101" t="str">
            <v>GS090679</v>
          </cell>
          <cell r="C101">
            <v>5</v>
          </cell>
          <cell r="D101" t="str">
            <v>GI091423</v>
          </cell>
          <cell r="E101">
            <v>20090330</v>
          </cell>
          <cell r="F101" t="str">
            <v>7848</v>
          </cell>
          <cell r="G101" t="str">
            <v>LM LIFTMATERIAL GMBH</v>
          </cell>
          <cell r="H101" t="str">
            <v>STOCK SALES</v>
          </cell>
          <cell r="I101">
            <v>12</v>
          </cell>
          <cell r="J101" t="str">
            <v>Mar-2009</v>
          </cell>
          <cell r="K101" t="str">
            <v>Mar-2009</v>
          </cell>
          <cell r="L101" t="str">
            <v>GF</v>
          </cell>
          <cell r="M101" t="str">
            <v>INVERTER</v>
          </cell>
          <cell r="N101" t="str">
            <v>PCS</v>
          </cell>
          <cell r="O101">
            <v>24</v>
          </cell>
          <cell r="P101">
            <v>29</v>
          </cell>
          <cell r="Q101" t="str">
            <v>B+S</v>
          </cell>
          <cell r="R101">
            <v>0</v>
          </cell>
          <cell r="S101">
            <v>28.7577</v>
          </cell>
          <cell r="T101">
            <v>287.577</v>
          </cell>
          <cell r="U101">
            <v>10</v>
          </cell>
        </row>
        <row r="102">
          <cell r="A102" t="str">
            <v>DCRE4-7.5-FZ</v>
          </cell>
          <cell r="B102" t="str">
            <v>GS090444</v>
          </cell>
          <cell r="C102">
            <v>4</v>
          </cell>
          <cell r="D102" t="str">
            <v>GI091515</v>
          </cell>
          <cell r="E102">
            <v>20090331</v>
          </cell>
          <cell r="F102" t="str">
            <v>7848</v>
          </cell>
          <cell r="G102" t="str">
            <v>LM LIFTMATERIAL GMBH</v>
          </cell>
          <cell r="H102" t="str">
            <v>STOCK SALES</v>
          </cell>
          <cell r="I102">
            <v>23</v>
          </cell>
          <cell r="J102" t="str">
            <v>Mar-2009</v>
          </cell>
          <cell r="K102" t="str">
            <v>Mar-2009</v>
          </cell>
          <cell r="L102" t="str">
            <v>GF</v>
          </cell>
          <cell r="M102" t="str">
            <v>INVERTER</v>
          </cell>
          <cell r="N102" t="str">
            <v>PCS</v>
          </cell>
          <cell r="O102">
            <v>14</v>
          </cell>
          <cell r="P102">
            <v>31</v>
          </cell>
          <cell r="Q102" t="str">
            <v>B+S</v>
          </cell>
          <cell r="R102">
            <v>0</v>
          </cell>
          <cell r="S102">
            <v>30.593299999999999</v>
          </cell>
          <cell r="T102">
            <v>30.593299999999999</v>
          </cell>
          <cell r="U102">
            <v>1</v>
          </cell>
        </row>
        <row r="103">
          <cell r="A103" t="str">
            <v>DCRE4-7.5-FZ</v>
          </cell>
          <cell r="B103" t="str">
            <v>GS090446</v>
          </cell>
          <cell r="C103">
            <v>4</v>
          </cell>
          <cell r="D103" t="str">
            <v>GI091517</v>
          </cell>
          <cell r="E103">
            <v>20090331</v>
          </cell>
          <cell r="F103" t="str">
            <v>7848</v>
          </cell>
          <cell r="G103" t="str">
            <v>LM LIFTMATERIAL GMBH</v>
          </cell>
          <cell r="H103" t="str">
            <v>STOCK SALES</v>
          </cell>
          <cell r="I103">
            <v>22</v>
          </cell>
          <cell r="J103" t="str">
            <v>Mar-2009</v>
          </cell>
          <cell r="K103" t="str">
            <v>Mar-2009</v>
          </cell>
          <cell r="L103" t="str">
            <v>GF</v>
          </cell>
          <cell r="M103" t="str">
            <v>INVERTER</v>
          </cell>
          <cell r="N103" t="str">
            <v>PCS</v>
          </cell>
          <cell r="O103">
            <v>14</v>
          </cell>
          <cell r="P103">
            <v>31</v>
          </cell>
          <cell r="Q103" t="str">
            <v>B+S</v>
          </cell>
          <cell r="R103">
            <v>0</v>
          </cell>
          <cell r="S103">
            <v>30.593299999999999</v>
          </cell>
          <cell r="T103">
            <v>30.593299999999999</v>
          </cell>
          <cell r="U103">
            <v>1</v>
          </cell>
        </row>
        <row r="104">
          <cell r="A104" t="str">
            <v>DCRE4-75B</v>
          </cell>
          <cell r="B104" t="str">
            <v>GS090616</v>
          </cell>
          <cell r="C104">
            <v>145</v>
          </cell>
          <cell r="D104" t="str">
            <v>GI091039</v>
          </cell>
          <cell r="E104">
            <v>20090309</v>
          </cell>
          <cell r="F104" t="str">
            <v>4028</v>
          </cell>
          <cell r="G104" t="str">
            <v>KON-TEK AUTOMATION AND DRIVES</v>
          </cell>
          <cell r="H104" t="str">
            <v>STOCK SALES</v>
          </cell>
          <cell r="I104">
            <v>4</v>
          </cell>
          <cell r="J104" t="str">
            <v>Mar-2009</v>
          </cell>
          <cell r="K104" t="str">
            <v>Mar-2009</v>
          </cell>
          <cell r="L104" t="str">
            <v>GF</v>
          </cell>
          <cell r="M104" t="str">
            <v>INVERTER</v>
          </cell>
          <cell r="N104" t="str">
            <v>PCS</v>
          </cell>
          <cell r="O104">
            <v>9</v>
          </cell>
          <cell r="P104">
            <v>162</v>
          </cell>
          <cell r="Q104" t="str">
            <v>B+S</v>
          </cell>
          <cell r="R104">
            <v>0</v>
          </cell>
          <cell r="S104">
            <v>162.44569999999999</v>
          </cell>
          <cell r="T104">
            <v>812.22849999999994</v>
          </cell>
          <cell r="U104">
            <v>5</v>
          </cell>
        </row>
        <row r="105">
          <cell r="A105" t="str">
            <v>DCRE4-90B</v>
          </cell>
          <cell r="B105" t="str">
            <v>GS090204</v>
          </cell>
          <cell r="C105">
            <v>6</v>
          </cell>
          <cell r="D105" t="str">
            <v>GI091165</v>
          </cell>
          <cell r="E105">
            <v>20090313</v>
          </cell>
          <cell r="F105" t="str">
            <v>7282</v>
          </cell>
          <cell r="G105" t="str">
            <v>IES INVERT ELECTRIC SYSTEMS LTD.</v>
          </cell>
          <cell r="H105" t="str">
            <v>STOCK SALES</v>
          </cell>
          <cell r="I105">
            <v>11</v>
          </cell>
          <cell r="J105" t="str">
            <v>Mar-2009</v>
          </cell>
          <cell r="K105" t="str">
            <v>Mar-2009</v>
          </cell>
          <cell r="L105" t="str">
            <v>GF</v>
          </cell>
          <cell r="M105" t="str">
            <v>INVERTER</v>
          </cell>
          <cell r="N105" t="str">
            <v>PCS</v>
          </cell>
          <cell r="O105">
            <v>6</v>
          </cell>
          <cell r="P105">
            <v>192</v>
          </cell>
          <cell r="Q105" t="str">
            <v>B+S</v>
          </cell>
          <cell r="R105">
            <v>0</v>
          </cell>
          <cell r="S105">
            <v>191.8665</v>
          </cell>
          <cell r="T105">
            <v>575.59950000000003</v>
          </cell>
          <cell r="U105">
            <v>3</v>
          </cell>
        </row>
        <row r="106">
          <cell r="A106" t="str">
            <v>GEHAEUSE 38700</v>
          </cell>
          <cell r="B106" t="str">
            <v>GS090761</v>
          </cell>
          <cell r="C106">
            <v>5</v>
          </cell>
          <cell r="D106" t="str">
            <v>GI091105</v>
          </cell>
          <cell r="E106">
            <v>20090306</v>
          </cell>
          <cell r="F106" t="str">
            <v>7848</v>
          </cell>
          <cell r="G106" t="str">
            <v>LM LIFTMATERIAL GMBH</v>
          </cell>
          <cell r="H106" t="str">
            <v>STOCK SALES</v>
          </cell>
          <cell r="I106">
            <v>165</v>
          </cell>
          <cell r="J106" t="str">
            <v>Mar-2009</v>
          </cell>
          <cell r="K106" t="str">
            <v>Mar-2009</v>
          </cell>
          <cell r="L106" t="str">
            <v>GF</v>
          </cell>
          <cell r="M106" t="str">
            <v>INVERTER</v>
          </cell>
          <cell r="N106" t="str">
            <v>PCS</v>
          </cell>
          <cell r="O106">
            <v>166</v>
          </cell>
          <cell r="P106">
            <v>68</v>
          </cell>
          <cell r="Q106" t="str">
            <v>CABINET</v>
          </cell>
          <cell r="R106">
            <v>0</v>
          </cell>
          <cell r="S106">
            <v>67.5</v>
          </cell>
          <cell r="T106">
            <v>67.5</v>
          </cell>
          <cell r="U106">
            <v>1</v>
          </cell>
        </row>
        <row r="107">
          <cell r="A107" t="str">
            <v>GEHAEUSE 38700</v>
          </cell>
          <cell r="B107" t="str">
            <v>GS090084</v>
          </cell>
          <cell r="C107">
            <v>8</v>
          </cell>
          <cell r="D107" t="str">
            <v>GI091203</v>
          </cell>
          <cell r="E107">
            <v>20090313</v>
          </cell>
          <cell r="F107" t="str">
            <v>7848</v>
          </cell>
          <cell r="G107" t="str">
            <v>LM LIFTMATERIAL GMBH</v>
          </cell>
          <cell r="H107" t="str">
            <v>STOCK SALES</v>
          </cell>
          <cell r="I107">
            <v>164</v>
          </cell>
          <cell r="J107" t="str">
            <v>Mar-2009</v>
          </cell>
          <cell r="K107" t="str">
            <v>Mar-2009</v>
          </cell>
          <cell r="L107" t="str">
            <v>GF</v>
          </cell>
          <cell r="M107" t="str">
            <v>INVERTER</v>
          </cell>
          <cell r="N107" t="str">
            <v>PCS</v>
          </cell>
          <cell r="O107">
            <v>166</v>
          </cell>
          <cell r="P107">
            <v>68</v>
          </cell>
          <cell r="Q107" t="str">
            <v>CABINET</v>
          </cell>
          <cell r="R107">
            <v>0</v>
          </cell>
          <cell r="S107">
            <v>67.5</v>
          </cell>
          <cell r="T107">
            <v>67.5</v>
          </cell>
          <cell r="U107">
            <v>1</v>
          </cell>
        </row>
        <row r="108">
          <cell r="A108" t="str">
            <v>GEHAEUSE 38700</v>
          </cell>
          <cell r="B108" t="str">
            <v>GS090540</v>
          </cell>
          <cell r="C108">
            <v>10</v>
          </cell>
          <cell r="D108" t="str">
            <v>GI091204</v>
          </cell>
          <cell r="E108">
            <v>20090313</v>
          </cell>
          <cell r="F108" t="str">
            <v>7848</v>
          </cell>
          <cell r="G108" t="str">
            <v>LM LIFTMATERIAL GMBH</v>
          </cell>
          <cell r="H108" t="str">
            <v>STOCK SALES</v>
          </cell>
          <cell r="I108">
            <v>163</v>
          </cell>
          <cell r="J108" t="str">
            <v>Mar-2009</v>
          </cell>
          <cell r="K108" t="str">
            <v>Mar-2009</v>
          </cell>
          <cell r="L108" t="str">
            <v>GF</v>
          </cell>
          <cell r="M108" t="str">
            <v>INVERTER</v>
          </cell>
          <cell r="N108" t="str">
            <v>PCS</v>
          </cell>
          <cell r="O108">
            <v>166</v>
          </cell>
          <cell r="P108">
            <v>68</v>
          </cell>
          <cell r="Q108" t="str">
            <v>CABINET</v>
          </cell>
          <cell r="R108">
            <v>0</v>
          </cell>
          <cell r="S108">
            <v>67.5</v>
          </cell>
          <cell r="T108">
            <v>67.5</v>
          </cell>
          <cell r="U108">
            <v>1</v>
          </cell>
        </row>
        <row r="109">
          <cell r="A109" t="str">
            <v>GEHAEUSE 38700</v>
          </cell>
          <cell r="B109" t="str">
            <v>GS090444</v>
          </cell>
          <cell r="C109">
            <v>6</v>
          </cell>
          <cell r="D109" t="str">
            <v>GI091515</v>
          </cell>
          <cell r="E109">
            <v>20090331</v>
          </cell>
          <cell r="F109" t="str">
            <v>7848</v>
          </cell>
          <cell r="G109" t="str">
            <v>LM LIFTMATERIAL GMBH</v>
          </cell>
          <cell r="H109" t="str">
            <v>STOCK SALES</v>
          </cell>
          <cell r="I109">
            <v>162</v>
          </cell>
          <cell r="J109" t="str">
            <v>Mar-2009</v>
          </cell>
          <cell r="K109" t="str">
            <v>Mar-2009</v>
          </cell>
          <cell r="L109" t="str">
            <v>GF</v>
          </cell>
          <cell r="M109" t="str">
            <v>INVERTER</v>
          </cell>
          <cell r="N109" t="str">
            <v>PCS</v>
          </cell>
          <cell r="O109">
            <v>166</v>
          </cell>
          <cell r="P109">
            <v>68</v>
          </cell>
          <cell r="Q109" t="str">
            <v>CABINET</v>
          </cell>
          <cell r="R109">
            <v>0</v>
          </cell>
          <cell r="S109">
            <v>67.5</v>
          </cell>
          <cell r="T109">
            <v>67.5</v>
          </cell>
          <cell r="U109">
            <v>1</v>
          </cell>
        </row>
        <row r="110">
          <cell r="A110" t="str">
            <v>GEHAEUSE 38700</v>
          </cell>
          <cell r="B110" t="str">
            <v>GS090539</v>
          </cell>
          <cell r="C110">
            <v>6</v>
          </cell>
          <cell r="D110" t="str">
            <v>GI091516</v>
          </cell>
          <cell r="E110">
            <v>20090331</v>
          </cell>
          <cell r="F110" t="str">
            <v>7848</v>
          </cell>
          <cell r="G110" t="str">
            <v>LM LIFTMATERIAL GMBH</v>
          </cell>
          <cell r="H110" t="str">
            <v>STOCK SALES</v>
          </cell>
          <cell r="I110">
            <v>161</v>
          </cell>
          <cell r="J110" t="str">
            <v>Mar-2009</v>
          </cell>
          <cell r="K110" t="str">
            <v>Mar-2009</v>
          </cell>
          <cell r="L110" t="str">
            <v>GF</v>
          </cell>
          <cell r="M110" t="str">
            <v>INVERTER</v>
          </cell>
          <cell r="N110" t="str">
            <v>PCS</v>
          </cell>
          <cell r="O110">
            <v>166</v>
          </cell>
          <cell r="P110">
            <v>68</v>
          </cell>
          <cell r="Q110" t="str">
            <v>CABINET</v>
          </cell>
          <cell r="R110">
            <v>0</v>
          </cell>
          <cell r="S110">
            <v>67.5</v>
          </cell>
          <cell r="T110">
            <v>67.5</v>
          </cell>
          <cell r="U110">
            <v>1</v>
          </cell>
        </row>
        <row r="111">
          <cell r="A111" t="str">
            <v>GEHAEUSE 38700</v>
          </cell>
          <cell r="B111" t="str">
            <v>GS090446</v>
          </cell>
          <cell r="C111">
            <v>6</v>
          </cell>
          <cell r="D111" t="str">
            <v>GI091517</v>
          </cell>
          <cell r="E111">
            <v>20090331</v>
          </cell>
          <cell r="F111" t="str">
            <v>7848</v>
          </cell>
          <cell r="G111" t="str">
            <v>LM LIFTMATERIAL GMBH</v>
          </cell>
          <cell r="H111" t="str">
            <v>STOCK SALES</v>
          </cell>
          <cell r="I111">
            <v>160</v>
          </cell>
          <cell r="J111" t="str">
            <v>Mar-2009</v>
          </cell>
          <cell r="K111" t="str">
            <v>Mar-2009</v>
          </cell>
          <cell r="L111" t="str">
            <v>GF</v>
          </cell>
          <cell r="M111" t="str">
            <v>INVERTER</v>
          </cell>
          <cell r="N111" t="str">
            <v>PCS</v>
          </cell>
          <cell r="O111">
            <v>166</v>
          </cell>
          <cell r="P111">
            <v>68</v>
          </cell>
          <cell r="Q111" t="str">
            <v>CABINET</v>
          </cell>
          <cell r="R111">
            <v>0</v>
          </cell>
          <cell r="S111">
            <v>67.5</v>
          </cell>
          <cell r="T111">
            <v>67.5</v>
          </cell>
          <cell r="U111">
            <v>1</v>
          </cell>
        </row>
        <row r="112">
          <cell r="A112" t="str">
            <v>GEHAEUSE 38700</v>
          </cell>
          <cell r="B112" t="str">
            <v>GS084308</v>
          </cell>
          <cell r="C112">
            <v>6</v>
          </cell>
          <cell r="D112" t="str">
            <v>GI091518</v>
          </cell>
          <cell r="E112">
            <v>20090331</v>
          </cell>
          <cell r="F112" t="str">
            <v>7848</v>
          </cell>
          <cell r="G112" t="str">
            <v>LM LIFTMATERIAL GMBH</v>
          </cell>
          <cell r="H112" t="str">
            <v>STOCK SALES</v>
          </cell>
          <cell r="I112">
            <v>159</v>
          </cell>
          <cell r="J112" t="str">
            <v>Mar-2009</v>
          </cell>
          <cell r="K112" t="str">
            <v>Mar-2009</v>
          </cell>
          <cell r="L112" t="str">
            <v>GF</v>
          </cell>
          <cell r="M112" t="str">
            <v>INVERTER</v>
          </cell>
          <cell r="N112" t="str">
            <v>PCS</v>
          </cell>
          <cell r="O112">
            <v>166</v>
          </cell>
          <cell r="P112">
            <v>68</v>
          </cell>
          <cell r="Q112" t="str">
            <v>CABINET</v>
          </cell>
          <cell r="R112">
            <v>0</v>
          </cell>
          <cell r="S112">
            <v>67.5</v>
          </cell>
          <cell r="T112">
            <v>67.5</v>
          </cell>
          <cell r="U112">
            <v>1</v>
          </cell>
        </row>
        <row r="113">
          <cell r="A113" t="str">
            <v>GEHAEUSE 38700</v>
          </cell>
          <cell r="B113" t="str">
            <v>GS084307</v>
          </cell>
          <cell r="C113">
            <v>6</v>
          </cell>
          <cell r="D113" t="str">
            <v>GI091519</v>
          </cell>
          <cell r="E113">
            <v>20090331</v>
          </cell>
          <cell r="F113" t="str">
            <v>7848</v>
          </cell>
          <cell r="G113" t="str">
            <v>LM LIFTMATERIAL GMBH</v>
          </cell>
          <cell r="H113" t="str">
            <v>STOCK SALES</v>
          </cell>
          <cell r="I113">
            <v>158</v>
          </cell>
          <cell r="J113" t="str">
            <v>Mar-2009</v>
          </cell>
          <cell r="K113" t="str">
            <v>Mar-2009</v>
          </cell>
          <cell r="L113" t="str">
            <v>GF</v>
          </cell>
          <cell r="M113" t="str">
            <v>INVERTER</v>
          </cell>
          <cell r="N113" t="str">
            <v>PCS</v>
          </cell>
          <cell r="O113">
            <v>166</v>
          </cell>
          <cell r="P113">
            <v>68</v>
          </cell>
          <cell r="Q113" t="str">
            <v>CABINET</v>
          </cell>
          <cell r="R113">
            <v>0</v>
          </cell>
          <cell r="S113">
            <v>67.5</v>
          </cell>
          <cell r="T113">
            <v>67.5</v>
          </cell>
          <cell r="U113">
            <v>1</v>
          </cell>
        </row>
        <row r="114">
          <cell r="A114" t="str">
            <v>GEHAEUSE 38700</v>
          </cell>
          <cell r="B114" t="str">
            <v>GS084306</v>
          </cell>
          <cell r="C114">
            <v>6</v>
          </cell>
          <cell r="D114" t="str">
            <v>GI091520</v>
          </cell>
          <cell r="E114">
            <v>20090331</v>
          </cell>
          <cell r="F114" t="str">
            <v>7848</v>
          </cell>
          <cell r="G114" t="str">
            <v>LM LIFTMATERIAL GMBH</v>
          </cell>
          <cell r="H114" t="str">
            <v>STOCK SALES</v>
          </cell>
          <cell r="I114">
            <v>157</v>
          </cell>
          <cell r="J114" t="str">
            <v>Mar-2009</v>
          </cell>
          <cell r="K114" t="str">
            <v>Mar-2009</v>
          </cell>
          <cell r="L114" t="str">
            <v>GF</v>
          </cell>
          <cell r="M114" t="str">
            <v>INVERTER</v>
          </cell>
          <cell r="N114" t="str">
            <v>PCS</v>
          </cell>
          <cell r="O114">
            <v>166</v>
          </cell>
          <cell r="P114">
            <v>68</v>
          </cell>
          <cell r="Q114" t="str">
            <v>CABINET</v>
          </cell>
          <cell r="R114">
            <v>0</v>
          </cell>
          <cell r="S114">
            <v>67.5</v>
          </cell>
          <cell r="T114">
            <v>67.5</v>
          </cell>
          <cell r="U114">
            <v>1</v>
          </cell>
        </row>
        <row r="115">
          <cell r="A115" t="str">
            <v>GEHAEUSE 38700</v>
          </cell>
          <cell r="B115" t="str">
            <v>GS084305</v>
          </cell>
          <cell r="C115">
            <v>6</v>
          </cell>
          <cell r="D115" t="str">
            <v>GI091521</v>
          </cell>
          <cell r="E115">
            <v>20090331</v>
          </cell>
          <cell r="F115" t="str">
            <v>7848</v>
          </cell>
          <cell r="G115" t="str">
            <v>LM LIFTMATERIAL GMBH</v>
          </cell>
          <cell r="H115" t="str">
            <v>STOCK SALES</v>
          </cell>
          <cell r="I115">
            <v>156</v>
          </cell>
          <cell r="J115" t="str">
            <v>Mar-2009</v>
          </cell>
          <cell r="K115" t="str">
            <v>Mar-2009</v>
          </cell>
          <cell r="L115" t="str">
            <v>GF</v>
          </cell>
          <cell r="M115" t="str">
            <v>INVERTER</v>
          </cell>
          <cell r="N115" t="str">
            <v>PCS</v>
          </cell>
          <cell r="O115">
            <v>166</v>
          </cell>
          <cell r="P115">
            <v>68</v>
          </cell>
          <cell r="Q115" t="str">
            <v>CABINET</v>
          </cell>
          <cell r="R115">
            <v>0</v>
          </cell>
          <cell r="S115">
            <v>67.5</v>
          </cell>
          <cell r="T115">
            <v>67.5</v>
          </cell>
          <cell r="U115">
            <v>1</v>
          </cell>
        </row>
        <row r="116">
          <cell r="A116" t="str">
            <v>GEHAEUSE 38700</v>
          </cell>
          <cell r="B116" t="str">
            <v>GS084304</v>
          </cell>
          <cell r="C116">
            <v>6</v>
          </cell>
          <cell r="D116" t="str">
            <v>GI091522</v>
          </cell>
          <cell r="E116">
            <v>20090331</v>
          </cell>
          <cell r="F116" t="str">
            <v>7848</v>
          </cell>
          <cell r="G116" t="str">
            <v>LM LIFTMATERIAL GMBH</v>
          </cell>
          <cell r="H116" t="str">
            <v>STOCK SALES</v>
          </cell>
          <cell r="I116">
            <v>155</v>
          </cell>
          <cell r="J116" t="str">
            <v>Mar-2009</v>
          </cell>
          <cell r="K116" t="str">
            <v>Mar-2009</v>
          </cell>
          <cell r="L116" t="str">
            <v>GF</v>
          </cell>
          <cell r="M116" t="str">
            <v>INVERTER</v>
          </cell>
          <cell r="N116" t="str">
            <v>PCS</v>
          </cell>
          <cell r="O116">
            <v>166</v>
          </cell>
          <cell r="P116">
            <v>68</v>
          </cell>
          <cell r="Q116" t="str">
            <v>CABINET</v>
          </cell>
          <cell r="R116">
            <v>0</v>
          </cell>
          <cell r="S116">
            <v>67.5</v>
          </cell>
          <cell r="T116">
            <v>67.5</v>
          </cell>
          <cell r="U116">
            <v>1</v>
          </cell>
        </row>
        <row r="117">
          <cell r="A117" t="str">
            <v>GEHAEUSE 38700</v>
          </cell>
          <cell r="B117" t="str">
            <v>GS084340</v>
          </cell>
          <cell r="C117">
            <v>6</v>
          </cell>
          <cell r="D117" t="str">
            <v>GI091523</v>
          </cell>
          <cell r="E117">
            <v>20090331</v>
          </cell>
          <cell r="F117" t="str">
            <v>7848</v>
          </cell>
          <cell r="G117" t="str">
            <v>LM LIFTMATERIAL GMBH</v>
          </cell>
          <cell r="H117" t="str">
            <v>STOCK SALES</v>
          </cell>
          <cell r="I117">
            <v>154</v>
          </cell>
          <cell r="J117" t="str">
            <v>Mar-2009</v>
          </cell>
          <cell r="K117" t="str">
            <v>Mar-2009</v>
          </cell>
          <cell r="L117" t="str">
            <v>GF</v>
          </cell>
          <cell r="M117" t="str">
            <v>INVERTER</v>
          </cell>
          <cell r="N117" t="str">
            <v>PCS</v>
          </cell>
          <cell r="O117">
            <v>166</v>
          </cell>
          <cell r="P117">
            <v>68</v>
          </cell>
          <cell r="Q117" t="str">
            <v>CABINET</v>
          </cell>
          <cell r="R117">
            <v>0</v>
          </cell>
          <cell r="S117">
            <v>67.5</v>
          </cell>
          <cell r="T117">
            <v>67.5</v>
          </cell>
          <cell r="U117">
            <v>1</v>
          </cell>
        </row>
        <row r="118">
          <cell r="A118" t="str">
            <v>GEHAEUSE 38700</v>
          </cell>
          <cell r="B118" t="str">
            <v>GS084339</v>
          </cell>
          <cell r="C118">
            <v>6</v>
          </cell>
          <cell r="D118" t="str">
            <v>GI091524</v>
          </cell>
          <cell r="E118">
            <v>20090331</v>
          </cell>
          <cell r="F118" t="str">
            <v>7848</v>
          </cell>
          <cell r="G118" t="str">
            <v>LM LIFTMATERIAL GMBH</v>
          </cell>
          <cell r="H118" t="str">
            <v>STOCK SALES</v>
          </cell>
          <cell r="I118">
            <v>153</v>
          </cell>
          <cell r="J118" t="str">
            <v>Mar-2009</v>
          </cell>
          <cell r="K118" t="str">
            <v>Mar-2009</v>
          </cell>
          <cell r="L118" t="str">
            <v>GF</v>
          </cell>
          <cell r="M118" t="str">
            <v>INVERTER</v>
          </cell>
          <cell r="N118" t="str">
            <v>PCS</v>
          </cell>
          <cell r="O118">
            <v>166</v>
          </cell>
          <cell r="P118">
            <v>68</v>
          </cell>
          <cell r="Q118" t="str">
            <v>CABINET</v>
          </cell>
          <cell r="R118">
            <v>0</v>
          </cell>
          <cell r="S118">
            <v>67.5</v>
          </cell>
          <cell r="T118">
            <v>67.5</v>
          </cell>
          <cell r="U118">
            <v>1</v>
          </cell>
        </row>
        <row r="119">
          <cell r="A119" t="str">
            <v>GEHAEUSE 38700</v>
          </cell>
          <cell r="B119" t="str">
            <v>GS084338</v>
          </cell>
          <cell r="C119">
            <v>6</v>
          </cell>
          <cell r="D119" t="str">
            <v>GI091525</v>
          </cell>
          <cell r="E119">
            <v>20090331</v>
          </cell>
          <cell r="F119" t="str">
            <v>7848</v>
          </cell>
          <cell r="G119" t="str">
            <v>LM LIFTMATERIAL GMBH</v>
          </cell>
          <cell r="H119" t="str">
            <v>STOCK SALES</v>
          </cell>
          <cell r="I119">
            <v>152</v>
          </cell>
          <cell r="J119" t="str">
            <v>Mar-2009</v>
          </cell>
          <cell r="K119" t="str">
            <v>Mar-2009</v>
          </cell>
          <cell r="L119" t="str">
            <v>GF</v>
          </cell>
          <cell r="M119" t="str">
            <v>INVERTER</v>
          </cell>
          <cell r="N119" t="str">
            <v>PCS</v>
          </cell>
          <cell r="O119">
            <v>166</v>
          </cell>
          <cell r="P119">
            <v>68</v>
          </cell>
          <cell r="Q119" t="str">
            <v>CABINET</v>
          </cell>
          <cell r="R119">
            <v>0</v>
          </cell>
          <cell r="S119">
            <v>67.5</v>
          </cell>
          <cell r="T119">
            <v>67.5</v>
          </cell>
          <cell r="U119">
            <v>1</v>
          </cell>
        </row>
        <row r="120">
          <cell r="A120" t="str">
            <v>P9900561003 CU-MRL</v>
          </cell>
          <cell r="B120" t="str">
            <v>GS090084</v>
          </cell>
          <cell r="C120">
            <v>11</v>
          </cell>
          <cell r="D120" t="str">
            <v>GI091203</v>
          </cell>
          <cell r="E120">
            <v>20090313</v>
          </cell>
          <cell r="F120" t="str">
            <v>7848</v>
          </cell>
          <cell r="G120" t="str">
            <v>LM LIFTMATERIAL GMBH</v>
          </cell>
          <cell r="H120" t="str">
            <v>STOCK SALES</v>
          </cell>
          <cell r="I120">
            <v>0</v>
          </cell>
          <cell r="J120" t="str">
            <v>Mar-2009</v>
          </cell>
          <cell r="K120" t="str">
            <v>Mar-2009</v>
          </cell>
          <cell r="L120" t="str">
            <v>GF</v>
          </cell>
          <cell r="M120" t="str">
            <v>INVERTER</v>
          </cell>
          <cell r="N120" t="str">
            <v>PCS</v>
          </cell>
          <cell r="O120">
            <v>0</v>
          </cell>
          <cell r="P120">
            <v>6</v>
          </cell>
          <cell r="Q120" t="str">
            <v>CABINET</v>
          </cell>
          <cell r="R120">
            <v>0</v>
          </cell>
          <cell r="S120">
            <v>5.97</v>
          </cell>
          <cell r="T120">
            <v>5.97</v>
          </cell>
          <cell r="U120">
            <v>1</v>
          </cell>
        </row>
        <row r="121">
          <cell r="A121" t="str">
            <v>P9900561003 MEHRPREIS PRO M</v>
          </cell>
          <cell r="B121" t="str">
            <v>GS090084</v>
          </cell>
          <cell r="C121">
            <v>2</v>
          </cell>
          <cell r="D121" t="str">
            <v>GI091203</v>
          </cell>
          <cell r="E121">
            <v>20090313</v>
          </cell>
          <cell r="F121" t="str">
            <v>7848</v>
          </cell>
          <cell r="G121" t="str">
            <v>LM LIFTMATERIAL GMBH</v>
          </cell>
          <cell r="H121" t="str">
            <v>STOCK SALES</v>
          </cell>
          <cell r="I121">
            <v>0</v>
          </cell>
          <cell r="J121" t="str">
            <v>Mar-2009</v>
          </cell>
          <cell r="K121" t="str">
            <v>Mar-2009</v>
          </cell>
          <cell r="L121" t="str">
            <v>GF</v>
          </cell>
          <cell r="M121" t="str">
            <v>INVERTER</v>
          </cell>
          <cell r="N121" t="str">
            <v>PCS</v>
          </cell>
          <cell r="O121">
            <v>0</v>
          </cell>
          <cell r="P121">
            <v>2</v>
          </cell>
          <cell r="Q121" t="str">
            <v>CABINET</v>
          </cell>
          <cell r="R121">
            <v>0</v>
          </cell>
          <cell r="S121">
            <v>1.96</v>
          </cell>
          <cell r="T121">
            <v>27.44</v>
          </cell>
          <cell r="U121">
            <v>14</v>
          </cell>
        </row>
        <row r="122">
          <cell r="A122" t="str">
            <v>P9900561009</v>
          </cell>
          <cell r="B122" t="str">
            <v>GS090540</v>
          </cell>
          <cell r="C122">
            <v>13</v>
          </cell>
          <cell r="D122" t="str">
            <v>GI091204</v>
          </cell>
          <cell r="E122">
            <v>20090313</v>
          </cell>
          <cell r="F122" t="str">
            <v>7848</v>
          </cell>
          <cell r="G122" t="str">
            <v>LM LIFTMATERIAL GMBH</v>
          </cell>
          <cell r="H122" t="str">
            <v>STOCK SALES</v>
          </cell>
          <cell r="I122">
            <v>0</v>
          </cell>
          <cell r="J122" t="str">
            <v>Mar-2009</v>
          </cell>
          <cell r="K122" t="str">
            <v>Mar-2009</v>
          </cell>
          <cell r="L122" t="str">
            <v>GF</v>
          </cell>
          <cell r="M122" t="str">
            <v>INVERTER</v>
          </cell>
          <cell r="N122" t="str">
            <v>PCS</v>
          </cell>
          <cell r="O122">
            <v>0</v>
          </cell>
          <cell r="P122">
            <v>108</v>
          </cell>
          <cell r="Q122" t="str">
            <v>CABINET</v>
          </cell>
          <cell r="R122">
            <v>0</v>
          </cell>
          <cell r="S122">
            <v>108.26</v>
          </cell>
          <cell r="T122">
            <v>108.26</v>
          </cell>
          <cell r="U122">
            <v>1</v>
          </cell>
        </row>
        <row r="123">
          <cell r="A123" t="str">
            <v>P9900561009 CU-MRL</v>
          </cell>
          <cell r="B123" t="str">
            <v>GS090540</v>
          </cell>
          <cell r="C123">
            <v>14</v>
          </cell>
          <cell r="D123" t="str">
            <v>GI091204</v>
          </cell>
          <cell r="E123">
            <v>20090313</v>
          </cell>
          <cell r="F123" t="str">
            <v>7848</v>
          </cell>
          <cell r="G123" t="str">
            <v>LM LIFTMATERIAL GMBH</v>
          </cell>
          <cell r="H123" t="str">
            <v>STOCK SALES</v>
          </cell>
          <cell r="I123">
            <v>0</v>
          </cell>
          <cell r="J123" t="str">
            <v>Mar-2009</v>
          </cell>
          <cell r="K123" t="str">
            <v>Mar-2009</v>
          </cell>
          <cell r="L123" t="str">
            <v>GF</v>
          </cell>
          <cell r="M123" t="str">
            <v>INVERTER</v>
          </cell>
          <cell r="N123" t="str">
            <v>PCS</v>
          </cell>
          <cell r="O123">
            <v>0</v>
          </cell>
          <cell r="P123">
            <v>11</v>
          </cell>
          <cell r="Q123" t="str">
            <v>CABINET</v>
          </cell>
          <cell r="R123">
            <v>0</v>
          </cell>
          <cell r="S123">
            <v>10.66</v>
          </cell>
          <cell r="T123">
            <v>10.66</v>
          </cell>
          <cell r="U123">
            <v>1</v>
          </cell>
        </row>
        <row r="124">
          <cell r="A124" t="str">
            <v>P9900561009 MEHRPREIS PRO M</v>
          </cell>
          <cell r="B124" t="str">
            <v>GS090540</v>
          </cell>
          <cell r="C124">
            <v>12</v>
          </cell>
          <cell r="D124" t="str">
            <v>GI091204</v>
          </cell>
          <cell r="E124">
            <v>20090313</v>
          </cell>
          <cell r="F124" t="str">
            <v>7848</v>
          </cell>
          <cell r="G124" t="str">
            <v>LM LIFTMATERIAL GMBH</v>
          </cell>
          <cell r="H124" t="str">
            <v>STOCK SALES</v>
          </cell>
          <cell r="I124">
            <v>0</v>
          </cell>
          <cell r="J124" t="str">
            <v>Mar-2009</v>
          </cell>
          <cell r="K124" t="str">
            <v>Mar-2009</v>
          </cell>
          <cell r="L124" t="str">
            <v>GF</v>
          </cell>
          <cell r="M124" t="str">
            <v>INVERTER</v>
          </cell>
          <cell r="N124" t="str">
            <v>PCS</v>
          </cell>
          <cell r="O124">
            <v>0</v>
          </cell>
          <cell r="P124">
            <v>3</v>
          </cell>
          <cell r="Q124" t="str">
            <v>CABINET</v>
          </cell>
          <cell r="R124">
            <v>0</v>
          </cell>
          <cell r="S124">
            <v>2.77</v>
          </cell>
          <cell r="T124">
            <v>52.63</v>
          </cell>
          <cell r="U124">
            <v>19</v>
          </cell>
        </row>
        <row r="125">
          <cell r="A125" t="str">
            <v>P9900561018</v>
          </cell>
          <cell r="B125" t="str">
            <v>GS090084</v>
          </cell>
          <cell r="C125">
            <v>3</v>
          </cell>
          <cell r="D125" t="str">
            <v>GI091203</v>
          </cell>
          <cell r="E125">
            <v>20090313</v>
          </cell>
          <cell r="F125" t="str">
            <v>7848</v>
          </cell>
          <cell r="G125" t="str">
            <v>LM LIFTMATERIAL GMBH</v>
          </cell>
          <cell r="H125" t="str">
            <v>STOCK SALES</v>
          </cell>
          <cell r="I125">
            <v>1</v>
          </cell>
          <cell r="J125" t="str">
            <v>Mar-2009</v>
          </cell>
          <cell r="K125" t="str">
            <v>Mar-2009</v>
          </cell>
          <cell r="L125" t="str">
            <v>GF</v>
          </cell>
          <cell r="M125" t="str">
            <v>INVERTER</v>
          </cell>
          <cell r="N125" t="str">
            <v>PCS</v>
          </cell>
          <cell r="O125">
            <v>1</v>
          </cell>
          <cell r="P125">
            <v>15</v>
          </cell>
          <cell r="Q125" t="str">
            <v>CABINET</v>
          </cell>
          <cell r="R125">
            <v>0</v>
          </cell>
          <cell r="S125">
            <v>15.33</v>
          </cell>
          <cell r="T125">
            <v>15.33</v>
          </cell>
          <cell r="U125">
            <v>1</v>
          </cell>
        </row>
        <row r="126">
          <cell r="A126" t="str">
            <v>P9900561018</v>
          </cell>
          <cell r="B126" t="str">
            <v>GS090540</v>
          </cell>
          <cell r="C126">
            <v>3</v>
          </cell>
          <cell r="D126" t="str">
            <v>GI091204</v>
          </cell>
          <cell r="E126">
            <v>20090313</v>
          </cell>
          <cell r="F126" t="str">
            <v>7848</v>
          </cell>
          <cell r="G126" t="str">
            <v>LM LIFTMATERIAL GMBH</v>
          </cell>
          <cell r="H126" t="str">
            <v>STOCK SALES</v>
          </cell>
          <cell r="I126">
            <v>1</v>
          </cell>
          <cell r="J126" t="str">
            <v>Mar-2009</v>
          </cell>
          <cell r="K126" t="str">
            <v>Mar-2009</v>
          </cell>
          <cell r="L126" t="str">
            <v>GF</v>
          </cell>
          <cell r="M126" t="str">
            <v>INVERTER</v>
          </cell>
          <cell r="N126" t="str">
            <v>PCS</v>
          </cell>
          <cell r="O126">
            <v>1</v>
          </cell>
          <cell r="P126">
            <v>15</v>
          </cell>
          <cell r="Q126" t="str">
            <v>CABINET</v>
          </cell>
          <cell r="R126">
            <v>0</v>
          </cell>
          <cell r="S126">
            <v>15.33</v>
          </cell>
          <cell r="T126">
            <v>15.33</v>
          </cell>
          <cell r="U126">
            <v>1</v>
          </cell>
        </row>
        <row r="127">
          <cell r="A127" t="str">
            <v>P9900561018 CU-FST2</v>
          </cell>
          <cell r="B127" t="str">
            <v>GS090084</v>
          </cell>
          <cell r="C127">
            <v>12</v>
          </cell>
          <cell r="D127" t="str">
            <v>GI091203</v>
          </cell>
          <cell r="E127">
            <v>20090313</v>
          </cell>
          <cell r="F127" t="str">
            <v>7848</v>
          </cell>
          <cell r="G127" t="str">
            <v>LM LIFTMATERIAL GMBH</v>
          </cell>
          <cell r="H127" t="str">
            <v>STOCK SALES</v>
          </cell>
          <cell r="I127">
            <v>2</v>
          </cell>
          <cell r="J127" t="str">
            <v>Mar-2009</v>
          </cell>
          <cell r="K127" t="str">
            <v>Mar-2009</v>
          </cell>
          <cell r="L127" t="str">
            <v>GF</v>
          </cell>
          <cell r="M127" t="str">
            <v>INVERTER</v>
          </cell>
          <cell r="N127" t="str">
            <v>PCS</v>
          </cell>
          <cell r="O127">
            <v>2</v>
          </cell>
          <cell r="P127">
            <v>2</v>
          </cell>
          <cell r="Q127" t="str">
            <v>CABINET</v>
          </cell>
          <cell r="R127">
            <v>0</v>
          </cell>
          <cell r="S127">
            <v>1.7370000000000001</v>
          </cell>
          <cell r="T127">
            <v>1.7370000000000001</v>
          </cell>
          <cell r="U127">
            <v>1</v>
          </cell>
        </row>
        <row r="128">
          <cell r="A128" t="str">
            <v>P9900561018 CU-FST2</v>
          </cell>
          <cell r="B128" t="str">
            <v>GS090540</v>
          </cell>
          <cell r="C128">
            <v>18</v>
          </cell>
          <cell r="D128" t="str">
            <v>GI091204</v>
          </cell>
          <cell r="E128">
            <v>20090313</v>
          </cell>
          <cell r="F128" t="str">
            <v>7848</v>
          </cell>
          <cell r="G128" t="str">
            <v>LM LIFTMATERIAL GMBH</v>
          </cell>
          <cell r="H128" t="str">
            <v>STOCK SALES</v>
          </cell>
          <cell r="I128">
            <v>2</v>
          </cell>
          <cell r="J128" t="str">
            <v>Mar-2009</v>
          </cell>
          <cell r="K128" t="str">
            <v>Mar-2009</v>
          </cell>
          <cell r="L128" t="str">
            <v>GF</v>
          </cell>
          <cell r="M128" t="str">
            <v>INVERTER</v>
          </cell>
          <cell r="N128" t="str">
            <v>PCS</v>
          </cell>
          <cell r="O128">
            <v>2</v>
          </cell>
          <cell r="P128">
            <v>2</v>
          </cell>
          <cell r="Q128" t="str">
            <v>CABINET</v>
          </cell>
          <cell r="R128">
            <v>0</v>
          </cell>
          <cell r="S128">
            <v>2.0312999999999999</v>
          </cell>
          <cell r="T128">
            <v>2.0312999999999999</v>
          </cell>
          <cell r="U128">
            <v>1</v>
          </cell>
        </row>
        <row r="129">
          <cell r="A129" t="str">
            <v>P9900561018 MEHRPREIS PRO M</v>
          </cell>
          <cell r="B129" t="str">
            <v>GS090084</v>
          </cell>
          <cell r="C129">
            <v>4</v>
          </cell>
          <cell r="D129" t="str">
            <v>GI091203</v>
          </cell>
          <cell r="E129">
            <v>20090313</v>
          </cell>
          <cell r="F129" t="str">
            <v>7848</v>
          </cell>
          <cell r="G129" t="str">
            <v>LM LIFTMATERIAL GMBH</v>
          </cell>
          <cell r="H129" t="str">
            <v>STOCK SALES</v>
          </cell>
          <cell r="I129">
            <v>53</v>
          </cell>
          <cell r="J129" t="str">
            <v>Mar-2009</v>
          </cell>
          <cell r="K129" t="str">
            <v>Mar-2009</v>
          </cell>
          <cell r="L129" t="str">
            <v>GF</v>
          </cell>
          <cell r="M129" t="str">
            <v>INVERTER</v>
          </cell>
          <cell r="N129" t="str">
            <v>PCS</v>
          </cell>
          <cell r="O129">
            <v>53</v>
          </cell>
          <cell r="P129">
            <v>0</v>
          </cell>
          <cell r="Q129" t="str">
            <v>CABINET</v>
          </cell>
          <cell r="R129">
            <v>0</v>
          </cell>
          <cell r="S129">
            <v>0.47</v>
          </cell>
          <cell r="T129">
            <v>14.1</v>
          </cell>
          <cell r="U129">
            <v>30</v>
          </cell>
        </row>
        <row r="130">
          <cell r="A130" t="str">
            <v>P9900561018 MEHRPREIS PRO M</v>
          </cell>
          <cell r="B130" t="str">
            <v>GS090540</v>
          </cell>
          <cell r="C130">
            <v>4</v>
          </cell>
          <cell r="D130" t="str">
            <v>GI091204</v>
          </cell>
          <cell r="E130">
            <v>20090313</v>
          </cell>
          <cell r="F130" t="str">
            <v>7848</v>
          </cell>
          <cell r="G130" t="str">
            <v>LM LIFTMATERIAL GMBH</v>
          </cell>
          <cell r="H130" t="str">
            <v>STOCK SALES</v>
          </cell>
          <cell r="I130">
            <v>53</v>
          </cell>
          <cell r="J130" t="str">
            <v>Mar-2009</v>
          </cell>
          <cell r="K130" t="str">
            <v>Mar-2009</v>
          </cell>
          <cell r="L130" t="str">
            <v>GF</v>
          </cell>
          <cell r="M130" t="str">
            <v>INVERTER</v>
          </cell>
          <cell r="N130" t="str">
            <v>PCS</v>
          </cell>
          <cell r="O130">
            <v>53</v>
          </cell>
          <cell r="P130">
            <v>0</v>
          </cell>
          <cell r="Q130" t="str">
            <v>CABINET</v>
          </cell>
          <cell r="R130">
            <v>0</v>
          </cell>
          <cell r="S130">
            <v>0.47</v>
          </cell>
          <cell r="T130">
            <v>19.739999999999998</v>
          </cell>
          <cell r="U130">
            <v>42</v>
          </cell>
        </row>
        <row r="131">
          <cell r="A131" t="str">
            <v>P9900561019</v>
          </cell>
          <cell r="B131" t="str">
            <v>GS084302</v>
          </cell>
          <cell r="C131">
            <v>1</v>
          </cell>
          <cell r="D131" t="str">
            <v>GI091101</v>
          </cell>
          <cell r="E131">
            <v>20090306</v>
          </cell>
          <cell r="F131" t="str">
            <v>7848</v>
          </cell>
          <cell r="G131" t="str">
            <v>LM LIFTMATERIAL GMBH</v>
          </cell>
          <cell r="H131" t="str">
            <v>STOCK SALES</v>
          </cell>
          <cell r="I131">
            <v>0</v>
          </cell>
          <cell r="J131" t="str">
            <v>Mar-2009</v>
          </cell>
          <cell r="K131" t="str">
            <v>Mar-2009</v>
          </cell>
          <cell r="L131" t="str">
            <v>GF</v>
          </cell>
          <cell r="M131" t="str">
            <v>INVERTER</v>
          </cell>
          <cell r="N131" t="str">
            <v>PCS</v>
          </cell>
          <cell r="O131">
            <v>0</v>
          </cell>
          <cell r="P131">
            <v>34</v>
          </cell>
          <cell r="Q131" t="str">
            <v>CABINET</v>
          </cell>
          <cell r="R131">
            <v>0</v>
          </cell>
          <cell r="S131">
            <v>34.42</v>
          </cell>
          <cell r="T131">
            <v>34.42</v>
          </cell>
          <cell r="U131">
            <v>1</v>
          </cell>
        </row>
        <row r="132">
          <cell r="A132" t="str">
            <v>P9900561019</v>
          </cell>
          <cell r="B132" t="str">
            <v>GS090761</v>
          </cell>
          <cell r="C132">
            <v>12</v>
          </cell>
          <cell r="D132" t="str">
            <v>GI091105</v>
          </cell>
          <cell r="E132">
            <v>20090306</v>
          </cell>
          <cell r="F132" t="str">
            <v>7848</v>
          </cell>
          <cell r="G132" t="str">
            <v>LM LIFTMATERIAL GMBH</v>
          </cell>
          <cell r="H132" t="str">
            <v>STOCK SALES</v>
          </cell>
          <cell r="I132">
            <v>0</v>
          </cell>
          <cell r="J132" t="str">
            <v>Mar-2009</v>
          </cell>
          <cell r="K132" t="str">
            <v>Mar-2009</v>
          </cell>
          <cell r="L132" t="str">
            <v>GF</v>
          </cell>
          <cell r="M132" t="str">
            <v>INVERTER</v>
          </cell>
          <cell r="N132" t="str">
            <v>PCS</v>
          </cell>
          <cell r="O132">
            <v>0</v>
          </cell>
          <cell r="P132">
            <v>34</v>
          </cell>
          <cell r="Q132" t="str">
            <v>CABINET</v>
          </cell>
          <cell r="R132">
            <v>0</v>
          </cell>
          <cell r="S132">
            <v>34.42</v>
          </cell>
          <cell r="T132">
            <v>34.42</v>
          </cell>
          <cell r="U132">
            <v>1</v>
          </cell>
        </row>
        <row r="133">
          <cell r="A133" t="str">
            <v>P9900561019 CU-ERN 1387</v>
          </cell>
          <cell r="B133" t="str">
            <v>GS084302</v>
          </cell>
          <cell r="C133">
            <v>3</v>
          </cell>
          <cell r="D133" t="str">
            <v>GI091101</v>
          </cell>
          <cell r="E133">
            <v>20090306</v>
          </cell>
          <cell r="F133" t="str">
            <v>7848</v>
          </cell>
          <cell r="G133" t="str">
            <v>LM LIFTMATERIAL GMBH</v>
          </cell>
          <cell r="H133" t="str">
            <v>STOCK SALES</v>
          </cell>
          <cell r="I133">
            <v>2</v>
          </cell>
          <cell r="J133" t="str">
            <v>Mar-2009</v>
          </cell>
          <cell r="K133" t="str">
            <v>Mar-2009</v>
          </cell>
          <cell r="L133" t="str">
            <v>GF</v>
          </cell>
          <cell r="M133" t="str">
            <v>INVERTER</v>
          </cell>
          <cell r="N133" t="str">
            <v>PCS</v>
          </cell>
          <cell r="O133">
            <v>2</v>
          </cell>
          <cell r="P133">
            <v>1</v>
          </cell>
          <cell r="Q133" t="str">
            <v>CABINET</v>
          </cell>
          <cell r="R133">
            <v>0</v>
          </cell>
          <cell r="S133">
            <v>0.77749999999999997</v>
          </cell>
          <cell r="T133">
            <v>0.77749999999999997</v>
          </cell>
          <cell r="U133">
            <v>1</v>
          </cell>
        </row>
        <row r="134">
          <cell r="A134" t="str">
            <v>P9900561019 CU-ERN 1387</v>
          </cell>
          <cell r="B134" t="str">
            <v>GS090761</v>
          </cell>
          <cell r="C134">
            <v>14</v>
          </cell>
          <cell r="D134" t="str">
            <v>GI091105</v>
          </cell>
          <cell r="E134">
            <v>20090306</v>
          </cell>
          <cell r="F134" t="str">
            <v>7848</v>
          </cell>
          <cell r="G134" t="str">
            <v>LM LIFTMATERIAL GMBH</v>
          </cell>
          <cell r="H134" t="str">
            <v>STOCK SALES</v>
          </cell>
          <cell r="I134">
            <v>2</v>
          </cell>
          <cell r="J134" t="str">
            <v>Mar-2009</v>
          </cell>
          <cell r="K134" t="str">
            <v>Mar-2009</v>
          </cell>
          <cell r="L134" t="str">
            <v>GF</v>
          </cell>
          <cell r="M134" t="str">
            <v>INVERTER</v>
          </cell>
          <cell r="N134" t="str">
            <v>PCS</v>
          </cell>
          <cell r="O134">
            <v>2</v>
          </cell>
          <cell r="P134">
            <v>1</v>
          </cell>
          <cell r="Q134" t="str">
            <v>CABINET</v>
          </cell>
          <cell r="R134">
            <v>0</v>
          </cell>
          <cell r="S134">
            <v>0.63829999999999998</v>
          </cell>
          <cell r="T134">
            <v>0.63829999999999998</v>
          </cell>
          <cell r="U134">
            <v>1</v>
          </cell>
        </row>
        <row r="135">
          <cell r="A135" t="str">
            <v>P9900561019 MEHRPREIS PRO M</v>
          </cell>
          <cell r="B135" t="str">
            <v>GS084302</v>
          </cell>
          <cell r="C135">
            <v>2</v>
          </cell>
          <cell r="D135" t="str">
            <v>GI091101</v>
          </cell>
          <cell r="E135">
            <v>20090306</v>
          </cell>
          <cell r="F135" t="str">
            <v>7848</v>
          </cell>
          <cell r="G135" t="str">
            <v>LM LIFTMATERIAL GMBH</v>
          </cell>
          <cell r="H135" t="str">
            <v>STOCK SALES</v>
          </cell>
          <cell r="I135">
            <v>0</v>
          </cell>
          <cell r="J135" t="str">
            <v>Mar-2009</v>
          </cell>
          <cell r="K135" t="str">
            <v>Mar-2009</v>
          </cell>
          <cell r="L135" t="str">
            <v>GF</v>
          </cell>
          <cell r="M135" t="str">
            <v>INVERTER</v>
          </cell>
          <cell r="N135" t="str">
            <v>PCS</v>
          </cell>
          <cell r="O135">
            <v>0</v>
          </cell>
          <cell r="P135">
            <v>1</v>
          </cell>
          <cell r="Q135" t="str">
            <v>CABINET</v>
          </cell>
          <cell r="R135">
            <v>0</v>
          </cell>
          <cell r="S135">
            <v>0.62</v>
          </cell>
          <cell r="T135">
            <v>6.2</v>
          </cell>
          <cell r="U135">
            <v>10</v>
          </cell>
        </row>
        <row r="136">
          <cell r="A136" t="str">
            <v>P9900561019 MEHRPREIS PRO M</v>
          </cell>
          <cell r="B136" t="str">
            <v>GS090761</v>
          </cell>
          <cell r="C136">
            <v>13</v>
          </cell>
          <cell r="D136" t="str">
            <v>GI091105</v>
          </cell>
          <cell r="E136">
            <v>20090306</v>
          </cell>
          <cell r="F136" t="str">
            <v>7848</v>
          </cell>
          <cell r="G136" t="str">
            <v>LM LIFTMATERIAL GMBH</v>
          </cell>
          <cell r="H136" t="str">
            <v>STOCK SALES</v>
          </cell>
          <cell r="I136">
            <v>0</v>
          </cell>
          <cell r="J136" t="str">
            <v>Mar-2009</v>
          </cell>
          <cell r="K136" t="str">
            <v>Mar-2009</v>
          </cell>
          <cell r="L136" t="str">
            <v>GF</v>
          </cell>
          <cell r="M136" t="str">
            <v>INVERTER</v>
          </cell>
          <cell r="N136" t="str">
            <v>PCS</v>
          </cell>
          <cell r="O136">
            <v>0</v>
          </cell>
          <cell r="P136">
            <v>1</v>
          </cell>
          <cell r="Q136" t="str">
            <v>CABINET</v>
          </cell>
          <cell r="R136">
            <v>0</v>
          </cell>
          <cell r="S136">
            <v>0.62</v>
          </cell>
          <cell r="T136">
            <v>2.48</v>
          </cell>
          <cell r="U136">
            <v>4</v>
          </cell>
        </row>
        <row r="137">
          <cell r="A137" t="str">
            <v>P9900561021</v>
          </cell>
          <cell r="B137" t="str">
            <v>GS090444</v>
          </cell>
          <cell r="C137">
            <v>14</v>
          </cell>
          <cell r="D137" t="str">
            <v>GI091515</v>
          </cell>
          <cell r="E137">
            <v>20090331</v>
          </cell>
          <cell r="F137" t="str">
            <v>7848</v>
          </cell>
          <cell r="G137" t="str">
            <v>LM LIFTMATERIAL GMBH</v>
          </cell>
          <cell r="H137" t="str">
            <v>STOCK SALES</v>
          </cell>
          <cell r="I137">
            <v>4</v>
          </cell>
          <cell r="J137" t="str">
            <v>Mar-2009</v>
          </cell>
          <cell r="K137" t="str">
            <v>Mar-2009</v>
          </cell>
          <cell r="L137" t="str">
            <v>GF</v>
          </cell>
          <cell r="M137" t="str">
            <v>INVERTER</v>
          </cell>
          <cell r="N137" t="str">
            <v>PCS</v>
          </cell>
          <cell r="O137">
            <v>4</v>
          </cell>
          <cell r="P137">
            <v>47</v>
          </cell>
          <cell r="Q137" t="str">
            <v>CABINET</v>
          </cell>
          <cell r="R137">
            <v>0</v>
          </cell>
          <cell r="S137">
            <v>46.8</v>
          </cell>
          <cell r="T137">
            <v>46.8</v>
          </cell>
          <cell r="U137">
            <v>1</v>
          </cell>
        </row>
        <row r="138">
          <cell r="A138" t="str">
            <v>P9900561021</v>
          </cell>
          <cell r="B138" t="str">
            <v>GS090446</v>
          </cell>
          <cell r="C138">
            <v>14</v>
          </cell>
          <cell r="D138" t="str">
            <v>GI091517</v>
          </cell>
          <cell r="E138">
            <v>20090331</v>
          </cell>
          <cell r="F138" t="str">
            <v>7848</v>
          </cell>
          <cell r="G138" t="str">
            <v>LM LIFTMATERIAL GMBH</v>
          </cell>
          <cell r="H138" t="str">
            <v>STOCK SALES</v>
          </cell>
          <cell r="I138">
            <v>4</v>
          </cell>
          <cell r="J138" t="str">
            <v>Mar-2009</v>
          </cell>
          <cell r="K138" t="str">
            <v>Mar-2009</v>
          </cell>
          <cell r="L138" t="str">
            <v>GF</v>
          </cell>
          <cell r="M138" t="str">
            <v>INVERTER</v>
          </cell>
          <cell r="N138" t="str">
            <v>PCS</v>
          </cell>
          <cell r="O138">
            <v>4</v>
          </cell>
          <cell r="P138">
            <v>47</v>
          </cell>
          <cell r="Q138" t="str">
            <v>CABINET</v>
          </cell>
          <cell r="R138">
            <v>0</v>
          </cell>
          <cell r="S138">
            <v>46.8</v>
          </cell>
          <cell r="T138">
            <v>46.8</v>
          </cell>
          <cell r="U138">
            <v>1</v>
          </cell>
        </row>
        <row r="139">
          <cell r="A139" t="str">
            <v>P9900561021 CU-MRL</v>
          </cell>
          <cell r="B139" t="str">
            <v>GS090444</v>
          </cell>
          <cell r="C139">
            <v>12</v>
          </cell>
          <cell r="D139" t="str">
            <v>GI091515</v>
          </cell>
          <cell r="E139">
            <v>20090331</v>
          </cell>
          <cell r="F139" t="str">
            <v>7848</v>
          </cell>
          <cell r="G139" t="str">
            <v>LM LIFTMATERIAL GMBH</v>
          </cell>
          <cell r="H139" t="str">
            <v>STOCK SALES</v>
          </cell>
          <cell r="I139">
            <v>0</v>
          </cell>
          <cell r="J139" t="str">
            <v>Mar-2009</v>
          </cell>
          <cell r="K139" t="str">
            <v>Mar-2009</v>
          </cell>
          <cell r="L139" t="str">
            <v>GF</v>
          </cell>
          <cell r="M139" t="str">
            <v>INVERTER</v>
          </cell>
          <cell r="N139" t="str">
            <v>PCS</v>
          </cell>
          <cell r="O139">
            <v>0</v>
          </cell>
          <cell r="P139">
            <v>1</v>
          </cell>
          <cell r="Q139" t="str">
            <v>CABINET</v>
          </cell>
          <cell r="R139">
            <v>0</v>
          </cell>
          <cell r="S139">
            <v>1.46</v>
          </cell>
          <cell r="T139">
            <v>1.46</v>
          </cell>
          <cell r="U139">
            <v>1</v>
          </cell>
        </row>
        <row r="140">
          <cell r="A140" t="str">
            <v>P9900561021 CU-MRL</v>
          </cell>
          <cell r="B140" t="str">
            <v>GS090446</v>
          </cell>
          <cell r="C140">
            <v>12</v>
          </cell>
          <cell r="D140" t="str">
            <v>GI091517</v>
          </cell>
          <cell r="E140">
            <v>20090331</v>
          </cell>
          <cell r="F140" t="str">
            <v>7848</v>
          </cell>
          <cell r="G140" t="str">
            <v>LM LIFTMATERIAL GMBH</v>
          </cell>
          <cell r="H140" t="str">
            <v>STOCK SALES</v>
          </cell>
          <cell r="I140">
            <v>0</v>
          </cell>
          <cell r="J140" t="str">
            <v>Mar-2009</v>
          </cell>
          <cell r="K140" t="str">
            <v>Mar-2009</v>
          </cell>
          <cell r="L140" t="str">
            <v>GF</v>
          </cell>
          <cell r="M140" t="str">
            <v>INVERTER</v>
          </cell>
          <cell r="N140" t="str">
            <v>PCS</v>
          </cell>
          <cell r="O140">
            <v>0</v>
          </cell>
          <cell r="P140">
            <v>1</v>
          </cell>
          <cell r="Q140" t="str">
            <v>CABINET</v>
          </cell>
          <cell r="R140">
            <v>0</v>
          </cell>
          <cell r="S140">
            <v>1.46</v>
          </cell>
          <cell r="T140">
            <v>1.46</v>
          </cell>
          <cell r="U140">
            <v>1</v>
          </cell>
        </row>
        <row r="141">
          <cell r="A141" t="str">
            <v>P9900561021 MEHRPREIS PRO M</v>
          </cell>
          <cell r="B141" t="str">
            <v>GS090444</v>
          </cell>
          <cell r="C141">
            <v>8</v>
          </cell>
          <cell r="D141" t="str">
            <v>GI091515</v>
          </cell>
          <cell r="E141">
            <v>20090331</v>
          </cell>
          <cell r="F141" t="str">
            <v>7848</v>
          </cell>
          <cell r="G141" t="str">
            <v>LM LIFTMATERIAL GMBH</v>
          </cell>
          <cell r="H141" t="str">
            <v>STOCK SALES</v>
          </cell>
          <cell r="I141">
            <v>0</v>
          </cell>
          <cell r="J141" t="str">
            <v>Mar-2009</v>
          </cell>
          <cell r="K141" t="str">
            <v>Mar-2009</v>
          </cell>
          <cell r="L141" t="str">
            <v>GF</v>
          </cell>
          <cell r="M141" t="str">
            <v>INVERTER</v>
          </cell>
          <cell r="N141" t="str">
            <v>PCS</v>
          </cell>
          <cell r="O141">
            <v>0</v>
          </cell>
          <cell r="P141">
            <v>2</v>
          </cell>
          <cell r="Q141" t="str">
            <v>CABINET</v>
          </cell>
          <cell r="R141">
            <v>0</v>
          </cell>
          <cell r="S141">
            <v>1.92</v>
          </cell>
          <cell r="T141">
            <v>5.76</v>
          </cell>
          <cell r="U141">
            <v>3</v>
          </cell>
        </row>
        <row r="142">
          <cell r="A142" t="str">
            <v>P9900561021 MEHRPREIS PRO M</v>
          </cell>
          <cell r="B142" t="str">
            <v>GS090446</v>
          </cell>
          <cell r="C142">
            <v>8</v>
          </cell>
          <cell r="D142" t="str">
            <v>GI091517</v>
          </cell>
          <cell r="E142">
            <v>20090331</v>
          </cell>
          <cell r="F142" t="str">
            <v>7848</v>
          </cell>
          <cell r="G142" t="str">
            <v>LM LIFTMATERIAL GMBH</v>
          </cell>
          <cell r="H142" t="str">
            <v>STOCK SALES</v>
          </cell>
          <cell r="I142">
            <v>0</v>
          </cell>
          <cell r="J142" t="str">
            <v>Mar-2009</v>
          </cell>
          <cell r="K142" t="str">
            <v>Mar-2009</v>
          </cell>
          <cell r="L142" t="str">
            <v>GF</v>
          </cell>
          <cell r="M142" t="str">
            <v>INVERTER</v>
          </cell>
          <cell r="N142" t="str">
            <v>PCS</v>
          </cell>
          <cell r="O142">
            <v>0</v>
          </cell>
          <cell r="P142">
            <v>2</v>
          </cell>
          <cell r="Q142" t="str">
            <v>CABINET</v>
          </cell>
          <cell r="R142">
            <v>0</v>
          </cell>
          <cell r="S142">
            <v>1.92</v>
          </cell>
          <cell r="T142">
            <v>5.76</v>
          </cell>
          <cell r="U142">
            <v>3</v>
          </cell>
        </row>
        <row r="143">
          <cell r="A143" t="str">
            <v>P9900561022</v>
          </cell>
          <cell r="B143" t="str">
            <v>GS084308</v>
          </cell>
          <cell r="C143">
            <v>13</v>
          </cell>
          <cell r="D143" t="str">
            <v>GI091518</v>
          </cell>
          <cell r="E143">
            <v>20090331</v>
          </cell>
          <cell r="F143" t="str">
            <v>7848</v>
          </cell>
          <cell r="G143" t="str">
            <v>LM LIFTMATERIAL GMBH</v>
          </cell>
          <cell r="H143" t="str">
            <v>STOCK SALES</v>
          </cell>
          <cell r="I143">
            <v>14</v>
          </cell>
          <cell r="J143" t="str">
            <v>Mar-2009</v>
          </cell>
          <cell r="K143" t="str">
            <v>Mar-2009</v>
          </cell>
          <cell r="L143" t="str">
            <v>GF</v>
          </cell>
          <cell r="M143" t="str">
            <v>INVERTER</v>
          </cell>
          <cell r="N143" t="str">
            <v>PCS</v>
          </cell>
          <cell r="O143">
            <v>13</v>
          </cell>
          <cell r="P143">
            <v>47</v>
          </cell>
          <cell r="Q143" t="str">
            <v>CABINET</v>
          </cell>
          <cell r="R143">
            <v>0</v>
          </cell>
          <cell r="S143">
            <v>46.8</v>
          </cell>
          <cell r="T143">
            <v>46.8</v>
          </cell>
          <cell r="U143">
            <v>1</v>
          </cell>
        </row>
        <row r="144">
          <cell r="A144" t="str">
            <v>P9900561022</v>
          </cell>
          <cell r="B144" t="str">
            <v>GS084307</v>
          </cell>
          <cell r="C144">
            <v>13</v>
          </cell>
          <cell r="D144" t="str">
            <v>GI091519</v>
          </cell>
          <cell r="E144">
            <v>20090331</v>
          </cell>
          <cell r="F144" t="str">
            <v>7848</v>
          </cell>
          <cell r="G144" t="str">
            <v>LM LIFTMATERIAL GMBH</v>
          </cell>
          <cell r="H144" t="str">
            <v>STOCK SALES</v>
          </cell>
          <cell r="I144">
            <v>14</v>
          </cell>
          <cell r="J144" t="str">
            <v>Mar-2009</v>
          </cell>
          <cell r="K144" t="str">
            <v>Mar-2009</v>
          </cell>
          <cell r="L144" t="str">
            <v>GF</v>
          </cell>
          <cell r="M144" t="str">
            <v>INVERTER</v>
          </cell>
          <cell r="N144" t="str">
            <v>PCS</v>
          </cell>
          <cell r="O144">
            <v>13</v>
          </cell>
          <cell r="P144">
            <v>47</v>
          </cell>
          <cell r="Q144" t="str">
            <v>CABINET</v>
          </cell>
          <cell r="R144">
            <v>0</v>
          </cell>
          <cell r="S144">
            <v>46.8</v>
          </cell>
          <cell r="T144">
            <v>46.8</v>
          </cell>
          <cell r="U144">
            <v>1</v>
          </cell>
        </row>
        <row r="145">
          <cell r="A145" t="str">
            <v>P9900561022</v>
          </cell>
          <cell r="B145" t="str">
            <v>GS084306</v>
          </cell>
          <cell r="C145">
            <v>13</v>
          </cell>
          <cell r="D145" t="str">
            <v>GI091520</v>
          </cell>
          <cell r="E145">
            <v>20090331</v>
          </cell>
          <cell r="F145" t="str">
            <v>7848</v>
          </cell>
          <cell r="G145" t="str">
            <v>LM LIFTMATERIAL GMBH</v>
          </cell>
          <cell r="H145" t="str">
            <v>STOCK SALES</v>
          </cell>
          <cell r="I145">
            <v>14</v>
          </cell>
          <cell r="J145" t="str">
            <v>Mar-2009</v>
          </cell>
          <cell r="K145" t="str">
            <v>Mar-2009</v>
          </cell>
          <cell r="L145" t="str">
            <v>GF</v>
          </cell>
          <cell r="M145" t="str">
            <v>INVERTER</v>
          </cell>
          <cell r="N145" t="str">
            <v>PCS</v>
          </cell>
          <cell r="O145">
            <v>13</v>
          </cell>
          <cell r="P145">
            <v>47</v>
          </cell>
          <cell r="Q145" t="str">
            <v>CABINET</v>
          </cell>
          <cell r="R145">
            <v>0</v>
          </cell>
          <cell r="S145">
            <v>46.8</v>
          </cell>
          <cell r="T145">
            <v>46.8</v>
          </cell>
          <cell r="U145">
            <v>1</v>
          </cell>
        </row>
        <row r="146">
          <cell r="A146" t="str">
            <v>P9900561022</v>
          </cell>
          <cell r="B146" t="str">
            <v>GS084305</v>
          </cell>
          <cell r="C146">
            <v>13</v>
          </cell>
          <cell r="D146" t="str">
            <v>GI091521</v>
          </cell>
          <cell r="E146">
            <v>20090331</v>
          </cell>
          <cell r="F146" t="str">
            <v>7848</v>
          </cell>
          <cell r="G146" t="str">
            <v>LM LIFTMATERIAL GMBH</v>
          </cell>
          <cell r="H146" t="str">
            <v>STOCK SALES</v>
          </cell>
          <cell r="I146">
            <v>14</v>
          </cell>
          <cell r="J146" t="str">
            <v>Mar-2009</v>
          </cell>
          <cell r="K146" t="str">
            <v>Mar-2009</v>
          </cell>
          <cell r="L146" t="str">
            <v>GF</v>
          </cell>
          <cell r="M146" t="str">
            <v>INVERTER</v>
          </cell>
          <cell r="N146" t="str">
            <v>PCS</v>
          </cell>
          <cell r="O146">
            <v>13</v>
          </cell>
          <cell r="P146">
            <v>47</v>
          </cell>
          <cell r="Q146" t="str">
            <v>CABINET</v>
          </cell>
          <cell r="R146">
            <v>0</v>
          </cell>
          <cell r="S146">
            <v>46.8</v>
          </cell>
          <cell r="T146">
            <v>46.8</v>
          </cell>
          <cell r="U146">
            <v>1</v>
          </cell>
        </row>
        <row r="147">
          <cell r="A147" t="str">
            <v>P9900561022</v>
          </cell>
          <cell r="B147" t="str">
            <v>GS084304</v>
          </cell>
          <cell r="C147">
            <v>13</v>
          </cell>
          <cell r="D147" t="str">
            <v>GI091522</v>
          </cell>
          <cell r="E147">
            <v>20090331</v>
          </cell>
          <cell r="F147" t="str">
            <v>7848</v>
          </cell>
          <cell r="G147" t="str">
            <v>LM LIFTMATERIAL GMBH</v>
          </cell>
          <cell r="H147" t="str">
            <v>STOCK SALES</v>
          </cell>
          <cell r="I147">
            <v>14</v>
          </cell>
          <cell r="J147" t="str">
            <v>Mar-2009</v>
          </cell>
          <cell r="K147" t="str">
            <v>Mar-2009</v>
          </cell>
          <cell r="L147" t="str">
            <v>GF</v>
          </cell>
          <cell r="M147" t="str">
            <v>INVERTER</v>
          </cell>
          <cell r="N147" t="str">
            <v>PCS</v>
          </cell>
          <cell r="O147">
            <v>13</v>
          </cell>
          <cell r="P147">
            <v>47</v>
          </cell>
          <cell r="Q147" t="str">
            <v>CABINET</v>
          </cell>
          <cell r="R147">
            <v>0</v>
          </cell>
          <cell r="S147">
            <v>46.8</v>
          </cell>
          <cell r="T147">
            <v>46.8</v>
          </cell>
          <cell r="U147">
            <v>1</v>
          </cell>
        </row>
        <row r="148">
          <cell r="A148" t="str">
            <v>P9900561022</v>
          </cell>
          <cell r="B148" t="str">
            <v>GS084340</v>
          </cell>
          <cell r="C148">
            <v>13</v>
          </cell>
          <cell r="D148" t="str">
            <v>GI091523</v>
          </cell>
          <cell r="E148">
            <v>20090331</v>
          </cell>
          <cell r="F148" t="str">
            <v>7848</v>
          </cell>
          <cell r="G148" t="str">
            <v>LM LIFTMATERIAL GMBH</v>
          </cell>
          <cell r="H148" t="str">
            <v>STOCK SALES</v>
          </cell>
          <cell r="I148">
            <v>14</v>
          </cell>
          <cell r="J148" t="str">
            <v>Mar-2009</v>
          </cell>
          <cell r="K148" t="str">
            <v>Mar-2009</v>
          </cell>
          <cell r="L148" t="str">
            <v>GF</v>
          </cell>
          <cell r="M148" t="str">
            <v>INVERTER</v>
          </cell>
          <cell r="N148" t="str">
            <v>PCS</v>
          </cell>
          <cell r="O148">
            <v>13</v>
          </cell>
          <cell r="P148">
            <v>47</v>
          </cell>
          <cell r="Q148" t="str">
            <v>CABINET</v>
          </cell>
          <cell r="R148">
            <v>0</v>
          </cell>
          <cell r="S148">
            <v>46.8</v>
          </cell>
          <cell r="T148">
            <v>46.8</v>
          </cell>
          <cell r="U148">
            <v>1</v>
          </cell>
        </row>
        <row r="149">
          <cell r="A149" t="str">
            <v>P9900561022</v>
          </cell>
          <cell r="B149" t="str">
            <v>GS084339</v>
          </cell>
          <cell r="C149">
            <v>13</v>
          </cell>
          <cell r="D149" t="str">
            <v>GI091524</v>
          </cell>
          <cell r="E149">
            <v>20090331</v>
          </cell>
          <cell r="F149" t="str">
            <v>7848</v>
          </cell>
          <cell r="G149" t="str">
            <v>LM LIFTMATERIAL GMBH</v>
          </cell>
          <cell r="H149" t="str">
            <v>STOCK SALES</v>
          </cell>
          <cell r="I149">
            <v>14</v>
          </cell>
          <cell r="J149" t="str">
            <v>Mar-2009</v>
          </cell>
          <cell r="K149" t="str">
            <v>Mar-2009</v>
          </cell>
          <cell r="L149" t="str">
            <v>GF</v>
          </cell>
          <cell r="M149" t="str">
            <v>INVERTER</v>
          </cell>
          <cell r="N149" t="str">
            <v>PCS</v>
          </cell>
          <cell r="O149">
            <v>13</v>
          </cell>
          <cell r="P149">
            <v>47</v>
          </cell>
          <cell r="Q149" t="str">
            <v>CABINET</v>
          </cell>
          <cell r="R149">
            <v>0</v>
          </cell>
          <cell r="S149">
            <v>46.8</v>
          </cell>
          <cell r="T149">
            <v>46.8</v>
          </cell>
          <cell r="U149">
            <v>1</v>
          </cell>
        </row>
        <row r="150">
          <cell r="A150" t="str">
            <v>P9900561022</v>
          </cell>
          <cell r="B150" t="str">
            <v>GS084338</v>
          </cell>
          <cell r="C150">
            <v>13</v>
          </cell>
          <cell r="D150" t="str">
            <v>GI091525</v>
          </cell>
          <cell r="E150">
            <v>20090331</v>
          </cell>
          <cell r="F150" t="str">
            <v>7848</v>
          </cell>
          <cell r="G150" t="str">
            <v>LM LIFTMATERIAL GMBH</v>
          </cell>
          <cell r="H150" t="str">
            <v>STOCK SALES</v>
          </cell>
          <cell r="I150">
            <v>14</v>
          </cell>
          <cell r="J150" t="str">
            <v>Mar-2009</v>
          </cell>
          <cell r="K150" t="str">
            <v>Mar-2009</v>
          </cell>
          <cell r="L150" t="str">
            <v>GF</v>
          </cell>
          <cell r="M150" t="str">
            <v>INVERTER</v>
          </cell>
          <cell r="N150" t="str">
            <v>PCS</v>
          </cell>
          <cell r="O150">
            <v>13</v>
          </cell>
          <cell r="P150">
            <v>47</v>
          </cell>
          <cell r="Q150" t="str">
            <v>CABINET</v>
          </cell>
          <cell r="R150">
            <v>0</v>
          </cell>
          <cell r="S150">
            <v>46.8</v>
          </cell>
          <cell r="T150">
            <v>46.8</v>
          </cell>
          <cell r="U150">
            <v>1</v>
          </cell>
        </row>
        <row r="151">
          <cell r="A151" t="str">
            <v>P9900561022 CU-MRL</v>
          </cell>
          <cell r="B151" t="str">
            <v>GS084308</v>
          </cell>
          <cell r="C151">
            <v>12</v>
          </cell>
          <cell r="D151" t="str">
            <v>GI091518</v>
          </cell>
          <cell r="E151">
            <v>20090331</v>
          </cell>
          <cell r="F151" t="str">
            <v>7848</v>
          </cell>
          <cell r="G151" t="str">
            <v>LM LIFTMATERIAL GMBH</v>
          </cell>
          <cell r="H151" t="str">
            <v>STOCK SALES</v>
          </cell>
          <cell r="I151">
            <v>1</v>
          </cell>
          <cell r="J151" t="str">
            <v>Mar-2009</v>
          </cell>
          <cell r="K151" t="str">
            <v>Mar-2009</v>
          </cell>
          <cell r="L151" t="str">
            <v>GF</v>
          </cell>
          <cell r="M151" t="str">
            <v>INVERTER</v>
          </cell>
          <cell r="N151" t="str">
            <v>PCS</v>
          </cell>
          <cell r="O151">
            <v>0</v>
          </cell>
          <cell r="P151">
            <v>1</v>
          </cell>
          <cell r="Q151" t="str">
            <v>CABINET</v>
          </cell>
          <cell r="R151">
            <v>0</v>
          </cell>
          <cell r="S151">
            <v>1.22</v>
          </cell>
          <cell r="T151">
            <v>1.22</v>
          </cell>
          <cell r="U151">
            <v>1</v>
          </cell>
        </row>
        <row r="152">
          <cell r="A152" t="str">
            <v>P9900561022 CU-MRL</v>
          </cell>
          <cell r="B152" t="str">
            <v>GS084307</v>
          </cell>
          <cell r="C152">
            <v>12</v>
          </cell>
          <cell r="D152" t="str">
            <v>GI091519</v>
          </cell>
          <cell r="E152">
            <v>20090331</v>
          </cell>
          <cell r="F152" t="str">
            <v>7848</v>
          </cell>
          <cell r="G152" t="str">
            <v>LM LIFTMATERIAL GMBH</v>
          </cell>
          <cell r="H152" t="str">
            <v>STOCK SALES</v>
          </cell>
          <cell r="I152">
            <v>1</v>
          </cell>
          <cell r="J152" t="str">
            <v>Mar-2009</v>
          </cell>
          <cell r="K152" t="str">
            <v>Mar-2009</v>
          </cell>
          <cell r="L152" t="str">
            <v>GF</v>
          </cell>
          <cell r="M152" t="str">
            <v>INVERTER</v>
          </cell>
          <cell r="N152" t="str">
            <v>PCS</v>
          </cell>
          <cell r="O152">
            <v>0</v>
          </cell>
          <cell r="P152">
            <v>1</v>
          </cell>
          <cell r="Q152" t="str">
            <v>CABINET</v>
          </cell>
          <cell r="R152">
            <v>0</v>
          </cell>
          <cell r="S152">
            <v>1.155</v>
          </cell>
          <cell r="T152">
            <v>1.155</v>
          </cell>
          <cell r="U152">
            <v>1</v>
          </cell>
        </row>
        <row r="153">
          <cell r="A153" t="str">
            <v>P9900561022 CU-MRL</v>
          </cell>
          <cell r="B153" t="str">
            <v>GS084306</v>
          </cell>
          <cell r="C153">
            <v>12</v>
          </cell>
          <cell r="D153" t="str">
            <v>GI091520</v>
          </cell>
          <cell r="E153">
            <v>20090331</v>
          </cell>
          <cell r="F153" t="str">
            <v>7848</v>
          </cell>
          <cell r="G153" t="str">
            <v>LM LIFTMATERIAL GMBH</v>
          </cell>
          <cell r="H153" t="str">
            <v>STOCK SALES</v>
          </cell>
          <cell r="I153">
            <v>1</v>
          </cell>
          <cell r="J153" t="str">
            <v>Mar-2009</v>
          </cell>
          <cell r="K153" t="str">
            <v>Mar-2009</v>
          </cell>
          <cell r="L153" t="str">
            <v>GF</v>
          </cell>
          <cell r="M153" t="str">
            <v>INVERTER</v>
          </cell>
          <cell r="N153" t="str">
            <v>PCS</v>
          </cell>
          <cell r="O153">
            <v>0</v>
          </cell>
          <cell r="P153">
            <v>1</v>
          </cell>
          <cell r="Q153" t="str">
            <v>CABINET</v>
          </cell>
          <cell r="R153">
            <v>0</v>
          </cell>
          <cell r="S153">
            <v>1.2124999999999999</v>
          </cell>
          <cell r="T153">
            <v>1.2124999999999999</v>
          </cell>
          <cell r="U153">
            <v>1</v>
          </cell>
        </row>
        <row r="154">
          <cell r="A154" t="str">
            <v>P9900561022 CU-MRL</v>
          </cell>
          <cell r="B154" t="str">
            <v>GS084305</v>
          </cell>
          <cell r="C154">
            <v>12</v>
          </cell>
          <cell r="D154" t="str">
            <v>GI091521</v>
          </cell>
          <cell r="E154">
            <v>20090331</v>
          </cell>
          <cell r="F154" t="str">
            <v>7848</v>
          </cell>
          <cell r="G154" t="str">
            <v>LM LIFTMATERIAL GMBH</v>
          </cell>
          <cell r="H154" t="str">
            <v>STOCK SALES</v>
          </cell>
          <cell r="I154">
            <v>1</v>
          </cell>
          <cell r="J154" t="str">
            <v>Mar-2009</v>
          </cell>
          <cell r="K154" t="str">
            <v>Mar-2009</v>
          </cell>
          <cell r="L154" t="str">
            <v>GF</v>
          </cell>
          <cell r="M154" t="str">
            <v>INVERTER</v>
          </cell>
          <cell r="N154" t="str">
            <v>PCS</v>
          </cell>
          <cell r="O154">
            <v>0</v>
          </cell>
          <cell r="P154">
            <v>1</v>
          </cell>
          <cell r="Q154" t="str">
            <v>CABINET</v>
          </cell>
          <cell r="R154">
            <v>0</v>
          </cell>
          <cell r="S154">
            <v>1.2413000000000001</v>
          </cell>
          <cell r="T154">
            <v>1.2413000000000001</v>
          </cell>
          <cell r="U154">
            <v>1</v>
          </cell>
        </row>
        <row r="155">
          <cell r="A155" t="str">
            <v>P9900561022 CU-MRL</v>
          </cell>
          <cell r="B155" t="str">
            <v>GS084304</v>
          </cell>
          <cell r="C155">
            <v>12</v>
          </cell>
          <cell r="D155" t="str">
            <v>GI091522</v>
          </cell>
          <cell r="E155">
            <v>20090331</v>
          </cell>
          <cell r="F155" t="str">
            <v>7848</v>
          </cell>
          <cell r="G155" t="str">
            <v>LM LIFTMATERIAL GMBH</v>
          </cell>
          <cell r="H155" t="str">
            <v>STOCK SALES</v>
          </cell>
          <cell r="I155">
            <v>1</v>
          </cell>
          <cell r="J155" t="str">
            <v>Mar-2009</v>
          </cell>
          <cell r="K155" t="str">
            <v>Mar-2009</v>
          </cell>
          <cell r="L155" t="str">
            <v>GF</v>
          </cell>
          <cell r="M155" t="str">
            <v>INVERTER</v>
          </cell>
          <cell r="N155" t="str">
            <v>PCS</v>
          </cell>
          <cell r="O155">
            <v>0</v>
          </cell>
          <cell r="P155">
            <v>1</v>
          </cell>
          <cell r="Q155" t="str">
            <v>CABINET</v>
          </cell>
          <cell r="R155">
            <v>0</v>
          </cell>
          <cell r="S155">
            <v>1.2557</v>
          </cell>
          <cell r="T155">
            <v>1.2557</v>
          </cell>
          <cell r="U155">
            <v>1</v>
          </cell>
        </row>
        <row r="156">
          <cell r="A156" t="str">
            <v>P9900561022 CU-MRL</v>
          </cell>
          <cell r="B156" t="str">
            <v>GS084340</v>
          </cell>
          <cell r="C156">
            <v>12</v>
          </cell>
          <cell r="D156" t="str">
            <v>GI091523</v>
          </cell>
          <cell r="E156">
            <v>20090331</v>
          </cell>
          <cell r="F156" t="str">
            <v>7848</v>
          </cell>
          <cell r="G156" t="str">
            <v>LM LIFTMATERIAL GMBH</v>
          </cell>
          <cell r="H156" t="str">
            <v>STOCK SALES</v>
          </cell>
          <cell r="I156">
            <v>1</v>
          </cell>
          <cell r="J156" t="str">
            <v>Mar-2009</v>
          </cell>
          <cell r="K156" t="str">
            <v>Mar-2009</v>
          </cell>
          <cell r="L156" t="str">
            <v>GF</v>
          </cell>
          <cell r="M156" t="str">
            <v>INVERTER</v>
          </cell>
          <cell r="N156" t="str">
            <v>PCS</v>
          </cell>
          <cell r="O156">
            <v>0</v>
          </cell>
          <cell r="P156">
            <v>1</v>
          </cell>
          <cell r="Q156" t="str">
            <v>CABINET</v>
          </cell>
          <cell r="R156">
            <v>0</v>
          </cell>
          <cell r="S156">
            <v>1.2628999999999999</v>
          </cell>
          <cell r="T156">
            <v>1.2628999999999999</v>
          </cell>
          <cell r="U156">
            <v>1</v>
          </cell>
        </row>
        <row r="157">
          <cell r="A157" t="str">
            <v>P9900561022 CU-MRL</v>
          </cell>
          <cell r="B157" t="str">
            <v>GS084339</v>
          </cell>
          <cell r="C157">
            <v>12</v>
          </cell>
          <cell r="D157" t="str">
            <v>GI091524</v>
          </cell>
          <cell r="E157">
            <v>20090331</v>
          </cell>
          <cell r="F157" t="str">
            <v>7848</v>
          </cell>
          <cell r="G157" t="str">
            <v>LM LIFTMATERIAL GMBH</v>
          </cell>
          <cell r="H157" t="str">
            <v>STOCK SALES</v>
          </cell>
          <cell r="I157">
            <v>1</v>
          </cell>
          <cell r="J157" t="str">
            <v>Mar-2009</v>
          </cell>
          <cell r="K157" t="str">
            <v>Mar-2009</v>
          </cell>
          <cell r="L157" t="str">
            <v>GF</v>
          </cell>
          <cell r="M157" t="str">
            <v>INVERTER</v>
          </cell>
          <cell r="N157" t="str">
            <v>PCS</v>
          </cell>
          <cell r="O157">
            <v>0</v>
          </cell>
          <cell r="P157">
            <v>1</v>
          </cell>
          <cell r="Q157" t="str">
            <v>CABINET</v>
          </cell>
          <cell r="R157">
            <v>0</v>
          </cell>
          <cell r="S157">
            <v>1.2665</v>
          </cell>
          <cell r="T157">
            <v>1.2665</v>
          </cell>
          <cell r="U157">
            <v>1</v>
          </cell>
        </row>
        <row r="158">
          <cell r="A158" t="str">
            <v>P9900561022 CU-MRL</v>
          </cell>
          <cell r="B158" t="str">
            <v>GS084338</v>
          </cell>
          <cell r="C158">
            <v>12</v>
          </cell>
          <cell r="D158" t="str">
            <v>GI091525</v>
          </cell>
          <cell r="E158">
            <v>20090331</v>
          </cell>
          <cell r="F158" t="str">
            <v>7848</v>
          </cell>
          <cell r="G158" t="str">
            <v>LM LIFTMATERIAL GMBH</v>
          </cell>
          <cell r="H158" t="str">
            <v>STOCK SALES</v>
          </cell>
          <cell r="I158">
            <v>1</v>
          </cell>
          <cell r="J158" t="str">
            <v>Mar-2009</v>
          </cell>
          <cell r="K158" t="str">
            <v>Mar-2009</v>
          </cell>
          <cell r="L158" t="str">
            <v>GF</v>
          </cell>
          <cell r="M158" t="str">
            <v>INVERTER</v>
          </cell>
          <cell r="N158" t="str">
            <v>PCS</v>
          </cell>
          <cell r="O158">
            <v>0</v>
          </cell>
          <cell r="P158">
            <v>1</v>
          </cell>
          <cell r="Q158" t="str">
            <v>CABINET</v>
          </cell>
          <cell r="R158">
            <v>0</v>
          </cell>
          <cell r="S158">
            <v>1.2683</v>
          </cell>
          <cell r="T158">
            <v>1.2683</v>
          </cell>
          <cell r="U158">
            <v>1</v>
          </cell>
        </row>
        <row r="159">
          <cell r="A159" t="str">
            <v>P9900561022 MEHRPREIS PRO M</v>
          </cell>
          <cell r="B159" t="str">
            <v>GS090539</v>
          </cell>
          <cell r="C159">
            <v>8</v>
          </cell>
          <cell r="D159" t="str">
            <v>GI091516</v>
          </cell>
          <cell r="E159">
            <v>20090331</v>
          </cell>
          <cell r="F159" t="str">
            <v>7848</v>
          </cell>
          <cell r="G159" t="str">
            <v>LM LIFTMATERIAL GMBH</v>
          </cell>
          <cell r="H159" t="str">
            <v>STOCK SALES</v>
          </cell>
          <cell r="I159">
            <v>7</v>
          </cell>
          <cell r="J159" t="str">
            <v>Mar-2009</v>
          </cell>
          <cell r="K159" t="str">
            <v>Mar-2009</v>
          </cell>
          <cell r="L159" t="str">
            <v>GF</v>
          </cell>
          <cell r="M159" t="str">
            <v>INVERTER</v>
          </cell>
          <cell r="N159" t="str">
            <v>PCS</v>
          </cell>
          <cell r="O159">
            <v>5</v>
          </cell>
          <cell r="P159">
            <v>2</v>
          </cell>
          <cell r="Q159" t="str">
            <v>CABINET</v>
          </cell>
          <cell r="R159">
            <v>0</v>
          </cell>
          <cell r="S159">
            <v>1.92</v>
          </cell>
          <cell r="T159">
            <v>1.92</v>
          </cell>
          <cell r="U159">
            <v>1</v>
          </cell>
        </row>
        <row r="160">
          <cell r="A160" t="str">
            <v>P9900561022 MEHRPREIS PRO M</v>
          </cell>
          <cell r="B160" t="str">
            <v>GS084308</v>
          </cell>
          <cell r="C160">
            <v>8</v>
          </cell>
          <cell r="D160" t="str">
            <v>GI091518</v>
          </cell>
          <cell r="E160">
            <v>20090331</v>
          </cell>
          <cell r="F160" t="str">
            <v>7848</v>
          </cell>
          <cell r="G160" t="str">
            <v>LM LIFTMATERIAL GMBH</v>
          </cell>
          <cell r="H160" t="str">
            <v>STOCK SALES</v>
          </cell>
          <cell r="I160">
            <v>7</v>
          </cell>
          <cell r="J160" t="str">
            <v>Mar-2009</v>
          </cell>
          <cell r="K160" t="str">
            <v>Mar-2009</v>
          </cell>
          <cell r="L160" t="str">
            <v>GF</v>
          </cell>
          <cell r="M160" t="str">
            <v>INVERTER</v>
          </cell>
          <cell r="N160" t="str">
            <v>PCS</v>
          </cell>
          <cell r="O160">
            <v>5</v>
          </cell>
          <cell r="P160">
            <v>2</v>
          </cell>
          <cell r="Q160" t="str">
            <v>CABINET</v>
          </cell>
          <cell r="R160">
            <v>0</v>
          </cell>
          <cell r="S160">
            <v>1.92</v>
          </cell>
          <cell r="T160">
            <v>5.76</v>
          </cell>
          <cell r="U160">
            <v>3</v>
          </cell>
        </row>
        <row r="161">
          <cell r="A161" t="str">
            <v>P9900561022 MEHRPREIS PRO M</v>
          </cell>
          <cell r="B161" t="str">
            <v>GS084307</v>
          </cell>
          <cell r="C161">
            <v>8</v>
          </cell>
          <cell r="D161" t="str">
            <v>GI091519</v>
          </cell>
          <cell r="E161">
            <v>20090331</v>
          </cell>
          <cell r="F161" t="str">
            <v>7848</v>
          </cell>
          <cell r="G161" t="str">
            <v>LM LIFTMATERIAL GMBH</v>
          </cell>
          <cell r="H161" t="str">
            <v>STOCK SALES</v>
          </cell>
          <cell r="I161">
            <v>7</v>
          </cell>
          <cell r="J161" t="str">
            <v>Mar-2009</v>
          </cell>
          <cell r="K161" t="str">
            <v>Mar-2009</v>
          </cell>
          <cell r="L161" t="str">
            <v>GF</v>
          </cell>
          <cell r="M161" t="str">
            <v>INVERTER</v>
          </cell>
          <cell r="N161" t="str">
            <v>PCS</v>
          </cell>
          <cell r="O161">
            <v>5</v>
          </cell>
          <cell r="P161">
            <v>2</v>
          </cell>
          <cell r="Q161" t="str">
            <v>CABINET</v>
          </cell>
          <cell r="R161">
            <v>0</v>
          </cell>
          <cell r="S161">
            <v>1.92</v>
          </cell>
          <cell r="T161">
            <v>5.76</v>
          </cell>
          <cell r="U161">
            <v>3</v>
          </cell>
        </row>
        <row r="162">
          <cell r="A162" t="str">
            <v>P9900561022 MEHRPREIS PRO M</v>
          </cell>
          <cell r="B162" t="str">
            <v>GS084306</v>
          </cell>
          <cell r="C162">
            <v>8</v>
          </cell>
          <cell r="D162" t="str">
            <v>GI091520</v>
          </cell>
          <cell r="E162">
            <v>20090331</v>
          </cell>
          <cell r="F162" t="str">
            <v>7848</v>
          </cell>
          <cell r="G162" t="str">
            <v>LM LIFTMATERIAL GMBH</v>
          </cell>
          <cell r="H162" t="str">
            <v>STOCK SALES</v>
          </cell>
          <cell r="I162">
            <v>7</v>
          </cell>
          <cell r="J162" t="str">
            <v>Mar-2009</v>
          </cell>
          <cell r="K162" t="str">
            <v>Mar-2009</v>
          </cell>
          <cell r="L162" t="str">
            <v>GF</v>
          </cell>
          <cell r="M162" t="str">
            <v>INVERTER</v>
          </cell>
          <cell r="N162" t="str">
            <v>PCS</v>
          </cell>
          <cell r="O162">
            <v>5</v>
          </cell>
          <cell r="P162">
            <v>2</v>
          </cell>
          <cell r="Q162" t="str">
            <v>CABINET</v>
          </cell>
          <cell r="R162">
            <v>0</v>
          </cell>
          <cell r="S162">
            <v>1.92</v>
          </cell>
          <cell r="T162">
            <v>5.76</v>
          </cell>
          <cell r="U162">
            <v>3</v>
          </cell>
        </row>
        <row r="163">
          <cell r="A163" t="str">
            <v>P9900561022 MEHRPREIS PRO M</v>
          </cell>
          <cell r="B163" t="str">
            <v>GS084305</v>
          </cell>
          <cell r="C163">
            <v>8</v>
          </cell>
          <cell r="D163" t="str">
            <v>GI091521</v>
          </cell>
          <cell r="E163">
            <v>20090331</v>
          </cell>
          <cell r="F163" t="str">
            <v>7848</v>
          </cell>
          <cell r="G163" t="str">
            <v>LM LIFTMATERIAL GMBH</v>
          </cell>
          <cell r="H163" t="str">
            <v>STOCK SALES</v>
          </cell>
          <cell r="I163">
            <v>7</v>
          </cell>
          <cell r="J163" t="str">
            <v>Mar-2009</v>
          </cell>
          <cell r="K163" t="str">
            <v>Mar-2009</v>
          </cell>
          <cell r="L163" t="str">
            <v>GF</v>
          </cell>
          <cell r="M163" t="str">
            <v>INVERTER</v>
          </cell>
          <cell r="N163" t="str">
            <v>PCS</v>
          </cell>
          <cell r="O163">
            <v>5</v>
          </cell>
          <cell r="P163">
            <v>2</v>
          </cell>
          <cell r="Q163" t="str">
            <v>CABINET</v>
          </cell>
          <cell r="R163">
            <v>0</v>
          </cell>
          <cell r="S163">
            <v>1.92</v>
          </cell>
          <cell r="T163">
            <v>5.76</v>
          </cell>
          <cell r="U163">
            <v>3</v>
          </cell>
        </row>
        <row r="164">
          <cell r="A164" t="str">
            <v>P9900561022 MEHRPREIS PRO M</v>
          </cell>
          <cell r="B164" t="str">
            <v>GS084304</v>
          </cell>
          <cell r="C164">
            <v>8</v>
          </cell>
          <cell r="D164" t="str">
            <v>GI091522</v>
          </cell>
          <cell r="E164">
            <v>20090331</v>
          </cell>
          <cell r="F164" t="str">
            <v>7848</v>
          </cell>
          <cell r="G164" t="str">
            <v>LM LIFTMATERIAL GMBH</v>
          </cell>
          <cell r="H164" t="str">
            <v>STOCK SALES</v>
          </cell>
          <cell r="I164">
            <v>7</v>
          </cell>
          <cell r="J164" t="str">
            <v>Mar-2009</v>
          </cell>
          <cell r="K164" t="str">
            <v>Mar-2009</v>
          </cell>
          <cell r="L164" t="str">
            <v>GF</v>
          </cell>
          <cell r="M164" t="str">
            <v>INVERTER</v>
          </cell>
          <cell r="N164" t="str">
            <v>PCS</v>
          </cell>
          <cell r="O164">
            <v>5</v>
          </cell>
          <cell r="P164">
            <v>2</v>
          </cell>
          <cell r="Q164" t="str">
            <v>CABINET</v>
          </cell>
          <cell r="R164">
            <v>0</v>
          </cell>
          <cell r="S164">
            <v>1.92</v>
          </cell>
          <cell r="T164">
            <v>5.76</v>
          </cell>
          <cell r="U164">
            <v>3</v>
          </cell>
        </row>
        <row r="165">
          <cell r="A165" t="str">
            <v>P9900561022 MEHRPREIS PRO M</v>
          </cell>
          <cell r="B165" t="str">
            <v>GS084340</v>
          </cell>
          <cell r="C165">
            <v>8</v>
          </cell>
          <cell r="D165" t="str">
            <v>GI091523</v>
          </cell>
          <cell r="E165">
            <v>20090331</v>
          </cell>
          <cell r="F165" t="str">
            <v>7848</v>
          </cell>
          <cell r="G165" t="str">
            <v>LM LIFTMATERIAL GMBH</v>
          </cell>
          <cell r="H165" t="str">
            <v>STOCK SALES</v>
          </cell>
          <cell r="I165">
            <v>7</v>
          </cell>
          <cell r="J165" t="str">
            <v>Mar-2009</v>
          </cell>
          <cell r="K165" t="str">
            <v>Mar-2009</v>
          </cell>
          <cell r="L165" t="str">
            <v>GF</v>
          </cell>
          <cell r="M165" t="str">
            <v>INVERTER</v>
          </cell>
          <cell r="N165" t="str">
            <v>PCS</v>
          </cell>
          <cell r="O165">
            <v>5</v>
          </cell>
          <cell r="P165">
            <v>2</v>
          </cell>
          <cell r="Q165" t="str">
            <v>CABINET</v>
          </cell>
          <cell r="R165">
            <v>0</v>
          </cell>
          <cell r="S165">
            <v>1.92</v>
          </cell>
          <cell r="T165">
            <v>5.76</v>
          </cell>
          <cell r="U165">
            <v>3</v>
          </cell>
        </row>
        <row r="166">
          <cell r="A166" t="str">
            <v>P9900561022 MEHRPREIS PRO M</v>
          </cell>
          <cell r="B166" t="str">
            <v>GS084339</v>
          </cell>
          <cell r="C166">
            <v>8</v>
          </cell>
          <cell r="D166" t="str">
            <v>GI091524</v>
          </cell>
          <cell r="E166">
            <v>20090331</v>
          </cell>
          <cell r="F166" t="str">
            <v>7848</v>
          </cell>
          <cell r="G166" t="str">
            <v>LM LIFTMATERIAL GMBH</v>
          </cell>
          <cell r="H166" t="str">
            <v>STOCK SALES</v>
          </cell>
          <cell r="I166">
            <v>7</v>
          </cell>
          <cell r="J166" t="str">
            <v>Mar-2009</v>
          </cell>
          <cell r="K166" t="str">
            <v>Mar-2009</v>
          </cell>
          <cell r="L166" t="str">
            <v>GF</v>
          </cell>
          <cell r="M166" t="str">
            <v>INVERTER</v>
          </cell>
          <cell r="N166" t="str">
            <v>PCS</v>
          </cell>
          <cell r="O166">
            <v>5</v>
          </cell>
          <cell r="P166">
            <v>2</v>
          </cell>
          <cell r="Q166" t="str">
            <v>CABINET</v>
          </cell>
          <cell r="R166">
            <v>0</v>
          </cell>
          <cell r="S166">
            <v>1.92</v>
          </cell>
          <cell r="T166">
            <v>5.76</v>
          </cell>
          <cell r="U166">
            <v>3</v>
          </cell>
        </row>
        <row r="167">
          <cell r="A167" t="str">
            <v>P9900561022 MEHRPREIS PRO M</v>
          </cell>
          <cell r="B167" t="str">
            <v>GS084338</v>
          </cell>
          <cell r="C167">
            <v>8</v>
          </cell>
          <cell r="D167" t="str">
            <v>GI091525</v>
          </cell>
          <cell r="E167">
            <v>20090331</v>
          </cell>
          <cell r="F167" t="str">
            <v>7848</v>
          </cell>
          <cell r="G167" t="str">
            <v>LM LIFTMATERIAL GMBH</v>
          </cell>
          <cell r="H167" t="str">
            <v>STOCK SALES</v>
          </cell>
          <cell r="I167">
            <v>7</v>
          </cell>
          <cell r="J167" t="str">
            <v>Mar-2009</v>
          </cell>
          <cell r="K167" t="str">
            <v>Mar-2009</v>
          </cell>
          <cell r="L167" t="str">
            <v>GF</v>
          </cell>
          <cell r="M167" t="str">
            <v>INVERTER</v>
          </cell>
          <cell r="N167" t="str">
            <v>PCS</v>
          </cell>
          <cell r="O167">
            <v>5</v>
          </cell>
          <cell r="P167">
            <v>2</v>
          </cell>
          <cell r="Q167" t="str">
            <v>CABINET</v>
          </cell>
          <cell r="R167">
            <v>0</v>
          </cell>
          <cell r="S167">
            <v>1.92</v>
          </cell>
          <cell r="T167">
            <v>5.76</v>
          </cell>
          <cell r="U167">
            <v>3</v>
          </cell>
        </row>
        <row r="168">
          <cell r="A168" t="str">
            <v>P9900561032</v>
          </cell>
          <cell r="B168" t="str">
            <v>GS090761</v>
          </cell>
          <cell r="C168">
            <v>11</v>
          </cell>
          <cell r="D168" t="str">
            <v>GI091105</v>
          </cell>
          <cell r="E168">
            <v>20090306</v>
          </cell>
          <cell r="F168" t="str">
            <v>7848</v>
          </cell>
          <cell r="G168" t="str">
            <v>LM LIFTMATERIAL GMBH</v>
          </cell>
          <cell r="H168" t="str">
            <v>STOCK SALES</v>
          </cell>
          <cell r="I168">
            <v>0</v>
          </cell>
          <cell r="J168" t="str">
            <v>Mar-2009</v>
          </cell>
          <cell r="K168" t="str">
            <v>Mar-2009</v>
          </cell>
          <cell r="L168" t="str">
            <v>GF</v>
          </cell>
          <cell r="M168" t="str">
            <v>INVERTER</v>
          </cell>
          <cell r="N168" t="str">
            <v>PCS</v>
          </cell>
          <cell r="O168">
            <v>0</v>
          </cell>
          <cell r="P168">
            <v>39</v>
          </cell>
          <cell r="Q168" t="str">
            <v>CABINET</v>
          </cell>
          <cell r="R168">
            <v>0</v>
          </cell>
          <cell r="S168">
            <v>38.6</v>
          </cell>
          <cell r="T168">
            <v>38.6</v>
          </cell>
          <cell r="U168">
            <v>1</v>
          </cell>
        </row>
        <row r="169">
          <cell r="A169" t="str">
            <v>P9900561032 CU-MRL</v>
          </cell>
          <cell r="B169" t="str">
            <v>GS090761</v>
          </cell>
          <cell r="C169">
            <v>9</v>
          </cell>
          <cell r="D169" t="str">
            <v>GI091105</v>
          </cell>
          <cell r="E169">
            <v>20090306</v>
          </cell>
          <cell r="F169" t="str">
            <v>7848</v>
          </cell>
          <cell r="G169" t="str">
            <v>LM LIFTMATERIAL GMBH</v>
          </cell>
          <cell r="H169" t="str">
            <v>STOCK SALES</v>
          </cell>
          <cell r="I169">
            <v>0</v>
          </cell>
          <cell r="J169" t="str">
            <v>Mar-2009</v>
          </cell>
          <cell r="K169" t="str">
            <v>Mar-2009</v>
          </cell>
          <cell r="L169" t="str">
            <v>GF</v>
          </cell>
          <cell r="M169" t="str">
            <v>INVERTER</v>
          </cell>
          <cell r="N169" t="str">
            <v>PCS</v>
          </cell>
          <cell r="O169">
            <v>0</v>
          </cell>
          <cell r="P169">
            <v>2</v>
          </cell>
          <cell r="Q169" t="str">
            <v>CABINET</v>
          </cell>
          <cell r="R169">
            <v>0</v>
          </cell>
          <cell r="S169">
            <v>1.6</v>
          </cell>
          <cell r="T169">
            <v>1.6</v>
          </cell>
          <cell r="U169">
            <v>1</v>
          </cell>
        </row>
        <row r="170">
          <cell r="A170" t="str">
            <v>P9900561032 MEHRPREIS PRO M</v>
          </cell>
          <cell r="B170" t="str">
            <v>GS090761</v>
          </cell>
          <cell r="C170">
            <v>7</v>
          </cell>
          <cell r="D170" t="str">
            <v>GI091105</v>
          </cell>
          <cell r="E170">
            <v>20090306</v>
          </cell>
          <cell r="F170" t="str">
            <v>7848</v>
          </cell>
          <cell r="G170" t="str">
            <v>LM LIFTMATERIAL GMBH</v>
          </cell>
          <cell r="H170" t="str">
            <v>STOCK SALES</v>
          </cell>
          <cell r="I170">
            <v>0</v>
          </cell>
          <cell r="J170" t="str">
            <v>Mar-2009</v>
          </cell>
          <cell r="K170" t="str">
            <v>Mar-2009</v>
          </cell>
          <cell r="L170" t="str">
            <v>GF</v>
          </cell>
          <cell r="M170" t="str">
            <v>INVERTER</v>
          </cell>
          <cell r="N170" t="str">
            <v>PCS</v>
          </cell>
          <cell r="O170">
            <v>0</v>
          </cell>
          <cell r="P170">
            <v>2</v>
          </cell>
          <cell r="Q170" t="str">
            <v>CABINET</v>
          </cell>
          <cell r="R170">
            <v>0</v>
          </cell>
          <cell r="S170">
            <v>1.92</v>
          </cell>
          <cell r="T170">
            <v>7.68</v>
          </cell>
          <cell r="U170">
            <v>4</v>
          </cell>
        </row>
        <row r="171">
          <cell r="A171" t="str">
            <v>P9900561038</v>
          </cell>
          <cell r="B171" t="str">
            <v>GS090540</v>
          </cell>
          <cell r="C171">
            <v>2</v>
          </cell>
          <cell r="D171" t="str">
            <v>GI091204</v>
          </cell>
          <cell r="E171">
            <v>20090313</v>
          </cell>
          <cell r="F171" t="str">
            <v>7848</v>
          </cell>
          <cell r="G171" t="str">
            <v>LM LIFTMATERIAL GMBH</v>
          </cell>
          <cell r="H171" t="str">
            <v>STOCK SALES</v>
          </cell>
          <cell r="I171">
            <v>0</v>
          </cell>
          <cell r="J171" t="str">
            <v>Mar-2009</v>
          </cell>
          <cell r="K171" t="str">
            <v>Mar-2009</v>
          </cell>
          <cell r="L171" t="str">
            <v>GF</v>
          </cell>
          <cell r="M171" t="str">
            <v>INVERTER</v>
          </cell>
          <cell r="N171" t="str">
            <v>PCS</v>
          </cell>
          <cell r="O171">
            <v>0</v>
          </cell>
          <cell r="P171">
            <v>6</v>
          </cell>
          <cell r="Q171" t="str">
            <v>CABINET</v>
          </cell>
          <cell r="R171">
            <v>0</v>
          </cell>
          <cell r="S171">
            <v>5.72</v>
          </cell>
          <cell r="T171">
            <v>5.72</v>
          </cell>
          <cell r="U171">
            <v>1</v>
          </cell>
        </row>
        <row r="172">
          <cell r="A172" t="str">
            <v>P9900561038 CU-UZL</v>
          </cell>
          <cell r="B172" t="str">
            <v>GS090540</v>
          </cell>
          <cell r="C172">
            <v>15</v>
          </cell>
          <cell r="D172" t="str">
            <v>GI091204</v>
          </cell>
          <cell r="E172">
            <v>20090313</v>
          </cell>
          <cell r="F172" t="str">
            <v>7848</v>
          </cell>
          <cell r="G172" t="str">
            <v>LM LIFTMATERIAL GMBH</v>
          </cell>
          <cell r="H172" t="str">
            <v>STOCK SALES</v>
          </cell>
          <cell r="I172">
            <v>1</v>
          </cell>
          <cell r="J172" t="str">
            <v>Mar-2009</v>
          </cell>
          <cell r="K172" t="str">
            <v>Mar-2009</v>
          </cell>
          <cell r="L172" t="str">
            <v>GF</v>
          </cell>
          <cell r="M172" t="str">
            <v>INVERTER</v>
          </cell>
          <cell r="N172" t="str">
            <v>PCS</v>
          </cell>
          <cell r="O172">
            <v>1</v>
          </cell>
          <cell r="P172">
            <v>2</v>
          </cell>
          <cell r="Q172" t="str">
            <v>CABINET</v>
          </cell>
          <cell r="R172">
            <v>0</v>
          </cell>
          <cell r="S172">
            <v>2.145</v>
          </cell>
          <cell r="T172">
            <v>2.145</v>
          </cell>
          <cell r="U172">
            <v>1</v>
          </cell>
        </row>
        <row r="173">
          <cell r="A173" t="str">
            <v>P9900561038 MEHRPREIS PRO M</v>
          </cell>
          <cell r="B173" t="str">
            <v>GS090540</v>
          </cell>
          <cell r="C173">
            <v>5</v>
          </cell>
          <cell r="D173" t="str">
            <v>GI091204</v>
          </cell>
          <cell r="E173">
            <v>20090313</v>
          </cell>
          <cell r="F173" t="str">
            <v>7848</v>
          </cell>
          <cell r="G173" t="str">
            <v>LM LIFTMATERIAL GMBH</v>
          </cell>
          <cell r="H173" t="str">
            <v>STOCK SALES</v>
          </cell>
          <cell r="I173">
            <v>3</v>
          </cell>
          <cell r="J173" t="str">
            <v>Mar-2009</v>
          </cell>
          <cell r="K173" t="str">
            <v>Mar-2009</v>
          </cell>
          <cell r="L173" t="str">
            <v>GF</v>
          </cell>
          <cell r="M173" t="str">
            <v>INVERTER</v>
          </cell>
          <cell r="N173" t="str">
            <v>PCS</v>
          </cell>
          <cell r="O173">
            <v>3</v>
          </cell>
          <cell r="P173">
            <v>1</v>
          </cell>
          <cell r="Q173" t="str">
            <v>CABINET</v>
          </cell>
          <cell r="R173">
            <v>0</v>
          </cell>
          <cell r="S173">
            <v>0.51</v>
          </cell>
          <cell r="T173">
            <v>9.69</v>
          </cell>
          <cell r="U173">
            <v>19</v>
          </cell>
        </row>
        <row r="174">
          <cell r="A174" t="str">
            <v>P9900561039</v>
          </cell>
          <cell r="B174" t="str">
            <v>GS090444</v>
          </cell>
          <cell r="C174">
            <v>9</v>
          </cell>
          <cell r="D174" t="str">
            <v>GI091515</v>
          </cell>
          <cell r="E174">
            <v>20090331</v>
          </cell>
          <cell r="F174" t="str">
            <v>7848</v>
          </cell>
          <cell r="G174" t="str">
            <v>LM LIFTMATERIAL GMBH</v>
          </cell>
          <cell r="H174" t="str">
            <v>STOCK SALES</v>
          </cell>
          <cell r="I174">
            <v>0</v>
          </cell>
          <cell r="J174" t="str">
            <v>Mar-2009</v>
          </cell>
          <cell r="K174" t="str">
            <v>Mar-2009</v>
          </cell>
          <cell r="L174" t="str">
            <v>GF</v>
          </cell>
          <cell r="M174" t="str">
            <v>INVERTER</v>
          </cell>
          <cell r="N174" t="str">
            <v>PCS</v>
          </cell>
          <cell r="O174">
            <v>0</v>
          </cell>
          <cell r="P174">
            <v>6</v>
          </cell>
          <cell r="Q174" t="str">
            <v>CABINET</v>
          </cell>
          <cell r="R174">
            <v>0</v>
          </cell>
          <cell r="S174">
            <v>5.72</v>
          </cell>
          <cell r="T174">
            <v>5.72</v>
          </cell>
          <cell r="U174">
            <v>1</v>
          </cell>
        </row>
        <row r="175">
          <cell r="A175" t="str">
            <v>P9900561039</v>
          </cell>
          <cell r="B175" t="str">
            <v>GS090446</v>
          </cell>
          <cell r="C175">
            <v>9</v>
          </cell>
          <cell r="D175" t="str">
            <v>GI091517</v>
          </cell>
          <cell r="E175">
            <v>20090331</v>
          </cell>
          <cell r="F175" t="str">
            <v>7848</v>
          </cell>
          <cell r="G175" t="str">
            <v>LM LIFTMATERIAL GMBH</v>
          </cell>
          <cell r="H175" t="str">
            <v>STOCK SALES</v>
          </cell>
          <cell r="I175">
            <v>0</v>
          </cell>
          <cell r="J175" t="str">
            <v>Mar-2009</v>
          </cell>
          <cell r="K175" t="str">
            <v>Mar-2009</v>
          </cell>
          <cell r="L175" t="str">
            <v>GF</v>
          </cell>
          <cell r="M175" t="str">
            <v>INVERTER</v>
          </cell>
          <cell r="N175" t="str">
            <v>PCS</v>
          </cell>
          <cell r="O175">
            <v>0</v>
          </cell>
          <cell r="P175">
            <v>6</v>
          </cell>
          <cell r="Q175" t="str">
            <v>CABINET</v>
          </cell>
          <cell r="R175">
            <v>0</v>
          </cell>
          <cell r="S175">
            <v>5.72</v>
          </cell>
          <cell r="T175">
            <v>5.72</v>
          </cell>
          <cell r="U175">
            <v>1</v>
          </cell>
        </row>
        <row r="176">
          <cell r="A176" t="str">
            <v>P9900561039 CU-UZL</v>
          </cell>
          <cell r="B176" t="str">
            <v>GS090444</v>
          </cell>
          <cell r="C176">
            <v>13</v>
          </cell>
          <cell r="D176" t="str">
            <v>GI091515</v>
          </cell>
          <cell r="E176">
            <v>20090331</v>
          </cell>
          <cell r="F176" t="str">
            <v>7848</v>
          </cell>
          <cell r="G176" t="str">
            <v>LM LIFTMATERIAL GMBH</v>
          </cell>
          <cell r="H176" t="str">
            <v>STOCK SALES</v>
          </cell>
          <cell r="I176">
            <v>5</v>
          </cell>
          <cell r="J176" t="str">
            <v>Mar-2009</v>
          </cell>
          <cell r="K176" t="str">
            <v>Mar-2009</v>
          </cell>
          <cell r="L176" t="str">
            <v>GF</v>
          </cell>
          <cell r="M176" t="str">
            <v>INVERTER</v>
          </cell>
          <cell r="N176" t="str">
            <v>PCS</v>
          </cell>
          <cell r="O176">
            <v>5</v>
          </cell>
          <cell r="P176">
            <v>1</v>
          </cell>
          <cell r="Q176" t="str">
            <v>CABINET</v>
          </cell>
          <cell r="R176">
            <v>0</v>
          </cell>
          <cell r="S176">
            <v>1.659</v>
          </cell>
          <cell r="T176">
            <v>1.659</v>
          </cell>
          <cell r="U176">
            <v>1</v>
          </cell>
        </row>
        <row r="177">
          <cell r="A177" t="str">
            <v>P9900561039 CU-UZL</v>
          </cell>
          <cell r="B177" t="str">
            <v>GS090446</v>
          </cell>
          <cell r="C177">
            <v>13</v>
          </cell>
          <cell r="D177" t="str">
            <v>GI091517</v>
          </cell>
          <cell r="E177">
            <v>20090331</v>
          </cell>
          <cell r="F177" t="str">
            <v>7848</v>
          </cell>
          <cell r="G177" t="str">
            <v>LM LIFTMATERIAL GMBH</v>
          </cell>
          <cell r="H177" t="str">
            <v>STOCK SALES</v>
          </cell>
          <cell r="I177">
            <v>5</v>
          </cell>
          <cell r="J177" t="str">
            <v>Mar-2009</v>
          </cell>
          <cell r="K177" t="str">
            <v>Mar-2009</v>
          </cell>
          <cell r="L177" t="str">
            <v>GF</v>
          </cell>
          <cell r="M177" t="str">
            <v>INVERTER</v>
          </cell>
          <cell r="N177" t="str">
            <v>PCS</v>
          </cell>
          <cell r="O177">
            <v>5</v>
          </cell>
          <cell r="P177">
            <v>1</v>
          </cell>
          <cell r="Q177" t="str">
            <v>CABINET</v>
          </cell>
          <cell r="R177">
            <v>0</v>
          </cell>
          <cell r="S177">
            <v>1.4907999999999999</v>
          </cell>
          <cell r="T177">
            <v>1.4907999999999999</v>
          </cell>
          <cell r="U177">
            <v>1</v>
          </cell>
        </row>
        <row r="178">
          <cell r="A178" t="str">
            <v>P9900561039 MEHRPREIS PRO M</v>
          </cell>
          <cell r="B178" t="str">
            <v>GS090444</v>
          </cell>
          <cell r="C178">
            <v>10</v>
          </cell>
          <cell r="D178" t="str">
            <v>GI091515</v>
          </cell>
          <cell r="E178">
            <v>20090331</v>
          </cell>
          <cell r="F178" t="str">
            <v>7848</v>
          </cell>
          <cell r="G178" t="str">
            <v>LM LIFTMATERIAL GMBH</v>
          </cell>
          <cell r="H178" t="str">
            <v>STOCK SALES</v>
          </cell>
          <cell r="I178">
            <v>0</v>
          </cell>
          <cell r="J178" t="str">
            <v>Mar-2009</v>
          </cell>
          <cell r="K178" t="str">
            <v>Mar-2009</v>
          </cell>
          <cell r="L178" t="str">
            <v>GF</v>
          </cell>
          <cell r="M178" t="str">
            <v>INVERTER</v>
          </cell>
          <cell r="N178" t="str">
            <v>PCS</v>
          </cell>
          <cell r="O178">
            <v>0</v>
          </cell>
          <cell r="P178">
            <v>1</v>
          </cell>
          <cell r="Q178" t="str">
            <v>CABINET</v>
          </cell>
          <cell r="R178">
            <v>0</v>
          </cell>
          <cell r="S178">
            <v>0.51</v>
          </cell>
          <cell r="T178">
            <v>1.53</v>
          </cell>
          <cell r="U178">
            <v>3</v>
          </cell>
        </row>
        <row r="179">
          <cell r="A179" t="str">
            <v>P9900561039 MEHRPREIS PRO M</v>
          </cell>
          <cell r="B179" t="str">
            <v>GS090446</v>
          </cell>
          <cell r="C179">
            <v>10</v>
          </cell>
          <cell r="D179" t="str">
            <v>GI091517</v>
          </cell>
          <cell r="E179">
            <v>20090331</v>
          </cell>
          <cell r="F179" t="str">
            <v>7848</v>
          </cell>
          <cell r="G179" t="str">
            <v>LM LIFTMATERIAL GMBH</v>
          </cell>
          <cell r="H179" t="str">
            <v>STOCK SALES</v>
          </cell>
          <cell r="I179">
            <v>0</v>
          </cell>
          <cell r="J179" t="str">
            <v>Mar-2009</v>
          </cell>
          <cell r="K179" t="str">
            <v>Mar-2009</v>
          </cell>
          <cell r="L179" t="str">
            <v>GF</v>
          </cell>
          <cell r="M179" t="str">
            <v>INVERTER</v>
          </cell>
          <cell r="N179" t="str">
            <v>PCS</v>
          </cell>
          <cell r="O179">
            <v>0</v>
          </cell>
          <cell r="P179">
            <v>1</v>
          </cell>
          <cell r="Q179" t="str">
            <v>CABINET</v>
          </cell>
          <cell r="R179">
            <v>0</v>
          </cell>
          <cell r="S179">
            <v>0.51</v>
          </cell>
          <cell r="T179">
            <v>1.53</v>
          </cell>
          <cell r="U179">
            <v>3</v>
          </cell>
        </row>
        <row r="180">
          <cell r="A180" t="str">
            <v>P9900561040</v>
          </cell>
          <cell r="B180" t="str">
            <v>GS090539</v>
          </cell>
          <cell r="C180">
            <v>9</v>
          </cell>
          <cell r="D180" t="str">
            <v>GI091516</v>
          </cell>
          <cell r="E180">
            <v>20090331</v>
          </cell>
          <cell r="F180" t="str">
            <v>7848</v>
          </cell>
          <cell r="G180" t="str">
            <v>LM LIFTMATERIAL GMBH</v>
          </cell>
          <cell r="H180" t="str">
            <v>STOCK SALES</v>
          </cell>
          <cell r="I180">
            <v>1</v>
          </cell>
          <cell r="J180" t="str">
            <v>Mar-2009</v>
          </cell>
          <cell r="K180" t="str">
            <v>Mar-2009</v>
          </cell>
          <cell r="L180" t="str">
            <v>GF</v>
          </cell>
          <cell r="M180" t="str">
            <v>INVERTER</v>
          </cell>
          <cell r="N180" t="str">
            <v>PCS</v>
          </cell>
          <cell r="O180">
            <v>1</v>
          </cell>
          <cell r="P180">
            <v>6</v>
          </cell>
          <cell r="Q180" t="str">
            <v>CABINET</v>
          </cell>
          <cell r="R180">
            <v>0</v>
          </cell>
          <cell r="S180">
            <v>5.7220000000000004</v>
          </cell>
          <cell r="T180">
            <v>5.7220000000000004</v>
          </cell>
          <cell r="U180">
            <v>1</v>
          </cell>
        </row>
        <row r="181">
          <cell r="A181" t="str">
            <v>P9900561040</v>
          </cell>
          <cell r="B181" t="str">
            <v>GS090539</v>
          </cell>
          <cell r="C181">
            <v>13</v>
          </cell>
          <cell r="D181" t="str">
            <v>GI091516</v>
          </cell>
          <cell r="E181">
            <v>20090331</v>
          </cell>
          <cell r="F181" t="str">
            <v>7848</v>
          </cell>
          <cell r="G181" t="str">
            <v>LM LIFTMATERIAL GMBH</v>
          </cell>
          <cell r="H181" t="str">
            <v>STOCK SALES</v>
          </cell>
          <cell r="I181">
            <v>0</v>
          </cell>
          <cell r="J181" t="str">
            <v>Mar-2009</v>
          </cell>
          <cell r="K181" t="str">
            <v>Mar-2009</v>
          </cell>
          <cell r="L181" t="str">
            <v>GF</v>
          </cell>
          <cell r="M181" t="str">
            <v>INVERTER</v>
          </cell>
          <cell r="N181" t="str">
            <v>PCS</v>
          </cell>
          <cell r="O181">
            <v>1</v>
          </cell>
          <cell r="P181">
            <v>6</v>
          </cell>
          <cell r="Q181" t="str">
            <v>CABINET</v>
          </cell>
          <cell r="R181">
            <v>0</v>
          </cell>
          <cell r="S181">
            <v>5.7220000000000004</v>
          </cell>
          <cell r="T181">
            <v>5.7220000000000004</v>
          </cell>
          <cell r="U181">
            <v>1</v>
          </cell>
        </row>
        <row r="182">
          <cell r="A182" t="str">
            <v>P9900561040</v>
          </cell>
          <cell r="B182" t="str">
            <v>GS084308</v>
          </cell>
          <cell r="C182">
            <v>9</v>
          </cell>
          <cell r="D182" t="str">
            <v>GI091518</v>
          </cell>
          <cell r="E182">
            <v>20090331</v>
          </cell>
          <cell r="F182" t="str">
            <v>7848</v>
          </cell>
          <cell r="G182" t="str">
            <v>LM LIFTMATERIAL GMBH</v>
          </cell>
          <cell r="H182" t="str">
            <v>STOCK SALES</v>
          </cell>
          <cell r="I182">
            <v>0</v>
          </cell>
          <cell r="J182" t="str">
            <v>Mar-2009</v>
          </cell>
          <cell r="K182" t="str">
            <v>Mar-2009</v>
          </cell>
          <cell r="L182" t="str">
            <v>GF</v>
          </cell>
          <cell r="M182" t="str">
            <v>INVERTER</v>
          </cell>
          <cell r="N182" t="str">
            <v>PCS</v>
          </cell>
          <cell r="O182">
            <v>1</v>
          </cell>
          <cell r="P182">
            <v>6</v>
          </cell>
          <cell r="Q182" t="str">
            <v>CABINET</v>
          </cell>
          <cell r="R182">
            <v>0</v>
          </cell>
          <cell r="S182">
            <v>5.72</v>
          </cell>
          <cell r="T182">
            <v>5.72</v>
          </cell>
          <cell r="U182">
            <v>1</v>
          </cell>
        </row>
        <row r="183">
          <cell r="A183" t="str">
            <v>P9900561040</v>
          </cell>
          <cell r="B183" t="str">
            <v>GS084307</v>
          </cell>
          <cell r="C183">
            <v>9</v>
          </cell>
          <cell r="D183" t="str">
            <v>GI091519</v>
          </cell>
          <cell r="E183">
            <v>20090331</v>
          </cell>
          <cell r="F183" t="str">
            <v>7848</v>
          </cell>
          <cell r="G183" t="str">
            <v>LM LIFTMATERIAL GMBH</v>
          </cell>
          <cell r="H183" t="str">
            <v>STOCK SALES</v>
          </cell>
          <cell r="I183">
            <v>0</v>
          </cell>
          <cell r="J183" t="str">
            <v>Mar-2009</v>
          </cell>
          <cell r="K183" t="str">
            <v>Mar-2009</v>
          </cell>
          <cell r="L183" t="str">
            <v>GF</v>
          </cell>
          <cell r="M183" t="str">
            <v>INVERTER</v>
          </cell>
          <cell r="N183" t="str">
            <v>PCS</v>
          </cell>
          <cell r="O183">
            <v>1</v>
          </cell>
          <cell r="P183">
            <v>6</v>
          </cell>
          <cell r="Q183" t="str">
            <v>CABINET</v>
          </cell>
          <cell r="R183">
            <v>0</v>
          </cell>
          <cell r="S183">
            <v>5.72</v>
          </cell>
          <cell r="T183">
            <v>5.72</v>
          </cell>
          <cell r="U183">
            <v>1</v>
          </cell>
        </row>
        <row r="184">
          <cell r="A184" t="str">
            <v>P9900561040</v>
          </cell>
          <cell r="B184" t="str">
            <v>GS084306</v>
          </cell>
          <cell r="C184">
            <v>9</v>
          </cell>
          <cell r="D184" t="str">
            <v>GI091520</v>
          </cell>
          <cell r="E184">
            <v>20090331</v>
          </cell>
          <cell r="F184" t="str">
            <v>7848</v>
          </cell>
          <cell r="G184" t="str">
            <v>LM LIFTMATERIAL GMBH</v>
          </cell>
          <cell r="H184" t="str">
            <v>STOCK SALES</v>
          </cell>
          <cell r="I184">
            <v>0</v>
          </cell>
          <cell r="J184" t="str">
            <v>Mar-2009</v>
          </cell>
          <cell r="K184" t="str">
            <v>Mar-2009</v>
          </cell>
          <cell r="L184" t="str">
            <v>GF</v>
          </cell>
          <cell r="M184" t="str">
            <v>INVERTER</v>
          </cell>
          <cell r="N184" t="str">
            <v>PCS</v>
          </cell>
          <cell r="O184">
            <v>1</v>
          </cell>
          <cell r="P184">
            <v>6</v>
          </cell>
          <cell r="Q184" t="str">
            <v>CABINET</v>
          </cell>
          <cell r="R184">
            <v>0</v>
          </cell>
          <cell r="S184">
            <v>5.72</v>
          </cell>
          <cell r="T184">
            <v>5.72</v>
          </cell>
          <cell r="U184">
            <v>1</v>
          </cell>
        </row>
        <row r="185">
          <cell r="A185" t="str">
            <v>P9900561040</v>
          </cell>
          <cell r="B185" t="str">
            <v>GS084305</v>
          </cell>
          <cell r="C185">
            <v>9</v>
          </cell>
          <cell r="D185" t="str">
            <v>GI091521</v>
          </cell>
          <cell r="E185">
            <v>20090331</v>
          </cell>
          <cell r="F185" t="str">
            <v>7848</v>
          </cell>
          <cell r="G185" t="str">
            <v>LM LIFTMATERIAL GMBH</v>
          </cell>
          <cell r="H185" t="str">
            <v>STOCK SALES</v>
          </cell>
          <cell r="I185">
            <v>0</v>
          </cell>
          <cell r="J185" t="str">
            <v>Mar-2009</v>
          </cell>
          <cell r="K185" t="str">
            <v>Mar-2009</v>
          </cell>
          <cell r="L185" t="str">
            <v>GF</v>
          </cell>
          <cell r="M185" t="str">
            <v>INVERTER</v>
          </cell>
          <cell r="N185" t="str">
            <v>PCS</v>
          </cell>
          <cell r="O185">
            <v>1</v>
          </cell>
          <cell r="P185">
            <v>6</v>
          </cell>
          <cell r="Q185" t="str">
            <v>CABINET</v>
          </cell>
          <cell r="R185">
            <v>0</v>
          </cell>
          <cell r="S185">
            <v>5.72</v>
          </cell>
          <cell r="T185">
            <v>5.72</v>
          </cell>
          <cell r="U185">
            <v>1</v>
          </cell>
        </row>
        <row r="186">
          <cell r="A186" t="str">
            <v>P9900561040</v>
          </cell>
          <cell r="B186" t="str">
            <v>GS084304</v>
          </cell>
          <cell r="C186">
            <v>9</v>
          </cell>
          <cell r="D186" t="str">
            <v>GI091522</v>
          </cell>
          <cell r="E186">
            <v>20090331</v>
          </cell>
          <cell r="F186" t="str">
            <v>7848</v>
          </cell>
          <cell r="G186" t="str">
            <v>LM LIFTMATERIAL GMBH</v>
          </cell>
          <cell r="H186" t="str">
            <v>STOCK SALES</v>
          </cell>
          <cell r="I186">
            <v>0</v>
          </cell>
          <cell r="J186" t="str">
            <v>Mar-2009</v>
          </cell>
          <cell r="K186" t="str">
            <v>Mar-2009</v>
          </cell>
          <cell r="L186" t="str">
            <v>GF</v>
          </cell>
          <cell r="M186" t="str">
            <v>INVERTER</v>
          </cell>
          <cell r="N186" t="str">
            <v>PCS</v>
          </cell>
          <cell r="O186">
            <v>1</v>
          </cell>
          <cell r="P186">
            <v>6</v>
          </cell>
          <cell r="Q186" t="str">
            <v>CABINET</v>
          </cell>
          <cell r="R186">
            <v>0</v>
          </cell>
          <cell r="S186">
            <v>5.72</v>
          </cell>
          <cell r="T186">
            <v>5.72</v>
          </cell>
          <cell r="U186">
            <v>1</v>
          </cell>
        </row>
        <row r="187">
          <cell r="A187" t="str">
            <v>P9900561040</v>
          </cell>
          <cell r="B187" t="str">
            <v>GS084340</v>
          </cell>
          <cell r="C187">
            <v>9</v>
          </cell>
          <cell r="D187" t="str">
            <v>GI091523</v>
          </cell>
          <cell r="E187">
            <v>20090331</v>
          </cell>
          <cell r="F187" t="str">
            <v>7848</v>
          </cell>
          <cell r="G187" t="str">
            <v>LM LIFTMATERIAL GMBH</v>
          </cell>
          <cell r="H187" t="str">
            <v>STOCK SALES</v>
          </cell>
          <cell r="I187">
            <v>0</v>
          </cell>
          <cell r="J187" t="str">
            <v>Mar-2009</v>
          </cell>
          <cell r="K187" t="str">
            <v>Mar-2009</v>
          </cell>
          <cell r="L187" t="str">
            <v>GF</v>
          </cell>
          <cell r="M187" t="str">
            <v>INVERTER</v>
          </cell>
          <cell r="N187" t="str">
            <v>PCS</v>
          </cell>
          <cell r="O187">
            <v>1</v>
          </cell>
          <cell r="P187">
            <v>6</v>
          </cell>
          <cell r="Q187" t="str">
            <v>CABINET</v>
          </cell>
          <cell r="R187">
            <v>0</v>
          </cell>
          <cell r="S187">
            <v>5.72</v>
          </cell>
          <cell r="T187">
            <v>5.72</v>
          </cell>
          <cell r="U187">
            <v>1</v>
          </cell>
        </row>
        <row r="188">
          <cell r="A188" t="str">
            <v>P9900561040</v>
          </cell>
          <cell r="B188" t="str">
            <v>GS084339</v>
          </cell>
          <cell r="C188">
            <v>9</v>
          </cell>
          <cell r="D188" t="str">
            <v>GI091524</v>
          </cell>
          <cell r="E188">
            <v>20090331</v>
          </cell>
          <cell r="F188" t="str">
            <v>7848</v>
          </cell>
          <cell r="G188" t="str">
            <v>LM LIFTMATERIAL GMBH</v>
          </cell>
          <cell r="H188" t="str">
            <v>STOCK SALES</v>
          </cell>
          <cell r="I188">
            <v>0</v>
          </cell>
          <cell r="J188" t="str">
            <v>Mar-2009</v>
          </cell>
          <cell r="K188" t="str">
            <v>Mar-2009</v>
          </cell>
          <cell r="L188" t="str">
            <v>GF</v>
          </cell>
          <cell r="M188" t="str">
            <v>INVERTER</v>
          </cell>
          <cell r="N188" t="str">
            <v>PCS</v>
          </cell>
          <cell r="O188">
            <v>1</v>
          </cell>
          <cell r="P188">
            <v>6</v>
          </cell>
          <cell r="Q188" t="str">
            <v>CABINET</v>
          </cell>
          <cell r="R188">
            <v>0</v>
          </cell>
          <cell r="S188">
            <v>5.72</v>
          </cell>
          <cell r="T188">
            <v>5.72</v>
          </cell>
          <cell r="U188">
            <v>1</v>
          </cell>
        </row>
        <row r="189">
          <cell r="A189" t="str">
            <v>P9900561040</v>
          </cell>
          <cell r="B189" t="str">
            <v>GS084338</v>
          </cell>
          <cell r="C189">
            <v>9</v>
          </cell>
          <cell r="D189" t="str">
            <v>GI091525</v>
          </cell>
          <cell r="E189">
            <v>20090331</v>
          </cell>
          <cell r="F189" t="str">
            <v>7848</v>
          </cell>
          <cell r="G189" t="str">
            <v>LM LIFTMATERIAL GMBH</v>
          </cell>
          <cell r="H189" t="str">
            <v>STOCK SALES</v>
          </cell>
          <cell r="I189">
            <v>0</v>
          </cell>
          <cell r="J189" t="str">
            <v>Mar-2009</v>
          </cell>
          <cell r="K189" t="str">
            <v>Mar-2009</v>
          </cell>
          <cell r="L189" t="str">
            <v>GF</v>
          </cell>
          <cell r="M189" t="str">
            <v>INVERTER</v>
          </cell>
          <cell r="N189" t="str">
            <v>PCS</v>
          </cell>
          <cell r="O189">
            <v>1</v>
          </cell>
          <cell r="P189">
            <v>6</v>
          </cell>
          <cell r="Q189" t="str">
            <v>CABINET</v>
          </cell>
          <cell r="R189">
            <v>0</v>
          </cell>
          <cell r="S189">
            <v>5.72</v>
          </cell>
          <cell r="T189">
            <v>5.72</v>
          </cell>
          <cell r="U189">
            <v>1</v>
          </cell>
        </row>
        <row r="190">
          <cell r="A190" t="str">
            <v>P9900561040 CU-UZL</v>
          </cell>
          <cell r="B190" t="str">
            <v>GS090539</v>
          </cell>
          <cell r="C190">
            <v>12</v>
          </cell>
          <cell r="D190" t="str">
            <v>GI091516</v>
          </cell>
          <cell r="E190">
            <v>20090331</v>
          </cell>
          <cell r="F190" t="str">
            <v>7848</v>
          </cell>
          <cell r="G190" t="str">
            <v>LM LIFTMATERIAL GMBH</v>
          </cell>
          <cell r="H190" t="str">
            <v>STOCK SALES</v>
          </cell>
          <cell r="I190">
            <v>6</v>
          </cell>
          <cell r="J190" t="str">
            <v>Mar-2009</v>
          </cell>
          <cell r="K190" t="str">
            <v>Mar-2009</v>
          </cell>
          <cell r="L190" t="str">
            <v>GF</v>
          </cell>
          <cell r="M190" t="str">
            <v>INVERTER</v>
          </cell>
          <cell r="N190" t="str">
            <v>PCS</v>
          </cell>
          <cell r="O190">
            <v>6</v>
          </cell>
          <cell r="P190">
            <v>1</v>
          </cell>
          <cell r="Q190" t="str">
            <v>CABINET</v>
          </cell>
          <cell r="R190">
            <v>0</v>
          </cell>
          <cell r="S190">
            <v>0.79549999999999998</v>
          </cell>
          <cell r="T190">
            <v>0.79549999999999998</v>
          </cell>
          <cell r="U190">
            <v>1</v>
          </cell>
        </row>
        <row r="191">
          <cell r="A191" t="str">
            <v>P9900561040 CU-UZL</v>
          </cell>
          <cell r="B191" t="str">
            <v>GS090539</v>
          </cell>
          <cell r="C191">
            <v>14</v>
          </cell>
          <cell r="D191" t="str">
            <v>GI091516</v>
          </cell>
          <cell r="E191">
            <v>20090331</v>
          </cell>
          <cell r="F191" t="str">
            <v>7848</v>
          </cell>
          <cell r="G191" t="str">
            <v>LM LIFTMATERIAL GMBH</v>
          </cell>
          <cell r="H191" t="str">
            <v>STOCK SALES</v>
          </cell>
          <cell r="I191">
            <v>5</v>
          </cell>
          <cell r="J191" t="str">
            <v>Mar-2009</v>
          </cell>
          <cell r="K191" t="str">
            <v>Mar-2009</v>
          </cell>
          <cell r="L191" t="str">
            <v>GF</v>
          </cell>
          <cell r="M191" t="str">
            <v>INVERTER</v>
          </cell>
          <cell r="N191" t="str">
            <v>PCS</v>
          </cell>
          <cell r="O191">
            <v>6</v>
          </cell>
          <cell r="P191">
            <v>1</v>
          </cell>
          <cell r="Q191" t="str">
            <v>CABINET</v>
          </cell>
          <cell r="R191">
            <v>0</v>
          </cell>
          <cell r="S191">
            <v>0.79549999999999998</v>
          </cell>
          <cell r="T191">
            <v>0.79549999999999998</v>
          </cell>
          <cell r="U191">
            <v>1</v>
          </cell>
        </row>
        <row r="192">
          <cell r="A192" t="str">
            <v>P9900561040 CU-UZL</v>
          </cell>
          <cell r="B192" t="str">
            <v>GS084308</v>
          </cell>
          <cell r="C192">
            <v>14</v>
          </cell>
          <cell r="D192" t="str">
            <v>GI091518</v>
          </cell>
          <cell r="E192">
            <v>20090331</v>
          </cell>
          <cell r="F192" t="str">
            <v>7848</v>
          </cell>
          <cell r="G192" t="str">
            <v>LM LIFTMATERIAL GMBH</v>
          </cell>
          <cell r="H192" t="str">
            <v>STOCK SALES</v>
          </cell>
          <cell r="I192">
            <v>5</v>
          </cell>
          <cell r="J192" t="str">
            <v>Mar-2009</v>
          </cell>
          <cell r="K192" t="str">
            <v>Mar-2009</v>
          </cell>
          <cell r="L192" t="str">
            <v>GF</v>
          </cell>
          <cell r="M192" t="str">
            <v>INVERTER</v>
          </cell>
          <cell r="N192" t="str">
            <v>PCS</v>
          </cell>
          <cell r="O192">
            <v>6</v>
          </cell>
          <cell r="P192">
            <v>1</v>
          </cell>
          <cell r="Q192" t="str">
            <v>CABINET</v>
          </cell>
          <cell r="R192">
            <v>0</v>
          </cell>
          <cell r="S192">
            <v>0.7429</v>
          </cell>
          <cell r="T192">
            <v>0.7429</v>
          </cell>
          <cell r="U192">
            <v>1</v>
          </cell>
        </row>
        <row r="193">
          <cell r="A193" t="str">
            <v>P9900561040 CU-UZL</v>
          </cell>
          <cell r="B193" t="str">
            <v>GS084307</v>
          </cell>
          <cell r="C193">
            <v>14</v>
          </cell>
          <cell r="D193" t="str">
            <v>GI091519</v>
          </cell>
          <cell r="E193">
            <v>20090331</v>
          </cell>
          <cell r="F193" t="str">
            <v>7848</v>
          </cell>
          <cell r="G193" t="str">
            <v>LM LIFTMATERIAL GMBH</v>
          </cell>
          <cell r="H193" t="str">
            <v>STOCK SALES</v>
          </cell>
          <cell r="I193">
            <v>5</v>
          </cell>
          <cell r="J193" t="str">
            <v>Mar-2009</v>
          </cell>
          <cell r="K193" t="str">
            <v>Mar-2009</v>
          </cell>
          <cell r="L193" t="str">
            <v>GF</v>
          </cell>
          <cell r="M193" t="str">
            <v>INVERTER</v>
          </cell>
          <cell r="N193" t="str">
            <v>PCS</v>
          </cell>
          <cell r="O193">
            <v>6</v>
          </cell>
          <cell r="P193">
            <v>1</v>
          </cell>
          <cell r="Q193" t="str">
            <v>CABINET</v>
          </cell>
          <cell r="R193">
            <v>0</v>
          </cell>
          <cell r="S193">
            <v>0.69910000000000005</v>
          </cell>
          <cell r="T193">
            <v>0.69910000000000005</v>
          </cell>
          <cell r="U193">
            <v>1</v>
          </cell>
        </row>
        <row r="194">
          <cell r="A194" t="str">
            <v>P9900561040 CU-UZL</v>
          </cell>
          <cell r="B194" t="str">
            <v>GS084306</v>
          </cell>
          <cell r="C194">
            <v>14</v>
          </cell>
          <cell r="D194" t="str">
            <v>GI091520</v>
          </cell>
          <cell r="E194">
            <v>20090331</v>
          </cell>
          <cell r="F194" t="str">
            <v>7848</v>
          </cell>
          <cell r="G194" t="str">
            <v>LM LIFTMATERIAL GMBH</v>
          </cell>
          <cell r="H194" t="str">
            <v>STOCK SALES</v>
          </cell>
          <cell r="I194">
            <v>5</v>
          </cell>
          <cell r="J194" t="str">
            <v>Mar-2009</v>
          </cell>
          <cell r="K194" t="str">
            <v>Mar-2009</v>
          </cell>
          <cell r="L194" t="str">
            <v>GF</v>
          </cell>
          <cell r="M194" t="str">
            <v>INVERTER</v>
          </cell>
          <cell r="N194" t="str">
            <v>PCS</v>
          </cell>
          <cell r="O194">
            <v>6</v>
          </cell>
          <cell r="P194">
            <v>1</v>
          </cell>
          <cell r="Q194" t="str">
            <v>CABINET</v>
          </cell>
          <cell r="R194">
            <v>0</v>
          </cell>
          <cell r="S194">
            <v>0.67589999999999995</v>
          </cell>
          <cell r="T194">
            <v>0.67589999999999995</v>
          </cell>
          <cell r="U194">
            <v>1</v>
          </cell>
        </row>
        <row r="195">
          <cell r="A195" t="str">
            <v>P9900561040 CU-UZL</v>
          </cell>
          <cell r="B195" t="str">
            <v>GS084305</v>
          </cell>
          <cell r="C195">
            <v>14</v>
          </cell>
          <cell r="D195" t="str">
            <v>GI091521</v>
          </cell>
          <cell r="E195">
            <v>20090331</v>
          </cell>
          <cell r="F195" t="str">
            <v>7848</v>
          </cell>
          <cell r="G195" t="str">
            <v>LM LIFTMATERIAL GMBH</v>
          </cell>
          <cell r="H195" t="str">
            <v>STOCK SALES</v>
          </cell>
          <cell r="I195">
            <v>5</v>
          </cell>
          <cell r="J195" t="str">
            <v>Mar-2009</v>
          </cell>
          <cell r="K195" t="str">
            <v>Mar-2009</v>
          </cell>
          <cell r="L195" t="str">
            <v>GF</v>
          </cell>
          <cell r="M195" t="str">
            <v>INVERTER</v>
          </cell>
          <cell r="N195" t="str">
            <v>PCS</v>
          </cell>
          <cell r="O195">
            <v>6</v>
          </cell>
          <cell r="P195">
            <v>1</v>
          </cell>
          <cell r="Q195" t="str">
            <v>CABINET</v>
          </cell>
          <cell r="R195">
            <v>0</v>
          </cell>
          <cell r="S195">
            <v>0.65659999999999996</v>
          </cell>
          <cell r="T195">
            <v>0.65659999999999996</v>
          </cell>
          <cell r="U195">
            <v>1</v>
          </cell>
        </row>
        <row r="196">
          <cell r="A196" t="str">
            <v>P9900561040 CU-UZL</v>
          </cell>
          <cell r="B196" t="str">
            <v>GS084304</v>
          </cell>
          <cell r="C196">
            <v>14</v>
          </cell>
          <cell r="D196" t="str">
            <v>GI091522</v>
          </cell>
          <cell r="E196">
            <v>20090331</v>
          </cell>
          <cell r="F196" t="str">
            <v>7848</v>
          </cell>
          <cell r="G196" t="str">
            <v>LM LIFTMATERIAL GMBH</v>
          </cell>
          <cell r="H196" t="str">
            <v>STOCK SALES</v>
          </cell>
          <cell r="I196">
            <v>5</v>
          </cell>
          <cell r="J196" t="str">
            <v>Mar-2009</v>
          </cell>
          <cell r="K196" t="str">
            <v>Mar-2009</v>
          </cell>
          <cell r="L196" t="str">
            <v>GF</v>
          </cell>
          <cell r="M196" t="str">
            <v>INVERTER</v>
          </cell>
          <cell r="N196" t="str">
            <v>PCS</v>
          </cell>
          <cell r="O196">
            <v>6</v>
          </cell>
          <cell r="P196">
            <v>1</v>
          </cell>
          <cell r="Q196" t="str">
            <v>CABINET</v>
          </cell>
          <cell r="R196">
            <v>0</v>
          </cell>
          <cell r="S196">
            <v>0.64049999999999996</v>
          </cell>
          <cell r="T196">
            <v>0.64049999999999996</v>
          </cell>
          <cell r="U196">
            <v>1</v>
          </cell>
        </row>
        <row r="197">
          <cell r="A197" t="str">
            <v>P9900561040 CU-UZL</v>
          </cell>
          <cell r="B197" t="str">
            <v>GS084340</v>
          </cell>
          <cell r="C197">
            <v>14</v>
          </cell>
          <cell r="D197" t="str">
            <v>GI091523</v>
          </cell>
          <cell r="E197">
            <v>20090331</v>
          </cell>
          <cell r="F197" t="str">
            <v>7848</v>
          </cell>
          <cell r="G197" t="str">
            <v>LM LIFTMATERIAL GMBH</v>
          </cell>
          <cell r="H197" t="str">
            <v>STOCK SALES</v>
          </cell>
          <cell r="I197">
            <v>5</v>
          </cell>
          <cell r="J197" t="str">
            <v>Mar-2009</v>
          </cell>
          <cell r="K197" t="str">
            <v>Mar-2009</v>
          </cell>
          <cell r="L197" t="str">
            <v>GF</v>
          </cell>
          <cell r="M197" t="str">
            <v>INVERTER</v>
          </cell>
          <cell r="N197" t="str">
            <v>PCS</v>
          </cell>
          <cell r="O197">
            <v>6</v>
          </cell>
          <cell r="P197">
            <v>1</v>
          </cell>
          <cell r="Q197" t="str">
            <v>CABINET</v>
          </cell>
          <cell r="R197">
            <v>0</v>
          </cell>
          <cell r="S197">
            <v>0.62709999999999999</v>
          </cell>
          <cell r="T197">
            <v>0.62709999999999999</v>
          </cell>
          <cell r="U197">
            <v>1</v>
          </cell>
        </row>
        <row r="198">
          <cell r="A198" t="str">
            <v>P9900561040 CU-UZL</v>
          </cell>
          <cell r="B198" t="str">
            <v>GS084339</v>
          </cell>
          <cell r="C198">
            <v>14</v>
          </cell>
          <cell r="D198" t="str">
            <v>GI091524</v>
          </cell>
          <cell r="E198">
            <v>20090331</v>
          </cell>
          <cell r="F198" t="str">
            <v>7848</v>
          </cell>
          <cell r="G198" t="str">
            <v>LM LIFTMATERIAL GMBH</v>
          </cell>
          <cell r="H198" t="str">
            <v>STOCK SALES</v>
          </cell>
          <cell r="I198">
            <v>5</v>
          </cell>
          <cell r="J198" t="str">
            <v>Mar-2009</v>
          </cell>
          <cell r="K198" t="str">
            <v>Mar-2009</v>
          </cell>
          <cell r="L198" t="str">
            <v>GF</v>
          </cell>
          <cell r="M198" t="str">
            <v>INVERTER</v>
          </cell>
          <cell r="N198" t="str">
            <v>PCS</v>
          </cell>
          <cell r="O198">
            <v>6</v>
          </cell>
          <cell r="P198">
            <v>1</v>
          </cell>
          <cell r="Q198" t="str">
            <v>CABINET</v>
          </cell>
          <cell r="R198">
            <v>0</v>
          </cell>
          <cell r="S198">
            <v>0.6159</v>
          </cell>
          <cell r="T198">
            <v>0.6159</v>
          </cell>
          <cell r="U198">
            <v>1</v>
          </cell>
        </row>
        <row r="199">
          <cell r="A199" t="str">
            <v>P9900561040 CU-UZL</v>
          </cell>
          <cell r="B199" t="str">
            <v>GS084338</v>
          </cell>
          <cell r="C199">
            <v>14</v>
          </cell>
          <cell r="D199" t="str">
            <v>GI091525</v>
          </cell>
          <cell r="E199">
            <v>20090331</v>
          </cell>
          <cell r="F199" t="str">
            <v>7848</v>
          </cell>
          <cell r="G199" t="str">
            <v>LM LIFTMATERIAL GMBH</v>
          </cell>
          <cell r="H199" t="str">
            <v>STOCK SALES</v>
          </cell>
          <cell r="I199">
            <v>5</v>
          </cell>
          <cell r="J199" t="str">
            <v>Mar-2009</v>
          </cell>
          <cell r="K199" t="str">
            <v>Mar-2009</v>
          </cell>
          <cell r="L199" t="str">
            <v>GF</v>
          </cell>
          <cell r="M199" t="str">
            <v>INVERTER</v>
          </cell>
          <cell r="N199" t="str">
            <v>PCS</v>
          </cell>
          <cell r="O199">
            <v>6</v>
          </cell>
          <cell r="P199">
            <v>1</v>
          </cell>
          <cell r="Q199" t="str">
            <v>CABINET</v>
          </cell>
          <cell r="R199">
            <v>0</v>
          </cell>
          <cell r="S199">
            <v>0.60660000000000003</v>
          </cell>
          <cell r="T199">
            <v>0.60660000000000003</v>
          </cell>
          <cell r="U199">
            <v>1</v>
          </cell>
        </row>
        <row r="200">
          <cell r="A200" t="str">
            <v>P9900561040 MEHRPREIS PRO M</v>
          </cell>
          <cell r="B200" t="str">
            <v>GS090539</v>
          </cell>
          <cell r="C200">
            <v>10</v>
          </cell>
          <cell r="D200" t="str">
            <v>GI091516</v>
          </cell>
          <cell r="E200">
            <v>20090331</v>
          </cell>
          <cell r="F200" t="str">
            <v>7848</v>
          </cell>
          <cell r="G200" t="str">
            <v>LM LIFTMATERIAL GMBH</v>
          </cell>
          <cell r="H200" t="str">
            <v>STOCK SALES</v>
          </cell>
          <cell r="I200">
            <v>1</v>
          </cell>
          <cell r="J200" t="str">
            <v>Mar-2009</v>
          </cell>
          <cell r="K200" t="str">
            <v>Mar-2009</v>
          </cell>
          <cell r="L200" t="str">
            <v>GF</v>
          </cell>
          <cell r="M200" t="str">
            <v>INVERTER</v>
          </cell>
          <cell r="N200" t="str">
            <v>PCS</v>
          </cell>
          <cell r="O200">
            <v>1</v>
          </cell>
          <cell r="P200">
            <v>1</v>
          </cell>
          <cell r="Q200" t="str">
            <v>CABINET</v>
          </cell>
          <cell r="R200">
            <v>0</v>
          </cell>
          <cell r="S200">
            <v>0.51</v>
          </cell>
          <cell r="T200">
            <v>1.53</v>
          </cell>
          <cell r="U200">
            <v>3</v>
          </cell>
        </row>
        <row r="201">
          <cell r="A201" t="str">
            <v>P9900561040 MEHRPREIS PRO M</v>
          </cell>
          <cell r="B201" t="str">
            <v>GS084308</v>
          </cell>
          <cell r="C201">
            <v>10</v>
          </cell>
          <cell r="D201" t="str">
            <v>GI091518</v>
          </cell>
          <cell r="E201">
            <v>20090331</v>
          </cell>
          <cell r="F201" t="str">
            <v>7848</v>
          </cell>
          <cell r="G201" t="str">
            <v>LM LIFTMATERIAL GMBH</v>
          </cell>
          <cell r="H201" t="str">
            <v>STOCK SALES</v>
          </cell>
          <cell r="I201">
            <v>1</v>
          </cell>
          <cell r="J201" t="str">
            <v>Mar-2009</v>
          </cell>
          <cell r="K201" t="str">
            <v>Mar-2009</v>
          </cell>
          <cell r="L201" t="str">
            <v>GF</v>
          </cell>
          <cell r="M201" t="str">
            <v>INVERTER</v>
          </cell>
          <cell r="N201" t="str">
            <v>PCS</v>
          </cell>
          <cell r="O201">
            <v>1</v>
          </cell>
          <cell r="P201">
            <v>1</v>
          </cell>
          <cell r="Q201" t="str">
            <v>CABINET</v>
          </cell>
          <cell r="R201">
            <v>0</v>
          </cell>
          <cell r="S201">
            <v>0.51</v>
          </cell>
          <cell r="T201">
            <v>1.53</v>
          </cell>
          <cell r="U201">
            <v>3</v>
          </cell>
        </row>
        <row r="202">
          <cell r="A202" t="str">
            <v>P9900561040 MEHRPREIS PRO M</v>
          </cell>
          <cell r="B202" t="str">
            <v>GS084307</v>
          </cell>
          <cell r="C202">
            <v>10</v>
          </cell>
          <cell r="D202" t="str">
            <v>GI091519</v>
          </cell>
          <cell r="E202">
            <v>20090331</v>
          </cell>
          <cell r="F202" t="str">
            <v>7848</v>
          </cell>
          <cell r="G202" t="str">
            <v>LM LIFTMATERIAL GMBH</v>
          </cell>
          <cell r="H202" t="str">
            <v>STOCK SALES</v>
          </cell>
          <cell r="I202">
            <v>1</v>
          </cell>
          <cell r="J202" t="str">
            <v>Mar-2009</v>
          </cell>
          <cell r="K202" t="str">
            <v>Mar-2009</v>
          </cell>
          <cell r="L202" t="str">
            <v>GF</v>
          </cell>
          <cell r="M202" t="str">
            <v>INVERTER</v>
          </cell>
          <cell r="N202" t="str">
            <v>PCS</v>
          </cell>
          <cell r="O202">
            <v>1</v>
          </cell>
          <cell r="P202">
            <v>1</v>
          </cell>
          <cell r="Q202" t="str">
            <v>CABINET</v>
          </cell>
          <cell r="R202">
            <v>0</v>
          </cell>
          <cell r="S202">
            <v>0.51</v>
          </cell>
          <cell r="T202">
            <v>1.53</v>
          </cell>
          <cell r="U202">
            <v>3</v>
          </cell>
        </row>
        <row r="203">
          <cell r="A203" t="str">
            <v>P9900561040 MEHRPREIS PRO M</v>
          </cell>
          <cell r="B203" t="str">
            <v>GS084306</v>
          </cell>
          <cell r="C203">
            <v>10</v>
          </cell>
          <cell r="D203" t="str">
            <v>GI091520</v>
          </cell>
          <cell r="E203">
            <v>20090331</v>
          </cell>
          <cell r="F203" t="str">
            <v>7848</v>
          </cell>
          <cell r="G203" t="str">
            <v>LM LIFTMATERIAL GMBH</v>
          </cell>
          <cell r="H203" t="str">
            <v>STOCK SALES</v>
          </cell>
          <cell r="I203">
            <v>1</v>
          </cell>
          <cell r="J203" t="str">
            <v>Mar-2009</v>
          </cell>
          <cell r="K203" t="str">
            <v>Mar-2009</v>
          </cell>
          <cell r="L203" t="str">
            <v>GF</v>
          </cell>
          <cell r="M203" t="str">
            <v>INVERTER</v>
          </cell>
          <cell r="N203" t="str">
            <v>PCS</v>
          </cell>
          <cell r="O203">
            <v>1</v>
          </cell>
          <cell r="P203">
            <v>1</v>
          </cell>
          <cell r="Q203" t="str">
            <v>CABINET</v>
          </cell>
          <cell r="R203">
            <v>0</v>
          </cell>
          <cell r="S203">
            <v>0.51</v>
          </cell>
          <cell r="T203">
            <v>1.53</v>
          </cell>
          <cell r="U203">
            <v>3</v>
          </cell>
        </row>
        <row r="204">
          <cell r="A204" t="str">
            <v>P9900561040 MEHRPREIS PRO M</v>
          </cell>
          <cell r="B204" t="str">
            <v>GS084305</v>
          </cell>
          <cell r="C204">
            <v>10</v>
          </cell>
          <cell r="D204" t="str">
            <v>GI091521</v>
          </cell>
          <cell r="E204">
            <v>20090331</v>
          </cell>
          <cell r="F204" t="str">
            <v>7848</v>
          </cell>
          <cell r="G204" t="str">
            <v>LM LIFTMATERIAL GMBH</v>
          </cell>
          <cell r="H204" t="str">
            <v>STOCK SALES</v>
          </cell>
          <cell r="I204">
            <v>1</v>
          </cell>
          <cell r="J204" t="str">
            <v>Mar-2009</v>
          </cell>
          <cell r="K204" t="str">
            <v>Mar-2009</v>
          </cell>
          <cell r="L204" t="str">
            <v>GF</v>
          </cell>
          <cell r="M204" t="str">
            <v>INVERTER</v>
          </cell>
          <cell r="N204" t="str">
            <v>PCS</v>
          </cell>
          <cell r="O204">
            <v>1</v>
          </cell>
          <cell r="P204">
            <v>1</v>
          </cell>
          <cell r="Q204" t="str">
            <v>CABINET</v>
          </cell>
          <cell r="R204">
            <v>0</v>
          </cell>
          <cell r="S204">
            <v>0.51</v>
          </cell>
          <cell r="T204">
            <v>1.53</v>
          </cell>
          <cell r="U204">
            <v>3</v>
          </cell>
        </row>
        <row r="205">
          <cell r="A205" t="str">
            <v>P9900561040 MEHRPREIS PRO M</v>
          </cell>
          <cell r="B205" t="str">
            <v>GS084304</v>
          </cell>
          <cell r="C205">
            <v>10</v>
          </cell>
          <cell r="D205" t="str">
            <v>GI091522</v>
          </cell>
          <cell r="E205">
            <v>20090331</v>
          </cell>
          <cell r="F205" t="str">
            <v>7848</v>
          </cell>
          <cell r="G205" t="str">
            <v>LM LIFTMATERIAL GMBH</v>
          </cell>
          <cell r="H205" t="str">
            <v>STOCK SALES</v>
          </cell>
          <cell r="I205">
            <v>1</v>
          </cell>
          <cell r="J205" t="str">
            <v>Mar-2009</v>
          </cell>
          <cell r="K205" t="str">
            <v>Mar-2009</v>
          </cell>
          <cell r="L205" t="str">
            <v>GF</v>
          </cell>
          <cell r="M205" t="str">
            <v>INVERTER</v>
          </cell>
          <cell r="N205" t="str">
            <v>PCS</v>
          </cell>
          <cell r="O205">
            <v>1</v>
          </cell>
          <cell r="P205">
            <v>1</v>
          </cell>
          <cell r="Q205" t="str">
            <v>CABINET</v>
          </cell>
          <cell r="R205">
            <v>0</v>
          </cell>
          <cell r="S205">
            <v>0.51</v>
          </cell>
          <cell r="T205">
            <v>1.53</v>
          </cell>
          <cell r="U205">
            <v>3</v>
          </cell>
        </row>
        <row r="206">
          <cell r="A206" t="str">
            <v>P9900561040 MEHRPREIS PRO M</v>
          </cell>
          <cell r="B206" t="str">
            <v>GS084340</v>
          </cell>
          <cell r="C206">
            <v>10</v>
          </cell>
          <cell r="D206" t="str">
            <v>GI091523</v>
          </cell>
          <cell r="E206">
            <v>20090331</v>
          </cell>
          <cell r="F206" t="str">
            <v>7848</v>
          </cell>
          <cell r="G206" t="str">
            <v>LM LIFTMATERIAL GMBH</v>
          </cell>
          <cell r="H206" t="str">
            <v>STOCK SALES</v>
          </cell>
          <cell r="I206">
            <v>1</v>
          </cell>
          <cell r="J206" t="str">
            <v>Mar-2009</v>
          </cell>
          <cell r="K206" t="str">
            <v>Mar-2009</v>
          </cell>
          <cell r="L206" t="str">
            <v>GF</v>
          </cell>
          <cell r="M206" t="str">
            <v>INVERTER</v>
          </cell>
          <cell r="N206" t="str">
            <v>PCS</v>
          </cell>
          <cell r="O206">
            <v>1</v>
          </cell>
          <cell r="P206">
            <v>1</v>
          </cell>
          <cell r="Q206" t="str">
            <v>CABINET</v>
          </cell>
          <cell r="R206">
            <v>0</v>
          </cell>
          <cell r="S206">
            <v>0.51</v>
          </cell>
          <cell r="T206">
            <v>1.53</v>
          </cell>
          <cell r="U206">
            <v>3</v>
          </cell>
        </row>
        <row r="207">
          <cell r="A207" t="str">
            <v>P9900561040 MEHRPREIS PRO M</v>
          </cell>
          <cell r="B207" t="str">
            <v>GS084339</v>
          </cell>
          <cell r="C207">
            <v>10</v>
          </cell>
          <cell r="D207" t="str">
            <v>GI091524</v>
          </cell>
          <cell r="E207">
            <v>20090331</v>
          </cell>
          <cell r="F207" t="str">
            <v>7848</v>
          </cell>
          <cell r="G207" t="str">
            <v>LM LIFTMATERIAL GMBH</v>
          </cell>
          <cell r="H207" t="str">
            <v>STOCK SALES</v>
          </cell>
          <cell r="I207">
            <v>1</v>
          </cell>
          <cell r="J207" t="str">
            <v>Mar-2009</v>
          </cell>
          <cell r="K207" t="str">
            <v>Mar-2009</v>
          </cell>
          <cell r="L207" t="str">
            <v>GF</v>
          </cell>
          <cell r="M207" t="str">
            <v>INVERTER</v>
          </cell>
          <cell r="N207" t="str">
            <v>PCS</v>
          </cell>
          <cell r="O207">
            <v>1</v>
          </cell>
          <cell r="P207">
            <v>1</v>
          </cell>
          <cell r="Q207" t="str">
            <v>CABINET</v>
          </cell>
          <cell r="R207">
            <v>0</v>
          </cell>
          <cell r="S207">
            <v>0.51</v>
          </cell>
          <cell r="T207">
            <v>1.53</v>
          </cell>
          <cell r="U207">
            <v>3</v>
          </cell>
        </row>
        <row r="208">
          <cell r="A208" t="str">
            <v>P9900561040 MEHRPREIS PRO M</v>
          </cell>
          <cell r="B208" t="str">
            <v>GS084338</v>
          </cell>
          <cell r="C208">
            <v>10</v>
          </cell>
          <cell r="D208" t="str">
            <v>GI091525</v>
          </cell>
          <cell r="E208">
            <v>20090331</v>
          </cell>
          <cell r="F208" t="str">
            <v>7848</v>
          </cell>
          <cell r="G208" t="str">
            <v>LM LIFTMATERIAL GMBH</v>
          </cell>
          <cell r="H208" t="str">
            <v>STOCK SALES</v>
          </cell>
          <cell r="I208">
            <v>1</v>
          </cell>
          <cell r="J208" t="str">
            <v>Mar-2009</v>
          </cell>
          <cell r="K208" t="str">
            <v>Mar-2009</v>
          </cell>
          <cell r="L208" t="str">
            <v>GF</v>
          </cell>
          <cell r="M208" t="str">
            <v>INVERTER</v>
          </cell>
          <cell r="N208" t="str">
            <v>PCS</v>
          </cell>
          <cell r="O208">
            <v>1</v>
          </cell>
          <cell r="P208">
            <v>1</v>
          </cell>
          <cell r="Q208" t="str">
            <v>CABINET</v>
          </cell>
          <cell r="R208">
            <v>0</v>
          </cell>
          <cell r="S208">
            <v>0.51</v>
          </cell>
          <cell r="T208">
            <v>1.53</v>
          </cell>
          <cell r="U208">
            <v>3</v>
          </cell>
        </row>
        <row r="209">
          <cell r="A209" t="str">
            <v>P9900561047</v>
          </cell>
          <cell r="B209" t="str">
            <v>GS090543</v>
          </cell>
          <cell r="C209">
            <v>1</v>
          </cell>
          <cell r="D209" t="str">
            <v>GI091096</v>
          </cell>
          <cell r="E209">
            <v>20090306</v>
          </cell>
          <cell r="F209" t="str">
            <v>7848</v>
          </cell>
          <cell r="G209" t="str">
            <v>LM LIFTMATERIAL GMBH</v>
          </cell>
          <cell r="H209" t="str">
            <v>STOCK SALES</v>
          </cell>
          <cell r="I209">
            <v>5</v>
          </cell>
          <cell r="J209" t="str">
            <v>Mar-2009</v>
          </cell>
          <cell r="K209" t="str">
            <v>Mar-2009</v>
          </cell>
          <cell r="L209" t="str">
            <v>GF</v>
          </cell>
          <cell r="M209" t="str">
            <v>INVERTER</v>
          </cell>
          <cell r="N209" t="str">
            <v>PCS</v>
          </cell>
          <cell r="O209">
            <v>0</v>
          </cell>
          <cell r="P209">
            <v>40</v>
          </cell>
          <cell r="Q209" t="str">
            <v>CABINET</v>
          </cell>
          <cell r="R209">
            <v>0</v>
          </cell>
          <cell r="S209">
            <v>37.806699999999999</v>
          </cell>
          <cell r="T209">
            <v>37.806699999999999</v>
          </cell>
          <cell r="U209">
            <v>1</v>
          </cell>
        </row>
        <row r="210">
          <cell r="A210" t="str">
            <v>P9900561047</v>
          </cell>
          <cell r="B210" t="str">
            <v>GS090542</v>
          </cell>
          <cell r="C210">
            <v>1</v>
          </cell>
          <cell r="D210" t="str">
            <v>GI091097</v>
          </cell>
          <cell r="E210">
            <v>20090306</v>
          </cell>
          <cell r="F210" t="str">
            <v>7848</v>
          </cell>
          <cell r="G210" t="str">
            <v>LM LIFTMATERIAL GMBH</v>
          </cell>
          <cell r="H210" t="str">
            <v>STOCK SALES</v>
          </cell>
          <cell r="I210">
            <v>4</v>
          </cell>
          <cell r="J210" t="str">
            <v>Mar-2009</v>
          </cell>
          <cell r="K210" t="str">
            <v>Mar-2009</v>
          </cell>
          <cell r="L210" t="str">
            <v>GF</v>
          </cell>
          <cell r="M210" t="str">
            <v>INVERTER</v>
          </cell>
          <cell r="N210" t="str">
            <v>PCS</v>
          </cell>
          <cell r="O210">
            <v>0</v>
          </cell>
          <cell r="P210">
            <v>40</v>
          </cell>
          <cell r="Q210" t="str">
            <v>CABINET</v>
          </cell>
          <cell r="R210">
            <v>0</v>
          </cell>
          <cell r="S210">
            <v>37.806699999999999</v>
          </cell>
          <cell r="T210">
            <v>37.806699999999999</v>
          </cell>
          <cell r="U210">
            <v>1</v>
          </cell>
        </row>
        <row r="211">
          <cell r="A211" t="str">
            <v>P9900561047</v>
          </cell>
          <cell r="B211" t="str">
            <v>GS090541</v>
          </cell>
          <cell r="C211">
            <v>1</v>
          </cell>
          <cell r="D211" t="str">
            <v>GI091098</v>
          </cell>
          <cell r="E211">
            <v>20090306</v>
          </cell>
          <cell r="F211" t="str">
            <v>7848</v>
          </cell>
          <cell r="G211" t="str">
            <v>LM LIFTMATERIAL GMBH</v>
          </cell>
          <cell r="H211" t="str">
            <v>STOCK SALES</v>
          </cell>
          <cell r="I211">
            <v>3</v>
          </cell>
          <cell r="J211" t="str">
            <v>Mar-2009</v>
          </cell>
          <cell r="K211" t="str">
            <v>Mar-2009</v>
          </cell>
          <cell r="L211" t="str">
            <v>GF</v>
          </cell>
          <cell r="M211" t="str">
            <v>INVERTER</v>
          </cell>
          <cell r="N211" t="str">
            <v>PCS</v>
          </cell>
          <cell r="O211">
            <v>0</v>
          </cell>
          <cell r="P211">
            <v>40</v>
          </cell>
          <cell r="Q211" t="str">
            <v>CABINET</v>
          </cell>
          <cell r="R211">
            <v>0</v>
          </cell>
          <cell r="S211">
            <v>37.806699999999999</v>
          </cell>
          <cell r="T211">
            <v>37.806699999999999</v>
          </cell>
          <cell r="U211">
            <v>1</v>
          </cell>
        </row>
        <row r="212">
          <cell r="A212" t="str">
            <v>P9900561047</v>
          </cell>
          <cell r="B212" t="str">
            <v>GS090286</v>
          </cell>
          <cell r="C212">
            <v>4</v>
          </cell>
          <cell r="D212" t="str">
            <v>GI091100</v>
          </cell>
          <cell r="E212">
            <v>20090306</v>
          </cell>
          <cell r="F212" t="str">
            <v>7848</v>
          </cell>
          <cell r="G212" t="str">
            <v>LM LIFTMATERIAL GMBH</v>
          </cell>
          <cell r="H212" t="str">
            <v>STOCK SALES</v>
          </cell>
          <cell r="I212">
            <v>2</v>
          </cell>
          <cell r="J212" t="str">
            <v>Mar-2009</v>
          </cell>
          <cell r="K212" t="str">
            <v>Mar-2009</v>
          </cell>
          <cell r="L212" t="str">
            <v>GF</v>
          </cell>
          <cell r="M212" t="str">
            <v>INVERTER</v>
          </cell>
          <cell r="N212" t="str">
            <v>PCS</v>
          </cell>
          <cell r="O212">
            <v>0</v>
          </cell>
          <cell r="P212">
            <v>40</v>
          </cell>
          <cell r="Q212" t="str">
            <v>CABINET</v>
          </cell>
          <cell r="R212">
            <v>0</v>
          </cell>
          <cell r="S212">
            <v>37.806699999999999</v>
          </cell>
          <cell r="T212">
            <v>37.806699999999999</v>
          </cell>
          <cell r="U212">
            <v>1</v>
          </cell>
        </row>
        <row r="213">
          <cell r="A213" t="str">
            <v>P9900561047</v>
          </cell>
          <cell r="B213" t="str">
            <v>GS090452</v>
          </cell>
          <cell r="C213">
            <v>4</v>
          </cell>
          <cell r="D213" t="str">
            <v>GI091102</v>
          </cell>
          <cell r="E213">
            <v>20090306</v>
          </cell>
          <cell r="F213" t="str">
            <v>7848</v>
          </cell>
          <cell r="G213" t="str">
            <v>LM LIFTMATERIAL GMBH</v>
          </cell>
          <cell r="H213" t="str">
            <v>STOCK SALES</v>
          </cell>
          <cell r="I213">
            <v>1</v>
          </cell>
          <cell r="J213" t="str">
            <v>Mar-2009</v>
          </cell>
          <cell r="K213" t="str">
            <v>Mar-2009</v>
          </cell>
          <cell r="L213" t="str">
            <v>GF</v>
          </cell>
          <cell r="M213" t="str">
            <v>INVERTER</v>
          </cell>
          <cell r="N213" t="str">
            <v>PCS</v>
          </cell>
          <cell r="O213">
            <v>0</v>
          </cell>
          <cell r="P213">
            <v>40</v>
          </cell>
          <cell r="Q213" t="str">
            <v>CABINET</v>
          </cell>
          <cell r="R213">
            <v>0</v>
          </cell>
          <cell r="S213">
            <v>37.806699999999999</v>
          </cell>
          <cell r="T213">
            <v>37.806699999999999</v>
          </cell>
          <cell r="U213">
            <v>1</v>
          </cell>
        </row>
        <row r="214">
          <cell r="A214" t="str">
            <v>P9900561047</v>
          </cell>
          <cell r="B214" t="str">
            <v>GS090172</v>
          </cell>
          <cell r="C214">
            <v>1</v>
          </cell>
          <cell r="D214" t="str">
            <v>GI091501</v>
          </cell>
          <cell r="E214">
            <v>20090331</v>
          </cell>
          <cell r="F214" t="str">
            <v>7848</v>
          </cell>
          <cell r="G214" t="str">
            <v>LM LIFTMATERIAL GMBH</v>
          </cell>
          <cell r="H214" t="str">
            <v>STOCK SALES</v>
          </cell>
          <cell r="I214">
            <v>0</v>
          </cell>
          <cell r="J214" t="str">
            <v>Mar-2009</v>
          </cell>
          <cell r="K214" t="str">
            <v>Mar-2009</v>
          </cell>
          <cell r="L214" t="str">
            <v>GF</v>
          </cell>
          <cell r="M214" t="str">
            <v>INVERTER</v>
          </cell>
          <cell r="N214" t="str">
            <v>PCS</v>
          </cell>
          <cell r="O214">
            <v>0</v>
          </cell>
          <cell r="P214">
            <v>40</v>
          </cell>
          <cell r="Q214" t="str">
            <v>CABINET</v>
          </cell>
          <cell r="R214">
            <v>0</v>
          </cell>
          <cell r="S214">
            <v>37.806699999999999</v>
          </cell>
          <cell r="T214">
            <v>37.806699999999999</v>
          </cell>
          <cell r="U214">
            <v>1</v>
          </cell>
        </row>
        <row r="215">
          <cell r="A215" t="str">
            <v>P9900561047</v>
          </cell>
          <cell r="B215" t="str">
            <v>GS090064</v>
          </cell>
          <cell r="C215">
            <v>1</v>
          </cell>
          <cell r="D215" t="str">
            <v>GI091502</v>
          </cell>
          <cell r="E215">
            <v>20090331</v>
          </cell>
          <cell r="F215" t="str">
            <v>7848</v>
          </cell>
          <cell r="G215" t="str">
            <v>LM LIFTMATERIAL GMBH</v>
          </cell>
          <cell r="H215" t="str">
            <v>STOCK SALES</v>
          </cell>
          <cell r="I215">
            <v>0</v>
          </cell>
          <cell r="J215" t="str">
            <v>Mar-2009</v>
          </cell>
          <cell r="K215" t="str">
            <v>Mar-2009</v>
          </cell>
          <cell r="L215" t="str">
            <v>GF</v>
          </cell>
          <cell r="M215" t="str">
            <v>INVERTER</v>
          </cell>
          <cell r="N215" t="str">
            <v>PCS</v>
          </cell>
          <cell r="O215">
            <v>0</v>
          </cell>
          <cell r="P215">
            <v>40</v>
          </cell>
          <cell r="Q215" t="str">
            <v>CABINET</v>
          </cell>
          <cell r="R215">
            <v>0</v>
          </cell>
          <cell r="S215">
            <v>34.42</v>
          </cell>
          <cell r="T215">
            <v>34.42</v>
          </cell>
          <cell r="U215">
            <v>1</v>
          </cell>
        </row>
        <row r="216">
          <cell r="A216" t="str">
            <v>P9900561047</v>
          </cell>
          <cell r="B216" t="str">
            <v>GS090065</v>
          </cell>
          <cell r="C216">
            <v>1</v>
          </cell>
          <cell r="D216" t="str">
            <v>GI091503</v>
          </cell>
          <cell r="E216">
            <v>20090331</v>
          </cell>
          <cell r="F216" t="str">
            <v>7848</v>
          </cell>
          <cell r="G216" t="str">
            <v>LM LIFTMATERIAL GMBH</v>
          </cell>
          <cell r="H216" t="str">
            <v>STOCK SALES</v>
          </cell>
          <cell r="I216">
            <v>0</v>
          </cell>
          <cell r="J216" t="str">
            <v>Mar-2009</v>
          </cell>
          <cell r="K216" t="str">
            <v>Mar-2009</v>
          </cell>
          <cell r="L216" t="str">
            <v>GF</v>
          </cell>
          <cell r="M216" t="str">
            <v>INVERTER</v>
          </cell>
          <cell r="N216" t="str">
            <v>PCS</v>
          </cell>
          <cell r="O216">
            <v>0</v>
          </cell>
          <cell r="P216">
            <v>40</v>
          </cell>
          <cell r="Q216" t="str">
            <v>CABINET</v>
          </cell>
          <cell r="R216">
            <v>0</v>
          </cell>
          <cell r="S216">
            <v>34.42</v>
          </cell>
          <cell r="T216">
            <v>34.42</v>
          </cell>
          <cell r="U216">
            <v>1</v>
          </cell>
        </row>
        <row r="217">
          <cell r="A217" t="str">
            <v>P9900561047</v>
          </cell>
          <cell r="B217" t="str">
            <v>GS090337</v>
          </cell>
          <cell r="C217">
            <v>1</v>
          </cell>
          <cell r="D217" t="str">
            <v>GI091504</v>
          </cell>
          <cell r="E217">
            <v>20090331</v>
          </cell>
          <cell r="F217" t="str">
            <v>7848</v>
          </cell>
          <cell r="G217" t="str">
            <v>LM LIFTMATERIAL GMBH</v>
          </cell>
          <cell r="H217" t="str">
            <v>STOCK SALES</v>
          </cell>
          <cell r="I217">
            <v>0</v>
          </cell>
          <cell r="J217" t="str">
            <v>Mar-2009</v>
          </cell>
          <cell r="K217" t="str">
            <v>Mar-2009</v>
          </cell>
          <cell r="L217" t="str">
            <v>GF</v>
          </cell>
          <cell r="M217" t="str">
            <v>INVERTER</v>
          </cell>
          <cell r="N217" t="str">
            <v>PCS</v>
          </cell>
          <cell r="O217">
            <v>0</v>
          </cell>
          <cell r="P217">
            <v>40</v>
          </cell>
          <cell r="Q217" t="str">
            <v>CABINET</v>
          </cell>
          <cell r="R217">
            <v>0</v>
          </cell>
          <cell r="S217">
            <v>34.42</v>
          </cell>
          <cell r="T217">
            <v>34.42</v>
          </cell>
          <cell r="U217">
            <v>1</v>
          </cell>
        </row>
        <row r="218">
          <cell r="A218" t="str">
            <v>P9900561047</v>
          </cell>
          <cell r="B218" t="str">
            <v>GS090063</v>
          </cell>
          <cell r="C218">
            <v>1</v>
          </cell>
          <cell r="D218" t="str">
            <v>GI091505</v>
          </cell>
          <cell r="E218">
            <v>20090331</v>
          </cell>
          <cell r="F218" t="str">
            <v>7848</v>
          </cell>
          <cell r="G218" t="str">
            <v>LM LIFTMATERIAL GMBH</v>
          </cell>
          <cell r="H218" t="str">
            <v>STOCK SALES</v>
          </cell>
          <cell r="I218">
            <v>0</v>
          </cell>
          <cell r="J218" t="str">
            <v>Mar-2009</v>
          </cell>
          <cell r="K218" t="str">
            <v>Mar-2009</v>
          </cell>
          <cell r="L218" t="str">
            <v>GF</v>
          </cell>
          <cell r="M218" t="str">
            <v>INVERTER</v>
          </cell>
          <cell r="N218" t="str">
            <v>PCS</v>
          </cell>
          <cell r="O218">
            <v>0</v>
          </cell>
          <cell r="P218">
            <v>40</v>
          </cell>
          <cell r="Q218" t="str">
            <v>CABINET</v>
          </cell>
          <cell r="R218">
            <v>0</v>
          </cell>
          <cell r="S218">
            <v>34.42</v>
          </cell>
          <cell r="T218">
            <v>34.42</v>
          </cell>
          <cell r="U218">
            <v>1</v>
          </cell>
        </row>
        <row r="219">
          <cell r="A219" t="str">
            <v>P9900561047</v>
          </cell>
          <cell r="B219" t="str">
            <v>GS090560</v>
          </cell>
          <cell r="C219">
            <v>1</v>
          </cell>
          <cell r="D219" t="str">
            <v>GI091506</v>
          </cell>
          <cell r="E219">
            <v>20090331</v>
          </cell>
          <cell r="F219" t="str">
            <v>7848</v>
          </cell>
          <cell r="G219" t="str">
            <v>LM LIFTMATERIAL GMBH</v>
          </cell>
          <cell r="H219" t="str">
            <v>STOCK SALES</v>
          </cell>
          <cell r="I219">
            <v>0</v>
          </cell>
          <cell r="J219" t="str">
            <v>Mar-2009</v>
          </cell>
          <cell r="K219" t="str">
            <v>Mar-2009</v>
          </cell>
          <cell r="L219" t="str">
            <v>GF</v>
          </cell>
          <cell r="M219" t="str">
            <v>INVERTER</v>
          </cell>
          <cell r="N219" t="str">
            <v>PCS</v>
          </cell>
          <cell r="O219">
            <v>0</v>
          </cell>
          <cell r="P219">
            <v>40</v>
          </cell>
          <cell r="Q219" t="str">
            <v>CABINET</v>
          </cell>
          <cell r="R219">
            <v>0</v>
          </cell>
          <cell r="S219">
            <v>39.5</v>
          </cell>
          <cell r="T219">
            <v>39.5</v>
          </cell>
          <cell r="U219">
            <v>1</v>
          </cell>
        </row>
        <row r="220">
          <cell r="A220" t="str">
            <v>P9900561047</v>
          </cell>
          <cell r="B220" t="str">
            <v>GS090559</v>
          </cell>
          <cell r="C220">
            <v>1</v>
          </cell>
          <cell r="D220" t="str">
            <v>GI091507</v>
          </cell>
          <cell r="E220">
            <v>20090331</v>
          </cell>
          <cell r="F220" t="str">
            <v>7848</v>
          </cell>
          <cell r="G220" t="str">
            <v>LM LIFTMATERIAL GMBH</v>
          </cell>
          <cell r="H220" t="str">
            <v>STOCK SALES</v>
          </cell>
          <cell r="I220">
            <v>0</v>
          </cell>
          <cell r="J220" t="str">
            <v>Mar-2009</v>
          </cell>
          <cell r="K220" t="str">
            <v>Mar-2009</v>
          </cell>
          <cell r="L220" t="str">
            <v>GF</v>
          </cell>
          <cell r="M220" t="str">
            <v>INVERTER</v>
          </cell>
          <cell r="N220" t="str">
            <v>PCS</v>
          </cell>
          <cell r="O220">
            <v>0</v>
          </cell>
          <cell r="P220">
            <v>40</v>
          </cell>
          <cell r="Q220" t="str">
            <v>CABINET</v>
          </cell>
          <cell r="R220">
            <v>0</v>
          </cell>
          <cell r="S220">
            <v>39.5</v>
          </cell>
          <cell r="T220">
            <v>39.5</v>
          </cell>
          <cell r="U220">
            <v>1</v>
          </cell>
        </row>
        <row r="221">
          <cell r="A221" t="str">
            <v>P9900561047</v>
          </cell>
          <cell r="B221" t="str">
            <v>GS090561</v>
          </cell>
          <cell r="C221">
            <v>1</v>
          </cell>
          <cell r="D221" t="str">
            <v>GI091508</v>
          </cell>
          <cell r="E221">
            <v>20090331</v>
          </cell>
          <cell r="F221" t="str">
            <v>7848</v>
          </cell>
          <cell r="G221" t="str">
            <v>LM LIFTMATERIAL GMBH</v>
          </cell>
          <cell r="H221" t="str">
            <v>STOCK SALES</v>
          </cell>
          <cell r="I221">
            <v>0</v>
          </cell>
          <cell r="J221" t="str">
            <v>Mar-2009</v>
          </cell>
          <cell r="K221" t="str">
            <v>Mar-2009</v>
          </cell>
          <cell r="L221" t="str">
            <v>GF</v>
          </cell>
          <cell r="M221" t="str">
            <v>INVERTER</v>
          </cell>
          <cell r="N221" t="str">
            <v>PCS</v>
          </cell>
          <cell r="O221">
            <v>0</v>
          </cell>
          <cell r="P221">
            <v>40</v>
          </cell>
          <cell r="Q221" t="str">
            <v>CABINET</v>
          </cell>
          <cell r="R221">
            <v>0</v>
          </cell>
          <cell r="S221">
            <v>39.5</v>
          </cell>
          <cell r="T221">
            <v>39.5</v>
          </cell>
          <cell r="U221">
            <v>1</v>
          </cell>
        </row>
        <row r="222">
          <cell r="A222" t="str">
            <v>P9900561047</v>
          </cell>
          <cell r="B222" t="str">
            <v>GS090557</v>
          </cell>
          <cell r="C222">
            <v>1</v>
          </cell>
          <cell r="D222" t="str">
            <v>GI091509</v>
          </cell>
          <cell r="E222">
            <v>20090331</v>
          </cell>
          <cell r="F222" t="str">
            <v>7848</v>
          </cell>
          <cell r="G222" t="str">
            <v>LM LIFTMATERIAL GMBH</v>
          </cell>
          <cell r="H222" t="str">
            <v>STOCK SALES</v>
          </cell>
          <cell r="I222">
            <v>0</v>
          </cell>
          <cell r="J222" t="str">
            <v>Mar-2009</v>
          </cell>
          <cell r="K222" t="str">
            <v>Mar-2009</v>
          </cell>
          <cell r="L222" t="str">
            <v>GF</v>
          </cell>
          <cell r="M222" t="str">
            <v>INVERTER</v>
          </cell>
          <cell r="N222" t="str">
            <v>PCS</v>
          </cell>
          <cell r="O222">
            <v>0</v>
          </cell>
          <cell r="P222">
            <v>40</v>
          </cell>
          <cell r="Q222" t="str">
            <v>CABINET</v>
          </cell>
          <cell r="R222">
            <v>0</v>
          </cell>
          <cell r="S222">
            <v>39.5</v>
          </cell>
          <cell r="T222">
            <v>39.5</v>
          </cell>
          <cell r="U222">
            <v>1</v>
          </cell>
        </row>
        <row r="223">
          <cell r="A223" t="str">
            <v>P9900561047</v>
          </cell>
          <cell r="B223" t="str">
            <v>GS090562</v>
          </cell>
          <cell r="C223">
            <v>1</v>
          </cell>
          <cell r="D223" t="str">
            <v>GI091510</v>
          </cell>
          <cell r="E223">
            <v>20090331</v>
          </cell>
          <cell r="F223" t="str">
            <v>7848</v>
          </cell>
          <cell r="G223" t="str">
            <v>LM LIFTMATERIAL GMBH</v>
          </cell>
          <cell r="H223" t="str">
            <v>STOCK SALES</v>
          </cell>
          <cell r="I223">
            <v>0</v>
          </cell>
          <cell r="J223" t="str">
            <v>Mar-2009</v>
          </cell>
          <cell r="K223" t="str">
            <v>Mar-2009</v>
          </cell>
          <cell r="L223" t="str">
            <v>GF</v>
          </cell>
          <cell r="M223" t="str">
            <v>INVERTER</v>
          </cell>
          <cell r="N223" t="str">
            <v>PCS</v>
          </cell>
          <cell r="O223">
            <v>0</v>
          </cell>
          <cell r="P223">
            <v>40</v>
          </cell>
          <cell r="Q223" t="str">
            <v>CABINET</v>
          </cell>
          <cell r="R223">
            <v>0</v>
          </cell>
          <cell r="S223">
            <v>39.5</v>
          </cell>
          <cell r="T223">
            <v>39.5</v>
          </cell>
          <cell r="U223">
            <v>1</v>
          </cell>
        </row>
        <row r="224">
          <cell r="A224" t="str">
            <v>P9900561047</v>
          </cell>
          <cell r="B224" t="str">
            <v>GS090556</v>
          </cell>
          <cell r="C224">
            <v>1</v>
          </cell>
          <cell r="D224" t="str">
            <v>GI091513</v>
          </cell>
          <cell r="E224">
            <v>20090331</v>
          </cell>
          <cell r="F224" t="str">
            <v>7848</v>
          </cell>
          <cell r="G224" t="str">
            <v>LM LIFTMATERIAL GMBH</v>
          </cell>
          <cell r="H224" t="str">
            <v>STOCK SALES</v>
          </cell>
          <cell r="I224">
            <v>0</v>
          </cell>
          <cell r="J224" t="str">
            <v>Mar-2009</v>
          </cell>
          <cell r="K224" t="str">
            <v>Mar-2009</v>
          </cell>
          <cell r="L224" t="str">
            <v>GF</v>
          </cell>
          <cell r="M224" t="str">
            <v>INVERTER</v>
          </cell>
          <cell r="N224" t="str">
            <v>PCS</v>
          </cell>
          <cell r="O224">
            <v>0</v>
          </cell>
          <cell r="P224">
            <v>40</v>
          </cell>
          <cell r="Q224" t="str">
            <v>CABINET</v>
          </cell>
          <cell r="R224">
            <v>0</v>
          </cell>
          <cell r="S224">
            <v>39.5</v>
          </cell>
          <cell r="T224">
            <v>39.5</v>
          </cell>
          <cell r="U224">
            <v>1</v>
          </cell>
        </row>
        <row r="225">
          <cell r="A225" t="str">
            <v>P9900561047 CU-UZL</v>
          </cell>
          <cell r="B225" t="str">
            <v>GS090560</v>
          </cell>
          <cell r="C225">
            <v>3</v>
          </cell>
          <cell r="D225" t="str">
            <v>GI091506</v>
          </cell>
          <cell r="E225">
            <v>20090331</v>
          </cell>
          <cell r="F225" t="str">
            <v>7848</v>
          </cell>
          <cell r="G225" t="str">
            <v>LM LIFTMATERIAL GMBH</v>
          </cell>
          <cell r="H225" t="str">
            <v>STOCK SALES</v>
          </cell>
          <cell r="I225">
            <v>0</v>
          </cell>
          <cell r="J225" t="str">
            <v>Mar-2009</v>
          </cell>
          <cell r="K225" t="str">
            <v>Mar-2009</v>
          </cell>
          <cell r="L225" t="str">
            <v>GF</v>
          </cell>
          <cell r="M225" t="str">
            <v>INVERTER</v>
          </cell>
          <cell r="N225" t="str">
            <v>PCS</v>
          </cell>
          <cell r="O225">
            <v>0</v>
          </cell>
          <cell r="P225">
            <v>1</v>
          </cell>
          <cell r="Q225" t="str">
            <v>CABINET</v>
          </cell>
          <cell r="R225">
            <v>0</v>
          </cell>
          <cell r="S225">
            <v>1.59</v>
          </cell>
          <cell r="T225">
            <v>1.59</v>
          </cell>
          <cell r="U225">
            <v>1</v>
          </cell>
        </row>
        <row r="226">
          <cell r="A226" t="str">
            <v>P9900561047 CU-UZL</v>
          </cell>
          <cell r="B226" t="str">
            <v>GS090559</v>
          </cell>
          <cell r="C226">
            <v>3</v>
          </cell>
          <cell r="D226" t="str">
            <v>GI091507</v>
          </cell>
          <cell r="E226">
            <v>20090331</v>
          </cell>
          <cell r="F226" t="str">
            <v>7848</v>
          </cell>
          <cell r="G226" t="str">
            <v>LM LIFTMATERIAL GMBH</v>
          </cell>
          <cell r="H226" t="str">
            <v>STOCK SALES</v>
          </cell>
          <cell r="I226">
            <v>0</v>
          </cell>
          <cell r="J226" t="str">
            <v>Mar-2009</v>
          </cell>
          <cell r="K226" t="str">
            <v>Mar-2009</v>
          </cell>
          <cell r="L226" t="str">
            <v>GF</v>
          </cell>
          <cell r="M226" t="str">
            <v>INVERTER</v>
          </cell>
          <cell r="N226" t="str">
            <v>PCS</v>
          </cell>
          <cell r="O226">
            <v>0</v>
          </cell>
          <cell r="P226">
            <v>1</v>
          </cell>
          <cell r="Q226" t="str">
            <v>CABINET</v>
          </cell>
          <cell r="R226">
            <v>0</v>
          </cell>
          <cell r="S226">
            <v>1.59</v>
          </cell>
          <cell r="T226">
            <v>1.59</v>
          </cell>
          <cell r="U226">
            <v>1</v>
          </cell>
        </row>
        <row r="227">
          <cell r="A227" t="str">
            <v>P9900561047 CU-UZL</v>
          </cell>
          <cell r="B227" t="str">
            <v>GS090561</v>
          </cell>
          <cell r="C227">
            <v>3</v>
          </cell>
          <cell r="D227" t="str">
            <v>GI091508</v>
          </cell>
          <cell r="E227">
            <v>20090331</v>
          </cell>
          <cell r="F227" t="str">
            <v>7848</v>
          </cell>
          <cell r="G227" t="str">
            <v>LM LIFTMATERIAL GMBH</v>
          </cell>
          <cell r="H227" t="str">
            <v>STOCK SALES</v>
          </cell>
          <cell r="I227">
            <v>0</v>
          </cell>
          <cell r="J227" t="str">
            <v>Mar-2009</v>
          </cell>
          <cell r="K227" t="str">
            <v>Mar-2009</v>
          </cell>
          <cell r="L227" t="str">
            <v>GF</v>
          </cell>
          <cell r="M227" t="str">
            <v>INVERTER</v>
          </cell>
          <cell r="N227" t="str">
            <v>PCS</v>
          </cell>
          <cell r="O227">
            <v>0</v>
          </cell>
          <cell r="P227">
            <v>1</v>
          </cell>
          <cell r="Q227" t="str">
            <v>CABINET</v>
          </cell>
          <cell r="R227">
            <v>0</v>
          </cell>
          <cell r="S227">
            <v>1.31</v>
          </cell>
          <cell r="T227">
            <v>1.31</v>
          </cell>
          <cell r="U227">
            <v>1</v>
          </cell>
        </row>
        <row r="228">
          <cell r="A228" t="str">
            <v>P9900561047 CU-UZL</v>
          </cell>
          <cell r="B228" t="str">
            <v>GS090557</v>
          </cell>
          <cell r="C228">
            <v>3</v>
          </cell>
          <cell r="D228" t="str">
            <v>GI091509</v>
          </cell>
          <cell r="E228">
            <v>20090331</v>
          </cell>
          <cell r="F228" t="str">
            <v>7848</v>
          </cell>
          <cell r="G228" t="str">
            <v>LM LIFTMATERIAL GMBH</v>
          </cell>
          <cell r="H228" t="str">
            <v>STOCK SALES</v>
          </cell>
          <cell r="I228">
            <v>0</v>
          </cell>
          <cell r="J228" t="str">
            <v>Mar-2009</v>
          </cell>
          <cell r="K228" t="str">
            <v>Mar-2009</v>
          </cell>
          <cell r="L228" t="str">
            <v>GF</v>
          </cell>
          <cell r="M228" t="str">
            <v>INVERTER</v>
          </cell>
          <cell r="N228" t="str">
            <v>PCS</v>
          </cell>
          <cell r="O228">
            <v>0</v>
          </cell>
          <cell r="P228">
            <v>1</v>
          </cell>
          <cell r="Q228" t="str">
            <v>CABINET</v>
          </cell>
          <cell r="R228">
            <v>0</v>
          </cell>
          <cell r="S228">
            <v>1.31</v>
          </cell>
          <cell r="T228">
            <v>1.31</v>
          </cell>
          <cell r="U228">
            <v>1</v>
          </cell>
        </row>
        <row r="229">
          <cell r="A229" t="str">
            <v>P9900561047 CU-UZL</v>
          </cell>
          <cell r="B229" t="str">
            <v>GS090562</v>
          </cell>
          <cell r="C229">
            <v>3</v>
          </cell>
          <cell r="D229" t="str">
            <v>GI091510</v>
          </cell>
          <cell r="E229">
            <v>20090331</v>
          </cell>
          <cell r="F229" t="str">
            <v>7848</v>
          </cell>
          <cell r="G229" t="str">
            <v>LM LIFTMATERIAL GMBH</v>
          </cell>
          <cell r="H229" t="str">
            <v>STOCK SALES</v>
          </cell>
          <cell r="I229">
            <v>0</v>
          </cell>
          <cell r="J229" t="str">
            <v>Mar-2009</v>
          </cell>
          <cell r="K229" t="str">
            <v>Mar-2009</v>
          </cell>
          <cell r="L229" t="str">
            <v>GF</v>
          </cell>
          <cell r="M229" t="str">
            <v>INVERTER</v>
          </cell>
          <cell r="N229" t="str">
            <v>PCS</v>
          </cell>
          <cell r="O229">
            <v>0</v>
          </cell>
          <cell r="P229">
            <v>1</v>
          </cell>
          <cell r="Q229" t="str">
            <v>CABINET</v>
          </cell>
          <cell r="R229">
            <v>0</v>
          </cell>
          <cell r="S229">
            <v>1.31</v>
          </cell>
          <cell r="T229">
            <v>1.31</v>
          </cell>
          <cell r="U229">
            <v>1</v>
          </cell>
        </row>
        <row r="230">
          <cell r="A230" t="str">
            <v>P9900561047 CU-UZL</v>
          </cell>
          <cell r="B230" t="str">
            <v>GS090556</v>
          </cell>
          <cell r="C230">
            <v>3</v>
          </cell>
          <cell r="D230" t="str">
            <v>GI091513</v>
          </cell>
          <cell r="E230">
            <v>20090331</v>
          </cell>
          <cell r="F230" t="str">
            <v>7848</v>
          </cell>
          <cell r="G230" t="str">
            <v>LM LIFTMATERIAL GMBH</v>
          </cell>
          <cell r="H230" t="str">
            <v>STOCK SALES</v>
          </cell>
          <cell r="I230">
            <v>0</v>
          </cell>
          <cell r="J230" t="str">
            <v>Mar-2009</v>
          </cell>
          <cell r="K230" t="str">
            <v>Mar-2009</v>
          </cell>
          <cell r="L230" t="str">
            <v>GF</v>
          </cell>
          <cell r="M230" t="str">
            <v>INVERTER</v>
          </cell>
          <cell r="N230" t="str">
            <v>PCS</v>
          </cell>
          <cell r="O230">
            <v>0</v>
          </cell>
          <cell r="P230">
            <v>1</v>
          </cell>
          <cell r="Q230" t="str">
            <v>CABINET</v>
          </cell>
          <cell r="R230">
            <v>0</v>
          </cell>
          <cell r="S230">
            <v>1.31</v>
          </cell>
          <cell r="T230">
            <v>1.31</v>
          </cell>
          <cell r="U230">
            <v>1</v>
          </cell>
        </row>
        <row r="231">
          <cell r="A231" t="str">
            <v>P9900561047 MEHRPREIS PRO M</v>
          </cell>
          <cell r="B231" t="str">
            <v>GS090065</v>
          </cell>
          <cell r="C231">
            <v>2</v>
          </cell>
          <cell r="D231" t="str">
            <v>GI091503</v>
          </cell>
          <cell r="E231">
            <v>20090331</v>
          </cell>
          <cell r="F231" t="str">
            <v>7848</v>
          </cell>
          <cell r="G231" t="str">
            <v>LM LIFTMATERIAL GMBH</v>
          </cell>
          <cell r="H231" t="str">
            <v>STOCK SALES</v>
          </cell>
          <cell r="I231">
            <v>5</v>
          </cell>
          <cell r="J231" t="str">
            <v>Mar-2009</v>
          </cell>
          <cell r="K231" t="str">
            <v>Mar-2009</v>
          </cell>
          <cell r="L231" t="str">
            <v>GF</v>
          </cell>
          <cell r="M231" t="str">
            <v>INVERTER</v>
          </cell>
          <cell r="N231" t="str">
            <v>PCS</v>
          </cell>
          <cell r="O231">
            <v>0</v>
          </cell>
          <cell r="P231">
            <v>1</v>
          </cell>
          <cell r="Q231" t="str">
            <v>CABINET</v>
          </cell>
          <cell r="R231">
            <v>0</v>
          </cell>
          <cell r="S231">
            <v>0.62</v>
          </cell>
          <cell r="T231">
            <v>6.2</v>
          </cell>
          <cell r="U231">
            <v>10</v>
          </cell>
        </row>
        <row r="232">
          <cell r="A232" t="str">
            <v>P9900561047 MEHRPREIS PRO M</v>
          </cell>
          <cell r="B232" t="str">
            <v>GS090337</v>
          </cell>
          <cell r="C232">
            <v>2</v>
          </cell>
          <cell r="D232" t="str">
            <v>GI091504</v>
          </cell>
          <cell r="E232">
            <v>20090331</v>
          </cell>
          <cell r="F232" t="str">
            <v>7848</v>
          </cell>
          <cell r="G232" t="str">
            <v>LM LIFTMATERIAL GMBH</v>
          </cell>
          <cell r="H232" t="str">
            <v>STOCK SALES</v>
          </cell>
          <cell r="I232">
            <v>5</v>
          </cell>
          <cell r="J232" t="str">
            <v>Mar-2009</v>
          </cell>
          <cell r="K232" t="str">
            <v>Mar-2009</v>
          </cell>
          <cell r="L232" t="str">
            <v>GF</v>
          </cell>
          <cell r="M232" t="str">
            <v>INVERTER</v>
          </cell>
          <cell r="N232" t="str">
            <v>PCS</v>
          </cell>
          <cell r="O232">
            <v>0</v>
          </cell>
          <cell r="P232">
            <v>1</v>
          </cell>
          <cell r="Q232" t="str">
            <v>CABINET</v>
          </cell>
          <cell r="R232">
            <v>0</v>
          </cell>
          <cell r="S232">
            <v>0.62</v>
          </cell>
          <cell r="T232">
            <v>6.2</v>
          </cell>
          <cell r="U232">
            <v>10</v>
          </cell>
        </row>
        <row r="233">
          <cell r="A233" t="str">
            <v>P9900561047 MEHRPREIS PRO M</v>
          </cell>
          <cell r="B233" t="str">
            <v>GS090063</v>
          </cell>
          <cell r="C233">
            <v>2</v>
          </cell>
          <cell r="D233" t="str">
            <v>GI091505</v>
          </cell>
          <cell r="E233">
            <v>20090331</v>
          </cell>
          <cell r="F233" t="str">
            <v>7848</v>
          </cell>
          <cell r="G233" t="str">
            <v>LM LIFTMATERIAL GMBH</v>
          </cell>
          <cell r="H233" t="str">
            <v>STOCK SALES</v>
          </cell>
          <cell r="I233">
            <v>5</v>
          </cell>
          <cell r="J233" t="str">
            <v>Mar-2009</v>
          </cell>
          <cell r="K233" t="str">
            <v>Mar-2009</v>
          </cell>
          <cell r="L233" t="str">
            <v>GF</v>
          </cell>
          <cell r="M233" t="str">
            <v>INVERTER</v>
          </cell>
          <cell r="N233" t="str">
            <v>PCS</v>
          </cell>
          <cell r="O233">
            <v>0</v>
          </cell>
          <cell r="P233">
            <v>1</v>
          </cell>
          <cell r="Q233" t="str">
            <v>CABINET</v>
          </cell>
          <cell r="R233">
            <v>0</v>
          </cell>
          <cell r="S233">
            <v>0.62</v>
          </cell>
          <cell r="T233">
            <v>6.2</v>
          </cell>
          <cell r="U233">
            <v>10</v>
          </cell>
        </row>
        <row r="234">
          <cell r="A234" t="str">
            <v>P9900561047 MEHRPREIS PRO M</v>
          </cell>
          <cell r="B234" t="str">
            <v>GS090560</v>
          </cell>
          <cell r="C234">
            <v>2</v>
          </cell>
          <cell r="D234" t="str">
            <v>GI091506</v>
          </cell>
          <cell r="E234">
            <v>20090331</v>
          </cell>
          <cell r="F234" t="str">
            <v>7848</v>
          </cell>
          <cell r="G234" t="str">
            <v>LM LIFTMATERIAL GMBH</v>
          </cell>
          <cell r="H234" t="str">
            <v>STOCK SALES</v>
          </cell>
          <cell r="I234">
            <v>5</v>
          </cell>
          <cell r="J234" t="str">
            <v>Mar-2009</v>
          </cell>
          <cell r="K234" t="str">
            <v>Mar-2009</v>
          </cell>
          <cell r="L234" t="str">
            <v>GF</v>
          </cell>
          <cell r="M234" t="str">
            <v>INVERTER</v>
          </cell>
          <cell r="N234" t="str">
            <v>PCS</v>
          </cell>
          <cell r="O234">
            <v>0</v>
          </cell>
          <cell r="P234">
            <v>1</v>
          </cell>
          <cell r="Q234" t="str">
            <v>CABINET</v>
          </cell>
          <cell r="R234">
            <v>0</v>
          </cell>
          <cell r="S234">
            <v>0.62</v>
          </cell>
          <cell r="T234">
            <v>9.3000000000000007</v>
          </cell>
          <cell r="U234">
            <v>15</v>
          </cell>
        </row>
        <row r="235">
          <cell r="A235" t="str">
            <v>P9900561047 MEHRPREIS PRO M</v>
          </cell>
          <cell r="B235" t="str">
            <v>GS090559</v>
          </cell>
          <cell r="C235">
            <v>2</v>
          </cell>
          <cell r="D235" t="str">
            <v>GI091507</v>
          </cell>
          <cell r="E235">
            <v>20090331</v>
          </cell>
          <cell r="F235" t="str">
            <v>7848</v>
          </cell>
          <cell r="G235" t="str">
            <v>LM LIFTMATERIAL GMBH</v>
          </cell>
          <cell r="H235" t="str">
            <v>STOCK SALES</v>
          </cell>
          <cell r="I235">
            <v>5</v>
          </cell>
          <cell r="J235" t="str">
            <v>Mar-2009</v>
          </cell>
          <cell r="K235" t="str">
            <v>Mar-2009</v>
          </cell>
          <cell r="L235" t="str">
            <v>GF</v>
          </cell>
          <cell r="M235" t="str">
            <v>INVERTER</v>
          </cell>
          <cell r="N235" t="str">
            <v>PCS</v>
          </cell>
          <cell r="O235">
            <v>0</v>
          </cell>
          <cell r="P235">
            <v>1</v>
          </cell>
          <cell r="Q235" t="str">
            <v>CABINET</v>
          </cell>
          <cell r="R235">
            <v>0</v>
          </cell>
          <cell r="S235">
            <v>0.62</v>
          </cell>
          <cell r="T235">
            <v>9.3000000000000007</v>
          </cell>
          <cell r="U235">
            <v>15</v>
          </cell>
        </row>
        <row r="236">
          <cell r="A236" t="str">
            <v>P9900561047 MEHRPREIS PRO M</v>
          </cell>
          <cell r="B236" t="str">
            <v>GS090561</v>
          </cell>
          <cell r="C236">
            <v>2</v>
          </cell>
          <cell r="D236" t="str">
            <v>GI091508</v>
          </cell>
          <cell r="E236">
            <v>20090331</v>
          </cell>
          <cell r="F236" t="str">
            <v>7848</v>
          </cell>
          <cell r="G236" t="str">
            <v>LM LIFTMATERIAL GMBH</v>
          </cell>
          <cell r="H236" t="str">
            <v>STOCK SALES</v>
          </cell>
          <cell r="I236">
            <v>5</v>
          </cell>
          <cell r="J236" t="str">
            <v>Mar-2009</v>
          </cell>
          <cell r="K236" t="str">
            <v>Mar-2009</v>
          </cell>
          <cell r="L236" t="str">
            <v>GF</v>
          </cell>
          <cell r="M236" t="str">
            <v>INVERTER</v>
          </cell>
          <cell r="N236" t="str">
            <v>PCS</v>
          </cell>
          <cell r="O236">
            <v>0</v>
          </cell>
          <cell r="P236">
            <v>1</v>
          </cell>
          <cell r="Q236" t="str">
            <v>CABINET</v>
          </cell>
          <cell r="R236">
            <v>0</v>
          </cell>
          <cell r="S236">
            <v>0.62</v>
          </cell>
          <cell r="T236">
            <v>9.3000000000000007</v>
          </cell>
          <cell r="U236">
            <v>15</v>
          </cell>
        </row>
        <row r="237">
          <cell r="A237" t="str">
            <v>P9900561104</v>
          </cell>
          <cell r="B237" t="str">
            <v>GS090084</v>
          </cell>
          <cell r="C237">
            <v>9</v>
          </cell>
          <cell r="D237" t="str">
            <v>GI091203</v>
          </cell>
          <cell r="E237">
            <v>20090313</v>
          </cell>
          <cell r="F237" t="str">
            <v>7848</v>
          </cell>
          <cell r="G237" t="str">
            <v>LM LIFTMATERIAL GMBH</v>
          </cell>
          <cell r="H237" t="str">
            <v>STOCK SALES</v>
          </cell>
          <cell r="I237">
            <v>0</v>
          </cell>
          <cell r="J237" t="str">
            <v>Mar-2009</v>
          </cell>
          <cell r="K237" t="str">
            <v>Mar-2009</v>
          </cell>
          <cell r="L237" t="str">
            <v>GF</v>
          </cell>
          <cell r="M237" t="str">
            <v>INVERTER</v>
          </cell>
          <cell r="N237" t="str">
            <v>PCS</v>
          </cell>
          <cell r="O237">
            <v>0</v>
          </cell>
          <cell r="P237">
            <v>257</v>
          </cell>
          <cell r="Q237" t="str">
            <v>CABINET</v>
          </cell>
          <cell r="R237">
            <v>0</v>
          </cell>
          <cell r="S237">
            <v>257.13</v>
          </cell>
          <cell r="T237">
            <v>257.13</v>
          </cell>
          <cell r="U237">
            <v>1</v>
          </cell>
        </row>
        <row r="238">
          <cell r="A238" t="str">
            <v>P9900561104 CU-KKS</v>
          </cell>
          <cell r="B238" t="str">
            <v>GS090084</v>
          </cell>
          <cell r="C238">
            <v>10</v>
          </cell>
          <cell r="D238" t="str">
            <v>GI091203</v>
          </cell>
          <cell r="E238">
            <v>20090313</v>
          </cell>
          <cell r="F238" t="str">
            <v>7848</v>
          </cell>
          <cell r="G238" t="str">
            <v>LM LIFTMATERIAL GMBH</v>
          </cell>
          <cell r="H238" t="str">
            <v>STOCK SALES</v>
          </cell>
          <cell r="I238">
            <v>0</v>
          </cell>
          <cell r="J238" t="str">
            <v>Mar-2009</v>
          </cell>
          <cell r="K238" t="str">
            <v>Mar-2009</v>
          </cell>
          <cell r="L238" t="str">
            <v>GF</v>
          </cell>
          <cell r="M238" t="str">
            <v>INVERTER</v>
          </cell>
          <cell r="N238" t="str">
            <v>PCS</v>
          </cell>
          <cell r="O238">
            <v>0</v>
          </cell>
          <cell r="P238">
            <v>0</v>
          </cell>
          <cell r="Q238" t="str">
            <v>CABINET</v>
          </cell>
          <cell r="R238">
            <v>0</v>
          </cell>
          <cell r="S238">
            <v>0.4</v>
          </cell>
          <cell r="T238">
            <v>0.4</v>
          </cell>
          <cell r="U238">
            <v>1</v>
          </cell>
        </row>
        <row r="239">
          <cell r="A239" t="str">
            <v>P9900561113</v>
          </cell>
          <cell r="B239" t="str">
            <v>GS090444</v>
          </cell>
          <cell r="C239">
            <v>7</v>
          </cell>
          <cell r="D239" t="str">
            <v>GI091515</v>
          </cell>
          <cell r="E239">
            <v>20090331</v>
          </cell>
          <cell r="F239" t="str">
            <v>7848</v>
          </cell>
          <cell r="G239" t="str">
            <v>LM LIFTMATERIAL GMBH</v>
          </cell>
          <cell r="H239" t="str">
            <v>STOCK SALES</v>
          </cell>
          <cell r="I239">
            <v>0</v>
          </cell>
          <cell r="J239" t="str">
            <v>Mar-2009</v>
          </cell>
          <cell r="K239" t="str">
            <v>Mar-2009</v>
          </cell>
          <cell r="L239" t="str">
            <v>GF</v>
          </cell>
          <cell r="M239" t="str">
            <v>INVERTER</v>
          </cell>
          <cell r="N239" t="str">
            <v>PCS</v>
          </cell>
          <cell r="O239">
            <v>0</v>
          </cell>
          <cell r="P239">
            <v>234</v>
          </cell>
          <cell r="Q239" t="str">
            <v>CABINET</v>
          </cell>
          <cell r="R239">
            <v>0</v>
          </cell>
          <cell r="S239">
            <v>234.4</v>
          </cell>
          <cell r="T239">
            <v>234.4</v>
          </cell>
          <cell r="U239">
            <v>1</v>
          </cell>
        </row>
        <row r="240">
          <cell r="A240" t="str">
            <v>P9900561113</v>
          </cell>
          <cell r="B240" t="str">
            <v>GS090446</v>
          </cell>
          <cell r="C240">
            <v>7</v>
          </cell>
          <cell r="D240" t="str">
            <v>GI091517</v>
          </cell>
          <cell r="E240">
            <v>20090331</v>
          </cell>
          <cell r="F240" t="str">
            <v>7848</v>
          </cell>
          <cell r="G240" t="str">
            <v>LM LIFTMATERIAL GMBH</v>
          </cell>
          <cell r="H240" t="str">
            <v>STOCK SALES</v>
          </cell>
          <cell r="I240">
            <v>0</v>
          </cell>
          <cell r="J240" t="str">
            <v>Mar-2009</v>
          </cell>
          <cell r="K240" t="str">
            <v>Mar-2009</v>
          </cell>
          <cell r="L240" t="str">
            <v>GF</v>
          </cell>
          <cell r="M240" t="str">
            <v>INVERTER</v>
          </cell>
          <cell r="N240" t="str">
            <v>PCS</v>
          </cell>
          <cell r="O240">
            <v>0</v>
          </cell>
          <cell r="P240">
            <v>234</v>
          </cell>
          <cell r="Q240" t="str">
            <v>CABINET</v>
          </cell>
          <cell r="R240">
            <v>0</v>
          </cell>
          <cell r="S240">
            <v>234.4</v>
          </cell>
          <cell r="T240">
            <v>234.4</v>
          </cell>
          <cell r="U240">
            <v>1</v>
          </cell>
        </row>
        <row r="241">
          <cell r="A241" t="str">
            <v>P9900561113 CU-KKS</v>
          </cell>
          <cell r="B241" t="str">
            <v>GS090444</v>
          </cell>
          <cell r="C241">
            <v>11</v>
          </cell>
          <cell r="D241" t="str">
            <v>GI091515</v>
          </cell>
          <cell r="E241">
            <v>20090331</v>
          </cell>
          <cell r="F241" t="str">
            <v>7848</v>
          </cell>
          <cell r="G241" t="str">
            <v>LM LIFTMATERIAL GMBH</v>
          </cell>
          <cell r="H241" t="str">
            <v>STOCK SALES</v>
          </cell>
          <cell r="I241">
            <v>0</v>
          </cell>
          <cell r="J241" t="str">
            <v>Mar-2009</v>
          </cell>
          <cell r="K241" t="str">
            <v>Mar-2009</v>
          </cell>
          <cell r="L241" t="str">
            <v>GF</v>
          </cell>
          <cell r="M241" t="str">
            <v>INVERTER</v>
          </cell>
          <cell r="N241" t="str">
            <v>PCS</v>
          </cell>
          <cell r="O241">
            <v>0</v>
          </cell>
          <cell r="P241">
            <v>1</v>
          </cell>
          <cell r="Q241" t="str">
            <v>CABINET</v>
          </cell>
          <cell r="R241">
            <v>0</v>
          </cell>
          <cell r="S241">
            <v>1</v>
          </cell>
          <cell r="T241">
            <v>1</v>
          </cell>
          <cell r="U241">
            <v>1</v>
          </cell>
        </row>
        <row r="242">
          <cell r="A242" t="str">
            <v>P9900561113 CU-KKS</v>
          </cell>
          <cell r="B242" t="str">
            <v>GS090446</v>
          </cell>
          <cell r="C242">
            <v>11</v>
          </cell>
          <cell r="D242" t="str">
            <v>GI091517</v>
          </cell>
          <cell r="E242">
            <v>20090331</v>
          </cell>
          <cell r="F242" t="str">
            <v>7848</v>
          </cell>
          <cell r="G242" t="str">
            <v>LM LIFTMATERIAL GMBH</v>
          </cell>
          <cell r="H242" t="str">
            <v>STOCK SALES</v>
          </cell>
          <cell r="I242">
            <v>0</v>
          </cell>
          <cell r="J242" t="str">
            <v>Mar-2009</v>
          </cell>
          <cell r="K242" t="str">
            <v>Mar-2009</v>
          </cell>
          <cell r="L242" t="str">
            <v>GF</v>
          </cell>
          <cell r="M242" t="str">
            <v>INVERTER</v>
          </cell>
          <cell r="N242" t="str">
            <v>PCS</v>
          </cell>
          <cell r="O242">
            <v>0</v>
          </cell>
          <cell r="P242">
            <v>1</v>
          </cell>
          <cell r="Q242" t="str">
            <v>CABINET</v>
          </cell>
          <cell r="R242">
            <v>0</v>
          </cell>
          <cell r="S242">
            <v>1</v>
          </cell>
          <cell r="T242">
            <v>1</v>
          </cell>
          <cell r="U242">
            <v>1</v>
          </cell>
        </row>
        <row r="243">
          <cell r="A243" t="str">
            <v>P9900561114</v>
          </cell>
          <cell r="B243" t="str">
            <v>GS090539</v>
          </cell>
          <cell r="C243">
            <v>7</v>
          </cell>
          <cell r="D243" t="str">
            <v>GI091516</v>
          </cell>
          <cell r="E243">
            <v>20090331</v>
          </cell>
          <cell r="F243" t="str">
            <v>7848</v>
          </cell>
          <cell r="G243" t="str">
            <v>LM LIFTMATERIAL GMBH</v>
          </cell>
          <cell r="H243" t="str">
            <v>STOCK SALES</v>
          </cell>
          <cell r="I243">
            <v>0</v>
          </cell>
          <cell r="J243" t="str">
            <v>Mar-2009</v>
          </cell>
          <cell r="K243" t="str">
            <v>Mar-2009</v>
          </cell>
          <cell r="L243" t="str">
            <v>GF</v>
          </cell>
          <cell r="M243" t="str">
            <v>INVERTER</v>
          </cell>
          <cell r="N243" t="str">
            <v>PCS</v>
          </cell>
          <cell r="O243">
            <v>0</v>
          </cell>
          <cell r="P243">
            <v>261</v>
          </cell>
          <cell r="Q243" t="str">
            <v>CABINET</v>
          </cell>
          <cell r="R243">
            <v>0</v>
          </cell>
          <cell r="S243">
            <v>261.49</v>
          </cell>
          <cell r="T243">
            <v>261.49</v>
          </cell>
          <cell r="U243">
            <v>1</v>
          </cell>
        </row>
        <row r="244">
          <cell r="A244" t="str">
            <v>P9900561114</v>
          </cell>
          <cell r="B244" t="str">
            <v>GS084338</v>
          </cell>
          <cell r="C244">
            <v>7</v>
          </cell>
          <cell r="D244" t="str">
            <v>GI091525</v>
          </cell>
          <cell r="E244">
            <v>20090331</v>
          </cell>
          <cell r="F244" t="str">
            <v>7848</v>
          </cell>
          <cell r="G244" t="str">
            <v>LM LIFTMATERIAL GMBH</v>
          </cell>
          <cell r="H244" t="str">
            <v>STOCK SALES</v>
          </cell>
          <cell r="I244">
            <v>0</v>
          </cell>
          <cell r="J244" t="str">
            <v>Mar-2009</v>
          </cell>
          <cell r="K244" t="str">
            <v>Mar-2009</v>
          </cell>
          <cell r="L244" t="str">
            <v>GF</v>
          </cell>
          <cell r="M244" t="str">
            <v>INVERTER</v>
          </cell>
          <cell r="N244" t="str">
            <v>PCS</v>
          </cell>
          <cell r="O244">
            <v>0</v>
          </cell>
          <cell r="P244">
            <v>261</v>
          </cell>
          <cell r="Q244" t="str">
            <v>CABINET</v>
          </cell>
          <cell r="R244">
            <v>0</v>
          </cell>
          <cell r="S244">
            <v>261.49</v>
          </cell>
          <cell r="T244">
            <v>261.49</v>
          </cell>
          <cell r="U244">
            <v>1</v>
          </cell>
        </row>
        <row r="245">
          <cell r="A245" t="str">
            <v>P9900561114 CU-KKS</v>
          </cell>
          <cell r="B245" t="str">
            <v>GS090539</v>
          </cell>
          <cell r="C245">
            <v>11</v>
          </cell>
          <cell r="D245" t="str">
            <v>GI091516</v>
          </cell>
          <cell r="E245">
            <v>20090331</v>
          </cell>
          <cell r="F245" t="str">
            <v>7848</v>
          </cell>
          <cell r="G245" t="str">
            <v>LM LIFTMATERIAL GMBH</v>
          </cell>
          <cell r="H245" t="str">
            <v>STOCK SALES</v>
          </cell>
          <cell r="I245">
            <v>6</v>
          </cell>
          <cell r="J245" t="str">
            <v>Mar-2009</v>
          </cell>
          <cell r="K245" t="str">
            <v>Mar-2009</v>
          </cell>
          <cell r="L245" t="str">
            <v>GF</v>
          </cell>
          <cell r="M245" t="str">
            <v>INVERTER</v>
          </cell>
          <cell r="N245" t="str">
            <v>PCS</v>
          </cell>
          <cell r="O245">
            <v>6</v>
          </cell>
          <cell r="P245">
            <v>1</v>
          </cell>
          <cell r="Q245" t="str">
            <v>CABINET</v>
          </cell>
          <cell r="R245">
            <v>0</v>
          </cell>
          <cell r="S245">
            <v>0.86619999999999997</v>
          </cell>
          <cell r="T245">
            <v>0.86619999999999997</v>
          </cell>
          <cell r="U245">
            <v>1</v>
          </cell>
        </row>
        <row r="246">
          <cell r="A246" t="str">
            <v>P9900561114 CU-KKS</v>
          </cell>
          <cell r="B246" t="str">
            <v>GS084308</v>
          </cell>
          <cell r="C246">
            <v>11</v>
          </cell>
          <cell r="D246" t="str">
            <v>GI091518</v>
          </cell>
          <cell r="E246">
            <v>20090331</v>
          </cell>
          <cell r="F246" t="str">
            <v>7848</v>
          </cell>
          <cell r="G246" t="str">
            <v>LM LIFTMATERIAL GMBH</v>
          </cell>
          <cell r="H246" t="str">
            <v>STOCK SALES</v>
          </cell>
          <cell r="I246">
            <v>6</v>
          </cell>
          <cell r="J246" t="str">
            <v>Mar-2009</v>
          </cell>
          <cell r="K246" t="str">
            <v>Mar-2009</v>
          </cell>
          <cell r="L246" t="str">
            <v>GF</v>
          </cell>
          <cell r="M246" t="str">
            <v>INVERTER</v>
          </cell>
          <cell r="N246" t="str">
            <v>PCS</v>
          </cell>
          <cell r="O246">
            <v>6</v>
          </cell>
          <cell r="P246">
            <v>1</v>
          </cell>
          <cell r="Q246" t="str">
            <v>CABINET</v>
          </cell>
          <cell r="R246">
            <v>0</v>
          </cell>
          <cell r="S246">
            <v>0.85960000000000003</v>
          </cell>
          <cell r="T246">
            <v>0.85960000000000003</v>
          </cell>
          <cell r="U246">
            <v>1</v>
          </cell>
        </row>
        <row r="247">
          <cell r="A247" t="str">
            <v>P9900561114 CU-KKS</v>
          </cell>
          <cell r="B247" t="str">
            <v>GS084307</v>
          </cell>
          <cell r="C247">
            <v>11</v>
          </cell>
          <cell r="D247" t="str">
            <v>GI091519</v>
          </cell>
          <cell r="E247">
            <v>20090331</v>
          </cell>
          <cell r="F247" t="str">
            <v>7848</v>
          </cell>
          <cell r="G247" t="str">
            <v>LM LIFTMATERIAL GMBH</v>
          </cell>
          <cell r="H247" t="str">
            <v>STOCK SALES</v>
          </cell>
          <cell r="I247">
            <v>6</v>
          </cell>
          <cell r="J247" t="str">
            <v>Mar-2009</v>
          </cell>
          <cell r="K247" t="str">
            <v>Mar-2009</v>
          </cell>
          <cell r="L247" t="str">
            <v>GF</v>
          </cell>
          <cell r="M247" t="str">
            <v>INVERTER</v>
          </cell>
          <cell r="N247" t="str">
            <v>PCS</v>
          </cell>
          <cell r="O247">
            <v>6</v>
          </cell>
          <cell r="P247">
            <v>1</v>
          </cell>
          <cell r="Q247" t="str">
            <v>CABINET</v>
          </cell>
          <cell r="R247">
            <v>0</v>
          </cell>
          <cell r="S247">
            <v>0.85389999999999999</v>
          </cell>
          <cell r="T247">
            <v>0.85389999999999999</v>
          </cell>
          <cell r="U247">
            <v>1</v>
          </cell>
        </row>
        <row r="248">
          <cell r="A248" t="str">
            <v>P9900561114 CU-KKS</v>
          </cell>
          <cell r="B248" t="str">
            <v>GS084306</v>
          </cell>
          <cell r="C248">
            <v>11</v>
          </cell>
          <cell r="D248" t="str">
            <v>GI091520</v>
          </cell>
          <cell r="E248">
            <v>20090331</v>
          </cell>
          <cell r="F248" t="str">
            <v>7848</v>
          </cell>
          <cell r="G248" t="str">
            <v>LM LIFTMATERIAL GMBH</v>
          </cell>
          <cell r="H248" t="str">
            <v>STOCK SALES</v>
          </cell>
          <cell r="I248">
            <v>6</v>
          </cell>
          <cell r="J248" t="str">
            <v>Mar-2009</v>
          </cell>
          <cell r="K248" t="str">
            <v>Mar-2009</v>
          </cell>
          <cell r="L248" t="str">
            <v>GF</v>
          </cell>
          <cell r="M248" t="str">
            <v>INVERTER</v>
          </cell>
          <cell r="N248" t="str">
            <v>PCS</v>
          </cell>
          <cell r="O248">
            <v>6</v>
          </cell>
          <cell r="P248">
            <v>1</v>
          </cell>
          <cell r="Q248" t="str">
            <v>CABINET</v>
          </cell>
          <cell r="R248">
            <v>0</v>
          </cell>
          <cell r="S248">
            <v>0.86909999999999998</v>
          </cell>
          <cell r="T248">
            <v>0.86909999999999998</v>
          </cell>
          <cell r="U248">
            <v>1</v>
          </cell>
        </row>
        <row r="249">
          <cell r="A249" t="str">
            <v>P9900561114 CU-KKS</v>
          </cell>
          <cell r="B249" t="str">
            <v>GS084305</v>
          </cell>
          <cell r="C249">
            <v>11</v>
          </cell>
          <cell r="D249" t="str">
            <v>GI091521</v>
          </cell>
          <cell r="E249">
            <v>20090331</v>
          </cell>
          <cell r="F249" t="str">
            <v>7848</v>
          </cell>
          <cell r="G249" t="str">
            <v>LM LIFTMATERIAL GMBH</v>
          </cell>
          <cell r="H249" t="str">
            <v>STOCK SALES</v>
          </cell>
          <cell r="I249">
            <v>6</v>
          </cell>
          <cell r="J249" t="str">
            <v>Mar-2009</v>
          </cell>
          <cell r="K249" t="str">
            <v>Mar-2009</v>
          </cell>
          <cell r="L249" t="str">
            <v>GF</v>
          </cell>
          <cell r="M249" t="str">
            <v>INVERTER</v>
          </cell>
          <cell r="N249" t="str">
            <v>PCS</v>
          </cell>
          <cell r="O249">
            <v>6</v>
          </cell>
          <cell r="P249">
            <v>1</v>
          </cell>
          <cell r="Q249" t="str">
            <v>CABINET</v>
          </cell>
          <cell r="R249">
            <v>0</v>
          </cell>
          <cell r="S249">
            <v>0.8821</v>
          </cell>
          <cell r="T249">
            <v>0.8821</v>
          </cell>
          <cell r="U249">
            <v>1</v>
          </cell>
        </row>
        <row r="250">
          <cell r="A250" t="str">
            <v>FRN0.4G1S-2J</v>
          </cell>
          <cell r="B250" t="str">
            <v>GS090314</v>
          </cell>
          <cell r="C250">
            <v>1</v>
          </cell>
          <cell r="D250" t="str">
            <v>GI091023</v>
          </cell>
          <cell r="E250">
            <v>20090304</v>
          </cell>
          <cell r="F250" t="str">
            <v>4540</v>
          </cell>
          <cell r="G250" t="str">
            <v>PETER ELECTRONIC GMBH &amp; CO. KG</v>
          </cell>
          <cell r="H250" t="str">
            <v>STOCK SALES</v>
          </cell>
          <cell r="I250">
            <v>18</v>
          </cell>
          <cell r="J250" t="str">
            <v>Mar-2009</v>
          </cell>
          <cell r="K250" t="str">
            <v>Mar-2009</v>
          </cell>
          <cell r="L250" t="str">
            <v>GF</v>
          </cell>
          <cell r="M250" t="str">
            <v>INVERTER</v>
          </cell>
          <cell r="N250" t="str">
            <v>PCS</v>
          </cell>
          <cell r="O250">
            <v>0</v>
          </cell>
          <cell r="P250">
            <v>150</v>
          </cell>
          <cell r="Q250" t="str">
            <v>ECO</v>
          </cell>
          <cell r="R250">
            <v>0</v>
          </cell>
          <cell r="S250">
            <v>150.15</v>
          </cell>
          <cell r="T250">
            <v>300.3</v>
          </cell>
          <cell r="U250">
            <v>2</v>
          </cell>
        </row>
        <row r="251">
          <cell r="A251" t="str">
            <v>FRN0.75F1S-4E</v>
          </cell>
          <cell r="B251" t="str">
            <v>GS090929</v>
          </cell>
          <cell r="C251">
            <v>4</v>
          </cell>
          <cell r="D251" t="str">
            <v>GI091149</v>
          </cell>
          <cell r="E251">
            <v>20090312</v>
          </cell>
          <cell r="F251" t="str">
            <v>7097</v>
          </cell>
          <cell r="G251" t="str">
            <v>ATB BENELUX B.V.</v>
          </cell>
          <cell r="H251" t="str">
            <v>STOCK SALES</v>
          </cell>
          <cell r="I251">
            <v>77</v>
          </cell>
          <cell r="J251" t="str">
            <v>Mar-2009</v>
          </cell>
          <cell r="K251" t="str">
            <v>Mar-2009</v>
          </cell>
          <cell r="L251" t="str">
            <v>GF</v>
          </cell>
          <cell r="M251" t="str">
            <v>INVERTER</v>
          </cell>
          <cell r="N251" t="str">
            <v>PCS</v>
          </cell>
          <cell r="O251">
            <v>49</v>
          </cell>
          <cell r="P251">
            <v>158</v>
          </cell>
          <cell r="Q251" t="str">
            <v>ECO</v>
          </cell>
          <cell r="R251">
            <v>0</v>
          </cell>
          <cell r="S251">
            <v>157.79519999999999</v>
          </cell>
          <cell r="T251">
            <v>315.59039999999999</v>
          </cell>
          <cell r="U251">
            <v>2</v>
          </cell>
        </row>
        <row r="252">
          <cell r="A252" t="str">
            <v>FRN0.75G1S-2J</v>
          </cell>
          <cell r="B252" t="str">
            <v>GS084116</v>
          </cell>
          <cell r="C252">
            <v>1</v>
          </cell>
          <cell r="D252" t="str">
            <v>GI091175</v>
          </cell>
          <cell r="E252">
            <v>20090313</v>
          </cell>
          <cell r="F252" t="str">
            <v>7271</v>
          </cell>
          <cell r="G252" t="str">
            <v>LOENNE SCANDINAVIA A. S. (S)</v>
          </cell>
          <cell r="H252" t="str">
            <v>STOCK SALES</v>
          </cell>
          <cell r="I252">
            <v>5</v>
          </cell>
          <cell r="J252" t="str">
            <v>Mar-2009</v>
          </cell>
          <cell r="K252" t="str">
            <v>Mar-2009</v>
          </cell>
          <cell r="L252" t="str">
            <v>GF</v>
          </cell>
          <cell r="M252" t="str">
            <v>INVERTER</v>
          </cell>
          <cell r="N252" t="str">
            <v>PCS</v>
          </cell>
          <cell r="O252">
            <v>0</v>
          </cell>
          <cell r="P252">
            <v>153</v>
          </cell>
          <cell r="Q252" t="str">
            <v>ECO</v>
          </cell>
          <cell r="R252">
            <v>0</v>
          </cell>
          <cell r="S252">
            <v>153.27000000000001</v>
          </cell>
          <cell r="T252">
            <v>766.35</v>
          </cell>
          <cell r="U252">
            <v>5</v>
          </cell>
        </row>
        <row r="253">
          <cell r="A253" t="str">
            <v>FRN0.75G1S-2J</v>
          </cell>
          <cell r="B253" t="str">
            <v>GS084023</v>
          </cell>
          <cell r="C253">
            <v>1</v>
          </cell>
          <cell r="D253" t="str">
            <v>GI091174</v>
          </cell>
          <cell r="E253">
            <v>20090313</v>
          </cell>
          <cell r="F253" t="str">
            <v>4060</v>
          </cell>
          <cell r="G253" t="str">
            <v>LOENNE SCANDINAVIA A.S. (N)</v>
          </cell>
          <cell r="H253" t="str">
            <v>STOCK SALES</v>
          </cell>
          <cell r="I253">
            <v>3</v>
          </cell>
          <cell r="J253" t="str">
            <v>Mar-2009</v>
          </cell>
          <cell r="K253" t="str">
            <v>Mar-2009</v>
          </cell>
          <cell r="L253" t="str">
            <v>GF</v>
          </cell>
          <cell r="M253" t="str">
            <v>INVERTER</v>
          </cell>
          <cell r="N253" t="str">
            <v>PCS</v>
          </cell>
          <cell r="O253">
            <v>0</v>
          </cell>
          <cell r="P253">
            <v>153</v>
          </cell>
          <cell r="Q253" t="str">
            <v>ECO</v>
          </cell>
          <cell r="R253">
            <v>0</v>
          </cell>
          <cell r="S253">
            <v>153.27000000000001</v>
          </cell>
          <cell r="T253">
            <v>306.54000000000002</v>
          </cell>
          <cell r="U253">
            <v>2</v>
          </cell>
        </row>
        <row r="254">
          <cell r="A254" t="str">
            <v>FRN0.75G1S-2J</v>
          </cell>
          <cell r="B254" t="str">
            <v>GS083974</v>
          </cell>
          <cell r="C254">
            <v>1</v>
          </cell>
          <cell r="D254" t="str">
            <v>GI091176</v>
          </cell>
          <cell r="E254">
            <v>20090313</v>
          </cell>
          <cell r="F254" t="str">
            <v>4060</v>
          </cell>
          <cell r="G254" t="str">
            <v>LOENNE SCANDINAVIA A.S. (N)</v>
          </cell>
          <cell r="H254" t="str">
            <v>STOCK SALES</v>
          </cell>
          <cell r="I254">
            <v>1</v>
          </cell>
          <cell r="J254" t="str">
            <v>Mar-2009</v>
          </cell>
          <cell r="K254" t="str">
            <v>Mar-2009</v>
          </cell>
          <cell r="L254" t="str">
            <v>GF</v>
          </cell>
          <cell r="M254" t="str">
            <v>INVERTER</v>
          </cell>
          <cell r="N254" t="str">
            <v>PCS</v>
          </cell>
          <cell r="O254">
            <v>0</v>
          </cell>
          <cell r="P254">
            <v>153</v>
          </cell>
          <cell r="Q254" t="str">
            <v>ECO</v>
          </cell>
          <cell r="R254">
            <v>0</v>
          </cell>
          <cell r="S254">
            <v>153.27000000000001</v>
          </cell>
          <cell r="T254">
            <v>306.54000000000002</v>
          </cell>
          <cell r="U254">
            <v>2</v>
          </cell>
        </row>
        <row r="255">
          <cell r="A255" t="str">
            <v>FRN1.5F1S-4E</v>
          </cell>
          <cell r="B255" t="str">
            <v>GS090800</v>
          </cell>
          <cell r="C255">
            <v>1</v>
          </cell>
          <cell r="D255" t="str">
            <v>GI090953</v>
          </cell>
          <cell r="E255">
            <v>20090303</v>
          </cell>
          <cell r="F255" t="str">
            <v>7097</v>
          </cell>
          <cell r="G255" t="str">
            <v>ATB BENELUX B.V.</v>
          </cell>
          <cell r="H255" t="str">
            <v>STOCK SALES</v>
          </cell>
          <cell r="I255">
            <v>142</v>
          </cell>
          <cell r="J255" t="str">
            <v>Mar-2009</v>
          </cell>
          <cell r="K255" t="str">
            <v>Mar-2009</v>
          </cell>
          <cell r="L255" t="str">
            <v>GF</v>
          </cell>
          <cell r="M255" t="str">
            <v>INVERTER</v>
          </cell>
          <cell r="N255" t="str">
            <v>PCS</v>
          </cell>
          <cell r="O255">
            <v>146</v>
          </cell>
          <cell r="P255">
            <v>162</v>
          </cell>
          <cell r="Q255" t="str">
            <v>ECO</v>
          </cell>
          <cell r="R255">
            <v>0</v>
          </cell>
          <cell r="S255">
            <v>161.75649999999999</v>
          </cell>
          <cell r="T255">
            <v>647.02599999999995</v>
          </cell>
          <cell r="U255">
            <v>4</v>
          </cell>
        </row>
        <row r="256">
          <cell r="A256" t="str">
            <v>FRN15F1S-4E</v>
          </cell>
          <cell r="B256" t="str">
            <v>GS090592</v>
          </cell>
          <cell r="C256">
            <v>4</v>
          </cell>
          <cell r="D256" t="str">
            <v>GI091261</v>
          </cell>
          <cell r="E256">
            <v>20090320</v>
          </cell>
          <cell r="F256" t="str">
            <v>4080</v>
          </cell>
          <cell r="G256" t="str">
            <v>SIDE SERVICIO INDUSTRIAL DE ELECTRONICA SA</v>
          </cell>
          <cell r="H256" t="str">
            <v>STOCK SALES</v>
          </cell>
          <cell r="I256">
            <v>219</v>
          </cell>
          <cell r="J256" t="str">
            <v>Mar-2009</v>
          </cell>
          <cell r="K256" t="str">
            <v>Mar-2009</v>
          </cell>
          <cell r="L256" t="str">
            <v>GF</v>
          </cell>
          <cell r="M256" t="str">
            <v>INVERTER</v>
          </cell>
          <cell r="N256" t="str">
            <v>PCS</v>
          </cell>
          <cell r="O256">
            <v>202</v>
          </cell>
          <cell r="P256">
            <v>371</v>
          </cell>
          <cell r="Q256" t="str">
            <v>ECO</v>
          </cell>
          <cell r="R256">
            <v>0</v>
          </cell>
          <cell r="S256">
            <v>370.96</v>
          </cell>
          <cell r="T256">
            <v>370.96</v>
          </cell>
          <cell r="U256">
            <v>1</v>
          </cell>
        </row>
        <row r="257">
          <cell r="A257" t="str">
            <v>FRN15F1S-4E</v>
          </cell>
          <cell r="B257" t="str">
            <v>GS091094</v>
          </cell>
          <cell r="C257">
            <v>2</v>
          </cell>
          <cell r="D257" t="str">
            <v>GI091356</v>
          </cell>
          <cell r="E257">
            <v>20090324</v>
          </cell>
          <cell r="F257" t="str">
            <v>1148</v>
          </cell>
          <cell r="G257" t="str">
            <v>VERMEIRE TRANSMISSIONS</v>
          </cell>
          <cell r="H257" t="str">
            <v>STOCK SALES</v>
          </cell>
          <cell r="I257">
            <v>217</v>
          </cell>
          <cell r="J257" t="str">
            <v>Mar-2009</v>
          </cell>
          <cell r="K257" t="str">
            <v>Mar-2009</v>
          </cell>
          <cell r="L257" t="str">
            <v>GF</v>
          </cell>
          <cell r="M257" t="str">
            <v>INVERTER</v>
          </cell>
          <cell r="N257" t="str">
            <v>PCS</v>
          </cell>
          <cell r="O257">
            <v>202</v>
          </cell>
          <cell r="P257">
            <v>371</v>
          </cell>
          <cell r="Q257" t="str">
            <v>ECO</v>
          </cell>
          <cell r="R257">
            <v>0</v>
          </cell>
          <cell r="S257">
            <v>370.96</v>
          </cell>
          <cell r="T257">
            <v>741.92</v>
          </cell>
          <cell r="U257">
            <v>2</v>
          </cell>
        </row>
        <row r="258">
          <cell r="A258" t="str">
            <v>FRN15F1S-4E</v>
          </cell>
          <cell r="B258" t="str">
            <v>GS091102</v>
          </cell>
          <cell r="C258">
            <v>5</v>
          </cell>
          <cell r="D258" t="str">
            <v>GI091362</v>
          </cell>
          <cell r="E258">
            <v>20090324</v>
          </cell>
          <cell r="F258" t="str">
            <v>4080</v>
          </cell>
          <cell r="G258" t="str">
            <v>SIDE SERVICIO INDUSTRIAL DE ELECTRONICA SA</v>
          </cell>
          <cell r="H258" t="str">
            <v>STOCK SALES</v>
          </cell>
          <cell r="I258">
            <v>216</v>
          </cell>
          <cell r="J258" t="str">
            <v>Mar-2009</v>
          </cell>
          <cell r="K258" t="str">
            <v>Mar-2009</v>
          </cell>
          <cell r="L258" t="str">
            <v>GF</v>
          </cell>
          <cell r="M258" t="str">
            <v>INVERTER</v>
          </cell>
          <cell r="N258" t="str">
            <v>PCS</v>
          </cell>
          <cell r="O258">
            <v>202</v>
          </cell>
          <cell r="P258">
            <v>371</v>
          </cell>
          <cell r="Q258" t="str">
            <v>ECO</v>
          </cell>
          <cell r="R258">
            <v>0</v>
          </cell>
          <cell r="S258">
            <v>370.96</v>
          </cell>
          <cell r="T258">
            <v>370.96</v>
          </cell>
          <cell r="U258">
            <v>1</v>
          </cell>
        </row>
        <row r="259">
          <cell r="A259" t="str">
            <v>FRN15F1S-4E</v>
          </cell>
          <cell r="B259" t="str">
            <v>GS091060</v>
          </cell>
          <cell r="C259">
            <v>1</v>
          </cell>
          <cell r="D259" t="str">
            <v>GI091310</v>
          </cell>
          <cell r="E259">
            <v>20090325</v>
          </cell>
          <cell r="F259" t="str">
            <v>7095</v>
          </cell>
          <cell r="G259" t="str">
            <v>FUJI ELECTRIC FRANCE S.A.</v>
          </cell>
          <cell r="H259" t="str">
            <v>STOCK SALES</v>
          </cell>
          <cell r="I259">
            <v>214</v>
          </cell>
          <cell r="J259" t="str">
            <v>Mar-2009</v>
          </cell>
          <cell r="K259" t="str">
            <v>Mar-2009</v>
          </cell>
          <cell r="L259" t="str">
            <v>GF</v>
          </cell>
          <cell r="M259" t="str">
            <v>INVERTER</v>
          </cell>
          <cell r="N259" t="str">
            <v>PCS</v>
          </cell>
          <cell r="O259">
            <v>202</v>
          </cell>
          <cell r="P259">
            <v>371</v>
          </cell>
          <cell r="Q259" t="str">
            <v>ECO</v>
          </cell>
          <cell r="R259">
            <v>0</v>
          </cell>
          <cell r="S259">
            <v>370.96</v>
          </cell>
          <cell r="T259">
            <v>741.92</v>
          </cell>
          <cell r="U259">
            <v>2</v>
          </cell>
        </row>
        <row r="260">
          <cell r="A260" t="str">
            <v>FRN15F1S-4E</v>
          </cell>
          <cell r="B260" t="str">
            <v>GS091139</v>
          </cell>
          <cell r="C260">
            <v>1</v>
          </cell>
          <cell r="D260" t="str">
            <v>GI091429</v>
          </cell>
          <cell r="E260">
            <v>20090326</v>
          </cell>
          <cell r="F260" t="str">
            <v>4080</v>
          </cell>
          <cell r="G260" t="str">
            <v>SIDE SERVICIO INDUSTRIAL DE ELECTRONICA SA</v>
          </cell>
          <cell r="H260" t="str">
            <v>STOCK SALES</v>
          </cell>
          <cell r="I260">
            <v>213</v>
          </cell>
          <cell r="J260" t="str">
            <v>Mar-2009</v>
          </cell>
          <cell r="K260" t="str">
            <v>Mar-2009</v>
          </cell>
          <cell r="L260" t="str">
            <v>GF</v>
          </cell>
          <cell r="M260" t="str">
            <v>INVERTER</v>
          </cell>
          <cell r="N260" t="str">
            <v>PCS</v>
          </cell>
          <cell r="O260">
            <v>202</v>
          </cell>
          <cell r="P260">
            <v>371</v>
          </cell>
          <cell r="Q260" t="str">
            <v>ECO</v>
          </cell>
          <cell r="R260">
            <v>0</v>
          </cell>
          <cell r="S260">
            <v>370.96</v>
          </cell>
          <cell r="T260">
            <v>370.96</v>
          </cell>
          <cell r="U260">
            <v>1</v>
          </cell>
        </row>
        <row r="261">
          <cell r="A261" t="str">
            <v>FRN18.5F1S-4E</v>
          </cell>
          <cell r="B261" t="str">
            <v>GS090864</v>
          </cell>
          <cell r="C261">
            <v>1</v>
          </cell>
          <cell r="D261" t="str">
            <v>GI091058</v>
          </cell>
          <cell r="E261">
            <v>20090305</v>
          </cell>
          <cell r="F261" t="str">
            <v>4450</v>
          </cell>
          <cell r="G261" t="str">
            <v>FUJI ELECTRIC FA SUCURSAL EN ESPA?A</v>
          </cell>
          <cell r="H261" t="str">
            <v>STOCK SALES</v>
          </cell>
          <cell r="I261">
            <v>85</v>
          </cell>
          <cell r="J261" t="str">
            <v>Mar-2009</v>
          </cell>
          <cell r="K261" t="str">
            <v>Mar-2009</v>
          </cell>
          <cell r="L261" t="str">
            <v>GF</v>
          </cell>
          <cell r="M261" t="str">
            <v>INVERTER</v>
          </cell>
          <cell r="N261" t="str">
            <v>PCS</v>
          </cell>
          <cell r="O261">
            <v>61</v>
          </cell>
          <cell r="P261">
            <v>472</v>
          </cell>
          <cell r="Q261" t="str">
            <v>ECO</v>
          </cell>
          <cell r="R261">
            <v>0</v>
          </cell>
          <cell r="S261">
            <v>471.77519999999998</v>
          </cell>
          <cell r="T261">
            <v>471.77519999999998</v>
          </cell>
          <cell r="U261">
            <v>1</v>
          </cell>
        </row>
        <row r="262">
          <cell r="A262" t="str">
            <v>FRN18.5F1S-4E</v>
          </cell>
          <cell r="B262" t="str">
            <v>GS090892</v>
          </cell>
          <cell r="C262">
            <v>1</v>
          </cell>
          <cell r="D262" t="str">
            <v>GI091114</v>
          </cell>
          <cell r="E262">
            <v>20090309</v>
          </cell>
          <cell r="F262" t="str">
            <v>4028</v>
          </cell>
          <cell r="G262" t="str">
            <v>KON-TEK AUTOMATION AND DRIVES</v>
          </cell>
          <cell r="H262" t="str">
            <v>STOCK SALES</v>
          </cell>
          <cell r="I262">
            <v>55</v>
          </cell>
          <cell r="J262" t="str">
            <v>Mar-2009</v>
          </cell>
          <cell r="K262" t="str">
            <v>Mar-2009</v>
          </cell>
          <cell r="L262" t="str">
            <v>GF</v>
          </cell>
          <cell r="M262" t="str">
            <v>INVERTER</v>
          </cell>
          <cell r="N262" t="str">
            <v>PCS</v>
          </cell>
          <cell r="O262">
            <v>61</v>
          </cell>
          <cell r="P262">
            <v>472</v>
          </cell>
          <cell r="Q262" t="str">
            <v>ECO</v>
          </cell>
          <cell r="R262">
            <v>0</v>
          </cell>
          <cell r="S262">
            <v>471.77519999999998</v>
          </cell>
          <cell r="T262">
            <v>14153.255999999999</v>
          </cell>
          <cell r="U262">
            <v>30</v>
          </cell>
        </row>
        <row r="263">
          <cell r="A263" t="str">
            <v>FRN18.5F1S-4E</v>
          </cell>
          <cell r="B263" t="str">
            <v>GS082857</v>
          </cell>
          <cell r="C263">
            <v>24</v>
          </cell>
          <cell r="D263" t="str">
            <v>GI091494</v>
          </cell>
          <cell r="E263">
            <v>20090331</v>
          </cell>
          <cell r="F263" t="str">
            <v>7282</v>
          </cell>
          <cell r="G263" t="str">
            <v>IES INVERT ELECTRIC SYSTEMS LTD.</v>
          </cell>
          <cell r="H263" t="str">
            <v>STOCK SALES</v>
          </cell>
          <cell r="I263">
            <v>54</v>
          </cell>
          <cell r="J263" t="str">
            <v>Mar-2009</v>
          </cell>
          <cell r="K263" t="str">
            <v>Mar-2009</v>
          </cell>
          <cell r="L263" t="str">
            <v>GF</v>
          </cell>
          <cell r="M263" t="str">
            <v>INVERTER</v>
          </cell>
          <cell r="N263" t="str">
            <v>PCS</v>
          </cell>
          <cell r="O263">
            <v>61</v>
          </cell>
          <cell r="P263">
            <v>472</v>
          </cell>
          <cell r="Q263" t="str">
            <v>ECO</v>
          </cell>
          <cell r="R263">
            <v>0</v>
          </cell>
          <cell r="S263">
            <v>471.77519999999998</v>
          </cell>
          <cell r="T263">
            <v>471.77519999999998</v>
          </cell>
          <cell r="U263">
            <v>1</v>
          </cell>
        </row>
        <row r="264">
          <cell r="A264" t="str">
            <v>FRN18.5F1S-4E</v>
          </cell>
          <cell r="B264" t="str">
            <v>GS083876</v>
          </cell>
          <cell r="C264">
            <v>8</v>
          </cell>
          <cell r="D264" t="str">
            <v>GI091495</v>
          </cell>
          <cell r="E264">
            <v>20090331</v>
          </cell>
          <cell r="F264" t="str">
            <v>7282</v>
          </cell>
          <cell r="G264" t="str">
            <v>IES INVERT ELECTRIC SYSTEMS LTD.</v>
          </cell>
          <cell r="H264" t="str">
            <v>STOCK SALES</v>
          </cell>
          <cell r="I264">
            <v>49</v>
          </cell>
          <cell r="J264" t="str">
            <v>Mar-2009</v>
          </cell>
          <cell r="K264" t="str">
            <v>Mar-2009</v>
          </cell>
          <cell r="L264" t="str">
            <v>GF</v>
          </cell>
          <cell r="M264" t="str">
            <v>INVERTER</v>
          </cell>
          <cell r="N264" t="str">
            <v>PCS</v>
          </cell>
          <cell r="O264">
            <v>61</v>
          </cell>
          <cell r="P264">
            <v>472</v>
          </cell>
          <cell r="Q264" t="str">
            <v>ECO</v>
          </cell>
          <cell r="R264">
            <v>0</v>
          </cell>
          <cell r="S264">
            <v>471.77519999999998</v>
          </cell>
          <cell r="T264">
            <v>2358.8759999999997</v>
          </cell>
          <cell r="U264">
            <v>5</v>
          </cell>
        </row>
        <row r="265">
          <cell r="A265" t="str">
            <v>FRN2.2F1S-4E</v>
          </cell>
          <cell r="B265" t="str">
            <v>GS090412</v>
          </cell>
          <cell r="C265">
            <v>6</v>
          </cell>
          <cell r="D265" t="str">
            <v>GI091166</v>
          </cell>
          <cell r="E265">
            <v>20090313</v>
          </cell>
          <cell r="F265" t="str">
            <v>7282</v>
          </cell>
          <cell r="G265" t="str">
            <v>IES INVERT ELECTRIC SYSTEMS LTD.</v>
          </cell>
          <cell r="H265" t="str">
            <v>STOCK SALES</v>
          </cell>
          <cell r="I265">
            <v>202</v>
          </cell>
          <cell r="J265" t="str">
            <v>Mar-2009</v>
          </cell>
          <cell r="K265" t="str">
            <v>Mar-2009</v>
          </cell>
          <cell r="L265" t="str">
            <v>GF</v>
          </cell>
          <cell r="M265" t="str">
            <v>INVERTER</v>
          </cell>
          <cell r="N265" t="str">
            <v>PCS</v>
          </cell>
          <cell r="O265">
            <v>206</v>
          </cell>
          <cell r="P265">
            <v>172</v>
          </cell>
          <cell r="Q265" t="str">
            <v>ECO</v>
          </cell>
          <cell r="R265">
            <v>0</v>
          </cell>
          <cell r="S265">
            <v>171.773</v>
          </cell>
          <cell r="T265">
            <v>687.09199999999998</v>
          </cell>
          <cell r="U265">
            <v>4</v>
          </cell>
        </row>
        <row r="266">
          <cell r="A266" t="str">
            <v>FRN2.2F1S-4E</v>
          </cell>
          <cell r="B266" t="str">
            <v>GS091142</v>
          </cell>
          <cell r="C266">
            <v>1</v>
          </cell>
          <cell r="D266" t="str">
            <v>GI091431</v>
          </cell>
          <cell r="E266">
            <v>20090326</v>
          </cell>
          <cell r="F266" t="str">
            <v>7274</v>
          </cell>
          <cell r="G266" t="str">
            <v>SAM GMBH</v>
          </cell>
          <cell r="H266" t="str">
            <v>STOCK SALES</v>
          </cell>
          <cell r="I266">
            <v>198</v>
          </cell>
          <cell r="J266" t="str">
            <v>Mar-2009</v>
          </cell>
          <cell r="K266" t="str">
            <v>Mar-2009</v>
          </cell>
          <cell r="L266" t="str">
            <v>GF</v>
          </cell>
          <cell r="M266" t="str">
            <v>INVERTER</v>
          </cell>
          <cell r="N266" t="str">
            <v>PCS</v>
          </cell>
          <cell r="O266">
            <v>206</v>
          </cell>
          <cell r="P266">
            <v>172</v>
          </cell>
          <cell r="Q266" t="str">
            <v>ECO</v>
          </cell>
          <cell r="R266">
            <v>0</v>
          </cell>
          <cell r="S266">
            <v>171.773</v>
          </cell>
          <cell r="T266">
            <v>687.09199999999998</v>
          </cell>
          <cell r="U266">
            <v>4</v>
          </cell>
        </row>
        <row r="267">
          <cell r="A267" t="str">
            <v>FRN30F1S-4E</v>
          </cell>
          <cell r="B267" t="str">
            <v>GS091102</v>
          </cell>
          <cell r="C267">
            <v>7</v>
          </cell>
          <cell r="D267" t="str">
            <v>GI091362</v>
          </cell>
          <cell r="E267">
            <v>20090324</v>
          </cell>
          <cell r="F267" t="str">
            <v>4080</v>
          </cell>
          <cell r="G267" t="str">
            <v>SIDE SERVICIO INDUSTRIAL DE ELECTRONICA SA</v>
          </cell>
          <cell r="H267" t="str">
            <v>STOCK SALES</v>
          </cell>
          <cell r="I267">
            <v>75</v>
          </cell>
          <cell r="J267" t="str">
            <v>Mar-2009</v>
          </cell>
          <cell r="K267" t="str">
            <v>Mar-2009</v>
          </cell>
          <cell r="L267" t="str">
            <v>GF</v>
          </cell>
          <cell r="M267" t="str">
            <v>INVERTER</v>
          </cell>
          <cell r="N267" t="str">
            <v>PCS</v>
          </cell>
          <cell r="O267">
            <v>45</v>
          </cell>
          <cell r="P267">
            <v>789</v>
          </cell>
          <cell r="Q267" t="str">
            <v>ECO</v>
          </cell>
          <cell r="R267">
            <v>0</v>
          </cell>
          <cell r="S267">
            <v>789.2047</v>
          </cell>
          <cell r="T267">
            <v>789.2047</v>
          </cell>
          <cell r="U267">
            <v>1</v>
          </cell>
        </row>
        <row r="268">
          <cell r="A268" t="str">
            <v>FRN30F1S-4E</v>
          </cell>
          <cell r="B268" t="str">
            <v>GS091164</v>
          </cell>
          <cell r="C268">
            <v>3</v>
          </cell>
          <cell r="D268" t="str">
            <v>GI091454</v>
          </cell>
          <cell r="E268">
            <v>20090327</v>
          </cell>
          <cell r="F268" t="str">
            <v>1148</v>
          </cell>
          <cell r="G268" t="str">
            <v>VERMEIRE TRANSMISSIONS</v>
          </cell>
          <cell r="H268" t="str">
            <v>STOCK SALES</v>
          </cell>
          <cell r="I268">
            <v>74</v>
          </cell>
          <cell r="J268" t="str">
            <v>Mar-2009</v>
          </cell>
          <cell r="K268" t="str">
            <v>Mar-2009</v>
          </cell>
          <cell r="L268" t="str">
            <v>GF</v>
          </cell>
          <cell r="M268" t="str">
            <v>INVERTER</v>
          </cell>
          <cell r="N268" t="str">
            <v>PCS</v>
          </cell>
          <cell r="O268">
            <v>45</v>
          </cell>
          <cell r="P268">
            <v>789</v>
          </cell>
          <cell r="Q268" t="str">
            <v>ECO</v>
          </cell>
          <cell r="R268">
            <v>0</v>
          </cell>
          <cell r="S268">
            <v>789.2047</v>
          </cell>
          <cell r="T268">
            <v>789.2047</v>
          </cell>
          <cell r="U268">
            <v>1</v>
          </cell>
        </row>
        <row r="269">
          <cell r="A269" t="str">
            <v>FRN37F1S-4E</v>
          </cell>
          <cell r="B269" t="str">
            <v>GS090810</v>
          </cell>
          <cell r="C269">
            <v>1</v>
          </cell>
          <cell r="D269" t="str">
            <v>GI090971</v>
          </cell>
          <cell r="E269">
            <v>20090303</v>
          </cell>
          <cell r="F269" t="str">
            <v>4080</v>
          </cell>
          <cell r="G269" t="str">
            <v>SIDE SERVICIO INDUSTRIAL DE ELECTRONICA SA</v>
          </cell>
          <cell r="H269" t="str">
            <v>STOCK SALES</v>
          </cell>
          <cell r="I269">
            <v>15</v>
          </cell>
          <cell r="J269" t="str">
            <v>Mar-2009</v>
          </cell>
          <cell r="K269" t="str">
            <v>Mar-2009</v>
          </cell>
          <cell r="L269" t="str">
            <v>GF</v>
          </cell>
          <cell r="M269" t="str">
            <v>INVERTER</v>
          </cell>
          <cell r="N269" t="str">
            <v>PCS</v>
          </cell>
          <cell r="O269">
            <v>16</v>
          </cell>
          <cell r="P269">
            <v>896</v>
          </cell>
          <cell r="Q269" t="str">
            <v>ECO</v>
          </cell>
          <cell r="R269">
            <v>0</v>
          </cell>
          <cell r="S269">
            <v>896.25319999999999</v>
          </cell>
          <cell r="T269">
            <v>896.25319999999999</v>
          </cell>
          <cell r="U269">
            <v>1</v>
          </cell>
        </row>
        <row r="270">
          <cell r="A270" t="str">
            <v>FRN37F1S-4E</v>
          </cell>
          <cell r="B270" t="str">
            <v>GS091062</v>
          </cell>
          <cell r="C270">
            <v>12</v>
          </cell>
          <cell r="D270" t="str">
            <v>GI091312</v>
          </cell>
          <cell r="E270">
            <v>20090323</v>
          </cell>
          <cell r="F270" t="str">
            <v>1148</v>
          </cell>
          <cell r="G270" t="str">
            <v>VERMEIRE TRANSMISSIONS</v>
          </cell>
          <cell r="H270" t="str">
            <v>STOCK SALES</v>
          </cell>
          <cell r="I270">
            <v>14</v>
          </cell>
          <cell r="J270" t="str">
            <v>Mar-2009</v>
          </cell>
          <cell r="K270" t="str">
            <v>Mar-2009</v>
          </cell>
          <cell r="L270" t="str">
            <v>GF</v>
          </cell>
          <cell r="M270" t="str">
            <v>INVERTER</v>
          </cell>
          <cell r="N270" t="str">
            <v>PCS</v>
          </cell>
          <cell r="O270">
            <v>16</v>
          </cell>
          <cell r="P270">
            <v>896</v>
          </cell>
          <cell r="Q270" t="str">
            <v>ECO</v>
          </cell>
          <cell r="R270">
            <v>0</v>
          </cell>
          <cell r="S270">
            <v>896.25319999999999</v>
          </cell>
          <cell r="T270">
            <v>896.25319999999999</v>
          </cell>
          <cell r="U270">
            <v>1</v>
          </cell>
        </row>
        <row r="271">
          <cell r="A271" t="str">
            <v>FRN4.0F1S-4E</v>
          </cell>
          <cell r="B271" t="str">
            <v>GS090800</v>
          </cell>
          <cell r="C271">
            <v>7</v>
          </cell>
          <cell r="D271" t="str">
            <v>GI090953</v>
          </cell>
          <cell r="E271">
            <v>20090303</v>
          </cell>
          <cell r="F271" t="str">
            <v>7097</v>
          </cell>
          <cell r="G271" t="str">
            <v>ATB BENELUX B.V.</v>
          </cell>
          <cell r="H271" t="str">
            <v>STOCK SALES</v>
          </cell>
          <cell r="I271">
            <v>210</v>
          </cell>
          <cell r="J271" t="str">
            <v>Mar-2009</v>
          </cell>
          <cell r="K271" t="str">
            <v>Mar-2009</v>
          </cell>
          <cell r="L271" t="str">
            <v>GF</v>
          </cell>
          <cell r="M271" t="str">
            <v>INVERTER</v>
          </cell>
          <cell r="N271" t="str">
            <v>PCS</v>
          </cell>
          <cell r="O271">
            <v>212</v>
          </cell>
          <cell r="P271">
            <v>204</v>
          </cell>
          <cell r="Q271" t="str">
            <v>ECO</v>
          </cell>
          <cell r="R271">
            <v>0</v>
          </cell>
          <cell r="S271">
            <v>204.2107</v>
          </cell>
          <cell r="T271">
            <v>408.42140000000001</v>
          </cell>
          <cell r="U271">
            <v>2</v>
          </cell>
        </row>
        <row r="272">
          <cell r="A272" t="str">
            <v>FRN4.0F1S-4E</v>
          </cell>
          <cell r="B272" t="str">
            <v>GS090854</v>
          </cell>
          <cell r="C272">
            <v>1</v>
          </cell>
          <cell r="D272" t="str">
            <v>GI091048</v>
          </cell>
          <cell r="E272">
            <v>20090306</v>
          </cell>
          <cell r="F272" t="str">
            <v>4450</v>
          </cell>
          <cell r="G272" t="str">
            <v>FUJI ELECTRIC FA SUCURSAL EN ESPA?A</v>
          </cell>
          <cell r="H272" t="str">
            <v>STOCK SALES</v>
          </cell>
          <cell r="I272">
            <v>274</v>
          </cell>
          <cell r="J272" t="str">
            <v>Mar-2009</v>
          </cell>
          <cell r="K272" t="str">
            <v>Mar-2009</v>
          </cell>
          <cell r="L272" t="str">
            <v>GF</v>
          </cell>
          <cell r="M272" t="str">
            <v>INVERTER</v>
          </cell>
          <cell r="N272" t="str">
            <v>PCS</v>
          </cell>
          <cell r="O272">
            <v>212</v>
          </cell>
          <cell r="P272">
            <v>204</v>
          </cell>
          <cell r="Q272" t="str">
            <v>ECO</v>
          </cell>
          <cell r="R272">
            <v>0</v>
          </cell>
          <cell r="S272">
            <v>204.2107</v>
          </cell>
          <cell r="T272">
            <v>408.42140000000001</v>
          </cell>
          <cell r="U272">
            <v>2</v>
          </cell>
        </row>
        <row r="273">
          <cell r="A273" t="str">
            <v>FRN4.0F1S-4E</v>
          </cell>
          <cell r="B273" t="str">
            <v>GS090879</v>
          </cell>
          <cell r="C273">
            <v>1</v>
          </cell>
          <cell r="D273" t="str">
            <v>GI091090</v>
          </cell>
          <cell r="E273">
            <v>20090309</v>
          </cell>
          <cell r="F273" t="str">
            <v>4450</v>
          </cell>
          <cell r="G273" t="str">
            <v>FUJI ELECTRIC FA SUCURSAL EN ESPA?A</v>
          </cell>
          <cell r="H273" t="str">
            <v>STOCK SALES</v>
          </cell>
          <cell r="I273">
            <v>264</v>
          </cell>
          <cell r="J273" t="str">
            <v>Mar-2009</v>
          </cell>
          <cell r="K273" t="str">
            <v>Mar-2009</v>
          </cell>
          <cell r="L273" t="str">
            <v>GF</v>
          </cell>
          <cell r="M273" t="str">
            <v>INVERTER</v>
          </cell>
          <cell r="N273" t="str">
            <v>PCS</v>
          </cell>
          <cell r="O273">
            <v>212</v>
          </cell>
          <cell r="P273">
            <v>204</v>
          </cell>
          <cell r="Q273" t="str">
            <v>ECO</v>
          </cell>
          <cell r="R273">
            <v>0</v>
          </cell>
          <cell r="S273">
            <v>204.2107</v>
          </cell>
          <cell r="T273">
            <v>2042.107</v>
          </cell>
          <cell r="U273">
            <v>10</v>
          </cell>
        </row>
        <row r="274">
          <cell r="A274" t="str">
            <v>FRN4.0F1S-4E</v>
          </cell>
          <cell r="B274" t="str">
            <v>GS090854</v>
          </cell>
          <cell r="C274">
            <v>5</v>
          </cell>
          <cell r="D274" t="str">
            <v>GI091129</v>
          </cell>
          <cell r="E274">
            <v>20090310</v>
          </cell>
          <cell r="F274" t="str">
            <v>4450</v>
          </cell>
          <cell r="G274" t="str">
            <v>FUJI ELECTRIC FA SUCURSAL EN ESPA?A</v>
          </cell>
          <cell r="H274" t="str">
            <v>STOCK SALES</v>
          </cell>
          <cell r="I274">
            <v>261</v>
          </cell>
          <cell r="J274" t="str">
            <v>Mar-2009</v>
          </cell>
          <cell r="K274" t="str">
            <v>Mar-2009</v>
          </cell>
          <cell r="L274" t="str">
            <v>GF</v>
          </cell>
          <cell r="M274" t="str">
            <v>INVERTER</v>
          </cell>
          <cell r="N274" t="str">
            <v>PCS</v>
          </cell>
          <cell r="O274">
            <v>212</v>
          </cell>
          <cell r="P274">
            <v>204</v>
          </cell>
          <cell r="Q274" t="str">
            <v>ECO</v>
          </cell>
          <cell r="R274">
            <v>0</v>
          </cell>
          <cell r="S274">
            <v>204.2107</v>
          </cell>
          <cell r="T274">
            <v>612.63210000000004</v>
          </cell>
          <cell r="U274">
            <v>3</v>
          </cell>
        </row>
        <row r="275">
          <cell r="A275" t="str">
            <v>FRN4.0F1S-4E</v>
          </cell>
          <cell r="B275" t="str">
            <v>GS090412</v>
          </cell>
          <cell r="C275">
            <v>2</v>
          </cell>
          <cell r="D275" t="str">
            <v>GI091166</v>
          </cell>
          <cell r="E275">
            <v>20090313</v>
          </cell>
          <cell r="F275" t="str">
            <v>7282</v>
          </cell>
          <cell r="G275" t="str">
            <v>IES INVERT ELECTRIC SYSTEMS LTD.</v>
          </cell>
          <cell r="H275" t="str">
            <v>STOCK SALES</v>
          </cell>
          <cell r="I275">
            <v>256</v>
          </cell>
          <cell r="J275" t="str">
            <v>Mar-2009</v>
          </cell>
          <cell r="K275" t="str">
            <v>Mar-2009</v>
          </cell>
          <cell r="L275" t="str">
            <v>GF</v>
          </cell>
          <cell r="M275" t="str">
            <v>INVERTER</v>
          </cell>
          <cell r="N275" t="str">
            <v>PCS</v>
          </cell>
          <cell r="O275">
            <v>212</v>
          </cell>
          <cell r="P275">
            <v>204</v>
          </cell>
          <cell r="Q275" t="str">
            <v>ECO</v>
          </cell>
          <cell r="R275">
            <v>0</v>
          </cell>
          <cell r="S275">
            <v>204.2107</v>
          </cell>
          <cell r="T275">
            <v>1021.0535</v>
          </cell>
          <cell r="U275">
            <v>5</v>
          </cell>
        </row>
        <row r="276">
          <cell r="A276" t="str">
            <v>FRN4.0F1S-4E</v>
          </cell>
          <cell r="B276" t="str">
            <v>GS090954</v>
          </cell>
          <cell r="C276">
            <v>12</v>
          </cell>
          <cell r="D276" t="str">
            <v>GI091186</v>
          </cell>
          <cell r="E276">
            <v>20090316</v>
          </cell>
          <cell r="F276" t="str">
            <v>7489</v>
          </cell>
          <cell r="G276" t="str">
            <v>ALPHA MOTION S. A.</v>
          </cell>
          <cell r="H276" t="str">
            <v>STOCK SALES</v>
          </cell>
          <cell r="I276">
            <v>253</v>
          </cell>
          <cell r="J276" t="str">
            <v>Mar-2009</v>
          </cell>
          <cell r="K276" t="str">
            <v>Mar-2009</v>
          </cell>
          <cell r="L276" t="str">
            <v>GF</v>
          </cell>
          <cell r="M276" t="str">
            <v>INVERTER</v>
          </cell>
          <cell r="N276" t="str">
            <v>PCS</v>
          </cell>
          <cell r="O276">
            <v>212</v>
          </cell>
          <cell r="P276">
            <v>204</v>
          </cell>
          <cell r="Q276" t="str">
            <v>ECO</v>
          </cell>
          <cell r="R276">
            <v>0</v>
          </cell>
          <cell r="S276">
            <v>204.2107</v>
          </cell>
          <cell r="T276">
            <v>612.63210000000004</v>
          </cell>
          <cell r="U276">
            <v>3</v>
          </cell>
        </row>
        <row r="277">
          <cell r="A277" t="str">
            <v>FRN4.0F1S-4E</v>
          </cell>
          <cell r="B277" t="str">
            <v>GS091034</v>
          </cell>
          <cell r="C277">
            <v>1</v>
          </cell>
          <cell r="D277" t="str">
            <v>GI091290</v>
          </cell>
          <cell r="E277">
            <v>20090320</v>
          </cell>
          <cell r="F277" t="str">
            <v>7412</v>
          </cell>
          <cell r="G277" t="str">
            <v>BOLIN TECHNOLOGIES GMBH</v>
          </cell>
          <cell r="H277" t="str">
            <v>STOCK SALES</v>
          </cell>
          <cell r="I277">
            <v>251</v>
          </cell>
          <cell r="J277" t="str">
            <v>Mar-2009</v>
          </cell>
          <cell r="K277" t="str">
            <v>Mar-2009</v>
          </cell>
          <cell r="L277" t="str">
            <v>GF</v>
          </cell>
          <cell r="M277" t="str">
            <v>INVERTER</v>
          </cell>
          <cell r="N277" t="str">
            <v>PCS</v>
          </cell>
          <cell r="O277">
            <v>212</v>
          </cell>
          <cell r="P277">
            <v>204</v>
          </cell>
          <cell r="Q277" t="str">
            <v>ECO</v>
          </cell>
          <cell r="R277">
            <v>0</v>
          </cell>
          <cell r="S277">
            <v>204.2107</v>
          </cell>
          <cell r="T277">
            <v>408.42140000000001</v>
          </cell>
          <cell r="U277">
            <v>2</v>
          </cell>
        </row>
        <row r="278">
          <cell r="A278" t="str">
            <v>FRN4.0F1S-4E</v>
          </cell>
          <cell r="B278" t="str">
            <v>GS091058</v>
          </cell>
          <cell r="C278">
            <v>1</v>
          </cell>
          <cell r="D278" t="str">
            <v>GI091304</v>
          </cell>
          <cell r="E278">
            <v>20090323</v>
          </cell>
          <cell r="F278" t="str">
            <v>4044</v>
          </cell>
          <cell r="G278" t="str">
            <v>BIOGASANLAGE HOHENBERG-KRUSEMARK GMBH &amp; CO. KG</v>
          </cell>
          <cell r="H278" t="str">
            <v>STOCK SALES</v>
          </cell>
          <cell r="I278">
            <v>250</v>
          </cell>
          <cell r="J278" t="str">
            <v>Mar-2009</v>
          </cell>
          <cell r="K278" t="str">
            <v>Mar-2009</v>
          </cell>
          <cell r="L278" t="str">
            <v>GF</v>
          </cell>
          <cell r="M278" t="str">
            <v>INVERTER</v>
          </cell>
          <cell r="N278" t="str">
            <v>PCS</v>
          </cell>
          <cell r="O278">
            <v>212</v>
          </cell>
          <cell r="P278">
            <v>204</v>
          </cell>
          <cell r="Q278" t="str">
            <v>ECO</v>
          </cell>
          <cell r="R278">
            <v>0</v>
          </cell>
          <cell r="S278">
            <v>204.2107</v>
          </cell>
          <cell r="T278">
            <v>204.2107</v>
          </cell>
          <cell r="U278">
            <v>1</v>
          </cell>
        </row>
        <row r="279">
          <cell r="A279" t="str">
            <v>P9900561047 CU-UZL</v>
          </cell>
          <cell r="B279" t="str">
            <v>GS090543</v>
          </cell>
          <cell r="C279">
            <v>3</v>
          </cell>
          <cell r="D279" t="str">
            <v>GI091096</v>
          </cell>
          <cell r="E279">
            <v>20090306</v>
          </cell>
          <cell r="F279" t="str">
            <v>7848</v>
          </cell>
          <cell r="G279" t="str">
            <v>LM LIFTMATERIAL GMBH</v>
          </cell>
          <cell r="H279" t="str">
            <v>STOCK SALES</v>
          </cell>
          <cell r="I279">
            <v>5</v>
          </cell>
          <cell r="J279" t="str">
            <v>Mar-2009</v>
          </cell>
          <cell r="K279" t="str">
            <v>Mar-2009</v>
          </cell>
          <cell r="L279" t="str">
            <v>GF</v>
          </cell>
          <cell r="M279" t="str">
            <v>INVERTER</v>
          </cell>
          <cell r="N279" t="str">
            <v>PCS</v>
          </cell>
          <cell r="O279">
            <v>0</v>
          </cell>
          <cell r="P279">
            <v>1</v>
          </cell>
          <cell r="Q279" t="str">
            <v>CABINET</v>
          </cell>
          <cell r="R279">
            <v>0</v>
          </cell>
          <cell r="S279">
            <v>1.2450000000000001</v>
          </cell>
          <cell r="T279">
            <v>1.2450000000000001</v>
          </cell>
          <cell r="U279">
            <v>1</v>
          </cell>
        </row>
        <row r="280">
          <cell r="A280" t="str">
            <v>P9900561047 CU-UZL</v>
          </cell>
          <cell r="B280" t="str">
            <v>GS090542</v>
          </cell>
          <cell r="C280">
            <v>3</v>
          </cell>
          <cell r="D280" t="str">
            <v>GI091097</v>
          </cell>
          <cell r="E280">
            <v>20090306</v>
          </cell>
          <cell r="F280" t="str">
            <v>7848</v>
          </cell>
          <cell r="G280" t="str">
            <v>LM LIFTMATERIAL GMBH</v>
          </cell>
          <cell r="H280" t="str">
            <v>STOCK SALES</v>
          </cell>
          <cell r="I280">
            <v>4</v>
          </cell>
          <cell r="J280" t="str">
            <v>Mar-2009</v>
          </cell>
          <cell r="K280" t="str">
            <v>Mar-2009</v>
          </cell>
          <cell r="L280" t="str">
            <v>GF</v>
          </cell>
          <cell r="M280" t="str">
            <v>INVERTER</v>
          </cell>
          <cell r="N280" t="str">
            <v>PCS</v>
          </cell>
          <cell r="O280">
            <v>0</v>
          </cell>
          <cell r="P280">
            <v>1</v>
          </cell>
          <cell r="Q280" t="str">
            <v>CABINET</v>
          </cell>
          <cell r="R280">
            <v>0</v>
          </cell>
          <cell r="S280">
            <v>1.2450000000000001</v>
          </cell>
          <cell r="T280">
            <v>1.2450000000000001</v>
          </cell>
          <cell r="U280">
            <v>1</v>
          </cell>
        </row>
        <row r="281">
          <cell r="A281" t="str">
            <v>P9900561047 CU-UZL</v>
          </cell>
          <cell r="B281" t="str">
            <v>GS090541</v>
          </cell>
          <cell r="C281">
            <v>3</v>
          </cell>
          <cell r="D281" t="str">
            <v>GI091098</v>
          </cell>
          <cell r="E281">
            <v>20090306</v>
          </cell>
          <cell r="F281" t="str">
            <v>7848</v>
          </cell>
          <cell r="G281" t="str">
            <v>LM LIFTMATERIAL GMBH</v>
          </cell>
          <cell r="H281" t="str">
            <v>STOCK SALES</v>
          </cell>
          <cell r="I281">
            <v>3</v>
          </cell>
          <cell r="J281" t="str">
            <v>Mar-2009</v>
          </cell>
          <cell r="K281" t="str">
            <v>Mar-2009</v>
          </cell>
          <cell r="L281" t="str">
            <v>GF</v>
          </cell>
          <cell r="M281" t="str">
            <v>INVERTER</v>
          </cell>
          <cell r="N281" t="str">
            <v>PCS</v>
          </cell>
          <cell r="O281">
            <v>0</v>
          </cell>
          <cell r="P281">
            <v>1</v>
          </cell>
          <cell r="Q281" t="str">
            <v>CABINET</v>
          </cell>
          <cell r="R281">
            <v>0</v>
          </cell>
          <cell r="S281">
            <v>1.2450000000000001</v>
          </cell>
          <cell r="T281">
            <v>1.2450000000000001</v>
          </cell>
          <cell r="U281">
            <v>1</v>
          </cell>
        </row>
        <row r="282">
          <cell r="A282" t="str">
            <v>P9900561047 CU-UZL</v>
          </cell>
          <cell r="B282" t="str">
            <v>GS090286</v>
          </cell>
          <cell r="C282">
            <v>6</v>
          </cell>
          <cell r="D282" t="str">
            <v>GI091100</v>
          </cell>
          <cell r="E282">
            <v>20090306</v>
          </cell>
          <cell r="F282" t="str">
            <v>7848</v>
          </cell>
          <cell r="G282" t="str">
            <v>LM LIFTMATERIAL GMBH</v>
          </cell>
          <cell r="H282" t="str">
            <v>STOCK SALES</v>
          </cell>
          <cell r="I282">
            <v>2</v>
          </cell>
          <cell r="J282" t="str">
            <v>Mar-2009</v>
          </cell>
          <cell r="K282" t="str">
            <v>Mar-2009</v>
          </cell>
          <cell r="L282" t="str">
            <v>GF</v>
          </cell>
          <cell r="M282" t="str">
            <v>INVERTER</v>
          </cell>
          <cell r="N282" t="str">
            <v>PCS</v>
          </cell>
          <cell r="O282">
            <v>0</v>
          </cell>
          <cell r="P282">
            <v>1</v>
          </cell>
          <cell r="Q282" t="str">
            <v>CABINET</v>
          </cell>
          <cell r="R282">
            <v>0</v>
          </cell>
          <cell r="S282">
            <v>1.2450000000000001</v>
          </cell>
          <cell r="T282">
            <v>1.2450000000000001</v>
          </cell>
          <cell r="U282">
            <v>1</v>
          </cell>
        </row>
        <row r="283">
          <cell r="A283" t="str">
            <v>P9900561047 CU-UZL</v>
          </cell>
          <cell r="B283" t="str">
            <v>GS090452</v>
          </cell>
          <cell r="C283">
            <v>6</v>
          </cell>
          <cell r="D283" t="str">
            <v>GI091102</v>
          </cell>
          <cell r="E283">
            <v>20090306</v>
          </cell>
          <cell r="F283" t="str">
            <v>7848</v>
          </cell>
          <cell r="G283" t="str">
            <v>LM LIFTMATERIAL GMBH</v>
          </cell>
          <cell r="H283" t="str">
            <v>STOCK SALES</v>
          </cell>
          <cell r="I283">
            <v>1</v>
          </cell>
          <cell r="J283" t="str">
            <v>Mar-2009</v>
          </cell>
          <cell r="K283" t="str">
            <v>Mar-2009</v>
          </cell>
          <cell r="L283" t="str">
            <v>GF</v>
          </cell>
          <cell r="M283" t="str">
            <v>INVERTER</v>
          </cell>
          <cell r="N283" t="str">
            <v>PCS</v>
          </cell>
          <cell r="O283">
            <v>0</v>
          </cell>
          <cell r="P283">
            <v>1</v>
          </cell>
          <cell r="Q283" t="str">
            <v>CABINET</v>
          </cell>
          <cell r="R283">
            <v>0</v>
          </cell>
          <cell r="S283">
            <v>1.2450000000000001</v>
          </cell>
          <cell r="T283">
            <v>1.2450000000000001</v>
          </cell>
          <cell r="U283">
            <v>1</v>
          </cell>
        </row>
        <row r="284">
          <cell r="A284" t="str">
            <v>P9900561047 CU-UZL</v>
          </cell>
          <cell r="B284" t="str">
            <v>GS090172</v>
          </cell>
          <cell r="C284">
            <v>3</v>
          </cell>
          <cell r="D284" t="str">
            <v>GI091501</v>
          </cell>
          <cell r="E284">
            <v>20090331</v>
          </cell>
          <cell r="F284" t="str">
            <v>7848</v>
          </cell>
          <cell r="G284" t="str">
            <v>LM LIFTMATERIAL GMBH</v>
          </cell>
          <cell r="H284" t="str">
            <v>STOCK SALES</v>
          </cell>
          <cell r="I284">
            <v>0</v>
          </cell>
          <cell r="J284" t="str">
            <v>Mar-2009</v>
          </cell>
          <cell r="K284" t="str">
            <v>Mar-2009</v>
          </cell>
          <cell r="L284" t="str">
            <v>GF</v>
          </cell>
          <cell r="M284" t="str">
            <v>INVERTER</v>
          </cell>
          <cell r="N284" t="str">
            <v>PCS</v>
          </cell>
          <cell r="O284">
            <v>0</v>
          </cell>
          <cell r="P284">
            <v>1</v>
          </cell>
          <cell r="Q284" t="str">
            <v>CABINET</v>
          </cell>
          <cell r="R284">
            <v>0</v>
          </cell>
          <cell r="S284">
            <v>1.2450000000000001</v>
          </cell>
          <cell r="T284">
            <v>1.2450000000000001</v>
          </cell>
          <cell r="U284">
            <v>1</v>
          </cell>
        </row>
        <row r="285">
          <cell r="A285" t="str">
            <v>P9900561047 CU-UZL</v>
          </cell>
          <cell r="B285" t="str">
            <v>GS090064</v>
          </cell>
          <cell r="C285">
            <v>3</v>
          </cell>
          <cell r="D285" t="str">
            <v>GI091502</v>
          </cell>
          <cell r="E285">
            <v>20090331</v>
          </cell>
          <cell r="F285" t="str">
            <v>7848</v>
          </cell>
          <cell r="G285" t="str">
            <v>LM LIFTMATERIAL GMBH</v>
          </cell>
          <cell r="H285" t="str">
            <v>STOCK SALES</v>
          </cell>
          <cell r="I285">
            <v>0</v>
          </cell>
          <cell r="J285" t="str">
            <v>Mar-2009</v>
          </cell>
          <cell r="K285" t="str">
            <v>Mar-2009</v>
          </cell>
          <cell r="L285" t="str">
            <v>GF</v>
          </cell>
          <cell r="M285" t="str">
            <v>INVERTER</v>
          </cell>
          <cell r="N285" t="str">
            <v>PCS</v>
          </cell>
          <cell r="O285">
            <v>0</v>
          </cell>
          <cell r="P285">
            <v>1</v>
          </cell>
          <cell r="Q285" t="str">
            <v>CABINET</v>
          </cell>
          <cell r="R285">
            <v>0</v>
          </cell>
          <cell r="S285">
            <v>1.27</v>
          </cell>
          <cell r="T285">
            <v>1.27</v>
          </cell>
          <cell r="U285">
            <v>1</v>
          </cell>
        </row>
        <row r="286">
          <cell r="A286" t="str">
            <v>P9900561047 CU-UZL</v>
          </cell>
          <cell r="B286" t="str">
            <v>GS090065</v>
          </cell>
          <cell r="C286">
            <v>3</v>
          </cell>
          <cell r="D286" t="str">
            <v>GI091503</v>
          </cell>
          <cell r="E286">
            <v>20090331</v>
          </cell>
          <cell r="F286" t="str">
            <v>7848</v>
          </cell>
          <cell r="G286" t="str">
            <v>LM LIFTMATERIAL GMBH</v>
          </cell>
          <cell r="H286" t="str">
            <v>STOCK SALES</v>
          </cell>
          <cell r="I286">
            <v>0</v>
          </cell>
          <cell r="J286" t="str">
            <v>Mar-2009</v>
          </cell>
          <cell r="K286" t="str">
            <v>Mar-2009</v>
          </cell>
          <cell r="L286" t="str">
            <v>GF</v>
          </cell>
          <cell r="M286" t="str">
            <v>INVERTER</v>
          </cell>
          <cell r="N286" t="str">
            <v>PCS</v>
          </cell>
          <cell r="O286">
            <v>0</v>
          </cell>
          <cell r="P286">
            <v>1</v>
          </cell>
          <cell r="Q286" t="str">
            <v>CABINET</v>
          </cell>
          <cell r="R286">
            <v>0</v>
          </cell>
          <cell r="S286">
            <v>0.85</v>
          </cell>
          <cell r="T286">
            <v>0.85</v>
          </cell>
          <cell r="U286">
            <v>1</v>
          </cell>
        </row>
        <row r="287">
          <cell r="A287" t="str">
            <v>P9900561047 CU-UZL</v>
          </cell>
          <cell r="B287" t="str">
            <v>GS090337</v>
          </cell>
          <cell r="C287">
            <v>3</v>
          </cell>
          <cell r="D287" t="str">
            <v>GI091504</v>
          </cell>
          <cell r="E287">
            <v>20090331</v>
          </cell>
          <cell r="F287" t="str">
            <v>7848</v>
          </cell>
          <cell r="G287" t="str">
            <v>LM LIFTMATERIAL GMBH</v>
          </cell>
          <cell r="H287" t="str">
            <v>STOCK SALES</v>
          </cell>
          <cell r="I287">
            <v>0</v>
          </cell>
          <cell r="J287" t="str">
            <v>Mar-2009</v>
          </cell>
          <cell r="K287" t="str">
            <v>Mar-2009</v>
          </cell>
          <cell r="L287" t="str">
            <v>GF</v>
          </cell>
          <cell r="M287" t="str">
            <v>INVERTER</v>
          </cell>
          <cell r="N287" t="str">
            <v>PCS</v>
          </cell>
          <cell r="O287">
            <v>0</v>
          </cell>
          <cell r="P287">
            <v>1</v>
          </cell>
          <cell r="Q287" t="str">
            <v>CABINET</v>
          </cell>
          <cell r="R287">
            <v>0</v>
          </cell>
          <cell r="S287">
            <v>0.81</v>
          </cell>
          <cell r="T287">
            <v>0.81</v>
          </cell>
          <cell r="U287">
            <v>1</v>
          </cell>
        </row>
        <row r="288">
          <cell r="A288" t="str">
            <v>P9900561047 CU-UZL</v>
          </cell>
          <cell r="B288" t="str">
            <v>GS090063</v>
          </cell>
          <cell r="C288">
            <v>3</v>
          </cell>
          <cell r="D288" t="str">
            <v>GI091505</v>
          </cell>
          <cell r="E288">
            <v>20090331</v>
          </cell>
          <cell r="F288" t="str">
            <v>7848</v>
          </cell>
          <cell r="G288" t="str">
            <v>LM LIFTMATERIAL GMBH</v>
          </cell>
          <cell r="H288" t="str">
            <v>STOCK SALES</v>
          </cell>
          <cell r="I288">
            <v>0</v>
          </cell>
          <cell r="J288" t="str">
            <v>Mar-2009</v>
          </cell>
          <cell r="K288" t="str">
            <v>Mar-2009</v>
          </cell>
          <cell r="L288" t="str">
            <v>GF</v>
          </cell>
          <cell r="M288" t="str">
            <v>INVERTER</v>
          </cell>
          <cell r="N288" t="str">
            <v>PCS</v>
          </cell>
          <cell r="O288">
            <v>0</v>
          </cell>
          <cell r="P288">
            <v>1</v>
          </cell>
          <cell r="Q288" t="str">
            <v>CABINET</v>
          </cell>
          <cell r="R288">
            <v>0</v>
          </cell>
          <cell r="S288">
            <v>0.85</v>
          </cell>
          <cell r="T288">
            <v>0.85</v>
          </cell>
          <cell r="U288">
            <v>1</v>
          </cell>
        </row>
        <row r="289">
          <cell r="A289" t="str">
            <v>P9900561047 MEHRPREIS PRO M</v>
          </cell>
          <cell r="B289" t="str">
            <v>GS090543</v>
          </cell>
          <cell r="C289">
            <v>2</v>
          </cell>
          <cell r="D289" t="str">
            <v>GI091096</v>
          </cell>
          <cell r="E289">
            <v>20090306</v>
          </cell>
          <cell r="F289" t="str">
            <v>7848</v>
          </cell>
          <cell r="G289" t="str">
            <v>LM LIFTMATERIAL GMBH</v>
          </cell>
          <cell r="H289" t="str">
            <v>STOCK SALES</v>
          </cell>
          <cell r="I289">
            <v>70</v>
          </cell>
          <cell r="J289" t="str">
            <v>Mar-2009</v>
          </cell>
          <cell r="K289" t="str">
            <v>Mar-2009</v>
          </cell>
          <cell r="L289" t="str">
            <v>GF</v>
          </cell>
          <cell r="M289" t="str">
            <v>INVERTER</v>
          </cell>
          <cell r="N289" t="str">
            <v>PCS</v>
          </cell>
          <cell r="O289">
            <v>0</v>
          </cell>
          <cell r="P289">
            <v>1</v>
          </cell>
          <cell r="Q289" t="str">
            <v>CABINET</v>
          </cell>
          <cell r="R289">
            <v>0</v>
          </cell>
          <cell r="S289">
            <v>0.62</v>
          </cell>
          <cell r="T289">
            <v>9.3000000000000007</v>
          </cell>
          <cell r="U289">
            <v>15</v>
          </cell>
        </row>
        <row r="290">
          <cell r="A290" t="str">
            <v>P9900561047 MEHRPREIS PRO M</v>
          </cell>
          <cell r="B290" t="str">
            <v>GS090542</v>
          </cell>
          <cell r="C290">
            <v>2</v>
          </cell>
          <cell r="D290" t="str">
            <v>GI091097</v>
          </cell>
          <cell r="E290">
            <v>20090306</v>
          </cell>
          <cell r="F290" t="str">
            <v>7848</v>
          </cell>
          <cell r="G290" t="str">
            <v>LM LIFTMATERIAL GMBH</v>
          </cell>
          <cell r="H290" t="str">
            <v>STOCK SALES</v>
          </cell>
          <cell r="I290">
            <v>55</v>
          </cell>
          <cell r="J290" t="str">
            <v>Mar-2009</v>
          </cell>
          <cell r="K290" t="str">
            <v>Mar-2009</v>
          </cell>
          <cell r="L290" t="str">
            <v>GF</v>
          </cell>
          <cell r="M290" t="str">
            <v>INVERTER</v>
          </cell>
          <cell r="N290" t="str">
            <v>PCS</v>
          </cell>
          <cell r="O290">
            <v>0</v>
          </cell>
          <cell r="P290">
            <v>1</v>
          </cell>
          <cell r="Q290" t="str">
            <v>CABINET</v>
          </cell>
          <cell r="R290">
            <v>0</v>
          </cell>
          <cell r="S290">
            <v>0.62</v>
          </cell>
          <cell r="T290">
            <v>9.3000000000000007</v>
          </cell>
          <cell r="U290">
            <v>15</v>
          </cell>
        </row>
        <row r="291">
          <cell r="A291" t="str">
            <v>P9900561047 MEHRPREIS PRO M</v>
          </cell>
          <cell r="B291" t="str">
            <v>GS090541</v>
          </cell>
          <cell r="C291">
            <v>2</v>
          </cell>
          <cell r="D291" t="str">
            <v>GI091098</v>
          </cell>
          <cell r="E291">
            <v>20090306</v>
          </cell>
          <cell r="F291" t="str">
            <v>7848</v>
          </cell>
          <cell r="G291" t="str">
            <v>LM LIFTMATERIAL GMBH</v>
          </cell>
          <cell r="H291" t="str">
            <v>STOCK SALES</v>
          </cell>
          <cell r="I291">
            <v>40</v>
          </cell>
          <cell r="J291" t="str">
            <v>Mar-2009</v>
          </cell>
          <cell r="K291" t="str">
            <v>Mar-2009</v>
          </cell>
          <cell r="L291" t="str">
            <v>GF</v>
          </cell>
          <cell r="M291" t="str">
            <v>INVERTER</v>
          </cell>
          <cell r="N291" t="str">
            <v>PCS</v>
          </cell>
          <cell r="O291">
            <v>0</v>
          </cell>
          <cell r="P291">
            <v>1</v>
          </cell>
          <cell r="Q291" t="str">
            <v>CABINET</v>
          </cell>
          <cell r="R291">
            <v>0</v>
          </cell>
          <cell r="S291">
            <v>0.62</v>
          </cell>
          <cell r="T291">
            <v>9.3000000000000007</v>
          </cell>
          <cell r="U291">
            <v>15</v>
          </cell>
        </row>
        <row r="292">
          <cell r="A292" t="str">
            <v>P9900561047 MEHRPREIS PRO M</v>
          </cell>
          <cell r="B292" t="str">
            <v>GS090286</v>
          </cell>
          <cell r="C292">
            <v>5</v>
          </cell>
          <cell r="D292" t="str">
            <v>GI091100</v>
          </cell>
          <cell r="E292">
            <v>20090306</v>
          </cell>
          <cell r="F292" t="str">
            <v>7848</v>
          </cell>
          <cell r="G292" t="str">
            <v>LM LIFTMATERIAL GMBH</v>
          </cell>
          <cell r="H292" t="str">
            <v>STOCK SALES</v>
          </cell>
          <cell r="I292">
            <v>30</v>
          </cell>
          <cell r="J292" t="str">
            <v>Mar-2009</v>
          </cell>
          <cell r="K292" t="str">
            <v>Mar-2009</v>
          </cell>
          <cell r="L292" t="str">
            <v>GF</v>
          </cell>
          <cell r="M292" t="str">
            <v>INVERTER</v>
          </cell>
          <cell r="N292" t="str">
            <v>PCS</v>
          </cell>
          <cell r="O292">
            <v>0</v>
          </cell>
          <cell r="P292">
            <v>1</v>
          </cell>
          <cell r="Q292" t="str">
            <v>CABINET</v>
          </cell>
          <cell r="R292">
            <v>0</v>
          </cell>
          <cell r="S292">
            <v>0.62</v>
          </cell>
          <cell r="T292">
            <v>6.2</v>
          </cell>
          <cell r="U292">
            <v>10</v>
          </cell>
        </row>
        <row r="293">
          <cell r="A293" t="str">
            <v>P9900561047 MEHRPREIS PRO M</v>
          </cell>
          <cell r="B293" t="str">
            <v>GS090452</v>
          </cell>
          <cell r="C293">
            <v>5</v>
          </cell>
          <cell r="D293" t="str">
            <v>GI091102</v>
          </cell>
          <cell r="E293">
            <v>20090306</v>
          </cell>
          <cell r="F293" t="str">
            <v>7848</v>
          </cell>
          <cell r="G293" t="str">
            <v>LM LIFTMATERIAL GMBH</v>
          </cell>
          <cell r="H293" t="str">
            <v>STOCK SALES</v>
          </cell>
          <cell r="I293">
            <v>15</v>
          </cell>
          <cell r="J293" t="str">
            <v>Mar-2009</v>
          </cell>
          <cell r="K293" t="str">
            <v>Mar-2009</v>
          </cell>
          <cell r="L293" t="str">
            <v>GF</v>
          </cell>
          <cell r="M293" t="str">
            <v>INVERTER</v>
          </cell>
          <cell r="N293" t="str">
            <v>PCS</v>
          </cell>
          <cell r="O293">
            <v>0</v>
          </cell>
          <cell r="P293">
            <v>1</v>
          </cell>
          <cell r="Q293" t="str">
            <v>CABINET</v>
          </cell>
          <cell r="R293">
            <v>0</v>
          </cell>
          <cell r="S293">
            <v>0.62</v>
          </cell>
          <cell r="T293">
            <v>9.3000000000000007</v>
          </cell>
          <cell r="U293">
            <v>15</v>
          </cell>
        </row>
        <row r="294">
          <cell r="A294" t="str">
            <v>P9900561047 MEHRPREIS PRO M</v>
          </cell>
          <cell r="B294" t="str">
            <v>GS090172</v>
          </cell>
          <cell r="C294">
            <v>2</v>
          </cell>
          <cell r="D294" t="str">
            <v>GI091501</v>
          </cell>
          <cell r="E294">
            <v>20090331</v>
          </cell>
          <cell r="F294" t="str">
            <v>7848</v>
          </cell>
          <cell r="G294" t="str">
            <v>LM LIFTMATERIAL GMBH</v>
          </cell>
          <cell r="H294" t="str">
            <v>STOCK SALES</v>
          </cell>
          <cell r="I294">
            <v>0</v>
          </cell>
          <cell r="J294" t="str">
            <v>Mar-2009</v>
          </cell>
          <cell r="K294" t="str">
            <v>Mar-2009</v>
          </cell>
          <cell r="L294" t="str">
            <v>GF</v>
          </cell>
          <cell r="M294" t="str">
            <v>INVERTER</v>
          </cell>
          <cell r="N294" t="str">
            <v>PCS</v>
          </cell>
          <cell r="O294">
            <v>0</v>
          </cell>
          <cell r="P294">
            <v>1</v>
          </cell>
          <cell r="Q294" t="str">
            <v>CABINET</v>
          </cell>
          <cell r="R294">
            <v>0</v>
          </cell>
          <cell r="S294">
            <v>0.62</v>
          </cell>
          <cell r="T294">
            <v>9.3000000000000007</v>
          </cell>
          <cell r="U294">
            <v>15</v>
          </cell>
        </row>
        <row r="295">
          <cell r="A295" t="str">
            <v>P9900561047 MEHRPREIS PRO M</v>
          </cell>
          <cell r="B295" t="str">
            <v>GS090064</v>
          </cell>
          <cell r="C295">
            <v>2</v>
          </cell>
          <cell r="D295" t="str">
            <v>GI091502</v>
          </cell>
          <cell r="E295">
            <v>20090331</v>
          </cell>
          <cell r="F295" t="str">
            <v>7848</v>
          </cell>
          <cell r="G295" t="str">
            <v>LM LIFTMATERIAL GMBH</v>
          </cell>
          <cell r="H295" t="str">
            <v>STOCK SALES</v>
          </cell>
          <cell r="I295">
            <v>5</v>
          </cell>
          <cell r="J295" t="str">
            <v>Mar-2009</v>
          </cell>
          <cell r="K295" t="str">
            <v>Mar-2009</v>
          </cell>
          <cell r="L295" t="str">
            <v>GF</v>
          </cell>
          <cell r="M295" t="str">
            <v>INVERTER</v>
          </cell>
          <cell r="N295" t="str">
            <v>PCS</v>
          </cell>
          <cell r="O295">
            <v>0</v>
          </cell>
          <cell r="P295">
            <v>1</v>
          </cell>
          <cell r="Q295" t="str">
            <v>CABINET</v>
          </cell>
          <cell r="R295">
            <v>0</v>
          </cell>
          <cell r="S295">
            <v>0.62</v>
          </cell>
          <cell r="T295">
            <v>6.2</v>
          </cell>
          <cell r="U295">
            <v>10</v>
          </cell>
        </row>
        <row r="296">
          <cell r="A296" t="str">
            <v>P9900561047 MEHRPREIS PRO M</v>
          </cell>
          <cell r="B296" t="str">
            <v>GS090557</v>
          </cell>
          <cell r="C296">
            <v>2</v>
          </cell>
          <cell r="D296" t="str">
            <v>GI091509</v>
          </cell>
          <cell r="E296">
            <v>20090331</v>
          </cell>
          <cell r="F296" t="str">
            <v>7848</v>
          </cell>
          <cell r="G296" t="str">
            <v>LM LIFTMATERIAL GMBH</v>
          </cell>
          <cell r="H296" t="str">
            <v>STOCK SALES</v>
          </cell>
          <cell r="I296">
            <v>5</v>
          </cell>
          <cell r="J296" t="str">
            <v>Mar-2009</v>
          </cell>
          <cell r="K296" t="str">
            <v>Mar-2009</v>
          </cell>
          <cell r="L296" t="str">
            <v>GF</v>
          </cell>
          <cell r="M296" t="str">
            <v>INVERTER</v>
          </cell>
          <cell r="N296" t="str">
            <v>PCS</v>
          </cell>
          <cell r="O296">
            <v>0</v>
          </cell>
          <cell r="P296">
            <v>1</v>
          </cell>
          <cell r="Q296" t="str">
            <v>CABINET</v>
          </cell>
          <cell r="R296">
            <v>0</v>
          </cell>
          <cell r="S296">
            <v>0.62</v>
          </cell>
          <cell r="T296">
            <v>9.3000000000000007</v>
          </cell>
          <cell r="U296">
            <v>15</v>
          </cell>
        </row>
        <row r="297">
          <cell r="A297" t="str">
            <v>P9900561047 MEHRPREIS PRO M</v>
          </cell>
          <cell r="B297" t="str">
            <v>GS090562</v>
          </cell>
          <cell r="C297">
            <v>2</v>
          </cell>
          <cell r="D297" t="str">
            <v>GI091510</v>
          </cell>
          <cell r="E297">
            <v>20090331</v>
          </cell>
          <cell r="F297" t="str">
            <v>7848</v>
          </cell>
          <cell r="G297" t="str">
            <v>LM LIFTMATERIAL GMBH</v>
          </cell>
          <cell r="H297" t="str">
            <v>STOCK SALES</v>
          </cell>
          <cell r="I297">
            <v>5</v>
          </cell>
          <cell r="J297" t="str">
            <v>Mar-2009</v>
          </cell>
          <cell r="K297" t="str">
            <v>Mar-2009</v>
          </cell>
          <cell r="L297" t="str">
            <v>GF</v>
          </cell>
          <cell r="M297" t="str">
            <v>INVERTER</v>
          </cell>
          <cell r="N297" t="str">
            <v>PCS</v>
          </cell>
          <cell r="O297">
            <v>0</v>
          </cell>
          <cell r="P297">
            <v>1</v>
          </cell>
          <cell r="Q297" t="str">
            <v>CABINET</v>
          </cell>
          <cell r="R297">
            <v>0</v>
          </cell>
          <cell r="S297">
            <v>0.62</v>
          </cell>
          <cell r="T297">
            <v>9.3000000000000007</v>
          </cell>
          <cell r="U297">
            <v>15</v>
          </cell>
        </row>
        <row r="298">
          <cell r="A298" t="str">
            <v>P9900561047 MEHRPREIS PRO M</v>
          </cell>
          <cell r="B298" t="str">
            <v>GS090556</v>
          </cell>
          <cell r="C298">
            <v>2</v>
          </cell>
          <cell r="D298" t="str">
            <v>GI091513</v>
          </cell>
          <cell r="E298">
            <v>20090331</v>
          </cell>
          <cell r="F298" t="str">
            <v>7848</v>
          </cell>
          <cell r="G298" t="str">
            <v>LM LIFTMATERIAL GMBH</v>
          </cell>
          <cell r="H298" t="str">
            <v>STOCK SALES</v>
          </cell>
          <cell r="I298">
            <v>5</v>
          </cell>
          <cell r="J298" t="str">
            <v>Mar-2009</v>
          </cell>
          <cell r="K298" t="str">
            <v>Mar-2009</v>
          </cell>
          <cell r="L298" t="str">
            <v>GF</v>
          </cell>
          <cell r="M298" t="str">
            <v>INVERTER</v>
          </cell>
          <cell r="N298" t="str">
            <v>PCS</v>
          </cell>
          <cell r="O298">
            <v>0</v>
          </cell>
          <cell r="P298">
            <v>1</v>
          </cell>
          <cell r="Q298" t="str">
            <v>CABINET</v>
          </cell>
          <cell r="R298">
            <v>0</v>
          </cell>
          <cell r="S298">
            <v>0.62</v>
          </cell>
          <cell r="T298">
            <v>9.3000000000000007</v>
          </cell>
          <cell r="U298">
            <v>15</v>
          </cell>
        </row>
        <row r="299">
          <cell r="A299" t="str">
            <v>P9900561102</v>
          </cell>
          <cell r="B299" t="str">
            <v>GS090540</v>
          </cell>
          <cell r="C299">
            <v>11</v>
          </cell>
          <cell r="D299" t="str">
            <v>GI091204</v>
          </cell>
          <cell r="E299">
            <v>20090313</v>
          </cell>
          <cell r="F299" t="str">
            <v>7848</v>
          </cell>
          <cell r="G299" t="str">
            <v>LM LIFTMATERIAL GMBH</v>
          </cell>
          <cell r="H299" t="str">
            <v>STOCK SALES</v>
          </cell>
          <cell r="I299">
            <v>1</v>
          </cell>
          <cell r="J299" t="str">
            <v>Mar-2009</v>
          </cell>
          <cell r="K299" t="str">
            <v>Mar-2009</v>
          </cell>
          <cell r="L299" t="str">
            <v>GF</v>
          </cell>
          <cell r="M299" t="str">
            <v>INVERTER</v>
          </cell>
          <cell r="N299" t="str">
            <v>PCS</v>
          </cell>
          <cell r="O299">
            <v>1</v>
          </cell>
          <cell r="P299">
            <v>231</v>
          </cell>
          <cell r="Q299" t="str">
            <v>CABINET</v>
          </cell>
          <cell r="R299">
            <v>0</v>
          </cell>
          <cell r="S299">
            <v>231.38</v>
          </cell>
          <cell r="T299">
            <v>231.38</v>
          </cell>
          <cell r="U299">
            <v>1</v>
          </cell>
        </row>
        <row r="300">
          <cell r="A300" t="str">
            <v>P9900561102 CU-KKS</v>
          </cell>
          <cell r="B300" t="str">
            <v>GS090540</v>
          </cell>
          <cell r="C300">
            <v>17</v>
          </cell>
          <cell r="D300" t="str">
            <v>GI091204</v>
          </cell>
          <cell r="E300">
            <v>20090313</v>
          </cell>
          <cell r="F300" t="str">
            <v>7848</v>
          </cell>
          <cell r="G300" t="str">
            <v>LM LIFTMATERIAL GMBH</v>
          </cell>
          <cell r="H300" t="str">
            <v>STOCK SALES</v>
          </cell>
          <cell r="I300">
            <v>1</v>
          </cell>
          <cell r="J300" t="str">
            <v>Mar-2009</v>
          </cell>
          <cell r="K300" t="str">
            <v>Mar-2009</v>
          </cell>
          <cell r="L300" t="str">
            <v>GF</v>
          </cell>
          <cell r="M300" t="str">
            <v>INVERTER</v>
          </cell>
          <cell r="N300" t="str">
            <v>PCS</v>
          </cell>
          <cell r="O300">
            <v>1</v>
          </cell>
          <cell r="P300">
            <v>1</v>
          </cell>
          <cell r="Q300" t="str">
            <v>CABINET</v>
          </cell>
          <cell r="R300">
            <v>0</v>
          </cell>
          <cell r="S300">
            <v>0.64749999999999996</v>
          </cell>
          <cell r="T300">
            <v>0.64749999999999996</v>
          </cell>
          <cell r="U300">
            <v>1</v>
          </cell>
        </row>
        <row r="301">
          <cell r="A301" t="str">
            <v>P9900561114</v>
          </cell>
          <cell r="B301" t="str">
            <v>GS084308</v>
          </cell>
          <cell r="C301">
            <v>7</v>
          </cell>
          <cell r="D301" t="str">
            <v>GI091518</v>
          </cell>
          <cell r="E301">
            <v>20090331</v>
          </cell>
          <cell r="F301" t="str">
            <v>7848</v>
          </cell>
          <cell r="G301" t="str">
            <v>LM LIFTMATERIAL GMBH</v>
          </cell>
          <cell r="H301" t="str">
            <v>STOCK SALES</v>
          </cell>
          <cell r="I301">
            <v>0</v>
          </cell>
          <cell r="J301" t="str">
            <v>Mar-2009</v>
          </cell>
          <cell r="K301" t="str">
            <v>Mar-2009</v>
          </cell>
          <cell r="L301" t="str">
            <v>GF</v>
          </cell>
          <cell r="M301" t="str">
            <v>INVERTER</v>
          </cell>
          <cell r="N301" t="str">
            <v>PCS</v>
          </cell>
          <cell r="O301">
            <v>0</v>
          </cell>
          <cell r="P301">
            <v>261</v>
          </cell>
          <cell r="Q301" t="str">
            <v>CABINET</v>
          </cell>
          <cell r="R301">
            <v>0</v>
          </cell>
          <cell r="S301">
            <v>261.49</v>
          </cell>
          <cell r="T301">
            <v>261.49</v>
          </cell>
          <cell r="U301">
            <v>1</v>
          </cell>
        </row>
        <row r="302">
          <cell r="A302" t="str">
            <v>P9900561114</v>
          </cell>
          <cell r="B302" t="str">
            <v>GS084307</v>
          </cell>
          <cell r="C302">
            <v>7</v>
          </cell>
          <cell r="D302" t="str">
            <v>GI091519</v>
          </cell>
          <cell r="E302">
            <v>20090331</v>
          </cell>
          <cell r="F302" t="str">
            <v>7848</v>
          </cell>
          <cell r="G302" t="str">
            <v>LM LIFTMATERIAL GMBH</v>
          </cell>
          <cell r="H302" t="str">
            <v>STOCK SALES</v>
          </cell>
          <cell r="I302">
            <v>0</v>
          </cell>
          <cell r="J302" t="str">
            <v>Mar-2009</v>
          </cell>
          <cell r="K302" t="str">
            <v>Mar-2009</v>
          </cell>
          <cell r="L302" t="str">
            <v>GF</v>
          </cell>
          <cell r="M302" t="str">
            <v>INVERTER</v>
          </cell>
          <cell r="N302" t="str">
            <v>PCS</v>
          </cell>
          <cell r="O302">
            <v>0</v>
          </cell>
          <cell r="P302">
            <v>261</v>
          </cell>
          <cell r="Q302" t="str">
            <v>CABINET</v>
          </cell>
          <cell r="R302">
            <v>0</v>
          </cell>
          <cell r="S302">
            <v>261.49</v>
          </cell>
          <cell r="T302">
            <v>261.49</v>
          </cell>
          <cell r="U302">
            <v>1</v>
          </cell>
        </row>
        <row r="303">
          <cell r="A303" t="str">
            <v>P9900561114</v>
          </cell>
          <cell r="B303" t="str">
            <v>GS084306</v>
          </cell>
          <cell r="C303">
            <v>7</v>
          </cell>
          <cell r="D303" t="str">
            <v>GI091520</v>
          </cell>
          <cell r="E303">
            <v>20090331</v>
          </cell>
          <cell r="F303" t="str">
            <v>7848</v>
          </cell>
          <cell r="G303" t="str">
            <v>LM LIFTMATERIAL GMBH</v>
          </cell>
          <cell r="H303" t="str">
            <v>STOCK SALES</v>
          </cell>
          <cell r="I303">
            <v>0</v>
          </cell>
          <cell r="J303" t="str">
            <v>Mar-2009</v>
          </cell>
          <cell r="K303" t="str">
            <v>Mar-2009</v>
          </cell>
          <cell r="L303" t="str">
            <v>GF</v>
          </cell>
          <cell r="M303" t="str">
            <v>INVERTER</v>
          </cell>
          <cell r="N303" t="str">
            <v>PCS</v>
          </cell>
          <cell r="O303">
            <v>0</v>
          </cell>
          <cell r="P303">
            <v>261</v>
          </cell>
          <cell r="Q303" t="str">
            <v>CABINET</v>
          </cell>
          <cell r="R303">
            <v>0</v>
          </cell>
          <cell r="S303">
            <v>261.49</v>
          </cell>
          <cell r="T303">
            <v>261.49</v>
          </cell>
          <cell r="U303">
            <v>1</v>
          </cell>
        </row>
        <row r="304">
          <cell r="A304" t="str">
            <v>P9900561114</v>
          </cell>
          <cell r="B304" t="str">
            <v>GS084305</v>
          </cell>
          <cell r="C304">
            <v>7</v>
          </cell>
          <cell r="D304" t="str">
            <v>GI091521</v>
          </cell>
          <cell r="E304">
            <v>20090331</v>
          </cell>
          <cell r="F304" t="str">
            <v>7848</v>
          </cell>
          <cell r="G304" t="str">
            <v>LM LIFTMATERIAL GMBH</v>
          </cell>
          <cell r="H304" t="str">
            <v>STOCK SALES</v>
          </cell>
          <cell r="I304">
            <v>0</v>
          </cell>
          <cell r="J304" t="str">
            <v>Mar-2009</v>
          </cell>
          <cell r="K304" t="str">
            <v>Mar-2009</v>
          </cell>
          <cell r="L304" t="str">
            <v>GF</v>
          </cell>
          <cell r="M304" t="str">
            <v>INVERTER</v>
          </cell>
          <cell r="N304" t="str">
            <v>PCS</v>
          </cell>
          <cell r="O304">
            <v>0</v>
          </cell>
          <cell r="P304">
            <v>261</v>
          </cell>
          <cell r="Q304" t="str">
            <v>CABINET</v>
          </cell>
          <cell r="R304">
            <v>0</v>
          </cell>
          <cell r="S304">
            <v>261.49</v>
          </cell>
          <cell r="T304">
            <v>261.49</v>
          </cell>
          <cell r="U304">
            <v>1</v>
          </cell>
        </row>
        <row r="305">
          <cell r="A305" t="str">
            <v>P9900561114</v>
          </cell>
          <cell r="B305" t="str">
            <v>GS084304</v>
          </cell>
          <cell r="C305">
            <v>7</v>
          </cell>
          <cell r="D305" t="str">
            <v>GI091522</v>
          </cell>
          <cell r="E305">
            <v>20090331</v>
          </cell>
          <cell r="F305" t="str">
            <v>7848</v>
          </cell>
          <cell r="G305" t="str">
            <v>LM LIFTMATERIAL GMBH</v>
          </cell>
          <cell r="H305" t="str">
            <v>STOCK SALES</v>
          </cell>
          <cell r="I305">
            <v>0</v>
          </cell>
          <cell r="J305" t="str">
            <v>Mar-2009</v>
          </cell>
          <cell r="K305" t="str">
            <v>Mar-2009</v>
          </cell>
          <cell r="L305" t="str">
            <v>GF</v>
          </cell>
          <cell r="M305" t="str">
            <v>INVERTER</v>
          </cell>
          <cell r="N305" t="str">
            <v>PCS</v>
          </cell>
          <cell r="O305">
            <v>0</v>
          </cell>
          <cell r="P305">
            <v>261</v>
          </cell>
          <cell r="Q305" t="str">
            <v>CABINET</v>
          </cell>
          <cell r="R305">
            <v>0</v>
          </cell>
          <cell r="S305">
            <v>261.49</v>
          </cell>
          <cell r="T305">
            <v>261.49</v>
          </cell>
          <cell r="U305">
            <v>1</v>
          </cell>
        </row>
        <row r="306">
          <cell r="A306" t="str">
            <v>P9900561114</v>
          </cell>
          <cell r="B306" t="str">
            <v>GS084340</v>
          </cell>
          <cell r="C306">
            <v>7</v>
          </cell>
          <cell r="D306" t="str">
            <v>GI091523</v>
          </cell>
          <cell r="E306">
            <v>20090331</v>
          </cell>
          <cell r="F306" t="str">
            <v>7848</v>
          </cell>
          <cell r="G306" t="str">
            <v>LM LIFTMATERIAL GMBH</v>
          </cell>
          <cell r="H306" t="str">
            <v>STOCK SALES</v>
          </cell>
          <cell r="I306">
            <v>0</v>
          </cell>
          <cell r="J306" t="str">
            <v>Mar-2009</v>
          </cell>
          <cell r="K306" t="str">
            <v>Mar-2009</v>
          </cell>
          <cell r="L306" t="str">
            <v>GF</v>
          </cell>
          <cell r="M306" t="str">
            <v>INVERTER</v>
          </cell>
          <cell r="N306" t="str">
            <v>PCS</v>
          </cell>
          <cell r="O306">
            <v>0</v>
          </cell>
          <cell r="P306">
            <v>261</v>
          </cell>
          <cell r="Q306" t="str">
            <v>CABINET</v>
          </cell>
          <cell r="R306">
            <v>0</v>
          </cell>
          <cell r="S306">
            <v>261.49</v>
          </cell>
          <cell r="T306">
            <v>261.49</v>
          </cell>
          <cell r="U306">
            <v>1</v>
          </cell>
        </row>
        <row r="307">
          <cell r="A307" t="str">
            <v>P9900561114</v>
          </cell>
          <cell r="B307" t="str">
            <v>GS084339</v>
          </cell>
          <cell r="C307">
            <v>7</v>
          </cell>
          <cell r="D307" t="str">
            <v>GI091524</v>
          </cell>
          <cell r="E307">
            <v>20090331</v>
          </cell>
          <cell r="F307" t="str">
            <v>7848</v>
          </cell>
          <cell r="G307" t="str">
            <v>LM LIFTMATERIAL GMBH</v>
          </cell>
          <cell r="H307" t="str">
            <v>STOCK SALES</v>
          </cell>
          <cell r="I307">
            <v>0</v>
          </cell>
          <cell r="J307" t="str">
            <v>Mar-2009</v>
          </cell>
          <cell r="K307" t="str">
            <v>Mar-2009</v>
          </cell>
          <cell r="L307" t="str">
            <v>GF</v>
          </cell>
          <cell r="M307" t="str">
            <v>INVERTER</v>
          </cell>
          <cell r="N307" t="str">
            <v>PCS</v>
          </cell>
          <cell r="O307">
            <v>0</v>
          </cell>
          <cell r="P307">
            <v>261</v>
          </cell>
          <cell r="Q307" t="str">
            <v>CABINET</v>
          </cell>
          <cell r="R307">
            <v>0</v>
          </cell>
          <cell r="S307">
            <v>261.49</v>
          </cell>
          <cell r="T307">
            <v>261.49</v>
          </cell>
          <cell r="U307">
            <v>1</v>
          </cell>
        </row>
        <row r="308">
          <cell r="A308" t="str">
            <v>P9900561114 CU-KKS</v>
          </cell>
          <cell r="B308" t="str">
            <v>GS084304</v>
          </cell>
          <cell r="C308">
            <v>11</v>
          </cell>
          <cell r="D308" t="str">
            <v>GI091522</v>
          </cell>
          <cell r="E308">
            <v>20090331</v>
          </cell>
          <cell r="F308" t="str">
            <v>7848</v>
          </cell>
          <cell r="G308" t="str">
            <v>LM LIFTMATERIAL GMBH</v>
          </cell>
          <cell r="H308" t="str">
            <v>STOCK SALES</v>
          </cell>
          <cell r="I308">
            <v>6</v>
          </cell>
          <cell r="J308" t="str">
            <v>Mar-2009</v>
          </cell>
          <cell r="K308" t="str">
            <v>Mar-2009</v>
          </cell>
          <cell r="L308" t="str">
            <v>GF</v>
          </cell>
          <cell r="M308" t="str">
            <v>INVERTER</v>
          </cell>
          <cell r="N308" t="str">
            <v>PCS</v>
          </cell>
          <cell r="O308">
            <v>6</v>
          </cell>
          <cell r="P308">
            <v>1</v>
          </cell>
          <cell r="Q308" t="str">
            <v>CABINET</v>
          </cell>
          <cell r="R308">
            <v>0</v>
          </cell>
          <cell r="S308">
            <v>0.89319999999999999</v>
          </cell>
          <cell r="T308">
            <v>0.89319999999999999</v>
          </cell>
          <cell r="U308">
            <v>1</v>
          </cell>
        </row>
        <row r="309">
          <cell r="A309" t="str">
            <v>P9900561114 CU-KKS</v>
          </cell>
          <cell r="B309" t="str">
            <v>GS084340</v>
          </cell>
          <cell r="C309">
            <v>11</v>
          </cell>
          <cell r="D309" t="str">
            <v>GI091523</v>
          </cell>
          <cell r="E309">
            <v>20090331</v>
          </cell>
          <cell r="F309" t="str">
            <v>7848</v>
          </cell>
          <cell r="G309" t="str">
            <v>LM LIFTMATERIAL GMBH</v>
          </cell>
          <cell r="H309" t="str">
            <v>STOCK SALES</v>
          </cell>
          <cell r="I309">
            <v>6</v>
          </cell>
          <cell r="J309" t="str">
            <v>Mar-2009</v>
          </cell>
          <cell r="K309" t="str">
            <v>Mar-2009</v>
          </cell>
          <cell r="L309" t="str">
            <v>GF</v>
          </cell>
          <cell r="M309" t="str">
            <v>INVERTER</v>
          </cell>
          <cell r="N309" t="str">
            <v>PCS</v>
          </cell>
          <cell r="O309">
            <v>6</v>
          </cell>
          <cell r="P309">
            <v>1</v>
          </cell>
          <cell r="Q309" t="str">
            <v>CABINET</v>
          </cell>
          <cell r="R309">
            <v>0</v>
          </cell>
          <cell r="S309">
            <v>0.90269999999999995</v>
          </cell>
          <cell r="T309">
            <v>0.90269999999999995</v>
          </cell>
          <cell r="U309">
            <v>1</v>
          </cell>
        </row>
        <row r="310">
          <cell r="A310" t="str">
            <v>P9900561114 CU-KKS</v>
          </cell>
          <cell r="B310" t="str">
            <v>GS084339</v>
          </cell>
          <cell r="C310">
            <v>11</v>
          </cell>
          <cell r="D310" t="str">
            <v>GI091524</v>
          </cell>
          <cell r="E310">
            <v>20090331</v>
          </cell>
          <cell r="F310" t="str">
            <v>7848</v>
          </cell>
          <cell r="G310" t="str">
            <v>LM LIFTMATERIAL GMBH</v>
          </cell>
          <cell r="H310" t="str">
            <v>STOCK SALES</v>
          </cell>
          <cell r="I310">
            <v>6</v>
          </cell>
          <cell r="J310" t="str">
            <v>Mar-2009</v>
          </cell>
          <cell r="K310" t="str">
            <v>Mar-2009</v>
          </cell>
          <cell r="L310" t="str">
            <v>GF</v>
          </cell>
          <cell r="M310" t="str">
            <v>INVERTER</v>
          </cell>
          <cell r="N310" t="str">
            <v>PCS</v>
          </cell>
          <cell r="O310">
            <v>6</v>
          </cell>
          <cell r="P310">
            <v>1</v>
          </cell>
          <cell r="Q310" t="str">
            <v>CABINET</v>
          </cell>
          <cell r="R310">
            <v>0</v>
          </cell>
          <cell r="S310">
            <v>0.91090000000000004</v>
          </cell>
          <cell r="T310">
            <v>0.91090000000000004</v>
          </cell>
          <cell r="U310">
            <v>1</v>
          </cell>
        </row>
        <row r="311">
          <cell r="A311" t="str">
            <v>P9900561114 CU-KKS</v>
          </cell>
          <cell r="B311" t="str">
            <v>GS084338</v>
          </cell>
          <cell r="C311">
            <v>11</v>
          </cell>
          <cell r="D311" t="str">
            <v>GI091525</v>
          </cell>
          <cell r="E311">
            <v>20090331</v>
          </cell>
          <cell r="F311" t="str">
            <v>7848</v>
          </cell>
          <cell r="G311" t="str">
            <v>LM LIFTMATERIAL GMBH</v>
          </cell>
          <cell r="H311" t="str">
            <v>STOCK SALES</v>
          </cell>
          <cell r="I311">
            <v>6</v>
          </cell>
          <cell r="J311" t="str">
            <v>Mar-2009</v>
          </cell>
          <cell r="K311" t="str">
            <v>Mar-2009</v>
          </cell>
          <cell r="L311" t="str">
            <v>GF</v>
          </cell>
          <cell r="M311" t="str">
            <v>INVERTER</v>
          </cell>
          <cell r="N311" t="str">
            <v>PCS</v>
          </cell>
          <cell r="O311">
            <v>6</v>
          </cell>
          <cell r="P311">
            <v>1</v>
          </cell>
          <cell r="Q311" t="str">
            <v>CABINET</v>
          </cell>
          <cell r="R311">
            <v>0</v>
          </cell>
          <cell r="S311">
            <v>0.91790000000000005</v>
          </cell>
          <cell r="T311">
            <v>0.91790000000000005</v>
          </cell>
          <cell r="U311">
            <v>1</v>
          </cell>
        </row>
        <row r="312">
          <cell r="A312" t="str">
            <v>P9900561115</v>
          </cell>
          <cell r="B312" t="str">
            <v>GS090761</v>
          </cell>
          <cell r="C312">
            <v>6</v>
          </cell>
          <cell r="D312" t="str">
            <v>GI091105</v>
          </cell>
          <cell r="E312">
            <v>20090306</v>
          </cell>
          <cell r="F312" t="str">
            <v>7848</v>
          </cell>
          <cell r="G312" t="str">
            <v>LM LIFTMATERIAL GMBH</v>
          </cell>
          <cell r="H312" t="str">
            <v>STOCK SALES</v>
          </cell>
          <cell r="I312">
            <v>0</v>
          </cell>
          <cell r="J312" t="str">
            <v>Mar-2009</v>
          </cell>
          <cell r="K312" t="str">
            <v>Mar-2009</v>
          </cell>
          <cell r="L312" t="str">
            <v>GF</v>
          </cell>
          <cell r="M312" t="str">
            <v>INVERTER</v>
          </cell>
          <cell r="N312" t="str">
            <v>PCS</v>
          </cell>
          <cell r="O312">
            <v>0</v>
          </cell>
          <cell r="P312">
            <v>354</v>
          </cell>
          <cell r="Q312" t="str">
            <v>CABINET</v>
          </cell>
          <cell r="R312">
            <v>0</v>
          </cell>
          <cell r="S312">
            <v>353.55</v>
          </cell>
          <cell r="T312">
            <v>353.55</v>
          </cell>
          <cell r="U312">
            <v>1</v>
          </cell>
        </row>
        <row r="313">
          <cell r="A313" t="str">
            <v>P9900561115 CU-KKS</v>
          </cell>
          <cell r="B313" t="str">
            <v>GS090761</v>
          </cell>
          <cell r="C313">
            <v>8</v>
          </cell>
          <cell r="D313" t="str">
            <v>GI091105</v>
          </cell>
          <cell r="E313">
            <v>20090306</v>
          </cell>
          <cell r="F313" t="str">
            <v>7848</v>
          </cell>
          <cell r="G313" t="str">
            <v>LM LIFTMATERIAL GMBH</v>
          </cell>
          <cell r="H313" t="str">
            <v>STOCK SALES</v>
          </cell>
          <cell r="I313">
            <v>0</v>
          </cell>
          <cell r="J313" t="str">
            <v>Mar-2009</v>
          </cell>
          <cell r="K313" t="str">
            <v>Mar-2009</v>
          </cell>
          <cell r="L313" t="str">
            <v>GF</v>
          </cell>
          <cell r="M313" t="str">
            <v>INVERTER</v>
          </cell>
          <cell r="N313" t="str">
            <v>PCS</v>
          </cell>
          <cell r="O313">
            <v>0</v>
          </cell>
          <cell r="P313">
            <v>1</v>
          </cell>
          <cell r="Q313" t="str">
            <v>CABINET</v>
          </cell>
          <cell r="R313">
            <v>0</v>
          </cell>
          <cell r="S313">
            <v>1.17</v>
          </cell>
          <cell r="T313">
            <v>1.17</v>
          </cell>
          <cell r="U313">
            <v>1</v>
          </cell>
        </row>
        <row r="314">
          <cell r="A314" t="str">
            <v>FVR0.4E9S-7EN</v>
          </cell>
          <cell r="B314" t="str">
            <v>GS090821</v>
          </cell>
          <cell r="C314">
            <v>1</v>
          </cell>
          <cell r="D314" t="str">
            <v>GI090998</v>
          </cell>
          <cell r="E314">
            <v>20090303</v>
          </cell>
          <cell r="F314" t="str">
            <v>7323</v>
          </cell>
          <cell r="G314" t="str">
            <v>UNIPAC CLAUS MUELLER-GISCH GMBH</v>
          </cell>
          <cell r="H314" t="str">
            <v>STOCK SALES</v>
          </cell>
          <cell r="I314">
            <v>224</v>
          </cell>
          <cell r="J314" t="str">
            <v>Mar-2009</v>
          </cell>
          <cell r="K314" t="str">
            <v>Mar-2009</v>
          </cell>
          <cell r="L314" t="str">
            <v>GF</v>
          </cell>
          <cell r="M314" t="str">
            <v>INVERTER</v>
          </cell>
          <cell r="N314" t="str">
            <v>PCS</v>
          </cell>
          <cell r="O314">
            <v>226</v>
          </cell>
          <cell r="P314">
            <v>103</v>
          </cell>
          <cell r="Q314" t="str">
            <v>E9</v>
          </cell>
          <cell r="R314">
            <v>0</v>
          </cell>
          <cell r="S314">
            <v>102.59059999999999</v>
          </cell>
          <cell r="T314">
            <v>205.18119999999999</v>
          </cell>
          <cell r="U314">
            <v>2</v>
          </cell>
        </row>
        <row r="315">
          <cell r="A315" t="str">
            <v>FRN1.5F1S-4E</v>
          </cell>
          <cell r="B315" t="str">
            <v>GS090929</v>
          </cell>
          <cell r="C315">
            <v>6</v>
          </cell>
          <cell r="D315" t="str">
            <v>GI091149</v>
          </cell>
          <cell r="E315">
            <v>20090312</v>
          </cell>
          <cell r="F315" t="str">
            <v>7097</v>
          </cell>
          <cell r="G315" t="str">
            <v>ATB BENELUX B.V.</v>
          </cell>
          <cell r="H315" t="str">
            <v>STOCK SALES</v>
          </cell>
          <cell r="I315">
            <v>170</v>
          </cell>
          <cell r="J315" t="str">
            <v>Mar-2009</v>
          </cell>
          <cell r="K315" t="str">
            <v>Mar-2009</v>
          </cell>
          <cell r="L315" t="str">
            <v>GF</v>
          </cell>
          <cell r="M315" t="str">
            <v>INVERTER</v>
          </cell>
          <cell r="N315" t="str">
            <v>PCS</v>
          </cell>
          <cell r="O315">
            <v>146</v>
          </cell>
          <cell r="P315">
            <v>162</v>
          </cell>
          <cell r="Q315" t="str">
            <v>ECO</v>
          </cell>
          <cell r="R315">
            <v>0</v>
          </cell>
          <cell r="S315">
            <v>161.75649999999999</v>
          </cell>
          <cell r="T315">
            <v>323.51299999999998</v>
          </cell>
          <cell r="U315">
            <v>2</v>
          </cell>
        </row>
        <row r="316">
          <cell r="A316" t="str">
            <v>FRN1.5F1S-4E</v>
          </cell>
          <cell r="B316" t="str">
            <v>GS091069</v>
          </cell>
          <cell r="C316">
            <v>1</v>
          </cell>
          <cell r="D316" t="str">
            <v>GI091316</v>
          </cell>
          <cell r="E316">
            <v>20090323</v>
          </cell>
          <cell r="F316" t="str">
            <v>7781</v>
          </cell>
          <cell r="G316" t="str">
            <v>ELEKTRO LETSCHE</v>
          </cell>
          <cell r="H316" t="str">
            <v>STOCK SALES</v>
          </cell>
          <cell r="I316">
            <v>168</v>
          </cell>
          <cell r="J316" t="str">
            <v>Mar-2009</v>
          </cell>
          <cell r="K316" t="str">
            <v>Mar-2009</v>
          </cell>
          <cell r="L316" t="str">
            <v>GF</v>
          </cell>
          <cell r="M316" t="str">
            <v>INVERTER</v>
          </cell>
          <cell r="N316" t="str">
            <v>PCS</v>
          </cell>
          <cell r="O316">
            <v>146</v>
          </cell>
          <cell r="P316">
            <v>162</v>
          </cell>
          <cell r="Q316" t="str">
            <v>ECO</v>
          </cell>
          <cell r="R316">
            <v>0</v>
          </cell>
          <cell r="S316">
            <v>161.75649999999999</v>
          </cell>
          <cell r="T316">
            <v>323.51299999999998</v>
          </cell>
          <cell r="U316">
            <v>2</v>
          </cell>
        </row>
        <row r="317">
          <cell r="A317" t="str">
            <v>FRN1.5F1S-4E</v>
          </cell>
          <cell r="B317" t="str">
            <v>GS091210</v>
          </cell>
          <cell r="C317">
            <v>1</v>
          </cell>
          <cell r="D317" t="str">
            <v>GI091483</v>
          </cell>
          <cell r="E317">
            <v>20090331</v>
          </cell>
          <cell r="F317" t="str">
            <v>4080</v>
          </cell>
          <cell r="G317" t="str">
            <v>SIDE SERVICIO INDUSTRIAL DE ELECTRONICA SA</v>
          </cell>
          <cell r="H317" t="str">
            <v>STOCK SALES</v>
          </cell>
          <cell r="I317">
            <v>166</v>
          </cell>
          <cell r="J317" t="str">
            <v>Mar-2009</v>
          </cell>
          <cell r="K317" t="str">
            <v>Mar-2009</v>
          </cell>
          <cell r="L317" t="str">
            <v>GF</v>
          </cell>
          <cell r="M317" t="str">
            <v>INVERTER</v>
          </cell>
          <cell r="N317" t="str">
            <v>PCS</v>
          </cell>
          <cell r="O317">
            <v>146</v>
          </cell>
          <cell r="P317">
            <v>162</v>
          </cell>
          <cell r="Q317" t="str">
            <v>ECO</v>
          </cell>
          <cell r="R317">
            <v>0</v>
          </cell>
          <cell r="S317">
            <v>161.75649999999999</v>
          </cell>
          <cell r="T317">
            <v>323.51299999999998</v>
          </cell>
          <cell r="U317">
            <v>2</v>
          </cell>
        </row>
        <row r="318">
          <cell r="A318" t="str">
            <v>FRN11F1L-4E</v>
          </cell>
          <cell r="B318" t="str">
            <v>GS090425</v>
          </cell>
          <cell r="C318">
            <v>4</v>
          </cell>
          <cell r="D318" t="str">
            <v>GI091131</v>
          </cell>
          <cell r="E318">
            <v>20090310</v>
          </cell>
          <cell r="F318" t="str">
            <v>7412</v>
          </cell>
          <cell r="G318" t="str">
            <v>BOLIN TECHNOLOGIES GMBH</v>
          </cell>
          <cell r="H318" t="str">
            <v>STOCK SALES</v>
          </cell>
          <cell r="I318">
            <v>0</v>
          </cell>
          <cell r="J318" t="str">
            <v>Mar-2009</v>
          </cell>
          <cell r="K318" t="str">
            <v>Mar-2009</v>
          </cell>
          <cell r="L318" t="str">
            <v>GF</v>
          </cell>
          <cell r="M318" t="str">
            <v>INVERTER</v>
          </cell>
          <cell r="N318" t="str">
            <v>PCS</v>
          </cell>
          <cell r="O318">
            <v>11</v>
          </cell>
          <cell r="P318">
            <v>672</v>
          </cell>
          <cell r="Q318" t="str">
            <v>ECO</v>
          </cell>
          <cell r="R318">
            <v>0</v>
          </cell>
          <cell r="S318">
            <v>672.22</v>
          </cell>
          <cell r="T318">
            <v>7394.42</v>
          </cell>
          <cell r="U318">
            <v>11</v>
          </cell>
        </row>
        <row r="319">
          <cell r="A319" t="str">
            <v>FRN11F1S-4E</v>
          </cell>
          <cell r="B319" t="str">
            <v>GS090957</v>
          </cell>
          <cell r="C319">
            <v>2</v>
          </cell>
          <cell r="D319" t="str">
            <v>GI091188</v>
          </cell>
          <cell r="E319">
            <v>20090313</v>
          </cell>
          <cell r="F319" t="str">
            <v>4540</v>
          </cell>
          <cell r="G319" t="str">
            <v>PETER ELECTRONIC GMBH &amp; CO. KG</v>
          </cell>
          <cell r="H319" t="str">
            <v>STOCK SALES</v>
          </cell>
          <cell r="I319">
            <v>151</v>
          </cell>
          <cell r="J319" t="str">
            <v>Mar-2009</v>
          </cell>
          <cell r="K319" t="str">
            <v>Mar-2009</v>
          </cell>
          <cell r="L319" t="str">
            <v>GF</v>
          </cell>
          <cell r="M319" t="str">
            <v>INVERTER</v>
          </cell>
          <cell r="N319" t="str">
            <v>PCS</v>
          </cell>
          <cell r="O319">
            <v>152</v>
          </cell>
          <cell r="P319">
            <v>358</v>
          </cell>
          <cell r="Q319" t="str">
            <v>ECO</v>
          </cell>
          <cell r="R319">
            <v>0</v>
          </cell>
          <cell r="S319">
            <v>357.7</v>
          </cell>
          <cell r="T319">
            <v>357.7</v>
          </cell>
          <cell r="U319">
            <v>1</v>
          </cell>
        </row>
        <row r="320">
          <cell r="A320" t="str">
            <v>FRN11F1S-4E</v>
          </cell>
          <cell r="B320" t="str">
            <v>GS091069</v>
          </cell>
          <cell r="C320">
            <v>5</v>
          </cell>
          <cell r="D320" t="str">
            <v>GI091316</v>
          </cell>
          <cell r="E320">
            <v>20090323</v>
          </cell>
          <cell r="F320" t="str">
            <v>7781</v>
          </cell>
          <cell r="G320" t="str">
            <v>ELEKTRO LETSCHE</v>
          </cell>
          <cell r="H320" t="str">
            <v>STOCK SALES</v>
          </cell>
          <cell r="I320">
            <v>147</v>
          </cell>
          <cell r="J320" t="str">
            <v>Mar-2009</v>
          </cell>
          <cell r="K320" t="str">
            <v>Mar-2009</v>
          </cell>
          <cell r="L320" t="str">
            <v>GF</v>
          </cell>
          <cell r="M320" t="str">
            <v>INVERTER</v>
          </cell>
          <cell r="N320" t="str">
            <v>PCS</v>
          </cell>
          <cell r="O320">
            <v>152</v>
          </cell>
          <cell r="P320">
            <v>358</v>
          </cell>
          <cell r="Q320" t="str">
            <v>ECO</v>
          </cell>
          <cell r="R320">
            <v>0</v>
          </cell>
          <cell r="S320">
            <v>357.7</v>
          </cell>
          <cell r="T320">
            <v>1430.8</v>
          </cell>
          <cell r="U320">
            <v>4</v>
          </cell>
        </row>
        <row r="321">
          <cell r="A321" t="str">
            <v>FRN11F1S-4E</v>
          </cell>
          <cell r="B321" t="str">
            <v>GS091177</v>
          </cell>
          <cell r="C321">
            <v>3</v>
          </cell>
          <cell r="D321" t="str">
            <v>GI091468</v>
          </cell>
          <cell r="E321">
            <v>20090330</v>
          </cell>
          <cell r="F321" t="str">
            <v>4080</v>
          </cell>
          <cell r="G321" t="str">
            <v>SIDE SERVICIO INDUSTRIAL DE ELECTRONICA SA</v>
          </cell>
          <cell r="H321" t="str">
            <v>STOCK SALES</v>
          </cell>
          <cell r="I321">
            <v>145</v>
          </cell>
          <cell r="J321" t="str">
            <v>Mar-2009</v>
          </cell>
          <cell r="K321" t="str">
            <v>Mar-2009</v>
          </cell>
          <cell r="L321" t="str">
            <v>GF</v>
          </cell>
          <cell r="M321" t="str">
            <v>INVERTER</v>
          </cell>
          <cell r="N321" t="str">
            <v>PCS</v>
          </cell>
          <cell r="O321">
            <v>152</v>
          </cell>
          <cell r="P321">
            <v>358</v>
          </cell>
          <cell r="Q321" t="str">
            <v>ECO</v>
          </cell>
          <cell r="R321">
            <v>0</v>
          </cell>
          <cell r="S321">
            <v>357.7</v>
          </cell>
          <cell r="T321">
            <v>715.4</v>
          </cell>
          <cell r="U321">
            <v>2</v>
          </cell>
        </row>
        <row r="322">
          <cell r="A322" t="str">
            <v>FRN11F1S-4E</v>
          </cell>
          <cell r="B322" t="str">
            <v>GS091210</v>
          </cell>
          <cell r="C322">
            <v>5</v>
          </cell>
          <cell r="D322" t="str">
            <v>GI091483</v>
          </cell>
          <cell r="E322">
            <v>20090331</v>
          </cell>
          <cell r="F322" t="str">
            <v>4080</v>
          </cell>
          <cell r="G322" t="str">
            <v>SIDE SERVICIO INDUSTRIAL DE ELECTRONICA SA</v>
          </cell>
          <cell r="H322" t="str">
            <v>STOCK SALES</v>
          </cell>
          <cell r="I322">
            <v>143</v>
          </cell>
          <cell r="J322" t="str">
            <v>Mar-2009</v>
          </cell>
          <cell r="K322" t="str">
            <v>Mar-2009</v>
          </cell>
          <cell r="L322" t="str">
            <v>GF</v>
          </cell>
          <cell r="M322" t="str">
            <v>INVERTER</v>
          </cell>
          <cell r="N322" t="str">
            <v>PCS</v>
          </cell>
          <cell r="O322">
            <v>152</v>
          </cell>
          <cell r="P322">
            <v>358</v>
          </cell>
          <cell r="Q322" t="str">
            <v>ECO</v>
          </cell>
          <cell r="R322">
            <v>0</v>
          </cell>
          <cell r="S322">
            <v>357.7</v>
          </cell>
          <cell r="T322">
            <v>715.4</v>
          </cell>
          <cell r="U322">
            <v>2</v>
          </cell>
        </row>
        <row r="323">
          <cell r="A323" t="str">
            <v>FRN11F1S-4E</v>
          </cell>
          <cell r="B323" t="str">
            <v>GS090412</v>
          </cell>
          <cell r="C323">
            <v>5</v>
          </cell>
          <cell r="D323" t="str">
            <v>GI091493</v>
          </cell>
          <cell r="E323">
            <v>20090331</v>
          </cell>
          <cell r="F323" t="str">
            <v>7282</v>
          </cell>
          <cell r="G323" t="str">
            <v>IES INVERT ELECTRIC SYSTEMS LTD.</v>
          </cell>
          <cell r="H323" t="str">
            <v>STOCK SALES</v>
          </cell>
          <cell r="I323">
            <v>139</v>
          </cell>
          <cell r="J323" t="str">
            <v>Mar-2009</v>
          </cell>
          <cell r="K323" t="str">
            <v>Mar-2009</v>
          </cell>
          <cell r="L323" t="str">
            <v>GF</v>
          </cell>
          <cell r="M323" t="str">
            <v>INVERTER</v>
          </cell>
          <cell r="N323" t="str">
            <v>PCS</v>
          </cell>
          <cell r="O323">
            <v>152</v>
          </cell>
          <cell r="P323">
            <v>358</v>
          </cell>
          <cell r="Q323" t="str">
            <v>ECO</v>
          </cell>
          <cell r="R323">
            <v>0</v>
          </cell>
          <cell r="S323">
            <v>357.7</v>
          </cell>
          <cell r="T323">
            <v>1430.8</v>
          </cell>
          <cell r="U323">
            <v>4</v>
          </cell>
        </row>
        <row r="324">
          <cell r="A324" t="str">
            <v>FRN15F1L-4E</v>
          </cell>
          <cell r="B324" t="str">
            <v>GS090957</v>
          </cell>
          <cell r="C324">
            <v>1</v>
          </cell>
          <cell r="D324" t="str">
            <v>GI091188</v>
          </cell>
          <cell r="E324">
            <v>20090313</v>
          </cell>
          <cell r="F324" t="str">
            <v>4540</v>
          </cell>
          <cell r="G324" t="str">
            <v>PETER ELECTRONIC GMBH &amp; CO. KG</v>
          </cell>
          <cell r="H324" t="str">
            <v>STOCK SALES</v>
          </cell>
          <cell r="I324">
            <v>9</v>
          </cell>
          <cell r="J324" t="str">
            <v>Mar-2009</v>
          </cell>
          <cell r="K324" t="str">
            <v>Mar-2009</v>
          </cell>
          <cell r="L324" t="str">
            <v>GF</v>
          </cell>
          <cell r="M324" t="str">
            <v>INVERTER</v>
          </cell>
          <cell r="N324" t="str">
            <v>PCS</v>
          </cell>
          <cell r="O324">
            <v>10</v>
          </cell>
          <cell r="P324">
            <v>689</v>
          </cell>
          <cell r="Q324" t="str">
            <v>ECO</v>
          </cell>
          <cell r="R324">
            <v>0</v>
          </cell>
          <cell r="S324">
            <v>689.27</v>
          </cell>
          <cell r="T324">
            <v>689.27</v>
          </cell>
          <cell r="U324">
            <v>1</v>
          </cell>
        </row>
        <row r="325">
          <cell r="A325" t="str">
            <v>FRN15F1L-4E</v>
          </cell>
          <cell r="B325" t="str">
            <v>GS091027</v>
          </cell>
          <cell r="C325">
            <v>9</v>
          </cell>
          <cell r="D325" t="str">
            <v>GI091383</v>
          </cell>
          <cell r="E325">
            <v>20090325</v>
          </cell>
          <cell r="F325" t="str">
            <v>7950</v>
          </cell>
          <cell r="G325" t="str">
            <v>FUJI ELECTRIC FA EUROPE (CH) GMBH</v>
          </cell>
          <cell r="H325" t="str">
            <v>STOCK SALES</v>
          </cell>
          <cell r="I325">
            <v>8</v>
          </cell>
          <cell r="J325" t="str">
            <v>Mar-2009</v>
          </cell>
          <cell r="K325" t="str">
            <v>Mar-2009</v>
          </cell>
          <cell r="L325" t="str">
            <v>GF</v>
          </cell>
          <cell r="M325" t="str">
            <v>INVERTER</v>
          </cell>
          <cell r="N325" t="str">
            <v>PCS</v>
          </cell>
          <cell r="O325">
            <v>10</v>
          </cell>
          <cell r="P325">
            <v>689</v>
          </cell>
          <cell r="Q325" t="str">
            <v>ECO</v>
          </cell>
          <cell r="R325">
            <v>0</v>
          </cell>
          <cell r="S325">
            <v>689.27</v>
          </cell>
          <cell r="T325">
            <v>689.27</v>
          </cell>
          <cell r="U325">
            <v>1</v>
          </cell>
        </row>
        <row r="326">
          <cell r="A326" t="str">
            <v>FRN2.2F1S-4E</v>
          </cell>
          <cell r="B326" t="str">
            <v>GS091210</v>
          </cell>
          <cell r="C326">
            <v>2</v>
          </cell>
          <cell r="D326" t="str">
            <v>GI091483</v>
          </cell>
          <cell r="E326">
            <v>20090331</v>
          </cell>
          <cell r="F326" t="str">
            <v>4080</v>
          </cell>
          <cell r="G326" t="str">
            <v>SIDE SERVICIO INDUSTRIAL DE ELECTRONICA SA</v>
          </cell>
          <cell r="H326" t="str">
            <v>STOCK SALES</v>
          </cell>
          <cell r="I326">
            <v>196</v>
          </cell>
          <cell r="J326" t="str">
            <v>Mar-2009</v>
          </cell>
          <cell r="K326" t="str">
            <v>Mar-2009</v>
          </cell>
          <cell r="L326" t="str">
            <v>GF</v>
          </cell>
          <cell r="M326" t="str">
            <v>INVERTER</v>
          </cell>
          <cell r="N326" t="str">
            <v>PCS</v>
          </cell>
          <cell r="O326">
            <v>206</v>
          </cell>
          <cell r="P326">
            <v>172</v>
          </cell>
          <cell r="Q326" t="str">
            <v>ECO</v>
          </cell>
          <cell r="R326">
            <v>0</v>
          </cell>
          <cell r="S326">
            <v>171.773</v>
          </cell>
          <cell r="T326">
            <v>343.54599999999999</v>
          </cell>
          <cell r="U326">
            <v>2</v>
          </cell>
        </row>
        <row r="327">
          <cell r="A327" t="str">
            <v>FRN2.2F1S-4E</v>
          </cell>
          <cell r="B327" t="str">
            <v>GS091002</v>
          </cell>
          <cell r="C327">
            <v>4</v>
          </cell>
          <cell r="D327" t="str">
            <v>GI091497</v>
          </cell>
          <cell r="E327">
            <v>20090331</v>
          </cell>
          <cell r="F327" t="str">
            <v>7282</v>
          </cell>
          <cell r="G327" t="str">
            <v>IES INVERT ELECTRIC SYSTEMS LTD.</v>
          </cell>
          <cell r="H327" t="str">
            <v>STOCK SALES</v>
          </cell>
          <cell r="I327">
            <v>194</v>
          </cell>
          <cell r="J327" t="str">
            <v>Mar-2009</v>
          </cell>
          <cell r="K327" t="str">
            <v>Mar-2009</v>
          </cell>
          <cell r="L327" t="str">
            <v>GF</v>
          </cell>
          <cell r="M327" t="str">
            <v>INVERTER</v>
          </cell>
          <cell r="N327" t="str">
            <v>PCS</v>
          </cell>
          <cell r="O327">
            <v>206</v>
          </cell>
          <cell r="P327">
            <v>172</v>
          </cell>
          <cell r="Q327" t="str">
            <v>ECO</v>
          </cell>
          <cell r="R327">
            <v>0</v>
          </cell>
          <cell r="S327">
            <v>171.773</v>
          </cell>
          <cell r="T327">
            <v>343.54599999999999</v>
          </cell>
          <cell r="U327">
            <v>2</v>
          </cell>
        </row>
        <row r="328">
          <cell r="A328" t="str">
            <v>FRN22F1S-4E</v>
          </cell>
          <cell r="B328" t="str">
            <v>GS090892</v>
          </cell>
          <cell r="C328">
            <v>2</v>
          </cell>
          <cell r="D328" t="str">
            <v>GI091114</v>
          </cell>
          <cell r="E328">
            <v>20090309</v>
          </cell>
          <cell r="F328" t="str">
            <v>4028</v>
          </cell>
          <cell r="G328" t="str">
            <v>KON-TEK AUTOMATION AND DRIVES</v>
          </cell>
          <cell r="H328" t="str">
            <v>STOCK SALES</v>
          </cell>
          <cell r="I328">
            <v>64</v>
          </cell>
          <cell r="J328" t="str">
            <v>Mar-2009</v>
          </cell>
          <cell r="K328" t="str">
            <v>Mar-2009</v>
          </cell>
          <cell r="L328" t="str">
            <v>GF</v>
          </cell>
          <cell r="M328" t="str">
            <v>INVERTER</v>
          </cell>
          <cell r="N328" t="str">
            <v>PCS</v>
          </cell>
          <cell r="O328">
            <v>50</v>
          </cell>
          <cell r="P328">
            <v>521</v>
          </cell>
          <cell r="Q328" t="str">
            <v>ECO</v>
          </cell>
          <cell r="R328">
            <v>0</v>
          </cell>
          <cell r="S328">
            <v>521.27300000000002</v>
          </cell>
          <cell r="T328">
            <v>5734.0030000000006</v>
          </cell>
          <cell r="U328">
            <v>11</v>
          </cell>
        </row>
        <row r="329">
          <cell r="A329" t="str">
            <v>FRN22F1S-4E</v>
          </cell>
          <cell r="B329" t="str">
            <v>GS090592</v>
          </cell>
          <cell r="C329">
            <v>5</v>
          </cell>
          <cell r="D329" t="str">
            <v>GI091261</v>
          </cell>
          <cell r="E329">
            <v>20090320</v>
          </cell>
          <cell r="F329" t="str">
            <v>4080</v>
          </cell>
          <cell r="G329" t="str">
            <v>SIDE SERVICIO INDUSTRIAL DE ELECTRONICA SA</v>
          </cell>
          <cell r="H329" t="str">
            <v>STOCK SALES</v>
          </cell>
          <cell r="I329">
            <v>63</v>
          </cell>
          <cell r="J329" t="str">
            <v>Mar-2009</v>
          </cell>
          <cell r="K329" t="str">
            <v>Mar-2009</v>
          </cell>
          <cell r="L329" t="str">
            <v>GF</v>
          </cell>
          <cell r="M329" t="str">
            <v>INVERTER</v>
          </cell>
          <cell r="N329" t="str">
            <v>PCS</v>
          </cell>
          <cell r="O329">
            <v>50</v>
          </cell>
          <cell r="P329">
            <v>521</v>
          </cell>
          <cell r="Q329" t="str">
            <v>ECO</v>
          </cell>
          <cell r="R329">
            <v>0</v>
          </cell>
          <cell r="S329">
            <v>521.27300000000002</v>
          </cell>
          <cell r="T329">
            <v>521.27300000000002</v>
          </cell>
          <cell r="U329">
            <v>1</v>
          </cell>
        </row>
        <row r="330">
          <cell r="A330" t="str">
            <v>FRN22F1S-4E</v>
          </cell>
          <cell r="B330" t="str">
            <v>GS091069</v>
          </cell>
          <cell r="C330">
            <v>7</v>
          </cell>
          <cell r="D330" t="str">
            <v>GI091316</v>
          </cell>
          <cell r="E330">
            <v>20090323</v>
          </cell>
          <cell r="F330" t="str">
            <v>7781</v>
          </cell>
          <cell r="G330" t="str">
            <v>ELEKTRO LETSCHE</v>
          </cell>
          <cell r="H330" t="str">
            <v>STOCK SALES</v>
          </cell>
          <cell r="I330">
            <v>61</v>
          </cell>
          <cell r="J330" t="str">
            <v>Mar-2009</v>
          </cell>
          <cell r="K330" t="str">
            <v>Mar-2009</v>
          </cell>
          <cell r="L330" t="str">
            <v>GF</v>
          </cell>
          <cell r="M330" t="str">
            <v>INVERTER</v>
          </cell>
          <cell r="N330" t="str">
            <v>PCS</v>
          </cell>
          <cell r="O330">
            <v>50</v>
          </cell>
          <cell r="P330">
            <v>521</v>
          </cell>
          <cell r="Q330" t="str">
            <v>ECO</v>
          </cell>
          <cell r="R330">
            <v>0</v>
          </cell>
          <cell r="S330">
            <v>521.27300000000002</v>
          </cell>
          <cell r="T330">
            <v>1042.546</v>
          </cell>
          <cell r="U330">
            <v>2</v>
          </cell>
        </row>
        <row r="331">
          <cell r="A331" t="str">
            <v>FRN22F1S-4E</v>
          </cell>
          <cell r="B331" t="str">
            <v>GS091206</v>
          </cell>
          <cell r="C331">
            <v>1</v>
          </cell>
          <cell r="D331" t="str">
            <v>GI091479</v>
          </cell>
          <cell r="E331">
            <v>20090331</v>
          </cell>
          <cell r="F331" t="str">
            <v>7097</v>
          </cell>
          <cell r="G331" t="str">
            <v>ATB BENELUX B.V.</v>
          </cell>
          <cell r="H331" t="str">
            <v>STOCK SALES</v>
          </cell>
          <cell r="I331">
            <v>60</v>
          </cell>
          <cell r="J331" t="str">
            <v>Mar-2009</v>
          </cell>
          <cell r="K331" t="str">
            <v>Mar-2009</v>
          </cell>
          <cell r="L331" t="str">
            <v>GF</v>
          </cell>
          <cell r="M331" t="str">
            <v>INVERTER</v>
          </cell>
          <cell r="N331" t="str">
            <v>PCS</v>
          </cell>
          <cell r="O331">
            <v>50</v>
          </cell>
          <cell r="P331">
            <v>521</v>
          </cell>
          <cell r="Q331" t="str">
            <v>ECO</v>
          </cell>
          <cell r="R331">
            <v>0</v>
          </cell>
          <cell r="S331">
            <v>521.27300000000002</v>
          </cell>
          <cell r="T331">
            <v>521.27300000000002</v>
          </cell>
          <cell r="U331">
            <v>1</v>
          </cell>
        </row>
        <row r="332">
          <cell r="A332" t="str">
            <v>FRN280F1S-4E</v>
          </cell>
          <cell r="B332" t="str">
            <v>GS090509</v>
          </cell>
          <cell r="C332">
            <v>1</v>
          </cell>
          <cell r="D332" t="str">
            <v>GI090950</v>
          </cell>
          <cell r="E332">
            <v>20090303</v>
          </cell>
          <cell r="F332" t="str">
            <v>4031</v>
          </cell>
          <cell r="G332" t="str">
            <v>GEA GRASSO GMBH</v>
          </cell>
          <cell r="H332" t="str">
            <v>STOCK SALES</v>
          </cell>
          <cell r="I332">
            <v>0</v>
          </cell>
          <cell r="J332" t="str">
            <v>Mar-2009</v>
          </cell>
          <cell r="K332" t="str">
            <v>Mar-2009</v>
          </cell>
          <cell r="L332" t="str">
            <v>GF</v>
          </cell>
          <cell r="M332" t="str">
            <v>INVERTER</v>
          </cell>
          <cell r="N332" t="str">
            <v>PCS</v>
          </cell>
          <cell r="O332">
            <v>1</v>
          </cell>
          <cell r="P332">
            <v>5146</v>
          </cell>
          <cell r="Q332" t="str">
            <v>ECO</v>
          </cell>
          <cell r="R332">
            <v>0</v>
          </cell>
          <cell r="S332">
            <v>5146.42</v>
          </cell>
          <cell r="T332">
            <v>5146.42</v>
          </cell>
          <cell r="U332">
            <v>1</v>
          </cell>
        </row>
        <row r="333">
          <cell r="A333" t="str">
            <v>FRN30F1L-4E</v>
          </cell>
          <cell r="B333" t="str">
            <v>GS090877</v>
          </cell>
          <cell r="C333">
            <v>2</v>
          </cell>
          <cell r="D333" t="str">
            <v>GI091089</v>
          </cell>
          <cell r="E333">
            <v>20090309</v>
          </cell>
          <cell r="F333" t="str">
            <v>4080</v>
          </cell>
          <cell r="G333" t="str">
            <v>SIDE SERVICIO INDUSTRIAL DE ELECTRONICA SA</v>
          </cell>
          <cell r="H333" t="str">
            <v>STOCK SALES</v>
          </cell>
          <cell r="I333">
            <v>2</v>
          </cell>
          <cell r="J333" t="str">
            <v>Mar-2009</v>
          </cell>
          <cell r="K333" t="str">
            <v>Mar-2009</v>
          </cell>
          <cell r="L333" t="str">
            <v>GF</v>
          </cell>
          <cell r="M333" t="str">
            <v>INVERTER</v>
          </cell>
          <cell r="N333" t="str">
            <v>PCS</v>
          </cell>
          <cell r="O333">
            <v>3</v>
          </cell>
          <cell r="P333">
            <v>1015</v>
          </cell>
          <cell r="Q333" t="str">
            <v>ECO</v>
          </cell>
          <cell r="R333">
            <v>0</v>
          </cell>
          <cell r="S333">
            <v>1015.02</v>
          </cell>
          <cell r="T333">
            <v>1015.02</v>
          </cell>
          <cell r="U333">
            <v>1</v>
          </cell>
        </row>
        <row r="334">
          <cell r="A334" t="str">
            <v>FRN30F1L-4E</v>
          </cell>
          <cell r="B334" t="str">
            <v>GS090425</v>
          </cell>
          <cell r="C334">
            <v>6</v>
          </cell>
          <cell r="D334" t="str">
            <v>GI091131</v>
          </cell>
          <cell r="E334">
            <v>20090310</v>
          </cell>
          <cell r="F334" t="str">
            <v>7412</v>
          </cell>
          <cell r="G334" t="str">
            <v>BOLIN TECHNOLOGIES GMBH</v>
          </cell>
          <cell r="H334" t="str">
            <v>STOCK SALES</v>
          </cell>
          <cell r="I334">
            <v>0</v>
          </cell>
          <cell r="J334" t="str">
            <v>Mar-2009</v>
          </cell>
          <cell r="K334" t="str">
            <v>Mar-2009</v>
          </cell>
          <cell r="L334" t="str">
            <v>GF</v>
          </cell>
          <cell r="M334" t="str">
            <v>INVERTER</v>
          </cell>
          <cell r="N334" t="str">
            <v>PCS</v>
          </cell>
          <cell r="O334">
            <v>3</v>
          </cell>
          <cell r="P334">
            <v>1015</v>
          </cell>
          <cell r="Q334" t="str">
            <v>ECO</v>
          </cell>
          <cell r="R334">
            <v>0</v>
          </cell>
          <cell r="S334">
            <v>1015.02</v>
          </cell>
          <cell r="T334">
            <v>2030.04</v>
          </cell>
          <cell r="U334">
            <v>2</v>
          </cell>
        </row>
        <row r="335">
          <cell r="A335" t="str">
            <v>FRN30F1S-4E</v>
          </cell>
          <cell r="B335" t="str">
            <v>GS090929</v>
          </cell>
          <cell r="C335">
            <v>1</v>
          </cell>
          <cell r="D335" t="str">
            <v>GI091149</v>
          </cell>
          <cell r="E335">
            <v>20090312</v>
          </cell>
          <cell r="F335" t="str">
            <v>7097</v>
          </cell>
          <cell r="G335" t="str">
            <v>ATB BENELUX B.V.</v>
          </cell>
          <cell r="H335" t="str">
            <v>STOCK SALES</v>
          </cell>
          <cell r="I335">
            <v>79</v>
          </cell>
          <cell r="J335" t="str">
            <v>Mar-2009</v>
          </cell>
          <cell r="K335" t="str">
            <v>Mar-2009</v>
          </cell>
          <cell r="L335" t="str">
            <v>GF</v>
          </cell>
          <cell r="M335" t="str">
            <v>INVERTER</v>
          </cell>
          <cell r="N335" t="str">
            <v>PCS</v>
          </cell>
          <cell r="O335">
            <v>45</v>
          </cell>
          <cell r="P335">
            <v>789</v>
          </cell>
          <cell r="Q335" t="str">
            <v>ECO</v>
          </cell>
          <cell r="R335">
            <v>0</v>
          </cell>
          <cell r="S335">
            <v>789.2047</v>
          </cell>
          <cell r="T335">
            <v>789.2047</v>
          </cell>
          <cell r="U335">
            <v>1</v>
          </cell>
        </row>
        <row r="336">
          <cell r="A336" t="str">
            <v>FRN30F1S-4E</v>
          </cell>
          <cell r="B336" t="str">
            <v>GS090592</v>
          </cell>
          <cell r="C336">
            <v>3</v>
          </cell>
          <cell r="D336" t="str">
            <v>GI091261</v>
          </cell>
          <cell r="E336">
            <v>20090320</v>
          </cell>
          <cell r="F336" t="str">
            <v>4080</v>
          </cell>
          <cell r="G336" t="str">
            <v>SIDE SERVICIO INDUSTRIAL DE ELECTRONICA SA</v>
          </cell>
          <cell r="H336" t="str">
            <v>STOCK SALES</v>
          </cell>
          <cell r="I336">
            <v>78</v>
          </cell>
          <cell r="J336" t="str">
            <v>Mar-2009</v>
          </cell>
          <cell r="K336" t="str">
            <v>Mar-2009</v>
          </cell>
          <cell r="L336" t="str">
            <v>GF</v>
          </cell>
          <cell r="M336" t="str">
            <v>INVERTER</v>
          </cell>
          <cell r="N336" t="str">
            <v>PCS</v>
          </cell>
          <cell r="O336">
            <v>45</v>
          </cell>
          <cell r="P336">
            <v>789</v>
          </cell>
          <cell r="Q336" t="str">
            <v>ECO</v>
          </cell>
          <cell r="R336">
            <v>0</v>
          </cell>
          <cell r="S336">
            <v>789.2047</v>
          </cell>
          <cell r="T336">
            <v>789.2047</v>
          </cell>
          <cell r="U336">
            <v>1</v>
          </cell>
        </row>
        <row r="337">
          <cell r="A337" t="str">
            <v>FRN30F1S-4E</v>
          </cell>
          <cell r="B337" t="str">
            <v>GS091062</v>
          </cell>
          <cell r="C337">
            <v>2</v>
          </cell>
          <cell r="D337" t="str">
            <v>GI091312</v>
          </cell>
          <cell r="E337">
            <v>20090323</v>
          </cell>
          <cell r="F337" t="str">
            <v>1148</v>
          </cell>
          <cell r="G337" t="str">
            <v>VERMEIRE TRANSMISSIONS</v>
          </cell>
          <cell r="H337" t="str">
            <v>STOCK SALES</v>
          </cell>
          <cell r="I337">
            <v>76</v>
          </cell>
          <cell r="J337" t="str">
            <v>Mar-2009</v>
          </cell>
          <cell r="K337" t="str">
            <v>Mar-2009</v>
          </cell>
          <cell r="L337" t="str">
            <v>GF</v>
          </cell>
          <cell r="M337" t="str">
            <v>INVERTER</v>
          </cell>
          <cell r="N337" t="str">
            <v>PCS</v>
          </cell>
          <cell r="O337">
            <v>45</v>
          </cell>
          <cell r="P337">
            <v>789</v>
          </cell>
          <cell r="Q337" t="str">
            <v>ECO</v>
          </cell>
          <cell r="R337">
            <v>0</v>
          </cell>
          <cell r="S337">
            <v>789.2047</v>
          </cell>
          <cell r="T337">
            <v>1578.4094</v>
          </cell>
          <cell r="U337">
            <v>2</v>
          </cell>
        </row>
        <row r="338">
          <cell r="A338" t="str">
            <v>FRN4.0F1S-4E</v>
          </cell>
          <cell r="B338" t="str">
            <v>GS091142</v>
          </cell>
          <cell r="C338">
            <v>2</v>
          </cell>
          <cell r="D338" t="str">
            <v>GI091431</v>
          </cell>
          <cell r="E338">
            <v>20090326</v>
          </cell>
          <cell r="F338" t="str">
            <v>7274</v>
          </cell>
          <cell r="G338" t="str">
            <v>SAM GMBH</v>
          </cell>
          <cell r="H338" t="str">
            <v>STOCK SALES</v>
          </cell>
          <cell r="I338">
            <v>248</v>
          </cell>
          <cell r="J338" t="str">
            <v>Mar-2009</v>
          </cell>
          <cell r="K338" t="str">
            <v>Mar-2009</v>
          </cell>
          <cell r="L338" t="str">
            <v>GF</v>
          </cell>
          <cell r="M338" t="str">
            <v>INVERTER</v>
          </cell>
          <cell r="N338" t="str">
            <v>PCS</v>
          </cell>
          <cell r="O338">
            <v>212</v>
          </cell>
          <cell r="P338">
            <v>204</v>
          </cell>
          <cell r="Q338" t="str">
            <v>ECO</v>
          </cell>
          <cell r="R338">
            <v>0</v>
          </cell>
          <cell r="S338">
            <v>204.2107</v>
          </cell>
          <cell r="T338">
            <v>408.42140000000001</v>
          </cell>
          <cell r="U338">
            <v>2</v>
          </cell>
        </row>
        <row r="339">
          <cell r="A339" t="str">
            <v>FRN4.0F1S-4E</v>
          </cell>
          <cell r="B339" t="str">
            <v>GS090412</v>
          </cell>
          <cell r="C339">
            <v>2</v>
          </cell>
          <cell r="D339" t="str">
            <v>GI091493</v>
          </cell>
          <cell r="E339">
            <v>20090331</v>
          </cell>
          <cell r="F339" t="str">
            <v>7282</v>
          </cell>
          <cell r="G339" t="str">
            <v>IES INVERT ELECTRIC SYSTEMS LTD.</v>
          </cell>
          <cell r="H339" t="str">
            <v>STOCK SALES</v>
          </cell>
          <cell r="I339">
            <v>247</v>
          </cell>
          <cell r="J339" t="str">
            <v>Mar-2009</v>
          </cell>
          <cell r="K339" t="str">
            <v>Mar-2009</v>
          </cell>
          <cell r="L339" t="str">
            <v>GF</v>
          </cell>
          <cell r="M339" t="str">
            <v>INVERTER</v>
          </cell>
          <cell r="N339" t="str">
            <v>PCS</v>
          </cell>
          <cell r="O339">
            <v>212</v>
          </cell>
          <cell r="P339">
            <v>204</v>
          </cell>
          <cell r="Q339" t="str">
            <v>ECO</v>
          </cell>
          <cell r="R339">
            <v>0</v>
          </cell>
          <cell r="S339">
            <v>204.2107</v>
          </cell>
          <cell r="T339">
            <v>204.2107</v>
          </cell>
          <cell r="U339">
            <v>1</v>
          </cell>
        </row>
        <row r="340">
          <cell r="A340" t="str">
            <v>FRN45F1S-4E</v>
          </cell>
          <cell r="B340" t="str">
            <v>GS090592</v>
          </cell>
          <cell r="C340">
            <v>2</v>
          </cell>
          <cell r="D340" t="str">
            <v>GI091261</v>
          </cell>
          <cell r="E340">
            <v>20090320</v>
          </cell>
          <cell r="F340" t="str">
            <v>4080</v>
          </cell>
          <cell r="G340" t="str">
            <v>SIDE SERVICIO INDUSTRIAL DE ELECTRONICA SA</v>
          </cell>
          <cell r="H340" t="str">
            <v>STOCK SALES</v>
          </cell>
          <cell r="I340">
            <v>17</v>
          </cell>
          <cell r="J340" t="str">
            <v>Mar-2009</v>
          </cell>
          <cell r="K340" t="str">
            <v>Mar-2009</v>
          </cell>
          <cell r="L340" t="str">
            <v>GF</v>
          </cell>
          <cell r="M340" t="str">
            <v>INVERTER</v>
          </cell>
          <cell r="N340" t="str">
            <v>PCS</v>
          </cell>
          <cell r="O340">
            <v>18</v>
          </cell>
          <cell r="P340">
            <v>984</v>
          </cell>
          <cell r="Q340" t="str">
            <v>ECO</v>
          </cell>
          <cell r="R340">
            <v>0</v>
          </cell>
          <cell r="S340">
            <v>984.24130000000002</v>
          </cell>
          <cell r="T340">
            <v>984.24130000000002</v>
          </cell>
          <cell r="U340">
            <v>1</v>
          </cell>
        </row>
        <row r="341">
          <cell r="A341" t="str">
            <v>FRN5.5F1L-4E</v>
          </cell>
          <cell r="B341" t="str">
            <v>GS090425</v>
          </cell>
          <cell r="C341">
            <v>3</v>
          </cell>
          <cell r="D341" t="str">
            <v>GI091131</v>
          </cell>
          <cell r="E341">
            <v>20090310</v>
          </cell>
          <cell r="F341" t="str">
            <v>7412</v>
          </cell>
          <cell r="G341" t="str">
            <v>BOLIN TECHNOLOGIES GMBH</v>
          </cell>
          <cell r="H341" t="str">
            <v>STOCK SALES</v>
          </cell>
          <cell r="I341">
            <v>3</v>
          </cell>
          <cell r="J341" t="str">
            <v>Mar-2009</v>
          </cell>
          <cell r="K341" t="str">
            <v>Mar-2009</v>
          </cell>
          <cell r="L341" t="str">
            <v>GF</v>
          </cell>
          <cell r="M341" t="str">
            <v>INVERTER</v>
          </cell>
          <cell r="N341" t="str">
            <v>PCS</v>
          </cell>
          <cell r="O341">
            <v>5</v>
          </cell>
          <cell r="P341">
            <v>538</v>
          </cell>
          <cell r="Q341" t="str">
            <v>ECO</v>
          </cell>
          <cell r="R341">
            <v>0</v>
          </cell>
          <cell r="S341">
            <v>537.71</v>
          </cell>
          <cell r="T341">
            <v>1075.42</v>
          </cell>
          <cell r="U341">
            <v>2</v>
          </cell>
        </row>
        <row r="342">
          <cell r="A342" t="str">
            <v>FRN5.5F1S-4E</v>
          </cell>
          <cell r="B342" t="str">
            <v>GS090854</v>
          </cell>
          <cell r="C342">
            <v>2</v>
          </cell>
          <cell r="D342" t="str">
            <v>GI091048</v>
          </cell>
          <cell r="E342">
            <v>20090306</v>
          </cell>
          <cell r="F342" t="str">
            <v>4450</v>
          </cell>
          <cell r="G342" t="str">
            <v>FUJI ELECTRIC FA SUCURSAL EN ESPA?A</v>
          </cell>
          <cell r="H342" t="str">
            <v>STOCK SALES</v>
          </cell>
          <cell r="I342">
            <v>243</v>
          </cell>
          <cell r="J342" t="str">
            <v>Mar-2009</v>
          </cell>
          <cell r="K342" t="str">
            <v>Mar-2009</v>
          </cell>
          <cell r="L342" t="str">
            <v>GF</v>
          </cell>
          <cell r="M342" t="str">
            <v>INVERTER</v>
          </cell>
          <cell r="N342" t="str">
            <v>PCS</v>
          </cell>
          <cell r="O342">
            <v>248</v>
          </cell>
          <cell r="P342">
            <v>269</v>
          </cell>
          <cell r="Q342" t="str">
            <v>ECO</v>
          </cell>
          <cell r="R342">
            <v>0</v>
          </cell>
          <cell r="S342">
            <v>268.89999999999998</v>
          </cell>
          <cell r="T342">
            <v>1344.5</v>
          </cell>
          <cell r="U342">
            <v>5</v>
          </cell>
        </row>
        <row r="343">
          <cell r="A343" t="str">
            <v>FRN5.5F1S-4E</v>
          </cell>
          <cell r="B343" t="str">
            <v>GS090852</v>
          </cell>
          <cell r="C343">
            <v>2</v>
          </cell>
          <cell r="D343" t="str">
            <v>GI091125</v>
          </cell>
          <cell r="E343">
            <v>20090310</v>
          </cell>
          <cell r="F343" t="str">
            <v>7489</v>
          </cell>
          <cell r="G343" t="str">
            <v>ALPHA MOTION S. A.</v>
          </cell>
          <cell r="H343" t="str">
            <v>STOCK SALES</v>
          </cell>
          <cell r="I343">
            <v>240</v>
          </cell>
          <cell r="J343" t="str">
            <v>Mar-2009</v>
          </cell>
          <cell r="K343" t="str">
            <v>Mar-2009</v>
          </cell>
          <cell r="L343" t="str">
            <v>GF</v>
          </cell>
          <cell r="M343" t="str">
            <v>INVERTER</v>
          </cell>
          <cell r="N343" t="str">
            <v>PCS</v>
          </cell>
          <cell r="O343">
            <v>248</v>
          </cell>
          <cell r="P343">
            <v>269</v>
          </cell>
          <cell r="Q343" t="str">
            <v>ECO</v>
          </cell>
          <cell r="R343">
            <v>0</v>
          </cell>
          <cell r="S343">
            <v>268.89999999999998</v>
          </cell>
          <cell r="T343">
            <v>806.7</v>
          </cell>
          <cell r="U343">
            <v>3</v>
          </cell>
        </row>
        <row r="344">
          <cell r="A344" t="str">
            <v>FRN5.5F1S-4E</v>
          </cell>
          <cell r="B344" t="str">
            <v>GS091010</v>
          </cell>
          <cell r="C344">
            <v>2</v>
          </cell>
          <cell r="D344" t="str">
            <v>GI091255</v>
          </cell>
          <cell r="E344">
            <v>20090319</v>
          </cell>
          <cell r="F344" t="str">
            <v>4080</v>
          </cell>
          <cell r="G344" t="str">
            <v>SIDE SERVICIO INDUSTRIAL DE ELECTRONICA SA</v>
          </cell>
          <cell r="H344" t="str">
            <v>STOCK SALES</v>
          </cell>
          <cell r="I344">
            <v>232</v>
          </cell>
          <cell r="J344" t="str">
            <v>Mar-2009</v>
          </cell>
          <cell r="K344" t="str">
            <v>Mar-2009</v>
          </cell>
          <cell r="L344" t="str">
            <v>GF</v>
          </cell>
          <cell r="M344" t="str">
            <v>INVERTER</v>
          </cell>
          <cell r="N344" t="str">
            <v>PCS</v>
          </cell>
          <cell r="O344">
            <v>248</v>
          </cell>
          <cell r="P344">
            <v>269</v>
          </cell>
          <cell r="Q344" t="str">
            <v>ECO</v>
          </cell>
          <cell r="R344">
            <v>0</v>
          </cell>
          <cell r="S344">
            <v>268.89999999999998</v>
          </cell>
          <cell r="T344">
            <v>2151.1999999999998</v>
          </cell>
          <cell r="U344">
            <v>8</v>
          </cell>
        </row>
        <row r="345">
          <cell r="A345" t="str">
            <v>FRN5.5F1S-4E</v>
          </cell>
          <cell r="B345" t="str">
            <v>GS091062</v>
          </cell>
          <cell r="C345">
            <v>7</v>
          </cell>
          <cell r="D345" t="str">
            <v>GI091312</v>
          </cell>
          <cell r="E345">
            <v>20090323</v>
          </cell>
          <cell r="F345" t="str">
            <v>1148</v>
          </cell>
          <cell r="G345" t="str">
            <v>VERMEIRE TRANSMISSIONS</v>
          </cell>
          <cell r="H345" t="str">
            <v>STOCK SALES</v>
          </cell>
          <cell r="I345">
            <v>230</v>
          </cell>
          <cell r="J345" t="str">
            <v>Mar-2009</v>
          </cell>
          <cell r="K345" t="str">
            <v>Mar-2009</v>
          </cell>
          <cell r="L345" t="str">
            <v>GF</v>
          </cell>
          <cell r="M345" t="str">
            <v>INVERTER</v>
          </cell>
          <cell r="N345" t="str">
            <v>PCS</v>
          </cell>
          <cell r="O345">
            <v>248</v>
          </cell>
          <cell r="P345">
            <v>269</v>
          </cell>
          <cell r="Q345" t="str">
            <v>ECO</v>
          </cell>
          <cell r="R345">
            <v>0</v>
          </cell>
          <cell r="S345">
            <v>268.89999999999998</v>
          </cell>
          <cell r="T345">
            <v>537.79999999999995</v>
          </cell>
          <cell r="U345">
            <v>2</v>
          </cell>
        </row>
        <row r="346">
          <cell r="A346" t="str">
            <v>FRN5.5F1S-4E</v>
          </cell>
          <cell r="B346" t="str">
            <v>GS091177</v>
          </cell>
          <cell r="C346">
            <v>2</v>
          </cell>
          <cell r="D346" t="str">
            <v>GI091468</v>
          </cell>
          <cell r="E346">
            <v>20090330</v>
          </cell>
          <cell r="F346" t="str">
            <v>4080</v>
          </cell>
          <cell r="G346" t="str">
            <v>SIDE SERVICIO INDUSTRIAL DE ELECTRONICA SA</v>
          </cell>
          <cell r="H346" t="str">
            <v>STOCK SALES</v>
          </cell>
          <cell r="I346">
            <v>228</v>
          </cell>
          <cell r="J346" t="str">
            <v>Mar-2009</v>
          </cell>
          <cell r="K346" t="str">
            <v>Mar-2009</v>
          </cell>
          <cell r="L346" t="str">
            <v>GF</v>
          </cell>
          <cell r="M346" t="str">
            <v>INVERTER</v>
          </cell>
          <cell r="N346" t="str">
            <v>PCS</v>
          </cell>
          <cell r="O346">
            <v>248</v>
          </cell>
          <cell r="P346">
            <v>269</v>
          </cell>
          <cell r="Q346" t="str">
            <v>ECO</v>
          </cell>
          <cell r="R346">
            <v>0</v>
          </cell>
          <cell r="S346">
            <v>268.89999999999998</v>
          </cell>
          <cell r="T346">
            <v>537.79999999999995</v>
          </cell>
          <cell r="U346">
            <v>2</v>
          </cell>
        </row>
        <row r="347">
          <cell r="A347" t="str">
            <v>FRN5.5F1S-4E</v>
          </cell>
          <cell r="B347" t="str">
            <v>GS091210</v>
          </cell>
          <cell r="C347">
            <v>3</v>
          </cell>
          <cell r="D347" t="str">
            <v>GI091483</v>
          </cell>
          <cell r="E347">
            <v>20090331</v>
          </cell>
          <cell r="F347" t="str">
            <v>4080</v>
          </cell>
          <cell r="G347" t="str">
            <v>SIDE SERVICIO INDUSTRIAL DE ELECTRONICA SA</v>
          </cell>
          <cell r="H347" t="str">
            <v>STOCK SALES</v>
          </cell>
          <cell r="I347">
            <v>226</v>
          </cell>
          <cell r="J347" t="str">
            <v>Mar-2009</v>
          </cell>
          <cell r="K347" t="str">
            <v>Mar-2009</v>
          </cell>
          <cell r="L347" t="str">
            <v>GF</v>
          </cell>
          <cell r="M347" t="str">
            <v>INVERTER</v>
          </cell>
          <cell r="N347" t="str">
            <v>PCS</v>
          </cell>
          <cell r="O347">
            <v>248</v>
          </cell>
          <cell r="P347">
            <v>269</v>
          </cell>
          <cell r="Q347" t="str">
            <v>ECO</v>
          </cell>
          <cell r="R347">
            <v>0</v>
          </cell>
          <cell r="S347">
            <v>268.89999999999998</v>
          </cell>
          <cell r="T347">
            <v>537.79999999999995</v>
          </cell>
          <cell r="U347">
            <v>2</v>
          </cell>
        </row>
        <row r="348">
          <cell r="A348" t="str">
            <v>FRN5.5F1S-4E</v>
          </cell>
          <cell r="B348" t="str">
            <v>GS090412</v>
          </cell>
          <cell r="C348">
            <v>7</v>
          </cell>
          <cell r="D348" t="str">
            <v>GI091493</v>
          </cell>
          <cell r="E348">
            <v>20090331</v>
          </cell>
          <cell r="F348" t="str">
            <v>7282</v>
          </cell>
          <cell r="G348" t="str">
            <v>IES INVERT ELECTRIC SYSTEMS LTD.</v>
          </cell>
          <cell r="H348" t="str">
            <v>STOCK SALES</v>
          </cell>
          <cell r="I348">
            <v>222</v>
          </cell>
          <cell r="J348" t="str">
            <v>Mar-2009</v>
          </cell>
          <cell r="K348" t="str">
            <v>Mar-2009</v>
          </cell>
          <cell r="L348" t="str">
            <v>GF</v>
          </cell>
          <cell r="M348" t="str">
            <v>INVERTER</v>
          </cell>
          <cell r="N348" t="str">
            <v>PCS</v>
          </cell>
          <cell r="O348">
            <v>248</v>
          </cell>
          <cell r="P348">
            <v>269</v>
          </cell>
          <cell r="Q348" t="str">
            <v>ECO</v>
          </cell>
          <cell r="R348">
            <v>0</v>
          </cell>
          <cell r="S348">
            <v>268.89999999999998</v>
          </cell>
          <cell r="T348">
            <v>1075.5999999999999</v>
          </cell>
          <cell r="U348">
            <v>4</v>
          </cell>
        </row>
        <row r="349">
          <cell r="A349" t="str">
            <v>FRN5.5F1S-4E</v>
          </cell>
          <cell r="B349" t="str">
            <v>GS091002</v>
          </cell>
          <cell r="C349">
            <v>5</v>
          </cell>
          <cell r="D349" t="str">
            <v>GI091497</v>
          </cell>
          <cell r="E349">
            <v>20090331</v>
          </cell>
          <cell r="F349" t="str">
            <v>7282</v>
          </cell>
          <cell r="G349" t="str">
            <v>IES INVERT ELECTRIC SYSTEMS LTD.</v>
          </cell>
          <cell r="H349" t="str">
            <v>STOCK SALES</v>
          </cell>
          <cell r="I349">
            <v>206</v>
          </cell>
          <cell r="J349" t="str">
            <v>Mar-2009</v>
          </cell>
          <cell r="K349" t="str">
            <v>Mar-2009</v>
          </cell>
          <cell r="L349" t="str">
            <v>GF</v>
          </cell>
          <cell r="M349" t="str">
            <v>INVERTER</v>
          </cell>
          <cell r="N349" t="str">
            <v>PCS</v>
          </cell>
          <cell r="O349">
            <v>248</v>
          </cell>
          <cell r="P349">
            <v>269</v>
          </cell>
          <cell r="Q349" t="str">
            <v>ECO</v>
          </cell>
          <cell r="R349">
            <v>0</v>
          </cell>
          <cell r="S349">
            <v>268.89999999999998</v>
          </cell>
          <cell r="T349">
            <v>4302.3999999999996</v>
          </cell>
          <cell r="U349">
            <v>16</v>
          </cell>
        </row>
        <row r="350">
          <cell r="A350" t="str">
            <v>FRN55F1S-4E</v>
          </cell>
          <cell r="B350" t="str">
            <v>GS083876</v>
          </cell>
          <cell r="C350">
            <v>7</v>
          </cell>
          <cell r="D350" t="str">
            <v>GI091170</v>
          </cell>
          <cell r="E350">
            <v>20090313</v>
          </cell>
          <cell r="F350" t="str">
            <v>7282</v>
          </cell>
          <cell r="G350" t="str">
            <v>IES INVERT ELECTRIC SYSTEMS LTD.</v>
          </cell>
          <cell r="H350" t="str">
            <v>STOCK SALES</v>
          </cell>
          <cell r="I350">
            <v>0</v>
          </cell>
          <cell r="J350" t="str">
            <v>Mar-2009</v>
          </cell>
          <cell r="K350" t="str">
            <v>Mar-2009</v>
          </cell>
          <cell r="L350" t="str">
            <v>GF</v>
          </cell>
          <cell r="M350" t="str">
            <v>INVERTER</v>
          </cell>
          <cell r="N350" t="str">
            <v>PCS</v>
          </cell>
          <cell r="O350">
            <v>5</v>
          </cell>
          <cell r="P350">
            <v>1319</v>
          </cell>
          <cell r="Q350" t="str">
            <v>ECO</v>
          </cell>
          <cell r="R350">
            <v>0</v>
          </cell>
          <cell r="S350">
            <v>1319.4</v>
          </cell>
          <cell r="T350">
            <v>6597</v>
          </cell>
          <cell r="U350">
            <v>5</v>
          </cell>
        </row>
        <row r="351">
          <cell r="A351" t="str">
            <v>FRN55F1S-4E</v>
          </cell>
          <cell r="B351" t="str">
            <v>GS090412</v>
          </cell>
          <cell r="C351">
            <v>1</v>
          </cell>
          <cell r="D351" t="str">
            <v>GI091493</v>
          </cell>
          <cell r="E351">
            <v>20090331</v>
          </cell>
          <cell r="F351" t="str">
            <v>7282</v>
          </cell>
          <cell r="G351" t="str">
            <v>IES INVERT ELECTRIC SYSTEMS LTD.</v>
          </cell>
          <cell r="H351" t="str">
            <v>STOCK SALES</v>
          </cell>
          <cell r="I351">
            <v>1</v>
          </cell>
          <cell r="J351" t="str">
            <v>Mar-2009</v>
          </cell>
          <cell r="K351" t="str">
            <v>Mar-2009</v>
          </cell>
          <cell r="L351" t="str">
            <v>GF</v>
          </cell>
          <cell r="M351" t="str">
            <v>INVERTER</v>
          </cell>
          <cell r="N351" t="str">
            <v>PCS</v>
          </cell>
          <cell r="O351">
            <v>5</v>
          </cell>
          <cell r="P351">
            <v>1319</v>
          </cell>
          <cell r="Q351" t="str">
            <v>ECO</v>
          </cell>
          <cell r="R351">
            <v>0</v>
          </cell>
          <cell r="S351">
            <v>1319.4</v>
          </cell>
          <cell r="T351">
            <v>1319.4</v>
          </cell>
          <cell r="U351">
            <v>1</v>
          </cell>
        </row>
        <row r="352">
          <cell r="A352" t="str">
            <v>FRN55F1S-4E</v>
          </cell>
          <cell r="B352" t="str">
            <v>GS083876</v>
          </cell>
          <cell r="C352">
            <v>7</v>
          </cell>
          <cell r="D352" t="str">
            <v>GI091495</v>
          </cell>
          <cell r="E352">
            <v>20090331</v>
          </cell>
          <cell r="F352" t="str">
            <v>7282</v>
          </cell>
          <cell r="G352" t="str">
            <v>IES INVERT ELECTRIC SYSTEMS LTD.</v>
          </cell>
          <cell r="H352" t="str">
            <v>STOCK SALES</v>
          </cell>
          <cell r="I352">
            <v>0</v>
          </cell>
          <cell r="J352" t="str">
            <v>Mar-2009</v>
          </cell>
          <cell r="K352" t="str">
            <v>Mar-2009</v>
          </cell>
          <cell r="L352" t="str">
            <v>GF</v>
          </cell>
          <cell r="M352" t="str">
            <v>INVERTER</v>
          </cell>
          <cell r="N352" t="str">
            <v>PCS</v>
          </cell>
          <cell r="O352">
            <v>5</v>
          </cell>
          <cell r="P352">
            <v>1319</v>
          </cell>
          <cell r="Q352" t="str">
            <v>ECO</v>
          </cell>
          <cell r="R352">
            <v>0</v>
          </cell>
          <cell r="S352">
            <v>1319.4</v>
          </cell>
          <cell r="T352">
            <v>1319.4</v>
          </cell>
          <cell r="U352">
            <v>1</v>
          </cell>
        </row>
        <row r="353">
          <cell r="A353" t="str">
            <v>FRN7.5F1L-4E</v>
          </cell>
          <cell r="B353" t="str">
            <v>GS090425</v>
          </cell>
          <cell r="C353">
            <v>1</v>
          </cell>
          <cell r="D353" t="str">
            <v>GI091131</v>
          </cell>
          <cell r="E353">
            <v>20090310</v>
          </cell>
          <cell r="F353" t="str">
            <v>7412</v>
          </cell>
          <cell r="G353" t="str">
            <v>BOLIN TECHNOLOGIES GMBH</v>
          </cell>
          <cell r="H353" t="str">
            <v>STOCK SALES</v>
          </cell>
          <cell r="I353">
            <v>3</v>
          </cell>
          <cell r="J353" t="str">
            <v>Mar-2009</v>
          </cell>
          <cell r="K353" t="str">
            <v>Mar-2009</v>
          </cell>
          <cell r="L353" t="str">
            <v>GF</v>
          </cell>
          <cell r="M353" t="str">
            <v>INVERTER</v>
          </cell>
          <cell r="N353" t="str">
            <v>PCS</v>
          </cell>
          <cell r="O353">
            <v>7</v>
          </cell>
          <cell r="P353">
            <v>621</v>
          </cell>
          <cell r="Q353" t="str">
            <v>ECO</v>
          </cell>
          <cell r="R353">
            <v>0</v>
          </cell>
          <cell r="S353">
            <v>621.23</v>
          </cell>
          <cell r="T353">
            <v>2484.92</v>
          </cell>
          <cell r="U353">
            <v>4</v>
          </cell>
        </row>
        <row r="354">
          <cell r="A354" t="str">
            <v>FRN7.5F1L-4E</v>
          </cell>
          <cell r="B354" t="str">
            <v>GS090425</v>
          </cell>
          <cell r="C354">
            <v>8</v>
          </cell>
          <cell r="D354" t="str">
            <v>GI091131</v>
          </cell>
          <cell r="E354">
            <v>20090310</v>
          </cell>
          <cell r="F354" t="str">
            <v>7412</v>
          </cell>
          <cell r="G354" t="str">
            <v>BOLIN TECHNOLOGIES GMBH</v>
          </cell>
          <cell r="H354" t="str">
            <v>STOCK SALES</v>
          </cell>
          <cell r="I354">
            <v>1</v>
          </cell>
          <cell r="J354" t="str">
            <v>Mar-2009</v>
          </cell>
          <cell r="K354" t="str">
            <v>Mar-2009</v>
          </cell>
          <cell r="L354" t="str">
            <v>GF</v>
          </cell>
          <cell r="M354" t="str">
            <v>INVERTER</v>
          </cell>
          <cell r="N354" t="str">
            <v>PCS</v>
          </cell>
          <cell r="O354">
            <v>7</v>
          </cell>
          <cell r="P354">
            <v>621</v>
          </cell>
          <cell r="Q354" t="str">
            <v>ECO</v>
          </cell>
          <cell r="R354">
            <v>0</v>
          </cell>
          <cell r="S354">
            <v>621.23</v>
          </cell>
          <cell r="T354">
            <v>1242.46</v>
          </cell>
          <cell r="U354">
            <v>2</v>
          </cell>
        </row>
        <row r="355">
          <cell r="A355" t="str">
            <v>FRN7.5F1S-4E</v>
          </cell>
          <cell r="B355" t="str">
            <v>GS090961</v>
          </cell>
          <cell r="C355">
            <v>1</v>
          </cell>
          <cell r="D355" t="str">
            <v>GI091192</v>
          </cell>
          <cell r="E355">
            <v>20090313</v>
          </cell>
          <cell r="F355" t="str">
            <v>4380</v>
          </cell>
          <cell r="G355" t="str">
            <v>AMTEK,  SPOL. S R.0.</v>
          </cell>
          <cell r="H355" t="str">
            <v>STOCK SALES</v>
          </cell>
          <cell r="I355">
            <v>173</v>
          </cell>
          <cell r="J355" t="str">
            <v>Mar-2009</v>
          </cell>
          <cell r="K355" t="str">
            <v>Mar-2009</v>
          </cell>
          <cell r="L355" t="str">
            <v>GF</v>
          </cell>
          <cell r="M355" t="str">
            <v>INVERTER</v>
          </cell>
          <cell r="N355" t="str">
            <v>PCS</v>
          </cell>
          <cell r="O355">
            <v>173</v>
          </cell>
          <cell r="P355">
            <v>281</v>
          </cell>
          <cell r="Q355" t="str">
            <v>ECO</v>
          </cell>
          <cell r="R355">
            <v>0</v>
          </cell>
          <cell r="S355">
            <v>281.0104</v>
          </cell>
          <cell r="T355">
            <v>281.0104</v>
          </cell>
          <cell r="U355">
            <v>1</v>
          </cell>
        </row>
        <row r="356">
          <cell r="A356" t="str">
            <v>FRN7.5F1S-4E</v>
          </cell>
          <cell r="B356" t="str">
            <v>GS091069</v>
          </cell>
          <cell r="C356">
            <v>3</v>
          </cell>
          <cell r="D356" t="str">
            <v>GI091316</v>
          </cell>
          <cell r="E356">
            <v>20090323</v>
          </cell>
          <cell r="F356" t="str">
            <v>7781</v>
          </cell>
          <cell r="G356" t="str">
            <v>ELEKTRO LETSCHE</v>
          </cell>
          <cell r="H356" t="str">
            <v>STOCK SALES</v>
          </cell>
          <cell r="I356">
            <v>171</v>
          </cell>
          <cell r="J356" t="str">
            <v>Mar-2009</v>
          </cell>
          <cell r="K356" t="str">
            <v>Mar-2009</v>
          </cell>
          <cell r="L356" t="str">
            <v>GF</v>
          </cell>
          <cell r="M356" t="str">
            <v>INVERTER</v>
          </cell>
          <cell r="N356" t="str">
            <v>PCS</v>
          </cell>
          <cell r="O356">
            <v>173</v>
          </cell>
          <cell r="P356">
            <v>281</v>
          </cell>
          <cell r="Q356" t="str">
            <v>ECO</v>
          </cell>
          <cell r="R356">
            <v>0</v>
          </cell>
          <cell r="S356">
            <v>281.0104</v>
          </cell>
          <cell r="T356">
            <v>562.02080000000001</v>
          </cell>
          <cell r="U356">
            <v>2</v>
          </cell>
        </row>
        <row r="357">
          <cell r="A357" t="str">
            <v>FRN7.5F1S-4E</v>
          </cell>
          <cell r="B357" t="str">
            <v>GS091031</v>
          </cell>
          <cell r="C357">
            <v>1</v>
          </cell>
          <cell r="D357" t="str">
            <v>GI091305</v>
          </cell>
          <cell r="E357">
            <v>20090325</v>
          </cell>
          <cell r="F357" t="str">
            <v>7239</v>
          </cell>
          <cell r="G357" t="str">
            <v>NPP BELSOFT INC.</v>
          </cell>
          <cell r="H357" t="str">
            <v>STOCK SALES</v>
          </cell>
          <cell r="I357">
            <v>170</v>
          </cell>
          <cell r="J357" t="str">
            <v>Mar-2009</v>
          </cell>
          <cell r="K357" t="str">
            <v>Mar-2009</v>
          </cell>
          <cell r="L357" t="str">
            <v>GF</v>
          </cell>
          <cell r="M357" t="str">
            <v>INVERTER</v>
          </cell>
          <cell r="N357" t="str">
            <v>PCS</v>
          </cell>
          <cell r="O357">
            <v>173</v>
          </cell>
          <cell r="P357">
            <v>281</v>
          </cell>
          <cell r="Q357" t="str">
            <v>ECO</v>
          </cell>
          <cell r="R357">
            <v>0</v>
          </cell>
          <cell r="S357">
            <v>281.0104</v>
          </cell>
          <cell r="T357">
            <v>281.0104</v>
          </cell>
          <cell r="U357">
            <v>1</v>
          </cell>
        </row>
        <row r="358">
          <cell r="A358" t="str">
            <v>FRN7.5F1S-4E</v>
          </cell>
          <cell r="B358" t="str">
            <v>GS091210</v>
          </cell>
          <cell r="C358">
            <v>4</v>
          </cell>
          <cell r="D358" t="str">
            <v>GI091483</v>
          </cell>
          <cell r="E358">
            <v>20090331</v>
          </cell>
          <cell r="F358" t="str">
            <v>4080</v>
          </cell>
          <cell r="G358" t="str">
            <v>SIDE SERVICIO INDUSTRIAL DE ELECTRONICA SA</v>
          </cell>
          <cell r="H358" t="str">
            <v>STOCK SALES</v>
          </cell>
          <cell r="I358">
            <v>168</v>
          </cell>
          <cell r="J358" t="str">
            <v>Mar-2009</v>
          </cell>
          <cell r="K358" t="str">
            <v>Mar-2009</v>
          </cell>
          <cell r="L358" t="str">
            <v>GF</v>
          </cell>
          <cell r="M358" t="str">
            <v>INVERTER</v>
          </cell>
          <cell r="N358" t="str">
            <v>PCS</v>
          </cell>
          <cell r="O358">
            <v>173</v>
          </cell>
          <cell r="P358">
            <v>281</v>
          </cell>
          <cell r="Q358" t="str">
            <v>ECO</v>
          </cell>
          <cell r="R358">
            <v>0</v>
          </cell>
          <cell r="S358">
            <v>281.0104</v>
          </cell>
          <cell r="T358">
            <v>562.02080000000001</v>
          </cell>
          <cell r="U358">
            <v>2</v>
          </cell>
        </row>
        <row r="359">
          <cell r="A359" t="str">
            <v>FRN7.5F1S-4E</v>
          </cell>
          <cell r="B359" t="str">
            <v>GS090412</v>
          </cell>
          <cell r="C359">
            <v>3</v>
          </cell>
          <cell r="D359" t="str">
            <v>GI091493</v>
          </cell>
          <cell r="E359">
            <v>20090331</v>
          </cell>
          <cell r="F359" t="str">
            <v>7282</v>
          </cell>
          <cell r="G359" t="str">
            <v>IES INVERT ELECTRIC SYSTEMS LTD.</v>
          </cell>
          <cell r="H359" t="str">
            <v>STOCK SALES</v>
          </cell>
          <cell r="I359">
            <v>162</v>
          </cell>
          <cell r="J359" t="str">
            <v>Mar-2009</v>
          </cell>
          <cell r="K359" t="str">
            <v>Mar-2009</v>
          </cell>
          <cell r="L359" t="str">
            <v>GF</v>
          </cell>
          <cell r="M359" t="str">
            <v>INVERTER</v>
          </cell>
          <cell r="N359" t="str">
            <v>PCS</v>
          </cell>
          <cell r="O359">
            <v>173</v>
          </cell>
          <cell r="P359">
            <v>281</v>
          </cell>
          <cell r="Q359" t="str">
            <v>ECO</v>
          </cell>
          <cell r="R359">
            <v>0</v>
          </cell>
          <cell r="S359">
            <v>281.0104</v>
          </cell>
          <cell r="T359">
            <v>1686.0624</v>
          </cell>
          <cell r="U359">
            <v>6</v>
          </cell>
        </row>
        <row r="360">
          <cell r="A360" t="str">
            <v>FRN7.5F1S-4E</v>
          </cell>
          <cell r="B360" t="str">
            <v>GS091002</v>
          </cell>
          <cell r="C360">
            <v>6</v>
          </cell>
          <cell r="D360" t="str">
            <v>GI091497</v>
          </cell>
          <cell r="E360">
            <v>20090331</v>
          </cell>
          <cell r="F360" t="str">
            <v>7282</v>
          </cell>
          <cell r="G360" t="str">
            <v>IES INVERT ELECTRIC SYSTEMS LTD.</v>
          </cell>
          <cell r="H360" t="str">
            <v>STOCK SALES</v>
          </cell>
          <cell r="I360">
            <v>161</v>
          </cell>
          <cell r="J360" t="str">
            <v>Mar-2009</v>
          </cell>
          <cell r="K360" t="str">
            <v>Mar-2009</v>
          </cell>
          <cell r="L360" t="str">
            <v>GF</v>
          </cell>
          <cell r="M360" t="str">
            <v>INVERTER</v>
          </cell>
          <cell r="N360" t="str">
            <v>PCS</v>
          </cell>
          <cell r="O360">
            <v>173</v>
          </cell>
          <cell r="P360">
            <v>281</v>
          </cell>
          <cell r="Q360" t="str">
            <v>ECO</v>
          </cell>
          <cell r="R360">
            <v>0</v>
          </cell>
          <cell r="S360">
            <v>281.0104</v>
          </cell>
          <cell r="T360">
            <v>281.0104</v>
          </cell>
          <cell r="U360">
            <v>1</v>
          </cell>
        </row>
        <row r="361">
          <cell r="A361" t="str">
            <v>FRN0.4G1E-4E</v>
          </cell>
          <cell r="B361" t="str">
            <v>GS090300</v>
          </cell>
          <cell r="C361">
            <v>13</v>
          </cell>
          <cell r="D361" t="str">
            <v>GI091252</v>
          </cell>
          <cell r="E361">
            <v>20090318</v>
          </cell>
          <cell r="F361" t="str">
            <v>4540</v>
          </cell>
          <cell r="G361" t="str">
            <v>PETER ELECTRONIC GMBH &amp; CO. KG</v>
          </cell>
          <cell r="H361" t="str">
            <v>STOCK SALES</v>
          </cell>
          <cell r="I361">
            <v>15</v>
          </cell>
          <cell r="J361" t="str">
            <v>Mar-2009</v>
          </cell>
          <cell r="K361" t="str">
            <v>Mar-2009</v>
          </cell>
          <cell r="L361" t="str">
            <v>GF</v>
          </cell>
          <cell r="M361" t="str">
            <v>INVERTER</v>
          </cell>
          <cell r="N361" t="str">
            <v>PCS</v>
          </cell>
          <cell r="O361">
            <v>0</v>
          </cell>
          <cell r="P361">
            <v>98</v>
          </cell>
          <cell r="Q361" t="str">
            <v>FRN-G11S-4EN &lt; 22KW (G511)</v>
          </cell>
          <cell r="R361">
            <v>0</v>
          </cell>
          <cell r="S361">
            <v>97.71</v>
          </cell>
          <cell r="T361">
            <v>293.13</v>
          </cell>
          <cell r="U361">
            <v>3</v>
          </cell>
        </row>
        <row r="362">
          <cell r="A362" t="str">
            <v>FRN0.4G1E-4E</v>
          </cell>
          <cell r="B362" t="str">
            <v>GS090190</v>
          </cell>
          <cell r="C362">
            <v>3</v>
          </cell>
          <cell r="D362" t="str">
            <v>GI091254</v>
          </cell>
          <cell r="E362">
            <v>20090323</v>
          </cell>
          <cell r="F362" t="str">
            <v>7274</v>
          </cell>
          <cell r="G362" t="str">
            <v>SAM GMBH</v>
          </cell>
          <cell r="H362" t="str">
            <v>STOCK SALES</v>
          </cell>
          <cell r="I362">
            <v>14</v>
          </cell>
          <cell r="J362" t="str">
            <v>Mar-2009</v>
          </cell>
          <cell r="K362" t="str">
            <v>Mar-2009</v>
          </cell>
          <cell r="L362" t="str">
            <v>GF</v>
          </cell>
          <cell r="M362" t="str">
            <v>INVERTER</v>
          </cell>
          <cell r="N362" t="str">
            <v>PCS</v>
          </cell>
          <cell r="O362">
            <v>0</v>
          </cell>
          <cell r="P362">
            <v>98</v>
          </cell>
          <cell r="Q362" t="str">
            <v>FRN-G11S-4EN &lt; 22KW (G511)</v>
          </cell>
          <cell r="R362">
            <v>0</v>
          </cell>
          <cell r="S362">
            <v>97.71</v>
          </cell>
          <cell r="T362">
            <v>97.71</v>
          </cell>
          <cell r="U362">
            <v>1</v>
          </cell>
        </row>
        <row r="363">
          <cell r="A363" t="str">
            <v>FRN0.4G1E-4E</v>
          </cell>
          <cell r="B363" t="str">
            <v>GS091042</v>
          </cell>
          <cell r="C363">
            <v>1</v>
          </cell>
          <cell r="D363" t="str">
            <v>GI091297</v>
          </cell>
          <cell r="E363">
            <v>20090323</v>
          </cell>
          <cell r="F363" t="str">
            <v>4810</v>
          </cell>
          <cell r="G363" t="str">
            <v>SST SERVO-SYSTEMTECHNIK GMBH</v>
          </cell>
          <cell r="H363" t="str">
            <v>STOCK SALES</v>
          </cell>
          <cell r="I363">
            <v>12</v>
          </cell>
          <cell r="J363" t="str">
            <v>Mar-2009</v>
          </cell>
          <cell r="K363" t="str">
            <v>Mar-2009</v>
          </cell>
          <cell r="L363" t="str">
            <v>GF</v>
          </cell>
          <cell r="M363" t="str">
            <v>INVERTER</v>
          </cell>
          <cell r="N363" t="str">
            <v>PCS</v>
          </cell>
          <cell r="O363">
            <v>0</v>
          </cell>
          <cell r="P363">
            <v>98</v>
          </cell>
          <cell r="Q363" t="str">
            <v>FRN-G11S-4EN &lt; 22KW (G511)</v>
          </cell>
          <cell r="R363">
            <v>0</v>
          </cell>
          <cell r="S363">
            <v>97.71</v>
          </cell>
          <cell r="T363">
            <v>195.42</v>
          </cell>
          <cell r="U363">
            <v>2</v>
          </cell>
        </row>
        <row r="364">
          <cell r="A364" t="str">
            <v>FRN0.75G1E-4E</v>
          </cell>
          <cell r="B364" t="str">
            <v>GS090721</v>
          </cell>
          <cell r="C364">
            <v>1</v>
          </cell>
          <cell r="D364" t="str">
            <v>GI091156</v>
          </cell>
          <cell r="E364">
            <v>20090312</v>
          </cell>
          <cell r="F364" t="str">
            <v>7088</v>
          </cell>
          <cell r="G364" t="str">
            <v>ROVEMA VERPACKUNGSMASCHINEN GMBH</v>
          </cell>
          <cell r="H364" t="str">
            <v>STOCK SALES</v>
          </cell>
          <cell r="I364">
            <v>17</v>
          </cell>
          <cell r="J364" t="str">
            <v>Mar-2009</v>
          </cell>
          <cell r="K364" t="str">
            <v>Mar-2009</v>
          </cell>
          <cell r="L364" t="str">
            <v>GF</v>
          </cell>
          <cell r="M364" t="str">
            <v>INVERTER</v>
          </cell>
          <cell r="N364" t="str">
            <v>PCS</v>
          </cell>
          <cell r="O364">
            <v>3</v>
          </cell>
          <cell r="P364">
            <v>122</v>
          </cell>
          <cell r="Q364" t="str">
            <v>FRN-G11S-4EN &lt; 22KW (G511)</v>
          </cell>
          <cell r="R364">
            <v>0</v>
          </cell>
          <cell r="S364">
            <v>121.88939999999999</v>
          </cell>
          <cell r="T364">
            <v>121.88939999999999</v>
          </cell>
          <cell r="U364">
            <v>1</v>
          </cell>
        </row>
        <row r="365">
          <cell r="A365" t="str">
            <v>FRN0.75G1E-4E</v>
          </cell>
          <cell r="B365" t="str">
            <v>GS090512</v>
          </cell>
          <cell r="C365">
            <v>1</v>
          </cell>
          <cell r="D365" t="str">
            <v>GI091158</v>
          </cell>
          <cell r="E365">
            <v>20090312</v>
          </cell>
          <cell r="F365" t="str">
            <v>7088</v>
          </cell>
          <cell r="G365" t="str">
            <v>ROVEMA VERPACKUNGSMASCHINEN GMBH</v>
          </cell>
          <cell r="H365" t="str">
            <v>STOCK SALES</v>
          </cell>
          <cell r="I365">
            <v>16</v>
          </cell>
          <cell r="J365" t="str">
            <v>Mar-2009</v>
          </cell>
          <cell r="K365" t="str">
            <v>Mar-2009</v>
          </cell>
          <cell r="L365" t="str">
            <v>GF</v>
          </cell>
          <cell r="M365" t="str">
            <v>INVERTER</v>
          </cell>
          <cell r="N365" t="str">
            <v>PCS</v>
          </cell>
          <cell r="O365">
            <v>3</v>
          </cell>
          <cell r="P365">
            <v>122</v>
          </cell>
          <cell r="Q365" t="str">
            <v>FRN-G11S-4EN &lt; 22KW (G511)</v>
          </cell>
          <cell r="R365">
            <v>0</v>
          </cell>
          <cell r="S365">
            <v>121.88939999999999</v>
          </cell>
          <cell r="T365">
            <v>121.88939999999999</v>
          </cell>
          <cell r="U365">
            <v>1</v>
          </cell>
        </row>
        <row r="366">
          <cell r="A366" t="str">
            <v>FRN0.75G1E-4E</v>
          </cell>
          <cell r="B366" t="str">
            <v>GS090893</v>
          </cell>
          <cell r="C366">
            <v>2</v>
          </cell>
          <cell r="D366" t="str">
            <v>GI091207</v>
          </cell>
          <cell r="E366">
            <v>20090316</v>
          </cell>
          <cell r="F366" t="str">
            <v>5200</v>
          </cell>
          <cell r="G366" t="str">
            <v>A.F. ELECTRONICS MOTOR CONTROL</v>
          </cell>
          <cell r="H366" t="str">
            <v>STOCK SALES</v>
          </cell>
          <cell r="I366">
            <v>15</v>
          </cell>
          <cell r="J366" t="str">
            <v>Mar-2009</v>
          </cell>
          <cell r="K366" t="str">
            <v>Mar-2009</v>
          </cell>
          <cell r="L366" t="str">
            <v>GF</v>
          </cell>
          <cell r="M366" t="str">
            <v>INVERTER</v>
          </cell>
          <cell r="N366" t="str">
            <v>PCS</v>
          </cell>
          <cell r="O366">
            <v>3</v>
          </cell>
          <cell r="P366">
            <v>122</v>
          </cell>
          <cell r="Q366" t="str">
            <v>FRN-G11S-4EN &lt; 22KW (G511)</v>
          </cell>
          <cell r="R366">
            <v>0</v>
          </cell>
          <cell r="S366">
            <v>121.88939999999999</v>
          </cell>
          <cell r="T366">
            <v>121.88939999999999</v>
          </cell>
          <cell r="U366">
            <v>1</v>
          </cell>
        </row>
        <row r="367">
          <cell r="A367" t="str">
            <v>FRN0.75G1E-4E</v>
          </cell>
          <cell r="B367" t="str">
            <v>GS091215</v>
          </cell>
          <cell r="C367">
            <v>1</v>
          </cell>
          <cell r="D367" t="str">
            <v>GI091488</v>
          </cell>
          <cell r="E367">
            <v>20090331</v>
          </cell>
          <cell r="F367" t="str">
            <v>7088</v>
          </cell>
          <cell r="G367" t="str">
            <v>ROVEMA VERPACKUNGSMASCHINEN GMBH</v>
          </cell>
          <cell r="H367" t="str">
            <v>STOCK SALES</v>
          </cell>
          <cell r="I367">
            <v>13</v>
          </cell>
          <cell r="J367" t="str">
            <v>Mar-2009</v>
          </cell>
          <cell r="K367" t="str">
            <v>Mar-2009</v>
          </cell>
          <cell r="L367" t="str">
            <v>GF</v>
          </cell>
          <cell r="M367" t="str">
            <v>INVERTER</v>
          </cell>
          <cell r="N367" t="str">
            <v>PCS</v>
          </cell>
          <cell r="O367">
            <v>3</v>
          </cell>
          <cell r="P367">
            <v>122</v>
          </cell>
          <cell r="Q367" t="str">
            <v>FRN-G11S-4EN &lt; 22KW (G511)</v>
          </cell>
          <cell r="R367">
            <v>0</v>
          </cell>
          <cell r="S367">
            <v>121.88939999999999</v>
          </cell>
          <cell r="T367">
            <v>243.77879999999999</v>
          </cell>
          <cell r="U367">
            <v>2</v>
          </cell>
        </row>
        <row r="368">
          <cell r="A368" t="str">
            <v>FRN1.5G1E-4E</v>
          </cell>
          <cell r="B368" t="str">
            <v>GS091130</v>
          </cell>
          <cell r="C368">
            <v>3</v>
          </cell>
          <cell r="D368" t="str">
            <v>GI091392</v>
          </cell>
          <cell r="E368">
            <v>20090326</v>
          </cell>
          <cell r="F368" t="str">
            <v>4080</v>
          </cell>
          <cell r="G368" t="str">
            <v>SIDE SERVICIO INDUSTRIAL DE ELECTRONICA SA</v>
          </cell>
          <cell r="H368" t="str">
            <v>STOCK SALES</v>
          </cell>
          <cell r="I368">
            <v>37</v>
          </cell>
          <cell r="J368" t="str">
            <v>Mar-2009</v>
          </cell>
          <cell r="K368" t="str">
            <v>Mar-2009</v>
          </cell>
          <cell r="L368" t="str">
            <v>GF</v>
          </cell>
          <cell r="M368" t="str">
            <v>INVERTER</v>
          </cell>
          <cell r="N368" t="str">
            <v>PCS</v>
          </cell>
          <cell r="O368">
            <v>39</v>
          </cell>
          <cell r="P368">
            <v>148</v>
          </cell>
          <cell r="Q368" t="str">
            <v>FRN-G11S-4EN &lt; 22KW (G511)</v>
          </cell>
          <cell r="R368">
            <v>0</v>
          </cell>
          <cell r="S368">
            <v>148.3997</v>
          </cell>
          <cell r="T368">
            <v>1038.7979</v>
          </cell>
          <cell r="U368">
            <v>7</v>
          </cell>
        </row>
        <row r="369">
          <cell r="A369" t="str">
            <v>FRN1.5G1E-4E</v>
          </cell>
          <cell r="B369" t="str">
            <v>GS091196</v>
          </cell>
          <cell r="C369">
            <v>1</v>
          </cell>
          <cell r="D369" t="str">
            <v>GI091477</v>
          </cell>
          <cell r="E369">
            <v>20090331</v>
          </cell>
          <cell r="F369" t="str">
            <v>7274</v>
          </cell>
          <cell r="G369" t="str">
            <v>SAM GMBH</v>
          </cell>
          <cell r="H369" t="str">
            <v>STOCK SALES</v>
          </cell>
          <cell r="I369">
            <v>36</v>
          </cell>
          <cell r="J369" t="str">
            <v>Mar-2009</v>
          </cell>
          <cell r="K369" t="str">
            <v>Mar-2009</v>
          </cell>
          <cell r="L369" t="str">
            <v>GF</v>
          </cell>
          <cell r="M369" t="str">
            <v>INVERTER</v>
          </cell>
          <cell r="N369" t="str">
            <v>PCS</v>
          </cell>
          <cell r="O369">
            <v>39</v>
          </cell>
          <cell r="P369">
            <v>148</v>
          </cell>
          <cell r="Q369" t="str">
            <v>FRN-G11S-4EN &lt; 22KW (G511)</v>
          </cell>
          <cell r="R369">
            <v>0</v>
          </cell>
          <cell r="S369">
            <v>148.3997</v>
          </cell>
          <cell r="T369">
            <v>148.3997</v>
          </cell>
          <cell r="U369">
            <v>1</v>
          </cell>
        </row>
        <row r="370">
          <cell r="A370" t="str">
            <v>FRN1.5G1S-2J</v>
          </cell>
          <cell r="B370" t="str">
            <v>GS084116</v>
          </cell>
          <cell r="C370">
            <v>2</v>
          </cell>
          <cell r="D370" t="str">
            <v>GI091175</v>
          </cell>
          <cell r="E370">
            <v>20090313</v>
          </cell>
          <cell r="F370" t="str">
            <v>7271</v>
          </cell>
          <cell r="G370" t="str">
            <v>LOENNE SCANDINAVIA A. S. (S)</v>
          </cell>
          <cell r="H370" t="str">
            <v>STOCK SALES</v>
          </cell>
          <cell r="I370">
            <v>7</v>
          </cell>
          <cell r="J370" t="str">
            <v>Mar-2009</v>
          </cell>
          <cell r="K370" t="str">
            <v>Mar-2009</v>
          </cell>
          <cell r="L370" t="str">
            <v>GF</v>
          </cell>
          <cell r="M370" t="str">
            <v>INVERTER</v>
          </cell>
          <cell r="N370" t="str">
            <v>PCS</v>
          </cell>
          <cell r="O370">
            <v>0</v>
          </cell>
          <cell r="P370">
            <v>175</v>
          </cell>
          <cell r="Q370" t="str">
            <v>FRN-G11S-4EN &lt; 22KW (G511)</v>
          </cell>
          <cell r="R370">
            <v>0</v>
          </cell>
          <cell r="S370">
            <v>175.13</v>
          </cell>
          <cell r="T370">
            <v>525.39</v>
          </cell>
          <cell r="U370">
            <v>3</v>
          </cell>
        </row>
        <row r="371">
          <cell r="A371" t="str">
            <v>FRN1.5G1S-2J</v>
          </cell>
          <cell r="B371" t="str">
            <v>GS084023</v>
          </cell>
          <cell r="C371">
            <v>2</v>
          </cell>
          <cell r="D371" t="str">
            <v>GI091174</v>
          </cell>
          <cell r="E371">
            <v>20090313</v>
          </cell>
          <cell r="F371" t="str">
            <v>4060</v>
          </cell>
          <cell r="G371" t="str">
            <v>LOENNE SCANDINAVIA A.S. (N)</v>
          </cell>
          <cell r="H371" t="str">
            <v>STOCK SALES</v>
          </cell>
          <cell r="I371">
            <v>5</v>
          </cell>
          <cell r="J371" t="str">
            <v>Mar-2009</v>
          </cell>
          <cell r="K371" t="str">
            <v>Mar-2009</v>
          </cell>
          <cell r="L371" t="str">
            <v>GF</v>
          </cell>
          <cell r="M371" t="str">
            <v>INVERTER</v>
          </cell>
          <cell r="N371" t="str">
            <v>PCS</v>
          </cell>
          <cell r="O371">
            <v>0</v>
          </cell>
          <cell r="P371">
            <v>175</v>
          </cell>
          <cell r="Q371" t="str">
            <v>FRN-G11S-4EN &lt; 22KW (G511)</v>
          </cell>
          <cell r="R371">
            <v>0</v>
          </cell>
          <cell r="S371">
            <v>175.13</v>
          </cell>
          <cell r="T371">
            <v>350.26</v>
          </cell>
          <cell r="U371">
            <v>2</v>
          </cell>
        </row>
        <row r="372">
          <cell r="A372" t="str">
            <v>FRN1.5G1S-2J</v>
          </cell>
          <cell r="B372" t="str">
            <v>GS083974</v>
          </cell>
          <cell r="C372">
            <v>2</v>
          </cell>
          <cell r="D372" t="str">
            <v>GI091176</v>
          </cell>
          <cell r="E372">
            <v>20090313</v>
          </cell>
          <cell r="F372" t="str">
            <v>4060</v>
          </cell>
          <cell r="G372" t="str">
            <v>LOENNE SCANDINAVIA A.S. (N)</v>
          </cell>
          <cell r="H372" t="str">
            <v>STOCK SALES</v>
          </cell>
          <cell r="I372">
            <v>3</v>
          </cell>
          <cell r="J372" t="str">
            <v>Mar-2009</v>
          </cell>
          <cell r="K372" t="str">
            <v>Mar-2009</v>
          </cell>
          <cell r="L372" t="str">
            <v>GF</v>
          </cell>
          <cell r="M372" t="str">
            <v>INVERTER</v>
          </cell>
          <cell r="N372" t="str">
            <v>PCS</v>
          </cell>
          <cell r="O372">
            <v>0</v>
          </cell>
          <cell r="P372">
            <v>175</v>
          </cell>
          <cell r="Q372" t="str">
            <v>FRN-G11S-4EN &lt; 22KW (G511)</v>
          </cell>
          <cell r="R372">
            <v>0</v>
          </cell>
          <cell r="S372">
            <v>175.13</v>
          </cell>
          <cell r="T372">
            <v>350.26</v>
          </cell>
          <cell r="U372">
            <v>2</v>
          </cell>
        </row>
        <row r="373">
          <cell r="A373" t="str">
            <v>FRN1.5G1S-2J</v>
          </cell>
          <cell r="B373" t="str">
            <v>GS091119</v>
          </cell>
          <cell r="C373">
            <v>4</v>
          </cell>
          <cell r="D373" t="str">
            <v>GI091380</v>
          </cell>
          <cell r="E373">
            <v>20090326</v>
          </cell>
          <cell r="F373" t="str">
            <v>4540</v>
          </cell>
          <cell r="G373" t="str">
            <v>PETER ELECTRONIC GMBH &amp; CO. KG</v>
          </cell>
          <cell r="H373" t="str">
            <v>STOCK SALES</v>
          </cell>
          <cell r="I373">
            <v>2</v>
          </cell>
          <cell r="J373" t="str">
            <v>Mar-2009</v>
          </cell>
          <cell r="K373" t="str">
            <v>Mar-2009</v>
          </cell>
          <cell r="L373" t="str">
            <v>GF</v>
          </cell>
          <cell r="M373" t="str">
            <v>INVERTER</v>
          </cell>
          <cell r="N373" t="str">
            <v>PCS</v>
          </cell>
          <cell r="O373">
            <v>0</v>
          </cell>
          <cell r="P373">
            <v>175</v>
          </cell>
          <cell r="Q373" t="str">
            <v>FRN-G11S-4EN &lt; 22KW (G511)</v>
          </cell>
          <cell r="R373">
            <v>0</v>
          </cell>
          <cell r="S373">
            <v>175.13</v>
          </cell>
          <cell r="T373">
            <v>175.13</v>
          </cell>
          <cell r="U373">
            <v>1</v>
          </cell>
        </row>
        <row r="374">
          <cell r="A374" t="str">
            <v>FRN11G1E-4E</v>
          </cell>
          <cell r="B374" t="str">
            <v>GS090833</v>
          </cell>
          <cell r="C374">
            <v>1</v>
          </cell>
          <cell r="D374" t="str">
            <v>GI091017</v>
          </cell>
          <cell r="E374">
            <v>20090304</v>
          </cell>
          <cell r="F374" t="str">
            <v>4450</v>
          </cell>
          <cell r="G374" t="str">
            <v>FUJI ELECTRIC FA SUCURSAL EN ESPA?A</v>
          </cell>
          <cell r="H374" t="str">
            <v>STOCK SALES</v>
          </cell>
          <cell r="I374">
            <v>132</v>
          </cell>
          <cell r="J374" t="str">
            <v>Mar-2009</v>
          </cell>
          <cell r="K374" t="str">
            <v>Mar-2009</v>
          </cell>
          <cell r="L374" t="str">
            <v>GF</v>
          </cell>
          <cell r="M374" t="str">
            <v>INVERTER</v>
          </cell>
          <cell r="N374" t="str">
            <v>PCS</v>
          </cell>
          <cell r="O374">
            <v>98</v>
          </cell>
          <cell r="P374">
            <v>431</v>
          </cell>
          <cell r="Q374" t="str">
            <v>FRN-G11S-4EN &lt; 22KW (G511)</v>
          </cell>
          <cell r="R374">
            <v>0</v>
          </cell>
          <cell r="S374">
            <v>430.73509999999999</v>
          </cell>
          <cell r="T374">
            <v>430.73509999999999</v>
          </cell>
          <cell r="U374">
            <v>1</v>
          </cell>
        </row>
        <row r="375">
          <cell r="A375" t="str">
            <v>FRN11G1E-4E</v>
          </cell>
          <cell r="B375" t="str">
            <v>GS090616</v>
          </cell>
          <cell r="C375">
            <v>113</v>
          </cell>
          <cell r="D375" t="str">
            <v>GI091039</v>
          </cell>
          <cell r="E375">
            <v>20090309</v>
          </cell>
          <cell r="F375" t="str">
            <v>4028</v>
          </cell>
          <cell r="G375" t="str">
            <v>KON-TEK AUTOMATION AND DRIVES</v>
          </cell>
          <cell r="H375" t="str">
            <v>STOCK SALES</v>
          </cell>
          <cell r="I375">
            <v>122</v>
          </cell>
          <cell r="J375" t="str">
            <v>Mar-2009</v>
          </cell>
          <cell r="K375" t="str">
            <v>Mar-2009</v>
          </cell>
          <cell r="L375" t="str">
            <v>GF</v>
          </cell>
          <cell r="M375" t="str">
            <v>INVERTER</v>
          </cell>
          <cell r="N375" t="str">
            <v>PCS</v>
          </cell>
          <cell r="O375">
            <v>98</v>
          </cell>
          <cell r="P375">
            <v>431</v>
          </cell>
          <cell r="Q375" t="str">
            <v>FRN-G11S-4EN &lt; 22KW (G511)</v>
          </cell>
          <cell r="R375">
            <v>0</v>
          </cell>
          <cell r="S375">
            <v>430.73509999999999</v>
          </cell>
          <cell r="T375">
            <v>4307.3509999999997</v>
          </cell>
          <cell r="U375">
            <v>10</v>
          </cell>
        </row>
        <row r="376">
          <cell r="A376" t="str">
            <v>FRN15G1S-2J</v>
          </cell>
          <cell r="B376" t="str">
            <v>GS084116</v>
          </cell>
          <cell r="C376">
            <v>8</v>
          </cell>
          <cell r="D376" t="str">
            <v>GI091175</v>
          </cell>
          <cell r="E376">
            <v>20090313</v>
          </cell>
          <cell r="F376" t="str">
            <v>7271</v>
          </cell>
          <cell r="G376" t="str">
            <v>LOENNE SCANDINAVIA A. S. (S)</v>
          </cell>
          <cell r="H376" t="str">
            <v>STOCK SALES</v>
          </cell>
          <cell r="I376">
            <v>4</v>
          </cell>
          <cell r="J376" t="str">
            <v>Mar-2009</v>
          </cell>
          <cell r="K376" t="str">
            <v>Mar-2009</v>
          </cell>
          <cell r="L376" t="str">
            <v>GF</v>
          </cell>
          <cell r="M376" t="str">
            <v>INVERTER</v>
          </cell>
          <cell r="N376" t="str">
            <v>PCS</v>
          </cell>
          <cell r="O376">
            <v>0</v>
          </cell>
          <cell r="P376">
            <v>645</v>
          </cell>
          <cell r="Q376" t="str">
            <v>FRN-G11S-4EN &lt; 22KW (G511)</v>
          </cell>
          <cell r="R376">
            <v>0</v>
          </cell>
          <cell r="S376">
            <v>645.45000000000005</v>
          </cell>
          <cell r="T376">
            <v>1290.9000000000001</v>
          </cell>
          <cell r="U376">
            <v>2</v>
          </cell>
        </row>
        <row r="377">
          <cell r="A377" t="str">
            <v>FRN15G1S-2J</v>
          </cell>
          <cell r="B377" t="str">
            <v>GS084023</v>
          </cell>
          <cell r="C377">
            <v>8</v>
          </cell>
          <cell r="D377" t="str">
            <v>GI091174</v>
          </cell>
          <cell r="E377">
            <v>20090313</v>
          </cell>
          <cell r="F377" t="str">
            <v>4060</v>
          </cell>
          <cell r="G377" t="str">
            <v>LOENNE SCANDINAVIA A.S. (N)</v>
          </cell>
          <cell r="H377" t="str">
            <v>STOCK SALES</v>
          </cell>
          <cell r="I377">
            <v>2</v>
          </cell>
          <cell r="J377" t="str">
            <v>Mar-2009</v>
          </cell>
          <cell r="K377" t="str">
            <v>Mar-2009</v>
          </cell>
          <cell r="L377" t="str">
            <v>GF</v>
          </cell>
          <cell r="M377" t="str">
            <v>INVERTER</v>
          </cell>
          <cell r="N377" t="str">
            <v>PCS</v>
          </cell>
          <cell r="O377">
            <v>0</v>
          </cell>
          <cell r="P377">
            <v>645</v>
          </cell>
          <cell r="Q377" t="str">
            <v>FRN-G11S-4EN &lt; 22KW (G511)</v>
          </cell>
          <cell r="R377">
            <v>0</v>
          </cell>
          <cell r="S377">
            <v>645.45000000000005</v>
          </cell>
          <cell r="T377">
            <v>1290.9000000000001</v>
          </cell>
          <cell r="U377">
            <v>2</v>
          </cell>
        </row>
        <row r="378">
          <cell r="A378" t="str">
            <v>FRN15G1S-2J</v>
          </cell>
          <cell r="B378" t="str">
            <v>GS083974</v>
          </cell>
          <cell r="C378">
            <v>8</v>
          </cell>
          <cell r="D378" t="str">
            <v>GI091176</v>
          </cell>
          <cell r="E378">
            <v>20090313</v>
          </cell>
          <cell r="F378" t="str">
            <v>4060</v>
          </cell>
          <cell r="G378" t="str">
            <v>LOENNE SCANDINAVIA A.S. (N)</v>
          </cell>
          <cell r="H378" t="str">
            <v>STOCK SALES</v>
          </cell>
          <cell r="I378">
            <v>0</v>
          </cell>
          <cell r="J378" t="str">
            <v>Mar-2009</v>
          </cell>
          <cell r="K378" t="str">
            <v>Mar-2009</v>
          </cell>
          <cell r="L378" t="str">
            <v>GF</v>
          </cell>
          <cell r="M378" t="str">
            <v>INVERTER</v>
          </cell>
          <cell r="N378" t="str">
            <v>PCS</v>
          </cell>
          <cell r="O378">
            <v>0</v>
          </cell>
          <cell r="P378">
            <v>645</v>
          </cell>
          <cell r="Q378" t="str">
            <v>FRN-G11S-4EN &lt; 22KW (G511)</v>
          </cell>
          <cell r="R378">
            <v>0</v>
          </cell>
          <cell r="S378">
            <v>645.45000000000005</v>
          </cell>
          <cell r="T378">
            <v>1290.9000000000001</v>
          </cell>
          <cell r="U378">
            <v>2</v>
          </cell>
        </row>
        <row r="379">
          <cell r="A379" t="str">
            <v>FRN18.5G1E-4E</v>
          </cell>
          <cell r="B379" t="str">
            <v>GS090616</v>
          </cell>
          <cell r="C379">
            <v>115</v>
          </cell>
          <cell r="D379" t="str">
            <v>GI091039</v>
          </cell>
          <cell r="E379">
            <v>20090309</v>
          </cell>
          <cell r="F379" t="str">
            <v>4028</v>
          </cell>
          <cell r="G379" t="str">
            <v>KON-TEK AUTOMATION AND DRIVES</v>
          </cell>
          <cell r="H379" t="str">
            <v>STOCK SALES</v>
          </cell>
          <cell r="I379">
            <v>32</v>
          </cell>
          <cell r="J379" t="str">
            <v>Mar-2009</v>
          </cell>
          <cell r="K379" t="str">
            <v>Mar-2009</v>
          </cell>
          <cell r="L379" t="str">
            <v>GF</v>
          </cell>
          <cell r="M379" t="str">
            <v>INVERTER</v>
          </cell>
          <cell r="N379" t="str">
            <v>PCS</v>
          </cell>
          <cell r="O379">
            <v>37</v>
          </cell>
          <cell r="P379">
            <v>649</v>
          </cell>
          <cell r="Q379" t="str">
            <v>FRN-G11S-4EN &lt; 22KW (G511)</v>
          </cell>
          <cell r="R379">
            <v>0</v>
          </cell>
          <cell r="S379">
            <v>649.18730000000005</v>
          </cell>
          <cell r="T379">
            <v>3245.9365000000003</v>
          </cell>
          <cell r="U379">
            <v>5</v>
          </cell>
        </row>
        <row r="380">
          <cell r="A380" t="str">
            <v>FRN18.5G1E-4E</v>
          </cell>
          <cell r="B380" t="str">
            <v>GS091023</v>
          </cell>
          <cell r="C380">
            <v>3</v>
          </cell>
          <cell r="D380" t="str">
            <v>GI091274</v>
          </cell>
          <cell r="E380">
            <v>20090320</v>
          </cell>
          <cell r="F380" t="str">
            <v>7200</v>
          </cell>
          <cell r="G380" t="str">
            <v>HEROS ANLAGENBAU GMBH</v>
          </cell>
          <cell r="H380" t="str">
            <v>STOCK SALES</v>
          </cell>
          <cell r="I380">
            <v>28</v>
          </cell>
          <cell r="J380" t="str">
            <v>Mar-2009</v>
          </cell>
          <cell r="K380" t="str">
            <v>Mar-2009</v>
          </cell>
          <cell r="L380" t="str">
            <v>GF</v>
          </cell>
          <cell r="M380" t="str">
            <v>INVERTER</v>
          </cell>
          <cell r="N380" t="str">
            <v>PCS</v>
          </cell>
          <cell r="O380">
            <v>37</v>
          </cell>
          <cell r="P380">
            <v>649</v>
          </cell>
          <cell r="Q380" t="str">
            <v>FRN-G11S-4EN &lt; 22KW (G511)</v>
          </cell>
          <cell r="R380">
            <v>0</v>
          </cell>
          <cell r="S380">
            <v>649.18730000000005</v>
          </cell>
          <cell r="T380">
            <v>2596.7492000000002</v>
          </cell>
          <cell r="U380">
            <v>4</v>
          </cell>
        </row>
        <row r="381">
          <cell r="A381" t="str">
            <v>FRN18.5G1S-2J</v>
          </cell>
          <cell r="B381" t="str">
            <v>GS083427</v>
          </cell>
          <cell r="C381">
            <v>1</v>
          </cell>
          <cell r="D381" t="str">
            <v>GI091021</v>
          </cell>
          <cell r="E381">
            <v>20090304</v>
          </cell>
          <cell r="F381" t="str">
            <v>1707</v>
          </cell>
          <cell r="G381" t="str">
            <v>IMO PRECISION CONTROL LTD</v>
          </cell>
          <cell r="H381" t="str">
            <v>STOCK SALES</v>
          </cell>
          <cell r="I381">
            <v>5</v>
          </cell>
          <cell r="J381" t="str">
            <v>Mar-2009</v>
          </cell>
          <cell r="K381" t="str">
            <v>Mar-2009</v>
          </cell>
          <cell r="L381" t="str">
            <v>GF</v>
          </cell>
          <cell r="M381" t="str">
            <v>INVERTER</v>
          </cell>
          <cell r="N381" t="str">
            <v>PCS</v>
          </cell>
          <cell r="O381">
            <v>0</v>
          </cell>
          <cell r="P381">
            <v>707</v>
          </cell>
          <cell r="Q381" t="str">
            <v>FRN-G11S-4EN &lt; 22KW (G511)</v>
          </cell>
          <cell r="R381">
            <v>0</v>
          </cell>
          <cell r="S381">
            <v>707.33</v>
          </cell>
          <cell r="T381">
            <v>707.33</v>
          </cell>
          <cell r="U381">
            <v>1</v>
          </cell>
        </row>
        <row r="382">
          <cell r="A382" t="str">
            <v>FRN18.5G1S-2J</v>
          </cell>
          <cell r="B382" t="str">
            <v>GS084116</v>
          </cell>
          <cell r="C382">
            <v>9</v>
          </cell>
          <cell r="D382" t="str">
            <v>GI091175</v>
          </cell>
          <cell r="E382">
            <v>20090313</v>
          </cell>
          <cell r="F382" t="str">
            <v>7271</v>
          </cell>
          <cell r="G382" t="str">
            <v>LOENNE SCANDINAVIA A. S. (S)</v>
          </cell>
          <cell r="H382" t="str">
            <v>STOCK SALES</v>
          </cell>
          <cell r="I382">
            <v>3</v>
          </cell>
          <cell r="J382" t="str">
            <v>Mar-2009</v>
          </cell>
          <cell r="K382" t="str">
            <v>Mar-2009</v>
          </cell>
          <cell r="L382" t="str">
            <v>GF</v>
          </cell>
          <cell r="M382" t="str">
            <v>INVERTER</v>
          </cell>
          <cell r="N382" t="str">
            <v>PCS</v>
          </cell>
          <cell r="O382">
            <v>0</v>
          </cell>
          <cell r="P382">
            <v>707</v>
          </cell>
          <cell r="Q382" t="str">
            <v>FRN-G11S-4EN &lt; 22KW (G511)</v>
          </cell>
          <cell r="R382">
            <v>0</v>
          </cell>
          <cell r="S382">
            <v>707.33</v>
          </cell>
          <cell r="T382">
            <v>1414.66</v>
          </cell>
          <cell r="U382">
            <v>2</v>
          </cell>
        </row>
        <row r="383">
          <cell r="A383" t="str">
            <v>FRN18.5G1S-2J</v>
          </cell>
          <cell r="B383" t="str">
            <v>GS084023</v>
          </cell>
          <cell r="C383">
            <v>9</v>
          </cell>
          <cell r="D383" t="str">
            <v>GI091174</v>
          </cell>
          <cell r="E383">
            <v>20090313</v>
          </cell>
          <cell r="F383" t="str">
            <v>4060</v>
          </cell>
          <cell r="G383" t="str">
            <v>LOENNE SCANDINAVIA A.S. (N)</v>
          </cell>
          <cell r="H383" t="str">
            <v>STOCK SALES</v>
          </cell>
          <cell r="I383">
            <v>2</v>
          </cell>
          <cell r="J383" t="str">
            <v>Mar-2009</v>
          </cell>
          <cell r="K383" t="str">
            <v>Mar-2009</v>
          </cell>
          <cell r="L383" t="str">
            <v>GF</v>
          </cell>
          <cell r="M383" t="str">
            <v>INVERTER</v>
          </cell>
          <cell r="N383" t="str">
            <v>PCS</v>
          </cell>
          <cell r="O383">
            <v>0</v>
          </cell>
          <cell r="P383">
            <v>707</v>
          </cell>
          <cell r="Q383" t="str">
            <v>FRN-G11S-4EN &lt; 22KW (G511)</v>
          </cell>
          <cell r="R383">
            <v>0</v>
          </cell>
          <cell r="S383">
            <v>707.33</v>
          </cell>
          <cell r="T383">
            <v>707.33</v>
          </cell>
          <cell r="U383">
            <v>1</v>
          </cell>
        </row>
        <row r="384">
          <cell r="A384" t="str">
            <v>FRN18.5G1S-2J</v>
          </cell>
          <cell r="B384" t="str">
            <v>GS083974</v>
          </cell>
          <cell r="C384">
            <v>9</v>
          </cell>
          <cell r="D384" t="str">
            <v>GI091176</v>
          </cell>
          <cell r="E384">
            <v>20090313</v>
          </cell>
          <cell r="F384" t="str">
            <v>4060</v>
          </cell>
          <cell r="G384" t="str">
            <v>LOENNE SCANDINAVIA A.S. (N)</v>
          </cell>
          <cell r="H384" t="str">
            <v>STOCK SALES</v>
          </cell>
          <cell r="I384">
            <v>1</v>
          </cell>
          <cell r="J384" t="str">
            <v>Mar-2009</v>
          </cell>
          <cell r="K384" t="str">
            <v>Mar-2009</v>
          </cell>
          <cell r="L384" t="str">
            <v>GF</v>
          </cell>
          <cell r="M384" t="str">
            <v>INVERTER</v>
          </cell>
          <cell r="N384" t="str">
            <v>PCS</v>
          </cell>
          <cell r="O384">
            <v>0</v>
          </cell>
          <cell r="P384">
            <v>707</v>
          </cell>
          <cell r="Q384" t="str">
            <v>FRN-G11S-4EN &lt; 22KW (G511)</v>
          </cell>
          <cell r="R384">
            <v>0</v>
          </cell>
          <cell r="S384">
            <v>707.33</v>
          </cell>
          <cell r="T384">
            <v>707.33</v>
          </cell>
          <cell r="U384">
            <v>1</v>
          </cell>
        </row>
        <row r="385">
          <cell r="A385" t="str">
            <v>FRN37G1E-4E</v>
          </cell>
          <cell r="B385" t="str">
            <v>GS090876</v>
          </cell>
          <cell r="C385">
            <v>1</v>
          </cell>
          <cell r="D385" t="str">
            <v>GI091086</v>
          </cell>
          <cell r="E385">
            <v>20090306</v>
          </cell>
          <cell r="F385" t="str">
            <v>4080</v>
          </cell>
          <cell r="G385" t="str">
            <v>SIDE SERVICIO INDUSTRIAL DE ELECTRONICA SA</v>
          </cell>
          <cell r="H385" t="str">
            <v>STOCK SALES</v>
          </cell>
          <cell r="I385">
            <v>13</v>
          </cell>
          <cell r="J385" t="str">
            <v>Mar-2009</v>
          </cell>
          <cell r="K385" t="str">
            <v>Mar-2009</v>
          </cell>
          <cell r="L385" t="str">
            <v>GF</v>
          </cell>
          <cell r="M385" t="str">
            <v>INVERTER</v>
          </cell>
          <cell r="N385" t="str">
            <v>PCS</v>
          </cell>
          <cell r="O385">
            <v>2</v>
          </cell>
          <cell r="P385">
            <v>1312</v>
          </cell>
          <cell r="Q385" t="str">
            <v>FRN-G11S-4EN &lt; 22KW (G511)</v>
          </cell>
          <cell r="R385">
            <v>0</v>
          </cell>
          <cell r="S385">
            <v>1312.4866</v>
          </cell>
          <cell r="T385">
            <v>2624.9731999999999</v>
          </cell>
          <cell r="U385">
            <v>2</v>
          </cell>
        </row>
        <row r="386">
          <cell r="A386" t="str">
            <v>FRN37G1E-4E</v>
          </cell>
          <cell r="B386" t="str">
            <v>GS090616</v>
          </cell>
          <cell r="C386">
            <v>118</v>
          </cell>
          <cell r="D386" t="str">
            <v>GI091039</v>
          </cell>
          <cell r="E386">
            <v>20090309</v>
          </cell>
          <cell r="F386" t="str">
            <v>4028</v>
          </cell>
          <cell r="G386" t="str">
            <v>KON-TEK AUTOMATION AND DRIVES</v>
          </cell>
          <cell r="H386" t="str">
            <v>STOCK SALES</v>
          </cell>
          <cell r="I386">
            <v>11</v>
          </cell>
          <cell r="J386" t="str">
            <v>Mar-2009</v>
          </cell>
          <cell r="K386" t="str">
            <v>Mar-2009</v>
          </cell>
          <cell r="L386" t="str">
            <v>GF</v>
          </cell>
          <cell r="M386" t="str">
            <v>INVERTER</v>
          </cell>
          <cell r="N386" t="str">
            <v>PCS</v>
          </cell>
          <cell r="O386">
            <v>2</v>
          </cell>
          <cell r="P386">
            <v>1312</v>
          </cell>
          <cell r="Q386" t="str">
            <v>FRN-G11S-4EN &lt; 22KW (G511)</v>
          </cell>
          <cell r="R386">
            <v>0</v>
          </cell>
          <cell r="S386">
            <v>1312.4866</v>
          </cell>
          <cell r="T386">
            <v>2624.9731999999999</v>
          </cell>
          <cell r="U386">
            <v>2</v>
          </cell>
        </row>
        <row r="387">
          <cell r="A387" t="str">
            <v>FRN37G1E-4E</v>
          </cell>
          <cell r="B387" t="str">
            <v>GS091000</v>
          </cell>
          <cell r="C387">
            <v>5</v>
          </cell>
          <cell r="D387" t="str">
            <v>GI091227</v>
          </cell>
          <cell r="E387">
            <v>20090318</v>
          </cell>
          <cell r="F387" t="str">
            <v>7271</v>
          </cell>
          <cell r="G387" t="str">
            <v>LOENNE SCANDINAVIA A. S. (S)</v>
          </cell>
          <cell r="H387" t="str">
            <v>STOCK SALES</v>
          </cell>
          <cell r="I387">
            <v>7</v>
          </cell>
          <cell r="J387" t="str">
            <v>Mar-2009</v>
          </cell>
          <cell r="K387" t="str">
            <v>Mar-2009</v>
          </cell>
          <cell r="L387" t="str">
            <v>GF</v>
          </cell>
          <cell r="M387" t="str">
            <v>INVERTER</v>
          </cell>
          <cell r="N387" t="str">
            <v>PCS</v>
          </cell>
          <cell r="O387">
            <v>2</v>
          </cell>
          <cell r="P387">
            <v>1312</v>
          </cell>
          <cell r="Q387" t="str">
            <v>FRN-G11S-4EN &lt; 22KW (G511)</v>
          </cell>
          <cell r="R387">
            <v>0</v>
          </cell>
          <cell r="S387">
            <v>1312.4866</v>
          </cell>
          <cell r="T387">
            <v>5249.9463999999998</v>
          </cell>
          <cell r="U387">
            <v>4</v>
          </cell>
        </row>
        <row r="388">
          <cell r="A388" t="str">
            <v>FRN4.0G1E-4E</v>
          </cell>
          <cell r="B388" t="str">
            <v>GS090793</v>
          </cell>
          <cell r="C388">
            <v>2</v>
          </cell>
          <cell r="D388" t="str">
            <v>GI090943</v>
          </cell>
          <cell r="E388">
            <v>20090303</v>
          </cell>
          <cell r="F388" t="str">
            <v>4540</v>
          </cell>
          <cell r="G388" t="str">
            <v>PETER ELECTRONIC GMBH &amp; CO. KG</v>
          </cell>
          <cell r="H388" t="str">
            <v>STOCK SALES</v>
          </cell>
          <cell r="I388">
            <v>78</v>
          </cell>
          <cell r="J388" t="str">
            <v>Mar-2009</v>
          </cell>
          <cell r="K388" t="str">
            <v>Mar-2009</v>
          </cell>
          <cell r="L388" t="str">
            <v>GF</v>
          </cell>
          <cell r="M388" t="str">
            <v>INVERTER</v>
          </cell>
          <cell r="N388" t="str">
            <v>PCS</v>
          </cell>
          <cell r="O388">
            <v>79</v>
          </cell>
          <cell r="P388">
            <v>226</v>
          </cell>
          <cell r="Q388" t="str">
            <v>FRN-G11S-4EN &lt; 22KW (G511)</v>
          </cell>
          <cell r="R388">
            <v>0</v>
          </cell>
          <cell r="S388">
            <v>225.5205</v>
          </cell>
          <cell r="T388">
            <v>225.5205</v>
          </cell>
          <cell r="U388">
            <v>1</v>
          </cell>
        </row>
        <row r="389">
          <cell r="A389" t="str">
            <v>FRN4.0G1E-4E</v>
          </cell>
          <cell r="B389" t="str">
            <v>GS090616</v>
          </cell>
          <cell r="C389">
            <v>110</v>
          </cell>
          <cell r="D389" t="str">
            <v>GI091039</v>
          </cell>
          <cell r="E389">
            <v>20090309</v>
          </cell>
          <cell r="F389" t="str">
            <v>4028</v>
          </cell>
          <cell r="G389" t="str">
            <v>KON-TEK AUTOMATION AND DRIVES</v>
          </cell>
          <cell r="H389" t="str">
            <v>STOCK SALES</v>
          </cell>
          <cell r="I389">
            <v>97</v>
          </cell>
          <cell r="J389" t="str">
            <v>Mar-2009</v>
          </cell>
          <cell r="K389" t="str">
            <v>Mar-2009</v>
          </cell>
          <cell r="L389" t="str">
            <v>GF</v>
          </cell>
          <cell r="M389" t="str">
            <v>INVERTER</v>
          </cell>
          <cell r="N389" t="str">
            <v>PCS</v>
          </cell>
          <cell r="O389">
            <v>79</v>
          </cell>
          <cell r="P389">
            <v>226</v>
          </cell>
          <cell r="Q389" t="str">
            <v>FRN-G11S-4EN &lt; 22KW (G511)</v>
          </cell>
          <cell r="R389">
            <v>0</v>
          </cell>
          <cell r="S389">
            <v>225.5205</v>
          </cell>
          <cell r="T389">
            <v>1353.123</v>
          </cell>
          <cell r="U389">
            <v>6</v>
          </cell>
        </row>
        <row r="390">
          <cell r="A390" t="str">
            <v>FRN4.0G1E-4E</v>
          </cell>
          <cell r="B390" t="str">
            <v>GS090916</v>
          </cell>
          <cell r="C390">
            <v>2</v>
          </cell>
          <cell r="D390" t="str">
            <v>GI091136</v>
          </cell>
          <cell r="E390">
            <v>20090310</v>
          </cell>
          <cell r="F390" t="str">
            <v>7147</v>
          </cell>
          <cell r="G390" t="str">
            <v>GTS MBH</v>
          </cell>
          <cell r="H390" t="str">
            <v>STOCK SALES</v>
          </cell>
          <cell r="I390">
            <v>96</v>
          </cell>
          <cell r="J390" t="str">
            <v>Mar-2009</v>
          </cell>
          <cell r="K390" t="str">
            <v>Mar-2009</v>
          </cell>
          <cell r="L390" t="str">
            <v>GF</v>
          </cell>
          <cell r="M390" t="str">
            <v>INVERTER</v>
          </cell>
          <cell r="N390" t="str">
            <v>PCS</v>
          </cell>
          <cell r="O390">
            <v>79</v>
          </cell>
          <cell r="P390">
            <v>226</v>
          </cell>
          <cell r="Q390" t="str">
            <v>FRN-G11S-4EN &lt; 22KW (G511)</v>
          </cell>
          <cell r="R390">
            <v>0</v>
          </cell>
          <cell r="S390">
            <v>225.5205</v>
          </cell>
          <cell r="T390">
            <v>225.5205</v>
          </cell>
          <cell r="U390">
            <v>1</v>
          </cell>
        </row>
        <row r="391">
          <cell r="A391" t="str">
            <v>FRN4.0G1E-4E</v>
          </cell>
          <cell r="B391" t="str">
            <v>GS090965</v>
          </cell>
          <cell r="C391">
            <v>1</v>
          </cell>
          <cell r="D391" t="str">
            <v>GI091197</v>
          </cell>
          <cell r="E391">
            <v>20090313</v>
          </cell>
          <cell r="F391" t="str">
            <v>7820</v>
          </cell>
          <cell r="G391" t="str">
            <v>DIPL.-ING. PETER ZARDEN</v>
          </cell>
          <cell r="H391" t="str">
            <v>STOCK SALES</v>
          </cell>
          <cell r="I391">
            <v>92</v>
          </cell>
          <cell r="J391" t="str">
            <v>Mar-2009</v>
          </cell>
          <cell r="K391" t="str">
            <v>Mar-2009</v>
          </cell>
          <cell r="L391" t="str">
            <v>GF</v>
          </cell>
          <cell r="M391" t="str">
            <v>INVERTER</v>
          </cell>
          <cell r="N391" t="str">
            <v>PCS</v>
          </cell>
          <cell r="O391">
            <v>79</v>
          </cell>
          <cell r="P391">
            <v>226</v>
          </cell>
          <cell r="Q391" t="str">
            <v>FRN-G11S-4EN &lt; 22KW (G511)</v>
          </cell>
          <cell r="R391">
            <v>0</v>
          </cell>
          <cell r="S391">
            <v>225.5205</v>
          </cell>
          <cell r="T391">
            <v>902.08199999999999</v>
          </cell>
          <cell r="U391">
            <v>4</v>
          </cell>
        </row>
        <row r="392">
          <cell r="A392" t="str">
            <v>FRN4.0G1E-4E</v>
          </cell>
          <cell r="B392" t="str">
            <v>GS091023</v>
          </cell>
          <cell r="C392">
            <v>5</v>
          </cell>
          <cell r="D392" t="str">
            <v>GI091274</v>
          </cell>
          <cell r="E392">
            <v>20090320</v>
          </cell>
          <cell r="F392" t="str">
            <v>7200</v>
          </cell>
          <cell r="G392" t="str">
            <v>HEROS ANLAGENBAU GMBH</v>
          </cell>
          <cell r="H392" t="str">
            <v>STOCK SALES</v>
          </cell>
          <cell r="I392">
            <v>90</v>
          </cell>
          <cell r="J392" t="str">
            <v>Mar-2009</v>
          </cell>
          <cell r="K392" t="str">
            <v>Mar-2009</v>
          </cell>
          <cell r="L392" t="str">
            <v>GF</v>
          </cell>
          <cell r="M392" t="str">
            <v>INVERTER</v>
          </cell>
          <cell r="N392" t="str">
            <v>PCS</v>
          </cell>
          <cell r="O392">
            <v>79</v>
          </cell>
          <cell r="P392">
            <v>226</v>
          </cell>
          <cell r="Q392" t="str">
            <v>FRN-G11S-4EN &lt; 22KW (G511)</v>
          </cell>
          <cell r="R392">
            <v>0</v>
          </cell>
          <cell r="S392">
            <v>225.5205</v>
          </cell>
          <cell r="T392">
            <v>451.041</v>
          </cell>
          <cell r="U392">
            <v>2</v>
          </cell>
        </row>
        <row r="393">
          <cell r="A393" t="str">
            <v>FRN4.0G1E-4E</v>
          </cell>
          <cell r="B393" t="str">
            <v>GS091119</v>
          </cell>
          <cell r="C393">
            <v>2</v>
          </cell>
          <cell r="D393" t="str">
            <v>GI091380</v>
          </cell>
          <cell r="E393">
            <v>20090326</v>
          </cell>
          <cell r="F393" t="str">
            <v>4540</v>
          </cell>
          <cell r="G393" t="str">
            <v>PETER ELECTRONIC GMBH &amp; CO. KG</v>
          </cell>
          <cell r="H393" t="str">
            <v>STOCK SALES</v>
          </cell>
          <cell r="I393">
            <v>89</v>
          </cell>
          <cell r="J393" t="str">
            <v>Mar-2009</v>
          </cell>
          <cell r="K393" t="str">
            <v>Mar-2009</v>
          </cell>
          <cell r="L393" t="str">
            <v>GF</v>
          </cell>
          <cell r="M393" t="str">
            <v>INVERTER</v>
          </cell>
          <cell r="N393" t="str">
            <v>PCS</v>
          </cell>
          <cell r="O393">
            <v>79</v>
          </cell>
          <cell r="P393">
            <v>226</v>
          </cell>
          <cell r="Q393" t="str">
            <v>FRN-G11S-4EN &lt; 22KW (G511)</v>
          </cell>
          <cell r="R393">
            <v>0</v>
          </cell>
          <cell r="S393">
            <v>225.5205</v>
          </cell>
          <cell r="T393">
            <v>225.5205</v>
          </cell>
          <cell r="U393">
            <v>1</v>
          </cell>
        </row>
        <row r="394">
          <cell r="A394" t="str">
            <v>FRN5.5G1S-2J</v>
          </cell>
          <cell r="B394" t="str">
            <v>GS084116</v>
          </cell>
          <cell r="C394">
            <v>5</v>
          </cell>
          <cell r="D394" t="str">
            <v>GI091175</v>
          </cell>
          <cell r="E394">
            <v>20090313</v>
          </cell>
          <cell r="F394" t="str">
            <v>7271</v>
          </cell>
          <cell r="G394" t="str">
            <v>LOENNE SCANDINAVIA A. S. (S)</v>
          </cell>
          <cell r="H394" t="str">
            <v>STOCK SALES</v>
          </cell>
          <cell r="I394">
            <v>3</v>
          </cell>
          <cell r="J394" t="str">
            <v>Mar-2009</v>
          </cell>
          <cell r="K394" t="str">
            <v>Mar-2009</v>
          </cell>
          <cell r="L394" t="str">
            <v>GF</v>
          </cell>
          <cell r="M394" t="str">
            <v>INVERTER</v>
          </cell>
          <cell r="N394" t="str">
            <v>PCS</v>
          </cell>
          <cell r="O394">
            <v>0</v>
          </cell>
          <cell r="P394">
            <v>347</v>
          </cell>
          <cell r="Q394" t="str">
            <v>FRN-G11S-4EN &lt; 22KW (G511)</v>
          </cell>
          <cell r="R394">
            <v>0</v>
          </cell>
          <cell r="S394">
            <v>346.95</v>
          </cell>
          <cell r="T394">
            <v>2428.65</v>
          </cell>
          <cell r="U394">
            <v>7</v>
          </cell>
        </row>
        <row r="395">
          <cell r="A395" t="str">
            <v>FRN5.5G1S-2J</v>
          </cell>
          <cell r="B395" t="str">
            <v>GS084023</v>
          </cell>
          <cell r="C395">
            <v>5</v>
          </cell>
          <cell r="D395" t="str">
            <v>GI091174</v>
          </cell>
          <cell r="E395">
            <v>20090313</v>
          </cell>
          <cell r="F395" t="str">
            <v>4060</v>
          </cell>
          <cell r="G395" t="str">
            <v>LOENNE SCANDINAVIA A.S. (N)</v>
          </cell>
          <cell r="H395" t="str">
            <v>STOCK SALES</v>
          </cell>
          <cell r="I395">
            <v>0</v>
          </cell>
          <cell r="J395" t="str">
            <v>Mar-2009</v>
          </cell>
          <cell r="K395" t="str">
            <v>Mar-2009</v>
          </cell>
          <cell r="L395" t="str">
            <v>GF</v>
          </cell>
          <cell r="M395" t="str">
            <v>INVERTER</v>
          </cell>
          <cell r="N395" t="str">
            <v>PCS</v>
          </cell>
          <cell r="O395">
            <v>0</v>
          </cell>
          <cell r="P395">
            <v>347</v>
          </cell>
          <cell r="Q395" t="str">
            <v>FRN-G11S-4EN &lt; 22KW (G511)</v>
          </cell>
          <cell r="R395">
            <v>0</v>
          </cell>
          <cell r="S395">
            <v>346.95</v>
          </cell>
          <cell r="T395">
            <v>1040.8499999999999</v>
          </cell>
          <cell r="U395">
            <v>3</v>
          </cell>
        </row>
        <row r="396">
          <cell r="A396" t="str">
            <v>FRN55G1E-4E</v>
          </cell>
          <cell r="B396" t="str">
            <v>GS090818</v>
          </cell>
          <cell r="C396">
            <v>1</v>
          </cell>
          <cell r="D396" t="str">
            <v>GI090996</v>
          </cell>
          <cell r="E396">
            <v>20090303</v>
          </cell>
          <cell r="F396" t="str">
            <v>7820</v>
          </cell>
          <cell r="G396" t="str">
            <v>DIPL.-ING. PETER ZARDEN</v>
          </cell>
          <cell r="H396" t="str">
            <v>STOCK SALES</v>
          </cell>
          <cell r="I396">
            <v>3</v>
          </cell>
          <cell r="J396" t="str">
            <v>Mar-2009</v>
          </cell>
          <cell r="K396" t="str">
            <v>Mar-2009</v>
          </cell>
          <cell r="L396" t="str">
            <v>GF</v>
          </cell>
          <cell r="M396" t="str">
            <v>INVERTER</v>
          </cell>
          <cell r="N396" t="str">
            <v>PCS</v>
          </cell>
          <cell r="O396">
            <v>4</v>
          </cell>
          <cell r="P396">
            <v>1813</v>
          </cell>
          <cell r="Q396" t="str">
            <v>FRN-G11S-4EN &lt; 22KW (G511)</v>
          </cell>
          <cell r="R396">
            <v>0</v>
          </cell>
          <cell r="S396">
            <v>1812.7666999999999</v>
          </cell>
          <cell r="T396">
            <v>1812.7666999999999</v>
          </cell>
          <cell r="U396">
            <v>1</v>
          </cell>
        </row>
        <row r="397">
          <cell r="A397" t="str">
            <v>FRN55G1E-4E</v>
          </cell>
          <cell r="B397" t="str">
            <v>GS090616</v>
          </cell>
          <cell r="C397">
            <v>120</v>
          </cell>
          <cell r="D397" t="str">
            <v>GI091039</v>
          </cell>
          <cell r="E397">
            <v>20090309</v>
          </cell>
          <cell r="F397" t="str">
            <v>4028</v>
          </cell>
          <cell r="G397" t="str">
            <v>KON-TEK AUTOMATION AND DRIVES</v>
          </cell>
          <cell r="H397" t="str">
            <v>STOCK SALES</v>
          </cell>
          <cell r="I397">
            <v>3</v>
          </cell>
          <cell r="J397" t="str">
            <v>Mar-2009</v>
          </cell>
          <cell r="K397" t="str">
            <v>Mar-2009</v>
          </cell>
          <cell r="L397" t="str">
            <v>GF</v>
          </cell>
          <cell r="M397" t="str">
            <v>INVERTER</v>
          </cell>
          <cell r="N397" t="str">
            <v>PCS</v>
          </cell>
          <cell r="O397">
            <v>4</v>
          </cell>
          <cell r="P397">
            <v>1813</v>
          </cell>
          <cell r="Q397" t="str">
            <v>FRN-G11S-4EN &lt; 22KW (G511)</v>
          </cell>
          <cell r="R397">
            <v>0</v>
          </cell>
          <cell r="S397">
            <v>1812.7666999999999</v>
          </cell>
          <cell r="T397">
            <v>3625.5333999999998</v>
          </cell>
          <cell r="U397">
            <v>2</v>
          </cell>
        </row>
        <row r="398">
          <cell r="A398" t="str">
            <v>FRN55G1E-4E</v>
          </cell>
          <cell r="B398" t="str">
            <v>GS091000</v>
          </cell>
          <cell r="C398">
            <v>6</v>
          </cell>
          <cell r="D398" t="str">
            <v>GI091227</v>
          </cell>
          <cell r="E398">
            <v>20090318</v>
          </cell>
          <cell r="F398" t="str">
            <v>7271</v>
          </cell>
          <cell r="G398" t="str">
            <v>LOENNE SCANDINAVIA A. S. (S)</v>
          </cell>
          <cell r="H398" t="str">
            <v>STOCK SALES</v>
          </cell>
          <cell r="I398">
            <v>2</v>
          </cell>
          <cell r="J398" t="str">
            <v>Mar-2009</v>
          </cell>
          <cell r="K398" t="str">
            <v>Mar-2009</v>
          </cell>
          <cell r="L398" t="str">
            <v>GF</v>
          </cell>
          <cell r="M398" t="str">
            <v>INVERTER</v>
          </cell>
          <cell r="N398" t="str">
            <v>PCS</v>
          </cell>
          <cell r="O398">
            <v>4</v>
          </cell>
          <cell r="P398">
            <v>1813</v>
          </cell>
          <cell r="Q398" t="str">
            <v>FRN-G11S-4EN &lt; 22KW (G511)</v>
          </cell>
          <cell r="R398">
            <v>0</v>
          </cell>
          <cell r="S398">
            <v>1812.7666999999999</v>
          </cell>
          <cell r="T398">
            <v>1812.7666999999999</v>
          </cell>
          <cell r="U398">
            <v>1</v>
          </cell>
        </row>
        <row r="399">
          <cell r="A399" t="str">
            <v>FRN7.5G1E-4E</v>
          </cell>
          <cell r="B399" t="str">
            <v>GS090616</v>
          </cell>
          <cell r="C399">
            <v>112</v>
          </cell>
          <cell r="D399" t="str">
            <v>GI091039</v>
          </cell>
          <cell r="E399">
            <v>20090309</v>
          </cell>
          <cell r="F399" t="str">
            <v>4028</v>
          </cell>
          <cell r="G399" t="str">
            <v>KON-TEK AUTOMATION AND DRIVES</v>
          </cell>
          <cell r="H399" t="str">
            <v>STOCK SALES</v>
          </cell>
          <cell r="I399">
            <v>250</v>
          </cell>
          <cell r="J399" t="str">
            <v>Mar-2009</v>
          </cell>
          <cell r="K399" t="str">
            <v>Mar-2009</v>
          </cell>
          <cell r="L399" t="str">
            <v>GF</v>
          </cell>
          <cell r="M399" t="str">
            <v>INVERTER</v>
          </cell>
          <cell r="N399" t="str">
            <v>PCS</v>
          </cell>
          <cell r="O399">
            <v>209</v>
          </cell>
          <cell r="P399">
            <v>374</v>
          </cell>
          <cell r="Q399" t="str">
            <v>FRN-G11S-4EN &lt; 22KW (G511)</v>
          </cell>
          <cell r="R399">
            <v>0</v>
          </cell>
          <cell r="S399">
            <v>374.0684</v>
          </cell>
          <cell r="T399">
            <v>3366.6156000000001</v>
          </cell>
          <cell r="U399">
            <v>9</v>
          </cell>
        </row>
        <row r="400">
          <cell r="A400" t="str">
            <v>FRN7.5G1E-4E</v>
          </cell>
          <cell r="B400" t="str">
            <v>GS090991</v>
          </cell>
          <cell r="C400">
            <v>4</v>
          </cell>
          <cell r="D400" t="str">
            <v>GI091218</v>
          </cell>
          <cell r="E400">
            <v>20090317</v>
          </cell>
          <cell r="F400" t="str">
            <v>4810</v>
          </cell>
          <cell r="G400" t="str">
            <v>SST SERVO-SYSTEMTECHNIK GMBH</v>
          </cell>
          <cell r="H400" t="str">
            <v>STOCK SALES</v>
          </cell>
          <cell r="I400">
            <v>246</v>
          </cell>
          <cell r="J400" t="str">
            <v>Mar-2009</v>
          </cell>
          <cell r="K400" t="str">
            <v>Mar-2009</v>
          </cell>
          <cell r="L400" t="str">
            <v>GF</v>
          </cell>
          <cell r="M400" t="str">
            <v>INVERTER</v>
          </cell>
          <cell r="N400" t="str">
            <v>PCS</v>
          </cell>
          <cell r="O400">
            <v>209</v>
          </cell>
          <cell r="P400">
            <v>374</v>
          </cell>
          <cell r="Q400" t="str">
            <v>FRN-G11S-4EN &lt; 22KW (G511)</v>
          </cell>
          <cell r="R400">
            <v>0</v>
          </cell>
          <cell r="S400">
            <v>374.0684</v>
          </cell>
          <cell r="T400">
            <v>1496.2736</v>
          </cell>
          <cell r="U400">
            <v>4</v>
          </cell>
        </row>
        <row r="401">
          <cell r="A401" t="str">
            <v>FRN7.5G1E-4E</v>
          </cell>
          <cell r="B401" t="str">
            <v>GS091000</v>
          </cell>
          <cell r="C401">
            <v>1</v>
          </cell>
          <cell r="D401" t="str">
            <v>GI091227</v>
          </cell>
          <cell r="E401">
            <v>20090318</v>
          </cell>
          <cell r="F401" t="str">
            <v>7271</v>
          </cell>
          <cell r="G401" t="str">
            <v>LOENNE SCANDINAVIA A. S. (S)</v>
          </cell>
          <cell r="H401" t="str">
            <v>STOCK SALES</v>
          </cell>
          <cell r="I401">
            <v>243</v>
          </cell>
          <cell r="J401" t="str">
            <v>Mar-2009</v>
          </cell>
          <cell r="K401" t="str">
            <v>Mar-2009</v>
          </cell>
          <cell r="L401" t="str">
            <v>GF</v>
          </cell>
          <cell r="M401" t="str">
            <v>INVERTER</v>
          </cell>
          <cell r="N401" t="str">
            <v>PCS</v>
          </cell>
          <cell r="O401">
            <v>209</v>
          </cell>
          <cell r="P401">
            <v>374</v>
          </cell>
          <cell r="Q401" t="str">
            <v>FRN-G11S-4EN &lt; 22KW (G511)</v>
          </cell>
          <cell r="R401">
            <v>0</v>
          </cell>
          <cell r="S401">
            <v>374.0684</v>
          </cell>
          <cell r="T401">
            <v>1122.2051999999999</v>
          </cell>
          <cell r="U401">
            <v>3</v>
          </cell>
        </row>
        <row r="402">
          <cell r="A402" t="str">
            <v>FRN75G1E-4E</v>
          </cell>
          <cell r="B402" t="str">
            <v>GS090616</v>
          </cell>
          <cell r="C402">
            <v>121</v>
          </cell>
          <cell r="D402" t="str">
            <v>GI091039</v>
          </cell>
          <cell r="E402">
            <v>20090309</v>
          </cell>
          <cell r="F402" t="str">
            <v>4028</v>
          </cell>
          <cell r="G402" t="str">
            <v>KON-TEK AUTOMATION AND DRIVES</v>
          </cell>
          <cell r="H402" t="str">
            <v>STOCK SALES</v>
          </cell>
          <cell r="I402">
            <v>4</v>
          </cell>
          <cell r="J402" t="str">
            <v>Mar-2009</v>
          </cell>
          <cell r="K402" t="str">
            <v>Mar-2009</v>
          </cell>
          <cell r="L402" t="str">
            <v>GF</v>
          </cell>
          <cell r="M402" t="str">
            <v>INVERTER</v>
          </cell>
          <cell r="N402" t="str">
            <v>PCS</v>
          </cell>
          <cell r="O402">
            <v>1</v>
          </cell>
          <cell r="P402">
            <v>2167</v>
          </cell>
          <cell r="Q402" t="str">
            <v>FRN-G11S-4EN &lt; 22KW (G511)</v>
          </cell>
          <cell r="R402">
            <v>0</v>
          </cell>
          <cell r="S402">
            <v>2167.25</v>
          </cell>
          <cell r="T402">
            <v>4334.5</v>
          </cell>
          <cell r="U402">
            <v>2</v>
          </cell>
        </row>
        <row r="403">
          <cell r="A403" t="str">
            <v>FRN90G1E-4E</v>
          </cell>
          <cell r="B403" t="str">
            <v>GS090204</v>
          </cell>
          <cell r="C403">
            <v>8</v>
          </cell>
          <cell r="D403" t="str">
            <v>GI091165</v>
          </cell>
          <cell r="E403">
            <v>20090313</v>
          </cell>
          <cell r="F403" t="str">
            <v>7282</v>
          </cell>
          <cell r="G403" t="str">
            <v>IES INVERT ELECTRIC SYSTEMS LTD.</v>
          </cell>
          <cell r="H403" t="str">
            <v>STOCK SALES</v>
          </cell>
          <cell r="I403">
            <v>4</v>
          </cell>
          <cell r="J403" t="str">
            <v>Mar-2009</v>
          </cell>
          <cell r="K403" t="str">
            <v>Mar-2009</v>
          </cell>
          <cell r="L403" t="str">
            <v>GF</v>
          </cell>
          <cell r="M403" t="str">
            <v>INVERTER</v>
          </cell>
          <cell r="N403" t="str">
            <v>PCS</v>
          </cell>
          <cell r="O403">
            <v>4</v>
          </cell>
          <cell r="P403">
            <v>2626</v>
          </cell>
          <cell r="Q403" t="str">
            <v>FRN-G11S-4EN &lt; 22KW (G511)</v>
          </cell>
          <cell r="R403">
            <v>0</v>
          </cell>
          <cell r="S403">
            <v>2626.31</v>
          </cell>
          <cell r="T403">
            <v>7878.93</v>
          </cell>
          <cell r="U403">
            <v>3</v>
          </cell>
        </row>
        <row r="404">
          <cell r="A404" t="str">
            <v>ACL-40B</v>
          </cell>
          <cell r="B404" t="str">
            <v>GS090815</v>
          </cell>
          <cell r="C404">
            <v>4</v>
          </cell>
          <cell r="D404" t="str">
            <v>GI090973</v>
          </cell>
          <cell r="E404">
            <v>20090302</v>
          </cell>
          <cell r="F404" t="str">
            <v>7712</v>
          </cell>
          <cell r="G404" t="str">
            <v>SODIMAS</v>
          </cell>
          <cell r="H404" t="str">
            <v>STOCK SALES</v>
          </cell>
          <cell r="I404">
            <v>58</v>
          </cell>
          <cell r="J404" t="str">
            <v>Mar-2009</v>
          </cell>
          <cell r="K404" t="str">
            <v>Mar-2009</v>
          </cell>
          <cell r="L404" t="str">
            <v>GF</v>
          </cell>
          <cell r="M404" t="str">
            <v>INVERTER</v>
          </cell>
          <cell r="N404" t="str">
            <v>PCS</v>
          </cell>
          <cell r="O404">
            <v>59</v>
          </cell>
          <cell r="P404">
            <v>28</v>
          </cell>
          <cell r="Q404" t="str">
            <v>FUJI OTHERS</v>
          </cell>
          <cell r="R404">
            <v>0</v>
          </cell>
          <cell r="S404">
            <v>27.72</v>
          </cell>
          <cell r="T404">
            <v>27.72</v>
          </cell>
          <cell r="U404">
            <v>1</v>
          </cell>
        </row>
        <row r="405">
          <cell r="A405" t="str">
            <v>BU22-4C</v>
          </cell>
          <cell r="B405" t="str">
            <v>GS091022</v>
          </cell>
          <cell r="C405">
            <v>5</v>
          </cell>
          <cell r="D405" t="str">
            <v>GI091269</v>
          </cell>
          <cell r="E405">
            <v>20090319</v>
          </cell>
          <cell r="F405" t="str">
            <v>4080</v>
          </cell>
          <cell r="G405" t="str">
            <v>SIDE SERVICIO INDUSTRIAL DE ELECTRONICA SA</v>
          </cell>
          <cell r="H405" t="str">
            <v>STOCK SALES</v>
          </cell>
          <cell r="I405">
            <v>2</v>
          </cell>
          <cell r="J405" t="str">
            <v>Mar-2009</v>
          </cell>
          <cell r="K405" t="str">
            <v>Mar-2009</v>
          </cell>
          <cell r="L405" t="str">
            <v>GF</v>
          </cell>
          <cell r="M405" t="str">
            <v>INVERTER</v>
          </cell>
          <cell r="N405" t="str">
            <v>PCS</v>
          </cell>
          <cell r="O405">
            <v>6</v>
          </cell>
          <cell r="P405">
            <v>138</v>
          </cell>
          <cell r="Q405" t="str">
            <v>FUJI OTHERS</v>
          </cell>
          <cell r="R405">
            <v>0</v>
          </cell>
          <cell r="S405">
            <v>137.82759999999999</v>
          </cell>
          <cell r="T405">
            <v>551.31039999999996</v>
          </cell>
          <cell r="U405">
            <v>4</v>
          </cell>
        </row>
        <row r="406">
          <cell r="A406" t="str">
            <v>BU22-4D</v>
          </cell>
          <cell r="B406" t="str">
            <v>GS090961</v>
          </cell>
          <cell r="C406">
            <v>7</v>
          </cell>
          <cell r="D406" t="str">
            <v>GI091192</v>
          </cell>
          <cell r="E406">
            <v>20090313</v>
          </cell>
          <cell r="F406" t="str">
            <v>4380</v>
          </cell>
          <cell r="G406" t="str">
            <v>AMTEK,  SPOL. S R.0.</v>
          </cell>
          <cell r="H406" t="str">
            <v>STOCK SALES</v>
          </cell>
          <cell r="I406">
            <v>281</v>
          </cell>
          <cell r="J406" t="str">
            <v>Mar-2009</v>
          </cell>
          <cell r="K406" t="str">
            <v>Mar-2009</v>
          </cell>
          <cell r="L406" t="str">
            <v>GF</v>
          </cell>
          <cell r="M406" t="str">
            <v>INVERTER</v>
          </cell>
          <cell r="N406" t="str">
            <v>PCS</v>
          </cell>
          <cell r="O406">
            <v>283</v>
          </cell>
          <cell r="P406">
            <v>138</v>
          </cell>
          <cell r="Q406" t="str">
            <v>FUJI OTHERS</v>
          </cell>
          <cell r="R406">
            <v>0</v>
          </cell>
          <cell r="S406">
            <v>137.83000000000001</v>
          </cell>
          <cell r="T406">
            <v>275.66000000000003</v>
          </cell>
          <cell r="U406">
            <v>2</v>
          </cell>
        </row>
        <row r="407">
          <cell r="A407" t="str">
            <v>BU3-220-4EN</v>
          </cell>
          <cell r="B407" t="str">
            <v>GS090799</v>
          </cell>
          <cell r="C407">
            <v>4</v>
          </cell>
          <cell r="D407" t="str">
            <v>GI090952</v>
          </cell>
          <cell r="E407">
            <v>20090303</v>
          </cell>
          <cell r="F407" t="str">
            <v>7275</v>
          </cell>
          <cell r="G407" t="str">
            <v>ALPHA GROUP</v>
          </cell>
          <cell r="H407" t="str">
            <v>STOCK SALES</v>
          </cell>
          <cell r="I407">
            <v>492</v>
          </cell>
          <cell r="J407" t="str">
            <v>Mar-2009</v>
          </cell>
          <cell r="K407" t="str">
            <v>Mar-2009</v>
          </cell>
          <cell r="L407" t="str">
            <v>GF</v>
          </cell>
          <cell r="M407" t="str">
            <v>INVERTER</v>
          </cell>
          <cell r="N407" t="str">
            <v>PCS</v>
          </cell>
          <cell r="O407">
            <v>494</v>
          </cell>
          <cell r="P407">
            <v>141</v>
          </cell>
          <cell r="Q407" t="str">
            <v>FUJI OTHERS</v>
          </cell>
          <cell r="R407">
            <v>0</v>
          </cell>
          <cell r="S407">
            <v>141.4171</v>
          </cell>
          <cell r="T407">
            <v>282.83420000000001</v>
          </cell>
          <cell r="U407">
            <v>2</v>
          </cell>
        </row>
        <row r="408">
          <cell r="A408" t="str">
            <v>BU3-220-4EN</v>
          </cell>
          <cell r="B408" t="str">
            <v>GS090849</v>
          </cell>
          <cell r="C408">
            <v>6</v>
          </cell>
          <cell r="D408" t="str">
            <v>GI091047</v>
          </cell>
          <cell r="E408">
            <v>20090305</v>
          </cell>
          <cell r="F408" t="str">
            <v>4380</v>
          </cell>
          <cell r="G408" t="str">
            <v>AMTEK,  SPOL. S R.0.</v>
          </cell>
          <cell r="H408" t="str">
            <v>STOCK SALES</v>
          </cell>
          <cell r="I408">
            <v>491</v>
          </cell>
          <cell r="J408" t="str">
            <v>Mar-2009</v>
          </cell>
          <cell r="K408" t="str">
            <v>Mar-2009</v>
          </cell>
          <cell r="L408" t="str">
            <v>GF</v>
          </cell>
          <cell r="M408" t="str">
            <v>INVERTER</v>
          </cell>
          <cell r="N408" t="str">
            <v>PCS</v>
          </cell>
          <cell r="O408">
            <v>494</v>
          </cell>
          <cell r="P408">
            <v>141</v>
          </cell>
          <cell r="Q408" t="str">
            <v>FUJI OTHERS</v>
          </cell>
          <cell r="R408">
            <v>0</v>
          </cell>
          <cell r="S408">
            <v>141.4171</v>
          </cell>
          <cell r="T408">
            <v>141.4171</v>
          </cell>
          <cell r="U408">
            <v>1</v>
          </cell>
        </row>
        <row r="409">
          <cell r="A409" t="str">
            <v>BU3-220-4EN</v>
          </cell>
          <cell r="B409" t="str">
            <v>GS090866</v>
          </cell>
          <cell r="C409">
            <v>2</v>
          </cell>
          <cell r="D409" t="str">
            <v>GI091060</v>
          </cell>
          <cell r="E409">
            <v>20090305</v>
          </cell>
          <cell r="F409" t="str">
            <v>4450</v>
          </cell>
          <cell r="G409" t="str">
            <v>FUJI ELECTRIC FA SUCURSAL EN ESPA?A</v>
          </cell>
          <cell r="H409" t="str">
            <v>STOCK SALES</v>
          </cell>
          <cell r="I409">
            <v>490</v>
          </cell>
          <cell r="J409" t="str">
            <v>Mar-2009</v>
          </cell>
          <cell r="K409" t="str">
            <v>Mar-2009</v>
          </cell>
          <cell r="L409" t="str">
            <v>GF</v>
          </cell>
          <cell r="M409" t="str">
            <v>INVERTER</v>
          </cell>
          <cell r="N409" t="str">
            <v>PCS</v>
          </cell>
          <cell r="O409">
            <v>494</v>
          </cell>
          <cell r="P409">
            <v>141</v>
          </cell>
          <cell r="Q409" t="str">
            <v>FUJI OTHERS</v>
          </cell>
          <cell r="R409">
            <v>0</v>
          </cell>
          <cell r="S409">
            <v>141.4171</v>
          </cell>
          <cell r="T409">
            <v>141.4171</v>
          </cell>
          <cell r="U409">
            <v>1</v>
          </cell>
        </row>
        <row r="410">
          <cell r="A410" t="str">
            <v>BU3-220-4EN</v>
          </cell>
          <cell r="B410" t="str">
            <v>GS063354</v>
          </cell>
          <cell r="C410">
            <v>29</v>
          </cell>
          <cell r="D410" t="str">
            <v>GI091093</v>
          </cell>
          <cell r="E410">
            <v>20090309</v>
          </cell>
          <cell r="F410" t="str">
            <v>4450</v>
          </cell>
          <cell r="G410" t="str">
            <v>FUJI ELECTRIC FA SUCURSAL EN ESPA?A</v>
          </cell>
          <cell r="H410" t="str">
            <v>STOCK SALES</v>
          </cell>
          <cell r="I410">
            <v>470</v>
          </cell>
          <cell r="J410" t="str">
            <v>Mar-2009</v>
          </cell>
          <cell r="K410" t="str">
            <v>Mar-2009</v>
          </cell>
          <cell r="L410" t="str">
            <v>GF</v>
          </cell>
          <cell r="M410" t="str">
            <v>INVERTER</v>
          </cell>
          <cell r="N410" t="str">
            <v>PCS</v>
          </cell>
          <cell r="O410">
            <v>494</v>
          </cell>
          <cell r="P410">
            <v>141</v>
          </cell>
          <cell r="Q410" t="str">
            <v>FUJI OTHERS</v>
          </cell>
          <cell r="R410">
            <v>0</v>
          </cell>
          <cell r="S410">
            <v>141.4171</v>
          </cell>
          <cell r="T410">
            <v>2828.3420000000001</v>
          </cell>
          <cell r="U410">
            <v>20</v>
          </cell>
        </row>
        <row r="411">
          <cell r="A411" t="str">
            <v>BU3-220-4EN</v>
          </cell>
          <cell r="B411" t="str">
            <v>GS090659</v>
          </cell>
          <cell r="C411">
            <v>3</v>
          </cell>
          <cell r="D411" t="str">
            <v>GI091112</v>
          </cell>
          <cell r="E411">
            <v>20090323</v>
          </cell>
          <cell r="F411" t="str">
            <v>7374</v>
          </cell>
          <cell r="G411" t="str">
            <v>J&amp;R ELEVATOR DAR AL HANDASSAH</v>
          </cell>
          <cell r="H411" t="str">
            <v>STOCK SALES</v>
          </cell>
          <cell r="I411">
            <v>460</v>
          </cell>
          <cell r="J411" t="str">
            <v>Mar-2009</v>
          </cell>
          <cell r="K411" t="str">
            <v>Mar-2009</v>
          </cell>
          <cell r="L411" t="str">
            <v>GF</v>
          </cell>
          <cell r="M411" t="str">
            <v>INVERTER</v>
          </cell>
          <cell r="N411" t="str">
            <v>PCS</v>
          </cell>
          <cell r="O411">
            <v>494</v>
          </cell>
          <cell r="P411">
            <v>141</v>
          </cell>
          <cell r="Q411" t="str">
            <v>FUJI OTHERS</v>
          </cell>
          <cell r="R411">
            <v>0</v>
          </cell>
          <cell r="S411">
            <v>141.4171</v>
          </cell>
          <cell r="T411">
            <v>1414.171</v>
          </cell>
          <cell r="U411">
            <v>10</v>
          </cell>
        </row>
        <row r="412">
          <cell r="A412" t="str">
            <v>CB-MS5-2</v>
          </cell>
          <cell r="B412" t="str">
            <v>GS090843</v>
          </cell>
          <cell r="C412">
            <v>1</v>
          </cell>
          <cell r="D412" t="str">
            <v>GI091038</v>
          </cell>
          <cell r="E412">
            <v>20090304</v>
          </cell>
          <cell r="F412" t="str">
            <v>1701</v>
          </cell>
          <cell r="G412" t="str">
            <v>CMTS LIMITED</v>
          </cell>
          <cell r="H412" t="str">
            <v>STOCK SALES</v>
          </cell>
          <cell r="I412">
            <v>1</v>
          </cell>
          <cell r="J412" t="str">
            <v>Mar-2009</v>
          </cell>
          <cell r="K412" t="str">
            <v>Mar-2009</v>
          </cell>
          <cell r="L412" t="str">
            <v>GF</v>
          </cell>
          <cell r="M412" t="str">
            <v>INVERTER</v>
          </cell>
          <cell r="N412" t="str">
            <v>PCS</v>
          </cell>
          <cell r="O412">
            <v>2</v>
          </cell>
          <cell r="P412">
            <v>13</v>
          </cell>
          <cell r="Q412" t="str">
            <v>FUJI OTHERS</v>
          </cell>
          <cell r="R412">
            <v>0</v>
          </cell>
          <cell r="S412">
            <v>13.425000000000001</v>
          </cell>
          <cell r="T412">
            <v>13.425000000000001</v>
          </cell>
          <cell r="U412">
            <v>1</v>
          </cell>
        </row>
        <row r="413">
          <cell r="A413" t="str">
            <v>CB3-10R-2S</v>
          </cell>
          <cell r="B413" t="str">
            <v>GS090822</v>
          </cell>
          <cell r="C413">
            <v>3</v>
          </cell>
          <cell r="D413" t="str">
            <v>GI090999</v>
          </cell>
          <cell r="E413">
            <v>20090303</v>
          </cell>
          <cell r="F413" t="str">
            <v>7274</v>
          </cell>
          <cell r="G413" t="str">
            <v>SAM GMBH</v>
          </cell>
          <cell r="H413" t="str">
            <v>STOCK SALES</v>
          </cell>
          <cell r="I413">
            <v>139</v>
          </cell>
          <cell r="J413" t="str">
            <v>Mar-2009</v>
          </cell>
          <cell r="K413" t="str">
            <v>Mar-2009</v>
          </cell>
          <cell r="L413" t="str">
            <v>GF</v>
          </cell>
          <cell r="M413" t="str">
            <v>INVERTER</v>
          </cell>
          <cell r="N413" t="str">
            <v>PCS</v>
          </cell>
          <cell r="O413">
            <v>141</v>
          </cell>
          <cell r="P413">
            <v>18</v>
          </cell>
          <cell r="Q413" t="str">
            <v>FUJI OTHERS</v>
          </cell>
          <cell r="R413">
            <v>0</v>
          </cell>
          <cell r="S413">
            <v>17.73</v>
          </cell>
          <cell r="T413">
            <v>35.46</v>
          </cell>
          <cell r="U413">
            <v>2</v>
          </cell>
        </row>
        <row r="414">
          <cell r="A414" t="str">
            <v>CB3-10R-2S</v>
          </cell>
          <cell r="B414" t="str">
            <v>GS090816</v>
          </cell>
          <cell r="C414">
            <v>1</v>
          </cell>
          <cell r="D414" t="str">
            <v>GI090985</v>
          </cell>
          <cell r="E414">
            <v>20090304</v>
          </cell>
          <cell r="F414" t="str">
            <v>7955</v>
          </cell>
          <cell r="G414" t="str">
            <v>STREISAL GMBH</v>
          </cell>
          <cell r="H414" t="str">
            <v>STOCK SALES</v>
          </cell>
          <cell r="I414">
            <v>136</v>
          </cell>
          <cell r="J414" t="str">
            <v>Mar-2009</v>
          </cell>
          <cell r="K414" t="str">
            <v>Mar-2009</v>
          </cell>
          <cell r="L414" t="str">
            <v>GF</v>
          </cell>
          <cell r="M414" t="str">
            <v>INVERTER</v>
          </cell>
          <cell r="N414" t="str">
            <v>PCS</v>
          </cell>
          <cell r="O414">
            <v>141</v>
          </cell>
          <cell r="P414">
            <v>18</v>
          </cell>
          <cell r="Q414" t="str">
            <v>FUJI OTHERS</v>
          </cell>
          <cell r="R414">
            <v>0</v>
          </cell>
          <cell r="S414">
            <v>17.73</v>
          </cell>
          <cell r="T414">
            <v>53.19</v>
          </cell>
          <cell r="U414">
            <v>3</v>
          </cell>
        </row>
        <row r="415">
          <cell r="A415" t="str">
            <v>CB3-10R-2S</v>
          </cell>
          <cell r="B415" t="str">
            <v>GS090971</v>
          </cell>
          <cell r="C415">
            <v>1</v>
          </cell>
          <cell r="D415" t="str">
            <v>GI091201</v>
          </cell>
          <cell r="E415">
            <v>20090313</v>
          </cell>
          <cell r="F415" t="str">
            <v>7274</v>
          </cell>
          <cell r="G415" t="str">
            <v>SAM GMBH</v>
          </cell>
          <cell r="H415" t="str">
            <v>STOCK SALES</v>
          </cell>
          <cell r="I415">
            <v>135</v>
          </cell>
          <cell r="J415" t="str">
            <v>Mar-2009</v>
          </cell>
          <cell r="K415" t="str">
            <v>Mar-2009</v>
          </cell>
          <cell r="L415" t="str">
            <v>GF</v>
          </cell>
          <cell r="M415" t="str">
            <v>INVERTER</v>
          </cell>
          <cell r="N415" t="str">
            <v>PCS</v>
          </cell>
          <cell r="O415">
            <v>141</v>
          </cell>
          <cell r="P415">
            <v>18</v>
          </cell>
          <cell r="Q415" t="str">
            <v>FUJI OTHERS</v>
          </cell>
          <cell r="R415">
            <v>0</v>
          </cell>
          <cell r="S415">
            <v>17.73</v>
          </cell>
          <cell r="T415">
            <v>17.73</v>
          </cell>
          <cell r="U415">
            <v>1</v>
          </cell>
        </row>
        <row r="416">
          <cell r="A416" t="str">
            <v>CB3-10R-2S</v>
          </cell>
          <cell r="B416" t="str">
            <v>GS090964</v>
          </cell>
          <cell r="C416">
            <v>1</v>
          </cell>
          <cell r="D416" t="str">
            <v>GI091196</v>
          </cell>
          <cell r="E416">
            <v>20090313</v>
          </cell>
          <cell r="F416" t="str">
            <v>7274</v>
          </cell>
          <cell r="G416" t="str">
            <v>SAM GMBH</v>
          </cell>
          <cell r="H416" t="str">
            <v>STOCK SALES</v>
          </cell>
          <cell r="I416">
            <v>132</v>
          </cell>
          <cell r="J416" t="str">
            <v>Mar-2009</v>
          </cell>
          <cell r="K416" t="str">
            <v>Mar-2009</v>
          </cell>
          <cell r="L416" t="str">
            <v>GF</v>
          </cell>
          <cell r="M416" t="str">
            <v>INVERTER</v>
          </cell>
          <cell r="N416" t="str">
            <v>PCS</v>
          </cell>
          <cell r="O416">
            <v>141</v>
          </cell>
          <cell r="P416">
            <v>18</v>
          </cell>
          <cell r="Q416" t="str">
            <v>FUJI OTHERS</v>
          </cell>
          <cell r="R416">
            <v>0</v>
          </cell>
          <cell r="S416">
            <v>17.73</v>
          </cell>
          <cell r="T416">
            <v>53.19</v>
          </cell>
          <cell r="U416">
            <v>3</v>
          </cell>
        </row>
        <row r="417">
          <cell r="A417" t="str">
            <v>CB3-10R-2S</v>
          </cell>
          <cell r="B417" t="str">
            <v>GS090959</v>
          </cell>
          <cell r="C417">
            <v>2</v>
          </cell>
          <cell r="D417" t="str">
            <v>GI091189</v>
          </cell>
          <cell r="E417">
            <v>20090316</v>
          </cell>
          <cell r="F417" t="str">
            <v>7274</v>
          </cell>
          <cell r="G417" t="str">
            <v>SAM GMBH</v>
          </cell>
          <cell r="H417" t="str">
            <v>STOCK SALES</v>
          </cell>
          <cell r="I417">
            <v>130</v>
          </cell>
          <cell r="J417" t="str">
            <v>Mar-2009</v>
          </cell>
          <cell r="K417" t="str">
            <v>Mar-2009</v>
          </cell>
          <cell r="L417" t="str">
            <v>GF</v>
          </cell>
          <cell r="M417" t="str">
            <v>INVERTER</v>
          </cell>
          <cell r="N417" t="str">
            <v>PCS</v>
          </cell>
          <cell r="O417">
            <v>141</v>
          </cell>
          <cell r="P417">
            <v>18</v>
          </cell>
          <cell r="Q417" t="str">
            <v>FUJI OTHERS</v>
          </cell>
          <cell r="R417">
            <v>0</v>
          </cell>
          <cell r="S417">
            <v>17.73</v>
          </cell>
          <cell r="T417">
            <v>35.46</v>
          </cell>
          <cell r="U417">
            <v>2</v>
          </cell>
        </row>
        <row r="418">
          <cell r="A418" t="str">
            <v>CB3-10R-2S</v>
          </cell>
          <cell r="B418" t="str">
            <v>GS090988</v>
          </cell>
          <cell r="C418">
            <v>1</v>
          </cell>
          <cell r="D418" t="str">
            <v>GI091211</v>
          </cell>
          <cell r="E418">
            <v>20090316</v>
          </cell>
          <cell r="F418" t="str">
            <v>7274</v>
          </cell>
          <cell r="G418" t="str">
            <v>SAM GMBH</v>
          </cell>
          <cell r="H418" t="str">
            <v>STOCK SALES</v>
          </cell>
          <cell r="I418">
            <v>120</v>
          </cell>
          <cell r="J418" t="str">
            <v>Mar-2009</v>
          </cell>
          <cell r="K418" t="str">
            <v>Mar-2009</v>
          </cell>
          <cell r="L418" t="str">
            <v>GF</v>
          </cell>
          <cell r="M418" t="str">
            <v>INVERTER</v>
          </cell>
          <cell r="N418" t="str">
            <v>PCS</v>
          </cell>
          <cell r="O418">
            <v>141</v>
          </cell>
          <cell r="P418">
            <v>18</v>
          </cell>
          <cell r="Q418" t="str">
            <v>FUJI OTHERS</v>
          </cell>
          <cell r="R418">
            <v>0</v>
          </cell>
          <cell r="S418">
            <v>17.73</v>
          </cell>
          <cell r="T418">
            <v>177.3</v>
          </cell>
          <cell r="U418">
            <v>10</v>
          </cell>
        </row>
        <row r="419">
          <cell r="A419" t="str">
            <v>CB3-10R-2S</v>
          </cell>
          <cell r="B419" t="str">
            <v>GS090276</v>
          </cell>
          <cell r="C419">
            <v>1</v>
          </cell>
          <cell r="D419" t="str">
            <v>GI090367</v>
          </cell>
          <cell r="E419">
            <v>20090318</v>
          </cell>
          <cell r="F419" t="str">
            <v>7334</v>
          </cell>
          <cell r="G419" t="str">
            <v>SEFI SAS</v>
          </cell>
          <cell r="H419" t="str">
            <v>STOCK SALES</v>
          </cell>
          <cell r="I419">
            <v>118</v>
          </cell>
          <cell r="J419" t="str">
            <v>Mar-2009</v>
          </cell>
          <cell r="K419" t="str">
            <v>Mar-2009</v>
          </cell>
          <cell r="L419" t="str">
            <v>GF</v>
          </cell>
          <cell r="M419" t="str">
            <v>INVERTER</v>
          </cell>
          <cell r="N419" t="str">
            <v>PCS</v>
          </cell>
          <cell r="O419">
            <v>141</v>
          </cell>
          <cell r="P419">
            <v>18</v>
          </cell>
          <cell r="Q419" t="str">
            <v>FUJI OTHERS</v>
          </cell>
          <cell r="R419">
            <v>0</v>
          </cell>
          <cell r="S419">
            <v>17.73</v>
          </cell>
          <cell r="T419">
            <v>35.46</v>
          </cell>
          <cell r="U419">
            <v>2</v>
          </cell>
        </row>
        <row r="420">
          <cell r="A420" t="str">
            <v>CB3-10R-2S</v>
          </cell>
          <cell r="B420" t="str">
            <v>GS091163</v>
          </cell>
          <cell r="C420">
            <v>2</v>
          </cell>
          <cell r="D420" t="str">
            <v>GI091451</v>
          </cell>
          <cell r="E420">
            <v>20090327</v>
          </cell>
          <cell r="F420" t="str">
            <v>7274</v>
          </cell>
          <cell r="G420" t="str">
            <v>SAM GMBH</v>
          </cell>
          <cell r="H420" t="str">
            <v>STOCK SALES</v>
          </cell>
          <cell r="I420">
            <v>116</v>
          </cell>
          <cell r="J420" t="str">
            <v>Mar-2009</v>
          </cell>
          <cell r="K420" t="str">
            <v>Mar-2009</v>
          </cell>
          <cell r="L420" t="str">
            <v>GF</v>
          </cell>
          <cell r="M420" t="str">
            <v>INVERTER</v>
          </cell>
          <cell r="N420" t="str">
            <v>PCS</v>
          </cell>
          <cell r="O420">
            <v>141</v>
          </cell>
          <cell r="P420">
            <v>18</v>
          </cell>
          <cell r="Q420" t="str">
            <v>FUJI OTHERS</v>
          </cell>
          <cell r="R420">
            <v>0</v>
          </cell>
          <cell r="S420">
            <v>17.73</v>
          </cell>
          <cell r="T420">
            <v>35.46</v>
          </cell>
          <cell r="U420">
            <v>2</v>
          </cell>
        </row>
        <row r="421">
          <cell r="A421" t="str">
            <v>CB3-10R-5S</v>
          </cell>
          <cell r="B421" t="str">
            <v>GS090594</v>
          </cell>
          <cell r="C421">
            <v>13</v>
          </cell>
          <cell r="D421" t="str">
            <v>GI091281</v>
          </cell>
          <cell r="E421">
            <v>20090320</v>
          </cell>
          <cell r="F421" t="str">
            <v>7038</v>
          </cell>
          <cell r="G421" t="str">
            <v>JAECKEL ELEKTRONIK GMBH</v>
          </cell>
          <cell r="H421" t="str">
            <v>STOCK SALES</v>
          </cell>
          <cell r="I421">
            <v>71</v>
          </cell>
          <cell r="J421" t="str">
            <v>Mar-2009</v>
          </cell>
          <cell r="K421" t="str">
            <v>Mar-2009</v>
          </cell>
          <cell r="L421" t="str">
            <v>GF</v>
          </cell>
          <cell r="M421" t="str">
            <v>INVERTER</v>
          </cell>
          <cell r="N421" t="str">
            <v>PCS</v>
          </cell>
          <cell r="O421">
            <v>80</v>
          </cell>
          <cell r="P421">
            <v>32</v>
          </cell>
          <cell r="Q421" t="str">
            <v>FUJI OTHERS</v>
          </cell>
          <cell r="R421">
            <v>0</v>
          </cell>
          <cell r="S421">
            <v>31.62</v>
          </cell>
          <cell r="T421">
            <v>284.58</v>
          </cell>
          <cell r="U421">
            <v>9</v>
          </cell>
        </row>
        <row r="422">
          <cell r="A422" t="str">
            <v>CB3-10R-5S</v>
          </cell>
          <cell r="B422" t="str">
            <v>GS090594</v>
          </cell>
          <cell r="C422">
            <v>26</v>
          </cell>
          <cell r="D422" t="str">
            <v>GI091281</v>
          </cell>
          <cell r="E422">
            <v>20090320</v>
          </cell>
          <cell r="F422" t="str">
            <v>7038</v>
          </cell>
          <cell r="G422" t="str">
            <v>JAECKEL ELEKTRONIK GMBH</v>
          </cell>
          <cell r="H422" t="str">
            <v>STOCK SALES</v>
          </cell>
          <cell r="I422">
            <v>62</v>
          </cell>
          <cell r="J422" t="str">
            <v>Mar-2009</v>
          </cell>
          <cell r="K422" t="str">
            <v>Mar-2009</v>
          </cell>
          <cell r="L422" t="str">
            <v>GF</v>
          </cell>
          <cell r="M422" t="str">
            <v>INVERTER</v>
          </cell>
          <cell r="N422" t="str">
            <v>PCS</v>
          </cell>
          <cell r="O422">
            <v>80</v>
          </cell>
          <cell r="P422">
            <v>32</v>
          </cell>
          <cell r="Q422" t="str">
            <v>FUJI OTHERS</v>
          </cell>
          <cell r="R422">
            <v>0</v>
          </cell>
          <cell r="S422">
            <v>31.62</v>
          </cell>
          <cell r="T422">
            <v>284.58</v>
          </cell>
          <cell r="U422">
            <v>9</v>
          </cell>
        </row>
        <row r="423">
          <cell r="A423" t="str">
            <v>CB3-10R-5S</v>
          </cell>
          <cell r="B423" t="str">
            <v>GS090594</v>
          </cell>
          <cell r="C423">
            <v>30</v>
          </cell>
          <cell r="D423" t="str">
            <v>GI091281</v>
          </cell>
          <cell r="E423">
            <v>20090320</v>
          </cell>
          <cell r="F423" t="str">
            <v>7038</v>
          </cell>
          <cell r="G423" t="str">
            <v>JAECKEL ELEKTRONIK GMBH</v>
          </cell>
          <cell r="H423" t="str">
            <v>STOCK SALES</v>
          </cell>
          <cell r="I423">
            <v>58</v>
          </cell>
          <cell r="J423" t="str">
            <v>Mar-2009</v>
          </cell>
          <cell r="K423" t="str">
            <v>Mar-2009</v>
          </cell>
          <cell r="L423" t="str">
            <v>GF</v>
          </cell>
          <cell r="M423" t="str">
            <v>INVERTER</v>
          </cell>
          <cell r="N423" t="str">
            <v>PCS</v>
          </cell>
          <cell r="O423">
            <v>80</v>
          </cell>
          <cell r="P423">
            <v>32</v>
          </cell>
          <cell r="Q423" t="str">
            <v>FUJI OTHERS</v>
          </cell>
          <cell r="R423">
            <v>0</v>
          </cell>
          <cell r="S423">
            <v>31.62</v>
          </cell>
          <cell r="T423">
            <v>126.48</v>
          </cell>
          <cell r="U423">
            <v>4</v>
          </cell>
        </row>
        <row r="424">
          <cell r="A424" t="str">
            <v>FRN75F1L-4E</v>
          </cell>
          <cell r="B424" t="str">
            <v>GS090594</v>
          </cell>
          <cell r="C424">
            <v>31</v>
          </cell>
          <cell r="D424" t="str">
            <v>GI091391</v>
          </cell>
          <cell r="E424">
            <v>20090326</v>
          </cell>
          <cell r="F424" t="str">
            <v>7038</v>
          </cell>
          <cell r="G424" t="str">
            <v>JAECKEL ELEKTRONIK GMBH</v>
          </cell>
          <cell r="H424" t="str">
            <v>STOCK SALES</v>
          </cell>
          <cell r="I424">
            <v>0</v>
          </cell>
          <cell r="J424" t="str">
            <v>Mar-2009</v>
          </cell>
          <cell r="K424" t="str">
            <v>Mar-2009</v>
          </cell>
          <cell r="L424" t="str">
            <v>GF</v>
          </cell>
          <cell r="M424" t="str">
            <v>INVERTER</v>
          </cell>
          <cell r="N424" t="str">
            <v>PCS</v>
          </cell>
          <cell r="O424">
            <v>0</v>
          </cell>
          <cell r="P424">
            <v>2420</v>
          </cell>
          <cell r="Q424" t="str">
            <v>ECO</v>
          </cell>
          <cell r="R424">
            <v>0</v>
          </cell>
          <cell r="S424">
            <v>2420</v>
          </cell>
          <cell r="T424">
            <v>16940</v>
          </cell>
          <cell r="U424">
            <v>7</v>
          </cell>
        </row>
        <row r="425">
          <cell r="A425" t="str">
            <v>FRN75F1S-4E</v>
          </cell>
          <cell r="B425" t="str">
            <v>GS090616</v>
          </cell>
          <cell r="C425">
            <v>173</v>
          </cell>
          <cell r="D425" t="str">
            <v>GI091106</v>
          </cell>
          <cell r="E425">
            <v>20090309</v>
          </cell>
          <cell r="F425" t="str">
            <v>4028</v>
          </cell>
          <cell r="G425" t="str">
            <v>KON-TEK AUTOMATION AND DRIVES</v>
          </cell>
          <cell r="H425" t="str">
            <v>STOCK SALES</v>
          </cell>
          <cell r="I425">
            <v>3</v>
          </cell>
          <cell r="J425" t="str">
            <v>Mar-2009</v>
          </cell>
          <cell r="K425" t="str">
            <v>Mar-2009</v>
          </cell>
          <cell r="L425" t="str">
            <v>GF</v>
          </cell>
          <cell r="M425" t="str">
            <v>INVERTER</v>
          </cell>
          <cell r="N425" t="str">
            <v>PCS</v>
          </cell>
          <cell r="O425">
            <v>4</v>
          </cell>
          <cell r="P425">
            <v>1608</v>
          </cell>
          <cell r="Q425" t="str">
            <v>ECO</v>
          </cell>
          <cell r="R425">
            <v>0</v>
          </cell>
          <cell r="S425">
            <v>1608.04</v>
          </cell>
          <cell r="T425">
            <v>1608.04</v>
          </cell>
          <cell r="U425">
            <v>1</v>
          </cell>
        </row>
        <row r="426">
          <cell r="A426" t="str">
            <v>FRN75F1S-4E</v>
          </cell>
          <cell r="B426" t="str">
            <v>GS090616</v>
          </cell>
          <cell r="C426">
            <v>81</v>
          </cell>
          <cell r="D426" t="str">
            <v>GI091039</v>
          </cell>
          <cell r="E426">
            <v>20090309</v>
          </cell>
          <cell r="F426" t="str">
            <v>4028</v>
          </cell>
          <cell r="G426" t="str">
            <v>KON-TEK AUTOMATION AND DRIVES</v>
          </cell>
          <cell r="H426" t="str">
            <v>STOCK SALES</v>
          </cell>
          <cell r="I426">
            <v>2</v>
          </cell>
          <cell r="J426" t="str">
            <v>Mar-2009</v>
          </cell>
          <cell r="K426" t="str">
            <v>Mar-2009</v>
          </cell>
          <cell r="L426" t="str">
            <v>GF</v>
          </cell>
          <cell r="M426" t="str">
            <v>INVERTER</v>
          </cell>
          <cell r="N426" t="str">
            <v>PCS</v>
          </cell>
          <cell r="O426">
            <v>4</v>
          </cell>
          <cell r="P426">
            <v>1608</v>
          </cell>
          <cell r="Q426" t="str">
            <v>ECO</v>
          </cell>
          <cell r="R426">
            <v>0</v>
          </cell>
          <cell r="S426">
            <v>1608.04</v>
          </cell>
          <cell r="T426">
            <v>1608.04</v>
          </cell>
          <cell r="U426">
            <v>1</v>
          </cell>
        </row>
        <row r="427">
          <cell r="A427" t="str">
            <v>FRN75F1S-4E</v>
          </cell>
          <cell r="B427" t="str">
            <v>GS090204</v>
          </cell>
          <cell r="C427">
            <v>10</v>
          </cell>
          <cell r="D427" t="str">
            <v>GI091165</v>
          </cell>
          <cell r="E427">
            <v>20090313</v>
          </cell>
          <cell r="F427" t="str">
            <v>7282</v>
          </cell>
          <cell r="G427" t="str">
            <v>IES INVERT ELECTRIC SYSTEMS LTD.</v>
          </cell>
          <cell r="H427" t="str">
            <v>STOCK SALES</v>
          </cell>
          <cell r="I427">
            <v>0</v>
          </cell>
          <cell r="J427" t="str">
            <v>Mar-2009</v>
          </cell>
          <cell r="K427" t="str">
            <v>Mar-2009</v>
          </cell>
          <cell r="L427" t="str">
            <v>GF</v>
          </cell>
          <cell r="M427" t="str">
            <v>INVERTER</v>
          </cell>
          <cell r="N427" t="str">
            <v>PCS</v>
          </cell>
          <cell r="O427">
            <v>4</v>
          </cell>
          <cell r="P427">
            <v>1608</v>
          </cell>
          <cell r="Q427" t="str">
            <v>ECO</v>
          </cell>
          <cell r="R427">
            <v>0</v>
          </cell>
          <cell r="S427">
            <v>1608.04</v>
          </cell>
          <cell r="T427">
            <v>3216.08</v>
          </cell>
          <cell r="U427">
            <v>2</v>
          </cell>
        </row>
        <row r="428">
          <cell r="A428" t="str">
            <v>FRN90F1S-4E</v>
          </cell>
          <cell r="B428" t="str">
            <v>GS090412</v>
          </cell>
          <cell r="C428">
            <v>4</v>
          </cell>
          <cell r="D428" t="str">
            <v>GI091166</v>
          </cell>
          <cell r="E428">
            <v>20090313</v>
          </cell>
          <cell r="F428" t="str">
            <v>7282</v>
          </cell>
          <cell r="G428" t="str">
            <v>IES INVERT ELECTRIC SYSTEMS LTD.</v>
          </cell>
          <cell r="H428" t="str">
            <v>STOCK SALES</v>
          </cell>
          <cell r="I428">
            <v>7</v>
          </cell>
          <cell r="J428" t="str">
            <v>Mar-2009</v>
          </cell>
          <cell r="K428" t="str">
            <v>Mar-2009</v>
          </cell>
          <cell r="L428" t="str">
            <v>GF</v>
          </cell>
          <cell r="M428" t="str">
            <v>INVERTER</v>
          </cell>
          <cell r="N428" t="str">
            <v>PCS</v>
          </cell>
          <cell r="O428">
            <v>9</v>
          </cell>
          <cell r="P428">
            <v>2282</v>
          </cell>
          <cell r="Q428" t="str">
            <v>ECO</v>
          </cell>
          <cell r="R428">
            <v>0</v>
          </cell>
          <cell r="S428">
            <v>2282.1988000000001</v>
          </cell>
          <cell r="T428">
            <v>4564.3976000000002</v>
          </cell>
          <cell r="U428">
            <v>2</v>
          </cell>
        </row>
        <row r="429">
          <cell r="A429" t="str">
            <v>TP-G1-SD</v>
          </cell>
          <cell r="B429" t="str">
            <v>GS090566</v>
          </cell>
          <cell r="C429">
            <v>1</v>
          </cell>
          <cell r="D429" t="str">
            <v>GI091008</v>
          </cell>
          <cell r="E429">
            <v>20090304</v>
          </cell>
          <cell r="F429" t="str">
            <v>7712</v>
          </cell>
          <cell r="G429" t="str">
            <v>SODIMAS</v>
          </cell>
          <cell r="H429" t="str">
            <v>STOCK SALES</v>
          </cell>
          <cell r="I429">
            <v>2111</v>
          </cell>
          <cell r="J429" t="str">
            <v>Mar-2009</v>
          </cell>
          <cell r="K429" t="str">
            <v>Mar-2009</v>
          </cell>
          <cell r="L429" t="str">
            <v>GF</v>
          </cell>
          <cell r="M429" t="str">
            <v>INVERTER</v>
          </cell>
          <cell r="N429" t="str">
            <v>PCS</v>
          </cell>
          <cell r="O429">
            <v>1680</v>
          </cell>
          <cell r="P429">
            <v>37</v>
          </cell>
          <cell r="Q429" t="str">
            <v>ED&amp;C ALL</v>
          </cell>
          <cell r="R429">
            <v>0</v>
          </cell>
          <cell r="S429">
            <v>36.5</v>
          </cell>
          <cell r="T429">
            <v>693.5</v>
          </cell>
          <cell r="U429">
            <v>19</v>
          </cell>
        </row>
        <row r="430">
          <cell r="A430" t="str">
            <v>TP-G1-SD</v>
          </cell>
          <cell r="B430" t="str">
            <v>GS090568</v>
          </cell>
          <cell r="C430">
            <v>1</v>
          </cell>
          <cell r="D430" t="str">
            <v>GI091009</v>
          </cell>
          <cell r="E430">
            <v>20090304</v>
          </cell>
          <cell r="F430" t="str">
            <v>7712</v>
          </cell>
          <cell r="G430" t="str">
            <v>SODIMAS</v>
          </cell>
          <cell r="H430" t="str">
            <v>STOCK SALES</v>
          </cell>
          <cell r="I430">
            <v>2097</v>
          </cell>
          <cell r="J430" t="str">
            <v>Mar-2009</v>
          </cell>
          <cell r="K430" t="str">
            <v>Mar-2009</v>
          </cell>
          <cell r="L430" t="str">
            <v>GF</v>
          </cell>
          <cell r="M430" t="str">
            <v>INVERTER</v>
          </cell>
          <cell r="N430" t="str">
            <v>PCS</v>
          </cell>
          <cell r="O430">
            <v>1680</v>
          </cell>
          <cell r="P430">
            <v>37</v>
          </cell>
          <cell r="Q430" t="str">
            <v>ED&amp;C ALL</v>
          </cell>
          <cell r="R430">
            <v>0</v>
          </cell>
          <cell r="S430">
            <v>36.5</v>
          </cell>
          <cell r="T430">
            <v>511</v>
          </cell>
          <cell r="U430">
            <v>14</v>
          </cell>
        </row>
        <row r="431">
          <cell r="A431" t="str">
            <v>TP-G1-SD</v>
          </cell>
          <cell r="B431" t="str">
            <v>GS090564</v>
          </cell>
          <cell r="C431">
            <v>3</v>
          </cell>
          <cell r="D431" t="str">
            <v>GI091010</v>
          </cell>
          <cell r="E431">
            <v>20090305</v>
          </cell>
          <cell r="F431" t="str">
            <v>7716</v>
          </cell>
          <cell r="G431" t="str">
            <v>MEA</v>
          </cell>
          <cell r="H431" t="str">
            <v>STOCK SALES</v>
          </cell>
          <cell r="I431">
            <v>1997</v>
          </cell>
          <cell r="J431" t="str">
            <v>Mar-2009</v>
          </cell>
          <cell r="K431" t="str">
            <v>Mar-2009</v>
          </cell>
          <cell r="L431" t="str">
            <v>GF</v>
          </cell>
          <cell r="M431" t="str">
            <v>INVERTER</v>
          </cell>
          <cell r="N431" t="str">
            <v>PCS</v>
          </cell>
          <cell r="O431">
            <v>1680</v>
          </cell>
          <cell r="P431">
            <v>37</v>
          </cell>
          <cell r="Q431" t="str">
            <v>ED&amp;C ALL</v>
          </cell>
          <cell r="R431">
            <v>0</v>
          </cell>
          <cell r="S431">
            <v>36.5</v>
          </cell>
          <cell r="T431">
            <v>3650</v>
          </cell>
          <cell r="U431">
            <v>100</v>
          </cell>
        </row>
        <row r="432">
          <cell r="A432" t="str">
            <v>TP-G1-SD</v>
          </cell>
          <cell r="B432" t="str">
            <v>GS090739</v>
          </cell>
          <cell r="C432">
            <v>3</v>
          </cell>
          <cell r="D432" t="str">
            <v>GI091213</v>
          </cell>
          <cell r="E432">
            <v>20090317</v>
          </cell>
          <cell r="F432" t="str">
            <v>7712</v>
          </cell>
          <cell r="G432" t="str">
            <v>SODIMAS</v>
          </cell>
          <cell r="H432" t="str">
            <v>STOCK SALES</v>
          </cell>
          <cell r="I432">
            <v>1969</v>
          </cell>
          <cell r="J432" t="str">
            <v>Mar-2009</v>
          </cell>
          <cell r="K432" t="str">
            <v>Mar-2009</v>
          </cell>
          <cell r="L432" t="str">
            <v>GF</v>
          </cell>
          <cell r="M432" t="str">
            <v>INVERTER</v>
          </cell>
          <cell r="N432" t="str">
            <v>PCS</v>
          </cell>
          <cell r="O432">
            <v>1680</v>
          </cell>
          <cell r="P432">
            <v>37</v>
          </cell>
          <cell r="Q432" t="str">
            <v>ED&amp;C ALL</v>
          </cell>
          <cell r="R432">
            <v>0</v>
          </cell>
          <cell r="S432">
            <v>36.5</v>
          </cell>
          <cell r="T432">
            <v>1022</v>
          </cell>
          <cell r="U432">
            <v>28</v>
          </cell>
        </row>
        <row r="433">
          <cell r="A433" t="str">
            <v>TP-G1-SD</v>
          </cell>
          <cell r="B433" t="str">
            <v>GS090846</v>
          </cell>
          <cell r="C433">
            <v>1</v>
          </cell>
          <cell r="D433" t="str">
            <v>GI091306</v>
          </cell>
          <cell r="E433">
            <v>20090325</v>
          </cell>
          <cell r="F433" t="str">
            <v>7712</v>
          </cell>
          <cell r="G433" t="str">
            <v>SODIMAS</v>
          </cell>
          <cell r="H433" t="str">
            <v>STOCK SALES</v>
          </cell>
          <cell r="I433">
            <v>1959</v>
          </cell>
          <cell r="J433" t="str">
            <v>Mar-2009</v>
          </cell>
          <cell r="K433" t="str">
            <v>Mar-2009</v>
          </cell>
          <cell r="L433" t="str">
            <v>GF</v>
          </cell>
          <cell r="M433" t="str">
            <v>INVERTER</v>
          </cell>
          <cell r="N433" t="str">
            <v>PCS</v>
          </cell>
          <cell r="O433">
            <v>1680</v>
          </cell>
          <cell r="P433">
            <v>37</v>
          </cell>
          <cell r="Q433" t="str">
            <v>ED&amp;C ALL</v>
          </cell>
          <cell r="R433">
            <v>0</v>
          </cell>
          <cell r="S433">
            <v>36.5</v>
          </cell>
          <cell r="T433">
            <v>365</v>
          </cell>
          <cell r="U433">
            <v>10</v>
          </cell>
        </row>
        <row r="434">
          <cell r="A434" t="str">
            <v>FRN30G1S-2J</v>
          </cell>
          <cell r="B434" t="str">
            <v>GS084116</v>
          </cell>
          <cell r="C434">
            <v>11</v>
          </cell>
          <cell r="D434" t="str">
            <v>GI091175</v>
          </cell>
          <cell r="E434">
            <v>20090313</v>
          </cell>
          <cell r="F434" t="str">
            <v>7271</v>
          </cell>
          <cell r="G434" t="str">
            <v>LOENNE SCANDINAVIA A. S. (S)</v>
          </cell>
          <cell r="H434" t="str">
            <v>STOCK SALES</v>
          </cell>
          <cell r="I434">
            <v>0</v>
          </cell>
          <cell r="J434" t="str">
            <v>Mar-2009</v>
          </cell>
          <cell r="K434" t="str">
            <v>Mar-2009</v>
          </cell>
          <cell r="L434" t="str">
            <v>GF</v>
          </cell>
          <cell r="M434" t="str">
            <v>INVERTER</v>
          </cell>
          <cell r="N434" t="str">
            <v>PCS</v>
          </cell>
          <cell r="O434">
            <v>0</v>
          </cell>
          <cell r="P434">
            <v>1490</v>
          </cell>
          <cell r="Q434" t="str">
            <v>FRN-G11S-2 &lt; 22 KW (G515)</v>
          </cell>
          <cell r="R434">
            <v>0</v>
          </cell>
          <cell r="S434">
            <v>1489.97</v>
          </cell>
          <cell r="T434">
            <v>1489.97</v>
          </cell>
          <cell r="U434">
            <v>1</v>
          </cell>
        </row>
        <row r="435">
          <cell r="A435" t="str">
            <v>FRN1.5G1E-4E</v>
          </cell>
          <cell r="B435" t="str">
            <v>GS090863</v>
          </cell>
          <cell r="C435">
            <v>1</v>
          </cell>
          <cell r="D435" t="str">
            <v>GI091057</v>
          </cell>
          <cell r="E435">
            <v>20090305</v>
          </cell>
          <cell r="F435" t="str">
            <v>7820</v>
          </cell>
          <cell r="G435" t="str">
            <v>DIPL.-ING. PETER ZARDEN</v>
          </cell>
          <cell r="H435" t="str">
            <v>STOCK SALES</v>
          </cell>
          <cell r="I435">
            <v>56</v>
          </cell>
          <cell r="J435" t="str">
            <v>Mar-2009</v>
          </cell>
          <cell r="K435" t="str">
            <v>Mar-2009</v>
          </cell>
          <cell r="L435" t="str">
            <v>GF</v>
          </cell>
          <cell r="M435" t="str">
            <v>INVERTER</v>
          </cell>
          <cell r="N435" t="str">
            <v>PCS</v>
          </cell>
          <cell r="O435">
            <v>39</v>
          </cell>
          <cell r="P435">
            <v>148</v>
          </cell>
          <cell r="Q435" t="str">
            <v>FRN-G11S-4EN &lt; 22KW (G511)</v>
          </cell>
          <cell r="R435">
            <v>0</v>
          </cell>
          <cell r="S435">
            <v>148.3997</v>
          </cell>
          <cell r="T435">
            <v>445.19909999999999</v>
          </cell>
          <cell r="U435">
            <v>3</v>
          </cell>
        </row>
        <row r="436">
          <cell r="A436" t="str">
            <v>FRN1.5G1E-4E</v>
          </cell>
          <cell r="B436" t="str">
            <v>GS090823</v>
          </cell>
          <cell r="C436">
            <v>1</v>
          </cell>
          <cell r="D436" t="str">
            <v>GI091067</v>
          </cell>
          <cell r="E436">
            <v>20090306</v>
          </cell>
          <cell r="F436" t="str">
            <v>7088</v>
          </cell>
          <cell r="G436" t="str">
            <v>ROVEMA VERPACKUNGSMASCHINEN GMBH</v>
          </cell>
          <cell r="H436" t="str">
            <v>STOCK SALES</v>
          </cell>
          <cell r="I436">
            <v>54</v>
          </cell>
          <cell r="J436" t="str">
            <v>Mar-2009</v>
          </cell>
          <cell r="K436" t="str">
            <v>Mar-2009</v>
          </cell>
          <cell r="L436" t="str">
            <v>GF</v>
          </cell>
          <cell r="M436" t="str">
            <v>INVERTER</v>
          </cell>
          <cell r="N436" t="str">
            <v>PCS</v>
          </cell>
          <cell r="O436">
            <v>39</v>
          </cell>
          <cell r="P436">
            <v>148</v>
          </cell>
          <cell r="Q436" t="str">
            <v>FRN-G11S-4EN &lt; 22KW (G511)</v>
          </cell>
          <cell r="R436">
            <v>0</v>
          </cell>
          <cell r="S436">
            <v>148.3997</v>
          </cell>
          <cell r="T436">
            <v>296.79939999999999</v>
          </cell>
          <cell r="U436">
            <v>2</v>
          </cell>
        </row>
        <row r="437">
          <cell r="A437" t="str">
            <v>FRN1.5G1E-4E</v>
          </cell>
          <cell r="B437" t="str">
            <v>GS090616</v>
          </cell>
          <cell r="C437">
            <v>108</v>
          </cell>
          <cell r="D437" t="str">
            <v>GI091039</v>
          </cell>
          <cell r="E437">
            <v>20090309</v>
          </cell>
          <cell r="F437" t="str">
            <v>4028</v>
          </cell>
          <cell r="G437" t="str">
            <v>KON-TEK AUTOMATION AND DRIVES</v>
          </cell>
          <cell r="H437" t="str">
            <v>STOCK SALES</v>
          </cell>
          <cell r="I437">
            <v>51</v>
          </cell>
          <cell r="J437" t="str">
            <v>Mar-2009</v>
          </cell>
          <cell r="K437" t="str">
            <v>Mar-2009</v>
          </cell>
          <cell r="L437" t="str">
            <v>GF</v>
          </cell>
          <cell r="M437" t="str">
            <v>INVERTER</v>
          </cell>
          <cell r="N437" t="str">
            <v>PCS</v>
          </cell>
          <cell r="O437">
            <v>39</v>
          </cell>
          <cell r="P437">
            <v>148</v>
          </cell>
          <cell r="Q437" t="str">
            <v>FRN-G11S-4EN &lt; 22KW (G511)</v>
          </cell>
          <cell r="R437">
            <v>0</v>
          </cell>
          <cell r="S437">
            <v>148.3997</v>
          </cell>
          <cell r="T437">
            <v>445.19909999999999</v>
          </cell>
          <cell r="U437">
            <v>3</v>
          </cell>
        </row>
        <row r="438">
          <cell r="A438" t="str">
            <v>FRN1.5G1E-4E</v>
          </cell>
          <cell r="B438" t="str">
            <v>GS090912</v>
          </cell>
          <cell r="C438">
            <v>1</v>
          </cell>
          <cell r="D438" t="str">
            <v>GI091133</v>
          </cell>
          <cell r="E438">
            <v>20090310</v>
          </cell>
          <cell r="F438" t="str">
            <v>7147</v>
          </cell>
          <cell r="G438" t="str">
            <v>GTS MBH</v>
          </cell>
          <cell r="H438" t="str">
            <v>STOCK SALES</v>
          </cell>
          <cell r="I438">
            <v>50</v>
          </cell>
          <cell r="J438" t="str">
            <v>Mar-2009</v>
          </cell>
          <cell r="K438" t="str">
            <v>Mar-2009</v>
          </cell>
          <cell r="L438" t="str">
            <v>GF</v>
          </cell>
          <cell r="M438" t="str">
            <v>INVERTER</v>
          </cell>
          <cell r="N438" t="str">
            <v>PCS</v>
          </cell>
          <cell r="O438">
            <v>39</v>
          </cell>
          <cell r="P438">
            <v>148</v>
          </cell>
          <cell r="Q438" t="str">
            <v>FRN-G11S-4EN &lt; 22KW (G511)</v>
          </cell>
          <cell r="R438">
            <v>0</v>
          </cell>
          <cell r="S438">
            <v>148.3997</v>
          </cell>
          <cell r="T438">
            <v>148.3997</v>
          </cell>
          <cell r="U438">
            <v>1</v>
          </cell>
        </row>
        <row r="439">
          <cell r="A439" t="str">
            <v>FRN1.5G1E-4E</v>
          </cell>
          <cell r="B439" t="str">
            <v>GS090953</v>
          </cell>
          <cell r="C439">
            <v>2</v>
          </cell>
          <cell r="D439" t="str">
            <v>GI091168</v>
          </cell>
          <cell r="E439">
            <v>20090313</v>
          </cell>
          <cell r="F439" t="str">
            <v>7088</v>
          </cell>
          <cell r="G439" t="str">
            <v>ROVEMA VERPACKUNGSMASCHINEN GMBH</v>
          </cell>
          <cell r="H439" t="str">
            <v>STOCK SALES</v>
          </cell>
          <cell r="I439">
            <v>48</v>
          </cell>
          <cell r="J439" t="str">
            <v>Mar-2009</v>
          </cell>
          <cell r="K439" t="str">
            <v>Mar-2009</v>
          </cell>
          <cell r="L439" t="str">
            <v>GF</v>
          </cell>
          <cell r="M439" t="str">
            <v>INVERTER</v>
          </cell>
          <cell r="N439" t="str">
            <v>PCS</v>
          </cell>
          <cell r="O439">
            <v>39</v>
          </cell>
          <cell r="P439">
            <v>148</v>
          </cell>
          <cell r="Q439" t="str">
            <v>FRN-G11S-4EN &lt; 22KW (G511)</v>
          </cell>
          <cell r="R439">
            <v>0</v>
          </cell>
          <cell r="S439">
            <v>148.3997</v>
          </cell>
          <cell r="T439">
            <v>296.79939999999999</v>
          </cell>
          <cell r="U439">
            <v>2</v>
          </cell>
        </row>
        <row r="440">
          <cell r="A440" t="str">
            <v>FRN1.5G1E-4E</v>
          </cell>
          <cell r="B440" t="str">
            <v>GS090999</v>
          </cell>
          <cell r="C440">
            <v>1</v>
          </cell>
          <cell r="D440" t="str">
            <v>GI091226</v>
          </cell>
          <cell r="E440">
            <v>20090317</v>
          </cell>
          <cell r="F440" t="str">
            <v>7274</v>
          </cell>
          <cell r="G440" t="str">
            <v>SAM GMBH</v>
          </cell>
          <cell r="H440" t="str">
            <v>STOCK SALES</v>
          </cell>
          <cell r="I440">
            <v>50</v>
          </cell>
          <cell r="J440" t="str">
            <v>Mar-2009</v>
          </cell>
          <cell r="K440" t="str">
            <v>Mar-2009</v>
          </cell>
          <cell r="L440" t="str">
            <v>GF</v>
          </cell>
          <cell r="M440" t="str">
            <v>INVERTER</v>
          </cell>
          <cell r="N440" t="str">
            <v>PCS</v>
          </cell>
          <cell r="O440">
            <v>39</v>
          </cell>
          <cell r="P440">
            <v>148</v>
          </cell>
          <cell r="Q440" t="str">
            <v>FRN-G11S-4EN &lt; 22KW (G511)</v>
          </cell>
          <cell r="R440">
            <v>0</v>
          </cell>
          <cell r="S440">
            <v>148.3997</v>
          </cell>
          <cell r="T440">
            <v>148.3997</v>
          </cell>
          <cell r="U440">
            <v>1</v>
          </cell>
        </row>
        <row r="441">
          <cell r="A441" t="str">
            <v>FRN1.5G1E-4E</v>
          </cell>
          <cell r="B441" t="str">
            <v>GS091075</v>
          </cell>
          <cell r="C441">
            <v>1</v>
          </cell>
          <cell r="D441" t="str">
            <v>GI091320</v>
          </cell>
          <cell r="E441">
            <v>20090324</v>
          </cell>
          <cell r="F441" t="str">
            <v>4810</v>
          </cell>
          <cell r="G441" t="str">
            <v>SST SERVO-SYSTEMTECHNIK GMBH</v>
          </cell>
          <cell r="H441" t="str">
            <v>STOCK SALES</v>
          </cell>
          <cell r="I441">
            <v>48</v>
          </cell>
          <cell r="J441" t="str">
            <v>Mar-2009</v>
          </cell>
          <cell r="K441" t="str">
            <v>Mar-2009</v>
          </cell>
          <cell r="L441" t="str">
            <v>GF</v>
          </cell>
          <cell r="M441" t="str">
            <v>INVERTER</v>
          </cell>
          <cell r="N441" t="str">
            <v>PCS</v>
          </cell>
          <cell r="O441">
            <v>39</v>
          </cell>
          <cell r="P441">
            <v>148</v>
          </cell>
          <cell r="Q441" t="str">
            <v>FRN-G11S-4EN &lt; 22KW (G511)</v>
          </cell>
          <cell r="R441">
            <v>0</v>
          </cell>
          <cell r="S441">
            <v>148.3997</v>
          </cell>
          <cell r="T441">
            <v>296.79939999999999</v>
          </cell>
          <cell r="U441">
            <v>2</v>
          </cell>
        </row>
        <row r="442">
          <cell r="A442" t="str">
            <v>FRN1.5G1E-4E</v>
          </cell>
          <cell r="B442" t="str">
            <v>GS091100</v>
          </cell>
          <cell r="C442">
            <v>1</v>
          </cell>
          <cell r="D442" t="str">
            <v>GI091360</v>
          </cell>
          <cell r="E442">
            <v>20090324</v>
          </cell>
          <cell r="F442" t="str">
            <v>7274</v>
          </cell>
          <cell r="G442" t="str">
            <v>SAM GMBH</v>
          </cell>
          <cell r="H442" t="str">
            <v>STOCK SALES</v>
          </cell>
          <cell r="I442">
            <v>47</v>
          </cell>
          <cell r="J442" t="str">
            <v>Mar-2009</v>
          </cell>
          <cell r="K442" t="str">
            <v>Mar-2009</v>
          </cell>
          <cell r="L442" t="str">
            <v>GF</v>
          </cell>
          <cell r="M442" t="str">
            <v>INVERTER</v>
          </cell>
          <cell r="N442" t="str">
            <v>PCS</v>
          </cell>
          <cell r="O442">
            <v>39</v>
          </cell>
          <cell r="P442">
            <v>148</v>
          </cell>
          <cell r="Q442" t="str">
            <v>FRN-G11S-4EN &lt; 22KW (G511)</v>
          </cell>
          <cell r="R442">
            <v>0</v>
          </cell>
          <cell r="S442">
            <v>148.3997</v>
          </cell>
          <cell r="T442">
            <v>148.3997</v>
          </cell>
          <cell r="U442">
            <v>1</v>
          </cell>
        </row>
        <row r="443">
          <cell r="A443" t="str">
            <v>FRN1.5G1E-4E</v>
          </cell>
          <cell r="B443" t="str">
            <v>GS091121</v>
          </cell>
          <cell r="C443">
            <v>1</v>
          </cell>
          <cell r="D443" t="str">
            <v>GI091382</v>
          </cell>
          <cell r="E443">
            <v>20090325</v>
          </cell>
          <cell r="F443" t="str">
            <v>7088</v>
          </cell>
          <cell r="G443" t="str">
            <v>ROVEMA VERPACKUNGSMASCHINEN GMBH</v>
          </cell>
          <cell r="H443" t="str">
            <v>STOCK SALES</v>
          </cell>
          <cell r="I443">
            <v>45</v>
          </cell>
          <cell r="J443" t="str">
            <v>Mar-2009</v>
          </cell>
          <cell r="K443" t="str">
            <v>Mar-2009</v>
          </cell>
          <cell r="L443" t="str">
            <v>GF</v>
          </cell>
          <cell r="M443" t="str">
            <v>INVERTER</v>
          </cell>
          <cell r="N443" t="str">
            <v>PCS</v>
          </cell>
          <cell r="O443">
            <v>39</v>
          </cell>
          <cell r="P443">
            <v>148</v>
          </cell>
          <cell r="Q443" t="str">
            <v>FRN-G11S-4EN &lt; 22KW (G511)</v>
          </cell>
          <cell r="R443">
            <v>0</v>
          </cell>
          <cell r="S443">
            <v>148.3997</v>
          </cell>
          <cell r="T443">
            <v>296.79939999999999</v>
          </cell>
          <cell r="U443">
            <v>2</v>
          </cell>
        </row>
        <row r="444">
          <cell r="A444" t="str">
            <v>FRN1.5G1E-4E</v>
          </cell>
          <cell r="B444" t="str">
            <v>GS091121</v>
          </cell>
          <cell r="C444">
            <v>2</v>
          </cell>
          <cell r="D444" t="str">
            <v>GI091386</v>
          </cell>
          <cell r="E444">
            <v>20090325</v>
          </cell>
          <cell r="F444" t="str">
            <v>7088</v>
          </cell>
          <cell r="G444" t="str">
            <v>ROVEMA VERPACKUNGSMASCHINEN GMBH</v>
          </cell>
          <cell r="H444" t="str">
            <v>STOCK SALES</v>
          </cell>
          <cell r="I444">
            <v>44</v>
          </cell>
          <cell r="J444" t="str">
            <v>Mar-2009</v>
          </cell>
          <cell r="K444" t="str">
            <v>Mar-2009</v>
          </cell>
          <cell r="L444" t="str">
            <v>GF</v>
          </cell>
          <cell r="M444" t="str">
            <v>INVERTER</v>
          </cell>
          <cell r="N444" t="str">
            <v>PCS</v>
          </cell>
          <cell r="O444">
            <v>39</v>
          </cell>
          <cell r="P444">
            <v>148</v>
          </cell>
          <cell r="Q444" t="str">
            <v>FRN-G11S-4EN &lt; 22KW (G511)</v>
          </cell>
          <cell r="R444">
            <v>0</v>
          </cell>
          <cell r="S444">
            <v>148.3997</v>
          </cell>
          <cell r="T444">
            <v>148.3997</v>
          </cell>
          <cell r="U444">
            <v>1</v>
          </cell>
        </row>
        <row r="445">
          <cell r="A445" t="str">
            <v>FRN11G1E-4E</v>
          </cell>
          <cell r="B445" t="str">
            <v>GS090926</v>
          </cell>
          <cell r="C445">
            <v>1</v>
          </cell>
          <cell r="D445" t="str">
            <v>GI091145</v>
          </cell>
          <cell r="E445">
            <v>20090310</v>
          </cell>
          <cell r="F445" t="str">
            <v>7271</v>
          </cell>
          <cell r="G445" t="str">
            <v>LOENNE SCANDINAVIA A. S. (S)</v>
          </cell>
          <cell r="H445" t="str">
            <v>STOCK SALES</v>
          </cell>
          <cell r="I445">
            <v>121</v>
          </cell>
          <cell r="J445" t="str">
            <v>Mar-2009</v>
          </cell>
          <cell r="K445" t="str">
            <v>Mar-2009</v>
          </cell>
          <cell r="L445" t="str">
            <v>GF</v>
          </cell>
          <cell r="M445" t="str">
            <v>INVERTER</v>
          </cell>
          <cell r="N445" t="str">
            <v>PCS</v>
          </cell>
          <cell r="O445">
            <v>98</v>
          </cell>
          <cell r="P445">
            <v>431</v>
          </cell>
          <cell r="Q445" t="str">
            <v>FRN-G11S-4EN &lt; 22KW (G511)</v>
          </cell>
          <cell r="R445">
            <v>0</v>
          </cell>
          <cell r="S445">
            <v>430.73509999999999</v>
          </cell>
          <cell r="T445">
            <v>430.73509999999999</v>
          </cell>
          <cell r="U445">
            <v>1</v>
          </cell>
        </row>
        <row r="446">
          <cell r="A446" t="str">
            <v>FRN11G1E-4E</v>
          </cell>
          <cell r="B446" t="str">
            <v>GS091000</v>
          </cell>
          <cell r="C446">
            <v>2</v>
          </cell>
          <cell r="D446" t="str">
            <v>GI091227</v>
          </cell>
          <cell r="E446">
            <v>20090318</v>
          </cell>
          <cell r="F446" t="str">
            <v>7271</v>
          </cell>
          <cell r="G446" t="str">
            <v>LOENNE SCANDINAVIA A. S. (S)</v>
          </cell>
          <cell r="H446" t="str">
            <v>STOCK SALES</v>
          </cell>
          <cell r="I446">
            <v>115</v>
          </cell>
          <cell r="J446" t="str">
            <v>Mar-2009</v>
          </cell>
          <cell r="K446" t="str">
            <v>Mar-2009</v>
          </cell>
          <cell r="L446" t="str">
            <v>GF</v>
          </cell>
          <cell r="M446" t="str">
            <v>INVERTER</v>
          </cell>
          <cell r="N446" t="str">
            <v>PCS</v>
          </cell>
          <cell r="O446">
            <v>98</v>
          </cell>
          <cell r="P446">
            <v>431</v>
          </cell>
          <cell r="Q446" t="str">
            <v>FRN-G11S-4EN &lt; 22KW (G511)</v>
          </cell>
          <cell r="R446">
            <v>0</v>
          </cell>
          <cell r="S446">
            <v>430.73509999999999</v>
          </cell>
          <cell r="T446">
            <v>2584.4106000000002</v>
          </cell>
          <cell r="U446">
            <v>6</v>
          </cell>
        </row>
        <row r="447">
          <cell r="A447" t="str">
            <v>FRN11G1E-4E</v>
          </cell>
          <cell r="B447" t="str">
            <v>GS091004</v>
          </cell>
          <cell r="C447">
            <v>3</v>
          </cell>
          <cell r="D447" t="str">
            <v>GI091309</v>
          </cell>
          <cell r="E447">
            <v>20090320</v>
          </cell>
          <cell r="F447" t="str">
            <v>7800</v>
          </cell>
          <cell r="G447" t="str">
            <v>POINT ELECTRONIC D.O.O.</v>
          </cell>
          <cell r="H447" t="str">
            <v>STOCK SALES</v>
          </cell>
          <cell r="I447">
            <v>114</v>
          </cell>
          <cell r="J447" t="str">
            <v>Mar-2009</v>
          </cell>
          <cell r="K447" t="str">
            <v>Mar-2009</v>
          </cell>
          <cell r="L447" t="str">
            <v>GF</v>
          </cell>
          <cell r="M447" t="str">
            <v>INVERTER</v>
          </cell>
          <cell r="N447" t="str">
            <v>PCS</v>
          </cell>
          <cell r="O447">
            <v>98</v>
          </cell>
          <cell r="P447">
            <v>431</v>
          </cell>
          <cell r="Q447" t="str">
            <v>FRN-G11S-4EN &lt; 22KW (G511)</v>
          </cell>
          <cell r="R447">
            <v>0</v>
          </cell>
          <cell r="S447">
            <v>430.73509999999999</v>
          </cell>
          <cell r="T447">
            <v>430.73509999999999</v>
          </cell>
          <cell r="U447">
            <v>1</v>
          </cell>
        </row>
        <row r="448">
          <cell r="A448" t="str">
            <v>FRN11G1E-4E</v>
          </cell>
          <cell r="B448" t="str">
            <v>GS091130</v>
          </cell>
          <cell r="C448">
            <v>2</v>
          </cell>
          <cell r="D448" t="str">
            <v>GI091392</v>
          </cell>
          <cell r="E448">
            <v>20090326</v>
          </cell>
          <cell r="F448" t="str">
            <v>4080</v>
          </cell>
          <cell r="G448" t="str">
            <v>SIDE SERVICIO INDUSTRIAL DE ELECTRONICA SA</v>
          </cell>
          <cell r="H448" t="str">
            <v>STOCK SALES</v>
          </cell>
          <cell r="I448">
            <v>113</v>
          </cell>
          <cell r="J448" t="str">
            <v>Mar-2009</v>
          </cell>
          <cell r="K448" t="str">
            <v>Mar-2009</v>
          </cell>
          <cell r="L448" t="str">
            <v>GF</v>
          </cell>
          <cell r="M448" t="str">
            <v>INVERTER</v>
          </cell>
          <cell r="N448" t="str">
            <v>PCS</v>
          </cell>
          <cell r="O448">
            <v>98</v>
          </cell>
          <cell r="P448">
            <v>431</v>
          </cell>
          <cell r="Q448" t="str">
            <v>FRN-G11S-4EN &lt; 22KW (G511)</v>
          </cell>
          <cell r="R448">
            <v>0</v>
          </cell>
          <cell r="S448">
            <v>430.73509999999999</v>
          </cell>
          <cell r="T448">
            <v>430.73509999999999</v>
          </cell>
          <cell r="U448">
            <v>1</v>
          </cell>
        </row>
        <row r="449">
          <cell r="A449" t="str">
            <v>FRN15G1E-4E</v>
          </cell>
          <cell r="B449" t="str">
            <v>GS090616</v>
          </cell>
          <cell r="C449">
            <v>114</v>
          </cell>
          <cell r="D449" t="str">
            <v>GI091039</v>
          </cell>
          <cell r="E449">
            <v>20090309</v>
          </cell>
          <cell r="F449" t="str">
            <v>4028</v>
          </cell>
          <cell r="G449" t="str">
            <v>KON-TEK AUTOMATION AND DRIVES</v>
          </cell>
          <cell r="H449" t="str">
            <v>STOCK SALES</v>
          </cell>
          <cell r="I449">
            <v>69</v>
          </cell>
          <cell r="J449" t="str">
            <v>Mar-2009</v>
          </cell>
          <cell r="K449" t="str">
            <v>Mar-2009</v>
          </cell>
          <cell r="L449" t="str">
            <v>GF</v>
          </cell>
          <cell r="M449" t="str">
            <v>INVERTER</v>
          </cell>
          <cell r="N449" t="str">
            <v>PCS</v>
          </cell>
          <cell r="O449">
            <v>59</v>
          </cell>
          <cell r="P449">
            <v>580</v>
          </cell>
          <cell r="Q449" t="str">
            <v>FRN-G11S-4EN &lt; 22KW (G511)</v>
          </cell>
          <cell r="R449">
            <v>0</v>
          </cell>
          <cell r="S449">
            <v>579.93809999999996</v>
          </cell>
          <cell r="T449">
            <v>3479.6286</v>
          </cell>
          <cell r="U449">
            <v>6</v>
          </cell>
        </row>
        <row r="450">
          <cell r="A450" t="str">
            <v>FRN15G1E-4E</v>
          </cell>
          <cell r="B450" t="str">
            <v>GS091000</v>
          </cell>
          <cell r="C450">
            <v>3</v>
          </cell>
          <cell r="D450" t="str">
            <v>GI091227</v>
          </cell>
          <cell r="E450">
            <v>20090318</v>
          </cell>
          <cell r="F450" t="str">
            <v>7271</v>
          </cell>
          <cell r="G450" t="str">
            <v>LOENNE SCANDINAVIA A. S. (S)</v>
          </cell>
          <cell r="H450" t="str">
            <v>STOCK SALES</v>
          </cell>
          <cell r="I450">
            <v>67</v>
          </cell>
          <cell r="J450" t="str">
            <v>Mar-2009</v>
          </cell>
          <cell r="K450" t="str">
            <v>Mar-2009</v>
          </cell>
          <cell r="L450" t="str">
            <v>GF</v>
          </cell>
          <cell r="M450" t="str">
            <v>INVERTER</v>
          </cell>
          <cell r="N450" t="str">
            <v>PCS</v>
          </cell>
          <cell r="O450">
            <v>59</v>
          </cell>
          <cell r="P450">
            <v>580</v>
          </cell>
          <cell r="Q450" t="str">
            <v>FRN-G11S-4EN &lt; 22KW (G511)</v>
          </cell>
          <cell r="R450">
            <v>0</v>
          </cell>
          <cell r="S450">
            <v>579.93809999999996</v>
          </cell>
          <cell r="T450">
            <v>1159.8761999999999</v>
          </cell>
          <cell r="U450">
            <v>2</v>
          </cell>
        </row>
        <row r="451">
          <cell r="A451" t="str">
            <v>FRN15G1E-4E</v>
          </cell>
          <cell r="B451" t="str">
            <v>GS091002</v>
          </cell>
          <cell r="C451">
            <v>8</v>
          </cell>
          <cell r="D451" t="str">
            <v>GI091497</v>
          </cell>
          <cell r="E451">
            <v>20090331</v>
          </cell>
          <cell r="F451" t="str">
            <v>7282</v>
          </cell>
          <cell r="G451" t="str">
            <v>IES INVERT ELECTRIC SYSTEMS LTD.</v>
          </cell>
          <cell r="H451" t="str">
            <v>STOCK SALES</v>
          </cell>
          <cell r="I451">
            <v>66</v>
          </cell>
          <cell r="J451" t="str">
            <v>Mar-2009</v>
          </cell>
          <cell r="K451" t="str">
            <v>Mar-2009</v>
          </cell>
          <cell r="L451" t="str">
            <v>GF</v>
          </cell>
          <cell r="M451" t="str">
            <v>INVERTER</v>
          </cell>
          <cell r="N451" t="str">
            <v>PCS</v>
          </cell>
          <cell r="O451">
            <v>59</v>
          </cell>
          <cell r="P451">
            <v>580</v>
          </cell>
          <cell r="Q451" t="str">
            <v>FRN-G11S-4EN &lt; 22KW (G511)</v>
          </cell>
          <cell r="R451">
            <v>0</v>
          </cell>
          <cell r="S451">
            <v>579.93809999999996</v>
          </cell>
          <cell r="T451">
            <v>579.93809999999996</v>
          </cell>
          <cell r="U451">
            <v>1</v>
          </cell>
        </row>
        <row r="452">
          <cell r="A452" t="str">
            <v>FRN15G1E-4E</v>
          </cell>
          <cell r="B452" t="str">
            <v>GS091002</v>
          </cell>
          <cell r="C452">
            <v>12</v>
          </cell>
          <cell r="D452" t="str">
            <v>GI091497</v>
          </cell>
          <cell r="E452">
            <v>20090331</v>
          </cell>
          <cell r="F452" t="str">
            <v>7282</v>
          </cell>
          <cell r="G452" t="str">
            <v>IES INVERT ELECTRIC SYSTEMS LTD.</v>
          </cell>
          <cell r="H452" t="str">
            <v>STOCK SALES</v>
          </cell>
          <cell r="I452">
            <v>65</v>
          </cell>
          <cell r="J452" t="str">
            <v>Mar-2009</v>
          </cell>
          <cell r="K452" t="str">
            <v>Mar-2009</v>
          </cell>
          <cell r="L452" t="str">
            <v>GF</v>
          </cell>
          <cell r="M452" t="str">
            <v>INVERTER</v>
          </cell>
          <cell r="N452" t="str">
            <v>PCS</v>
          </cell>
          <cell r="O452">
            <v>59</v>
          </cell>
          <cell r="P452">
            <v>580</v>
          </cell>
          <cell r="Q452" t="str">
            <v>FRN-G11S-4EN &lt; 22KW (G511)</v>
          </cell>
          <cell r="R452">
            <v>0</v>
          </cell>
          <cell r="S452">
            <v>579.93809999999996</v>
          </cell>
          <cell r="T452">
            <v>579.93809999999996</v>
          </cell>
          <cell r="U452">
            <v>1</v>
          </cell>
        </row>
        <row r="453">
          <cell r="A453" t="str">
            <v>FRN2.2G1E-4E</v>
          </cell>
          <cell r="B453" t="str">
            <v>GS090793</v>
          </cell>
          <cell r="C453">
            <v>3</v>
          </cell>
          <cell r="D453" t="str">
            <v>GI090943</v>
          </cell>
          <cell r="E453">
            <v>20090303</v>
          </cell>
          <cell r="F453" t="str">
            <v>4540</v>
          </cell>
          <cell r="G453" t="str">
            <v>PETER ELECTRONIC GMBH &amp; CO. KG</v>
          </cell>
          <cell r="H453" t="str">
            <v>STOCK SALES</v>
          </cell>
          <cell r="I453">
            <v>79</v>
          </cell>
          <cell r="J453" t="str">
            <v>Mar-2009</v>
          </cell>
          <cell r="K453" t="str">
            <v>Mar-2009</v>
          </cell>
          <cell r="L453" t="str">
            <v>GF</v>
          </cell>
          <cell r="M453" t="str">
            <v>INVERTER</v>
          </cell>
          <cell r="N453" t="str">
            <v>PCS</v>
          </cell>
          <cell r="O453">
            <v>80</v>
          </cell>
          <cell r="P453">
            <v>174</v>
          </cell>
          <cell r="Q453" t="str">
            <v>FRN-G11S-4EN &lt; 22KW (G511)</v>
          </cell>
          <cell r="R453">
            <v>0</v>
          </cell>
          <cell r="S453">
            <v>174.2216</v>
          </cell>
          <cell r="T453">
            <v>174.2216</v>
          </cell>
          <cell r="U453">
            <v>1</v>
          </cell>
        </row>
        <row r="454">
          <cell r="A454" t="str">
            <v>FRN2.2G1E-4E</v>
          </cell>
          <cell r="B454" t="str">
            <v>GS090616</v>
          </cell>
          <cell r="C454">
            <v>109</v>
          </cell>
          <cell r="D454" t="str">
            <v>GI091039</v>
          </cell>
          <cell r="E454">
            <v>20090309</v>
          </cell>
          <cell r="F454" t="str">
            <v>4028</v>
          </cell>
          <cell r="G454" t="str">
            <v>KON-TEK AUTOMATION AND DRIVES</v>
          </cell>
          <cell r="H454" t="str">
            <v>STOCK SALES</v>
          </cell>
          <cell r="I454">
            <v>90</v>
          </cell>
          <cell r="J454" t="str">
            <v>Mar-2009</v>
          </cell>
          <cell r="K454" t="str">
            <v>Mar-2009</v>
          </cell>
          <cell r="L454" t="str">
            <v>GF</v>
          </cell>
          <cell r="M454" t="str">
            <v>INVERTER</v>
          </cell>
          <cell r="N454" t="str">
            <v>PCS</v>
          </cell>
          <cell r="O454">
            <v>80</v>
          </cell>
          <cell r="P454">
            <v>174</v>
          </cell>
          <cell r="Q454" t="str">
            <v>FRN-G11S-4EN &lt; 22KW (G511)</v>
          </cell>
          <cell r="R454">
            <v>0</v>
          </cell>
          <cell r="S454">
            <v>174.2216</v>
          </cell>
          <cell r="T454">
            <v>348.44319999999999</v>
          </cell>
          <cell r="U454">
            <v>2</v>
          </cell>
        </row>
        <row r="455">
          <cell r="A455" t="str">
            <v>FRN2.2G1E-4E</v>
          </cell>
          <cell r="B455" t="str">
            <v>GS091103</v>
          </cell>
          <cell r="C455">
            <v>1</v>
          </cell>
          <cell r="D455" t="str">
            <v>GI091366</v>
          </cell>
          <cell r="E455">
            <v>20090324</v>
          </cell>
          <cell r="F455" t="str">
            <v>7274</v>
          </cell>
          <cell r="G455" t="str">
            <v>SAM GMBH</v>
          </cell>
          <cell r="H455" t="str">
            <v>STOCK SALES</v>
          </cell>
          <cell r="I455">
            <v>89</v>
          </cell>
          <cell r="J455" t="str">
            <v>Mar-2009</v>
          </cell>
          <cell r="K455" t="str">
            <v>Mar-2009</v>
          </cell>
          <cell r="L455" t="str">
            <v>GF</v>
          </cell>
          <cell r="M455" t="str">
            <v>INVERTER</v>
          </cell>
          <cell r="N455" t="str">
            <v>PCS</v>
          </cell>
          <cell r="O455">
            <v>80</v>
          </cell>
          <cell r="P455">
            <v>174</v>
          </cell>
          <cell r="Q455" t="str">
            <v>FRN-G11S-4EN &lt; 22KW (G511)</v>
          </cell>
          <cell r="R455">
            <v>0</v>
          </cell>
          <cell r="S455">
            <v>174.2216</v>
          </cell>
          <cell r="T455">
            <v>174.2216</v>
          </cell>
          <cell r="U455">
            <v>1</v>
          </cell>
        </row>
        <row r="456">
          <cell r="A456" t="str">
            <v>FRN22G1E-4E</v>
          </cell>
          <cell r="B456" t="str">
            <v>GS090616</v>
          </cell>
          <cell r="C456">
            <v>116</v>
          </cell>
          <cell r="D456" t="str">
            <v>GI091039</v>
          </cell>
          <cell r="E456">
            <v>20090309</v>
          </cell>
          <cell r="F456" t="str">
            <v>4028</v>
          </cell>
          <cell r="G456" t="str">
            <v>KON-TEK AUTOMATION AND DRIVES</v>
          </cell>
          <cell r="H456" t="str">
            <v>STOCK SALES</v>
          </cell>
          <cell r="I456">
            <v>70</v>
          </cell>
          <cell r="J456" t="str">
            <v>Mar-2009</v>
          </cell>
          <cell r="K456" t="str">
            <v>Mar-2009</v>
          </cell>
          <cell r="L456" t="str">
            <v>GF</v>
          </cell>
          <cell r="M456" t="str">
            <v>INVERTER</v>
          </cell>
          <cell r="N456" t="str">
            <v>PCS</v>
          </cell>
          <cell r="O456">
            <v>75</v>
          </cell>
          <cell r="P456">
            <v>775</v>
          </cell>
          <cell r="Q456" t="str">
            <v>FRN-G11S-4EN &lt; 22KW (G511)</v>
          </cell>
          <cell r="R456">
            <v>0</v>
          </cell>
          <cell r="S456">
            <v>774.91769999999997</v>
          </cell>
          <cell r="T456">
            <v>3874.5884999999998</v>
          </cell>
          <cell r="U456">
            <v>5</v>
          </cell>
        </row>
        <row r="457">
          <cell r="A457" t="str">
            <v>FRN22G1E-4E</v>
          </cell>
          <cell r="B457" t="str">
            <v>GS091000</v>
          </cell>
          <cell r="C457">
            <v>4</v>
          </cell>
          <cell r="D457" t="str">
            <v>GI091227</v>
          </cell>
          <cell r="E457">
            <v>20090318</v>
          </cell>
          <cell r="F457" t="str">
            <v>7271</v>
          </cell>
          <cell r="G457" t="str">
            <v>LOENNE SCANDINAVIA A. S. (S)</v>
          </cell>
          <cell r="H457" t="str">
            <v>STOCK SALES</v>
          </cell>
          <cell r="I457">
            <v>66</v>
          </cell>
          <cell r="J457" t="str">
            <v>Mar-2009</v>
          </cell>
          <cell r="K457" t="str">
            <v>Mar-2009</v>
          </cell>
          <cell r="L457" t="str">
            <v>GF</v>
          </cell>
          <cell r="M457" t="str">
            <v>INVERTER</v>
          </cell>
          <cell r="N457" t="str">
            <v>PCS</v>
          </cell>
          <cell r="O457">
            <v>75</v>
          </cell>
          <cell r="P457">
            <v>775</v>
          </cell>
          <cell r="Q457" t="str">
            <v>FRN-G11S-4EN &lt; 22KW (G511)</v>
          </cell>
          <cell r="R457">
            <v>0</v>
          </cell>
          <cell r="S457">
            <v>774.91769999999997</v>
          </cell>
          <cell r="T457">
            <v>3099.6707999999999</v>
          </cell>
          <cell r="U457">
            <v>4</v>
          </cell>
        </row>
        <row r="458">
          <cell r="A458" t="str">
            <v>FRN22G1E-4E</v>
          </cell>
          <cell r="B458" t="str">
            <v>GS091023</v>
          </cell>
          <cell r="C458">
            <v>4</v>
          </cell>
          <cell r="D458" t="str">
            <v>GI091274</v>
          </cell>
          <cell r="E458">
            <v>20090320</v>
          </cell>
          <cell r="F458" t="str">
            <v>7200</v>
          </cell>
          <cell r="G458" t="str">
            <v>HEROS ANLAGENBAU GMBH</v>
          </cell>
          <cell r="H458" t="str">
            <v>STOCK SALES</v>
          </cell>
          <cell r="I458">
            <v>65</v>
          </cell>
          <cell r="J458" t="str">
            <v>Mar-2009</v>
          </cell>
          <cell r="K458" t="str">
            <v>Mar-2009</v>
          </cell>
          <cell r="L458" t="str">
            <v>GF</v>
          </cell>
          <cell r="M458" t="str">
            <v>INVERTER</v>
          </cell>
          <cell r="N458" t="str">
            <v>PCS</v>
          </cell>
          <cell r="O458">
            <v>75</v>
          </cell>
          <cell r="P458">
            <v>775</v>
          </cell>
          <cell r="Q458" t="str">
            <v>FRN-G11S-4EN &lt; 22KW (G511)</v>
          </cell>
          <cell r="R458">
            <v>0</v>
          </cell>
          <cell r="S458">
            <v>774.91769999999997</v>
          </cell>
          <cell r="T458">
            <v>774.91769999999997</v>
          </cell>
          <cell r="U458">
            <v>1</v>
          </cell>
        </row>
        <row r="459">
          <cell r="A459" t="str">
            <v>FRN22G1E-4E</v>
          </cell>
          <cell r="B459" t="str">
            <v>GS091002</v>
          </cell>
          <cell r="C459">
            <v>7</v>
          </cell>
          <cell r="D459" t="str">
            <v>GI091497</v>
          </cell>
          <cell r="E459">
            <v>20090331</v>
          </cell>
          <cell r="F459" t="str">
            <v>7282</v>
          </cell>
          <cell r="G459" t="str">
            <v>IES INVERT ELECTRIC SYSTEMS LTD.</v>
          </cell>
          <cell r="H459" t="str">
            <v>STOCK SALES</v>
          </cell>
          <cell r="I459">
            <v>63</v>
          </cell>
          <cell r="J459" t="str">
            <v>Mar-2009</v>
          </cell>
          <cell r="K459" t="str">
            <v>Mar-2009</v>
          </cell>
          <cell r="L459" t="str">
            <v>GF</v>
          </cell>
          <cell r="M459" t="str">
            <v>INVERTER</v>
          </cell>
          <cell r="N459" t="str">
            <v>PCS</v>
          </cell>
          <cell r="O459">
            <v>75</v>
          </cell>
          <cell r="P459">
            <v>775</v>
          </cell>
          <cell r="Q459" t="str">
            <v>FRN-G11S-4EN &lt; 22KW (G511)</v>
          </cell>
          <cell r="R459">
            <v>0</v>
          </cell>
          <cell r="S459">
            <v>774.91769999999997</v>
          </cell>
          <cell r="T459">
            <v>1549.8353999999999</v>
          </cell>
          <cell r="U459">
            <v>2</v>
          </cell>
        </row>
        <row r="460">
          <cell r="A460" t="str">
            <v>FRN22G1S-2J</v>
          </cell>
          <cell r="B460" t="str">
            <v>GS083974</v>
          </cell>
          <cell r="C460">
            <v>10</v>
          </cell>
          <cell r="D460" t="str">
            <v>GI091176</v>
          </cell>
          <cell r="E460">
            <v>20090313</v>
          </cell>
          <cell r="F460" t="str">
            <v>4060</v>
          </cell>
          <cell r="G460" t="str">
            <v>LOENNE SCANDINAVIA A.S. (N)</v>
          </cell>
          <cell r="H460" t="str">
            <v>STOCK SALES</v>
          </cell>
          <cell r="I460">
            <v>21</v>
          </cell>
          <cell r="J460" t="str">
            <v>Mar-2009</v>
          </cell>
          <cell r="K460" t="str">
            <v>Mar-2009</v>
          </cell>
          <cell r="L460" t="str">
            <v>GF</v>
          </cell>
          <cell r="M460" t="str">
            <v>INVERTER</v>
          </cell>
          <cell r="N460" t="str">
            <v>PCS</v>
          </cell>
          <cell r="O460">
            <v>22</v>
          </cell>
          <cell r="P460">
            <v>846</v>
          </cell>
          <cell r="Q460" t="str">
            <v>FRN-G11S-4EN &lt; 22KW (G511)</v>
          </cell>
          <cell r="R460">
            <v>0</v>
          </cell>
          <cell r="S460">
            <v>846.2</v>
          </cell>
          <cell r="T460">
            <v>846.2</v>
          </cell>
          <cell r="U460">
            <v>1</v>
          </cell>
        </row>
        <row r="461">
          <cell r="A461" t="str">
            <v>FRN45G1E-4E</v>
          </cell>
          <cell r="B461" t="str">
            <v>GS090616</v>
          </cell>
          <cell r="C461">
            <v>119</v>
          </cell>
          <cell r="D461" t="str">
            <v>GI091039</v>
          </cell>
          <cell r="E461">
            <v>20090309</v>
          </cell>
          <cell r="F461" t="str">
            <v>4028</v>
          </cell>
          <cell r="G461" t="str">
            <v>KON-TEK AUTOMATION AND DRIVES</v>
          </cell>
          <cell r="H461" t="str">
            <v>STOCK SALES</v>
          </cell>
          <cell r="I461">
            <v>4</v>
          </cell>
          <cell r="J461" t="str">
            <v>Mar-2009</v>
          </cell>
          <cell r="K461" t="str">
            <v>Mar-2009</v>
          </cell>
          <cell r="L461" t="str">
            <v>GF</v>
          </cell>
          <cell r="M461" t="str">
            <v>INVERTER</v>
          </cell>
          <cell r="N461" t="str">
            <v>PCS</v>
          </cell>
          <cell r="O461">
            <v>1</v>
          </cell>
          <cell r="P461">
            <v>1608</v>
          </cell>
          <cell r="Q461" t="str">
            <v>FRN-G11S-4EN &lt; 22KW (G511)</v>
          </cell>
          <cell r="R461">
            <v>0</v>
          </cell>
          <cell r="S461">
            <v>1608.43</v>
          </cell>
          <cell r="T461">
            <v>3216.86</v>
          </cell>
          <cell r="U461">
            <v>2</v>
          </cell>
        </row>
        <row r="462">
          <cell r="A462" t="str">
            <v>FRN45G1E-4E</v>
          </cell>
          <cell r="B462" t="str">
            <v>GS090503</v>
          </cell>
          <cell r="C462">
            <v>3</v>
          </cell>
          <cell r="D462" t="str">
            <v>GI091244</v>
          </cell>
          <cell r="E462">
            <v>20090318</v>
          </cell>
          <cell r="F462" t="str">
            <v>4540</v>
          </cell>
          <cell r="G462" t="str">
            <v>PETER ELECTRONIC GMBH &amp; CO. KG</v>
          </cell>
          <cell r="H462" t="str">
            <v>STOCK SALES</v>
          </cell>
          <cell r="I462">
            <v>3</v>
          </cell>
          <cell r="J462" t="str">
            <v>Mar-2009</v>
          </cell>
          <cell r="K462" t="str">
            <v>Mar-2009</v>
          </cell>
          <cell r="L462" t="str">
            <v>GF</v>
          </cell>
          <cell r="M462" t="str">
            <v>INVERTER</v>
          </cell>
          <cell r="N462" t="str">
            <v>PCS</v>
          </cell>
          <cell r="O462">
            <v>1</v>
          </cell>
          <cell r="P462">
            <v>1608</v>
          </cell>
          <cell r="Q462" t="str">
            <v>FRN-G11S-4EN &lt; 22KW (G511)</v>
          </cell>
          <cell r="R462">
            <v>0</v>
          </cell>
          <cell r="S462">
            <v>1608.43</v>
          </cell>
          <cell r="T462">
            <v>1608.43</v>
          </cell>
          <cell r="U462">
            <v>1</v>
          </cell>
        </row>
        <row r="463">
          <cell r="A463" t="str">
            <v>FRN5.5G1E-4E</v>
          </cell>
          <cell r="B463" t="str">
            <v>GS090859</v>
          </cell>
          <cell r="C463">
            <v>5</v>
          </cell>
          <cell r="D463" t="str">
            <v>GI091050</v>
          </cell>
          <cell r="E463">
            <v>20090305</v>
          </cell>
          <cell r="F463" t="str">
            <v>4810</v>
          </cell>
          <cell r="G463" t="str">
            <v>SST SERVO-SYSTEMTECHNIK GMBH</v>
          </cell>
          <cell r="H463" t="str">
            <v>STOCK SALES</v>
          </cell>
          <cell r="I463">
            <v>225</v>
          </cell>
          <cell r="J463" t="str">
            <v>Mar-2009</v>
          </cell>
          <cell r="K463" t="str">
            <v>Mar-2009</v>
          </cell>
          <cell r="L463" t="str">
            <v>GF</v>
          </cell>
          <cell r="M463" t="str">
            <v>INVERTER</v>
          </cell>
          <cell r="N463" t="str">
            <v>PCS</v>
          </cell>
          <cell r="O463">
            <v>226</v>
          </cell>
          <cell r="P463">
            <v>314</v>
          </cell>
          <cell r="Q463" t="str">
            <v>FRN-G11S-4EN &lt; 22KW (G511)</v>
          </cell>
          <cell r="R463">
            <v>0</v>
          </cell>
          <cell r="S463">
            <v>313.83159999999998</v>
          </cell>
          <cell r="T463">
            <v>313.83159999999998</v>
          </cell>
          <cell r="U463">
            <v>1</v>
          </cell>
        </row>
        <row r="464">
          <cell r="A464" t="str">
            <v>FRN5.5G1E-4E</v>
          </cell>
          <cell r="B464" t="str">
            <v>GS090872</v>
          </cell>
          <cell r="C464">
            <v>1</v>
          </cell>
          <cell r="D464" t="str">
            <v>GI091080</v>
          </cell>
          <cell r="E464">
            <v>20090306</v>
          </cell>
          <cell r="F464" t="str">
            <v>7274</v>
          </cell>
          <cell r="G464" t="str">
            <v>SAM GMBH</v>
          </cell>
          <cell r="H464" t="str">
            <v>STOCK SALES</v>
          </cell>
          <cell r="I464">
            <v>224</v>
          </cell>
          <cell r="J464" t="str">
            <v>Mar-2009</v>
          </cell>
          <cell r="K464" t="str">
            <v>Mar-2009</v>
          </cell>
          <cell r="L464" t="str">
            <v>GF</v>
          </cell>
          <cell r="M464" t="str">
            <v>INVERTER</v>
          </cell>
          <cell r="N464" t="str">
            <v>PCS</v>
          </cell>
          <cell r="O464">
            <v>226</v>
          </cell>
          <cell r="P464">
            <v>314</v>
          </cell>
          <cell r="Q464" t="str">
            <v>FRN-G11S-4EN &lt; 22KW (G511)</v>
          </cell>
          <cell r="R464">
            <v>0</v>
          </cell>
          <cell r="S464">
            <v>313.83159999999998</v>
          </cell>
          <cell r="T464">
            <v>313.83159999999998</v>
          </cell>
          <cell r="U464">
            <v>1</v>
          </cell>
        </row>
        <row r="465">
          <cell r="A465" t="str">
            <v>FRN5.5G1E-4E</v>
          </cell>
          <cell r="B465" t="str">
            <v>GS090616</v>
          </cell>
          <cell r="C465">
            <v>111</v>
          </cell>
          <cell r="D465" t="str">
            <v>GI091039</v>
          </cell>
          <cell r="E465">
            <v>20090309</v>
          </cell>
          <cell r="F465" t="str">
            <v>4028</v>
          </cell>
          <cell r="G465" t="str">
            <v>KON-TEK AUTOMATION AND DRIVES</v>
          </cell>
          <cell r="H465" t="str">
            <v>STOCK SALES</v>
          </cell>
          <cell r="I465">
            <v>210</v>
          </cell>
          <cell r="J465" t="str">
            <v>Mar-2009</v>
          </cell>
          <cell r="K465" t="str">
            <v>Mar-2009</v>
          </cell>
          <cell r="L465" t="str">
            <v>GF</v>
          </cell>
          <cell r="M465" t="str">
            <v>INVERTER</v>
          </cell>
          <cell r="N465" t="str">
            <v>PCS</v>
          </cell>
          <cell r="O465">
            <v>226</v>
          </cell>
          <cell r="P465">
            <v>314</v>
          </cell>
          <cell r="Q465" t="str">
            <v>FRN-G11S-4EN &lt; 22KW (G511)</v>
          </cell>
          <cell r="R465">
            <v>0</v>
          </cell>
          <cell r="S465">
            <v>313.83159999999998</v>
          </cell>
          <cell r="T465">
            <v>4393.6423999999997</v>
          </cell>
          <cell r="U465">
            <v>14</v>
          </cell>
        </row>
        <row r="466">
          <cell r="A466" t="str">
            <v>FRN5.5G1E-4E</v>
          </cell>
          <cell r="B466" t="str">
            <v>GS090916</v>
          </cell>
          <cell r="C466">
            <v>1</v>
          </cell>
          <cell r="D466" t="str">
            <v>GI091136</v>
          </cell>
          <cell r="E466">
            <v>20090310</v>
          </cell>
          <cell r="F466" t="str">
            <v>7147</v>
          </cell>
          <cell r="G466" t="str">
            <v>GTS MBH</v>
          </cell>
          <cell r="H466" t="str">
            <v>STOCK SALES</v>
          </cell>
          <cell r="I466">
            <v>209</v>
          </cell>
          <cell r="J466" t="str">
            <v>Mar-2009</v>
          </cell>
          <cell r="K466" t="str">
            <v>Mar-2009</v>
          </cell>
          <cell r="L466" t="str">
            <v>GF</v>
          </cell>
          <cell r="M466" t="str">
            <v>INVERTER</v>
          </cell>
          <cell r="N466" t="str">
            <v>PCS</v>
          </cell>
          <cell r="O466">
            <v>226</v>
          </cell>
          <cell r="P466">
            <v>314</v>
          </cell>
          <cell r="Q466" t="str">
            <v>FRN-G11S-4EN &lt; 22KW (G511)</v>
          </cell>
          <cell r="R466">
            <v>0</v>
          </cell>
          <cell r="S466">
            <v>313.83159999999998</v>
          </cell>
          <cell r="T466">
            <v>313.83159999999998</v>
          </cell>
          <cell r="U466">
            <v>1</v>
          </cell>
        </row>
        <row r="467">
          <cell r="A467" t="str">
            <v>FRN5.5G1E-4E</v>
          </cell>
          <cell r="B467" t="str">
            <v>GS090991</v>
          </cell>
          <cell r="C467">
            <v>3</v>
          </cell>
          <cell r="D467" t="str">
            <v>GI091218</v>
          </cell>
          <cell r="E467">
            <v>20090317</v>
          </cell>
          <cell r="F467" t="str">
            <v>4810</v>
          </cell>
          <cell r="G467" t="str">
            <v>SST SERVO-SYSTEMTECHNIK GMBH</v>
          </cell>
          <cell r="H467" t="str">
            <v>STOCK SALES</v>
          </cell>
          <cell r="I467">
            <v>207</v>
          </cell>
          <cell r="J467" t="str">
            <v>Mar-2009</v>
          </cell>
          <cell r="K467" t="str">
            <v>Mar-2009</v>
          </cell>
          <cell r="L467" t="str">
            <v>GF</v>
          </cell>
          <cell r="M467" t="str">
            <v>INVERTER</v>
          </cell>
          <cell r="N467" t="str">
            <v>PCS</v>
          </cell>
          <cell r="O467">
            <v>226</v>
          </cell>
          <cell r="P467">
            <v>314</v>
          </cell>
          <cell r="Q467" t="str">
            <v>FRN-G11S-4EN &lt; 22KW (G511)</v>
          </cell>
          <cell r="R467">
            <v>0</v>
          </cell>
          <cell r="S467">
            <v>313.83159999999998</v>
          </cell>
          <cell r="T467">
            <v>627.66319999999996</v>
          </cell>
          <cell r="U467">
            <v>2</v>
          </cell>
        </row>
        <row r="468">
          <cell r="A468" t="str">
            <v>FRN5.5G1E-4E</v>
          </cell>
          <cell r="B468" t="str">
            <v>GS091042</v>
          </cell>
          <cell r="C468">
            <v>2</v>
          </cell>
          <cell r="D468" t="str">
            <v>GI091297</v>
          </cell>
          <cell r="E468">
            <v>20090323</v>
          </cell>
          <cell r="F468" t="str">
            <v>4810</v>
          </cell>
          <cell r="G468" t="str">
            <v>SST SERVO-SYSTEMTECHNIK GMBH</v>
          </cell>
          <cell r="H468" t="str">
            <v>STOCK SALES</v>
          </cell>
          <cell r="I468">
            <v>206</v>
          </cell>
          <cell r="J468" t="str">
            <v>Mar-2009</v>
          </cell>
          <cell r="K468" t="str">
            <v>Mar-2009</v>
          </cell>
          <cell r="L468" t="str">
            <v>GF</v>
          </cell>
          <cell r="M468" t="str">
            <v>INVERTER</v>
          </cell>
          <cell r="N468" t="str">
            <v>PCS</v>
          </cell>
          <cell r="O468">
            <v>226</v>
          </cell>
          <cell r="P468">
            <v>314</v>
          </cell>
          <cell r="Q468" t="str">
            <v>FRN-G11S-4EN &lt; 22KW (G511)</v>
          </cell>
          <cell r="R468">
            <v>0</v>
          </cell>
          <cell r="S468">
            <v>313.83159999999998</v>
          </cell>
          <cell r="T468">
            <v>313.83159999999998</v>
          </cell>
          <cell r="U468">
            <v>1</v>
          </cell>
        </row>
        <row r="469">
          <cell r="A469" t="str">
            <v>FRN5.5G1E-4E</v>
          </cell>
          <cell r="B469" t="str">
            <v>GS091119</v>
          </cell>
          <cell r="C469">
            <v>3</v>
          </cell>
          <cell r="D469" t="str">
            <v>GI091380</v>
          </cell>
          <cell r="E469">
            <v>20090326</v>
          </cell>
          <cell r="F469" t="str">
            <v>4540</v>
          </cell>
          <cell r="G469" t="str">
            <v>PETER ELECTRONIC GMBH &amp; CO. KG</v>
          </cell>
          <cell r="H469" t="str">
            <v>STOCK SALES</v>
          </cell>
          <cell r="I469">
            <v>205</v>
          </cell>
          <cell r="J469" t="str">
            <v>Mar-2009</v>
          </cell>
          <cell r="K469" t="str">
            <v>Mar-2009</v>
          </cell>
          <cell r="L469" t="str">
            <v>GF</v>
          </cell>
          <cell r="M469" t="str">
            <v>INVERTER</v>
          </cell>
          <cell r="N469" t="str">
            <v>PCS</v>
          </cell>
          <cell r="O469">
            <v>226</v>
          </cell>
          <cell r="P469">
            <v>314</v>
          </cell>
          <cell r="Q469" t="str">
            <v>FRN-G11S-4EN &lt; 22KW (G511)</v>
          </cell>
          <cell r="R469">
            <v>0</v>
          </cell>
          <cell r="S469">
            <v>313.83159999999998</v>
          </cell>
          <cell r="T469">
            <v>313.83159999999998</v>
          </cell>
          <cell r="U469">
            <v>1</v>
          </cell>
        </row>
        <row r="470">
          <cell r="A470" t="str">
            <v>FRN5.5G1E-4E</v>
          </cell>
          <cell r="B470" t="str">
            <v>GS091174</v>
          </cell>
          <cell r="C470">
            <v>1</v>
          </cell>
          <cell r="D470" t="str">
            <v>GI091465</v>
          </cell>
          <cell r="E470">
            <v>20090330</v>
          </cell>
          <cell r="F470" t="str">
            <v>7147</v>
          </cell>
          <cell r="G470" t="str">
            <v>GTS MBH</v>
          </cell>
          <cell r="H470" t="str">
            <v>STOCK SALES</v>
          </cell>
          <cell r="I470">
            <v>204</v>
          </cell>
          <cell r="J470" t="str">
            <v>Mar-2009</v>
          </cell>
          <cell r="K470" t="str">
            <v>Mar-2009</v>
          </cell>
          <cell r="L470" t="str">
            <v>GF</v>
          </cell>
          <cell r="M470" t="str">
            <v>INVERTER</v>
          </cell>
          <cell r="N470" t="str">
            <v>PCS</v>
          </cell>
          <cell r="O470">
            <v>226</v>
          </cell>
          <cell r="P470">
            <v>314</v>
          </cell>
          <cell r="Q470" t="str">
            <v>FRN-G11S-4EN &lt; 22KW (G511)</v>
          </cell>
          <cell r="R470">
            <v>0</v>
          </cell>
          <cell r="S470">
            <v>313.83159999999998</v>
          </cell>
          <cell r="T470">
            <v>313.83159999999998</v>
          </cell>
          <cell r="U470">
            <v>1</v>
          </cell>
        </row>
        <row r="471">
          <cell r="A471" t="str">
            <v>FRN7.5G1E-4E</v>
          </cell>
          <cell r="B471" t="str">
            <v>GS091075</v>
          </cell>
          <cell r="C471">
            <v>2</v>
          </cell>
          <cell r="D471" t="str">
            <v>GI091320</v>
          </cell>
          <cell r="E471">
            <v>20090324</v>
          </cell>
          <cell r="F471" t="str">
            <v>4810</v>
          </cell>
          <cell r="G471" t="str">
            <v>SST SERVO-SYSTEMTECHNIK GMBH</v>
          </cell>
          <cell r="H471" t="str">
            <v>STOCK SALES</v>
          </cell>
          <cell r="I471">
            <v>242</v>
          </cell>
          <cell r="J471" t="str">
            <v>Mar-2009</v>
          </cell>
          <cell r="K471" t="str">
            <v>Mar-2009</v>
          </cell>
          <cell r="L471" t="str">
            <v>GF</v>
          </cell>
          <cell r="M471" t="str">
            <v>INVERTER</v>
          </cell>
          <cell r="N471" t="str">
            <v>PCS</v>
          </cell>
          <cell r="O471">
            <v>209</v>
          </cell>
          <cell r="P471">
            <v>374</v>
          </cell>
          <cell r="Q471" t="str">
            <v>FRN-G11S-4EN &lt; 22KW (G511)</v>
          </cell>
          <cell r="R471">
            <v>0</v>
          </cell>
          <cell r="S471">
            <v>374.0684</v>
          </cell>
          <cell r="T471">
            <v>374.0684</v>
          </cell>
          <cell r="U471">
            <v>1</v>
          </cell>
        </row>
        <row r="472">
          <cell r="A472" t="str">
            <v>FRN7.5G1E-4E</v>
          </cell>
          <cell r="B472" t="str">
            <v>GS091143</v>
          </cell>
          <cell r="C472">
            <v>4</v>
          </cell>
          <cell r="D472" t="str">
            <v>GI091432</v>
          </cell>
          <cell r="E472">
            <v>20090326</v>
          </cell>
          <cell r="F472" t="str">
            <v>7215</v>
          </cell>
          <cell r="G472" t="str">
            <v>AMTEK SPOL. S R. O. SP. Z O. O.</v>
          </cell>
          <cell r="H472" t="str">
            <v>STOCK SALES</v>
          </cell>
          <cell r="I472">
            <v>237</v>
          </cell>
          <cell r="J472" t="str">
            <v>Mar-2009</v>
          </cell>
          <cell r="K472" t="str">
            <v>Mar-2009</v>
          </cell>
          <cell r="L472" t="str">
            <v>GF</v>
          </cell>
          <cell r="M472" t="str">
            <v>INVERTER</v>
          </cell>
          <cell r="N472" t="str">
            <v>PCS</v>
          </cell>
          <cell r="O472">
            <v>209</v>
          </cell>
          <cell r="P472">
            <v>374</v>
          </cell>
          <cell r="Q472" t="str">
            <v>FRN-G11S-4EN &lt; 22KW (G511)</v>
          </cell>
          <cell r="R472">
            <v>0</v>
          </cell>
          <cell r="S472">
            <v>374.0684</v>
          </cell>
          <cell r="T472">
            <v>1870.3420000000001</v>
          </cell>
          <cell r="U472">
            <v>5</v>
          </cell>
        </row>
        <row r="473">
          <cell r="A473" t="str">
            <v>FRN7.5G1E-4E</v>
          </cell>
          <cell r="B473" t="str">
            <v>GS091130</v>
          </cell>
          <cell r="C473">
            <v>1</v>
          </cell>
          <cell r="D473" t="str">
            <v>GI091392</v>
          </cell>
          <cell r="E473">
            <v>20090326</v>
          </cell>
          <cell r="F473" t="str">
            <v>4080</v>
          </cell>
          <cell r="G473" t="str">
            <v>SIDE SERVICIO INDUSTRIAL DE ELECTRONICA SA</v>
          </cell>
          <cell r="H473" t="str">
            <v>STOCK SALES</v>
          </cell>
          <cell r="I473">
            <v>236</v>
          </cell>
          <cell r="J473" t="str">
            <v>Mar-2009</v>
          </cell>
          <cell r="K473" t="str">
            <v>Mar-2009</v>
          </cell>
          <cell r="L473" t="str">
            <v>GF</v>
          </cell>
          <cell r="M473" t="str">
            <v>INVERTER</v>
          </cell>
          <cell r="N473" t="str">
            <v>PCS</v>
          </cell>
          <cell r="O473">
            <v>209</v>
          </cell>
          <cell r="P473">
            <v>374</v>
          </cell>
          <cell r="Q473" t="str">
            <v>FRN-G11S-4EN &lt; 22KW (G511)</v>
          </cell>
          <cell r="R473">
            <v>0</v>
          </cell>
          <cell r="S473">
            <v>374.0684</v>
          </cell>
          <cell r="T473">
            <v>374.0684</v>
          </cell>
          <cell r="U473">
            <v>1</v>
          </cell>
        </row>
        <row r="474">
          <cell r="A474" t="str">
            <v>FRN7.5G1E-4E</v>
          </cell>
          <cell r="B474" t="str">
            <v>GS091187</v>
          </cell>
          <cell r="C474">
            <v>1</v>
          </cell>
          <cell r="D474" t="str">
            <v>GI091475</v>
          </cell>
          <cell r="E474">
            <v>20090330</v>
          </cell>
          <cell r="F474" t="str">
            <v>7955</v>
          </cell>
          <cell r="G474" t="str">
            <v>STREISAL GMBH</v>
          </cell>
          <cell r="H474" t="str">
            <v>STOCK SALES</v>
          </cell>
          <cell r="I474">
            <v>235</v>
          </cell>
          <cell r="J474" t="str">
            <v>Mar-2009</v>
          </cell>
          <cell r="K474" t="str">
            <v>Mar-2009</v>
          </cell>
          <cell r="L474" t="str">
            <v>GF</v>
          </cell>
          <cell r="M474" t="str">
            <v>INVERTER</v>
          </cell>
          <cell r="N474" t="str">
            <v>PCS</v>
          </cell>
          <cell r="O474">
            <v>209</v>
          </cell>
          <cell r="P474">
            <v>374</v>
          </cell>
          <cell r="Q474" t="str">
            <v>FRN-G11S-4EN &lt; 22KW (G511)</v>
          </cell>
          <cell r="R474">
            <v>0</v>
          </cell>
          <cell r="S474">
            <v>374.0684</v>
          </cell>
          <cell r="T474">
            <v>374.0684</v>
          </cell>
          <cell r="U474">
            <v>1</v>
          </cell>
        </row>
        <row r="475">
          <cell r="A475" t="str">
            <v>FRN7.5G1E-4E</v>
          </cell>
          <cell r="B475" t="str">
            <v>GS091186</v>
          </cell>
          <cell r="C475">
            <v>1</v>
          </cell>
          <cell r="D475" t="str">
            <v>GI091474</v>
          </cell>
          <cell r="E475">
            <v>20090330</v>
          </cell>
          <cell r="F475" t="str">
            <v>7004</v>
          </cell>
          <cell r="G475" t="str">
            <v>PANHANS MASCHINENBAU GMBH</v>
          </cell>
          <cell r="H475" t="str">
            <v>STOCK SALES</v>
          </cell>
          <cell r="I475">
            <v>230</v>
          </cell>
          <cell r="J475" t="str">
            <v>Mar-2009</v>
          </cell>
          <cell r="K475" t="str">
            <v>Mar-2009</v>
          </cell>
          <cell r="L475" t="str">
            <v>GF</v>
          </cell>
          <cell r="M475" t="str">
            <v>INVERTER</v>
          </cell>
          <cell r="N475" t="str">
            <v>PCS</v>
          </cell>
          <cell r="O475">
            <v>209</v>
          </cell>
          <cell r="P475">
            <v>374</v>
          </cell>
          <cell r="Q475" t="str">
            <v>FRN-G11S-4EN &lt; 22KW (G511)</v>
          </cell>
          <cell r="R475">
            <v>0</v>
          </cell>
          <cell r="S475">
            <v>374.0684</v>
          </cell>
          <cell r="T475">
            <v>1870.3420000000001</v>
          </cell>
          <cell r="U475">
            <v>5</v>
          </cell>
        </row>
        <row r="476">
          <cell r="A476" t="str">
            <v>FRN7.5G1S-2J</v>
          </cell>
          <cell r="B476" t="str">
            <v>GS084116</v>
          </cell>
          <cell r="C476">
            <v>6</v>
          </cell>
          <cell r="D476" t="str">
            <v>GI091175</v>
          </cell>
          <cell r="E476">
            <v>20090313</v>
          </cell>
          <cell r="F476" t="str">
            <v>7271</v>
          </cell>
          <cell r="G476" t="str">
            <v>LOENNE SCANDINAVIA A. S. (S)</v>
          </cell>
          <cell r="H476" t="str">
            <v>STOCK SALES</v>
          </cell>
          <cell r="I476">
            <v>13</v>
          </cell>
          <cell r="J476" t="str">
            <v>Mar-2009</v>
          </cell>
          <cell r="K476" t="str">
            <v>Mar-2009</v>
          </cell>
          <cell r="L476" t="str">
            <v>GF</v>
          </cell>
          <cell r="M476" t="str">
            <v>INVERTER</v>
          </cell>
          <cell r="N476" t="str">
            <v>PCS</v>
          </cell>
          <cell r="O476">
            <v>0</v>
          </cell>
          <cell r="P476">
            <v>415</v>
          </cell>
          <cell r="Q476" t="str">
            <v>FRN-G11S-4EN &lt; 22KW (G511)</v>
          </cell>
          <cell r="R476">
            <v>0</v>
          </cell>
          <cell r="S476">
            <v>415.41</v>
          </cell>
          <cell r="T476">
            <v>2907.87</v>
          </cell>
          <cell r="U476">
            <v>7</v>
          </cell>
        </row>
        <row r="477">
          <cell r="A477" t="str">
            <v>FRN7.5G1S-2J</v>
          </cell>
          <cell r="B477" t="str">
            <v>GS084023</v>
          </cell>
          <cell r="C477">
            <v>6</v>
          </cell>
          <cell r="D477" t="str">
            <v>GI091174</v>
          </cell>
          <cell r="E477">
            <v>20090313</v>
          </cell>
          <cell r="F477" t="str">
            <v>4060</v>
          </cell>
          <cell r="G477" t="str">
            <v>LOENNE SCANDINAVIA A.S. (N)</v>
          </cell>
          <cell r="H477" t="str">
            <v>STOCK SALES</v>
          </cell>
          <cell r="I477">
            <v>10</v>
          </cell>
          <cell r="J477" t="str">
            <v>Mar-2009</v>
          </cell>
          <cell r="K477" t="str">
            <v>Mar-2009</v>
          </cell>
          <cell r="L477" t="str">
            <v>GF</v>
          </cell>
          <cell r="M477" t="str">
            <v>INVERTER</v>
          </cell>
          <cell r="N477" t="str">
            <v>PCS</v>
          </cell>
          <cell r="O477">
            <v>0</v>
          </cell>
          <cell r="P477">
            <v>415</v>
          </cell>
          <cell r="Q477" t="str">
            <v>FRN-G11S-4EN &lt; 22KW (G511)</v>
          </cell>
          <cell r="R477">
            <v>0</v>
          </cell>
          <cell r="S477">
            <v>415.41</v>
          </cell>
          <cell r="T477">
            <v>1246.23</v>
          </cell>
          <cell r="U477">
            <v>3</v>
          </cell>
        </row>
        <row r="478">
          <cell r="A478" t="str">
            <v>FRN7.5G1S-2J</v>
          </cell>
          <cell r="B478" t="str">
            <v>GS083974</v>
          </cell>
          <cell r="C478">
            <v>6</v>
          </cell>
          <cell r="D478" t="str">
            <v>GI091176</v>
          </cell>
          <cell r="E478">
            <v>20090313</v>
          </cell>
          <cell r="F478" t="str">
            <v>4060</v>
          </cell>
          <cell r="G478" t="str">
            <v>LOENNE SCANDINAVIA A.S. (N)</v>
          </cell>
          <cell r="H478" t="str">
            <v>STOCK SALES</v>
          </cell>
          <cell r="I478">
            <v>7</v>
          </cell>
          <cell r="J478" t="str">
            <v>Mar-2009</v>
          </cell>
          <cell r="K478" t="str">
            <v>Mar-2009</v>
          </cell>
          <cell r="L478" t="str">
            <v>GF</v>
          </cell>
          <cell r="M478" t="str">
            <v>INVERTER</v>
          </cell>
          <cell r="N478" t="str">
            <v>PCS</v>
          </cell>
          <cell r="O478">
            <v>0</v>
          </cell>
          <cell r="P478">
            <v>415</v>
          </cell>
          <cell r="Q478" t="str">
            <v>FRN-G11S-4EN &lt; 22KW (G511)</v>
          </cell>
          <cell r="R478">
            <v>0</v>
          </cell>
          <cell r="S478">
            <v>415.41</v>
          </cell>
          <cell r="T478">
            <v>1246.23</v>
          </cell>
          <cell r="U478">
            <v>3</v>
          </cell>
        </row>
        <row r="479">
          <cell r="A479" t="str">
            <v>BU3-220-4EN</v>
          </cell>
          <cell r="B479" t="str">
            <v>GS091116</v>
          </cell>
          <cell r="C479">
            <v>12</v>
          </cell>
          <cell r="D479" t="str">
            <v>GI091396</v>
          </cell>
          <cell r="E479">
            <v>20090326</v>
          </cell>
          <cell r="F479" t="str">
            <v>4380</v>
          </cell>
          <cell r="G479" t="str">
            <v>AMTEK,  SPOL. S R.0.</v>
          </cell>
          <cell r="H479" t="str">
            <v>STOCK SALES</v>
          </cell>
          <cell r="I479">
            <v>458</v>
          </cell>
          <cell r="J479" t="str">
            <v>Mar-2009</v>
          </cell>
          <cell r="K479" t="str">
            <v>Mar-2009</v>
          </cell>
          <cell r="L479" t="str">
            <v>GF</v>
          </cell>
          <cell r="M479" t="str">
            <v>INVERTER</v>
          </cell>
          <cell r="N479" t="str">
            <v>PCS</v>
          </cell>
          <cell r="O479">
            <v>494</v>
          </cell>
          <cell r="P479">
            <v>141</v>
          </cell>
          <cell r="Q479" t="str">
            <v>FUJI OTHERS</v>
          </cell>
          <cell r="R479">
            <v>0</v>
          </cell>
          <cell r="S479">
            <v>141.4171</v>
          </cell>
          <cell r="T479">
            <v>282.83420000000001</v>
          </cell>
          <cell r="U479">
            <v>2</v>
          </cell>
        </row>
        <row r="480">
          <cell r="A480" t="str">
            <v>BU3-220-4EN</v>
          </cell>
          <cell r="B480" t="str">
            <v>GS091180</v>
          </cell>
          <cell r="C480">
            <v>5</v>
          </cell>
          <cell r="D480" t="str">
            <v>GI091469</v>
          </cell>
          <cell r="E480">
            <v>20090330</v>
          </cell>
          <cell r="F480" t="str">
            <v>4380</v>
          </cell>
          <cell r="G480" t="str">
            <v>AMTEK,  SPOL. S R.0.</v>
          </cell>
          <cell r="H480" t="str">
            <v>STOCK SALES</v>
          </cell>
          <cell r="I480">
            <v>456</v>
          </cell>
          <cell r="J480" t="str">
            <v>Mar-2009</v>
          </cell>
          <cell r="K480" t="str">
            <v>Mar-2009</v>
          </cell>
          <cell r="L480" t="str">
            <v>GF</v>
          </cell>
          <cell r="M480" t="str">
            <v>INVERTER</v>
          </cell>
          <cell r="N480" t="str">
            <v>PCS</v>
          </cell>
          <cell r="O480">
            <v>494</v>
          </cell>
          <cell r="P480">
            <v>141</v>
          </cell>
          <cell r="Q480" t="str">
            <v>FUJI OTHERS</v>
          </cell>
          <cell r="R480">
            <v>0</v>
          </cell>
          <cell r="S480">
            <v>141.4171</v>
          </cell>
          <cell r="T480">
            <v>282.83420000000001</v>
          </cell>
          <cell r="U480">
            <v>2</v>
          </cell>
        </row>
        <row r="481">
          <cell r="A481" t="str">
            <v>BU37-4C</v>
          </cell>
          <cell r="B481" t="str">
            <v>GS090616</v>
          </cell>
          <cell r="C481">
            <v>152</v>
          </cell>
          <cell r="D481" t="str">
            <v>GI091039</v>
          </cell>
          <cell r="E481">
            <v>20090309</v>
          </cell>
          <cell r="F481" t="str">
            <v>4028</v>
          </cell>
          <cell r="G481" t="str">
            <v>KON-TEK AUTOMATION AND DRIVES</v>
          </cell>
          <cell r="H481" t="str">
            <v>STOCK SALES</v>
          </cell>
          <cell r="I481">
            <v>41</v>
          </cell>
          <cell r="J481" t="str">
            <v>Mar-2009</v>
          </cell>
          <cell r="K481" t="str">
            <v>Mar-2009</v>
          </cell>
          <cell r="L481" t="str">
            <v>GF</v>
          </cell>
          <cell r="M481" t="str">
            <v>INVERTER</v>
          </cell>
          <cell r="N481" t="str">
            <v>PCS</v>
          </cell>
          <cell r="O481">
            <v>43</v>
          </cell>
          <cell r="P481">
            <v>331</v>
          </cell>
          <cell r="Q481" t="str">
            <v>FUJI OTHERS</v>
          </cell>
          <cell r="R481">
            <v>0</v>
          </cell>
          <cell r="S481">
            <v>330.62</v>
          </cell>
          <cell r="T481">
            <v>661.24</v>
          </cell>
          <cell r="U481">
            <v>2</v>
          </cell>
        </row>
        <row r="482">
          <cell r="A482" t="str">
            <v>BU55-4C</v>
          </cell>
          <cell r="B482" t="str">
            <v>GS090616</v>
          </cell>
          <cell r="C482">
            <v>153</v>
          </cell>
          <cell r="D482" t="str">
            <v>GI091039</v>
          </cell>
          <cell r="E482">
            <v>20090309</v>
          </cell>
          <cell r="F482" t="str">
            <v>4028</v>
          </cell>
          <cell r="G482" t="str">
            <v>KON-TEK AUTOMATION AND DRIVES</v>
          </cell>
          <cell r="H482" t="str">
            <v>STOCK SALES</v>
          </cell>
          <cell r="I482">
            <v>18</v>
          </cell>
          <cell r="J482" t="str">
            <v>Mar-2009</v>
          </cell>
          <cell r="K482" t="str">
            <v>Mar-2009</v>
          </cell>
          <cell r="L482" t="str">
            <v>GF</v>
          </cell>
          <cell r="M482" t="str">
            <v>INVERTER</v>
          </cell>
          <cell r="N482" t="str">
            <v>PCS</v>
          </cell>
          <cell r="O482">
            <v>19</v>
          </cell>
          <cell r="P482">
            <v>442</v>
          </cell>
          <cell r="Q482" t="str">
            <v>FUJI OTHERS</v>
          </cell>
          <cell r="R482">
            <v>0</v>
          </cell>
          <cell r="S482">
            <v>442.22300000000001</v>
          </cell>
          <cell r="T482">
            <v>442.22300000000001</v>
          </cell>
          <cell r="U482">
            <v>1</v>
          </cell>
        </row>
        <row r="483">
          <cell r="A483" t="str">
            <v>BU55-4C</v>
          </cell>
          <cell r="B483" t="str">
            <v>GS091149</v>
          </cell>
          <cell r="C483">
            <v>1</v>
          </cell>
          <cell r="D483" t="str">
            <v>GI091434</v>
          </cell>
          <cell r="E483">
            <v>20090330</v>
          </cell>
          <cell r="F483" t="str">
            <v>4450</v>
          </cell>
          <cell r="G483" t="str">
            <v>FUJI ELECTRIC FA SUCURSAL EN ESPA?A</v>
          </cell>
          <cell r="H483" t="str">
            <v>STOCK SALES</v>
          </cell>
          <cell r="I483">
            <v>14</v>
          </cell>
          <cell r="J483" t="str">
            <v>Mar-2009</v>
          </cell>
          <cell r="K483" t="str">
            <v>Mar-2009</v>
          </cell>
          <cell r="L483" t="str">
            <v>GF</v>
          </cell>
          <cell r="M483" t="str">
            <v>INVERTER</v>
          </cell>
          <cell r="N483" t="str">
            <v>PCS</v>
          </cell>
          <cell r="O483">
            <v>19</v>
          </cell>
          <cell r="P483">
            <v>442</v>
          </cell>
          <cell r="Q483" t="str">
            <v>FUJI OTHERS</v>
          </cell>
          <cell r="R483">
            <v>0</v>
          </cell>
          <cell r="S483">
            <v>442.22300000000001</v>
          </cell>
          <cell r="T483">
            <v>1768.8920000000001</v>
          </cell>
          <cell r="U483">
            <v>4</v>
          </cell>
        </row>
        <row r="484">
          <cell r="A484" t="str">
            <v>CAB WSC-M04P05-B</v>
          </cell>
          <cell r="B484" t="str">
            <v>GS091024</v>
          </cell>
          <cell r="C484">
            <v>18</v>
          </cell>
          <cell r="D484" t="str">
            <v>GI091284</v>
          </cell>
          <cell r="E484">
            <v>20090320</v>
          </cell>
          <cell r="F484" t="str">
            <v>7506</v>
          </cell>
          <cell r="G484" t="str">
            <v>ELECTROBLUE SRL</v>
          </cell>
          <cell r="H484" t="str">
            <v>STOCK SALES</v>
          </cell>
          <cell r="I484">
            <v>46</v>
          </cell>
          <cell r="J484" t="str">
            <v>Mar-2009</v>
          </cell>
          <cell r="K484" t="str">
            <v>Mar-2009</v>
          </cell>
          <cell r="L484" t="str">
            <v>GF</v>
          </cell>
          <cell r="M484" t="str">
            <v>INVERTER</v>
          </cell>
          <cell r="N484" t="str">
            <v>PCS</v>
          </cell>
          <cell r="O484">
            <v>47</v>
          </cell>
          <cell r="P484">
            <v>8</v>
          </cell>
          <cell r="Q484" t="str">
            <v>FUJI OTHERS</v>
          </cell>
          <cell r="R484">
            <v>0</v>
          </cell>
          <cell r="S484">
            <v>8.49</v>
          </cell>
          <cell r="T484">
            <v>8.49</v>
          </cell>
          <cell r="U484">
            <v>1</v>
          </cell>
        </row>
        <row r="485">
          <cell r="A485" t="str">
            <v>CAB WSC-P06P05-D</v>
          </cell>
          <cell r="B485" t="str">
            <v>GS091024</v>
          </cell>
          <cell r="C485">
            <v>19</v>
          </cell>
          <cell r="D485" t="str">
            <v>GI091284</v>
          </cell>
          <cell r="E485">
            <v>20090320</v>
          </cell>
          <cell r="F485" t="str">
            <v>7506</v>
          </cell>
          <cell r="G485" t="str">
            <v>ELECTROBLUE SRL</v>
          </cell>
          <cell r="H485" t="str">
            <v>STOCK SALES</v>
          </cell>
          <cell r="I485">
            <v>46</v>
          </cell>
          <cell r="J485" t="str">
            <v>Mar-2009</v>
          </cell>
          <cell r="K485" t="str">
            <v>Mar-2009</v>
          </cell>
          <cell r="L485" t="str">
            <v>GF</v>
          </cell>
          <cell r="M485" t="str">
            <v>INVERTER</v>
          </cell>
          <cell r="N485" t="str">
            <v>PCS</v>
          </cell>
          <cell r="O485">
            <v>47</v>
          </cell>
          <cell r="P485">
            <v>23</v>
          </cell>
          <cell r="Q485" t="str">
            <v>FUJI OTHERS</v>
          </cell>
          <cell r="R485">
            <v>0</v>
          </cell>
          <cell r="S485">
            <v>22.68</v>
          </cell>
          <cell r="T485">
            <v>22.68</v>
          </cell>
          <cell r="U485">
            <v>1</v>
          </cell>
        </row>
        <row r="486">
          <cell r="A486" t="str">
            <v>CAB WSC-S03P03-B</v>
          </cell>
          <cell r="B486" t="str">
            <v>GS091024</v>
          </cell>
          <cell r="C486">
            <v>20</v>
          </cell>
          <cell r="D486" t="str">
            <v>GI091284</v>
          </cell>
          <cell r="E486">
            <v>20090320</v>
          </cell>
          <cell r="F486" t="str">
            <v>7506</v>
          </cell>
          <cell r="G486" t="str">
            <v>ELECTROBLUE SRL</v>
          </cell>
          <cell r="H486" t="str">
            <v>STOCK SALES</v>
          </cell>
          <cell r="I486">
            <v>31</v>
          </cell>
          <cell r="J486" t="str">
            <v>Mar-2009</v>
          </cell>
          <cell r="K486" t="str">
            <v>Mar-2009</v>
          </cell>
          <cell r="L486" t="str">
            <v>GF</v>
          </cell>
          <cell r="M486" t="str">
            <v>INVERTER</v>
          </cell>
          <cell r="N486" t="str">
            <v>PCS</v>
          </cell>
          <cell r="O486">
            <v>32</v>
          </cell>
          <cell r="P486">
            <v>5</v>
          </cell>
          <cell r="Q486" t="str">
            <v>FUJI OTHERS</v>
          </cell>
          <cell r="R486">
            <v>0</v>
          </cell>
          <cell r="S486">
            <v>4.71</v>
          </cell>
          <cell r="T486">
            <v>4.71</v>
          </cell>
          <cell r="U486">
            <v>1</v>
          </cell>
        </row>
        <row r="487">
          <cell r="A487" t="str">
            <v>CB-3S</v>
          </cell>
          <cell r="B487" t="str">
            <v>GS090921</v>
          </cell>
          <cell r="C487">
            <v>2</v>
          </cell>
          <cell r="D487" t="str">
            <v>GI091141</v>
          </cell>
          <cell r="E487">
            <v>20090311</v>
          </cell>
          <cell r="F487" t="str">
            <v>7095</v>
          </cell>
          <cell r="G487" t="str">
            <v>FUJI ELECTRIC FRANCE S.A.</v>
          </cell>
          <cell r="H487" t="str">
            <v>STOCK SALES</v>
          </cell>
          <cell r="I487">
            <v>71</v>
          </cell>
          <cell r="J487" t="str">
            <v>Mar-2009</v>
          </cell>
          <cell r="K487" t="str">
            <v>Mar-2009</v>
          </cell>
          <cell r="L487" t="str">
            <v>GF</v>
          </cell>
          <cell r="M487" t="str">
            <v>INVERTER</v>
          </cell>
          <cell r="N487" t="str">
            <v>PCS</v>
          </cell>
          <cell r="O487">
            <v>72</v>
          </cell>
          <cell r="P487">
            <v>7</v>
          </cell>
          <cell r="Q487" t="str">
            <v>FUJI OTHERS</v>
          </cell>
          <cell r="R487">
            <v>0</v>
          </cell>
          <cell r="S487">
            <v>6.7385999999999999</v>
          </cell>
          <cell r="T487">
            <v>6.7385999999999999</v>
          </cell>
          <cell r="U487">
            <v>1</v>
          </cell>
        </row>
        <row r="488">
          <cell r="A488" t="str">
            <v>CB-3S</v>
          </cell>
          <cell r="B488" t="str">
            <v>GS090503</v>
          </cell>
          <cell r="C488">
            <v>1</v>
          </cell>
          <cell r="D488" t="str">
            <v>GI091244</v>
          </cell>
          <cell r="E488">
            <v>20090318</v>
          </cell>
          <cell r="F488" t="str">
            <v>4540</v>
          </cell>
          <cell r="G488" t="str">
            <v>PETER ELECTRONIC GMBH &amp; CO. KG</v>
          </cell>
          <cell r="H488" t="str">
            <v>STOCK SALES</v>
          </cell>
          <cell r="I488">
            <v>70</v>
          </cell>
          <cell r="J488" t="str">
            <v>Mar-2009</v>
          </cell>
          <cell r="K488" t="str">
            <v>Mar-2009</v>
          </cell>
          <cell r="L488" t="str">
            <v>GF</v>
          </cell>
          <cell r="M488" t="str">
            <v>INVERTER</v>
          </cell>
          <cell r="N488" t="str">
            <v>PCS</v>
          </cell>
          <cell r="O488">
            <v>72</v>
          </cell>
          <cell r="P488">
            <v>7</v>
          </cell>
          <cell r="Q488" t="str">
            <v>FUJI OTHERS</v>
          </cell>
          <cell r="R488">
            <v>0</v>
          </cell>
          <cell r="S488">
            <v>6.7385999999999999</v>
          </cell>
          <cell r="T488">
            <v>6.7385999999999999</v>
          </cell>
          <cell r="U488">
            <v>1</v>
          </cell>
        </row>
        <row r="489">
          <cell r="A489" t="str">
            <v>CB-3S</v>
          </cell>
          <cell r="B489" t="str">
            <v>GS090276</v>
          </cell>
          <cell r="C489">
            <v>9</v>
          </cell>
          <cell r="D489" t="str">
            <v>GI090367</v>
          </cell>
          <cell r="E489">
            <v>20090318</v>
          </cell>
          <cell r="F489" t="str">
            <v>7334</v>
          </cell>
          <cell r="G489" t="str">
            <v>SEFI SAS</v>
          </cell>
          <cell r="H489" t="str">
            <v>STOCK SALES</v>
          </cell>
          <cell r="I489">
            <v>65</v>
          </cell>
          <cell r="J489" t="str">
            <v>Mar-2009</v>
          </cell>
          <cell r="K489" t="str">
            <v>Mar-2009</v>
          </cell>
          <cell r="L489" t="str">
            <v>GF</v>
          </cell>
          <cell r="M489" t="str">
            <v>INVERTER</v>
          </cell>
          <cell r="N489" t="str">
            <v>PCS</v>
          </cell>
          <cell r="O489">
            <v>72</v>
          </cell>
          <cell r="P489">
            <v>7</v>
          </cell>
          <cell r="Q489" t="str">
            <v>FUJI OTHERS</v>
          </cell>
          <cell r="R489">
            <v>0</v>
          </cell>
          <cell r="S489">
            <v>6.7385999999999999</v>
          </cell>
          <cell r="T489">
            <v>33.692999999999998</v>
          </cell>
          <cell r="U489">
            <v>5</v>
          </cell>
        </row>
        <row r="490">
          <cell r="A490" t="str">
            <v>CB-3S</v>
          </cell>
          <cell r="B490" t="str">
            <v>GS091024</v>
          </cell>
          <cell r="C490">
            <v>1</v>
          </cell>
          <cell r="D490" t="str">
            <v>GI091284</v>
          </cell>
          <cell r="E490">
            <v>20090320</v>
          </cell>
          <cell r="F490" t="str">
            <v>7506</v>
          </cell>
          <cell r="G490" t="str">
            <v>ELECTROBLUE SRL</v>
          </cell>
          <cell r="H490" t="str">
            <v>STOCK SALES</v>
          </cell>
          <cell r="I490">
            <v>63</v>
          </cell>
          <cell r="J490" t="str">
            <v>Mar-2009</v>
          </cell>
          <cell r="K490" t="str">
            <v>Mar-2009</v>
          </cell>
          <cell r="L490" t="str">
            <v>GF</v>
          </cell>
          <cell r="M490" t="str">
            <v>INVERTER</v>
          </cell>
          <cell r="N490" t="str">
            <v>PCS</v>
          </cell>
          <cell r="O490">
            <v>72</v>
          </cell>
          <cell r="P490">
            <v>7</v>
          </cell>
          <cell r="Q490" t="str">
            <v>FUJI OTHERS</v>
          </cell>
          <cell r="R490">
            <v>0</v>
          </cell>
          <cell r="S490">
            <v>6.7385999999999999</v>
          </cell>
          <cell r="T490">
            <v>13.4772</v>
          </cell>
          <cell r="U490">
            <v>2</v>
          </cell>
        </row>
        <row r="491">
          <cell r="A491" t="str">
            <v>CB-3S</v>
          </cell>
          <cell r="B491" t="str">
            <v>GS091042</v>
          </cell>
          <cell r="C491">
            <v>6</v>
          </cell>
          <cell r="D491" t="str">
            <v>GI091297</v>
          </cell>
          <cell r="E491">
            <v>20090323</v>
          </cell>
          <cell r="F491" t="str">
            <v>4810</v>
          </cell>
          <cell r="G491" t="str">
            <v>SST SERVO-SYSTEMTECHNIK GMBH</v>
          </cell>
          <cell r="H491" t="str">
            <v>STOCK SALES</v>
          </cell>
          <cell r="I491">
            <v>62</v>
          </cell>
          <cell r="J491" t="str">
            <v>Mar-2009</v>
          </cell>
          <cell r="K491" t="str">
            <v>Mar-2009</v>
          </cell>
          <cell r="L491" t="str">
            <v>GF</v>
          </cell>
          <cell r="M491" t="str">
            <v>INVERTER</v>
          </cell>
          <cell r="N491" t="str">
            <v>PCS</v>
          </cell>
          <cell r="O491">
            <v>72</v>
          </cell>
          <cell r="P491">
            <v>7</v>
          </cell>
          <cell r="Q491" t="str">
            <v>FUJI OTHERS</v>
          </cell>
          <cell r="R491">
            <v>0</v>
          </cell>
          <cell r="S491">
            <v>6.7385999999999999</v>
          </cell>
          <cell r="T491">
            <v>6.7385999999999999</v>
          </cell>
          <cell r="U491">
            <v>1</v>
          </cell>
        </row>
        <row r="492">
          <cell r="A492" t="str">
            <v>CB-5S</v>
          </cell>
          <cell r="B492" t="str">
            <v>GS091026</v>
          </cell>
          <cell r="C492">
            <v>2</v>
          </cell>
          <cell r="D492" t="str">
            <v>GI091283</v>
          </cell>
          <cell r="E492">
            <v>20090320</v>
          </cell>
          <cell r="F492" t="str">
            <v>7939</v>
          </cell>
          <cell r="G492" t="str">
            <v>EWALD KAUFMANN GMBH &amp; CO KG</v>
          </cell>
          <cell r="H492" t="str">
            <v>STOCK SALES</v>
          </cell>
          <cell r="I492">
            <v>36</v>
          </cell>
          <cell r="J492" t="str">
            <v>Mar-2009</v>
          </cell>
          <cell r="K492" t="str">
            <v>Mar-2009</v>
          </cell>
          <cell r="L492" t="str">
            <v>GF</v>
          </cell>
          <cell r="M492" t="str">
            <v>INVERTER</v>
          </cell>
          <cell r="N492" t="str">
            <v>PCS</v>
          </cell>
          <cell r="O492">
            <v>37</v>
          </cell>
          <cell r="P492">
            <v>8</v>
          </cell>
          <cell r="Q492" t="str">
            <v>FUJI OTHERS</v>
          </cell>
          <cell r="R492">
            <v>0</v>
          </cell>
          <cell r="S492">
            <v>7.63</v>
          </cell>
          <cell r="T492">
            <v>7.63</v>
          </cell>
          <cell r="U492">
            <v>1</v>
          </cell>
        </row>
        <row r="493">
          <cell r="A493" t="str">
            <v>CNW957.21/14</v>
          </cell>
          <cell r="B493" t="str">
            <v>GS083795</v>
          </cell>
          <cell r="C493">
            <v>9</v>
          </cell>
          <cell r="D493" t="str">
            <v>GI091107</v>
          </cell>
          <cell r="E493">
            <v>20090309</v>
          </cell>
          <cell r="F493" t="str">
            <v>7712</v>
          </cell>
          <cell r="G493" t="str">
            <v>SODIMAS</v>
          </cell>
          <cell r="H493" t="str">
            <v>STOCK SALES</v>
          </cell>
          <cell r="I493">
            <v>0</v>
          </cell>
          <cell r="J493" t="str">
            <v>Mar-2009</v>
          </cell>
          <cell r="K493" t="str">
            <v>Mar-2009</v>
          </cell>
          <cell r="L493" t="str">
            <v>GF</v>
          </cell>
          <cell r="M493" t="str">
            <v>INVERTER</v>
          </cell>
          <cell r="N493" t="str">
            <v>PCS</v>
          </cell>
          <cell r="O493">
            <v>0</v>
          </cell>
          <cell r="P493">
            <v>494</v>
          </cell>
          <cell r="Q493" t="str">
            <v>FUJI OTHERS</v>
          </cell>
          <cell r="R493">
            <v>0</v>
          </cell>
          <cell r="S493">
            <v>494.4</v>
          </cell>
          <cell r="T493">
            <v>1483.2</v>
          </cell>
          <cell r="U493">
            <v>3</v>
          </cell>
        </row>
        <row r="494">
          <cell r="A494" t="str">
            <v>CONVERTER PC USB-RS232/422/485</v>
          </cell>
          <cell r="B494" t="str">
            <v>GS090883</v>
          </cell>
          <cell r="C494">
            <v>1</v>
          </cell>
          <cell r="D494" t="str">
            <v>GI091099</v>
          </cell>
          <cell r="E494">
            <v>20090306</v>
          </cell>
          <cell r="F494" t="str">
            <v>4540</v>
          </cell>
          <cell r="G494" t="str">
            <v>PETER ELECTRONIC GMBH &amp; CO. KG</v>
          </cell>
          <cell r="H494" t="str">
            <v>STOCK SALES</v>
          </cell>
          <cell r="I494">
            <v>46</v>
          </cell>
          <cell r="J494" t="str">
            <v>Mar-2009</v>
          </cell>
          <cell r="K494" t="str">
            <v>Mar-2009</v>
          </cell>
          <cell r="L494" t="str">
            <v>GF</v>
          </cell>
          <cell r="M494" t="str">
            <v>INVERTER</v>
          </cell>
          <cell r="N494" t="str">
            <v>PCS</v>
          </cell>
          <cell r="O494">
            <v>47</v>
          </cell>
          <cell r="P494">
            <v>37</v>
          </cell>
          <cell r="Q494" t="str">
            <v>FUJI OTHERS</v>
          </cell>
          <cell r="R494">
            <v>0</v>
          </cell>
          <cell r="S494">
            <v>37.466099999999997</v>
          </cell>
          <cell r="T494">
            <v>37.466099999999997</v>
          </cell>
          <cell r="U494">
            <v>1</v>
          </cell>
        </row>
        <row r="495">
          <cell r="A495" t="str">
            <v>CONVERTER PC USB-RS232/422/485</v>
          </cell>
          <cell r="B495" t="str">
            <v>GS090900</v>
          </cell>
          <cell r="C495">
            <v>1</v>
          </cell>
          <cell r="D495" t="str">
            <v>GI091120</v>
          </cell>
          <cell r="E495">
            <v>20090309</v>
          </cell>
          <cell r="F495" t="str">
            <v>7285</v>
          </cell>
          <cell r="G495" t="str">
            <v>ATG ENGINEERING</v>
          </cell>
          <cell r="H495" t="str">
            <v>STOCK SALES</v>
          </cell>
          <cell r="I495">
            <v>45</v>
          </cell>
          <cell r="J495" t="str">
            <v>Mar-2009</v>
          </cell>
          <cell r="K495" t="str">
            <v>Mar-2009</v>
          </cell>
          <cell r="L495" t="str">
            <v>GF</v>
          </cell>
          <cell r="M495" t="str">
            <v>INVERTER</v>
          </cell>
          <cell r="N495" t="str">
            <v>PCS</v>
          </cell>
          <cell r="O495">
            <v>47</v>
          </cell>
          <cell r="P495">
            <v>37</v>
          </cell>
          <cell r="Q495" t="str">
            <v>FUJI OTHERS</v>
          </cell>
          <cell r="R495">
            <v>0</v>
          </cell>
          <cell r="S495">
            <v>37.466099999999997</v>
          </cell>
          <cell r="T495">
            <v>37.466099999999997</v>
          </cell>
          <cell r="U495">
            <v>1</v>
          </cell>
        </row>
        <row r="496">
          <cell r="A496" t="str">
            <v>CONVERTER PC USB-RS232/422/485</v>
          </cell>
          <cell r="B496" t="str">
            <v>GS090948</v>
          </cell>
          <cell r="C496">
            <v>5</v>
          </cell>
          <cell r="D496" t="str">
            <v>GI091245</v>
          </cell>
          <cell r="E496">
            <v>20090318</v>
          </cell>
          <cell r="F496" t="str">
            <v>7684</v>
          </cell>
          <cell r="G496" t="str">
            <v>BEG S.R.L.</v>
          </cell>
          <cell r="H496" t="str">
            <v>STOCK SALES</v>
          </cell>
          <cell r="I496">
            <v>44</v>
          </cell>
          <cell r="J496" t="str">
            <v>Mar-2009</v>
          </cell>
          <cell r="K496" t="str">
            <v>Mar-2009</v>
          </cell>
          <cell r="L496" t="str">
            <v>GF</v>
          </cell>
          <cell r="M496" t="str">
            <v>INVERTER</v>
          </cell>
          <cell r="N496" t="str">
            <v>PCS</v>
          </cell>
          <cell r="O496">
            <v>47</v>
          </cell>
          <cell r="P496">
            <v>37</v>
          </cell>
          <cell r="Q496" t="str">
            <v>FUJI OTHERS</v>
          </cell>
          <cell r="R496">
            <v>0</v>
          </cell>
          <cell r="S496">
            <v>37.466099999999997</v>
          </cell>
          <cell r="T496">
            <v>37.466099999999997</v>
          </cell>
          <cell r="U496">
            <v>1</v>
          </cell>
        </row>
        <row r="497">
          <cell r="A497" t="str">
            <v>DB0.75-2C</v>
          </cell>
          <cell r="B497" t="str">
            <v>GS091011</v>
          </cell>
          <cell r="C497">
            <v>1</v>
          </cell>
          <cell r="D497" t="str">
            <v>GI091256</v>
          </cell>
          <cell r="E497">
            <v>20090320</v>
          </cell>
          <cell r="F497" t="str">
            <v>7095</v>
          </cell>
          <cell r="G497" t="str">
            <v>FUJI ELECTRIC FRANCE S.A.</v>
          </cell>
          <cell r="H497" t="str">
            <v>STOCK SALES</v>
          </cell>
          <cell r="I497">
            <v>0</v>
          </cell>
          <cell r="J497" t="str">
            <v>Mar-2009</v>
          </cell>
          <cell r="K497" t="str">
            <v>Mar-2009</v>
          </cell>
          <cell r="L497" t="str">
            <v>GF</v>
          </cell>
          <cell r="M497" t="str">
            <v>INVERTER</v>
          </cell>
          <cell r="N497" t="str">
            <v>PCS</v>
          </cell>
          <cell r="O497">
            <v>1</v>
          </cell>
          <cell r="P497">
            <v>22</v>
          </cell>
          <cell r="Q497" t="str">
            <v>FUJI OTHERS</v>
          </cell>
          <cell r="R497">
            <v>0</v>
          </cell>
          <cell r="S497">
            <v>22.38</v>
          </cell>
          <cell r="T497">
            <v>22.38</v>
          </cell>
          <cell r="U497">
            <v>1</v>
          </cell>
        </row>
        <row r="498">
          <cell r="A498" t="str">
            <v>DB005M3-21</v>
          </cell>
          <cell r="B498" t="str">
            <v>GS090966</v>
          </cell>
          <cell r="C498">
            <v>1</v>
          </cell>
          <cell r="D498" t="str">
            <v>GI091198</v>
          </cell>
          <cell r="E498">
            <v>20090313</v>
          </cell>
          <cell r="F498" t="str">
            <v>1701</v>
          </cell>
          <cell r="G498" t="str">
            <v>CMTS LIMITED</v>
          </cell>
          <cell r="H498" t="str">
            <v>STOCK SALES</v>
          </cell>
          <cell r="I498">
            <v>0</v>
          </cell>
          <cell r="J498" t="str">
            <v>Mar-2009</v>
          </cell>
          <cell r="K498" t="str">
            <v>Mar-2009</v>
          </cell>
          <cell r="L498" t="str">
            <v>GF</v>
          </cell>
          <cell r="M498" t="str">
            <v>INVERTER</v>
          </cell>
          <cell r="N498" t="str">
            <v>PCS</v>
          </cell>
          <cell r="O498">
            <v>1</v>
          </cell>
          <cell r="P498">
            <v>43</v>
          </cell>
          <cell r="Q498" t="str">
            <v>FUJI OTHERS</v>
          </cell>
          <cell r="R498">
            <v>0</v>
          </cell>
          <cell r="S498">
            <v>43</v>
          </cell>
          <cell r="T498">
            <v>43</v>
          </cell>
          <cell r="U498">
            <v>1</v>
          </cell>
        </row>
        <row r="499">
          <cell r="A499" t="str">
            <v>ES1-24R-S-N</v>
          </cell>
          <cell r="B499" t="str">
            <v>GS090908</v>
          </cell>
          <cell r="C499">
            <v>2</v>
          </cell>
          <cell r="D499" t="str">
            <v>GI091210</v>
          </cell>
          <cell r="E499">
            <v>20090317</v>
          </cell>
          <cell r="F499" t="str">
            <v>7511</v>
          </cell>
          <cell r="G499" t="str">
            <v>D.M.G. S.P.A.</v>
          </cell>
          <cell r="H499" t="str">
            <v>STOCK SALES</v>
          </cell>
          <cell r="I499">
            <v>5</v>
          </cell>
          <cell r="J499" t="str">
            <v>Mar-2009</v>
          </cell>
          <cell r="K499" t="str">
            <v>Mar-2009</v>
          </cell>
          <cell r="L499" t="str">
            <v>GF</v>
          </cell>
          <cell r="M499" t="str">
            <v>INVERTER</v>
          </cell>
          <cell r="N499" t="str">
            <v>PCS</v>
          </cell>
          <cell r="O499">
            <v>21</v>
          </cell>
          <cell r="P499">
            <v>36</v>
          </cell>
          <cell r="Q499" t="str">
            <v>FUJI OTHERS</v>
          </cell>
          <cell r="R499">
            <v>0</v>
          </cell>
          <cell r="S499">
            <v>35.5</v>
          </cell>
          <cell r="T499">
            <v>568</v>
          </cell>
          <cell r="U499">
            <v>16</v>
          </cell>
        </row>
        <row r="500">
          <cell r="A500" t="str">
            <v>ES1-24R-S-N</v>
          </cell>
          <cell r="B500" t="str">
            <v>GS090972</v>
          </cell>
          <cell r="C500">
            <v>16</v>
          </cell>
          <cell r="D500" t="str">
            <v>GI091279</v>
          </cell>
          <cell r="E500">
            <v>20090323</v>
          </cell>
          <cell r="F500" t="str">
            <v>4021</v>
          </cell>
          <cell r="G500" t="str">
            <v>BORGALTO, S.R.L.</v>
          </cell>
          <cell r="H500" t="str">
            <v>STOCK SALES</v>
          </cell>
          <cell r="I500">
            <v>4</v>
          </cell>
          <cell r="J500" t="str">
            <v>Mar-2009</v>
          </cell>
          <cell r="K500" t="str">
            <v>Mar-2009</v>
          </cell>
          <cell r="L500" t="str">
            <v>GF</v>
          </cell>
          <cell r="M500" t="str">
            <v>INVERTER</v>
          </cell>
          <cell r="N500" t="str">
            <v>PCS</v>
          </cell>
          <cell r="O500">
            <v>21</v>
          </cell>
          <cell r="P500">
            <v>36</v>
          </cell>
          <cell r="Q500" t="str">
            <v>FUJI OTHERS</v>
          </cell>
          <cell r="R500">
            <v>0</v>
          </cell>
          <cell r="S500">
            <v>35.5</v>
          </cell>
          <cell r="T500">
            <v>35.5</v>
          </cell>
          <cell r="U500">
            <v>1</v>
          </cell>
        </row>
        <row r="501">
          <cell r="A501" t="str">
            <v>ES1-24R-S-N</v>
          </cell>
          <cell r="B501" t="str">
            <v>GS091114</v>
          </cell>
          <cell r="C501">
            <v>2</v>
          </cell>
          <cell r="D501" t="str">
            <v>GI091374</v>
          </cell>
          <cell r="E501">
            <v>20090325</v>
          </cell>
          <cell r="F501" t="str">
            <v>7684</v>
          </cell>
          <cell r="G501" t="str">
            <v>BEG S.R.L.</v>
          </cell>
          <cell r="H501" t="str">
            <v>STOCK SALES</v>
          </cell>
          <cell r="I501">
            <v>3</v>
          </cell>
          <cell r="J501" t="str">
            <v>Mar-2009</v>
          </cell>
          <cell r="K501" t="str">
            <v>Mar-2009</v>
          </cell>
          <cell r="L501" t="str">
            <v>GF</v>
          </cell>
          <cell r="M501" t="str">
            <v>INVERTER</v>
          </cell>
          <cell r="N501" t="str">
            <v>PCS</v>
          </cell>
          <cell r="O501">
            <v>21</v>
          </cell>
          <cell r="P501">
            <v>36</v>
          </cell>
          <cell r="Q501" t="str">
            <v>FUJI OTHERS</v>
          </cell>
          <cell r="R501">
            <v>0</v>
          </cell>
          <cell r="S501">
            <v>35.5</v>
          </cell>
          <cell r="T501">
            <v>35.5</v>
          </cell>
          <cell r="U501">
            <v>1</v>
          </cell>
        </row>
        <row r="502">
          <cell r="A502" t="str">
            <v>ES1-24R-S-N</v>
          </cell>
          <cell r="B502" t="str">
            <v>GS091191</v>
          </cell>
          <cell r="C502">
            <v>3</v>
          </cell>
          <cell r="D502" t="str">
            <v>GI091486</v>
          </cell>
          <cell r="E502">
            <v>20090331</v>
          </cell>
          <cell r="F502" t="str">
            <v>7684</v>
          </cell>
          <cell r="G502" t="str">
            <v>BEG S.R.L.</v>
          </cell>
          <cell r="H502" t="str">
            <v>STOCK SALES</v>
          </cell>
          <cell r="I502">
            <v>2</v>
          </cell>
          <cell r="J502" t="str">
            <v>Mar-2009</v>
          </cell>
          <cell r="K502" t="str">
            <v>Mar-2009</v>
          </cell>
          <cell r="L502" t="str">
            <v>GF</v>
          </cell>
          <cell r="M502" t="str">
            <v>INVERTER</v>
          </cell>
          <cell r="N502" t="str">
            <v>PCS</v>
          </cell>
          <cell r="O502">
            <v>21</v>
          </cell>
          <cell r="P502">
            <v>36</v>
          </cell>
          <cell r="Q502" t="str">
            <v>FUJI OTHERS</v>
          </cell>
          <cell r="R502">
            <v>0</v>
          </cell>
          <cell r="S502">
            <v>35.5</v>
          </cell>
          <cell r="T502">
            <v>35.5</v>
          </cell>
          <cell r="U502">
            <v>1</v>
          </cell>
        </row>
        <row r="503">
          <cell r="A503" t="str">
            <v>ES1-47R-S-C</v>
          </cell>
          <cell r="B503" t="str">
            <v>GS090540</v>
          </cell>
          <cell r="C503">
            <v>9</v>
          </cell>
          <cell r="D503" t="str">
            <v>GI091204</v>
          </cell>
          <cell r="E503">
            <v>20090313</v>
          </cell>
          <cell r="F503" t="str">
            <v>7848</v>
          </cell>
          <cell r="G503" t="str">
            <v>LM LIFTMATERIAL GMBH</v>
          </cell>
          <cell r="H503" t="str">
            <v>STOCK SALES</v>
          </cell>
          <cell r="I503">
            <v>12</v>
          </cell>
          <cell r="J503" t="str">
            <v>Mar-2009</v>
          </cell>
          <cell r="K503" t="str">
            <v>Mar-2009</v>
          </cell>
          <cell r="L503" t="str">
            <v>GF</v>
          </cell>
          <cell r="M503" t="str">
            <v>INVERTER</v>
          </cell>
          <cell r="N503" t="str">
            <v>PCS</v>
          </cell>
          <cell r="O503">
            <v>13</v>
          </cell>
          <cell r="P503">
            <v>40</v>
          </cell>
          <cell r="Q503" t="str">
            <v>FUJI OTHERS</v>
          </cell>
          <cell r="R503">
            <v>0</v>
          </cell>
          <cell r="S503">
            <v>40.299999999999997</v>
          </cell>
          <cell r="T503">
            <v>40.299999999999997</v>
          </cell>
          <cell r="U503">
            <v>1</v>
          </cell>
        </row>
        <row r="504">
          <cell r="A504" t="str">
            <v>ES1-47R-S-N</v>
          </cell>
          <cell r="B504" t="str">
            <v>GS090950</v>
          </cell>
          <cell r="C504">
            <v>6</v>
          </cell>
          <cell r="D504" t="str">
            <v>GI091221</v>
          </cell>
          <cell r="E504">
            <v>20090317</v>
          </cell>
          <cell r="F504" t="str">
            <v>7957</v>
          </cell>
          <cell r="G504" t="str">
            <v>SCHMITT AUFZ?GE GMBH</v>
          </cell>
          <cell r="H504" t="str">
            <v>STOCK SALES</v>
          </cell>
          <cell r="I504">
            <v>67</v>
          </cell>
          <cell r="J504" t="str">
            <v>Mar-2009</v>
          </cell>
          <cell r="K504" t="str">
            <v>Mar-2009</v>
          </cell>
          <cell r="L504" t="str">
            <v>GF</v>
          </cell>
          <cell r="M504" t="str">
            <v>INVERTER</v>
          </cell>
          <cell r="N504" t="str">
            <v>PCS</v>
          </cell>
          <cell r="O504">
            <v>68</v>
          </cell>
          <cell r="P504">
            <v>33</v>
          </cell>
          <cell r="Q504" t="str">
            <v>FUJI OTHERS</v>
          </cell>
          <cell r="R504">
            <v>0</v>
          </cell>
          <cell r="S504">
            <v>33.472000000000001</v>
          </cell>
          <cell r="T504">
            <v>33.472000000000001</v>
          </cell>
          <cell r="U504">
            <v>1</v>
          </cell>
        </row>
        <row r="505">
          <cell r="A505" t="str">
            <v>ES1-47R-S-N</v>
          </cell>
          <cell r="B505" t="str">
            <v>GS090995</v>
          </cell>
          <cell r="C505">
            <v>5</v>
          </cell>
          <cell r="D505" t="str">
            <v>GI091248</v>
          </cell>
          <cell r="E505">
            <v>20090318</v>
          </cell>
          <cell r="F505" t="str">
            <v>7684</v>
          </cell>
          <cell r="G505" t="str">
            <v>BEG S.R.L.</v>
          </cell>
          <cell r="H505" t="str">
            <v>STOCK SALES</v>
          </cell>
          <cell r="I505">
            <v>62</v>
          </cell>
          <cell r="J505" t="str">
            <v>Mar-2009</v>
          </cell>
          <cell r="K505" t="str">
            <v>Mar-2009</v>
          </cell>
          <cell r="L505" t="str">
            <v>GF</v>
          </cell>
          <cell r="M505" t="str">
            <v>INVERTER</v>
          </cell>
          <cell r="N505" t="str">
            <v>PCS</v>
          </cell>
          <cell r="O505">
            <v>68</v>
          </cell>
          <cell r="P505">
            <v>33</v>
          </cell>
          <cell r="Q505" t="str">
            <v>FUJI OTHERS</v>
          </cell>
          <cell r="R505">
            <v>0</v>
          </cell>
          <cell r="S505">
            <v>33.472000000000001</v>
          </cell>
          <cell r="T505">
            <v>167.36</v>
          </cell>
          <cell r="U505">
            <v>5</v>
          </cell>
        </row>
        <row r="506">
          <cell r="A506" t="str">
            <v>ES1-47R-S-N</v>
          </cell>
          <cell r="B506" t="str">
            <v>GS090972</v>
          </cell>
          <cell r="C506">
            <v>14</v>
          </cell>
          <cell r="D506" t="str">
            <v>GI091279</v>
          </cell>
          <cell r="E506">
            <v>20090323</v>
          </cell>
          <cell r="F506" t="str">
            <v>4021</v>
          </cell>
          <cell r="G506" t="str">
            <v>BORGALTO, S.R.L.</v>
          </cell>
          <cell r="H506" t="str">
            <v>STOCK SALES</v>
          </cell>
          <cell r="I506">
            <v>61</v>
          </cell>
          <cell r="J506" t="str">
            <v>Mar-2009</v>
          </cell>
          <cell r="K506" t="str">
            <v>Mar-2009</v>
          </cell>
          <cell r="L506" t="str">
            <v>GF</v>
          </cell>
          <cell r="M506" t="str">
            <v>INVERTER</v>
          </cell>
          <cell r="N506" t="str">
            <v>PCS</v>
          </cell>
          <cell r="O506">
            <v>68</v>
          </cell>
          <cell r="P506">
            <v>33</v>
          </cell>
          <cell r="Q506" t="str">
            <v>FUJI OTHERS</v>
          </cell>
          <cell r="R506">
            <v>0</v>
          </cell>
          <cell r="S506">
            <v>33.472000000000001</v>
          </cell>
          <cell r="T506">
            <v>33.472000000000001</v>
          </cell>
          <cell r="U506">
            <v>1</v>
          </cell>
        </row>
        <row r="507">
          <cell r="A507" t="str">
            <v>ES1-47R-S-N</v>
          </cell>
          <cell r="B507" t="str">
            <v>GS090937</v>
          </cell>
          <cell r="C507">
            <v>11</v>
          </cell>
          <cell r="D507" t="str">
            <v>GI091427</v>
          </cell>
          <cell r="E507">
            <v>20090326</v>
          </cell>
          <cell r="F507" t="str">
            <v>7710</v>
          </cell>
          <cell r="G507" t="str">
            <v>NEW LIFT GMBH</v>
          </cell>
          <cell r="H507" t="str">
            <v>STOCK SALES</v>
          </cell>
          <cell r="I507">
            <v>58</v>
          </cell>
          <cell r="J507" t="str">
            <v>Mar-2009</v>
          </cell>
          <cell r="K507" t="str">
            <v>Mar-2009</v>
          </cell>
          <cell r="L507" t="str">
            <v>GF</v>
          </cell>
          <cell r="M507" t="str">
            <v>INVERTER</v>
          </cell>
          <cell r="N507" t="str">
            <v>PCS</v>
          </cell>
          <cell r="O507">
            <v>68</v>
          </cell>
          <cell r="P507">
            <v>33</v>
          </cell>
          <cell r="Q507" t="str">
            <v>FUJI OTHERS</v>
          </cell>
          <cell r="R507">
            <v>0</v>
          </cell>
          <cell r="S507">
            <v>33.472000000000001</v>
          </cell>
          <cell r="T507">
            <v>100.416</v>
          </cell>
          <cell r="U507">
            <v>3</v>
          </cell>
        </row>
        <row r="508">
          <cell r="A508" t="str">
            <v>ES1-47R-S-N</v>
          </cell>
          <cell r="B508" t="str">
            <v>GS090936</v>
          </cell>
          <cell r="C508">
            <v>5</v>
          </cell>
          <cell r="D508" t="str">
            <v>GI091425</v>
          </cell>
          <cell r="E508">
            <v>20090330</v>
          </cell>
          <cell r="F508" t="str">
            <v>4036</v>
          </cell>
          <cell r="G508" t="str">
            <v>NEW LIFT SERVICE CENTER GMBH</v>
          </cell>
          <cell r="H508" t="str">
            <v>STOCK SALES</v>
          </cell>
          <cell r="I508">
            <v>57</v>
          </cell>
          <cell r="J508" t="str">
            <v>Mar-2009</v>
          </cell>
          <cell r="K508" t="str">
            <v>Mar-2009</v>
          </cell>
          <cell r="L508" t="str">
            <v>GF</v>
          </cell>
          <cell r="M508" t="str">
            <v>INVERTER</v>
          </cell>
          <cell r="N508" t="str">
            <v>PCS</v>
          </cell>
          <cell r="O508">
            <v>68</v>
          </cell>
          <cell r="P508">
            <v>33</v>
          </cell>
          <cell r="Q508" t="str">
            <v>FUJI OTHERS</v>
          </cell>
          <cell r="R508">
            <v>0</v>
          </cell>
          <cell r="S508">
            <v>33.472000000000001</v>
          </cell>
          <cell r="T508">
            <v>33.472000000000001</v>
          </cell>
          <cell r="U508">
            <v>1</v>
          </cell>
        </row>
        <row r="509">
          <cell r="A509" t="str">
            <v>ES1-47R-S-N</v>
          </cell>
          <cell r="B509" t="str">
            <v>GS091137</v>
          </cell>
          <cell r="C509">
            <v>3</v>
          </cell>
          <cell r="D509" t="str">
            <v>GI091529</v>
          </cell>
          <cell r="E509">
            <v>20090331</v>
          </cell>
          <cell r="F509" t="str">
            <v>7752</v>
          </cell>
          <cell r="G509" t="str">
            <v>EUROPANEL SRL</v>
          </cell>
          <cell r="H509" t="str">
            <v>STOCK SALES</v>
          </cell>
          <cell r="I509">
            <v>57</v>
          </cell>
          <cell r="J509" t="str">
            <v>Mar-2009</v>
          </cell>
          <cell r="K509" t="str">
            <v>Mar-2009</v>
          </cell>
          <cell r="L509" t="str">
            <v>GF</v>
          </cell>
          <cell r="M509" t="str">
            <v>INVERTER</v>
          </cell>
          <cell r="N509" t="str">
            <v>PCS</v>
          </cell>
          <cell r="O509">
            <v>68</v>
          </cell>
          <cell r="P509">
            <v>33</v>
          </cell>
          <cell r="Q509" t="str">
            <v>FUJI OTHERS</v>
          </cell>
          <cell r="R509">
            <v>0</v>
          </cell>
          <cell r="S509">
            <v>33.472000000000001</v>
          </cell>
          <cell r="T509">
            <v>66.944000000000003</v>
          </cell>
          <cell r="U509">
            <v>2</v>
          </cell>
        </row>
        <row r="510">
          <cell r="A510" t="str">
            <v>ES1-68R-S-C</v>
          </cell>
          <cell r="B510" t="str">
            <v>GS090751</v>
          </cell>
          <cell r="C510">
            <v>9</v>
          </cell>
          <cell r="D510" t="str">
            <v>GI091260</v>
          </cell>
          <cell r="E510">
            <v>20090319</v>
          </cell>
          <cell r="F510" t="str">
            <v>7959</v>
          </cell>
          <cell r="G510" t="str">
            <v>ADVANCED SYSTEMS BALTIC OU</v>
          </cell>
          <cell r="H510" t="str">
            <v>STOCK SALES</v>
          </cell>
          <cell r="I510">
            <v>25</v>
          </cell>
          <cell r="J510" t="str">
            <v>Mar-2009</v>
          </cell>
          <cell r="K510" t="str">
            <v>Mar-2009</v>
          </cell>
          <cell r="L510" t="str">
            <v>GF</v>
          </cell>
          <cell r="M510" t="str">
            <v>INVERTER</v>
          </cell>
          <cell r="N510" t="str">
            <v>PCS</v>
          </cell>
          <cell r="O510">
            <v>26</v>
          </cell>
          <cell r="P510">
            <v>40</v>
          </cell>
          <cell r="Q510" t="str">
            <v>FUJI OTHERS</v>
          </cell>
          <cell r="R510">
            <v>0</v>
          </cell>
          <cell r="S510">
            <v>40.156700000000001</v>
          </cell>
          <cell r="T510">
            <v>40.156700000000001</v>
          </cell>
          <cell r="U510">
            <v>1</v>
          </cell>
        </row>
        <row r="511">
          <cell r="A511" t="str">
            <v>ES1-68R-S-N</v>
          </cell>
          <cell r="B511" t="str">
            <v>GS090751</v>
          </cell>
          <cell r="C511">
            <v>7</v>
          </cell>
          <cell r="D511" t="str">
            <v>GI091215</v>
          </cell>
          <cell r="E511">
            <v>20090319</v>
          </cell>
          <cell r="F511" t="str">
            <v>7959</v>
          </cell>
          <cell r="G511" t="str">
            <v>ADVANCED SYSTEMS BALTIC OU</v>
          </cell>
          <cell r="H511" t="str">
            <v>STOCK SALES</v>
          </cell>
          <cell r="I511">
            <v>2</v>
          </cell>
          <cell r="J511" t="str">
            <v>Mar-2009</v>
          </cell>
          <cell r="K511" t="str">
            <v>Mar-2009</v>
          </cell>
          <cell r="L511" t="str">
            <v>GF</v>
          </cell>
          <cell r="M511" t="str">
            <v>INVERTER</v>
          </cell>
          <cell r="N511" t="str">
            <v>PCS</v>
          </cell>
          <cell r="O511">
            <v>11</v>
          </cell>
          <cell r="P511">
            <v>36</v>
          </cell>
          <cell r="Q511" t="str">
            <v>FUJI OTHERS</v>
          </cell>
          <cell r="R511">
            <v>0</v>
          </cell>
          <cell r="S511">
            <v>35.503700000000002</v>
          </cell>
          <cell r="T511">
            <v>319.5333</v>
          </cell>
          <cell r="U511">
            <v>9</v>
          </cell>
        </row>
        <row r="512">
          <cell r="A512" t="str">
            <v>ES2-24R-S-C</v>
          </cell>
          <cell r="B512" t="str">
            <v>GS090307</v>
          </cell>
          <cell r="C512">
            <v>7</v>
          </cell>
          <cell r="D512" t="str">
            <v>GI091007</v>
          </cell>
          <cell r="E512">
            <v>20090304</v>
          </cell>
          <cell r="F512" t="str">
            <v>7712</v>
          </cell>
          <cell r="G512" t="str">
            <v>SODIMAS</v>
          </cell>
          <cell r="H512" t="str">
            <v>STOCK SALES</v>
          </cell>
          <cell r="I512">
            <v>107</v>
          </cell>
          <cell r="J512" t="str">
            <v>Mar-2009</v>
          </cell>
          <cell r="K512" t="str">
            <v>Mar-2009</v>
          </cell>
          <cell r="L512" t="str">
            <v>GF</v>
          </cell>
          <cell r="M512" t="str">
            <v>INVERTER</v>
          </cell>
          <cell r="N512" t="str">
            <v>PCS</v>
          </cell>
          <cell r="O512">
            <v>148</v>
          </cell>
          <cell r="P512">
            <v>72</v>
          </cell>
          <cell r="Q512" t="str">
            <v>FUJI OTHERS</v>
          </cell>
          <cell r="R512">
            <v>0</v>
          </cell>
          <cell r="S512">
            <v>72.440899999999999</v>
          </cell>
          <cell r="T512">
            <v>2970.0769</v>
          </cell>
          <cell r="U512">
            <v>41</v>
          </cell>
        </row>
        <row r="513">
          <cell r="A513" t="str">
            <v>ES2-24R-S-C</v>
          </cell>
          <cell r="B513" t="str">
            <v>GS090761</v>
          </cell>
          <cell r="C513">
            <v>4</v>
          </cell>
          <cell r="D513" t="str">
            <v>GI091105</v>
          </cell>
          <cell r="E513">
            <v>20090306</v>
          </cell>
          <cell r="F513" t="str">
            <v>7848</v>
          </cell>
          <cell r="G513" t="str">
            <v>LM LIFTMATERIAL GMBH</v>
          </cell>
          <cell r="H513" t="str">
            <v>STOCK SALES</v>
          </cell>
          <cell r="I513">
            <v>106</v>
          </cell>
          <cell r="J513" t="str">
            <v>Mar-2009</v>
          </cell>
          <cell r="K513" t="str">
            <v>Mar-2009</v>
          </cell>
          <cell r="L513" t="str">
            <v>GF</v>
          </cell>
          <cell r="M513" t="str">
            <v>INVERTER</v>
          </cell>
          <cell r="N513" t="str">
            <v>PCS</v>
          </cell>
          <cell r="O513">
            <v>148</v>
          </cell>
          <cell r="P513">
            <v>72</v>
          </cell>
          <cell r="Q513" t="str">
            <v>FUJI OTHERS</v>
          </cell>
          <cell r="R513">
            <v>0</v>
          </cell>
          <cell r="S513">
            <v>72.440899999999999</v>
          </cell>
          <cell r="T513">
            <v>72.440899999999999</v>
          </cell>
          <cell r="U513">
            <v>1</v>
          </cell>
        </row>
        <row r="514">
          <cell r="A514" t="str">
            <v>ES2-24R-S-C</v>
          </cell>
          <cell r="B514" t="str">
            <v>GS090084</v>
          </cell>
          <cell r="C514">
            <v>7</v>
          </cell>
          <cell r="D514" t="str">
            <v>GI091203</v>
          </cell>
          <cell r="E514">
            <v>20090313</v>
          </cell>
          <cell r="F514" t="str">
            <v>7848</v>
          </cell>
          <cell r="G514" t="str">
            <v>LM LIFTMATERIAL GMBH</v>
          </cell>
          <cell r="H514" t="str">
            <v>STOCK SALES</v>
          </cell>
          <cell r="I514">
            <v>105</v>
          </cell>
          <cell r="J514" t="str">
            <v>Mar-2009</v>
          </cell>
          <cell r="K514" t="str">
            <v>Mar-2009</v>
          </cell>
          <cell r="L514" t="str">
            <v>GF</v>
          </cell>
          <cell r="M514" t="str">
            <v>INVERTER</v>
          </cell>
          <cell r="N514" t="str">
            <v>PCS</v>
          </cell>
          <cell r="O514">
            <v>148</v>
          </cell>
          <cell r="P514">
            <v>72</v>
          </cell>
          <cell r="Q514" t="str">
            <v>FUJI OTHERS</v>
          </cell>
          <cell r="R514">
            <v>0</v>
          </cell>
          <cell r="S514">
            <v>72.440899999999999</v>
          </cell>
          <cell r="T514">
            <v>72.440899999999999</v>
          </cell>
          <cell r="U514">
            <v>1</v>
          </cell>
        </row>
        <row r="515">
          <cell r="A515" t="str">
            <v>ES2-24R-S-N</v>
          </cell>
          <cell r="B515" t="str">
            <v>GS090954</v>
          </cell>
          <cell r="C515">
            <v>9</v>
          </cell>
          <cell r="D515" t="str">
            <v>GI091186</v>
          </cell>
          <cell r="E515">
            <v>20090316</v>
          </cell>
          <cell r="F515" t="str">
            <v>7489</v>
          </cell>
          <cell r="G515" t="str">
            <v>ALPHA MOTION S. A.</v>
          </cell>
          <cell r="H515" t="str">
            <v>STOCK SALES</v>
          </cell>
          <cell r="I515">
            <v>33</v>
          </cell>
          <cell r="J515" t="str">
            <v>Mar-2009</v>
          </cell>
          <cell r="K515" t="str">
            <v>Mar-2009</v>
          </cell>
          <cell r="L515" t="str">
            <v>GF</v>
          </cell>
          <cell r="M515" t="str">
            <v>INVERTER</v>
          </cell>
          <cell r="N515" t="str">
            <v>PCS</v>
          </cell>
          <cell r="O515">
            <v>42</v>
          </cell>
          <cell r="P515">
            <v>68</v>
          </cell>
          <cell r="Q515" t="str">
            <v>FUJI OTHERS</v>
          </cell>
          <cell r="R515">
            <v>0</v>
          </cell>
          <cell r="S515">
            <v>67.7</v>
          </cell>
          <cell r="T515">
            <v>541.6</v>
          </cell>
          <cell r="U515">
            <v>8</v>
          </cell>
        </row>
        <row r="516">
          <cell r="A516" t="str">
            <v>ES2-24R-S-N</v>
          </cell>
          <cell r="B516" t="str">
            <v>GS090992</v>
          </cell>
          <cell r="C516">
            <v>9</v>
          </cell>
          <cell r="D516" t="str">
            <v>GI091368</v>
          </cell>
          <cell r="E516">
            <v>20090324</v>
          </cell>
          <cell r="F516" t="str">
            <v>7489</v>
          </cell>
          <cell r="G516" t="str">
            <v>ALPHA MOTION S. A.</v>
          </cell>
          <cell r="H516" t="str">
            <v>STOCK SALES</v>
          </cell>
          <cell r="I516">
            <v>31</v>
          </cell>
          <cell r="J516" t="str">
            <v>Mar-2009</v>
          </cell>
          <cell r="K516" t="str">
            <v>Mar-2009</v>
          </cell>
          <cell r="L516" t="str">
            <v>GF</v>
          </cell>
          <cell r="M516" t="str">
            <v>INVERTER</v>
          </cell>
          <cell r="N516" t="str">
            <v>PCS</v>
          </cell>
          <cell r="O516">
            <v>42</v>
          </cell>
          <cell r="P516">
            <v>68</v>
          </cell>
          <cell r="Q516" t="str">
            <v>FUJI OTHERS</v>
          </cell>
          <cell r="R516">
            <v>0</v>
          </cell>
          <cell r="S516">
            <v>67.7</v>
          </cell>
          <cell r="T516">
            <v>135.4</v>
          </cell>
          <cell r="U516">
            <v>2</v>
          </cell>
        </row>
        <row r="517">
          <cell r="A517" t="str">
            <v>ES2-24R-S-N</v>
          </cell>
          <cell r="B517" t="str">
            <v>GS090887</v>
          </cell>
          <cell r="C517">
            <v>1</v>
          </cell>
          <cell r="D517" t="str">
            <v>GI091364</v>
          </cell>
          <cell r="E517">
            <v>20090324</v>
          </cell>
          <cell r="F517" t="str">
            <v>7871</v>
          </cell>
          <cell r="G517" t="str">
            <v>E.P. NORMAND (S.A.) (PTY) LTD T/A</v>
          </cell>
          <cell r="H517" t="str">
            <v>STOCK SALES</v>
          </cell>
          <cell r="I517">
            <v>21</v>
          </cell>
          <cell r="J517" t="str">
            <v>Mar-2009</v>
          </cell>
          <cell r="K517" t="str">
            <v>Mar-2009</v>
          </cell>
          <cell r="L517" t="str">
            <v>GF</v>
          </cell>
          <cell r="M517" t="str">
            <v>INVERTER</v>
          </cell>
          <cell r="N517" t="str">
            <v>PCS</v>
          </cell>
          <cell r="O517">
            <v>42</v>
          </cell>
          <cell r="P517">
            <v>68</v>
          </cell>
          <cell r="Q517" t="str">
            <v>FUJI OTHERS</v>
          </cell>
          <cell r="R517">
            <v>0</v>
          </cell>
          <cell r="S517">
            <v>67.7</v>
          </cell>
          <cell r="T517">
            <v>677</v>
          </cell>
          <cell r="U517">
            <v>10</v>
          </cell>
        </row>
        <row r="518">
          <cell r="A518" t="str">
            <v>ES3-18R-S-C</v>
          </cell>
          <cell r="B518" t="str">
            <v>GS090950</v>
          </cell>
          <cell r="C518">
            <v>19</v>
          </cell>
          <cell r="D518" t="str">
            <v>GI091221</v>
          </cell>
          <cell r="E518">
            <v>20090317</v>
          </cell>
          <cell r="F518" t="str">
            <v>7957</v>
          </cell>
          <cell r="G518" t="str">
            <v>SCHMITT AUFZ?GE GMBH</v>
          </cell>
          <cell r="H518" t="str">
            <v>STOCK SALES</v>
          </cell>
          <cell r="I518">
            <v>114</v>
          </cell>
          <cell r="J518" t="str">
            <v>Mar-2009</v>
          </cell>
          <cell r="K518" t="str">
            <v>Mar-2009</v>
          </cell>
          <cell r="L518" t="str">
            <v>GF</v>
          </cell>
          <cell r="M518" t="str">
            <v>INVERTER</v>
          </cell>
          <cell r="N518" t="str">
            <v>PCS</v>
          </cell>
          <cell r="O518">
            <v>115</v>
          </cell>
          <cell r="P518">
            <v>100</v>
          </cell>
          <cell r="Q518" t="str">
            <v>FUJI OTHERS</v>
          </cell>
          <cell r="R518">
            <v>0</v>
          </cell>
          <cell r="S518">
            <v>99.5017</v>
          </cell>
          <cell r="T518">
            <v>99.5017</v>
          </cell>
          <cell r="U518">
            <v>1</v>
          </cell>
        </row>
        <row r="519">
          <cell r="A519" t="str">
            <v>ES3-18R-S-C</v>
          </cell>
          <cell r="B519" t="str">
            <v>GS090887</v>
          </cell>
          <cell r="C519">
            <v>2</v>
          </cell>
          <cell r="D519" t="str">
            <v>GI091364</v>
          </cell>
          <cell r="E519">
            <v>20090324</v>
          </cell>
          <cell r="F519" t="str">
            <v>7871</v>
          </cell>
          <cell r="G519" t="str">
            <v>E.P. NORMAND (S.A.) (PTY) LTD T/A</v>
          </cell>
          <cell r="H519" t="str">
            <v>STOCK SALES</v>
          </cell>
          <cell r="I519">
            <v>104</v>
          </cell>
          <cell r="J519" t="str">
            <v>Mar-2009</v>
          </cell>
          <cell r="K519" t="str">
            <v>Mar-2009</v>
          </cell>
          <cell r="L519" t="str">
            <v>GF</v>
          </cell>
          <cell r="M519" t="str">
            <v>INVERTER</v>
          </cell>
          <cell r="N519" t="str">
            <v>PCS</v>
          </cell>
          <cell r="O519">
            <v>115</v>
          </cell>
          <cell r="P519">
            <v>100</v>
          </cell>
          <cell r="Q519" t="str">
            <v>FUJI OTHERS</v>
          </cell>
          <cell r="R519">
            <v>0</v>
          </cell>
          <cell r="S519">
            <v>99.5017</v>
          </cell>
          <cell r="T519">
            <v>995.01700000000005</v>
          </cell>
          <cell r="U519">
            <v>10</v>
          </cell>
        </row>
        <row r="520">
          <cell r="A520" t="str">
            <v>ES3-18R-S-C</v>
          </cell>
          <cell r="B520" t="str">
            <v>GS090937</v>
          </cell>
          <cell r="C520">
            <v>14</v>
          </cell>
          <cell r="D520" t="str">
            <v>GI091427</v>
          </cell>
          <cell r="E520">
            <v>20090326</v>
          </cell>
          <cell r="F520" t="str">
            <v>7710</v>
          </cell>
          <cell r="G520" t="str">
            <v>NEW LIFT GMBH</v>
          </cell>
          <cell r="H520" t="str">
            <v>STOCK SALES</v>
          </cell>
          <cell r="I520">
            <v>103</v>
          </cell>
          <cell r="J520" t="str">
            <v>Mar-2009</v>
          </cell>
          <cell r="K520" t="str">
            <v>Mar-2009</v>
          </cell>
          <cell r="L520" t="str">
            <v>GF</v>
          </cell>
          <cell r="M520" t="str">
            <v>INVERTER</v>
          </cell>
          <cell r="N520" t="str">
            <v>PCS</v>
          </cell>
          <cell r="O520">
            <v>115</v>
          </cell>
          <cell r="P520">
            <v>100</v>
          </cell>
          <cell r="Q520" t="str">
            <v>FUJI OTHERS</v>
          </cell>
          <cell r="R520">
            <v>0</v>
          </cell>
          <cell r="S520">
            <v>99.5017</v>
          </cell>
          <cell r="T520">
            <v>99.5017</v>
          </cell>
          <cell r="U520">
            <v>1</v>
          </cell>
        </row>
        <row r="521">
          <cell r="A521" t="str">
            <v>ES3-18R-S-N</v>
          </cell>
          <cell r="B521" t="str">
            <v>GS090853</v>
          </cell>
          <cell r="C521">
            <v>2</v>
          </cell>
          <cell r="D521" t="str">
            <v>GI091126</v>
          </cell>
          <cell r="E521">
            <v>20090310</v>
          </cell>
          <cell r="F521" t="str">
            <v>7489</v>
          </cell>
          <cell r="G521" t="str">
            <v>ALPHA MOTION S. A.</v>
          </cell>
          <cell r="H521" t="str">
            <v>STOCK SALES</v>
          </cell>
          <cell r="I521">
            <v>8</v>
          </cell>
          <cell r="J521" t="str">
            <v>Mar-2009</v>
          </cell>
          <cell r="K521" t="str">
            <v>Mar-2009</v>
          </cell>
          <cell r="L521" t="str">
            <v>GF</v>
          </cell>
          <cell r="M521" t="str">
            <v>INVERTER</v>
          </cell>
          <cell r="N521" t="str">
            <v>PCS</v>
          </cell>
          <cell r="O521">
            <v>13</v>
          </cell>
          <cell r="P521">
            <v>94</v>
          </cell>
          <cell r="Q521" t="str">
            <v>FUJI OTHERS</v>
          </cell>
          <cell r="R521">
            <v>0</v>
          </cell>
          <cell r="S521">
            <v>94.462000000000003</v>
          </cell>
          <cell r="T521">
            <v>472.31</v>
          </cell>
          <cell r="U521">
            <v>5</v>
          </cell>
        </row>
        <row r="522">
          <cell r="A522" t="str">
            <v>ESH-68R-S-N</v>
          </cell>
          <cell r="B522" t="str">
            <v>GS084436</v>
          </cell>
          <cell r="C522">
            <v>3</v>
          </cell>
          <cell r="D522" t="str">
            <v>GI091109</v>
          </cell>
          <cell r="E522">
            <v>20090309</v>
          </cell>
          <cell r="F522" t="str">
            <v>7684</v>
          </cell>
          <cell r="G522" t="str">
            <v>BEG S.R.L.</v>
          </cell>
          <cell r="H522" t="str">
            <v>STOCK SALES</v>
          </cell>
          <cell r="I522">
            <v>21</v>
          </cell>
          <cell r="J522" t="str">
            <v>Mar-2009</v>
          </cell>
          <cell r="K522" t="str">
            <v>Mar-2009</v>
          </cell>
          <cell r="L522" t="str">
            <v>GF</v>
          </cell>
          <cell r="M522" t="str">
            <v>INVERTER</v>
          </cell>
          <cell r="N522" t="str">
            <v>PCS</v>
          </cell>
          <cell r="O522">
            <v>23</v>
          </cell>
          <cell r="P522">
            <v>27</v>
          </cell>
          <cell r="Q522" t="str">
            <v>FUJI OTHERS</v>
          </cell>
          <cell r="R522">
            <v>0</v>
          </cell>
          <cell r="S522">
            <v>26.5</v>
          </cell>
          <cell r="T522">
            <v>53</v>
          </cell>
          <cell r="U522">
            <v>2</v>
          </cell>
        </row>
        <row r="523">
          <cell r="A523" t="str">
            <v>EST-100R-S-N</v>
          </cell>
          <cell r="B523" t="str">
            <v>GS090751</v>
          </cell>
          <cell r="C523">
            <v>6</v>
          </cell>
          <cell r="D523" t="str">
            <v>GI091215</v>
          </cell>
          <cell r="E523">
            <v>20090319</v>
          </cell>
          <cell r="F523" t="str">
            <v>7959</v>
          </cell>
          <cell r="G523" t="str">
            <v>ADVANCED SYSTEMS BALTIC OU</v>
          </cell>
          <cell r="H523" t="str">
            <v>STOCK SALES</v>
          </cell>
          <cell r="I523">
            <v>10</v>
          </cell>
          <cell r="J523" t="str">
            <v>Mar-2009</v>
          </cell>
          <cell r="K523" t="str">
            <v>Mar-2009</v>
          </cell>
          <cell r="L523" t="str">
            <v>GF</v>
          </cell>
          <cell r="M523" t="str">
            <v>INVERTER</v>
          </cell>
          <cell r="N523" t="str">
            <v>PCS</v>
          </cell>
          <cell r="O523">
            <v>10</v>
          </cell>
          <cell r="P523">
            <v>33</v>
          </cell>
          <cell r="Q523" t="str">
            <v>FUJI OTHERS</v>
          </cell>
          <cell r="R523">
            <v>0</v>
          </cell>
          <cell r="S523">
            <v>32.700000000000003</v>
          </cell>
          <cell r="T523">
            <v>327</v>
          </cell>
          <cell r="U523">
            <v>10</v>
          </cell>
        </row>
        <row r="524">
          <cell r="A524" t="str">
            <v>EST-100R-S-N</v>
          </cell>
          <cell r="B524" t="str">
            <v>GS090751</v>
          </cell>
          <cell r="C524">
            <v>6</v>
          </cell>
          <cell r="D524" t="str">
            <v>GI091260</v>
          </cell>
          <cell r="E524">
            <v>20090319</v>
          </cell>
          <cell r="F524" t="str">
            <v>7959</v>
          </cell>
          <cell r="G524" t="str">
            <v>ADVANCED SYSTEMS BALTIC OU</v>
          </cell>
          <cell r="H524" t="str">
            <v>STOCK SALES</v>
          </cell>
          <cell r="I524">
            <v>5</v>
          </cell>
          <cell r="J524" t="str">
            <v>Mar-2009</v>
          </cell>
          <cell r="K524" t="str">
            <v>Mar-2009</v>
          </cell>
          <cell r="L524" t="str">
            <v>GF</v>
          </cell>
          <cell r="M524" t="str">
            <v>INVERTER</v>
          </cell>
          <cell r="N524" t="str">
            <v>PCS</v>
          </cell>
          <cell r="O524">
            <v>10</v>
          </cell>
          <cell r="P524">
            <v>33</v>
          </cell>
          <cell r="Q524" t="str">
            <v>FUJI OTHERS</v>
          </cell>
          <cell r="R524">
            <v>0</v>
          </cell>
          <cell r="S524">
            <v>32.700000000000003</v>
          </cell>
          <cell r="T524">
            <v>163.5</v>
          </cell>
          <cell r="U524">
            <v>5</v>
          </cell>
        </row>
        <row r="525">
          <cell r="A525" t="str">
            <v>EST2-47R-S-N</v>
          </cell>
          <cell r="B525" t="str">
            <v>GS090972</v>
          </cell>
          <cell r="C525">
            <v>15</v>
          </cell>
          <cell r="D525" t="str">
            <v>GI091279</v>
          </cell>
          <cell r="E525">
            <v>20090323</v>
          </cell>
          <cell r="F525" t="str">
            <v>4021</v>
          </cell>
          <cell r="G525" t="str">
            <v>BORGALTO, S.R.L.</v>
          </cell>
          <cell r="H525" t="str">
            <v>STOCK SALES</v>
          </cell>
          <cell r="I525">
            <v>63</v>
          </cell>
          <cell r="J525" t="str">
            <v>Mar-2009</v>
          </cell>
          <cell r="K525" t="str">
            <v>Mar-2009</v>
          </cell>
          <cell r="L525" t="str">
            <v>GF</v>
          </cell>
          <cell r="M525" t="str">
            <v>INVERTER</v>
          </cell>
          <cell r="N525" t="str">
            <v>PCS</v>
          </cell>
          <cell r="O525">
            <v>64</v>
          </cell>
          <cell r="P525">
            <v>53</v>
          </cell>
          <cell r="Q525" t="str">
            <v>FUJI OTHERS</v>
          </cell>
          <cell r="R525">
            <v>0</v>
          </cell>
          <cell r="S525">
            <v>53.264400000000002</v>
          </cell>
          <cell r="T525">
            <v>53.264400000000002</v>
          </cell>
          <cell r="U525">
            <v>1</v>
          </cell>
        </row>
        <row r="526">
          <cell r="A526" t="str">
            <v>F1S-CPCB4-11(E)</v>
          </cell>
          <cell r="B526" t="str">
            <v>GS090412</v>
          </cell>
          <cell r="C526">
            <v>9</v>
          </cell>
          <cell r="D526" t="str">
            <v>GI091167</v>
          </cell>
          <cell r="E526">
            <v>20090313</v>
          </cell>
          <cell r="F526" t="str">
            <v>7282</v>
          </cell>
          <cell r="G526" t="str">
            <v>IES INVERT ELECTRIC SYSTEMS LTD.</v>
          </cell>
          <cell r="H526" t="str">
            <v>STOCK SALES</v>
          </cell>
          <cell r="I526">
            <v>9</v>
          </cell>
          <cell r="J526" t="str">
            <v>Mar-2009</v>
          </cell>
          <cell r="K526" t="str">
            <v>Mar-2009</v>
          </cell>
          <cell r="L526" t="str">
            <v>GF</v>
          </cell>
          <cell r="M526" t="str">
            <v>INVERTER</v>
          </cell>
          <cell r="N526" t="str">
            <v>PCS</v>
          </cell>
          <cell r="O526">
            <v>8</v>
          </cell>
          <cell r="P526">
            <v>48</v>
          </cell>
          <cell r="Q526" t="str">
            <v>FUJI OTHERS</v>
          </cell>
          <cell r="R526">
            <v>0</v>
          </cell>
          <cell r="S526">
            <v>48.360500000000002</v>
          </cell>
          <cell r="T526">
            <v>48.360500000000002</v>
          </cell>
          <cell r="U526">
            <v>1</v>
          </cell>
        </row>
        <row r="527">
          <cell r="A527" t="str">
            <v>F1S-CPCB4-11(E)</v>
          </cell>
          <cell r="B527" t="str">
            <v>GS091226</v>
          </cell>
          <cell r="C527">
            <v>1</v>
          </cell>
          <cell r="D527" t="str">
            <v>GI091527</v>
          </cell>
          <cell r="E527">
            <v>20090331</v>
          </cell>
          <cell r="F527" t="str">
            <v>1301</v>
          </cell>
          <cell r="G527" t="str">
            <v>MVR - MOTORI, VENTILATORI, RIDUTTORI S.R.L.</v>
          </cell>
          <cell r="H527" t="str">
            <v>STOCK SALES</v>
          </cell>
          <cell r="I527">
            <v>8</v>
          </cell>
          <cell r="J527" t="str">
            <v>Mar-2009</v>
          </cell>
          <cell r="K527" t="str">
            <v>Mar-2009</v>
          </cell>
          <cell r="L527" t="str">
            <v>GF</v>
          </cell>
          <cell r="M527" t="str">
            <v>INVERTER</v>
          </cell>
          <cell r="N527" t="str">
            <v>PCS</v>
          </cell>
          <cell r="O527">
            <v>8</v>
          </cell>
          <cell r="P527">
            <v>48</v>
          </cell>
          <cell r="Q527" t="str">
            <v>FUJI OTHERS</v>
          </cell>
          <cell r="R527">
            <v>0</v>
          </cell>
          <cell r="S527">
            <v>48.360500000000002</v>
          </cell>
          <cell r="T527">
            <v>48.360500000000002</v>
          </cell>
          <cell r="U527">
            <v>1</v>
          </cell>
        </row>
        <row r="528">
          <cell r="A528" t="str">
            <v>G11-CPCB(E) 4-7.5</v>
          </cell>
          <cell r="B528" t="str">
            <v>GS090848</v>
          </cell>
          <cell r="C528">
            <v>1</v>
          </cell>
          <cell r="D528" t="str">
            <v>GI091041</v>
          </cell>
          <cell r="E528">
            <v>20090304</v>
          </cell>
          <cell r="F528" t="str">
            <v>4015</v>
          </cell>
          <cell r="G528" t="str">
            <v>PRS ROHRSANIERUNG GMBH</v>
          </cell>
          <cell r="H528" t="str">
            <v>STOCK SALES</v>
          </cell>
          <cell r="I528">
            <v>24</v>
          </cell>
          <cell r="J528" t="str">
            <v>Mar-2009</v>
          </cell>
          <cell r="K528" t="str">
            <v>Mar-2009</v>
          </cell>
          <cell r="L528" t="str">
            <v>GF</v>
          </cell>
          <cell r="M528" t="str">
            <v>INVERTER</v>
          </cell>
          <cell r="N528" t="str">
            <v>PCS</v>
          </cell>
          <cell r="O528">
            <v>25</v>
          </cell>
          <cell r="P528">
            <v>96</v>
          </cell>
          <cell r="Q528" t="str">
            <v>FUJI OTHERS</v>
          </cell>
          <cell r="R528">
            <v>0</v>
          </cell>
          <cell r="S528">
            <v>95.881600000000006</v>
          </cell>
          <cell r="T528">
            <v>95.881600000000006</v>
          </cell>
          <cell r="U528">
            <v>1</v>
          </cell>
        </row>
        <row r="529">
          <cell r="A529" t="str">
            <v>G11-CPCB(E) 4-7.5</v>
          </cell>
          <cell r="B529" t="str">
            <v>GS091120</v>
          </cell>
          <cell r="C529">
            <v>1</v>
          </cell>
          <cell r="D529" t="str">
            <v>GI091381</v>
          </cell>
          <cell r="E529">
            <v>20090325</v>
          </cell>
          <cell r="F529" t="str">
            <v>4047</v>
          </cell>
          <cell r="G529" t="str">
            <v>SEMO-TEC LACKIER-UND TROCKNUNGSTECHNIK GMBH</v>
          </cell>
          <cell r="H529" t="str">
            <v>STOCK SALES</v>
          </cell>
          <cell r="I529">
            <v>23</v>
          </cell>
          <cell r="J529" t="str">
            <v>Mar-2009</v>
          </cell>
          <cell r="K529" t="str">
            <v>Mar-2009</v>
          </cell>
          <cell r="L529" t="str">
            <v>GF</v>
          </cell>
          <cell r="M529" t="str">
            <v>INVERTER</v>
          </cell>
          <cell r="N529" t="str">
            <v>PCS</v>
          </cell>
          <cell r="O529">
            <v>25</v>
          </cell>
          <cell r="P529">
            <v>96</v>
          </cell>
          <cell r="Q529" t="str">
            <v>FUJI OTHERS</v>
          </cell>
          <cell r="R529">
            <v>0</v>
          </cell>
          <cell r="S529">
            <v>95.881600000000006</v>
          </cell>
          <cell r="T529">
            <v>95.881600000000006</v>
          </cell>
          <cell r="U529">
            <v>1</v>
          </cell>
        </row>
        <row r="530">
          <cell r="A530" t="str">
            <v>G11-CU4-15</v>
          </cell>
          <cell r="B530" t="str">
            <v>GS090415</v>
          </cell>
          <cell r="C530">
            <v>1</v>
          </cell>
          <cell r="D530" t="str">
            <v>GI091087</v>
          </cell>
          <cell r="E530">
            <v>20090306</v>
          </cell>
          <cell r="F530" t="str">
            <v>1301</v>
          </cell>
          <cell r="G530" t="str">
            <v>MVR - MOTORI, VENTILATORI, RIDUTTORI S.R.L.</v>
          </cell>
          <cell r="H530" t="str">
            <v>STOCK SALES</v>
          </cell>
          <cell r="I530">
            <v>0</v>
          </cell>
          <cell r="J530" t="str">
            <v>Mar-2009</v>
          </cell>
          <cell r="K530" t="str">
            <v>Mar-2009</v>
          </cell>
          <cell r="L530" t="str">
            <v>GF</v>
          </cell>
          <cell r="M530" t="str">
            <v>INVERTER</v>
          </cell>
          <cell r="N530" t="str">
            <v>PCS</v>
          </cell>
          <cell r="O530">
            <v>0</v>
          </cell>
          <cell r="P530">
            <v>47</v>
          </cell>
          <cell r="Q530" t="str">
            <v>FUJI OTHERS</v>
          </cell>
          <cell r="R530">
            <v>0</v>
          </cell>
          <cell r="S530">
            <v>46.57</v>
          </cell>
          <cell r="T530">
            <v>46.57</v>
          </cell>
          <cell r="U530">
            <v>1</v>
          </cell>
        </row>
        <row r="531">
          <cell r="A531" t="str">
            <v>G11-FAN7.5</v>
          </cell>
          <cell r="B531" t="str">
            <v>GS090942</v>
          </cell>
          <cell r="C531">
            <v>4</v>
          </cell>
          <cell r="D531" t="str">
            <v>GI091157</v>
          </cell>
          <cell r="E531">
            <v>20090312</v>
          </cell>
          <cell r="F531" t="str">
            <v>1301</v>
          </cell>
          <cell r="G531" t="str">
            <v>MVR - MOTORI, VENTILATORI, RIDUTTORI S.R.L.</v>
          </cell>
          <cell r="H531" t="str">
            <v>STOCK SALES</v>
          </cell>
          <cell r="I531">
            <v>176</v>
          </cell>
          <cell r="J531" t="str">
            <v>Mar-2009</v>
          </cell>
          <cell r="K531" t="str">
            <v>Mar-2009</v>
          </cell>
          <cell r="L531" t="str">
            <v>GF</v>
          </cell>
          <cell r="M531" t="str">
            <v>INVERTER</v>
          </cell>
          <cell r="N531" t="str">
            <v>PCS</v>
          </cell>
          <cell r="O531">
            <v>181</v>
          </cell>
          <cell r="P531">
            <v>8</v>
          </cell>
          <cell r="Q531" t="str">
            <v>FUJI OTHERS</v>
          </cell>
          <cell r="R531">
            <v>0</v>
          </cell>
          <cell r="S531">
            <v>7.5525000000000002</v>
          </cell>
          <cell r="T531">
            <v>37.762500000000003</v>
          </cell>
          <cell r="U531">
            <v>5</v>
          </cell>
        </row>
        <row r="532">
          <cell r="A532" t="str">
            <v>G11-FAN7.5</v>
          </cell>
          <cell r="B532" t="str">
            <v>GS091045</v>
          </cell>
          <cell r="C532">
            <v>1</v>
          </cell>
          <cell r="D532" t="str">
            <v>GI091298</v>
          </cell>
          <cell r="E532">
            <v>20090319</v>
          </cell>
          <cell r="F532" t="str">
            <v>7276</v>
          </cell>
          <cell r="G532" t="str">
            <v>ASCENTRONIC GERAETEBAU GMBH</v>
          </cell>
          <cell r="H532" t="str">
            <v>STOCK SALES</v>
          </cell>
          <cell r="I532">
            <v>175</v>
          </cell>
          <cell r="J532" t="str">
            <v>Mar-2009</v>
          </cell>
          <cell r="K532" t="str">
            <v>Mar-2009</v>
          </cell>
          <cell r="L532" t="str">
            <v>GF</v>
          </cell>
          <cell r="M532" t="str">
            <v>INVERTER</v>
          </cell>
          <cell r="N532" t="str">
            <v>PCS</v>
          </cell>
          <cell r="O532">
            <v>181</v>
          </cell>
          <cell r="P532">
            <v>8</v>
          </cell>
          <cell r="Q532" t="str">
            <v>FUJI OTHERS</v>
          </cell>
          <cell r="R532">
            <v>0</v>
          </cell>
          <cell r="S532">
            <v>7.5525000000000002</v>
          </cell>
          <cell r="T532">
            <v>7.5525000000000002</v>
          </cell>
          <cell r="U532">
            <v>1</v>
          </cell>
        </row>
        <row r="533">
          <cell r="A533" t="str">
            <v>G11-FAN7.5</v>
          </cell>
          <cell r="B533" t="str">
            <v>GS091027</v>
          </cell>
          <cell r="C533">
            <v>1</v>
          </cell>
          <cell r="D533" t="str">
            <v>GI091286</v>
          </cell>
          <cell r="E533">
            <v>20090319</v>
          </cell>
          <cell r="F533" t="str">
            <v>7950</v>
          </cell>
          <cell r="G533" t="str">
            <v>FUJI ELECTRIC FA EUROPE (CH) GMBH</v>
          </cell>
          <cell r="H533" t="str">
            <v>STOCK SALES</v>
          </cell>
          <cell r="I533">
            <v>173</v>
          </cell>
          <cell r="J533" t="str">
            <v>Mar-2009</v>
          </cell>
          <cell r="K533" t="str">
            <v>Mar-2009</v>
          </cell>
          <cell r="L533" t="str">
            <v>GF</v>
          </cell>
          <cell r="M533" t="str">
            <v>INVERTER</v>
          </cell>
          <cell r="N533" t="str">
            <v>PCS</v>
          </cell>
          <cell r="O533">
            <v>181</v>
          </cell>
          <cell r="P533">
            <v>8</v>
          </cell>
          <cell r="Q533" t="str">
            <v>FUJI OTHERS</v>
          </cell>
          <cell r="R533">
            <v>0</v>
          </cell>
          <cell r="S533">
            <v>7.5525000000000002</v>
          </cell>
          <cell r="T533">
            <v>15.105</v>
          </cell>
          <cell r="U533">
            <v>2</v>
          </cell>
        </row>
        <row r="534">
          <cell r="A534" t="str">
            <v>G11-FAN7.5</v>
          </cell>
          <cell r="B534" t="str">
            <v>GS091112</v>
          </cell>
          <cell r="C534">
            <v>1</v>
          </cell>
          <cell r="D534" t="str">
            <v>GI091372</v>
          </cell>
          <cell r="E534">
            <v>20090324</v>
          </cell>
          <cell r="F534" t="str">
            <v>7412</v>
          </cell>
          <cell r="G534" t="str">
            <v>BOLIN TECHNOLOGIES GMBH</v>
          </cell>
          <cell r="H534" t="str">
            <v>STOCK SALES</v>
          </cell>
          <cell r="I534">
            <v>153</v>
          </cell>
          <cell r="J534" t="str">
            <v>Mar-2009</v>
          </cell>
          <cell r="K534" t="str">
            <v>Mar-2009</v>
          </cell>
          <cell r="L534" t="str">
            <v>GF</v>
          </cell>
          <cell r="M534" t="str">
            <v>INVERTER</v>
          </cell>
          <cell r="N534" t="str">
            <v>PCS</v>
          </cell>
          <cell r="O534">
            <v>181</v>
          </cell>
          <cell r="P534">
            <v>8</v>
          </cell>
          <cell r="Q534" t="str">
            <v>FUJI OTHERS</v>
          </cell>
          <cell r="R534">
            <v>0</v>
          </cell>
          <cell r="S534">
            <v>7.5525000000000002</v>
          </cell>
          <cell r="T534">
            <v>151.05000000000001</v>
          </cell>
          <cell r="U534">
            <v>20</v>
          </cell>
        </row>
        <row r="535">
          <cell r="A535" t="str">
            <v>MMF-09D24TS-RM9</v>
          </cell>
          <cell r="B535" t="str">
            <v>GS090928</v>
          </cell>
          <cell r="C535">
            <v>1</v>
          </cell>
          <cell r="D535" t="str">
            <v>GI091148</v>
          </cell>
          <cell r="E535">
            <v>20090311</v>
          </cell>
          <cell r="F535" t="str">
            <v>4351</v>
          </cell>
          <cell r="G535" t="str">
            <v>ACTION CONTROL B.V.</v>
          </cell>
          <cell r="H535" t="str">
            <v>STOCK SALES</v>
          </cell>
          <cell r="I535">
            <v>31</v>
          </cell>
          <cell r="J535" t="str">
            <v>Mar-2009</v>
          </cell>
          <cell r="K535" t="str">
            <v>Mar-2009</v>
          </cell>
          <cell r="L535" t="str">
            <v>GF</v>
          </cell>
          <cell r="M535" t="str">
            <v>INVERTER</v>
          </cell>
          <cell r="N535" t="str">
            <v>PCS</v>
          </cell>
          <cell r="O535">
            <v>34</v>
          </cell>
          <cell r="P535">
            <v>9</v>
          </cell>
          <cell r="Q535" t="str">
            <v>FUJI OTHERS</v>
          </cell>
          <cell r="R535">
            <v>0</v>
          </cell>
          <cell r="S535">
            <v>9.1199999999999992</v>
          </cell>
          <cell r="T535">
            <v>27.36</v>
          </cell>
          <cell r="U535">
            <v>3</v>
          </cell>
        </row>
        <row r="536">
          <cell r="A536" t="str">
            <v>MMF-09D24TS-RM9</v>
          </cell>
          <cell r="B536" t="str">
            <v>GS091053</v>
          </cell>
          <cell r="C536">
            <v>1</v>
          </cell>
          <cell r="D536" t="str">
            <v>GI091302</v>
          </cell>
          <cell r="E536">
            <v>20090320</v>
          </cell>
          <cell r="F536" t="str">
            <v>4043</v>
          </cell>
          <cell r="G536" t="str">
            <v>LIEBHERR-MCCTEC ROSTOCK GMBH</v>
          </cell>
          <cell r="H536" t="str">
            <v>STOCK SALES</v>
          </cell>
          <cell r="I536">
            <v>29</v>
          </cell>
          <cell r="J536" t="str">
            <v>Mar-2009</v>
          </cell>
          <cell r="K536" t="str">
            <v>Mar-2009</v>
          </cell>
          <cell r="L536" t="str">
            <v>GF</v>
          </cell>
          <cell r="M536" t="str">
            <v>INVERTER</v>
          </cell>
          <cell r="N536" t="str">
            <v>PCS</v>
          </cell>
          <cell r="O536">
            <v>34</v>
          </cell>
          <cell r="P536">
            <v>9</v>
          </cell>
          <cell r="Q536" t="str">
            <v>FUJI OTHERS</v>
          </cell>
          <cell r="R536">
            <v>0</v>
          </cell>
          <cell r="S536">
            <v>9.1199999999999992</v>
          </cell>
          <cell r="T536">
            <v>18.239999999999998</v>
          </cell>
          <cell r="U536">
            <v>2</v>
          </cell>
        </row>
        <row r="537">
          <cell r="A537" t="str">
            <v>OC1</v>
          </cell>
          <cell r="B537" t="str">
            <v>GS090728</v>
          </cell>
          <cell r="C537">
            <v>2</v>
          </cell>
          <cell r="D537" t="str">
            <v>GI091365</v>
          </cell>
          <cell r="E537">
            <v>20090324</v>
          </cell>
          <cell r="F537" t="str">
            <v>7871</v>
          </cell>
          <cell r="G537" t="str">
            <v>E.P. NORMAND (S.A.) (PTY) LTD T/A</v>
          </cell>
          <cell r="H537" t="str">
            <v>STOCK SALES</v>
          </cell>
          <cell r="I537">
            <v>4</v>
          </cell>
          <cell r="J537" t="str">
            <v>Mar-2009</v>
          </cell>
          <cell r="K537" t="str">
            <v>Mar-2009</v>
          </cell>
          <cell r="L537" t="str">
            <v>GF</v>
          </cell>
          <cell r="M537" t="str">
            <v>INVERTER</v>
          </cell>
          <cell r="N537" t="str">
            <v>PCS</v>
          </cell>
          <cell r="O537">
            <v>13</v>
          </cell>
          <cell r="P537">
            <v>5</v>
          </cell>
          <cell r="Q537" t="str">
            <v>FUJI OTHERS</v>
          </cell>
          <cell r="R537">
            <v>0</v>
          </cell>
          <cell r="S537">
            <v>4.6657999999999999</v>
          </cell>
          <cell r="T537">
            <v>41.992199999999997</v>
          </cell>
          <cell r="U537">
            <v>9</v>
          </cell>
        </row>
        <row r="538">
          <cell r="A538" t="str">
            <v>OC2</v>
          </cell>
          <cell r="B538" t="str">
            <v>GS090728</v>
          </cell>
          <cell r="C538">
            <v>3</v>
          </cell>
          <cell r="D538" t="str">
            <v>GI091365</v>
          </cell>
          <cell r="E538">
            <v>20090324</v>
          </cell>
          <cell r="F538" t="str">
            <v>7871</v>
          </cell>
          <cell r="G538" t="str">
            <v>E.P. NORMAND (S.A.) (PTY) LTD T/A</v>
          </cell>
          <cell r="H538" t="str">
            <v>STOCK SALES</v>
          </cell>
          <cell r="I538">
            <v>2</v>
          </cell>
          <cell r="J538" t="str">
            <v>Mar-2009</v>
          </cell>
          <cell r="K538" t="str">
            <v>Mar-2009</v>
          </cell>
          <cell r="L538" t="str">
            <v>GF</v>
          </cell>
          <cell r="M538" t="str">
            <v>INVERTER</v>
          </cell>
          <cell r="N538" t="str">
            <v>PCS</v>
          </cell>
          <cell r="O538">
            <v>11</v>
          </cell>
          <cell r="P538">
            <v>6</v>
          </cell>
          <cell r="Q538" t="str">
            <v>FUJI OTHERS</v>
          </cell>
          <cell r="R538">
            <v>0</v>
          </cell>
          <cell r="S538">
            <v>6.3261000000000003</v>
          </cell>
          <cell r="T538">
            <v>56.934899999999999</v>
          </cell>
          <cell r="U538">
            <v>9</v>
          </cell>
        </row>
        <row r="539">
          <cell r="A539" t="str">
            <v>OFLE-110A-4</v>
          </cell>
          <cell r="B539" t="str">
            <v>GS083876</v>
          </cell>
          <cell r="C539">
            <v>16</v>
          </cell>
          <cell r="D539" t="str">
            <v>GI091170</v>
          </cell>
          <cell r="E539">
            <v>20090313</v>
          </cell>
          <cell r="F539" t="str">
            <v>7282</v>
          </cell>
          <cell r="G539" t="str">
            <v>IES INVERT ELECTRIC SYSTEMS LTD.</v>
          </cell>
          <cell r="H539" t="str">
            <v>STOCK SALES</v>
          </cell>
          <cell r="I539">
            <v>0</v>
          </cell>
          <cell r="J539" t="str">
            <v>Mar-2009</v>
          </cell>
          <cell r="K539" t="str">
            <v>Mar-2009</v>
          </cell>
          <cell r="L539" t="str">
            <v>GF</v>
          </cell>
          <cell r="M539" t="str">
            <v>INVERTER</v>
          </cell>
          <cell r="N539" t="str">
            <v>PCS</v>
          </cell>
          <cell r="O539">
            <v>7</v>
          </cell>
          <cell r="P539">
            <v>940</v>
          </cell>
          <cell r="Q539" t="str">
            <v>FUJI OTHERS</v>
          </cell>
          <cell r="R539">
            <v>0</v>
          </cell>
          <cell r="S539">
            <v>949.74</v>
          </cell>
          <cell r="T539">
            <v>6648.18</v>
          </cell>
          <cell r="U539">
            <v>7</v>
          </cell>
        </row>
        <row r="540">
          <cell r="A540" t="str">
            <v>OFLE-110A-4</v>
          </cell>
          <cell r="B540" t="str">
            <v>GS090623</v>
          </cell>
          <cell r="C540">
            <v>11</v>
          </cell>
          <cell r="D540" t="str">
            <v>GI091273</v>
          </cell>
          <cell r="E540">
            <v>20090319</v>
          </cell>
          <cell r="F540" t="str">
            <v>7950</v>
          </cell>
          <cell r="G540" t="str">
            <v>FUJI ELECTRIC FA EUROPE (CH) GMBH</v>
          </cell>
          <cell r="H540" t="str">
            <v>STOCK SALES</v>
          </cell>
          <cell r="I540">
            <v>0</v>
          </cell>
          <cell r="J540" t="str">
            <v>Mar-2009</v>
          </cell>
          <cell r="K540" t="str">
            <v>Mar-2009</v>
          </cell>
          <cell r="L540" t="str">
            <v>GF</v>
          </cell>
          <cell r="M540" t="str">
            <v>INVERTER</v>
          </cell>
          <cell r="N540" t="str">
            <v>PCS</v>
          </cell>
          <cell r="O540">
            <v>7</v>
          </cell>
          <cell r="P540">
            <v>940</v>
          </cell>
          <cell r="Q540" t="str">
            <v>FUJI OTHERS</v>
          </cell>
          <cell r="R540">
            <v>0</v>
          </cell>
          <cell r="S540">
            <v>939.5</v>
          </cell>
          <cell r="T540">
            <v>2818.5</v>
          </cell>
          <cell r="U540">
            <v>3</v>
          </cell>
        </row>
        <row r="541">
          <cell r="A541" t="str">
            <v>OFLE-180A-4</v>
          </cell>
          <cell r="B541" t="str">
            <v>GS090204</v>
          </cell>
          <cell r="C541">
            <v>7</v>
          </cell>
          <cell r="D541" t="str">
            <v>GI091498</v>
          </cell>
          <cell r="E541">
            <v>20090331</v>
          </cell>
          <cell r="F541" t="str">
            <v>7282</v>
          </cell>
          <cell r="G541" t="str">
            <v>IES INVERT ELECTRIC SYSTEMS LTD.</v>
          </cell>
          <cell r="H541" t="str">
            <v>STOCK SALES</v>
          </cell>
          <cell r="I541">
            <v>0</v>
          </cell>
          <cell r="J541" t="str">
            <v>Mar-2009</v>
          </cell>
          <cell r="K541" t="str">
            <v>Mar-2009</v>
          </cell>
          <cell r="L541" t="str">
            <v>GF</v>
          </cell>
          <cell r="M541" t="str">
            <v>INVERTER</v>
          </cell>
          <cell r="N541" t="str">
            <v>PCS</v>
          </cell>
          <cell r="O541">
            <v>0</v>
          </cell>
          <cell r="P541">
            <v>1097</v>
          </cell>
          <cell r="Q541" t="str">
            <v>FUJI OTHERS</v>
          </cell>
          <cell r="R541">
            <v>0</v>
          </cell>
          <cell r="S541">
            <v>1097.23</v>
          </cell>
          <cell r="T541">
            <v>3291.69</v>
          </cell>
          <cell r="U541">
            <v>3</v>
          </cell>
        </row>
        <row r="542">
          <cell r="A542" t="str">
            <v>OFLE-18A-4</v>
          </cell>
          <cell r="B542" t="str">
            <v>GS090603</v>
          </cell>
          <cell r="C542">
            <v>10</v>
          </cell>
          <cell r="D542" t="str">
            <v>GI091275</v>
          </cell>
          <cell r="E542">
            <v>20090319</v>
          </cell>
          <cell r="F542" t="str">
            <v>7950</v>
          </cell>
          <cell r="G542" t="str">
            <v>FUJI ELECTRIC FA EUROPE (CH) GMBH</v>
          </cell>
          <cell r="H542" t="str">
            <v>STOCK SALES</v>
          </cell>
          <cell r="I542">
            <v>0</v>
          </cell>
          <cell r="J542" t="str">
            <v>Mar-2009</v>
          </cell>
          <cell r="K542" t="str">
            <v>Mar-2009</v>
          </cell>
          <cell r="L542" t="str">
            <v>GF</v>
          </cell>
          <cell r="M542" t="str">
            <v>INVERTER</v>
          </cell>
          <cell r="N542" t="str">
            <v>PCS</v>
          </cell>
          <cell r="O542">
            <v>0</v>
          </cell>
          <cell r="P542">
            <v>210</v>
          </cell>
          <cell r="Q542" t="str">
            <v>FUJI OTHERS</v>
          </cell>
          <cell r="R542">
            <v>0</v>
          </cell>
          <cell r="S542">
            <v>210.17</v>
          </cell>
          <cell r="T542">
            <v>210.17</v>
          </cell>
          <cell r="U542">
            <v>1</v>
          </cell>
        </row>
        <row r="543">
          <cell r="A543" t="str">
            <v>OPC-C1-RS</v>
          </cell>
          <cell r="B543" t="str">
            <v>GS090839</v>
          </cell>
          <cell r="C543">
            <v>11</v>
          </cell>
          <cell r="D543" t="str">
            <v>GI091024</v>
          </cell>
          <cell r="E543">
            <v>20090304</v>
          </cell>
          <cell r="F543" t="str">
            <v>4351</v>
          </cell>
          <cell r="G543" t="str">
            <v>ACTION CONTROL B.V.</v>
          </cell>
          <cell r="H543" t="str">
            <v>STOCK SALES</v>
          </cell>
          <cell r="I543">
            <v>1076</v>
          </cell>
          <cell r="J543" t="str">
            <v>Mar-2009</v>
          </cell>
          <cell r="K543" t="str">
            <v>Mar-2009</v>
          </cell>
          <cell r="L543" t="str">
            <v>GF</v>
          </cell>
          <cell r="M543" t="str">
            <v>INVERTER</v>
          </cell>
          <cell r="N543" t="str">
            <v>PCS</v>
          </cell>
          <cell r="O543">
            <v>1081</v>
          </cell>
          <cell r="P543">
            <v>9</v>
          </cell>
          <cell r="Q543" t="str">
            <v>FUJI OTHERS</v>
          </cell>
          <cell r="R543">
            <v>0</v>
          </cell>
          <cell r="S543">
            <v>9.42</v>
          </cell>
          <cell r="T543">
            <v>47.1</v>
          </cell>
          <cell r="U543">
            <v>5</v>
          </cell>
        </row>
        <row r="544">
          <cell r="A544" t="str">
            <v>OPC-C1-RS</v>
          </cell>
          <cell r="B544" t="str">
            <v>GS090847</v>
          </cell>
          <cell r="C544">
            <v>2</v>
          </cell>
          <cell r="D544" t="str">
            <v>GI091040</v>
          </cell>
          <cell r="E544">
            <v>20090305</v>
          </cell>
          <cell r="F544" t="str">
            <v>7402</v>
          </cell>
          <cell r="G544" t="str">
            <v>S.W.A.N. GERMANY LTD.</v>
          </cell>
          <cell r="H544" t="str">
            <v>STOCK SALES</v>
          </cell>
          <cell r="I544">
            <v>1071</v>
          </cell>
          <cell r="J544" t="str">
            <v>Mar-2009</v>
          </cell>
          <cell r="K544" t="str">
            <v>Mar-2009</v>
          </cell>
          <cell r="L544" t="str">
            <v>GF</v>
          </cell>
          <cell r="M544" t="str">
            <v>INVERTER</v>
          </cell>
          <cell r="N544" t="str">
            <v>PCS</v>
          </cell>
          <cell r="O544">
            <v>1081</v>
          </cell>
          <cell r="P544">
            <v>9</v>
          </cell>
          <cell r="Q544" t="str">
            <v>FUJI OTHERS</v>
          </cell>
          <cell r="R544">
            <v>0</v>
          </cell>
          <cell r="S544">
            <v>9.42</v>
          </cell>
          <cell r="T544">
            <v>47.1</v>
          </cell>
          <cell r="U544">
            <v>5</v>
          </cell>
        </row>
        <row r="545">
          <cell r="A545" t="str">
            <v>OPC-C1-RS</v>
          </cell>
          <cell r="B545" t="str">
            <v>GS090895</v>
          </cell>
          <cell r="C545">
            <v>8</v>
          </cell>
          <cell r="D545" t="str">
            <v>GI091117</v>
          </cell>
          <cell r="E545">
            <v>20090310</v>
          </cell>
          <cell r="F545" t="str">
            <v>7950</v>
          </cell>
          <cell r="G545" t="str">
            <v>FUJI ELECTRIC FA EUROPE (CH) GMBH</v>
          </cell>
          <cell r="H545" t="str">
            <v>STOCK SALES</v>
          </cell>
          <cell r="I545">
            <v>1069</v>
          </cell>
          <cell r="J545" t="str">
            <v>Mar-2009</v>
          </cell>
          <cell r="K545" t="str">
            <v>Mar-2009</v>
          </cell>
          <cell r="L545" t="str">
            <v>GF</v>
          </cell>
          <cell r="M545" t="str">
            <v>INVERTER</v>
          </cell>
          <cell r="N545" t="str">
            <v>PCS</v>
          </cell>
          <cell r="O545">
            <v>1081</v>
          </cell>
          <cell r="P545">
            <v>9</v>
          </cell>
          <cell r="Q545" t="str">
            <v>FUJI OTHERS</v>
          </cell>
          <cell r="R545">
            <v>0</v>
          </cell>
          <cell r="S545">
            <v>9.42</v>
          </cell>
          <cell r="T545">
            <v>18.84</v>
          </cell>
          <cell r="U545">
            <v>2</v>
          </cell>
        </row>
        <row r="546">
          <cell r="A546" t="str">
            <v>OPC-C1-RS</v>
          </cell>
          <cell r="B546" t="str">
            <v>GS091024</v>
          </cell>
          <cell r="C546">
            <v>13</v>
          </cell>
          <cell r="D546" t="str">
            <v>GI091284</v>
          </cell>
          <cell r="E546">
            <v>20090320</v>
          </cell>
          <cell r="F546" t="str">
            <v>7506</v>
          </cell>
          <cell r="G546" t="str">
            <v>ELECTROBLUE SRL</v>
          </cell>
          <cell r="H546" t="str">
            <v>STOCK SALES</v>
          </cell>
          <cell r="I546">
            <v>1067</v>
          </cell>
          <cell r="J546" t="str">
            <v>Mar-2009</v>
          </cell>
          <cell r="K546" t="str">
            <v>Mar-2009</v>
          </cell>
          <cell r="L546" t="str">
            <v>GF</v>
          </cell>
          <cell r="M546" t="str">
            <v>INVERTER</v>
          </cell>
          <cell r="N546" t="str">
            <v>PCS</v>
          </cell>
          <cell r="O546">
            <v>1081</v>
          </cell>
          <cell r="P546">
            <v>9</v>
          </cell>
          <cell r="Q546" t="str">
            <v>FUJI OTHERS</v>
          </cell>
          <cell r="R546">
            <v>0</v>
          </cell>
          <cell r="S546">
            <v>9.42</v>
          </cell>
          <cell r="T546">
            <v>18.84</v>
          </cell>
          <cell r="U546">
            <v>2</v>
          </cell>
        </row>
        <row r="547">
          <cell r="A547" t="str">
            <v>OPC-C1-RS</v>
          </cell>
          <cell r="B547" t="str">
            <v>GS091122</v>
          </cell>
          <cell r="C547">
            <v>1</v>
          </cell>
          <cell r="D547" t="str">
            <v>GI091384</v>
          </cell>
          <cell r="E547">
            <v>20090325</v>
          </cell>
          <cell r="F547" t="str">
            <v>1701</v>
          </cell>
          <cell r="G547" t="str">
            <v>CMTS LIMITED</v>
          </cell>
          <cell r="H547" t="str">
            <v>STOCK SALES</v>
          </cell>
          <cell r="I547">
            <v>1065</v>
          </cell>
          <cell r="J547" t="str">
            <v>Mar-2009</v>
          </cell>
          <cell r="K547" t="str">
            <v>Mar-2009</v>
          </cell>
          <cell r="L547" t="str">
            <v>GF</v>
          </cell>
          <cell r="M547" t="str">
            <v>INVERTER</v>
          </cell>
          <cell r="N547" t="str">
            <v>PCS</v>
          </cell>
          <cell r="O547">
            <v>1081</v>
          </cell>
          <cell r="P547">
            <v>9</v>
          </cell>
          <cell r="Q547" t="str">
            <v>FUJI OTHERS</v>
          </cell>
          <cell r="R547">
            <v>0</v>
          </cell>
          <cell r="S547">
            <v>9.42</v>
          </cell>
          <cell r="T547">
            <v>18.84</v>
          </cell>
          <cell r="U547">
            <v>2</v>
          </cell>
        </row>
        <row r="548">
          <cell r="A548" t="str">
            <v>OPC-C1-RS</v>
          </cell>
          <cell r="B548" t="str">
            <v>GS091170</v>
          </cell>
          <cell r="C548">
            <v>2</v>
          </cell>
          <cell r="D548" t="str">
            <v>GI091460</v>
          </cell>
          <cell r="E548">
            <v>20090330</v>
          </cell>
          <cell r="F548" t="str">
            <v>4060</v>
          </cell>
          <cell r="G548" t="str">
            <v>LOENNE SCANDINAVIA A.S. (N)</v>
          </cell>
          <cell r="H548" t="str">
            <v>STOCK SALES</v>
          </cell>
          <cell r="I548">
            <v>1062</v>
          </cell>
          <cell r="J548" t="str">
            <v>Mar-2009</v>
          </cell>
          <cell r="K548" t="str">
            <v>Mar-2009</v>
          </cell>
          <cell r="L548" t="str">
            <v>GF</v>
          </cell>
          <cell r="M548" t="str">
            <v>INVERTER</v>
          </cell>
          <cell r="N548" t="str">
            <v>PCS</v>
          </cell>
          <cell r="O548">
            <v>1081</v>
          </cell>
          <cell r="P548">
            <v>9</v>
          </cell>
          <cell r="Q548" t="str">
            <v>FUJI OTHERS</v>
          </cell>
          <cell r="R548">
            <v>0</v>
          </cell>
          <cell r="S548">
            <v>9.42</v>
          </cell>
          <cell r="T548">
            <v>28.26</v>
          </cell>
          <cell r="U548">
            <v>3</v>
          </cell>
        </row>
        <row r="549">
          <cell r="A549" t="str">
            <v>OPC-E1-DEV</v>
          </cell>
          <cell r="B549" t="str">
            <v>GS090728</v>
          </cell>
          <cell r="C549">
            <v>1</v>
          </cell>
          <cell r="D549" t="str">
            <v>GI091365</v>
          </cell>
          <cell r="E549">
            <v>20090324</v>
          </cell>
          <cell r="F549" t="str">
            <v>7871</v>
          </cell>
          <cell r="G549" t="str">
            <v>E.P. NORMAND (S.A.) (PTY) LTD T/A</v>
          </cell>
          <cell r="H549" t="str">
            <v>STOCK SALES</v>
          </cell>
          <cell r="I549">
            <v>88</v>
          </cell>
          <cell r="J549" t="str">
            <v>Mar-2009</v>
          </cell>
          <cell r="K549" t="str">
            <v>Mar-2009</v>
          </cell>
          <cell r="L549" t="str">
            <v>GF</v>
          </cell>
          <cell r="M549" t="str">
            <v>INVERTER</v>
          </cell>
          <cell r="N549" t="str">
            <v>PCS</v>
          </cell>
          <cell r="O549">
            <v>90</v>
          </cell>
          <cell r="P549">
            <v>46</v>
          </cell>
          <cell r="Q549" t="str">
            <v>FUJI OTHERS</v>
          </cell>
          <cell r="R549">
            <v>0</v>
          </cell>
          <cell r="S549">
            <v>45.923000000000002</v>
          </cell>
          <cell r="T549">
            <v>91.846000000000004</v>
          </cell>
          <cell r="U549">
            <v>2</v>
          </cell>
        </row>
        <row r="550">
          <cell r="A550" t="str">
            <v>OPC-E1-PDP</v>
          </cell>
          <cell r="B550" t="str">
            <v>GS090799</v>
          </cell>
          <cell r="C550">
            <v>2</v>
          </cell>
          <cell r="D550" t="str">
            <v>GI090952</v>
          </cell>
          <cell r="E550">
            <v>20090303</v>
          </cell>
          <cell r="F550" t="str">
            <v>7275</v>
          </cell>
          <cell r="G550" t="str">
            <v>ALPHA GROUP</v>
          </cell>
          <cell r="H550" t="str">
            <v>STOCK SALES</v>
          </cell>
          <cell r="I550">
            <v>70</v>
          </cell>
          <cell r="J550" t="str">
            <v>Mar-2009</v>
          </cell>
          <cell r="K550" t="str">
            <v>Mar-2009</v>
          </cell>
          <cell r="L550" t="str">
            <v>GF</v>
          </cell>
          <cell r="M550" t="str">
            <v>INVERTER</v>
          </cell>
          <cell r="N550" t="str">
            <v>PCS</v>
          </cell>
          <cell r="O550">
            <v>77</v>
          </cell>
          <cell r="P550">
            <v>66</v>
          </cell>
          <cell r="Q550" t="str">
            <v>FUJI OTHERS</v>
          </cell>
          <cell r="R550">
            <v>0</v>
          </cell>
          <cell r="S550">
            <v>66.069400000000002</v>
          </cell>
          <cell r="T550">
            <v>462.48580000000004</v>
          </cell>
          <cell r="U550">
            <v>7</v>
          </cell>
        </row>
        <row r="551">
          <cell r="A551" t="str">
            <v>OPC-E1-PDP</v>
          </cell>
          <cell r="B551" t="str">
            <v>GS090839</v>
          </cell>
          <cell r="C551">
            <v>12</v>
          </cell>
          <cell r="D551" t="str">
            <v>GI091024</v>
          </cell>
          <cell r="E551">
            <v>20090304</v>
          </cell>
          <cell r="F551" t="str">
            <v>4351</v>
          </cell>
          <cell r="G551" t="str">
            <v>ACTION CONTROL B.V.</v>
          </cell>
          <cell r="H551" t="str">
            <v>STOCK SALES</v>
          </cell>
          <cell r="I551">
            <v>68</v>
          </cell>
          <cell r="J551" t="str">
            <v>Mar-2009</v>
          </cell>
          <cell r="K551" t="str">
            <v>Mar-2009</v>
          </cell>
          <cell r="L551" t="str">
            <v>GF</v>
          </cell>
          <cell r="M551" t="str">
            <v>INVERTER</v>
          </cell>
          <cell r="N551" t="str">
            <v>PCS</v>
          </cell>
          <cell r="O551">
            <v>77</v>
          </cell>
          <cell r="P551">
            <v>66</v>
          </cell>
          <cell r="Q551" t="str">
            <v>FUJI OTHERS</v>
          </cell>
          <cell r="R551">
            <v>0</v>
          </cell>
          <cell r="S551">
            <v>66.069400000000002</v>
          </cell>
          <cell r="T551">
            <v>132.1388</v>
          </cell>
          <cell r="U551">
            <v>2</v>
          </cell>
        </row>
        <row r="552">
          <cell r="A552" t="str">
            <v>OPC-E1-PG</v>
          </cell>
          <cell r="B552" t="str">
            <v>GS091011</v>
          </cell>
          <cell r="C552">
            <v>3</v>
          </cell>
          <cell r="D552" t="str">
            <v>GI091256</v>
          </cell>
          <cell r="E552">
            <v>20090320</v>
          </cell>
          <cell r="F552" t="str">
            <v>7095</v>
          </cell>
          <cell r="G552" t="str">
            <v>FUJI ELECTRIC FRANCE S.A.</v>
          </cell>
          <cell r="H552" t="str">
            <v>STOCK SALES</v>
          </cell>
          <cell r="I552">
            <v>38</v>
          </cell>
          <cell r="J552" t="str">
            <v>Mar-2009</v>
          </cell>
          <cell r="K552" t="str">
            <v>Mar-2009</v>
          </cell>
          <cell r="L552" t="str">
            <v>GF</v>
          </cell>
          <cell r="M552" t="str">
            <v>INVERTER</v>
          </cell>
          <cell r="N552" t="str">
            <v>PCS</v>
          </cell>
          <cell r="O552">
            <v>40</v>
          </cell>
          <cell r="P552">
            <v>31</v>
          </cell>
          <cell r="Q552" t="str">
            <v>FUJI OTHERS</v>
          </cell>
          <cell r="R552">
            <v>0</v>
          </cell>
          <cell r="S552">
            <v>31.375</v>
          </cell>
          <cell r="T552">
            <v>62.75</v>
          </cell>
          <cell r="U552">
            <v>2</v>
          </cell>
        </row>
        <row r="553">
          <cell r="A553" t="str">
            <v>OPC-F1-PDP</v>
          </cell>
          <cell r="B553" t="str">
            <v>GS090837</v>
          </cell>
          <cell r="C553">
            <v>1</v>
          </cell>
          <cell r="D553" t="str">
            <v>GI091020</v>
          </cell>
          <cell r="E553">
            <v>20090304</v>
          </cell>
          <cell r="F553" t="str">
            <v>1148</v>
          </cell>
          <cell r="G553" t="str">
            <v>VERMEIRE TRANSMISSIONS</v>
          </cell>
          <cell r="H553" t="str">
            <v>STOCK SALES</v>
          </cell>
          <cell r="I553">
            <v>96</v>
          </cell>
          <cell r="J553" t="str">
            <v>Mar-2009</v>
          </cell>
          <cell r="K553" t="str">
            <v>Mar-2009</v>
          </cell>
          <cell r="L553" t="str">
            <v>GF</v>
          </cell>
          <cell r="M553" t="str">
            <v>INVERTER</v>
          </cell>
          <cell r="N553" t="str">
            <v>PCS</v>
          </cell>
          <cell r="O553">
            <v>97</v>
          </cell>
          <cell r="P553">
            <v>91</v>
          </cell>
          <cell r="Q553" t="str">
            <v>FUJI OTHERS</v>
          </cell>
          <cell r="R553">
            <v>0</v>
          </cell>
          <cell r="S553">
            <v>90.724199999999996</v>
          </cell>
          <cell r="T553">
            <v>90.724199999999996</v>
          </cell>
          <cell r="U553">
            <v>1</v>
          </cell>
        </row>
        <row r="554">
          <cell r="A554" t="str">
            <v>OPC-F1-PDP</v>
          </cell>
          <cell r="B554" t="str">
            <v>GS091017</v>
          </cell>
          <cell r="C554">
            <v>2</v>
          </cell>
          <cell r="D554" t="str">
            <v>GI091265</v>
          </cell>
          <cell r="E554">
            <v>20090320</v>
          </cell>
          <cell r="F554" t="str">
            <v>7950</v>
          </cell>
          <cell r="G554" t="str">
            <v>FUJI ELECTRIC FA EUROPE (CH) GMBH</v>
          </cell>
          <cell r="H554" t="str">
            <v>STOCK SALES</v>
          </cell>
          <cell r="I554">
            <v>95</v>
          </cell>
          <cell r="J554" t="str">
            <v>Mar-2009</v>
          </cell>
          <cell r="K554" t="str">
            <v>Mar-2009</v>
          </cell>
          <cell r="L554" t="str">
            <v>GF</v>
          </cell>
          <cell r="M554" t="str">
            <v>INVERTER</v>
          </cell>
          <cell r="N554" t="str">
            <v>PCS</v>
          </cell>
          <cell r="O554">
            <v>97</v>
          </cell>
          <cell r="P554">
            <v>91</v>
          </cell>
          <cell r="Q554" t="str">
            <v>FUJI OTHERS</v>
          </cell>
          <cell r="R554">
            <v>0</v>
          </cell>
          <cell r="S554">
            <v>90.724199999999996</v>
          </cell>
          <cell r="T554">
            <v>90.724199999999996</v>
          </cell>
          <cell r="U554">
            <v>1</v>
          </cell>
        </row>
        <row r="555">
          <cell r="A555" t="str">
            <v>OPC-F1-RS</v>
          </cell>
          <cell r="B555" t="str">
            <v>GS091102</v>
          </cell>
          <cell r="C555">
            <v>2</v>
          </cell>
          <cell r="D555" t="str">
            <v>GI091362</v>
          </cell>
          <cell r="E555">
            <v>20090324</v>
          </cell>
          <cell r="F555" t="str">
            <v>4080</v>
          </cell>
          <cell r="G555" t="str">
            <v>SIDE SERVICIO INDUSTRIAL DE ELECTRONICA SA</v>
          </cell>
          <cell r="H555" t="str">
            <v>STOCK SALES</v>
          </cell>
          <cell r="I555">
            <v>36</v>
          </cell>
          <cell r="J555" t="str">
            <v>Mar-2009</v>
          </cell>
          <cell r="K555" t="str">
            <v>Mar-2009</v>
          </cell>
          <cell r="L555" t="str">
            <v>GF</v>
          </cell>
          <cell r="M555" t="str">
            <v>INVERTER</v>
          </cell>
          <cell r="N555" t="str">
            <v>PCS</v>
          </cell>
          <cell r="O555">
            <v>38</v>
          </cell>
          <cell r="P555">
            <v>21</v>
          </cell>
          <cell r="Q555" t="str">
            <v>FUJI OTHERS</v>
          </cell>
          <cell r="R555">
            <v>0</v>
          </cell>
          <cell r="S555">
            <v>20.9998</v>
          </cell>
          <cell r="T555">
            <v>41.999600000000001</v>
          </cell>
          <cell r="U555">
            <v>2</v>
          </cell>
        </row>
        <row r="556">
          <cell r="A556" t="str">
            <v>OPC-F1-RY</v>
          </cell>
          <cell r="B556" t="str">
            <v>GS091002</v>
          </cell>
          <cell r="C556">
            <v>11</v>
          </cell>
          <cell r="D556" t="str">
            <v>GI091497</v>
          </cell>
          <cell r="E556">
            <v>20090331</v>
          </cell>
          <cell r="F556" t="str">
            <v>7282</v>
          </cell>
          <cell r="G556" t="str">
            <v>IES INVERT ELECTRIC SYSTEMS LTD.</v>
          </cell>
          <cell r="H556" t="str">
            <v>STOCK SALES</v>
          </cell>
          <cell r="I556">
            <v>27</v>
          </cell>
          <cell r="J556" t="str">
            <v>Mar-2009</v>
          </cell>
          <cell r="K556" t="str">
            <v>Mar-2009</v>
          </cell>
          <cell r="L556" t="str">
            <v>GF</v>
          </cell>
          <cell r="M556" t="str">
            <v>INVERTER</v>
          </cell>
          <cell r="N556" t="str">
            <v>PCS</v>
          </cell>
          <cell r="O556">
            <v>30</v>
          </cell>
          <cell r="P556">
            <v>29</v>
          </cell>
          <cell r="Q556" t="str">
            <v>FUJI OTHERS</v>
          </cell>
          <cell r="R556">
            <v>0</v>
          </cell>
          <cell r="S556">
            <v>28.994900000000001</v>
          </cell>
          <cell r="T556">
            <v>86.984700000000004</v>
          </cell>
          <cell r="U556">
            <v>3</v>
          </cell>
        </row>
        <row r="557">
          <cell r="A557" t="str">
            <v>OPC-LM1-PR</v>
          </cell>
          <cell r="B557" t="str">
            <v>GS090566</v>
          </cell>
          <cell r="C557">
            <v>5</v>
          </cell>
          <cell r="D557" t="str">
            <v>GI091008</v>
          </cell>
          <cell r="E557">
            <v>20090304</v>
          </cell>
          <cell r="F557" t="str">
            <v>7712</v>
          </cell>
          <cell r="G557" t="str">
            <v>SODIMAS</v>
          </cell>
          <cell r="H557" t="str">
            <v>STOCK SALES</v>
          </cell>
          <cell r="I557">
            <v>831</v>
          </cell>
          <cell r="J557" t="str">
            <v>Mar-2009</v>
          </cell>
          <cell r="K557" t="str">
            <v>Mar-2009</v>
          </cell>
          <cell r="L557" t="str">
            <v>GF</v>
          </cell>
          <cell r="M557" t="str">
            <v>INVERTER</v>
          </cell>
          <cell r="N557" t="str">
            <v>PCS</v>
          </cell>
          <cell r="O557">
            <v>607</v>
          </cell>
          <cell r="P557">
            <v>65</v>
          </cell>
          <cell r="Q557" t="str">
            <v>FUJI OTHERS</v>
          </cell>
          <cell r="R557">
            <v>0</v>
          </cell>
          <cell r="S557">
            <v>64.838800000000006</v>
          </cell>
          <cell r="T557">
            <v>1685.8088000000002</v>
          </cell>
          <cell r="U557">
            <v>26</v>
          </cell>
        </row>
        <row r="558">
          <cell r="A558" t="str">
            <v>OPC-LM1-PR</v>
          </cell>
          <cell r="B558" t="str">
            <v>GS090568</v>
          </cell>
          <cell r="C558">
            <v>6</v>
          </cell>
          <cell r="D558" t="str">
            <v>GI091009</v>
          </cell>
          <cell r="E558">
            <v>20090304</v>
          </cell>
          <cell r="F558" t="str">
            <v>7712</v>
          </cell>
          <cell r="G558" t="str">
            <v>SODIMAS</v>
          </cell>
          <cell r="H558" t="str">
            <v>STOCK SALES</v>
          </cell>
          <cell r="I558">
            <v>809</v>
          </cell>
          <cell r="J558" t="str">
            <v>Mar-2009</v>
          </cell>
          <cell r="K558" t="str">
            <v>Mar-2009</v>
          </cell>
          <cell r="L558" t="str">
            <v>GF</v>
          </cell>
          <cell r="M558" t="str">
            <v>INVERTER</v>
          </cell>
          <cell r="N558" t="str">
            <v>PCS</v>
          </cell>
          <cell r="O558">
            <v>607</v>
          </cell>
          <cell r="P558">
            <v>65</v>
          </cell>
          <cell r="Q558" t="str">
            <v>FUJI OTHERS</v>
          </cell>
          <cell r="R558">
            <v>0</v>
          </cell>
          <cell r="S558">
            <v>64.838800000000006</v>
          </cell>
          <cell r="T558">
            <v>1426.4536000000001</v>
          </cell>
          <cell r="U558">
            <v>22</v>
          </cell>
        </row>
        <row r="559">
          <cell r="A559" t="str">
            <v>OPC-LM1-PR</v>
          </cell>
          <cell r="B559" t="str">
            <v>GS090586</v>
          </cell>
          <cell r="C559">
            <v>5</v>
          </cell>
          <cell r="D559" t="str">
            <v>GI091011</v>
          </cell>
          <cell r="E559">
            <v>20090306</v>
          </cell>
          <cell r="F559" t="str">
            <v>7712</v>
          </cell>
          <cell r="G559" t="str">
            <v>SODIMAS</v>
          </cell>
          <cell r="H559" t="str">
            <v>STOCK SALES</v>
          </cell>
          <cell r="I559">
            <v>776</v>
          </cell>
          <cell r="J559" t="str">
            <v>Mar-2009</v>
          </cell>
          <cell r="K559" t="str">
            <v>Mar-2009</v>
          </cell>
          <cell r="L559" t="str">
            <v>GF</v>
          </cell>
          <cell r="M559" t="str">
            <v>INVERTER</v>
          </cell>
          <cell r="N559" t="str">
            <v>PCS</v>
          </cell>
          <cell r="O559">
            <v>607</v>
          </cell>
          <cell r="P559">
            <v>65</v>
          </cell>
          <cell r="Q559" t="str">
            <v>FUJI OTHERS</v>
          </cell>
          <cell r="R559">
            <v>0</v>
          </cell>
          <cell r="S559">
            <v>64.838800000000006</v>
          </cell>
          <cell r="T559">
            <v>2139.6804000000002</v>
          </cell>
          <cell r="U559">
            <v>33</v>
          </cell>
        </row>
        <row r="560">
          <cell r="A560" t="str">
            <v>OPC-LM1-PR</v>
          </cell>
          <cell r="B560" t="str">
            <v>GS090540</v>
          </cell>
          <cell r="C560">
            <v>6</v>
          </cell>
          <cell r="D560" t="str">
            <v>GI091204</v>
          </cell>
          <cell r="E560">
            <v>20090313</v>
          </cell>
          <cell r="F560" t="str">
            <v>7848</v>
          </cell>
          <cell r="G560" t="str">
            <v>LM LIFTMATERIAL GMBH</v>
          </cell>
          <cell r="H560" t="str">
            <v>STOCK SALES</v>
          </cell>
          <cell r="I560">
            <v>775</v>
          </cell>
          <cell r="J560" t="str">
            <v>Mar-2009</v>
          </cell>
          <cell r="K560" t="str">
            <v>Mar-2009</v>
          </cell>
          <cell r="L560" t="str">
            <v>GF</v>
          </cell>
          <cell r="M560" t="str">
            <v>INVERTER</v>
          </cell>
          <cell r="N560" t="str">
            <v>PCS</v>
          </cell>
          <cell r="O560">
            <v>607</v>
          </cell>
          <cell r="P560">
            <v>65</v>
          </cell>
          <cell r="Q560" t="str">
            <v>FUJI OTHERS</v>
          </cell>
          <cell r="R560">
            <v>0</v>
          </cell>
          <cell r="S560">
            <v>64.838800000000006</v>
          </cell>
          <cell r="T560">
            <v>64.838800000000006</v>
          </cell>
          <cell r="U560">
            <v>1</v>
          </cell>
        </row>
        <row r="561">
          <cell r="A561" t="str">
            <v>OPC-LM1-PR</v>
          </cell>
          <cell r="B561" t="str">
            <v>GS090739</v>
          </cell>
          <cell r="C561">
            <v>1</v>
          </cell>
          <cell r="D561" t="str">
            <v>GI091213</v>
          </cell>
          <cell r="E561">
            <v>20090317</v>
          </cell>
          <cell r="F561" t="str">
            <v>7712</v>
          </cell>
          <cell r="G561" t="str">
            <v>SODIMAS</v>
          </cell>
          <cell r="H561" t="str">
            <v>STOCK SALES</v>
          </cell>
          <cell r="I561">
            <v>725</v>
          </cell>
          <cell r="J561" t="str">
            <v>Mar-2009</v>
          </cell>
          <cell r="K561" t="str">
            <v>Mar-2009</v>
          </cell>
          <cell r="L561" t="str">
            <v>GF</v>
          </cell>
          <cell r="M561" t="str">
            <v>INVERTER</v>
          </cell>
          <cell r="N561" t="str">
            <v>PCS</v>
          </cell>
          <cell r="O561">
            <v>607</v>
          </cell>
          <cell r="P561">
            <v>65</v>
          </cell>
          <cell r="Q561" t="str">
            <v>FUJI OTHERS</v>
          </cell>
          <cell r="R561">
            <v>0</v>
          </cell>
          <cell r="S561">
            <v>64.838800000000006</v>
          </cell>
          <cell r="T561">
            <v>3241.94</v>
          </cell>
          <cell r="U561">
            <v>50</v>
          </cell>
        </row>
        <row r="562">
          <cell r="A562" t="str">
            <v>OPC-LM1-PR</v>
          </cell>
          <cell r="B562" t="str">
            <v>GS090958</v>
          </cell>
          <cell r="C562">
            <v>5</v>
          </cell>
          <cell r="D562" t="str">
            <v>GI091229</v>
          </cell>
          <cell r="E562">
            <v>20090318</v>
          </cell>
          <cell r="F562" t="str">
            <v>7215</v>
          </cell>
          <cell r="G562" t="str">
            <v>AMTEK SPOL. S R. O. SP. Z O. O.</v>
          </cell>
          <cell r="H562" t="str">
            <v>STOCK SALES</v>
          </cell>
          <cell r="I562">
            <v>720</v>
          </cell>
          <cell r="J562" t="str">
            <v>Mar-2009</v>
          </cell>
          <cell r="K562" t="str">
            <v>Mar-2009</v>
          </cell>
          <cell r="L562" t="str">
            <v>GF</v>
          </cell>
          <cell r="M562" t="str">
            <v>INVERTER</v>
          </cell>
          <cell r="N562" t="str">
            <v>PCS</v>
          </cell>
          <cell r="O562">
            <v>607</v>
          </cell>
          <cell r="P562">
            <v>65</v>
          </cell>
          <cell r="Q562" t="str">
            <v>FUJI OTHERS</v>
          </cell>
          <cell r="R562">
            <v>0</v>
          </cell>
          <cell r="S562">
            <v>64.838800000000006</v>
          </cell>
          <cell r="T562">
            <v>324.19400000000002</v>
          </cell>
          <cell r="U562">
            <v>5</v>
          </cell>
        </row>
        <row r="563">
          <cell r="A563" t="str">
            <v>OPC-LM1-PR</v>
          </cell>
          <cell r="B563" t="str">
            <v>GS090995</v>
          </cell>
          <cell r="C563">
            <v>1</v>
          </cell>
          <cell r="D563" t="str">
            <v>GI091248</v>
          </cell>
          <cell r="E563">
            <v>20090318</v>
          </cell>
          <cell r="F563" t="str">
            <v>7684</v>
          </cell>
          <cell r="G563" t="str">
            <v>BEG S.R.L.</v>
          </cell>
          <cell r="H563" t="str">
            <v>STOCK SALES</v>
          </cell>
          <cell r="I563">
            <v>715</v>
          </cell>
          <cell r="J563" t="str">
            <v>Mar-2009</v>
          </cell>
          <cell r="K563" t="str">
            <v>Mar-2009</v>
          </cell>
          <cell r="L563" t="str">
            <v>GF</v>
          </cell>
          <cell r="M563" t="str">
            <v>INVERTER</v>
          </cell>
          <cell r="N563" t="str">
            <v>PCS</v>
          </cell>
          <cell r="O563">
            <v>607</v>
          </cell>
          <cell r="P563">
            <v>65</v>
          </cell>
          <cell r="Q563" t="str">
            <v>FUJI OTHERS</v>
          </cell>
          <cell r="R563">
            <v>0</v>
          </cell>
          <cell r="S563">
            <v>64.838800000000006</v>
          </cell>
          <cell r="T563">
            <v>324.19400000000002</v>
          </cell>
          <cell r="U563">
            <v>5</v>
          </cell>
        </row>
        <row r="564">
          <cell r="A564" t="str">
            <v>OPC-LM1-PR</v>
          </cell>
          <cell r="B564" t="str">
            <v>GS090638</v>
          </cell>
          <cell r="C564">
            <v>2</v>
          </cell>
          <cell r="D564" t="str">
            <v>GI091243</v>
          </cell>
          <cell r="E564">
            <v>20090319</v>
          </cell>
          <cell r="F564" t="str">
            <v>7848</v>
          </cell>
          <cell r="G564" t="str">
            <v>LM LIFTMATERIAL GMBH</v>
          </cell>
          <cell r="H564" t="str">
            <v>STOCK SALES</v>
          </cell>
          <cell r="I564">
            <v>700</v>
          </cell>
          <cell r="J564" t="str">
            <v>Mar-2009</v>
          </cell>
          <cell r="K564" t="str">
            <v>Mar-2009</v>
          </cell>
          <cell r="L564" t="str">
            <v>GF</v>
          </cell>
          <cell r="M564" t="str">
            <v>INVERTER</v>
          </cell>
          <cell r="N564" t="str">
            <v>PCS</v>
          </cell>
          <cell r="O564">
            <v>607</v>
          </cell>
          <cell r="P564">
            <v>65</v>
          </cell>
          <cell r="Q564" t="str">
            <v>FUJI OTHERS</v>
          </cell>
          <cell r="R564">
            <v>0</v>
          </cell>
          <cell r="S564">
            <v>64.838800000000006</v>
          </cell>
          <cell r="T564">
            <v>972.58200000000011</v>
          </cell>
          <cell r="U564">
            <v>15</v>
          </cell>
        </row>
        <row r="565">
          <cell r="A565" t="str">
            <v>OPC-LM1-PR</v>
          </cell>
          <cell r="B565" t="str">
            <v>GS090972</v>
          </cell>
          <cell r="C565">
            <v>6</v>
          </cell>
          <cell r="D565" t="str">
            <v>GI091279</v>
          </cell>
          <cell r="E565">
            <v>20090323</v>
          </cell>
          <cell r="F565" t="str">
            <v>4021</v>
          </cell>
          <cell r="G565" t="str">
            <v>BORGALTO, S.R.L.</v>
          </cell>
          <cell r="H565" t="str">
            <v>STOCK SALES</v>
          </cell>
          <cell r="I565">
            <v>698</v>
          </cell>
          <cell r="J565" t="str">
            <v>Mar-2009</v>
          </cell>
          <cell r="K565" t="str">
            <v>Mar-2009</v>
          </cell>
          <cell r="L565" t="str">
            <v>GF</v>
          </cell>
          <cell r="M565" t="str">
            <v>INVERTER</v>
          </cell>
          <cell r="N565" t="str">
            <v>PCS</v>
          </cell>
          <cell r="O565">
            <v>607</v>
          </cell>
          <cell r="P565">
            <v>65</v>
          </cell>
          <cell r="Q565" t="str">
            <v>FUJI OTHERS</v>
          </cell>
          <cell r="R565">
            <v>0</v>
          </cell>
          <cell r="S565">
            <v>64.838800000000006</v>
          </cell>
          <cell r="T565">
            <v>129.67760000000001</v>
          </cell>
          <cell r="U565">
            <v>2</v>
          </cell>
        </row>
        <row r="566">
          <cell r="A566" t="str">
            <v>OPC-LM1-PR</v>
          </cell>
          <cell r="B566" t="str">
            <v>GS090846</v>
          </cell>
          <cell r="C566">
            <v>2</v>
          </cell>
          <cell r="D566" t="str">
            <v>GI091306</v>
          </cell>
          <cell r="E566">
            <v>20090325</v>
          </cell>
          <cell r="F566" t="str">
            <v>7712</v>
          </cell>
          <cell r="G566" t="str">
            <v>SODIMAS</v>
          </cell>
          <cell r="H566" t="str">
            <v>STOCK SALES</v>
          </cell>
          <cell r="I566">
            <v>655</v>
          </cell>
          <cell r="J566" t="str">
            <v>Mar-2009</v>
          </cell>
          <cell r="K566" t="str">
            <v>Mar-2009</v>
          </cell>
          <cell r="L566" t="str">
            <v>GF</v>
          </cell>
          <cell r="M566" t="str">
            <v>INVERTER</v>
          </cell>
          <cell r="N566" t="str">
            <v>PCS</v>
          </cell>
          <cell r="O566">
            <v>607</v>
          </cell>
          <cell r="P566">
            <v>65</v>
          </cell>
          <cell r="Q566" t="str">
            <v>FUJI OTHERS</v>
          </cell>
          <cell r="R566">
            <v>0</v>
          </cell>
          <cell r="S566">
            <v>64.838800000000006</v>
          </cell>
          <cell r="T566">
            <v>2788.0684000000001</v>
          </cell>
          <cell r="U566">
            <v>43</v>
          </cell>
        </row>
        <row r="567">
          <cell r="A567" t="str">
            <v>OPC-LM1-PR</v>
          </cell>
          <cell r="B567" t="str">
            <v>GS091113</v>
          </cell>
          <cell r="C567">
            <v>3</v>
          </cell>
          <cell r="D567" t="str">
            <v>GI091420</v>
          </cell>
          <cell r="E567">
            <v>20090330</v>
          </cell>
          <cell r="F567" t="str">
            <v>7743</v>
          </cell>
          <cell r="G567" t="str">
            <v>MONITOR SPA</v>
          </cell>
          <cell r="H567" t="str">
            <v>STOCK SALES</v>
          </cell>
          <cell r="I567">
            <v>654</v>
          </cell>
          <cell r="J567" t="str">
            <v>Mar-2009</v>
          </cell>
          <cell r="K567" t="str">
            <v>Mar-2009</v>
          </cell>
          <cell r="L567" t="str">
            <v>GF</v>
          </cell>
          <cell r="M567" t="str">
            <v>INVERTER</v>
          </cell>
          <cell r="N567" t="str">
            <v>PCS</v>
          </cell>
          <cell r="O567">
            <v>607</v>
          </cell>
          <cell r="P567">
            <v>65</v>
          </cell>
          <cell r="Q567" t="str">
            <v>FUJI OTHERS</v>
          </cell>
          <cell r="R567">
            <v>0</v>
          </cell>
          <cell r="S567">
            <v>64.838800000000006</v>
          </cell>
          <cell r="T567">
            <v>64.838800000000006</v>
          </cell>
          <cell r="U567">
            <v>1</v>
          </cell>
        </row>
        <row r="568">
          <cell r="A568" t="str">
            <v>OPC-LM1-PR</v>
          </cell>
          <cell r="B568" t="str">
            <v>GS090679</v>
          </cell>
          <cell r="C568">
            <v>2</v>
          </cell>
          <cell r="D568" t="str">
            <v>GI091423</v>
          </cell>
          <cell r="E568">
            <v>20090330</v>
          </cell>
          <cell r="F568" t="str">
            <v>7848</v>
          </cell>
          <cell r="G568" t="str">
            <v>LM LIFTMATERIAL GMBH</v>
          </cell>
          <cell r="H568" t="str">
            <v>STOCK SALES</v>
          </cell>
          <cell r="I568">
            <v>644</v>
          </cell>
          <cell r="J568" t="str">
            <v>Mar-2009</v>
          </cell>
          <cell r="K568" t="str">
            <v>Mar-2009</v>
          </cell>
          <cell r="L568" t="str">
            <v>GF</v>
          </cell>
          <cell r="M568" t="str">
            <v>INVERTER</v>
          </cell>
          <cell r="N568" t="str">
            <v>PCS</v>
          </cell>
          <cell r="O568">
            <v>607</v>
          </cell>
          <cell r="P568">
            <v>65</v>
          </cell>
          <cell r="Q568" t="str">
            <v>FUJI OTHERS</v>
          </cell>
          <cell r="R568">
            <v>0</v>
          </cell>
          <cell r="S568">
            <v>64.838800000000006</v>
          </cell>
          <cell r="T568">
            <v>648.38800000000003</v>
          </cell>
          <cell r="U568">
            <v>10</v>
          </cell>
        </row>
        <row r="569">
          <cell r="A569" t="str">
            <v>OPC-LM1-PS1</v>
          </cell>
          <cell r="B569" t="str">
            <v>GS090992</v>
          </cell>
          <cell r="C569">
            <v>3</v>
          </cell>
          <cell r="D569" t="str">
            <v>GI091368</v>
          </cell>
          <cell r="E569">
            <v>20090324</v>
          </cell>
          <cell r="F569" t="str">
            <v>7489</v>
          </cell>
          <cell r="G569" t="str">
            <v>ALPHA MOTION S. A.</v>
          </cell>
          <cell r="H569" t="str">
            <v>STOCK SALES</v>
          </cell>
          <cell r="I569">
            <v>907</v>
          </cell>
          <cell r="J569" t="str">
            <v>Mar-2009</v>
          </cell>
          <cell r="K569" t="str">
            <v>Mar-2009</v>
          </cell>
          <cell r="L569" t="str">
            <v>GF</v>
          </cell>
          <cell r="M569" t="str">
            <v>INVERTER</v>
          </cell>
          <cell r="N569" t="str">
            <v>PCS</v>
          </cell>
          <cell r="O569">
            <v>556</v>
          </cell>
          <cell r="P569">
            <v>66</v>
          </cell>
          <cell r="Q569" t="str">
            <v>FUJI OTHERS</v>
          </cell>
          <cell r="R569">
            <v>0</v>
          </cell>
          <cell r="S569">
            <v>65.936000000000007</v>
          </cell>
          <cell r="T569">
            <v>989.04</v>
          </cell>
          <cell r="U569">
            <v>15</v>
          </cell>
        </row>
        <row r="570">
          <cell r="A570" t="str">
            <v>OPC-LM1-PS1</v>
          </cell>
          <cell r="B570" t="str">
            <v>GS091099</v>
          </cell>
          <cell r="C570">
            <v>1</v>
          </cell>
          <cell r="D570" t="str">
            <v>GI091359</v>
          </cell>
          <cell r="E570">
            <v>20090324</v>
          </cell>
          <cell r="F570" t="str">
            <v>7002</v>
          </cell>
          <cell r="G570" t="str">
            <v>ACS S.R.L.</v>
          </cell>
          <cell r="H570" t="str">
            <v>STOCK SALES</v>
          </cell>
          <cell r="I570">
            <v>906</v>
          </cell>
          <cell r="J570" t="str">
            <v>Mar-2009</v>
          </cell>
          <cell r="K570" t="str">
            <v>Mar-2009</v>
          </cell>
          <cell r="L570" t="str">
            <v>GF</v>
          </cell>
          <cell r="M570" t="str">
            <v>INVERTER</v>
          </cell>
          <cell r="N570" t="str">
            <v>PCS</v>
          </cell>
          <cell r="O570">
            <v>556</v>
          </cell>
          <cell r="P570">
            <v>66</v>
          </cell>
          <cell r="Q570" t="str">
            <v>FUJI OTHERS</v>
          </cell>
          <cell r="R570">
            <v>0</v>
          </cell>
          <cell r="S570">
            <v>65.936000000000007</v>
          </cell>
          <cell r="T570">
            <v>65.936000000000007</v>
          </cell>
          <cell r="U570">
            <v>1</v>
          </cell>
        </row>
        <row r="571">
          <cell r="A571" t="str">
            <v>OPC-LM1-PS1</v>
          </cell>
          <cell r="B571" t="str">
            <v>GS091116</v>
          </cell>
          <cell r="C571">
            <v>6</v>
          </cell>
          <cell r="D571" t="str">
            <v>GI091396</v>
          </cell>
          <cell r="E571">
            <v>20090326</v>
          </cell>
          <cell r="F571" t="str">
            <v>4380</v>
          </cell>
          <cell r="G571" t="str">
            <v>AMTEK,  SPOL. S R.0.</v>
          </cell>
          <cell r="H571" t="str">
            <v>STOCK SALES</v>
          </cell>
          <cell r="I571">
            <v>905</v>
          </cell>
          <cell r="J571" t="str">
            <v>Mar-2009</v>
          </cell>
          <cell r="K571" t="str">
            <v>Mar-2009</v>
          </cell>
          <cell r="L571" t="str">
            <v>GF</v>
          </cell>
          <cell r="M571" t="str">
            <v>INVERTER</v>
          </cell>
          <cell r="N571" t="str">
            <v>PCS</v>
          </cell>
          <cell r="O571">
            <v>556</v>
          </cell>
          <cell r="P571">
            <v>66</v>
          </cell>
          <cell r="Q571" t="str">
            <v>FUJI OTHERS</v>
          </cell>
          <cell r="R571">
            <v>0</v>
          </cell>
          <cell r="S571">
            <v>65.936000000000007</v>
          </cell>
          <cell r="T571">
            <v>65.936000000000007</v>
          </cell>
          <cell r="U571">
            <v>1</v>
          </cell>
        </row>
        <row r="572">
          <cell r="A572" t="str">
            <v>OPC-LM1-PS1</v>
          </cell>
          <cell r="B572" t="str">
            <v>GS091131</v>
          </cell>
          <cell r="C572">
            <v>1</v>
          </cell>
          <cell r="D572" t="str">
            <v>GI091394</v>
          </cell>
          <cell r="E572">
            <v>20090326</v>
          </cell>
          <cell r="F572" t="str">
            <v>7489</v>
          </cell>
          <cell r="G572" t="str">
            <v>ALPHA MOTION S. A.</v>
          </cell>
          <cell r="H572" t="str">
            <v>STOCK SALES</v>
          </cell>
          <cell r="I572">
            <v>885</v>
          </cell>
          <cell r="J572" t="str">
            <v>Mar-2009</v>
          </cell>
          <cell r="K572" t="str">
            <v>Mar-2009</v>
          </cell>
          <cell r="L572" t="str">
            <v>GF</v>
          </cell>
          <cell r="M572" t="str">
            <v>INVERTER</v>
          </cell>
          <cell r="N572" t="str">
            <v>PCS</v>
          </cell>
          <cell r="O572">
            <v>556</v>
          </cell>
          <cell r="P572">
            <v>66</v>
          </cell>
          <cell r="Q572" t="str">
            <v>FUJI OTHERS</v>
          </cell>
          <cell r="R572">
            <v>0</v>
          </cell>
          <cell r="S572">
            <v>65.936000000000007</v>
          </cell>
          <cell r="T572">
            <v>1318.72</v>
          </cell>
          <cell r="U572">
            <v>20</v>
          </cell>
        </row>
        <row r="573">
          <cell r="A573" t="str">
            <v>OPC-LM1-PS1</v>
          </cell>
          <cell r="B573" t="str">
            <v>GS091182</v>
          </cell>
          <cell r="C573">
            <v>2</v>
          </cell>
          <cell r="D573" t="str">
            <v>GI091471</v>
          </cell>
          <cell r="E573">
            <v>20090330</v>
          </cell>
          <cell r="F573" t="str">
            <v>7215</v>
          </cell>
          <cell r="G573" t="str">
            <v>AMTEK SPOL. S R. O. SP. Z O. O.</v>
          </cell>
          <cell r="H573" t="str">
            <v>STOCK SALES</v>
          </cell>
          <cell r="I573">
            <v>875</v>
          </cell>
          <cell r="J573" t="str">
            <v>Mar-2009</v>
          </cell>
          <cell r="K573" t="str">
            <v>Mar-2009</v>
          </cell>
          <cell r="L573" t="str">
            <v>GF</v>
          </cell>
          <cell r="M573" t="str">
            <v>INVERTER</v>
          </cell>
          <cell r="N573" t="str">
            <v>PCS</v>
          </cell>
          <cell r="O573">
            <v>556</v>
          </cell>
          <cell r="P573">
            <v>66</v>
          </cell>
          <cell r="Q573" t="str">
            <v>FUJI OTHERS</v>
          </cell>
          <cell r="R573">
            <v>0</v>
          </cell>
          <cell r="S573">
            <v>65.936000000000007</v>
          </cell>
          <cell r="T573">
            <v>659.36</v>
          </cell>
          <cell r="U573">
            <v>10</v>
          </cell>
        </row>
        <row r="574">
          <cell r="A574" t="str">
            <v>OPC-LM1-PS1</v>
          </cell>
          <cell r="B574" t="str">
            <v>GS091137</v>
          </cell>
          <cell r="C574">
            <v>5</v>
          </cell>
          <cell r="D574" t="str">
            <v>GI091529</v>
          </cell>
          <cell r="E574">
            <v>20090331</v>
          </cell>
          <cell r="F574" t="str">
            <v>7752</v>
          </cell>
          <cell r="G574" t="str">
            <v>EUROPANEL SRL</v>
          </cell>
          <cell r="H574" t="str">
            <v>STOCK SALES</v>
          </cell>
          <cell r="I574">
            <v>875</v>
          </cell>
          <cell r="J574" t="str">
            <v>Mar-2009</v>
          </cell>
          <cell r="K574" t="str">
            <v>Mar-2009</v>
          </cell>
          <cell r="L574" t="str">
            <v>GF</v>
          </cell>
          <cell r="M574" t="str">
            <v>INVERTER</v>
          </cell>
          <cell r="N574" t="str">
            <v>PCS</v>
          </cell>
          <cell r="O574">
            <v>556</v>
          </cell>
          <cell r="P574">
            <v>66</v>
          </cell>
          <cell r="Q574" t="str">
            <v>FUJI OTHERS</v>
          </cell>
          <cell r="R574">
            <v>0</v>
          </cell>
          <cell r="S574">
            <v>65.936000000000007</v>
          </cell>
          <cell r="T574">
            <v>131.87200000000001</v>
          </cell>
          <cell r="U574">
            <v>2</v>
          </cell>
        </row>
        <row r="575">
          <cell r="A575" t="str">
            <v>OPC-VG7-DIO</v>
          </cell>
          <cell r="B575" t="str">
            <v>GS090894</v>
          </cell>
          <cell r="C575">
            <v>5</v>
          </cell>
          <cell r="D575" t="str">
            <v>GI091115</v>
          </cell>
          <cell r="E575">
            <v>20090311</v>
          </cell>
          <cell r="F575" t="str">
            <v>1701</v>
          </cell>
          <cell r="G575" t="str">
            <v>CMTS LIMITED</v>
          </cell>
          <cell r="H575" t="str">
            <v>STOCK SALES</v>
          </cell>
          <cell r="I575">
            <v>8</v>
          </cell>
          <cell r="J575" t="str">
            <v>Mar-2009</v>
          </cell>
          <cell r="K575" t="str">
            <v>Mar-2009</v>
          </cell>
          <cell r="L575" t="str">
            <v>GF</v>
          </cell>
          <cell r="M575" t="str">
            <v>INVERTER</v>
          </cell>
          <cell r="N575" t="str">
            <v>PCS</v>
          </cell>
          <cell r="O575">
            <v>9</v>
          </cell>
          <cell r="P575">
            <v>90</v>
          </cell>
          <cell r="Q575" t="str">
            <v>FUJI OTHERS</v>
          </cell>
          <cell r="R575">
            <v>0</v>
          </cell>
          <cell r="S575">
            <v>90.352000000000004</v>
          </cell>
          <cell r="T575">
            <v>90.352000000000004</v>
          </cell>
          <cell r="U575">
            <v>1</v>
          </cell>
        </row>
        <row r="576">
          <cell r="A576" t="str">
            <v>OPC-VG7-PG</v>
          </cell>
          <cell r="B576" t="str">
            <v>GS090894</v>
          </cell>
          <cell r="C576">
            <v>6</v>
          </cell>
          <cell r="D576" t="str">
            <v>GI091115</v>
          </cell>
          <cell r="E576">
            <v>20090311</v>
          </cell>
          <cell r="F576" t="str">
            <v>1701</v>
          </cell>
          <cell r="G576" t="str">
            <v>CMTS LIMITED</v>
          </cell>
          <cell r="H576" t="str">
            <v>STOCK SALES</v>
          </cell>
          <cell r="I576">
            <v>3</v>
          </cell>
          <cell r="J576" t="str">
            <v>Mar-2009</v>
          </cell>
          <cell r="K576" t="str">
            <v>Mar-2009</v>
          </cell>
          <cell r="L576" t="str">
            <v>GF</v>
          </cell>
          <cell r="M576" t="str">
            <v>INVERTER</v>
          </cell>
          <cell r="N576" t="str">
            <v>PCS</v>
          </cell>
          <cell r="O576">
            <v>4</v>
          </cell>
          <cell r="P576">
            <v>95</v>
          </cell>
          <cell r="Q576" t="str">
            <v>FUJI OTHERS</v>
          </cell>
          <cell r="R576">
            <v>0</v>
          </cell>
          <cell r="S576">
            <v>94.880799999999994</v>
          </cell>
          <cell r="T576">
            <v>94.880799999999994</v>
          </cell>
          <cell r="U576">
            <v>1</v>
          </cell>
        </row>
        <row r="577">
          <cell r="A577" t="str">
            <v>OPC2-MS5-PE</v>
          </cell>
          <cell r="B577" t="str">
            <v>GS090843</v>
          </cell>
          <cell r="C577">
            <v>2</v>
          </cell>
          <cell r="D577" t="str">
            <v>GI091038</v>
          </cell>
          <cell r="E577">
            <v>20090304</v>
          </cell>
          <cell r="F577" t="str">
            <v>1701</v>
          </cell>
          <cell r="G577" t="str">
            <v>CMTS LIMITED</v>
          </cell>
          <cell r="H577" t="str">
            <v>STOCK SALES</v>
          </cell>
          <cell r="I577">
            <v>2</v>
          </cell>
          <cell r="J577" t="str">
            <v>Mar-2009</v>
          </cell>
          <cell r="K577" t="str">
            <v>Mar-2009</v>
          </cell>
          <cell r="L577" t="str">
            <v>GF</v>
          </cell>
          <cell r="M577" t="str">
            <v>INVERTER</v>
          </cell>
          <cell r="N577" t="str">
            <v>PCS</v>
          </cell>
          <cell r="O577">
            <v>3</v>
          </cell>
          <cell r="P577">
            <v>193</v>
          </cell>
          <cell r="Q577" t="str">
            <v>FUJI OTHERS</v>
          </cell>
          <cell r="R577">
            <v>0</v>
          </cell>
          <cell r="S577">
            <v>192.63</v>
          </cell>
          <cell r="T577">
            <v>192.63</v>
          </cell>
          <cell r="U577">
            <v>1</v>
          </cell>
        </row>
        <row r="578">
          <cell r="A578" t="str">
            <v>OPC2-MS5-SY</v>
          </cell>
          <cell r="B578" t="str">
            <v>GS091135</v>
          </cell>
          <cell r="C578">
            <v>2</v>
          </cell>
          <cell r="D578" t="str">
            <v>GI091421</v>
          </cell>
          <cell r="E578">
            <v>20090330</v>
          </cell>
          <cell r="F578" t="str">
            <v>1701</v>
          </cell>
          <cell r="G578" t="str">
            <v>CMTS LIMITED</v>
          </cell>
          <cell r="H578" t="str">
            <v>STOCK SALES</v>
          </cell>
          <cell r="I578">
            <v>1</v>
          </cell>
          <cell r="J578" t="str">
            <v>Mar-2009</v>
          </cell>
          <cell r="K578" t="str">
            <v>Mar-2009</v>
          </cell>
          <cell r="L578" t="str">
            <v>GF</v>
          </cell>
          <cell r="M578" t="str">
            <v>INVERTER</v>
          </cell>
          <cell r="N578" t="str">
            <v>PCS</v>
          </cell>
          <cell r="O578">
            <v>2</v>
          </cell>
          <cell r="P578">
            <v>232</v>
          </cell>
          <cell r="Q578" t="str">
            <v>FUJI OTHERS</v>
          </cell>
          <cell r="R578">
            <v>0</v>
          </cell>
          <cell r="S578">
            <v>231.73</v>
          </cell>
          <cell r="T578">
            <v>231.73</v>
          </cell>
          <cell r="U578">
            <v>1</v>
          </cell>
        </row>
        <row r="579">
          <cell r="A579" t="str">
            <v>PS12047</v>
          </cell>
          <cell r="B579" t="str">
            <v>GS091141</v>
          </cell>
          <cell r="C579">
            <v>2</v>
          </cell>
          <cell r="D579" t="str">
            <v>GI091430</v>
          </cell>
          <cell r="E579">
            <v>20090326</v>
          </cell>
          <cell r="F579" t="str">
            <v>1301</v>
          </cell>
          <cell r="G579" t="str">
            <v>MVR - MOTORI, VENTILATORI, RIDUTTORI S.R.L.</v>
          </cell>
          <cell r="H579" t="str">
            <v>STOCK SALES</v>
          </cell>
          <cell r="I579">
            <v>7</v>
          </cell>
          <cell r="J579" t="str">
            <v>Mar-2009</v>
          </cell>
          <cell r="K579" t="str">
            <v>Mar-2009</v>
          </cell>
          <cell r="L579" t="str">
            <v>GF</v>
          </cell>
          <cell r="M579" t="str">
            <v>INVERTER</v>
          </cell>
          <cell r="N579" t="str">
            <v>PCS</v>
          </cell>
          <cell r="O579">
            <v>6</v>
          </cell>
          <cell r="P579">
            <v>80</v>
          </cell>
          <cell r="Q579" t="str">
            <v>FUJI OTHERS</v>
          </cell>
          <cell r="R579">
            <v>0</v>
          </cell>
          <cell r="S579">
            <v>79.586600000000004</v>
          </cell>
          <cell r="T579">
            <v>79.586600000000004</v>
          </cell>
          <cell r="U579">
            <v>1</v>
          </cell>
        </row>
        <row r="580">
          <cell r="A580" t="str">
            <v>TP-E1</v>
          </cell>
          <cell r="B580" t="str">
            <v>GS090839</v>
          </cell>
          <cell r="C580">
            <v>10</v>
          </cell>
          <cell r="D580" t="str">
            <v>GI091024</v>
          </cell>
          <cell r="E580">
            <v>20090304</v>
          </cell>
          <cell r="F580" t="str">
            <v>4351</v>
          </cell>
          <cell r="G580" t="str">
            <v>ACTION CONTROL B.V.</v>
          </cell>
          <cell r="H580" t="str">
            <v>STOCK SALES</v>
          </cell>
          <cell r="I580">
            <v>232</v>
          </cell>
          <cell r="J580" t="str">
            <v>Mar-2009</v>
          </cell>
          <cell r="K580" t="str">
            <v>Mar-2009</v>
          </cell>
          <cell r="L580" t="str">
            <v>GF</v>
          </cell>
          <cell r="M580" t="str">
            <v>INVERTER</v>
          </cell>
          <cell r="N580" t="str">
            <v>PCS</v>
          </cell>
          <cell r="O580">
            <v>235</v>
          </cell>
          <cell r="P580">
            <v>13</v>
          </cell>
          <cell r="Q580" t="str">
            <v>FUJI OTHERS</v>
          </cell>
          <cell r="R580">
            <v>0</v>
          </cell>
          <cell r="S580">
            <v>12.7125</v>
          </cell>
          <cell r="T580">
            <v>38.137500000000003</v>
          </cell>
          <cell r="U580">
            <v>3</v>
          </cell>
        </row>
        <row r="581">
          <cell r="A581" t="str">
            <v>TP-E1</v>
          </cell>
          <cell r="B581" t="str">
            <v>GS090276</v>
          </cell>
          <cell r="C581">
            <v>8</v>
          </cell>
          <cell r="D581" t="str">
            <v>GI090367</v>
          </cell>
          <cell r="E581">
            <v>20090318</v>
          </cell>
          <cell r="F581" t="str">
            <v>7334</v>
          </cell>
          <cell r="G581" t="str">
            <v>SEFI SAS</v>
          </cell>
          <cell r="H581" t="str">
            <v>STOCK SALES</v>
          </cell>
          <cell r="I581">
            <v>223</v>
          </cell>
          <cell r="J581" t="str">
            <v>Mar-2009</v>
          </cell>
          <cell r="K581" t="str">
            <v>Mar-2009</v>
          </cell>
          <cell r="L581" t="str">
            <v>GF</v>
          </cell>
          <cell r="M581" t="str">
            <v>INVERTER</v>
          </cell>
          <cell r="N581" t="str">
            <v>PCS</v>
          </cell>
          <cell r="O581">
            <v>235</v>
          </cell>
          <cell r="P581">
            <v>13</v>
          </cell>
          <cell r="Q581" t="str">
            <v>FUJI OTHERS</v>
          </cell>
          <cell r="R581">
            <v>0</v>
          </cell>
          <cell r="S581">
            <v>12.7125</v>
          </cell>
          <cell r="T581">
            <v>114.41249999999999</v>
          </cell>
          <cell r="U581">
            <v>9</v>
          </cell>
        </row>
        <row r="582">
          <cell r="A582" t="str">
            <v>TP-E1</v>
          </cell>
          <cell r="B582" t="str">
            <v>GS091024</v>
          </cell>
          <cell r="C582">
            <v>15</v>
          </cell>
          <cell r="D582" t="str">
            <v>GI091284</v>
          </cell>
          <cell r="E582">
            <v>20090320</v>
          </cell>
          <cell r="F582" t="str">
            <v>7506</v>
          </cell>
          <cell r="G582" t="str">
            <v>ELECTROBLUE SRL</v>
          </cell>
          <cell r="H582" t="str">
            <v>STOCK SALES</v>
          </cell>
          <cell r="I582">
            <v>221</v>
          </cell>
          <cell r="J582" t="str">
            <v>Mar-2009</v>
          </cell>
          <cell r="K582" t="str">
            <v>Mar-2009</v>
          </cell>
          <cell r="L582" t="str">
            <v>GF</v>
          </cell>
          <cell r="M582" t="str">
            <v>INVERTER</v>
          </cell>
          <cell r="N582" t="str">
            <v>PCS</v>
          </cell>
          <cell r="O582">
            <v>235</v>
          </cell>
          <cell r="P582">
            <v>13</v>
          </cell>
          <cell r="Q582" t="str">
            <v>FUJI OTHERS</v>
          </cell>
          <cell r="R582">
            <v>0</v>
          </cell>
          <cell r="S582">
            <v>12.7125</v>
          </cell>
          <cell r="T582">
            <v>25.425000000000001</v>
          </cell>
          <cell r="U582">
            <v>2</v>
          </cell>
        </row>
        <row r="583">
          <cell r="A583" t="str">
            <v>TP-G1</v>
          </cell>
          <cell r="B583" t="str">
            <v>GS090758</v>
          </cell>
          <cell r="C583">
            <v>4</v>
          </cell>
          <cell r="D583" t="str">
            <v>GI090936</v>
          </cell>
          <cell r="E583">
            <v>20090302</v>
          </cell>
          <cell r="F583" t="str">
            <v>7868</v>
          </cell>
          <cell r="G583" t="str">
            <v>CEA SRL</v>
          </cell>
          <cell r="H583" t="str">
            <v>STOCK SALES</v>
          </cell>
          <cell r="I583">
            <v>112</v>
          </cell>
          <cell r="J583" t="str">
            <v>Mar-2009</v>
          </cell>
          <cell r="K583" t="str">
            <v>Mar-2009</v>
          </cell>
          <cell r="L583" t="str">
            <v>GF</v>
          </cell>
          <cell r="M583" t="str">
            <v>INVERTER</v>
          </cell>
          <cell r="N583" t="str">
            <v>PCS</v>
          </cell>
          <cell r="O583">
            <v>113</v>
          </cell>
          <cell r="P583">
            <v>39</v>
          </cell>
          <cell r="Q583" t="str">
            <v>FUJI OTHERS</v>
          </cell>
          <cell r="R583">
            <v>0</v>
          </cell>
          <cell r="S583">
            <v>38.692799999999998</v>
          </cell>
          <cell r="T583">
            <v>38.692799999999998</v>
          </cell>
          <cell r="U583">
            <v>1</v>
          </cell>
        </row>
        <row r="584">
          <cell r="A584" t="str">
            <v>TP-G1</v>
          </cell>
          <cell r="B584" t="str">
            <v>GS090509</v>
          </cell>
          <cell r="C584">
            <v>3</v>
          </cell>
          <cell r="D584" t="str">
            <v>GI090950</v>
          </cell>
          <cell r="E584">
            <v>20090303</v>
          </cell>
          <cell r="F584" t="str">
            <v>4031</v>
          </cell>
          <cell r="G584" t="str">
            <v>GEA GRASSO GMBH</v>
          </cell>
          <cell r="H584" t="str">
            <v>STOCK SALES</v>
          </cell>
          <cell r="I584">
            <v>111</v>
          </cell>
          <cell r="J584" t="str">
            <v>Mar-2009</v>
          </cell>
          <cell r="K584" t="str">
            <v>Mar-2009</v>
          </cell>
          <cell r="L584" t="str">
            <v>GF</v>
          </cell>
          <cell r="M584" t="str">
            <v>INVERTER</v>
          </cell>
          <cell r="N584" t="str">
            <v>PCS</v>
          </cell>
          <cell r="O584">
            <v>113</v>
          </cell>
          <cell r="P584">
            <v>39</v>
          </cell>
          <cell r="Q584" t="str">
            <v>FUJI OTHERS</v>
          </cell>
          <cell r="R584">
            <v>0</v>
          </cell>
          <cell r="S584">
            <v>38.692799999999998</v>
          </cell>
          <cell r="T584">
            <v>38.692799999999998</v>
          </cell>
          <cell r="U584">
            <v>1</v>
          </cell>
        </row>
        <row r="585">
          <cell r="A585" t="str">
            <v>TP-G1</v>
          </cell>
          <cell r="B585" t="str">
            <v>GS091049</v>
          </cell>
          <cell r="C585">
            <v>1</v>
          </cell>
          <cell r="D585" t="str">
            <v>GI091301</v>
          </cell>
          <cell r="E585">
            <v>20090320</v>
          </cell>
          <cell r="F585" t="str">
            <v>4080</v>
          </cell>
          <cell r="G585" t="str">
            <v>SIDE SERVICIO INDUSTRIAL DE ELECTRONICA SA</v>
          </cell>
          <cell r="H585" t="str">
            <v>STOCK SALES</v>
          </cell>
          <cell r="I585">
            <v>110</v>
          </cell>
          <cell r="J585" t="str">
            <v>Mar-2009</v>
          </cell>
          <cell r="K585" t="str">
            <v>Mar-2009</v>
          </cell>
          <cell r="L585" t="str">
            <v>GF</v>
          </cell>
          <cell r="M585" t="str">
            <v>INVERTER</v>
          </cell>
          <cell r="N585" t="str">
            <v>PCS</v>
          </cell>
          <cell r="O585">
            <v>113</v>
          </cell>
          <cell r="P585">
            <v>39</v>
          </cell>
          <cell r="Q585" t="str">
            <v>FUJI OTHERS</v>
          </cell>
          <cell r="R585">
            <v>0</v>
          </cell>
          <cell r="S585">
            <v>38.692799999999998</v>
          </cell>
          <cell r="T585">
            <v>38.692799999999998</v>
          </cell>
          <cell r="U585">
            <v>1</v>
          </cell>
        </row>
        <row r="586">
          <cell r="A586" t="str">
            <v>TP-G1</v>
          </cell>
          <cell r="B586" t="str">
            <v>GS091060</v>
          </cell>
          <cell r="C586">
            <v>2</v>
          </cell>
          <cell r="D586" t="str">
            <v>GI091310</v>
          </cell>
          <cell r="E586">
            <v>20090325</v>
          </cell>
          <cell r="F586" t="str">
            <v>7095</v>
          </cell>
          <cell r="G586" t="str">
            <v>FUJI ELECTRIC FRANCE S.A.</v>
          </cell>
          <cell r="H586" t="str">
            <v>STOCK SALES</v>
          </cell>
          <cell r="I586">
            <v>108</v>
          </cell>
          <cell r="J586" t="str">
            <v>Mar-2009</v>
          </cell>
          <cell r="K586" t="str">
            <v>Mar-2009</v>
          </cell>
          <cell r="L586" t="str">
            <v>GF</v>
          </cell>
          <cell r="M586" t="str">
            <v>INVERTER</v>
          </cell>
          <cell r="N586" t="str">
            <v>PCS</v>
          </cell>
          <cell r="O586">
            <v>113</v>
          </cell>
          <cell r="P586">
            <v>39</v>
          </cell>
          <cell r="Q586" t="str">
            <v>FUJI OTHERS</v>
          </cell>
          <cell r="R586">
            <v>0</v>
          </cell>
          <cell r="S586">
            <v>38.692799999999998</v>
          </cell>
          <cell r="T586">
            <v>77.385599999999997</v>
          </cell>
          <cell r="U586">
            <v>2</v>
          </cell>
        </row>
        <row r="587">
          <cell r="A587" t="str">
            <v>TP-G1-ELS</v>
          </cell>
          <cell r="B587" t="str">
            <v>GS090841</v>
          </cell>
          <cell r="C587">
            <v>4</v>
          </cell>
          <cell r="D587" t="str">
            <v>GI091036</v>
          </cell>
          <cell r="E587">
            <v>20090304</v>
          </cell>
          <cell r="F587" t="str">
            <v>7684</v>
          </cell>
          <cell r="G587" t="str">
            <v>BEG S.R.L.</v>
          </cell>
          <cell r="H587" t="str">
            <v>STOCK SALES</v>
          </cell>
          <cell r="I587">
            <v>26</v>
          </cell>
          <cell r="J587" t="str">
            <v>Mar-2009</v>
          </cell>
          <cell r="K587" t="str">
            <v>Mar-2009</v>
          </cell>
          <cell r="L587" t="str">
            <v>GF</v>
          </cell>
          <cell r="M587" t="str">
            <v>INVERTER</v>
          </cell>
          <cell r="N587" t="str">
            <v>PCS</v>
          </cell>
          <cell r="O587">
            <v>28</v>
          </cell>
          <cell r="P587">
            <v>36</v>
          </cell>
          <cell r="Q587" t="str">
            <v>FUJI OTHERS</v>
          </cell>
          <cell r="R587">
            <v>0</v>
          </cell>
          <cell r="S587">
            <v>36.455100000000002</v>
          </cell>
          <cell r="T587">
            <v>72.910200000000003</v>
          </cell>
          <cell r="U587">
            <v>2</v>
          </cell>
        </row>
        <row r="588">
          <cell r="A588" t="str">
            <v>TP-G1-ELS</v>
          </cell>
          <cell r="B588" t="str">
            <v>GS090841</v>
          </cell>
          <cell r="C588">
            <v>5</v>
          </cell>
          <cell r="D588" t="str">
            <v>GI091036</v>
          </cell>
          <cell r="E588">
            <v>20090304</v>
          </cell>
          <cell r="F588" t="str">
            <v>7684</v>
          </cell>
          <cell r="G588" t="str">
            <v>BEG S.R.L.</v>
          </cell>
          <cell r="H588" t="str">
            <v>STOCK SALES</v>
          </cell>
          <cell r="I588">
            <v>25</v>
          </cell>
          <cell r="J588" t="str">
            <v>Mar-2009</v>
          </cell>
          <cell r="K588" t="str">
            <v>Mar-2009</v>
          </cell>
          <cell r="L588" t="str">
            <v>GF</v>
          </cell>
          <cell r="M588" t="str">
            <v>INVERTER</v>
          </cell>
          <cell r="N588" t="str">
            <v>PCS</v>
          </cell>
          <cell r="O588">
            <v>28</v>
          </cell>
          <cell r="P588">
            <v>36</v>
          </cell>
          <cell r="Q588" t="str">
            <v>FUJI OTHERS</v>
          </cell>
          <cell r="R588">
            <v>0</v>
          </cell>
          <cell r="S588">
            <v>36.455100000000002</v>
          </cell>
          <cell r="T588">
            <v>36.455100000000002</v>
          </cell>
          <cell r="U588">
            <v>1</v>
          </cell>
        </row>
        <row r="589">
          <cell r="A589" t="str">
            <v>TP-G1-ELS</v>
          </cell>
          <cell r="B589" t="str">
            <v>GS090761</v>
          </cell>
          <cell r="C589">
            <v>10</v>
          </cell>
          <cell r="D589" t="str">
            <v>GI091105</v>
          </cell>
          <cell r="E589">
            <v>20090306</v>
          </cell>
          <cell r="F589" t="str">
            <v>7848</v>
          </cell>
          <cell r="G589" t="str">
            <v>LM LIFTMATERIAL GMBH</v>
          </cell>
          <cell r="H589" t="str">
            <v>STOCK SALES</v>
          </cell>
          <cell r="I589">
            <v>24</v>
          </cell>
          <cell r="J589" t="str">
            <v>Mar-2009</v>
          </cell>
          <cell r="K589" t="str">
            <v>Mar-2009</v>
          </cell>
          <cell r="L589" t="str">
            <v>GF</v>
          </cell>
          <cell r="M589" t="str">
            <v>INVERTER</v>
          </cell>
          <cell r="N589" t="str">
            <v>PCS</v>
          </cell>
          <cell r="O589">
            <v>28</v>
          </cell>
          <cell r="P589">
            <v>36</v>
          </cell>
          <cell r="Q589" t="str">
            <v>FUJI OTHERS</v>
          </cell>
          <cell r="R589">
            <v>0</v>
          </cell>
          <cell r="S589">
            <v>36.455100000000002</v>
          </cell>
          <cell r="T589">
            <v>36.455100000000002</v>
          </cell>
          <cell r="U589">
            <v>1</v>
          </cell>
        </row>
        <row r="590">
          <cell r="A590" t="str">
            <v>TP-G1-ELS</v>
          </cell>
          <cell r="B590" t="str">
            <v>GS090841</v>
          </cell>
          <cell r="C590">
            <v>4</v>
          </cell>
          <cell r="D590" t="str">
            <v>GI091109</v>
          </cell>
          <cell r="E590">
            <v>20090309</v>
          </cell>
          <cell r="F590" t="str">
            <v>7684</v>
          </cell>
          <cell r="G590" t="str">
            <v>BEG S.R.L.</v>
          </cell>
          <cell r="H590" t="str">
            <v>STOCK SALES</v>
          </cell>
          <cell r="I590">
            <v>22</v>
          </cell>
          <cell r="J590" t="str">
            <v>Mar-2009</v>
          </cell>
          <cell r="K590" t="str">
            <v>Mar-2009</v>
          </cell>
          <cell r="L590" t="str">
            <v>GF</v>
          </cell>
          <cell r="M590" t="str">
            <v>INVERTER</v>
          </cell>
          <cell r="N590" t="str">
            <v>PCS</v>
          </cell>
          <cell r="O590">
            <v>28</v>
          </cell>
          <cell r="P590">
            <v>36</v>
          </cell>
          <cell r="Q590" t="str">
            <v>FUJI OTHERS</v>
          </cell>
          <cell r="R590">
            <v>0</v>
          </cell>
          <cell r="S590">
            <v>36.455100000000002</v>
          </cell>
          <cell r="T590">
            <v>72.910200000000003</v>
          </cell>
          <cell r="U590">
            <v>2</v>
          </cell>
        </row>
        <row r="591">
          <cell r="A591" t="str">
            <v>TP-G1-ELS</v>
          </cell>
          <cell r="B591" t="str">
            <v>GS090889</v>
          </cell>
          <cell r="C591">
            <v>2</v>
          </cell>
          <cell r="D591" t="str">
            <v>GI091109</v>
          </cell>
          <cell r="E591">
            <v>20090309</v>
          </cell>
          <cell r="F591" t="str">
            <v>7684</v>
          </cell>
          <cell r="G591" t="str">
            <v>BEG S.R.L.</v>
          </cell>
          <cell r="H591" t="str">
            <v>STOCK SALES</v>
          </cell>
          <cell r="I591">
            <v>21</v>
          </cell>
          <cell r="J591" t="str">
            <v>Mar-2009</v>
          </cell>
          <cell r="K591" t="str">
            <v>Mar-2009</v>
          </cell>
          <cell r="L591" t="str">
            <v>GF</v>
          </cell>
          <cell r="M591" t="str">
            <v>INVERTER</v>
          </cell>
          <cell r="N591" t="str">
            <v>PCS</v>
          </cell>
          <cell r="O591">
            <v>28</v>
          </cell>
          <cell r="P591">
            <v>36</v>
          </cell>
          <cell r="Q591" t="str">
            <v>FUJI OTHERS</v>
          </cell>
          <cell r="R591">
            <v>0</v>
          </cell>
          <cell r="S591">
            <v>36.455100000000002</v>
          </cell>
          <cell r="T591">
            <v>36.455100000000002</v>
          </cell>
          <cell r="U591">
            <v>1</v>
          </cell>
        </row>
        <row r="592">
          <cell r="A592" t="str">
            <v>ES2-24R-S-C</v>
          </cell>
          <cell r="B592" t="str">
            <v>GS090950</v>
          </cell>
          <cell r="C592">
            <v>13</v>
          </cell>
          <cell r="D592" t="str">
            <v>GI091221</v>
          </cell>
          <cell r="E592">
            <v>20090317</v>
          </cell>
          <cell r="F592" t="str">
            <v>7957</v>
          </cell>
          <cell r="G592" t="str">
            <v>SCHMITT AUFZ?GE GMBH</v>
          </cell>
          <cell r="H592" t="str">
            <v>STOCK SALES</v>
          </cell>
          <cell r="I592">
            <v>104</v>
          </cell>
          <cell r="J592" t="str">
            <v>Mar-2009</v>
          </cell>
          <cell r="K592" t="str">
            <v>Mar-2009</v>
          </cell>
          <cell r="L592" t="str">
            <v>GF</v>
          </cell>
          <cell r="M592" t="str">
            <v>INVERTER</v>
          </cell>
          <cell r="N592" t="str">
            <v>PCS</v>
          </cell>
          <cell r="O592">
            <v>148</v>
          </cell>
          <cell r="P592">
            <v>72</v>
          </cell>
          <cell r="Q592" t="str">
            <v>FUJI OTHERS</v>
          </cell>
          <cell r="R592">
            <v>0</v>
          </cell>
          <cell r="S592">
            <v>72.440899999999999</v>
          </cell>
          <cell r="T592">
            <v>72.440899999999999</v>
          </cell>
          <cell r="U592">
            <v>1</v>
          </cell>
        </row>
        <row r="593">
          <cell r="A593" t="str">
            <v>ES2-24R-S-C</v>
          </cell>
          <cell r="B593" t="str">
            <v>GS091129</v>
          </cell>
          <cell r="C593">
            <v>15</v>
          </cell>
          <cell r="D593" t="str">
            <v>GI091393</v>
          </cell>
          <cell r="E593">
            <v>20090326</v>
          </cell>
          <cell r="F593" t="str">
            <v>7489</v>
          </cell>
          <cell r="G593" t="str">
            <v>ALPHA MOTION S. A.</v>
          </cell>
          <cell r="H593" t="str">
            <v>STOCK SALES</v>
          </cell>
          <cell r="I593">
            <v>99</v>
          </cell>
          <cell r="J593" t="str">
            <v>Mar-2009</v>
          </cell>
          <cell r="K593" t="str">
            <v>Mar-2009</v>
          </cell>
          <cell r="L593" t="str">
            <v>GF</v>
          </cell>
          <cell r="M593" t="str">
            <v>INVERTER</v>
          </cell>
          <cell r="N593" t="str">
            <v>PCS</v>
          </cell>
          <cell r="O593">
            <v>148</v>
          </cell>
          <cell r="P593">
            <v>72</v>
          </cell>
          <cell r="Q593" t="str">
            <v>FUJI OTHERS</v>
          </cell>
          <cell r="R593">
            <v>0</v>
          </cell>
          <cell r="S593">
            <v>72.440899999999999</v>
          </cell>
          <cell r="T593">
            <v>362.2045</v>
          </cell>
          <cell r="U593">
            <v>5</v>
          </cell>
        </row>
        <row r="594">
          <cell r="A594" t="str">
            <v>ES2-24R-S-C</v>
          </cell>
          <cell r="B594" t="str">
            <v>GS090937</v>
          </cell>
          <cell r="C594">
            <v>13</v>
          </cell>
          <cell r="D594" t="str">
            <v>GI091427</v>
          </cell>
          <cell r="E594">
            <v>20090326</v>
          </cell>
          <cell r="F594" t="str">
            <v>7710</v>
          </cell>
          <cell r="G594" t="str">
            <v>NEW LIFT GMBH</v>
          </cell>
          <cell r="H594" t="str">
            <v>STOCK SALES</v>
          </cell>
          <cell r="I594">
            <v>98</v>
          </cell>
          <cell r="J594" t="str">
            <v>Mar-2009</v>
          </cell>
          <cell r="K594" t="str">
            <v>Mar-2009</v>
          </cell>
          <cell r="L594" t="str">
            <v>GF</v>
          </cell>
          <cell r="M594" t="str">
            <v>INVERTER</v>
          </cell>
          <cell r="N594" t="str">
            <v>PCS</v>
          </cell>
          <cell r="O594">
            <v>148</v>
          </cell>
          <cell r="P594">
            <v>72</v>
          </cell>
          <cell r="Q594" t="str">
            <v>FUJI OTHERS</v>
          </cell>
          <cell r="R594">
            <v>0</v>
          </cell>
          <cell r="S594">
            <v>72.440899999999999</v>
          </cell>
          <cell r="T594">
            <v>72.440899999999999</v>
          </cell>
          <cell r="U594">
            <v>1</v>
          </cell>
        </row>
        <row r="595">
          <cell r="A595" t="str">
            <v>ES2-24R-S-C</v>
          </cell>
          <cell r="B595" t="str">
            <v>GS090539</v>
          </cell>
          <cell r="C595">
            <v>5</v>
          </cell>
          <cell r="D595" t="str">
            <v>GI091516</v>
          </cell>
          <cell r="E595">
            <v>20090331</v>
          </cell>
          <cell r="F595" t="str">
            <v>7848</v>
          </cell>
          <cell r="G595" t="str">
            <v>LM LIFTMATERIAL GMBH</v>
          </cell>
          <cell r="H595" t="str">
            <v>STOCK SALES</v>
          </cell>
          <cell r="I595">
            <v>97</v>
          </cell>
          <cell r="J595" t="str">
            <v>Mar-2009</v>
          </cell>
          <cell r="K595" t="str">
            <v>Mar-2009</v>
          </cell>
          <cell r="L595" t="str">
            <v>GF</v>
          </cell>
          <cell r="M595" t="str">
            <v>INVERTER</v>
          </cell>
          <cell r="N595" t="str">
            <v>PCS</v>
          </cell>
          <cell r="O595">
            <v>148</v>
          </cell>
          <cell r="P595">
            <v>72</v>
          </cell>
          <cell r="Q595" t="str">
            <v>FUJI OTHERS</v>
          </cell>
          <cell r="R595">
            <v>0</v>
          </cell>
          <cell r="S595">
            <v>72.440899999999999</v>
          </cell>
          <cell r="T595">
            <v>72.440899999999999</v>
          </cell>
          <cell r="U595">
            <v>1</v>
          </cell>
        </row>
        <row r="596">
          <cell r="A596" t="str">
            <v>ES2-24R-S-C</v>
          </cell>
          <cell r="B596" t="str">
            <v>GS084308</v>
          </cell>
          <cell r="C596">
            <v>5</v>
          </cell>
          <cell r="D596" t="str">
            <v>GI091518</v>
          </cell>
          <cell r="E596">
            <v>20090331</v>
          </cell>
          <cell r="F596" t="str">
            <v>7848</v>
          </cell>
          <cell r="G596" t="str">
            <v>LM LIFTMATERIAL GMBH</v>
          </cell>
          <cell r="H596" t="str">
            <v>STOCK SALES</v>
          </cell>
          <cell r="I596">
            <v>96</v>
          </cell>
          <cell r="J596" t="str">
            <v>Mar-2009</v>
          </cell>
          <cell r="K596" t="str">
            <v>Mar-2009</v>
          </cell>
          <cell r="L596" t="str">
            <v>GF</v>
          </cell>
          <cell r="M596" t="str">
            <v>INVERTER</v>
          </cell>
          <cell r="N596" t="str">
            <v>PCS</v>
          </cell>
          <cell r="O596">
            <v>148</v>
          </cell>
          <cell r="P596">
            <v>72</v>
          </cell>
          <cell r="Q596" t="str">
            <v>FUJI OTHERS</v>
          </cell>
          <cell r="R596">
            <v>0</v>
          </cell>
          <cell r="S596">
            <v>72.440899999999999</v>
          </cell>
          <cell r="T596">
            <v>72.440899999999999</v>
          </cell>
          <cell r="U596">
            <v>1</v>
          </cell>
        </row>
        <row r="597">
          <cell r="A597" t="str">
            <v>ES2-24R-S-C</v>
          </cell>
          <cell r="B597" t="str">
            <v>GS084307</v>
          </cell>
          <cell r="C597">
            <v>5</v>
          </cell>
          <cell r="D597" t="str">
            <v>GI091519</v>
          </cell>
          <cell r="E597">
            <v>20090331</v>
          </cell>
          <cell r="F597" t="str">
            <v>7848</v>
          </cell>
          <cell r="G597" t="str">
            <v>LM LIFTMATERIAL GMBH</v>
          </cell>
          <cell r="H597" t="str">
            <v>STOCK SALES</v>
          </cell>
          <cell r="I597">
            <v>95</v>
          </cell>
          <cell r="J597" t="str">
            <v>Mar-2009</v>
          </cell>
          <cell r="K597" t="str">
            <v>Mar-2009</v>
          </cell>
          <cell r="L597" t="str">
            <v>GF</v>
          </cell>
          <cell r="M597" t="str">
            <v>INVERTER</v>
          </cell>
          <cell r="N597" t="str">
            <v>PCS</v>
          </cell>
          <cell r="O597">
            <v>148</v>
          </cell>
          <cell r="P597">
            <v>72</v>
          </cell>
          <cell r="Q597" t="str">
            <v>FUJI OTHERS</v>
          </cell>
          <cell r="R597">
            <v>0</v>
          </cell>
          <cell r="S597">
            <v>72.440899999999999</v>
          </cell>
          <cell r="T597">
            <v>72.440899999999999</v>
          </cell>
          <cell r="U597">
            <v>1</v>
          </cell>
        </row>
        <row r="598">
          <cell r="A598" t="str">
            <v>ES2-24R-S-C</v>
          </cell>
          <cell r="B598" t="str">
            <v>GS084306</v>
          </cell>
          <cell r="C598">
            <v>5</v>
          </cell>
          <cell r="D598" t="str">
            <v>GI091520</v>
          </cell>
          <cell r="E598">
            <v>20090331</v>
          </cell>
          <cell r="F598" t="str">
            <v>7848</v>
          </cell>
          <cell r="G598" t="str">
            <v>LM LIFTMATERIAL GMBH</v>
          </cell>
          <cell r="H598" t="str">
            <v>STOCK SALES</v>
          </cell>
          <cell r="I598">
            <v>94</v>
          </cell>
          <cell r="J598" t="str">
            <v>Mar-2009</v>
          </cell>
          <cell r="K598" t="str">
            <v>Mar-2009</v>
          </cell>
          <cell r="L598" t="str">
            <v>GF</v>
          </cell>
          <cell r="M598" t="str">
            <v>INVERTER</v>
          </cell>
          <cell r="N598" t="str">
            <v>PCS</v>
          </cell>
          <cell r="O598">
            <v>148</v>
          </cell>
          <cell r="P598">
            <v>72</v>
          </cell>
          <cell r="Q598" t="str">
            <v>FUJI OTHERS</v>
          </cell>
          <cell r="R598">
            <v>0</v>
          </cell>
          <cell r="S598">
            <v>72.440899999999999</v>
          </cell>
          <cell r="T598">
            <v>72.440899999999999</v>
          </cell>
          <cell r="U598">
            <v>1</v>
          </cell>
        </row>
        <row r="599">
          <cell r="A599" t="str">
            <v>ES2-24R-S-C</v>
          </cell>
          <cell r="B599" t="str">
            <v>GS084305</v>
          </cell>
          <cell r="C599">
            <v>5</v>
          </cell>
          <cell r="D599" t="str">
            <v>GI091521</v>
          </cell>
          <cell r="E599">
            <v>20090331</v>
          </cell>
          <cell r="F599" t="str">
            <v>7848</v>
          </cell>
          <cell r="G599" t="str">
            <v>LM LIFTMATERIAL GMBH</v>
          </cell>
          <cell r="H599" t="str">
            <v>STOCK SALES</v>
          </cell>
          <cell r="I599">
            <v>93</v>
          </cell>
          <cell r="J599" t="str">
            <v>Mar-2009</v>
          </cell>
          <cell r="K599" t="str">
            <v>Mar-2009</v>
          </cell>
          <cell r="L599" t="str">
            <v>GF</v>
          </cell>
          <cell r="M599" t="str">
            <v>INVERTER</v>
          </cell>
          <cell r="N599" t="str">
            <v>PCS</v>
          </cell>
          <cell r="O599">
            <v>148</v>
          </cell>
          <cell r="P599">
            <v>72</v>
          </cell>
          <cell r="Q599" t="str">
            <v>FUJI OTHERS</v>
          </cell>
          <cell r="R599">
            <v>0</v>
          </cell>
          <cell r="S599">
            <v>72.440899999999999</v>
          </cell>
          <cell r="T599">
            <v>72.440899999999999</v>
          </cell>
          <cell r="U599">
            <v>1</v>
          </cell>
        </row>
        <row r="600">
          <cell r="A600" t="str">
            <v>ES2-24R-S-C</v>
          </cell>
          <cell r="B600" t="str">
            <v>GS084304</v>
          </cell>
          <cell r="C600">
            <v>5</v>
          </cell>
          <cell r="D600" t="str">
            <v>GI091522</v>
          </cell>
          <cell r="E600">
            <v>20090331</v>
          </cell>
          <cell r="F600" t="str">
            <v>7848</v>
          </cell>
          <cell r="G600" t="str">
            <v>LM LIFTMATERIAL GMBH</v>
          </cell>
          <cell r="H600" t="str">
            <v>STOCK SALES</v>
          </cell>
          <cell r="I600">
            <v>92</v>
          </cell>
          <cell r="J600" t="str">
            <v>Mar-2009</v>
          </cell>
          <cell r="K600" t="str">
            <v>Mar-2009</v>
          </cell>
          <cell r="L600" t="str">
            <v>GF</v>
          </cell>
          <cell r="M600" t="str">
            <v>INVERTER</v>
          </cell>
          <cell r="N600" t="str">
            <v>PCS</v>
          </cell>
          <cell r="O600">
            <v>148</v>
          </cell>
          <cell r="P600">
            <v>72</v>
          </cell>
          <cell r="Q600" t="str">
            <v>FUJI OTHERS</v>
          </cell>
          <cell r="R600">
            <v>0</v>
          </cell>
          <cell r="S600">
            <v>72.440899999999999</v>
          </cell>
          <cell r="T600">
            <v>72.440899999999999</v>
          </cell>
          <cell r="U600">
            <v>1</v>
          </cell>
        </row>
        <row r="601">
          <cell r="A601" t="str">
            <v>ES2-24R-S-C</v>
          </cell>
          <cell r="B601" t="str">
            <v>GS084340</v>
          </cell>
          <cell r="C601">
            <v>5</v>
          </cell>
          <cell r="D601" t="str">
            <v>GI091523</v>
          </cell>
          <cell r="E601">
            <v>20090331</v>
          </cell>
          <cell r="F601" t="str">
            <v>7848</v>
          </cell>
          <cell r="G601" t="str">
            <v>LM LIFTMATERIAL GMBH</v>
          </cell>
          <cell r="H601" t="str">
            <v>STOCK SALES</v>
          </cell>
          <cell r="I601">
            <v>91</v>
          </cell>
          <cell r="J601" t="str">
            <v>Mar-2009</v>
          </cell>
          <cell r="K601" t="str">
            <v>Mar-2009</v>
          </cell>
          <cell r="L601" t="str">
            <v>GF</v>
          </cell>
          <cell r="M601" t="str">
            <v>INVERTER</v>
          </cell>
          <cell r="N601" t="str">
            <v>PCS</v>
          </cell>
          <cell r="O601">
            <v>148</v>
          </cell>
          <cell r="P601">
            <v>72</v>
          </cell>
          <cell r="Q601" t="str">
            <v>FUJI OTHERS</v>
          </cell>
          <cell r="R601">
            <v>0</v>
          </cell>
          <cell r="S601">
            <v>72.440899999999999</v>
          </cell>
          <cell r="T601">
            <v>72.440899999999999</v>
          </cell>
          <cell r="U601">
            <v>1</v>
          </cell>
        </row>
        <row r="602">
          <cell r="A602" t="str">
            <v>ES2-24R-S-C</v>
          </cell>
          <cell r="B602" t="str">
            <v>GS084339</v>
          </cell>
          <cell r="C602">
            <v>5</v>
          </cell>
          <cell r="D602" t="str">
            <v>GI091524</v>
          </cell>
          <cell r="E602">
            <v>20090331</v>
          </cell>
          <cell r="F602" t="str">
            <v>7848</v>
          </cell>
          <cell r="G602" t="str">
            <v>LM LIFTMATERIAL GMBH</v>
          </cell>
          <cell r="H602" t="str">
            <v>STOCK SALES</v>
          </cell>
          <cell r="I602">
            <v>90</v>
          </cell>
          <cell r="J602" t="str">
            <v>Mar-2009</v>
          </cell>
          <cell r="K602" t="str">
            <v>Mar-2009</v>
          </cell>
          <cell r="L602" t="str">
            <v>GF</v>
          </cell>
          <cell r="M602" t="str">
            <v>INVERTER</v>
          </cell>
          <cell r="N602" t="str">
            <v>PCS</v>
          </cell>
          <cell r="O602">
            <v>148</v>
          </cell>
          <cell r="P602">
            <v>72</v>
          </cell>
          <cell r="Q602" t="str">
            <v>FUJI OTHERS</v>
          </cell>
          <cell r="R602">
            <v>0</v>
          </cell>
          <cell r="S602">
            <v>72.440899999999999</v>
          </cell>
          <cell r="T602">
            <v>72.440899999999999</v>
          </cell>
          <cell r="U602">
            <v>1</v>
          </cell>
        </row>
        <row r="603">
          <cell r="A603" t="str">
            <v>ES2-24R-S-C</v>
          </cell>
          <cell r="B603" t="str">
            <v>GS084338</v>
          </cell>
          <cell r="C603">
            <v>5</v>
          </cell>
          <cell r="D603" t="str">
            <v>GI091525</v>
          </cell>
          <cell r="E603">
            <v>20090331</v>
          </cell>
          <cell r="F603" t="str">
            <v>7848</v>
          </cell>
          <cell r="G603" t="str">
            <v>LM LIFTMATERIAL GMBH</v>
          </cell>
          <cell r="H603" t="str">
            <v>STOCK SALES</v>
          </cell>
          <cell r="I603">
            <v>89</v>
          </cell>
          <cell r="J603" t="str">
            <v>Mar-2009</v>
          </cell>
          <cell r="K603" t="str">
            <v>Mar-2009</v>
          </cell>
          <cell r="L603" t="str">
            <v>GF</v>
          </cell>
          <cell r="M603" t="str">
            <v>INVERTER</v>
          </cell>
          <cell r="N603" t="str">
            <v>PCS</v>
          </cell>
          <cell r="O603">
            <v>148</v>
          </cell>
          <cell r="P603">
            <v>72</v>
          </cell>
          <cell r="Q603" t="str">
            <v>FUJI OTHERS</v>
          </cell>
          <cell r="R603">
            <v>0</v>
          </cell>
          <cell r="S603">
            <v>72.440899999999999</v>
          </cell>
          <cell r="T603">
            <v>72.440899999999999</v>
          </cell>
          <cell r="U603">
            <v>1</v>
          </cell>
        </row>
        <row r="604">
          <cell r="A604" t="str">
            <v>ES2-24R-S-N</v>
          </cell>
          <cell r="B604" t="str">
            <v>GS090889</v>
          </cell>
          <cell r="C604">
            <v>1</v>
          </cell>
          <cell r="D604" t="str">
            <v>GI091109</v>
          </cell>
          <cell r="E604">
            <v>20090309</v>
          </cell>
          <cell r="F604" t="str">
            <v>7684</v>
          </cell>
          <cell r="G604" t="str">
            <v>BEG S.R.L.</v>
          </cell>
          <cell r="H604" t="str">
            <v>STOCK SALES</v>
          </cell>
          <cell r="I604">
            <v>41</v>
          </cell>
          <cell r="J604" t="str">
            <v>Mar-2009</v>
          </cell>
          <cell r="K604" t="str">
            <v>Mar-2009</v>
          </cell>
          <cell r="L604" t="str">
            <v>GF</v>
          </cell>
          <cell r="M604" t="str">
            <v>INVERTER</v>
          </cell>
          <cell r="N604" t="str">
            <v>PCS</v>
          </cell>
          <cell r="O604">
            <v>42</v>
          </cell>
          <cell r="P604">
            <v>68</v>
          </cell>
          <cell r="Q604" t="str">
            <v>FUJI OTHERS</v>
          </cell>
          <cell r="R604">
            <v>0</v>
          </cell>
          <cell r="S604">
            <v>67.7</v>
          </cell>
          <cell r="T604">
            <v>67.7</v>
          </cell>
          <cell r="U604">
            <v>1</v>
          </cell>
        </row>
        <row r="605">
          <cell r="A605" t="str">
            <v>EST-100R-S-N</v>
          </cell>
          <cell r="B605" t="str">
            <v>GS090972</v>
          </cell>
          <cell r="C605">
            <v>11</v>
          </cell>
          <cell r="D605" t="str">
            <v>GI091279</v>
          </cell>
          <cell r="E605">
            <v>20090323</v>
          </cell>
          <cell r="F605" t="str">
            <v>4021</v>
          </cell>
          <cell r="G605" t="str">
            <v>BORGALTO, S.R.L.</v>
          </cell>
          <cell r="H605" t="str">
            <v>STOCK SALES</v>
          </cell>
          <cell r="I605">
            <v>4</v>
          </cell>
          <cell r="J605" t="str">
            <v>Mar-2009</v>
          </cell>
          <cell r="K605" t="str">
            <v>Mar-2009</v>
          </cell>
          <cell r="L605" t="str">
            <v>GF</v>
          </cell>
          <cell r="M605" t="str">
            <v>INVERTER</v>
          </cell>
          <cell r="N605" t="str">
            <v>PCS</v>
          </cell>
          <cell r="O605">
            <v>10</v>
          </cell>
          <cell r="P605">
            <v>33</v>
          </cell>
          <cell r="Q605" t="str">
            <v>FUJI OTHERS</v>
          </cell>
          <cell r="R605">
            <v>0</v>
          </cell>
          <cell r="S605">
            <v>32.700000000000003</v>
          </cell>
          <cell r="T605">
            <v>32.700000000000003</v>
          </cell>
          <cell r="U605">
            <v>1</v>
          </cell>
        </row>
        <row r="606">
          <cell r="A606" t="str">
            <v>EST-100R-S-N</v>
          </cell>
          <cell r="B606" t="str">
            <v>GS090954</v>
          </cell>
          <cell r="C606">
            <v>6</v>
          </cell>
          <cell r="D606" t="str">
            <v>GI091367</v>
          </cell>
          <cell r="E606">
            <v>20090324</v>
          </cell>
          <cell r="F606" t="str">
            <v>7489</v>
          </cell>
          <cell r="G606" t="str">
            <v>ALPHA MOTION S. A.</v>
          </cell>
          <cell r="H606" t="str">
            <v>STOCK SALES</v>
          </cell>
          <cell r="I606">
            <v>18</v>
          </cell>
          <cell r="J606" t="str">
            <v>Mar-2009</v>
          </cell>
          <cell r="K606" t="str">
            <v>Mar-2009</v>
          </cell>
          <cell r="L606" t="str">
            <v>GF</v>
          </cell>
          <cell r="M606" t="str">
            <v>INVERTER</v>
          </cell>
          <cell r="N606" t="str">
            <v>PCS</v>
          </cell>
          <cell r="O606">
            <v>10</v>
          </cell>
          <cell r="P606">
            <v>33</v>
          </cell>
          <cell r="Q606" t="str">
            <v>FUJI OTHERS</v>
          </cell>
          <cell r="R606">
            <v>0</v>
          </cell>
          <cell r="S606">
            <v>32.700000000000003</v>
          </cell>
          <cell r="T606">
            <v>523.20000000000005</v>
          </cell>
          <cell r="U606">
            <v>16</v>
          </cell>
        </row>
        <row r="607">
          <cell r="A607" t="str">
            <v>EST-100R-S-N</v>
          </cell>
          <cell r="B607" t="str">
            <v>GS090977</v>
          </cell>
          <cell r="C607">
            <v>5</v>
          </cell>
          <cell r="D607" t="str">
            <v>GI091426</v>
          </cell>
          <cell r="E607">
            <v>20090326</v>
          </cell>
          <cell r="F607" t="str">
            <v>7320</v>
          </cell>
          <cell r="G607" t="str">
            <v>STRACK LIFT AUTOMATION GMBH</v>
          </cell>
          <cell r="H607" t="str">
            <v>STOCK SALES</v>
          </cell>
          <cell r="I607">
            <v>17</v>
          </cell>
          <cell r="J607" t="str">
            <v>Mar-2009</v>
          </cell>
          <cell r="K607" t="str">
            <v>Mar-2009</v>
          </cell>
          <cell r="L607" t="str">
            <v>GF</v>
          </cell>
          <cell r="M607" t="str">
            <v>INVERTER</v>
          </cell>
          <cell r="N607" t="str">
            <v>PCS</v>
          </cell>
          <cell r="O607">
            <v>10</v>
          </cell>
          <cell r="P607">
            <v>33</v>
          </cell>
          <cell r="Q607" t="str">
            <v>FUJI OTHERS</v>
          </cell>
          <cell r="R607">
            <v>0</v>
          </cell>
          <cell r="S607">
            <v>32.700000000000003</v>
          </cell>
          <cell r="T607">
            <v>32.700000000000003</v>
          </cell>
          <cell r="U607">
            <v>1</v>
          </cell>
        </row>
        <row r="608">
          <cell r="A608" t="str">
            <v>EST-47R-S-N</v>
          </cell>
          <cell r="B608" t="str">
            <v>GS090987</v>
          </cell>
          <cell r="C608">
            <v>4</v>
          </cell>
          <cell r="D608" t="str">
            <v>GI091278</v>
          </cell>
          <cell r="E608">
            <v>20090319</v>
          </cell>
          <cell r="F608" t="str">
            <v>7772</v>
          </cell>
          <cell r="G608" t="str">
            <v>SELE, S.R.L.</v>
          </cell>
          <cell r="H608" t="str">
            <v>STOCK SALES</v>
          </cell>
          <cell r="I608">
            <v>128</v>
          </cell>
          <cell r="J608" t="str">
            <v>Mar-2009</v>
          </cell>
          <cell r="K608" t="str">
            <v>Mar-2009</v>
          </cell>
          <cell r="L608" t="str">
            <v>GF</v>
          </cell>
          <cell r="M608" t="str">
            <v>INVERTER</v>
          </cell>
          <cell r="N608" t="str">
            <v>PCS</v>
          </cell>
          <cell r="O608">
            <v>129</v>
          </cell>
          <cell r="P608">
            <v>39</v>
          </cell>
          <cell r="Q608" t="str">
            <v>FUJI OTHERS</v>
          </cell>
          <cell r="R608">
            <v>0</v>
          </cell>
          <cell r="S608">
            <v>39.042099999999998</v>
          </cell>
          <cell r="T608">
            <v>39.042099999999998</v>
          </cell>
          <cell r="U608">
            <v>1</v>
          </cell>
        </row>
        <row r="609">
          <cell r="A609" t="str">
            <v>EST-47R-S-N</v>
          </cell>
          <cell r="B609" t="str">
            <v>GS090972</v>
          </cell>
          <cell r="C609">
            <v>13</v>
          </cell>
          <cell r="D609" t="str">
            <v>GI091279</v>
          </cell>
          <cell r="E609">
            <v>20090323</v>
          </cell>
          <cell r="F609" t="str">
            <v>4021</v>
          </cell>
          <cell r="G609" t="str">
            <v>BORGALTO, S.R.L.</v>
          </cell>
          <cell r="H609" t="str">
            <v>STOCK SALES</v>
          </cell>
          <cell r="I609">
            <v>126</v>
          </cell>
          <cell r="J609" t="str">
            <v>Mar-2009</v>
          </cell>
          <cell r="K609" t="str">
            <v>Mar-2009</v>
          </cell>
          <cell r="L609" t="str">
            <v>GF</v>
          </cell>
          <cell r="M609" t="str">
            <v>INVERTER</v>
          </cell>
          <cell r="N609" t="str">
            <v>PCS</v>
          </cell>
          <cell r="O609">
            <v>129</v>
          </cell>
          <cell r="P609">
            <v>39</v>
          </cell>
          <cell r="Q609" t="str">
            <v>FUJI OTHERS</v>
          </cell>
          <cell r="R609">
            <v>0</v>
          </cell>
          <cell r="S609">
            <v>39.042099999999998</v>
          </cell>
          <cell r="T609">
            <v>78.084199999999996</v>
          </cell>
          <cell r="U609">
            <v>2</v>
          </cell>
        </row>
        <row r="610">
          <cell r="A610" t="str">
            <v>EST-47R-S-N</v>
          </cell>
          <cell r="B610" t="str">
            <v>GS091125</v>
          </cell>
          <cell r="C610">
            <v>8</v>
          </cell>
          <cell r="D610" t="str">
            <v>GI091419</v>
          </cell>
          <cell r="E610">
            <v>20090326</v>
          </cell>
          <cell r="F610" t="str">
            <v>7760</v>
          </cell>
          <cell r="G610" t="str">
            <v>BIMEX SRL</v>
          </cell>
          <cell r="H610" t="str">
            <v>STOCK SALES</v>
          </cell>
          <cell r="I610">
            <v>124</v>
          </cell>
          <cell r="J610" t="str">
            <v>Mar-2009</v>
          </cell>
          <cell r="K610" t="str">
            <v>Mar-2009</v>
          </cell>
          <cell r="L610" t="str">
            <v>GF</v>
          </cell>
          <cell r="M610" t="str">
            <v>INVERTER</v>
          </cell>
          <cell r="N610" t="str">
            <v>PCS</v>
          </cell>
          <cell r="O610">
            <v>129</v>
          </cell>
          <cell r="P610">
            <v>39</v>
          </cell>
          <cell r="Q610" t="str">
            <v>FUJI OTHERS</v>
          </cell>
          <cell r="R610">
            <v>0</v>
          </cell>
          <cell r="S610">
            <v>39.042099999999998</v>
          </cell>
          <cell r="T610">
            <v>78.084199999999996</v>
          </cell>
          <cell r="U610">
            <v>2</v>
          </cell>
        </row>
        <row r="611">
          <cell r="A611" t="str">
            <v>EST-47R-S-N</v>
          </cell>
          <cell r="B611" t="str">
            <v>GS091129</v>
          </cell>
          <cell r="C611">
            <v>10</v>
          </cell>
          <cell r="D611" t="str">
            <v>GI091393</v>
          </cell>
          <cell r="E611">
            <v>20090326</v>
          </cell>
          <cell r="F611" t="str">
            <v>7489</v>
          </cell>
          <cell r="G611" t="str">
            <v>ALPHA MOTION S. A.</v>
          </cell>
          <cell r="H611" t="str">
            <v>STOCK SALES</v>
          </cell>
          <cell r="I611">
            <v>113</v>
          </cell>
          <cell r="J611" t="str">
            <v>Mar-2009</v>
          </cell>
          <cell r="K611" t="str">
            <v>Mar-2009</v>
          </cell>
          <cell r="L611" t="str">
            <v>GF</v>
          </cell>
          <cell r="M611" t="str">
            <v>INVERTER</v>
          </cell>
          <cell r="N611" t="str">
            <v>PCS</v>
          </cell>
          <cell r="O611">
            <v>129</v>
          </cell>
          <cell r="P611">
            <v>39</v>
          </cell>
          <cell r="Q611" t="str">
            <v>FUJI OTHERS</v>
          </cell>
          <cell r="R611">
            <v>0</v>
          </cell>
          <cell r="S611">
            <v>39.042099999999998</v>
          </cell>
          <cell r="T611">
            <v>429.4631</v>
          </cell>
          <cell r="U611">
            <v>11</v>
          </cell>
        </row>
        <row r="612">
          <cell r="A612" t="str">
            <v>EST2-47R-S-C</v>
          </cell>
          <cell r="B612" t="str">
            <v>GS090444</v>
          </cell>
          <cell r="C612">
            <v>5</v>
          </cell>
          <cell r="D612" t="str">
            <v>GI091515</v>
          </cell>
          <cell r="E612">
            <v>20090331</v>
          </cell>
          <cell r="F612" t="str">
            <v>7848</v>
          </cell>
          <cell r="G612" t="str">
            <v>LM LIFTMATERIAL GMBH</v>
          </cell>
          <cell r="H612" t="str">
            <v>STOCK SALES</v>
          </cell>
          <cell r="I612">
            <v>194</v>
          </cell>
          <cell r="J612" t="str">
            <v>Mar-2009</v>
          </cell>
          <cell r="K612" t="str">
            <v>Mar-2009</v>
          </cell>
          <cell r="L612" t="str">
            <v>GF</v>
          </cell>
          <cell r="M612" t="str">
            <v>INVERTER</v>
          </cell>
          <cell r="N612" t="str">
            <v>PCS</v>
          </cell>
          <cell r="O612">
            <v>195</v>
          </cell>
          <cell r="P612">
            <v>57</v>
          </cell>
          <cell r="Q612" t="str">
            <v>FUJI OTHERS</v>
          </cell>
          <cell r="R612">
            <v>0</v>
          </cell>
          <cell r="S612">
            <v>57.460900000000002</v>
          </cell>
          <cell r="T612">
            <v>57.460900000000002</v>
          </cell>
          <cell r="U612">
            <v>1</v>
          </cell>
        </row>
        <row r="613">
          <cell r="A613" t="str">
            <v>EST2-47R-S-C</v>
          </cell>
          <cell r="B613" t="str">
            <v>GS090446</v>
          </cell>
          <cell r="C613">
            <v>5</v>
          </cell>
          <cell r="D613" t="str">
            <v>GI091517</v>
          </cell>
          <cell r="E613">
            <v>20090331</v>
          </cell>
          <cell r="F613" t="str">
            <v>7848</v>
          </cell>
          <cell r="G613" t="str">
            <v>LM LIFTMATERIAL GMBH</v>
          </cell>
          <cell r="H613" t="str">
            <v>STOCK SALES</v>
          </cell>
          <cell r="I613">
            <v>193</v>
          </cell>
          <cell r="J613" t="str">
            <v>Mar-2009</v>
          </cell>
          <cell r="K613" t="str">
            <v>Mar-2009</v>
          </cell>
          <cell r="L613" t="str">
            <v>GF</v>
          </cell>
          <cell r="M613" t="str">
            <v>INVERTER</v>
          </cell>
          <cell r="N613" t="str">
            <v>PCS</v>
          </cell>
          <cell r="O613">
            <v>195</v>
          </cell>
          <cell r="P613">
            <v>57</v>
          </cell>
          <cell r="Q613" t="str">
            <v>FUJI OTHERS</v>
          </cell>
          <cell r="R613">
            <v>0</v>
          </cell>
          <cell r="S613">
            <v>57.460900000000002</v>
          </cell>
          <cell r="T613">
            <v>57.460900000000002</v>
          </cell>
          <cell r="U613">
            <v>1</v>
          </cell>
        </row>
        <row r="614">
          <cell r="A614" t="str">
            <v>G11-FAN7.5</v>
          </cell>
          <cell r="B614" t="str">
            <v>GS091120</v>
          </cell>
          <cell r="C614">
            <v>2</v>
          </cell>
          <cell r="D614" t="str">
            <v>GI091381</v>
          </cell>
          <cell r="E614">
            <v>20090325</v>
          </cell>
          <cell r="F614" t="str">
            <v>4047</v>
          </cell>
          <cell r="G614" t="str">
            <v>SEMO-TEC LACKIER-UND TROCKNUNGSTECHNIK GMBH</v>
          </cell>
          <cell r="H614" t="str">
            <v>STOCK SALES</v>
          </cell>
          <cell r="I614">
            <v>152</v>
          </cell>
          <cell r="J614" t="str">
            <v>Mar-2009</v>
          </cell>
          <cell r="K614" t="str">
            <v>Mar-2009</v>
          </cell>
          <cell r="L614" t="str">
            <v>GF</v>
          </cell>
          <cell r="M614" t="str">
            <v>INVERTER</v>
          </cell>
          <cell r="N614" t="str">
            <v>PCS</v>
          </cell>
          <cell r="O614">
            <v>181</v>
          </cell>
          <cell r="P614">
            <v>8</v>
          </cell>
          <cell r="Q614" t="str">
            <v>FUJI OTHERS</v>
          </cell>
          <cell r="R614">
            <v>0</v>
          </cell>
          <cell r="S614">
            <v>7.5525000000000002</v>
          </cell>
          <cell r="T614">
            <v>7.5525000000000002</v>
          </cell>
          <cell r="U614">
            <v>1</v>
          </cell>
        </row>
        <row r="615">
          <cell r="A615" t="str">
            <v>G11-FAN7.5</v>
          </cell>
          <cell r="B615" t="str">
            <v>GS091150</v>
          </cell>
          <cell r="C615">
            <v>1</v>
          </cell>
          <cell r="D615" t="str">
            <v>GI091435</v>
          </cell>
          <cell r="E615">
            <v>20090327</v>
          </cell>
          <cell r="F615" t="str">
            <v>4049</v>
          </cell>
          <cell r="G615" t="str">
            <v>WALL GMBH</v>
          </cell>
          <cell r="H615" t="str">
            <v>STOCK SALES</v>
          </cell>
          <cell r="I615">
            <v>150</v>
          </cell>
          <cell r="J615" t="str">
            <v>Mar-2009</v>
          </cell>
          <cell r="K615" t="str">
            <v>Mar-2009</v>
          </cell>
          <cell r="L615" t="str">
            <v>GF</v>
          </cell>
          <cell r="M615" t="str">
            <v>INVERTER</v>
          </cell>
          <cell r="N615" t="str">
            <v>PCS</v>
          </cell>
          <cell r="O615">
            <v>181</v>
          </cell>
          <cell r="P615">
            <v>8</v>
          </cell>
          <cell r="Q615" t="str">
            <v>FUJI OTHERS</v>
          </cell>
          <cell r="R615">
            <v>0</v>
          </cell>
          <cell r="S615">
            <v>7.5525000000000002</v>
          </cell>
          <cell r="T615">
            <v>15.105</v>
          </cell>
          <cell r="U615">
            <v>2</v>
          </cell>
        </row>
        <row r="616">
          <cell r="A616" t="str">
            <v>G11-PPCB4-11</v>
          </cell>
          <cell r="B616" t="str">
            <v>GS090942</v>
          </cell>
          <cell r="C616">
            <v>1</v>
          </cell>
          <cell r="D616" t="str">
            <v>GI091157</v>
          </cell>
          <cell r="E616">
            <v>20090312</v>
          </cell>
          <cell r="F616" t="str">
            <v>1301</v>
          </cell>
          <cell r="G616" t="str">
            <v>MVR - MOTORI, VENTILATORI, RIDUTTORI S.R.L.</v>
          </cell>
          <cell r="H616" t="str">
            <v>STOCK SALES</v>
          </cell>
          <cell r="I616">
            <v>6</v>
          </cell>
          <cell r="J616" t="str">
            <v>Mar-2009</v>
          </cell>
          <cell r="K616" t="str">
            <v>Mar-2009</v>
          </cell>
          <cell r="L616" t="str">
            <v>GF</v>
          </cell>
          <cell r="M616" t="str">
            <v>INVERTER</v>
          </cell>
          <cell r="N616" t="str">
            <v>PCS</v>
          </cell>
          <cell r="O616">
            <v>7</v>
          </cell>
          <cell r="P616">
            <v>75</v>
          </cell>
          <cell r="Q616" t="str">
            <v>FUJI OTHERS</v>
          </cell>
          <cell r="R616">
            <v>0</v>
          </cell>
          <cell r="S616">
            <v>72.110900000000001</v>
          </cell>
          <cell r="T616">
            <v>72.110900000000001</v>
          </cell>
          <cell r="U616">
            <v>1</v>
          </cell>
        </row>
        <row r="617">
          <cell r="A617" t="str">
            <v>G11-PPCB4-18.5</v>
          </cell>
          <cell r="B617" t="str">
            <v>GS090942</v>
          </cell>
          <cell r="C617">
            <v>2</v>
          </cell>
          <cell r="D617" t="str">
            <v>GI091157</v>
          </cell>
          <cell r="E617">
            <v>20090312</v>
          </cell>
          <cell r="F617" t="str">
            <v>1301</v>
          </cell>
          <cell r="G617" t="str">
            <v>MVR - MOTORI, VENTILATORI, RIDUTTORI S.R.L.</v>
          </cell>
          <cell r="H617" t="str">
            <v>STOCK SALES</v>
          </cell>
          <cell r="I617">
            <v>10</v>
          </cell>
          <cell r="J617" t="str">
            <v>Mar-2009</v>
          </cell>
          <cell r="K617" t="str">
            <v>Mar-2009</v>
          </cell>
          <cell r="L617" t="str">
            <v>GF</v>
          </cell>
          <cell r="M617" t="str">
            <v>INVERTER</v>
          </cell>
          <cell r="N617" t="str">
            <v>PCS</v>
          </cell>
          <cell r="O617">
            <v>11</v>
          </cell>
          <cell r="P617">
            <v>82</v>
          </cell>
          <cell r="Q617" t="str">
            <v>FUJI OTHERS</v>
          </cell>
          <cell r="R617">
            <v>0</v>
          </cell>
          <cell r="S617">
            <v>81.964299999999994</v>
          </cell>
          <cell r="T617">
            <v>81.964299999999994</v>
          </cell>
          <cell r="U617">
            <v>1</v>
          </cell>
        </row>
        <row r="618">
          <cell r="A618" t="str">
            <v>G11-PPCB4-3.7</v>
          </cell>
          <cell r="B618" t="str">
            <v>GS091141</v>
          </cell>
          <cell r="C618">
            <v>1</v>
          </cell>
          <cell r="D618" t="str">
            <v>GI091430</v>
          </cell>
          <cell r="E618">
            <v>20090326</v>
          </cell>
          <cell r="F618" t="str">
            <v>1301</v>
          </cell>
          <cell r="G618" t="str">
            <v>MVR - MOTORI, VENTILATORI, RIDUTTORI S.R.L.</v>
          </cell>
          <cell r="H618" t="str">
            <v>STOCK SALES</v>
          </cell>
          <cell r="I618">
            <v>3</v>
          </cell>
          <cell r="J618" t="str">
            <v>Mar-2009</v>
          </cell>
          <cell r="K618" t="str">
            <v>Mar-2009</v>
          </cell>
          <cell r="L618" t="str">
            <v>GF</v>
          </cell>
          <cell r="M618" t="str">
            <v>INVERTER</v>
          </cell>
          <cell r="N618" t="str">
            <v>PCS</v>
          </cell>
          <cell r="O618">
            <v>4</v>
          </cell>
          <cell r="P618">
            <v>54</v>
          </cell>
          <cell r="Q618" t="str">
            <v>FUJI OTHERS</v>
          </cell>
          <cell r="R618">
            <v>0</v>
          </cell>
          <cell r="S618">
            <v>53.997999999999998</v>
          </cell>
          <cell r="T618">
            <v>53.997999999999998</v>
          </cell>
          <cell r="U618">
            <v>1</v>
          </cell>
        </row>
        <row r="619">
          <cell r="A619" t="str">
            <v>G11-PPCB4-5.5</v>
          </cell>
          <cell r="B619" t="str">
            <v>GS091070</v>
          </cell>
          <cell r="C619">
            <v>1</v>
          </cell>
          <cell r="D619" t="str">
            <v>GI091318</v>
          </cell>
          <cell r="E619">
            <v>20090320</v>
          </cell>
          <cell r="F619" t="str">
            <v>4450</v>
          </cell>
          <cell r="G619" t="str">
            <v>FUJI ELECTRIC FA SUCURSAL EN ESPA?A</v>
          </cell>
          <cell r="H619" t="str">
            <v>STOCK SALES</v>
          </cell>
          <cell r="I619">
            <v>9</v>
          </cell>
          <cell r="J619" t="str">
            <v>Mar-2009</v>
          </cell>
          <cell r="K619" t="str">
            <v>Mar-2009</v>
          </cell>
          <cell r="L619" t="str">
            <v>GF</v>
          </cell>
          <cell r="M619" t="str">
            <v>INVERTER</v>
          </cell>
          <cell r="N619" t="str">
            <v>PCS</v>
          </cell>
          <cell r="O619">
            <v>10</v>
          </cell>
          <cell r="P619">
            <v>62</v>
          </cell>
          <cell r="Q619" t="str">
            <v>FUJI OTHERS</v>
          </cell>
          <cell r="R619">
            <v>0</v>
          </cell>
          <cell r="S619">
            <v>62.110300000000002</v>
          </cell>
          <cell r="T619">
            <v>62.110300000000002</v>
          </cell>
          <cell r="U619">
            <v>1</v>
          </cell>
        </row>
        <row r="620">
          <cell r="A620" t="str">
            <v>G9-FAN7.5</v>
          </cell>
          <cell r="B620" t="str">
            <v>GS090354</v>
          </cell>
          <cell r="C620">
            <v>1</v>
          </cell>
          <cell r="D620" t="str">
            <v>GI091088</v>
          </cell>
          <cell r="E620">
            <v>20090306</v>
          </cell>
          <cell r="F620" t="str">
            <v>4810</v>
          </cell>
          <cell r="G620" t="str">
            <v>SST SERVO-SYSTEMTECHNIK GMBH</v>
          </cell>
          <cell r="H620" t="str">
            <v>STOCK SALES</v>
          </cell>
          <cell r="I620">
            <v>17</v>
          </cell>
          <cell r="J620" t="str">
            <v>Mar-2009</v>
          </cell>
          <cell r="K620" t="str">
            <v>Mar-2009</v>
          </cell>
          <cell r="L620" t="str">
            <v>GF</v>
          </cell>
          <cell r="M620" t="str">
            <v>INVERTER</v>
          </cell>
          <cell r="N620" t="str">
            <v>PCS</v>
          </cell>
          <cell r="O620">
            <v>12</v>
          </cell>
          <cell r="P620">
            <v>16</v>
          </cell>
          <cell r="Q620" t="str">
            <v>FUJI OTHERS</v>
          </cell>
          <cell r="R620">
            <v>0</v>
          </cell>
          <cell r="S620">
            <v>16.195</v>
          </cell>
          <cell r="T620">
            <v>80.974999999999994</v>
          </cell>
          <cell r="U620">
            <v>5</v>
          </cell>
        </row>
        <row r="621">
          <cell r="A621" t="str">
            <v>HF5E2537</v>
          </cell>
          <cell r="B621" t="str">
            <v>GS090894</v>
          </cell>
          <cell r="C621">
            <v>3</v>
          </cell>
          <cell r="D621" t="str">
            <v>GI091115</v>
          </cell>
          <cell r="E621">
            <v>20090311</v>
          </cell>
          <cell r="F621" t="str">
            <v>1701</v>
          </cell>
          <cell r="G621" t="str">
            <v>CMTS LIMITED</v>
          </cell>
          <cell r="H621" t="str">
            <v>STOCK SALES</v>
          </cell>
          <cell r="I621">
            <v>0</v>
          </cell>
          <cell r="J621" t="str">
            <v>Mar-2009</v>
          </cell>
          <cell r="K621" t="str">
            <v>Mar-2009</v>
          </cell>
          <cell r="L621" t="str">
            <v>GF</v>
          </cell>
          <cell r="M621" t="str">
            <v>INVERTER</v>
          </cell>
          <cell r="N621" t="str">
            <v>PCS</v>
          </cell>
          <cell r="O621">
            <v>1</v>
          </cell>
          <cell r="P621">
            <v>134</v>
          </cell>
          <cell r="Q621" t="str">
            <v>FUJI OTHERS</v>
          </cell>
          <cell r="R621">
            <v>0</v>
          </cell>
          <cell r="S621">
            <v>134.31</v>
          </cell>
          <cell r="T621">
            <v>134.31</v>
          </cell>
          <cell r="U621">
            <v>1</v>
          </cell>
        </row>
        <row r="622">
          <cell r="A622" t="str">
            <v>HF5F4401D</v>
          </cell>
          <cell r="B622" t="str">
            <v>GS090894</v>
          </cell>
          <cell r="C622">
            <v>4</v>
          </cell>
          <cell r="D622" t="str">
            <v>GI091115</v>
          </cell>
          <cell r="E622">
            <v>20090311</v>
          </cell>
          <cell r="F622" t="str">
            <v>1701</v>
          </cell>
          <cell r="G622" t="str">
            <v>CMTS LIMITED</v>
          </cell>
          <cell r="H622" t="str">
            <v>STOCK SALES</v>
          </cell>
          <cell r="I622">
            <v>1</v>
          </cell>
          <cell r="J622" t="str">
            <v>Mar-2009</v>
          </cell>
          <cell r="K622" t="str">
            <v>Mar-2009</v>
          </cell>
          <cell r="L622" t="str">
            <v>GF</v>
          </cell>
          <cell r="M622" t="str">
            <v>INVERTER</v>
          </cell>
          <cell r="N622" t="str">
            <v>PCS</v>
          </cell>
          <cell r="O622">
            <v>2</v>
          </cell>
          <cell r="P622">
            <v>411</v>
          </cell>
          <cell r="Q622" t="str">
            <v>FUJI OTHERS</v>
          </cell>
          <cell r="R622">
            <v>0</v>
          </cell>
          <cell r="S622">
            <v>410.73250000000002</v>
          </cell>
          <cell r="T622">
            <v>410.73250000000002</v>
          </cell>
          <cell r="U622">
            <v>1</v>
          </cell>
        </row>
        <row r="623">
          <cell r="A623" t="str">
            <v>OFLE-210A-4</v>
          </cell>
          <cell r="B623" t="str">
            <v>GS090623</v>
          </cell>
          <cell r="C623">
            <v>12</v>
          </cell>
          <cell r="D623" t="str">
            <v>GI091376</v>
          </cell>
          <cell r="E623">
            <v>20090325</v>
          </cell>
          <cell r="F623" t="str">
            <v>7950</v>
          </cell>
          <cell r="G623" t="str">
            <v>FUJI ELECTRIC FA EUROPE (CH) GMBH</v>
          </cell>
          <cell r="H623" t="str">
            <v>STOCK SALES</v>
          </cell>
          <cell r="I623">
            <v>0</v>
          </cell>
          <cell r="J623" t="str">
            <v>Mar-2009</v>
          </cell>
          <cell r="K623" t="str">
            <v>Mar-2009</v>
          </cell>
          <cell r="L623" t="str">
            <v>GF</v>
          </cell>
          <cell r="M623" t="str">
            <v>INVERTER</v>
          </cell>
          <cell r="N623" t="str">
            <v>PCS</v>
          </cell>
          <cell r="O623">
            <v>0</v>
          </cell>
          <cell r="P623">
            <v>1340</v>
          </cell>
          <cell r="Q623" t="str">
            <v>FUJI OTHERS</v>
          </cell>
          <cell r="R623">
            <v>0</v>
          </cell>
          <cell r="S623">
            <v>1340.16</v>
          </cell>
          <cell r="T623">
            <v>1340.16</v>
          </cell>
          <cell r="U623">
            <v>1</v>
          </cell>
        </row>
        <row r="624">
          <cell r="A624" t="str">
            <v>OFLE-3.5A-4</v>
          </cell>
          <cell r="B624" t="str">
            <v>GS090623</v>
          </cell>
          <cell r="C624">
            <v>13</v>
          </cell>
          <cell r="D624" t="str">
            <v>GI091273</v>
          </cell>
          <cell r="E624">
            <v>20090319</v>
          </cell>
          <cell r="F624" t="str">
            <v>7950</v>
          </cell>
          <cell r="G624" t="str">
            <v>FUJI ELECTRIC FA EUROPE (CH) GMBH</v>
          </cell>
          <cell r="H624" t="str">
            <v>STOCK SALES</v>
          </cell>
          <cell r="I624">
            <v>1</v>
          </cell>
          <cell r="J624" t="str">
            <v>Mar-2009</v>
          </cell>
          <cell r="K624" t="str">
            <v>Mar-2009</v>
          </cell>
          <cell r="L624" t="str">
            <v>GF</v>
          </cell>
          <cell r="M624" t="str">
            <v>INVERTER</v>
          </cell>
          <cell r="N624" t="str">
            <v>PCS</v>
          </cell>
          <cell r="O624">
            <v>0</v>
          </cell>
          <cell r="P624">
            <v>127</v>
          </cell>
          <cell r="Q624" t="str">
            <v>FUJI OTHERS</v>
          </cell>
          <cell r="R624">
            <v>0</v>
          </cell>
          <cell r="S624">
            <v>126.88</v>
          </cell>
          <cell r="T624">
            <v>1015.04</v>
          </cell>
          <cell r="U624">
            <v>8</v>
          </cell>
        </row>
        <row r="625">
          <cell r="A625" t="str">
            <v>OFLE-3.5A-4</v>
          </cell>
          <cell r="B625" t="str">
            <v>GS090603</v>
          </cell>
          <cell r="C625">
            <v>11</v>
          </cell>
          <cell r="D625" t="str">
            <v>GI091275</v>
          </cell>
          <cell r="E625">
            <v>20090319</v>
          </cell>
          <cell r="F625" t="str">
            <v>7950</v>
          </cell>
          <cell r="G625" t="str">
            <v>FUJI ELECTRIC FA EUROPE (CH) GMBH</v>
          </cell>
          <cell r="H625" t="str">
            <v>STOCK SALES</v>
          </cell>
          <cell r="I625">
            <v>0</v>
          </cell>
          <cell r="J625" t="str">
            <v>Mar-2009</v>
          </cell>
          <cell r="K625" t="str">
            <v>Mar-2009</v>
          </cell>
          <cell r="L625" t="str">
            <v>GF</v>
          </cell>
          <cell r="M625" t="str">
            <v>INVERTER</v>
          </cell>
          <cell r="N625" t="str">
            <v>PCS</v>
          </cell>
          <cell r="O625">
            <v>0</v>
          </cell>
          <cell r="P625">
            <v>127</v>
          </cell>
          <cell r="Q625" t="str">
            <v>FUJI OTHERS</v>
          </cell>
          <cell r="R625">
            <v>0</v>
          </cell>
          <cell r="S625">
            <v>126.88</v>
          </cell>
          <cell r="T625">
            <v>126.88</v>
          </cell>
          <cell r="U625">
            <v>1</v>
          </cell>
        </row>
        <row r="626">
          <cell r="A626" t="str">
            <v>OFLE-4.5A-4</v>
          </cell>
          <cell r="B626" t="str">
            <v>GS090623</v>
          </cell>
          <cell r="C626">
            <v>14</v>
          </cell>
          <cell r="D626" t="str">
            <v>GI091044</v>
          </cell>
          <cell r="E626">
            <v>20090310</v>
          </cell>
          <cell r="F626" t="str">
            <v>7950</v>
          </cell>
          <cell r="G626" t="str">
            <v>FUJI ELECTRIC FA EUROPE (CH) GMBH</v>
          </cell>
          <cell r="H626" t="str">
            <v>STOCK SALES</v>
          </cell>
          <cell r="I626">
            <v>18</v>
          </cell>
          <cell r="J626" t="str">
            <v>Mar-2009</v>
          </cell>
          <cell r="K626" t="str">
            <v>Mar-2009</v>
          </cell>
          <cell r="L626" t="str">
            <v>GF</v>
          </cell>
          <cell r="M626" t="str">
            <v>INVERTER</v>
          </cell>
          <cell r="N626" t="str">
            <v>PCS</v>
          </cell>
          <cell r="O626">
            <v>20</v>
          </cell>
          <cell r="P626">
            <v>109</v>
          </cell>
          <cell r="Q626" t="str">
            <v>FUJI OTHERS</v>
          </cell>
          <cell r="R626">
            <v>0</v>
          </cell>
          <cell r="S626">
            <v>108.5793</v>
          </cell>
          <cell r="T626">
            <v>217.15860000000001</v>
          </cell>
          <cell r="U626">
            <v>2</v>
          </cell>
        </row>
        <row r="627">
          <cell r="A627" t="str">
            <v>OFLE-4.5A-4</v>
          </cell>
          <cell r="B627" t="str">
            <v>GS090964</v>
          </cell>
          <cell r="C627">
            <v>5</v>
          </cell>
          <cell r="D627" t="str">
            <v>GI091196</v>
          </cell>
          <cell r="E627">
            <v>20090313</v>
          </cell>
          <cell r="F627" t="str">
            <v>7274</v>
          </cell>
          <cell r="G627" t="str">
            <v>SAM GMBH</v>
          </cell>
          <cell r="H627" t="str">
            <v>STOCK SALES</v>
          </cell>
          <cell r="I627">
            <v>15</v>
          </cell>
          <cell r="J627" t="str">
            <v>Mar-2009</v>
          </cell>
          <cell r="K627" t="str">
            <v>Mar-2009</v>
          </cell>
          <cell r="L627" t="str">
            <v>GF</v>
          </cell>
          <cell r="M627" t="str">
            <v>INVERTER</v>
          </cell>
          <cell r="N627" t="str">
            <v>PCS</v>
          </cell>
          <cell r="O627">
            <v>20</v>
          </cell>
          <cell r="P627">
            <v>109</v>
          </cell>
          <cell r="Q627" t="str">
            <v>FUJI OTHERS</v>
          </cell>
          <cell r="R627">
            <v>0</v>
          </cell>
          <cell r="S627">
            <v>108.5793</v>
          </cell>
          <cell r="T627">
            <v>325.73790000000002</v>
          </cell>
          <cell r="U627">
            <v>3</v>
          </cell>
        </row>
        <row r="628">
          <cell r="A628" t="str">
            <v>OFLE-8A-4</v>
          </cell>
          <cell r="B628" t="str">
            <v>GS090941</v>
          </cell>
          <cell r="C628">
            <v>1</v>
          </cell>
          <cell r="D628" t="str">
            <v>GI091153</v>
          </cell>
          <cell r="E628">
            <v>20090313</v>
          </cell>
          <cell r="F628" t="str">
            <v>7095</v>
          </cell>
          <cell r="G628" t="str">
            <v>FUJI ELECTRIC FRANCE S.A.</v>
          </cell>
          <cell r="H628" t="str">
            <v>STOCK SALES</v>
          </cell>
          <cell r="I628">
            <v>8</v>
          </cell>
          <cell r="J628" t="str">
            <v>Mar-2009</v>
          </cell>
          <cell r="K628" t="str">
            <v>Mar-2009</v>
          </cell>
          <cell r="L628" t="str">
            <v>GF</v>
          </cell>
          <cell r="M628" t="str">
            <v>INVERTER</v>
          </cell>
          <cell r="N628" t="str">
            <v>PCS</v>
          </cell>
          <cell r="O628">
            <v>9</v>
          </cell>
          <cell r="P628">
            <v>159</v>
          </cell>
          <cell r="Q628" t="str">
            <v>FUJI OTHERS</v>
          </cell>
          <cell r="R628">
            <v>0</v>
          </cell>
          <cell r="S628">
            <v>159.16810000000001</v>
          </cell>
          <cell r="T628">
            <v>159.16810000000001</v>
          </cell>
          <cell r="U628">
            <v>1</v>
          </cell>
        </row>
        <row r="629">
          <cell r="A629" t="str">
            <v>OFLE-8A-4</v>
          </cell>
          <cell r="B629" t="str">
            <v>GS090971</v>
          </cell>
          <cell r="C629">
            <v>4</v>
          </cell>
          <cell r="D629" t="str">
            <v>GI091201</v>
          </cell>
          <cell r="E629">
            <v>20090313</v>
          </cell>
          <cell r="F629" t="str">
            <v>7274</v>
          </cell>
          <cell r="G629" t="str">
            <v>SAM GMBH</v>
          </cell>
          <cell r="H629" t="str">
            <v>STOCK SALES</v>
          </cell>
          <cell r="I629">
            <v>7</v>
          </cell>
          <cell r="J629" t="str">
            <v>Mar-2009</v>
          </cell>
          <cell r="K629" t="str">
            <v>Mar-2009</v>
          </cell>
          <cell r="L629" t="str">
            <v>GF</v>
          </cell>
          <cell r="M629" t="str">
            <v>INVERTER</v>
          </cell>
          <cell r="N629" t="str">
            <v>PCS</v>
          </cell>
          <cell r="O629">
            <v>9</v>
          </cell>
          <cell r="P629">
            <v>159</v>
          </cell>
          <cell r="Q629" t="str">
            <v>FUJI OTHERS</v>
          </cell>
          <cell r="R629">
            <v>0</v>
          </cell>
          <cell r="S629">
            <v>159.16810000000001</v>
          </cell>
          <cell r="T629">
            <v>159.16810000000001</v>
          </cell>
          <cell r="U629">
            <v>1</v>
          </cell>
        </row>
        <row r="630">
          <cell r="A630" t="str">
            <v>OFLE-8A-4</v>
          </cell>
          <cell r="B630" t="str">
            <v>GS091074</v>
          </cell>
          <cell r="C630">
            <v>4</v>
          </cell>
          <cell r="D630" t="str">
            <v>GI091351</v>
          </cell>
          <cell r="E630">
            <v>20090323</v>
          </cell>
          <cell r="F630" t="str">
            <v>7274</v>
          </cell>
          <cell r="G630" t="str">
            <v>SAM GMBH</v>
          </cell>
          <cell r="H630" t="str">
            <v>STOCK SALES</v>
          </cell>
          <cell r="I630">
            <v>5</v>
          </cell>
          <cell r="J630" t="str">
            <v>Mar-2009</v>
          </cell>
          <cell r="K630" t="str">
            <v>Mar-2009</v>
          </cell>
          <cell r="L630" t="str">
            <v>GF</v>
          </cell>
          <cell r="M630" t="str">
            <v>INVERTER</v>
          </cell>
          <cell r="N630" t="str">
            <v>PCS</v>
          </cell>
          <cell r="O630">
            <v>9</v>
          </cell>
          <cell r="P630">
            <v>159</v>
          </cell>
          <cell r="Q630" t="str">
            <v>FUJI OTHERS</v>
          </cell>
          <cell r="R630">
            <v>0</v>
          </cell>
          <cell r="S630">
            <v>159.16810000000001</v>
          </cell>
          <cell r="T630">
            <v>318.33620000000002</v>
          </cell>
          <cell r="U630">
            <v>2</v>
          </cell>
        </row>
        <row r="631">
          <cell r="A631" t="str">
            <v>OFLE-8A-4</v>
          </cell>
          <cell r="B631" t="str">
            <v>GS091163</v>
          </cell>
          <cell r="C631">
            <v>4</v>
          </cell>
          <cell r="D631" t="str">
            <v>GI091451</v>
          </cell>
          <cell r="E631">
            <v>20090327</v>
          </cell>
          <cell r="F631" t="str">
            <v>7274</v>
          </cell>
          <cell r="G631" t="str">
            <v>SAM GMBH</v>
          </cell>
          <cell r="H631" t="str">
            <v>STOCK SALES</v>
          </cell>
          <cell r="I631">
            <v>3</v>
          </cell>
          <cell r="J631" t="str">
            <v>Mar-2009</v>
          </cell>
          <cell r="K631" t="str">
            <v>Mar-2009</v>
          </cell>
          <cell r="L631" t="str">
            <v>GF</v>
          </cell>
          <cell r="M631" t="str">
            <v>INVERTER</v>
          </cell>
          <cell r="N631" t="str">
            <v>PCS</v>
          </cell>
          <cell r="O631">
            <v>9</v>
          </cell>
          <cell r="P631">
            <v>159</v>
          </cell>
          <cell r="Q631" t="str">
            <v>FUJI OTHERS</v>
          </cell>
          <cell r="R631">
            <v>0</v>
          </cell>
          <cell r="S631">
            <v>159.16810000000001</v>
          </cell>
          <cell r="T631">
            <v>318.33620000000002</v>
          </cell>
          <cell r="U631">
            <v>2</v>
          </cell>
        </row>
        <row r="632">
          <cell r="A632" t="str">
            <v>OFLE-90A-4</v>
          </cell>
          <cell r="B632" t="str">
            <v>GS084441</v>
          </cell>
          <cell r="C632">
            <v>5</v>
          </cell>
          <cell r="D632" t="str">
            <v>GI091147</v>
          </cell>
          <cell r="E632">
            <v>20090311</v>
          </cell>
          <cell r="F632" t="str">
            <v>7950</v>
          </cell>
          <cell r="G632" t="str">
            <v>FUJI ELECTRIC FA EUROPE (CH) GMBH</v>
          </cell>
          <cell r="H632" t="str">
            <v>STOCK SALES</v>
          </cell>
          <cell r="I632">
            <v>0</v>
          </cell>
          <cell r="J632" t="str">
            <v>Mar-2009</v>
          </cell>
          <cell r="K632" t="str">
            <v>Mar-2009</v>
          </cell>
          <cell r="L632" t="str">
            <v>GF</v>
          </cell>
          <cell r="M632" t="str">
            <v>INVERTER</v>
          </cell>
          <cell r="N632" t="str">
            <v>PCS</v>
          </cell>
          <cell r="O632">
            <v>0</v>
          </cell>
          <cell r="P632">
            <v>735</v>
          </cell>
          <cell r="Q632" t="str">
            <v>FUJI OTHERS</v>
          </cell>
          <cell r="R632">
            <v>0</v>
          </cell>
          <cell r="S632">
            <v>734.54</v>
          </cell>
          <cell r="T632">
            <v>734.54</v>
          </cell>
          <cell r="U632">
            <v>1</v>
          </cell>
        </row>
        <row r="633">
          <cell r="A633" t="str">
            <v>OPC-C1-RB</v>
          </cell>
          <cell r="B633" t="str">
            <v>GS090787</v>
          </cell>
          <cell r="C633">
            <v>1</v>
          </cell>
          <cell r="D633" t="str">
            <v>GI091026</v>
          </cell>
          <cell r="E633">
            <v>20090305</v>
          </cell>
          <cell r="F633" t="str">
            <v>7016</v>
          </cell>
          <cell r="G633" t="str">
            <v>WALTER MEILE GMBH</v>
          </cell>
          <cell r="H633" t="str">
            <v>STOCK SALES</v>
          </cell>
          <cell r="I633">
            <v>56</v>
          </cell>
          <cell r="J633" t="str">
            <v>Mar-2009</v>
          </cell>
          <cell r="K633" t="str">
            <v>Mar-2009</v>
          </cell>
          <cell r="L633" t="str">
            <v>GF</v>
          </cell>
          <cell r="M633" t="str">
            <v>INVERTER</v>
          </cell>
          <cell r="N633" t="str">
            <v>PCS</v>
          </cell>
          <cell r="O633">
            <v>76</v>
          </cell>
          <cell r="P633">
            <v>13</v>
          </cell>
          <cell r="Q633" t="str">
            <v>FUJI OTHERS</v>
          </cell>
          <cell r="R633">
            <v>0</v>
          </cell>
          <cell r="S633">
            <v>12.899900000000001</v>
          </cell>
          <cell r="T633">
            <v>257.99799999999999</v>
          </cell>
          <cell r="U633">
            <v>20</v>
          </cell>
        </row>
        <row r="634">
          <cell r="A634" t="str">
            <v>OPC-G11S-PG</v>
          </cell>
          <cell r="B634" t="str">
            <v>GS090814</v>
          </cell>
          <cell r="C634">
            <v>3</v>
          </cell>
          <cell r="D634" t="str">
            <v>GI091000</v>
          </cell>
          <cell r="E634">
            <v>20090303</v>
          </cell>
          <cell r="F634" t="str">
            <v>4450</v>
          </cell>
          <cell r="G634" t="str">
            <v>FUJI ELECTRIC FA SUCURSAL EN ESPA?A</v>
          </cell>
          <cell r="H634" t="str">
            <v>STOCK SALES</v>
          </cell>
          <cell r="I634">
            <v>363</v>
          </cell>
          <cell r="J634" t="str">
            <v>Mar-2009</v>
          </cell>
          <cell r="K634" t="str">
            <v>Mar-2009</v>
          </cell>
          <cell r="L634" t="str">
            <v>GF</v>
          </cell>
          <cell r="M634" t="str">
            <v>INVERTER</v>
          </cell>
          <cell r="N634" t="str">
            <v>PCS</v>
          </cell>
          <cell r="O634">
            <v>365</v>
          </cell>
          <cell r="P634">
            <v>58</v>
          </cell>
          <cell r="Q634" t="str">
            <v>FUJI OTHERS</v>
          </cell>
          <cell r="R634">
            <v>0</v>
          </cell>
          <cell r="S634">
            <v>58.025700000000001</v>
          </cell>
          <cell r="T634">
            <v>116.0514</v>
          </cell>
          <cell r="U634">
            <v>2</v>
          </cell>
        </row>
        <row r="635">
          <cell r="A635" t="str">
            <v>OPC-G11S-PG</v>
          </cell>
          <cell r="B635" t="str">
            <v>GS090985</v>
          </cell>
          <cell r="C635">
            <v>3</v>
          </cell>
          <cell r="D635" t="str">
            <v>GI091208</v>
          </cell>
          <cell r="E635">
            <v>20090316</v>
          </cell>
          <cell r="F635" t="str">
            <v>1301</v>
          </cell>
          <cell r="G635" t="str">
            <v>MVR - MOTORI, VENTILATORI, RIDUTTORI S.R.L.</v>
          </cell>
          <cell r="H635" t="str">
            <v>STOCK SALES</v>
          </cell>
          <cell r="I635">
            <v>358</v>
          </cell>
          <cell r="J635" t="str">
            <v>Mar-2009</v>
          </cell>
          <cell r="K635" t="str">
            <v>Mar-2009</v>
          </cell>
          <cell r="L635" t="str">
            <v>GF</v>
          </cell>
          <cell r="M635" t="str">
            <v>INVERTER</v>
          </cell>
          <cell r="N635" t="str">
            <v>PCS</v>
          </cell>
          <cell r="O635">
            <v>365</v>
          </cell>
          <cell r="P635">
            <v>58</v>
          </cell>
          <cell r="Q635" t="str">
            <v>FUJI OTHERS</v>
          </cell>
          <cell r="R635">
            <v>0</v>
          </cell>
          <cell r="S635">
            <v>58.025700000000001</v>
          </cell>
          <cell r="T635">
            <v>290.12850000000003</v>
          </cell>
          <cell r="U635">
            <v>5</v>
          </cell>
        </row>
        <row r="636">
          <cell r="A636" t="str">
            <v>OPC-G11S-PG</v>
          </cell>
          <cell r="B636" t="str">
            <v>GS090659</v>
          </cell>
          <cell r="C636">
            <v>4</v>
          </cell>
          <cell r="D636" t="str">
            <v>GI091112</v>
          </cell>
          <cell r="E636">
            <v>20090323</v>
          </cell>
          <cell r="F636" t="str">
            <v>7374</v>
          </cell>
          <cell r="G636" t="str">
            <v>J&amp;R ELEVATOR DAR AL HANDASSAH</v>
          </cell>
          <cell r="H636" t="str">
            <v>STOCK SALES</v>
          </cell>
          <cell r="I636">
            <v>348</v>
          </cell>
          <cell r="J636" t="str">
            <v>Mar-2009</v>
          </cell>
          <cell r="K636" t="str">
            <v>Mar-2009</v>
          </cell>
          <cell r="L636" t="str">
            <v>GF</v>
          </cell>
          <cell r="M636" t="str">
            <v>INVERTER</v>
          </cell>
          <cell r="N636" t="str">
            <v>PCS</v>
          </cell>
          <cell r="O636">
            <v>365</v>
          </cell>
          <cell r="P636">
            <v>58</v>
          </cell>
          <cell r="Q636" t="str">
            <v>FUJI OTHERS</v>
          </cell>
          <cell r="R636">
            <v>0</v>
          </cell>
          <cell r="S636">
            <v>58.025700000000001</v>
          </cell>
          <cell r="T636">
            <v>580.25700000000006</v>
          </cell>
          <cell r="U636">
            <v>10</v>
          </cell>
        </row>
        <row r="637">
          <cell r="A637" t="str">
            <v>OPC-G11S-PG</v>
          </cell>
          <cell r="B637" t="str">
            <v>GS091123</v>
          </cell>
          <cell r="C637">
            <v>1</v>
          </cell>
          <cell r="D637" t="str">
            <v>GI091407</v>
          </cell>
          <cell r="E637">
            <v>20090326</v>
          </cell>
          <cell r="F637" t="str">
            <v>4450</v>
          </cell>
          <cell r="G637" t="str">
            <v>FUJI ELECTRIC FA SUCURSAL EN ESPA?A</v>
          </cell>
          <cell r="H637" t="str">
            <v>STOCK SALES</v>
          </cell>
          <cell r="I637">
            <v>343</v>
          </cell>
          <cell r="J637" t="str">
            <v>Mar-2009</v>
          </cell>
          <cell r="K637" t="str">
            <v>Mar-2009</v>
          </cell>
          <cell r="L637" t="str">
            <v>GF</v>
          </cell>
          <cell r="M637" t="str">
            <v>INVERTER</v>
          </cell>
          <cell r="N637" t="str">
            <v>PCS</v>
          </cell>
          <cell r="O637">
            <v>365</v>
          </cell>
          <cell r="P637">
            <v>58</v>
          </cell>
          <cell r="Q637" t="str">
            <v>FUJI OTHERS</v>
          </cell>
          <cell r="R637">
            <v>0</v>
          </cell>
          <cell r="S637">
            <v>58.025700000000001</v>
          </cell>
          <cell r="T637">
            <v>290.12850000000003</v>
          </cell>
          <cell r="U637">
            <v>5</v>
          </cell>
        </row>
        <row r="638">
          <cell r="A638" t="str">
            <v>OPC-G11S-PG</v>
          </cell>
          <cell r="B638" t="str">
            <v>GS091180</v>
          </cell>
          <cell r="C638">
            <v>6</v>
          </cell>
          <cell r="D638" t="str">
            <v>GI091469</v>
          </cell>
          <cell r="E638">
            <v>20090330</v>
          </cell>
          <cell r="F638" t="str">
            <v>4380</v>
          </cell>
          <cell r="G638" t="str">
            <v>AMTEK,  SPOL. S R.0.</v>
          </cell>
          <cell r="H638" t="str">
            <v>STOCK SALES</v>
          </cell>
          <cell r="I638">
            <v>341</v>
          </cell>
          <cell r="J638" t="str">
            <v>Mar-2009</v>
          </cell>
          <cell r="K638" t="str">
            <v>Mar-2009</v>
          </cell>
          <cell r="L638" t="str">
            <v>GF</v>
          </cell>
          <cell r="M638" t="str">
            <v>INVERTER</v>
          </cell>
          <cell r="N638" t="str">
            <v>PCS</v>
          </cell>
          <cell r="O638">
            <v>365</v>
          </cell>
          <cell r="P638">
            <v>58</v>
          </cell>
          <cell r="Q638" t="str">
            <v>FUJI OTHERS</v>
          </cell>
          <cell r="R638">
            <v>0</v>
          </cell>
          <cell r="S638">
            <v>58.025700000000001</v>
          </cell>
          <cell r="T638">
            <v>116.0514</v>
          </cell>
          <cell r="U638">
            <v>2</v>
          </cell>
        </row>
        <row r="639">
          <cell r="A639" t="str">
            <v>OPC-G11S-PG2</v>
          </cell>
          <cell r="B639" t="str">
            <v>GS090982</v>
          </cell>
          <cell r="C639">
            <v>1</v>
          </cell>
          <cell r="D639" t="str">
            <v>GI091205</v>
          </cell>
          <cell r="E639">
            <v>20090316</v>
          </cell>
          <cell r="F639" t="str">
            <v>7511</v>
          </cell>
          <cell r="G639" t="str">
            <v>D.M.G. S.P.A.</v>
          </cell>
          <cell r="H639" t="str">
            <v>STOCK SALES</v>
          </cell>
          <cell r="I639">
            <v>198</v>
          </cell>
          <cell r="J639" t="str">
            <v>Mar-2009</v>
          </cell>
          <cell r="K639" t="str">
            <v>Mar-2009</v>
          </cell>
          <cell r="L639" t="str">
            <v>GF</v>
          </cell>
          <cell r="M639" t="str">
            <v>INVERTER</v>
          </cell>
          <cell r="N639" t="str">
            <v>PCS</v>
          </cell>
          <cell r="O639">
            <v>200</v>
          </cell>
          <cell r="P639">
            <v>65</v>
          </cell>
          <cell r="Q639" t="str">
            <v>FUJI OTHERS</v>
          </cell>
          <cell r="R639">
            <v>0</v>
          </cell>
          <cell r="S639">
            <v>64.56</v>
          </cell>
          <cell r="T639">
            <v>129.12</v>
          </cell>
          <cell r="U639">
            <v>2</v>
          </cell>
        </row>
        <row r="640">
          <cell r="A640" t="str">
            <v>OPC-G11S-PG2</v>
          </cell>
          <cell r="B640" t="str">
            <v>GS090659</v>
          </cell>
          <cell r="C640">
            <v>5</v>
          </cell>
          <cell r="D640" t="str">
            <v>GI091112</v>
          </cell>
          <cell r="E640">
            <v>20090323</v>
          </cell>
          <cell r="F640" t="str">
            <v>7374</v>
          </cell>
          <cell r="G640" t="str">
            <v>J&amp;R ELEVATOR DAR AL HANDASSAH</v>
          </cell>
          <cell r="H640" t="str">
            <v>STOCK SALES</v>
          </cell>
          <cell r="I640">
            <v>188</v>
          </cell>
          <cell r="J640" t="str">
            <v>Mar-2009</v>
          </cell>
          <cell r="K640" t="str">
            <v>Mar-2009</v>
          </cell>
          <cell r="L640" t="str">
            <v>GF</v>
          </cell>
          <cell r="M640" t="str">
            <v>INVERTER</v>
          </cell>
          <cell r="N640" t="str">
            <v>PCS</v>
          </cell>
          <cell r="O640">
            <v>200</v>
          </cell>
          <cell r="P640">
            <v>65</v>
          </cell>
          <cell r="Q640" t="str">
            <v>FUJI OTHERS</v>
          </cell>
          <cell r="R640">
            <v>0</v>
          </cell>
          <cell r="S640">
            <v>64.56</v>
          </cell>
          <cell r="T640">
            <v>645.6</v>
          </cell>
          <cell r="U640">
            <v>10</v>
          </cell>
        </row>
        <row r="641">
          <cell r="A641" t="str">
            <v>OPC-G11S-PG2</v>
          </cell>
          <cell r="B641" t="str">
            <v>GS091093</v>
          </cell>
          <cell r="C641">
            <v>1</v>
          </cell>
          <cell r="D641" t="str">
            <v>GI091352</v>
          </cell>
          <cell r="E641">
            <v>20090323</v>
          </cell>
          <cell r="F641" t="str">
            <v>7511</v>
          </cell>
          <cell r="G641" t="str">
            <v>D.M.G. S.P.A.</v>
          </cell>
          <cell r="H641" t="str">
            <v>STOCK SALES</v>
          </cell>
          <cell r="I641">
            <v>183</v>
          </cell>
          <cell r="J641" t="str">
            <v>Mar-2009</v>
          </cell>
          <cell r="K641" t="str">
            <v>Mar-2009</v>
          </cell>
          <cell r="L641" t="str">
            <v>GF</v>
          </cell>
          <cell r="M641" t="str">
            <v>INVERTER</v>
          </cell>
          <cell r="N641" t="str">
            <v>PCS</v>
          </cell>
          <cell r="O641">
            <v>200</v>
          </cell>
          <cell r="P641">
            <v>65</v>
          </cell>
          <cell r="Q641" t="str">
            <v>FUJI OTHERS</v>
          </cell>
          <cell r="R641">
            <v>0</v>
          </cell>
          <cell r="S641">
            <v>64.56</v>
          </cell>
          <cell r="T641">
            <v>322.8</v>
          </cell>
          <cell r="U641">
            <v>5</v>
          </cell>
        </row>
        <row r="642">
          <cell r="A642" t="str">
            <v>OPC-G11S-PG2</v>
          </cell>
          <cell r="B642" t="str">
            <v>GS091149</v>
          </cell>
          <cell r="C642">
            <v>3</v>
          </cell>
          <cell r="D642" t="str">
            <v>GI091434</v>
          </cell>
          <cell r="E642">
            <v>20090330</v>
          </cell>
          <cell r="F642" t="str">
            <v>4450</v>
          </cell>
          <cell r="G642" t="str">
            <v>FUJI ELECTRIC FA SUCURSAL EN ESPA?A</v>
          </cell>
          <cell r="H642" t="str">
            <v>STOCK SALES</v>
          </cell>
          <cell r="I642">
            <v>179</v>
          </cell>
          <cell r="J642" t="str">
            <v>Mar-2009</v>
          </cell>
          <cell r="K642" t="str">
            <v>Mar-2009</v>
          </cell>
          <cell r="L642" t="str">
            <v>GF</v>
          </cell>
          <cell r="M642" t="str">
            <v>INVERTER</v>
          </cell>
          <cell r="N642" t="str">
            <v>PCS</v>
          </cell>
          <cell r="O642">
            <v>200</v>
          </cell>
          <cell r="P642">
            <v>65</v>
          </cell>
          <cell r="Q642" t="str">
            <v>FUJI OTHERS</v>
          </cell>
          <cell r="R642">
            <v>0</v>
          </cell>
          <cell r="S642">
            <v>64.56</v>
          </cell>
          <cell r="T642">
            <v>258.24</v>
          </cell>
          <cell r="U642">
            <v>4</v>
          </cell>
        </row>
        <row r="643">
          <cell r="A643" t="str">
            <v>OPC-G11S-SY</v>
          </cell>
          <cell r="B643" t="str">
            <v>GS090834</v>
          </cell>
          <cell r="C643">
            <v>14</v>
          </cell>
          <cell r="D643" t="str">
            <v>GI091015</v>
          </cell>
          <cell r="E643">
            <v>20090304</v>
          </cell>
          <cell r="F643" t="str">
            <v>7950</v>
          </cell>
          <cell r="G643" t="str">
            <v>FUJI ELECTRIC FA EUROPE (CH) GMBH</v>
          </cell>
          <cell r="H643" t="str">
            <v>STOCK SALES</v>
          </cell>
          <cell r="I643">
            <v>13</v>
          </cell>
          <cell r="J643" t="str">
            <v>Mar-2009</v>
          </cell>
          <cell r="K643" t="str">
            <v>Mar-2009</v>
          </cell>
          <cell r="L643" t="str">
            <v>GF</v>
          </cell>
          <cell r="M643" t="str">
            <v>INVERTER</v>
          </cell>
          <cell r="N643" t="str">
            <v>PCS</v>
          </cell>
          <cell r="O643">
            <v>15</v>
          </cell>
          <cell r="P643">
            <v>129</v>
          </cell>
          <cell r="Q643" t="str">
            <v>FUJI OTHERS</v>
          </cell>
          <cell r="R643">
            <v>0</v>
          </cell>
          <cell r="S643">
            <v>129.3801</v>
          </cell>
          <cell r="T643">
            <v>258.7602</v>
          </cell>
          <cell r="U643">
            <v>2</v>
          </cell>
        </row>
        <row r="644">
          <cell r="A644" t="str">
            <v>OPC-LM1-IL</v>
          </cell>
          <cell r="B644" t="str">
            <v>GS090972</v>
          </cell>
          <cell r="C644">
            <v>7</v>
          </cell>
          <cell r="D644" t="str">
            <v>GI091279</v>
          </cell>
          <cell r="E644">
            <v>20090323</v>
          </cell>
          <cell r="F644" t="str">
            <v>4021</v>
          </cell>
          <cell r="G644" t="str">
            <v>BORGALTO, S.R.L.</v>
          </cell>
          <cell r="H644" t="str">
            <v>STOCK SALES</v>
          </cell>
          <cell r="I644">
            <v>776</v>
          </cell>
          <cell r="J644" t="str">
            <v>Mar-2009</v>
          </cell>
          <cell r="K644" t="str">
            <v>Mar-2009</v>
          </cell>
          <cell r="L644" t="str">
            <v>GF</v>
          </cell>
          <cell r="M644" t="str">
            <v>INVERTER</v>
          </cell>
          <cell r="N644" t="str">
            <v>PCS</v>
          </cell>
          <cell r="O644">
            <v>777</v>
          </cell>
          <cell r="P644">
            <v>36</v>
          </cell>
          <cell r="Q644" t="str">
            <v>FUJI OTHERS</v>
          </cell>
          <cell r="R644">
            <v>0</v>
          </cell>
          <cell r="S644">
            <v>35.646000000000001</v>
          </cell>
          <cell r="T644">
            <v>35.646000000000001</v>
          </cell>
          <cell r="U644">
            <v>1</v>
          </cell>
        </row>
        <row r="645">
          <cell r="A645" t="str">
            <v>OPC-LM1-IL</v>
          </cell>
          <cell r="B645" t="str">
            <v>GS091098</v>
          </cell>
          <cell r="C645">
            <v>1</v>
          </cell>
          <cell r="D645" t="str">
            <v>GI091358</v>
          </cell>
          <cell r="E645">
            <v>20090324</v>
          </cell>
          <cell r="F645" t="str">
            <v>7511</v>
          </cell>
          <cell r="G645" t="str">
            <v>D.M.G. S.P.A.</v>
          </cell>
          <cell r="H645" t="str">
            <v>STOCK SALES</v>
          </cell>
          <cell r="I645">
            <v>766</v>
          </cell>
          <cell r="J645" t="str">
            <v>Mar-2009</v>
          </cell>
          <cell r="K645" t="str">
            <v>Mar-2009</v>
          </cell>
          <cell r="L645" t="str">
            <v>GF</v>
          </cell>
          <cell r="M645" t="str">
            <v>INVERTER</v>
          </cell>
          <cell r="N645" t="str">
            <v>PCS</v>
          </cell>
          <cell r="O645">
            <v>777</v>
          </cell>
          <cell r="P645">
            <v>36</v>
          </cell>
          <cell r="Q645" t="str">
            <v>FUJI OTHERS</v>
          </cell>
          <cell r="R645">
            <v>0</v>
          </cell>
          <cell r="S645">
            <v>35.646000000000001</v>
          </cell>
          <cell r="T645">
            <v>356.46</v>
          </cell>
          <cell r="U645">
            <v>10</v>
          </cell>
        </row>
        <row r="646">
          <cell r="A646" t="str">
            <v>OPC-LM1-IL</v>
          </cell>
          <cell r="B646" t="str">
            <v>GS090977</v>
          </cell>
          <cell r="C646">
            <v>2</v>
          </cell>
          <cell r="D646" t="str">
            <v>GI091426</v>
          </cell>
          <cell r="E646">
            <v>20090326</v>
          </cell>
          <cell r="F646" t="str">
            <v>7320</v>
          </cell>
          <cell r="G646" t="str">
            <v>STRACK LIFT AUTOMATION GMBH</v>
          </cell>
          <cell r="H646" t="str">
            <v>STOCK SALES</v>
          </cell>
          <cell r="I646">
            <v>765</v>
          </cell>
          <cell r="J646" t="str">
            <v>Mar-2009</v>
          </cell>
          <cell r="K646" t="str">
            <v>Mar-2009</v>
          </cell>
          <cell r="L646" t="str">
            <v>GF</v>
          </cell>
          <cell r="M646" t="str">
            <v>INVERTER</v>
          </cell>
          <cell r="N646" t="str">
            <v>PCS</v>
          </cell>
          <cell r="O646">
            <v>777</v>
          </cell>
          <cell r="P646">
            <v>36</v>
          </cell>
          <cell r="Q646" t="str">
            <v>FUJI OTHERS</v>
          </cell>
          <cell r="R646">
            <v>0</v>
          </cell>
          <cell r="S646">
            <v>35.646000000000001</v>
          </cell>
          <cell r="T646">
            <v>35.646000000000001</v>
          </cell>
          <cell r="U646">
            <v>1</v>
          </cell>
        </row>
        <row r="647">
          <cell r="A647" t="str">
            <v>OPC-LM1-IL</v>
          </cell>
          <cell r="B647" t="str">
            <v>GS091173</v>
          </cell>
          <cell r="C647">
            <v>1</v>
          </cell>
          <cell r="D647" t="str">
            <v>GI091462</v>
          </cell>
          <cell r="E647">
            <v>20090327</v>
          </cell>
          <cell r="F647" t="str">
            <v>7710</v>
          </cell>
          <cell r="G647" t="str">
            <v>NEW LIFT GMBH</v>
          </cell>
          <cell r="H647" t="str">
            <v>STOCK SALES</v>
          </cell>
          <cell r="I647">
            <v>764</v>
          </cell>
          <cell r="J647" t="str">
            <v>Mar-2009</v>
          </cell>
          <cell r="K647" t="str">
            <v>Mar-2009</v>
          </cell>
          <cell r="L647" t="str">
            <v>GF</v>
          </cell>
          <cell r="M647" t="str">
            <v>INVERTER</v>
          </cell>
          <cell r="N647" t="str">
            <v>PCS</v>
          </cell>
          <cell r="O647">
            <v>777</v>
          </cell>
          <cell r="P647">
            <v>36</v>
          </cell>
          <cell r="Q647" t="str">
            <v>FUJI OTHERS</v>
          </cell>
          <cell r="R647">
            <v>0</v>
          </cell>
          <cell r="S647">
            <v>35.646000000000001</v>
          </cell>
          <cell r="T647">
            <v>35.646000000000001</v>
          </cell>
          <cell r="U647">
            <v>1</v>
          </cell>
        </row>
        <row r="648">
          <cell r="A648" t="str">
            <v>OPC-LM1-PR</v>
          </cell>
          <cell r="B648" t="str">
            <v>GS091137</v>
          </cell>
          <cell r="C648">
            <v>6</v>
          </cell>
          <cell r="D648" t="str">
            <v>GI091529</v>
          </cell>
          <cell r="E648">
            <v>20090331</v>
          </cell>
          <cell r="F648" t="str">
            <v>7752</v>
          </cell>
          <cell r="G648" t="str">
            <v>EUROPANEL SRL</v>
          </cell>
          <cell r="H648" t="str">
            <v>STOCK SALES</v>
          </cell>
          <cell r="I648">
            <v>644</v>
          </cell>
          <cell r="J648" t="str">
            <v>Mar-2009</v>
          </cell>
          <cell r="K648" t="str">
            <v>Mar-2009</v>
          </cell>
          <cell r="L648" t="str">
            <v>GF</v>
          </cell>
          <cell r="M648" t="str">
            <v>INVERTER</v>
          </cell>
          <cell r="N648" t="str">
            <v>PCS</v>
          </cell>
          <cell r="O648">
            <v>607</v>
          </cell>
          <cell r="P648">
            <v>65</v>
          </cell>
          <cell r="Q648" t="str">
            <v>FUJI OTHERS</v>
          </cell>
          <cell r="R648">
            <v>0</v>
          </cell>
          <cell r="S648">
            <v>64.838800000000006</v>
          </cell>
          <cell r="T648">
            <v>64.838800000000006</v>
          </cell>
          <cell r="U648">
            <v>1</v>
          </cell>
        </row>
        <row r="649">
          <cell r="A649" t="str">
            <v>OPC-LM1-PS1</v>
          </cell>
          <cell r="B649" t="str">
            <v>GS090889</v>
          </cell>
          <cell r="C649">
            <v>4</v>
          </cell>
          <cell r="D649" t="str">
            <v>GI091109</v>
          </cell>
          <cell r="E649">
            <v>20090309</v>
          </cell>
          <cell r="F649" t="str">
            <v>7684</v>
          </cell>
          <cell r="G649" t="str">
            <v>BEG S.R.L.</v>
          </cell>
          <cell r="H649" t="str">
            <v>STOCK SALES</v>
          </cell>
          <cell r="I649">
            <v>941</v>
          </cell>
          <cell r="J649" t="str">
            <v>Mar-2009</v>
          </cell>
          <cell r="K649" t="str">
            <v>Mar-2009</v>
          </cell>
          <cell r="L649" t="str">
            <v>GF</v>
          </cell>
          <cell r="M649" t="str">
            <v>INVERTER</v>
          </cell>
          <cell r="N649" t="str">
            <v>PCS</v>
          </cell>
          <cell r="O649">
            <v>556</v>
          </cell>
          <cell r="P649">
            <v>66</v>
          </cell>
          <cell r="Q649" t="str">
            <v>FUJI OTHERS</v>
          </cell>
          <cell r="R649">
            <v>0</v>
          </cell>
          <cell r="S649">
            <v>65.935400000000001</v>
          </cell>
          <cell r="T649">
            <v>65.935400000000001</v>
          </cell>
          <cell r="U649">
            <v>1</v>
          </cell>
        </row>
        <row r="650">
          <cell r="A650" t="str">
            <v>OPC-LM1-PS1</v>
          </cell>
          <cell r="B650" t="str">
            <v>GS090950</v>
          </cell>
          <cell r="C650">
            <v>2</v>
          </cell>
          <cell r="D650" t="str">
            <v>GI091221</v>
          </cell>
          <cell r="E650">
            <v>20090317</v>
          </cell>
          <cell r="F650" t="str">
            <v>7957</v>
          </cell>
          <cell r="G650" t="str">
            <v>SCHMITT AUFZ?GE GMBH</v>
          </cell>
          <cell r="H650" t="str">
            <v>STOCK SALES</v>
          </cell>
          <cell r="I650">
            <v>941</v>
          </cell>
          <cell r="J650" t="str">
            <v>Mar-2009</v>
          </cell>
          <cell r="K650" t="str">
            <v>Mar-2009</v>
          </cell>
          <cell r="L650" t="str">
            <v>GF</v>
          </cell>
          <cell r="M650" t="str">
            <v>INVERTER</v>
          </cell>
          <cell r="N650" t="str">
            <v>PCS</v>
          </cell>
          <cell r="O650">
            <v>556</v>
          </cell>
          <cell r="P650">
            <v>66</v>
          </cell>
          <cell r="Q650" t="str">
            <v>FUJI OTHERS</v>
          </cell>
          <cell r="R650">
            <v>0</v>
          </cell>
          <cell r="S650">
            <v>65.936000000000007</v>
          </cell>
          <cell r="T650">
            <v>65.936000000000007</v>
          </cell>
          <cell r="U650">
            <v>1</v>
          </cell>
        </row>
        <row r="651">
          <cell r="A651" t="str">
            <v>OPC-LM1-PS1</v>
          </cell>
          <cell r="B651" t="str">
            <v>GS090950</v>
          </cell>
          <cell r="C651">
            <v>9</v>
          </cell>
          <cell r="D651" t="str">
            <v>GI091221</v>
          </cell>
          <cell r="E651">
            <v>20090317</v>
          </cell>
          <cell r="F651" t="str">
            <v>7957</v>
          </cell>
          <cell r="G651" t="str">
            <v>SCHMITT AUFZ?GE GMBH</v>
          </cell>
          <cell r="H651" t="str">
            <v>STOCK SALES</v>
          </cell>
          <cell r="I651">
            <v>940</v>
          </cell>
          <cell r="J651" t="str">
            <v>Mar-2009</v>
          </cell>
          <cell r="K651" t="str">
            <v>Mar-2009</v>
          </cell>
          <cell r="L651" t="str">
            <v>GF</v>
          </cell>
          <cell r="M651" t="str">
            <v>INVERTER</v>
          </cell>
          <cell r="N651" t="str">
            <v>PCS</v>
          </cell>
          <cell r="O651">
            <v>556</v>
          </cell>
          <cell r="P651">
            <v>66</v>
          </cell>
          <cell r="Q651" t="str">
            <v>FUJI OTHERS</v>
          </cell>
          <cell r="R651">
            <v>0</v>
          </cell>
          <cell r="S651">
            <v>65.936000000000007</v>
          </cell>
          <cell r="T651">
            <v>65.936000000000007</v>
          </cell>
          <cell r="U651">
            <v>1</v>
          </cell>
        </row>
        <row r="652">
          <cell r="A652" t="str">
            <v>OPC-LM1-PS1</v>
          </cell>
          <cell r="B652" t="str">
            <v>GS090950</v>
          </cell>
          <cell r="C652">
            <v>15</v>
          </cell>
          <cell r="D652" t="str">
            <v>GI091221</v>
          </cell>
          <cell r="E652">
            <v>20090317</v>
          </cell>
          <cell r="F652" t="str">
            <v>7957</v>
          </cell>
          <cell r="G652" t="str">
            <v>SCHMITT AUFZ?GE GMBH</v>
          </cell>
          <cell r="H652" t="str">
            <v>STOCK SALES</v>
          </cell>
          <cell r="I652">
            <v>939</v>
          </cell>
          <cell r="J652" t="str">
            <v>Mar-2009</v>
          </cell>
          <cell r="K652" t="str">
            <v>Mar-2009</v>
          </cell>
          <cell r="L652" t="str">
            <v>GF</v>
          </cell>
          <cell r="M652" t="str">
            <v>INVERTER</v>
          </cell>
          <cell r="N652" t="str">
            <v>PCS</v>
          </cell>
          <cell r="O652">
            <v>556</v>
          </cell>
          <cell r="P652">
            <v>66</v>
          </cell>
          <cell r="Q652" t="str">
            <v>FUJI OTHERS</v>
          </cell>
          <cell r="R652">
            <v>0</v>
          </cell>
          <cell r="S652">
            <v>65.936000000000007</v>
          </cell>
          <cell r="T652">
            <v>65.936000000000007</v>
          </cell>
          <cell r="U652">
            <v>1</v>
          </cell>
        </row>
        <row r="653">
          <cell r="A653" t="str">
            <v>OPC-LM1-PS1</v>
          </cell>
          <cell r="B653" t="str">
            <v>GS090958</v>
          </cell>
          <cell r="C653">
            <v>4</v>
          </cell>
          <cell r="D653" t="str">
            <v>GI091229</v>
          </cell>
          <cell r="E653">
            <v>20090318</v>
          </cell>
          <cell r="F653" t="str">
            <v>7215</v>
          </cell>
          <cell r="G653" t="str">
            <v>AMTEK SPOL. S R. O. SP. Z O. O.</v>
          </cell>
          <cell r="H653" t="str">
            <v>STOCK SALES</v>
          </cell>
          <cell r="I653">
            <v>924</v>
          </cell>
          <cell r="J653" t="str">
            <v>Mar-2009</v>
          </cell>
          <cell r="K653" t="str">
            <v>Mar-2009</v>
          </cell>
          <cell r="L653" t="str">
            <v>GF</v>
          </cell>
          <cell r="M653" t="str">
            <v>INVERTER</v>
          </cell>
          <cell r="N653" t="str">
            <v>PCS</v>
          </cell>
          <cell r="O653">
            <v>556</v>
          </cell>
          <cell r="P653">
            <v>66</v>
          </cell>
          <cell r="Q653" t="str">
            <v>FUJI OTHERS</v>
          </cell>
          <cell r="R653">
            <v>0</v>
          </cell>
          <cell r="S653">
            <v>65.936000000000007</v>
          </cell>
          <cell r="T653">
            <v>989.04</v>
          </cell>
          <cell r="U653">
            <v>15</v>
          </cell>
        </row>
        <row r="654">
          <cell r="A654" t="str">
            <v>OPC-LM1-PS1</v>
          </cell>
          <cell r="B654" t="str">
            <v>GS090972</v>
          </cell>
          <cell r="C654">
            <v>5</v>
          </cell>
          <cell r="D654" t="str">
            <v>GI091279</v>
          </cell>
          <cell r="E654">
            <v>20090323</v>
          </cell>
          <cell r="F654" t="str">
            <v>4021</v>
          </cell>
          <cell r="G654" t="str">
            <v>BORGALTO, S.R.L.</v>
          </cell>
          <cell r="H654" t="str">
            <v>STOCK SALES</v>
          </cell>
          <cell r="I654">
            <v>922</v>
          </cell>
          <cell r="J654" t="str">
            <v>Mar-2009</v>
          </cell>
          <cell r="K654" t="str">
            <v>Mar-2009</v>
          </cell>
          <cell r="L654" t="str">
            <v>GF</v>
          </cell>
          <cell r="M654" t="str">
            <v>INVERTER</v>
          </cell>
          <cell r="N654" t="str">
            <v>PCS</v>
          </cell>
          <cell r="O654">
            <v>556</v>
          </cell>
          <cell r="P654">
            <v>66</v>
          </cell>
          <cell r="Q654" t="str">
            <v>FUJI OTHERS</v>
          </cell>
          <cell r="R654">
            <v>0</v>
          </cell>
          <cell r="S654">
            <v>65.936000000000007</v>
          </cell>
          <cell r="T654">
            <v>131.87200000000001</v>
          </cell>
          <cell r="U654">
            <v>2</v>
          </cell>
        </row>
        <row r="655">
          <cell r="A655" t="str">
            <v>SAI 2000 VA SENOIDAL M</v>
          </cell>
          <cell r="B655" t="str">
            <v>GS090798</v>
          </cell>
          <cell r="C655">
            <v>4</v>
          </cell>
          <cell r="D655" t="str">
            <v>GI091217</v>
          </cell>
          <cell r="E655">
            <v>20090316</v>
          </cell>
          <cell r="F655" t="str">
            <v>7760</v>
          </cell>
          <cell r="G655" t="str">
            <v>BIMEX SRL</v>
          </cell>
          <cell r="H655" t="str">
            <v>STOCK SALES</v>
          </cell>
          <cell r="I655">
            <v>0</v>
          </cell>
          <cell r="J655" t="str">
            <v>Mar-2009</v>
          </cell>
          <cell r="K655" t="str">
            <v>Mar-2009</v>
          </cell>
          <cell r="L655" t="str">
            <v>GF</v>
          </cell>
          <cell r="M655" t="str">
            <v>INVERTER</v>
          </cell>
          <cell r="N655" t="str">
            <v>PCS</v>
          </cell>
          <cell r="O655">
            <v>0</v>
          </cell>
          <cell r="P655">
            <v>299</v>
          </cell>
          <cell r="Q655" t="str">
            <v>FUJI OTHERS</v>
          </cell>
          <cell r="R655">
            <v>0</v>
          </cell>
          <cell r="S655">
            <v>298.54000000000002</v>
          </cell>
          <cell r="T655">
            <v>597.08000000000004</v>
          </cell>
          <cell r="U655">
            <v>2</v>
          </cell>
        </row>
        <row r="656">
          <cell r="A656" t="str">
            <v>SAI 2000 VA SENOIDAL M</v>
          </cell>
          <cell r="B656" t="str">
            <v>GS090537</v>
          </cell>
          <cell r="C656">
            <v>17</v>
          </cell>
          <cell r="D656" t="str">
            <v>GI091387</v>
          </cell>
          <cell r="E656">
            <v>20090325</v>
          </cell>
          <cell r="F656" t="str">
            <v>7760</v>
          </cell>
          <cell r="G656" t="str">
            <v>BIMEX SRL</v>
          </cell>
          <cell r="H656" t="str">
            <v>STOCK SALES</v>
          </cell>
          <cell r="I656">
            <v>2</v>
          </cell>
          <cell r="J656" t="str">
            <v>Mar-2009</v>
          </cell>
          <cell r="K656" t="str">
            <v>Mar-2009</v>
          </cell>
          <cell r="L656" t="str">
            <v>GF</v>
          </cell>
          <cell r="M656" t="str">
            <v>INVERTER</v>
          </cell>
          <cell r="N656" t="str">
            <v>PCS</v>
          </cell>
          <cell r="O656">
            <v>0</v>
          </cell>
          <cell r="P656">
            <v>299</v>
          </cell>
          <cell r="Q656" t="str">
            <v>FUJI OTHERS</v>
          </cell>
          <cell r="R656">
            <v>0</v>
          </cell>
          <cell r="S656">
            <v>298.54000000000002</v>
          </cell>
          <cell r="T656">
            <v>597.08000000000004</v>
          </cell>
          <cell r="U656">
            <v>2</v>
          </cell>
        </row>
        <row r="657">
          <cell r="A657" t="str">
            <v>SAI 2000 VA SENOIDAL M</v>
          </cell>
          <cell r="B657" t="str">
            <v>GS091237</v>
          </cell>
          <cell r="C657">
            <v>1</v>
          </cell>
          <cell r="D657" t="str">
            <v>GI091539</v>
          </cell>
          <cell r="E657">
            <v>20090331</v>
          </cell>
          <cell r="F657" t="str">
            <v>7760</v>
          </cell>
          <cell r="G657" t="str">
            <v>BIMEX SRL</v>
          </cell>
          <cell r="H657" t="str">
            <v>STOCK SALES</v>
          </cell>
          <cell r="I657">
            <v>0</v>
          </cell>
          <cell r="J657" t="str">
            <v>Mar-2009</v>
          </cell>
          <cell r="K657" t="str">
            <v>Mar-2009</v>
          </cell>
          <cell r="L657" t="str">
            <v>GF</v>
          </cell>
          <cell r="M657" t="str">
            <v>INVERTER</v>
          </cell>
          <cell r="N657" t="str">
            <v>PCS</v>
          </cell>
          <cell r="O657">
            <v>0</v>
          </cell>
          <cell r="P657">
            <v>299</v>
          </cell>
          <cell r="Q657" t="str">
            <v>FUJI OTHERS</v>
          </cell>
          <cell r="R657">
            <v>0</v>
          </cell>
          <cell r="S657">
            <v>298.54000000000002</v>
          </cell>
          <cell r="T657">
            <v>597.08000000000004</v>
          </cell>
          <cell r="U657">
            <v>2</v>
          </cell>
        </row>
        <row r="658">
          <cell r="A658" t="str">
            <v>TP-G1-ELS</v>
          </cell>
          <cell r="B658" t="str">
            <v>GS091001</v>
          </cell>
          <cell r="C658">
            <v>1</v>
          </cell>
          <cell r="D658" t="str">
            <v>GI091228</v>
          </cell>
          <cell r="E658">
            <v>20090317</v>
          </cell>
          <cell r="F658" t="str">
            <v>7710</v>
          </cell>
          <cell r="G658" t="str">
            <v>NEW LIFT GMBH</v>
          </cell>
          <cell r="H658" t="str">
            <v>STOCK SALES</v>
          </cell>
          <cell r="I658">
            <v>512</v>
          </cell>
          <cell r="J658" t="str">
            <v>Mar-2009</v>
          </cell>
          <cell r="K658" t="str">
            <v>Mar-2009</v>
          </cell>
          <cell r="L658" t="str">
            <v>GF</v>
          </cell>
          <cell r="M658" t="str">
            <v>INVERTER</v>
          </cell>
          <cell r="N658" t="str">
            <v>PCS</v>
          </cell>
          <cell r="O658">
            <v>28</v>
          </cell>
          <cell r="P658">
            <v>36</v>
          </cell>
          <cell r="Q658" t="str">
            <v>FUJI OTHERS</v>
          </cell>
          <cell r="R658">
            <v>0</v>
          </cell>
          <cell r="S658">
            <v>36.497300000000003</v>
          </cell>
          <cell r="T658">
            <v>109.49190000000002</v>
          </cell>
          <cell r="U658">
            <v>3</v>
          </cell>
        </row>
        <row r="659">
          <cell r="A659" t="str">
            <v>TP-G1-ELS</v>
          </cell>
          <cell r="B659" t="str">
            <v>GS091003</v>
          </cell>
          <cell r="C659">
            <v>2</v>
          </cell>
          <cell r="D659" t="str">
            <v>GI091240</v>
          </cell>
          <cell r="E659">
            <v>20090317</v>
          </cell>
          <cell r="F659" t="str">
            <v>7489</v>
          </cell>
          <cell r="G659" t="str">
            <v>ALPHA MOTION S. A.</v>
          </cell>
          <cell r="H659" t="str">
            <v>STOCK SALES</v>
          </cell>
          <cell r="I659">
            <v>516</v>
          </cell>
          <cell r="J659" t="str">
            <v>Mar-2009</v>
          </cell>
          <cell r="K659" t="str">
            <v>Mar-2009</v>
          </cell>
          <cell r="L659" t="str">
            <v>GF</v>
          </cell>
          <cell r="M659" t="str">
            <v>INVERTER</v>
          </cell>
          <cell r="N659" t="str">
            <v>PCS</v>
          </cell>
          <cell r="O659">
            <v>28</v>
          </cell>
          <cell r="P659">
            <v>36</v>
          </cell>
          <cell r="Q659" t="str">
            <v>FUJI OTHERS</v>
          </cell>
          <cell r="R659">
            <v>0</v>
          </cell>
          <cell r="S659">
            <v>36.144300000000001</v>
          </cell>
          <cell r="T659">
            <v>36.144300000000001</v>
          </cell>
          <cell r="U659">
            <v>1</v>
          </cell>
        </row>
        <row r="660">
          <cell r="A660" t="str">
            <v>TP-G1-ELS</v>
          </cell>
          <cell r="B660" t="str">
            <v>GS091003</v>
          </cell>
          <cell r="C660">
            <v>3</v>
          </cell>
          <cell r="D660" t="str">
            <v>GI091250</v>
          </cell>
          <cell r="E660">
            <v>20090318</v>
          </cell>
          <cell r="F660" t="str">
            <v>7489</v>
          </cell>
          <cell r="G660" t="str">
            <v>ALPHA MOTION S. A.</v>
          </cell>
          <cell r="H660" t="str">
            <v>STOCK SALES</v>
          </cell>
          <cell r="I660">
            <v>516</v>
          </cell>
          <cell r="J660" t="str">
            <v>Mar-2009</v>
          </cell>
          <cell r="K660" t="str">
            <v>Mar-2009</v>
          </cell>
          <cell r="L660" t="str">
            <v>GF</v>
          </cell>
          <cell r="M660" t="str">
            <v>INVERTER</v>
          </cell>
          <cell r="N660" t="str">
            <v>PCS</v>
          </cell>
          <cell r="O660">
            <v>28</v>
          </cell>
          <cell r="P660">
            <v>36</v>
          </cell>
          <cell r="Q660" t="str">
            <v>FUJI OTHERS</v>
          </cell>
          <cell r="R660">
            <v>0</v>
          </cell>
          <cell r="S660">
            <v>36.144300000000001</v>
          </cell>
          <cell r="T660">
            <v>36.144300000000001</v>
          </cell>
          <cell r="U660">
            <v>1</v>
          </cell>
        </row>
        <row r="661">
          <cell r="A661" t="str">
            <v>TP-G1-ELS</v>
          </cell>
          <cell r="B661" t="str">
            <v>GS090958</v>
          </cell>
          <cell r="C661">
            <v>2</v>
          </cell>
          <cell r="D661" t="str">
            <v>GI091229</v>
          </cell>
          <cell r="E661">
            <v>20090318</v>
          </cell>
          <cell r="F661" t="str">
            <v>7215</v>
          </cell>
          <cell r="G661" t="str">
            <v>AMTEK SPOL. S R. O. SP. Z O. O.</v>
          </cell>
          <cell r="H661" t="str">
            <v>STOCK SALES</v>
          </cell>
          <cell r="I661">
            <v>496</v>
          </cell>
          <cell r="J661" t="str">
            <v>Mar-2009</v>
          </cell>
          <cell r="K661" t="str">
            <v>Mar-2009</v>
          </cell>
          <cell r="L661" t="str">
            <v>GF</v>
          </cell>
          <cell r="M661" t="str">
            <v>INVERTER</v>
          </cell>
          <cell r="N661" t="str">
            <v>PCS</v>
          </cell>
          <cell r="O661">
            <v>28</v>
          </cell>
          <cell r="P661">
            <v>36</v>
          </cell>
          <cell r="Q661" t="str">
            <v>FUJI OTHERS</v>
          </cell>
          <cell r="R661">
            <v>0</v>
          </cell>
          <cell r="S661">
            <v>36.144300000000001</v>
          </cell>
          <cell r="T661">
            <v>722.88599999999997</v>
          </cell>
          <cell r="U661">
            <v>20</v>
          </cell>
        </row>
        <row r="662">
          <cell r="A662" t="str">
            <v>TP-G1-ELS</v>
          </cell>
          <cell r="B662" t="str">
            <v>GS090995</v>
          </cell>
          <cell r="C662">
            <v>4</v>
          </cell>
          <cell r="D662" t="str">
            <v>GI091248</v>
          </cell>
          <cell r="E662">
            <v>20090318</v>
          </cell>
          <cell r="F662" t="str">
            <v>7684</v>
          </cell>
          <cell r="G662" t="str">
            <v>BEG S.R.L.</v>
          </cell>
          <cell r="H662" t="str">
            <v>STOCK SALES</v>
          </cell>
          <cell r="I662">
            <v>491</v>
          </cell>
          <cell r="J662" t="str">
            <v>Mar-2009</v>
          </cell>
          <cell r="K662" t="str">
            <v>Mar-2009</v>
          </cell>
          <cell r="L662" t="str">
            <v>GF</v>
          </cell>
          <cell r="M662" t="str">
            <v>INVERTER</v>
          </cell>
          <cell r="N662" t="str">
            <v>PCS</v>
          </cell>
          <cell r="O662">
            <v>28</v>
          </cell>
          <cell r="P662">
            <v>36</v>
          </cell>
          <cell r="Q662" t="str">
            <v>FUJI OTHERS</v>
          </cell>
          <cell r="R662">
            <v>0</v>
          </cell>
          <cell r="S662">
            <v>36.144300000000001</v>
          </cell>
          <cell r="T662">
            <v>180.72149999999999</v>
          </cell>
          <cell r="U662">
            <v>5</v>
          </cell>
        </row>
        <row r="663">
          <cell r="A663" t="str">
            <v>TP-G1-ELS</v>
          </cell>
          <cell r="B663" t="str">
            <v>GS090889</v>
          </cell>
          <cell r="C663">
            <v>2</v>
          </cell>
          <cell r="D663" t="str">
            <v>GI091249</v>
          </cell>
          <cell r="E663">
            <v>20090318</v>
          </cell>
          <cell r="F663" t="str">
            <v>7684</v>
          </cell>
          <cell r="G663" t="str">
            <v>BEG S.R.L.</v>
          </cell>
          <cell r="H663" t="str">
            <v>STOCK SALES</v>
          </cell>
          <cell r="I663">
            <v>486</v>
          </cell>
          <cell r="J663" t="str">
            <v>Mar-2009</v>
          </cell>
          <cell r="K663" t="str">
            <v>Mar-2009</v>
          </cell>
          <cell r="L663" t="str">
            <v>GF</v>
          </cell>
          <cell r="M663" t="str">
            <v>INVERTER</v>
          </cell>
          <cell r="N663" t="str">
            <v>PCS</v>
          </cell>
          <cell r="O663">
            <v>28</v>
          </cell>
          <cell r="P663">
            <v>36</v>
          </cell>
          <cell r="Q663" t="str">
            <v>FUJI OTHERS</v>
          </cell>
          <cell r="R663">
            <v>0</v>
          </cell>
          <cell r="S663">
            <v>36.144300000000001</v>
          </cell>
          <cell r="T663">
            <v>180.72149999999999</v>
          </cell>
          <cell r="U663">
            <v>5</v>
          </cell>
        </row>
        <row r="664">
          <cell r="A664" t="str">
            <v>TP-G1-ELS</v>
          </cell>
          <cell r="B664" t="str">
            <v>GS091021</v>
          </cell>
          <cell r="C664">
            <v>2</v>
          </cell>
          <cell r="D664" t="str">
            <v>GI091267</v>
          </cell>
          <cell r="E664">
            <v>20090318</v>
          </cell>
          <cell r="F664" t="str">
            <v>7215</v>
          </cell>
          <cell r="G664" t="str">
            <v>AMTEK SPOL. S R. O. SP. Z O. O.</v>
          </cell>
          <cell r="H664" t="str">
            <v>STOCK SALES</v>
          </cell>
          <cell r="I664">
            <v>485</v>
          </cell>
          <cell r="J664" t="str">
            <v>Mar-2009</v>
          </cell>
          <cell r="K664" t="str">
            <v>Mar-2009</v>
          </cell>
          <cell r="L664" t="str">
            <v>GF</v>
          </cell>
          <cell r="M664" t="str">
            <v>INVERTER</v>
          </cell>
          <cell r="N664" t="str">
            <v>PCS</v>
          </cell>
          <cell r="O664">
            <v>28</v>
          </cell>
          <cell r="P664">
            <v>36</v>
          </cell>
          <cell r="Q664" t="str">
            <v>FUJI OTHERS</v>
          </cell>
          <cell r="R664">
            <v>0</v>
          </cell>
          <cell r="S664">
            <v>36.144300000000001</v>
          </cell>
          <cell r="T664">
            <v>36.144300000000001</v>
          </cell>
          <cell r="U664">
            <v>1</v>
          </cell>
        </row>
        <row r="665">
          <cell r="A665" t="str">
            <v>TP-G1-ELS</v>
          </cell>
          <cell r="B665" t="str">
            <v>GS090751</v>
          </cell>
          <cell r="C665">
            <v>8</v>
          </cell>
          <cell r="D665" t="str">
            <v>GI091246</v>
          </cell>
          <cell r="E665">
            <v>20090319</v>
          </cell>
          <cell r="F665" t="str">
            <v>7959</v>
          </cell>
          <cell r="G665" t="str">
            <v>ADVANCED SYSTEMS BALTIC OU</v>
          </cell>
          <cell r="H665" t="str">
            <v>STOCK SALES</v>
          </cell>
          <cell r="I665">
            <v>465</v>
          </cell>
          <cell r="J665" t="str">
            <v>Mar-2009</v>
          </cell>
          <cell r="K665" t="str">
            <v>Mar-2009</v>
          </cell>
          <cell r="L665" t="str">
            <v>GF</v>
          </cell>
          <cell r="M665" t="str">
            <v>INVERTER</v>
          </cell>
          <cell r="N665" t="str">
            <v>PCS</v>
          </cell>
          <cell r="O665">
            <v>28</v>
          </cell>
          <cell r="P665">
            <v>36</v>
          </cell>
          <cell r="Q665" t="str">
            <v>FUJI OTHERS</v>
          </cell>
          <cell r="R665">
            <v>0</v>
          </cell>
          <cell r="S665">
            <v>36.144300000000001</v>
          </cell>
          <cell r="T665">
            <v>722.88599999999997</v>
          </cell>
          <cell r="U665">
            <v>20</v>
          </cell>
        </row>
        <row r="666">
          <cell r="A666" t="str">
            <v>TP-G1-ELS</v>
          </cell>
          <cell r="B666" t="str">
            <v>GS090751</v>
          </cell>
          <cell r="C666">
            <v>10</v>
          </cell>
          <cell r="D666" t="str">
            <v>GI091285</v>
          </cell>
          <cell r="E666">
            <v>20090319</v>
          </cell>
          <cell r="F666" t="str">
            <v>7959</v>
          </cell>
          <cell r="G666" t="str">
            <v>ADVANCED SYSTEMS BALTIC OU</v>
          </cell>
          <cell r="H666" t="str">
            <v>STOCK SALES</v>
          </cell>
          <cell r="I666">
            <v>460</v>
          </cell>
          <cell r="J666" t="str">
            <v>Mar-2009</v>
          </cell>
          <cell r="K666" t="str">
            <v>Mar-2009</v>
          </cell>
          <cell r="L666" t="str">
            <v>GF</v>
          </cell>
          <cell r="M666" t="str">
            <v>INVERTER</v>
          </cell>
          <cell r="N666" t="str">
            <v>PCS</v>
          </cell>
          <cell r="O666">
            <v>28</v>
          </cell>
          <cell r="P666">
            <v>36</v>
          </cell>
          <cell r="Q666" t="str">
            <v>FUJI OTHERS</v>
          </cell>
          <cell r="R666">
            <v>0</v>
          </cell>
          <cell r="S666">
            <v>36.144300000000001</v>
          </cell>
          <cell r="T666">
            <v>180.72149999999999</v>
          </cell>
          <cell r="U666">
            <v>5</v>
          </cell>
        </row>
        <row r="667">
          <cell r="A667" t="str">
            <v>TP-G1-ELS</v>
          </cell>
          <cell r="B667" t="str">
            <v>GS090576</v>
          </cell>
          <cell r="C667">
            <v>2</v>
          </cell>
          <cell r="D667" t="str">
            <v>GI091230</v>
          </cell>
          <cell r="E667">
            <v>20090319</v>
          </cell>
          <cell r="F667" t="str">
            <v>4450</v>
          </cell>
          <cell r="G667" t="str">
            <v>FUJI ELECTRIC FA SUCURSAL EN ESPA?A</v>
          </cell>
          <cell r="H667" t="str">
            <v>STOCK SALES</v>
          </cell>
          <cell r="I667">
            <v>310</v>
          </cell>
          <cell r="J667" t="str">
            <v>Mar-2009</v>
          </cell>
          <cell r="K667" t="str">
            <v>Mar-2009</v>
          </cell>
          <cell r="L667" t="str">
            <v>GF</v>
          </cell>
          <cell r="M667" t="str">
            <v>INVERTER</v>
          </cell>
          <cell r="N667" t="str">
            <v>PCS</v>
          </cell>
          <cell r="O667">
            <v>28</v>
          </cell>
          <cell r="P667">
            <v>36</v>
          </cell>
          <cell r="Q667" t="str">
            <v>FUJI OTHERS</v>
          </cell>
          <cell r="R667">
            <v>0</v>
          </cell>
          <cell r="S667">
            <v>36.144300000000001</v>
          </cell>
          <cell r="T667">
            <v>5421.6450000000004</v>
          </cell>
          <cell r="U667">
            <v>150</v>
          </cell>
        </row>
        <row r="668">
          <cell r="A668" t="str">
            <v>TP-G1-ELS</v>
          </cell>
          <cell r="B668" t="str">
            <v>GS084234</v>
          </cell>
          <cell r="C668">
            <v>4</v>
          </cell>
          <cell r="D668" t="str">
            <v>GI091232</v>
          </cell>
          <cell r="E668">
            <v>20090319</v>
          </cell>
          <cell r="F668" t="str">
            <v>4450</v>
          </cell>
          <cell r="G668" t="str">
            <v>FUJI ELECTRIC FA SUCURSAL EN ESPA?A</v>
          </cell>
          <cell r="H668" t="str">
            <v>STOCK SALES</v>
          </cell>
          <cell r="I668">
            <v>285</v>
          </cell>
          <cell r="J668" t="str">
            <v>Mar-2009</v>
          </cell>
          <cell r="K668" t="str">
            <v>Mar-2009</v>
          </cell>
          <cell r="L668" t="str">
            <v>GF</v>
          </cell>
          <cell r="M668" t="str">
            <v>INVERTER</v>
          </cell>
          <cell r="N668" t="str">
            <v>PCS</v>
          </cell>
          <cell r="O668">
            <v>28</v>
          </cell>
          <cell r="P668">
            <v>36</v>
          </cell>
          <cell r="Q668" t="str">
            <v>FUJI OTHERS</v>
          </cell>
          <cell r="R668">
            <v>0</v>
          </cell>
          <cell r="S668">
            <v>36.144300000000001</v>
          </cell>
          <cell r="T668">
            <v>903.60749999999996</v>
          </cell>
          <cell r="U668">
            <v>25</v>
          </cell>
        </row>
        <row r="669">
          <cell r="A669" t="str">
            <v>TP-G1-ELS</v>
          </cell>
          <cell r="B669" t="str">
            <v>GS090638</v>
          </cell>
          <cell r="C669">
            <v>3</v>
          </cell>
          <cell r="D669" t="str">
            <v>GI091243</v>
          </cell>
          <cell r="E669">
            <v>20090319</v>
          </cell>
          <cell r="F669" t="str">
            <v>7848</v>
          </cell>
          <cell r="G669" t="str">
            <v>LM LIFTMATERIAL GMBH</v>
          </cell>
          <cell r="H669" t="str">
            <v>STOCK SALES</v>
          </cell>
          <cell r="I669">
            <v>270</v>
          </cell>
          <cell r="J669" t="str">
            <v>Mar-2009</v>
          </cell>
          <cell r="K669" t="str">
            <v>Mar-2009</v>
          </cell>
          <cell r="L669" t="str">
            <v>GF</v>
          </cell>
          <cell r="M669" t="str">
            <v>INVERTER</v>
          </cell>
          <cell r="N669" t="str">
            <v>PCS</v>
          </cell>
          <cell r="O669">
            <v>28</v>
          </cell>
          <cell r="P669">
            <v>36</v>
          </cell>
          <cell r="Q669" t="str">
            <v>FUJI OTHERS</v>
          </cell>
          <cell r="R669">
            <v>0</v>
          </cell>
          <cell r="S669">
            <v>36.144300000000001</v>
          </cell>
          <cell r="T669">
            <v>542.16449999999998</v>
          </cell>
          <cell r="U669">
            <v>15</v>
          </cell>
        </row>
        <row r="670">
          <cell r="A670" t="str">
            <v>TP-G1-ELS</v>
          </cell>
          <cell r="B670" t="str">
            <v>GS090987</v>
          </cell>
          <cell r="C670">
            <v>3</v>
          </cell>
          <cell r="D670" t="str">
            <v>GI091278</v>
          </cell>
          <cell r="E670">
            <v>20090319</v>
          </cell>
          <cell r="F670" t="str">
            <v>7772</v>
          </cell>
          <cell r="G670" t="str">
            <v>SELE, S.R.L.</v>
          </cell>
          <cell r="H670" t="str">
            <v>STOCK SALES</v>
          </cell>
          <cell r="I670">
            <v>269</v>
          </cell>
          <cell r="J670" t="str">
            <v>Mar-2009</v>
          </cell>
          <cell r="K670" t="str">
            <v>Mar-2009</v>
          </cell>
          <cell r="L670" t="str">
            <v>GF</v>
          </cell>
          <cell r="M670" t="str">
            <v>INVERTER</v>
          </cell>
          <cell r="N670" t="str">
            <v>PCS</v>
          </cell>
          <cell r="O670">
            <v>28</v>
          </cell>
          <cell r="P670">
            <v>36</v>
          </cell>
          <cell r="Q670" t="str">
            <v>FUJI OTHERS</v>
          </cell>
          <cell r="R670">
            <v>0</v>
          </cell>
          <cell r="S670">
            <v>36.144300000000001</v>
          </cell>
          <cell r="T670">
            <v>36.144300000000001</v>
          </cell>
          <cell r="U670">
            <v>1</v>
          </cell>
        </row>
        <row r="671">
          <cell r="A671" t="str">
            <v>TP-G1-ELS</v>
          </cell>
          <cell r="B671" t="str">
            <v>GS091024</v>
          </cell>
          <cell r="C671">
            <v>16</v>
          </cell>
          <cell r="D671" t="str">
            <v>GI091284</v>
          </cell>
          <cell r="E671">
            <v>20090320</v>
          </cell>
          <cell r="F671" t="str">
            <v>7506</v>
          </cell>
          <cell r="G671" t="str">
            <v>ELECTROBLUE SRL</v>
          </cell>
          <cell r="H671" t="str">
            <v>STOCK SALES</v>
          </cell>
          <cell r="I671">
            <v>268</v>
          </cell>
          <cell r="J671" t="str">
            <v>Mar-2009</v>
          </cell>
          <cell r="K671" t="str">
            <v>Mar-2009</v>
          </cell>
          <cell r="L671" t="str">
            <v>GF</v>
          </cell>
          <cell r="M671" t="str">
            <v>INVERTER</v>
          </cell>
          <cell r="N671" t="str">
            <v>PCS</v>
          </cell>
          <cell r="O671">
            <v>28</v>
          </cell>
          <cell r="P671">
            <v>36</v>
          </cell>
          <cell r="Q671" t="str">
            <v>FUJI OTHERS</v>
          </cell>
          <cell r="R671">
            <v>0</v>
          </cell>
          <cell r="S671">
            <v>36.144300000000001</v>
          </cell>
          <cell r="T671">
            <v>36.144300000000001</v>
          </cell>
          <cell r="U671">
            <v>1</v>
          </cell>
        </row>
        <row r="672">
          <cell r="A672" t="str">
            <v>TP-G1-ELS</v>
          </cell>
          <cell r="B672" t="str">
            <v>GS090853</v>
          </cell>
          <cell r="C672">
            <v>6</v>
          </cell>
          <cell r="D672" t="str">
            <v>GI091354</v>
          </cell>
          <cell r="E672">
            <v>20090323</v>
          </cell>
          <cell r="F672" t="str">
            <v>7489</v>
          </cell>
          <cell r="G672" t="str">
            <v>ALPHA MOTION S. A.</v>
          </cell>
          <cell r="H672" t="str">
            <v>STOCK SALES</v>
          </cell>
          <cell r="I672">
            <v>258</v>
          </cell>
          <cell r="J672" t="str">
            <v>Mar-2009</v>
          </cell>
          <cell r="K672" t="str">
            <v>Mar-2009</v>
          </cell>
          <cell r="L672" t="str">
            <v>GF</v>
          </cell>
          <cell r="M672" t="str">
            <v>INVERTER</v>
          </cell>
          <cell r="N672" t="str">
            <v>PCS</v>
          </cell>
          <cell r="O672">
            <v>28</v>
          </cell>
          <cell r="P672">
            <v>36</v>
          </cell>
          <cell r="Q672" t="str">
            <v>FUJI OTHERS</v>
          </cell>
          <cell r="R672">
            <v>0</v>
          </cell>
          <cell r="S672">
            <v>36.144300000000001</v>
          </cell>
          <cell r="T672">
            <v>361.44299999999998</v>
          </cell>
          <cell r="U672">
            <v>10</v>
          </cell>
        </row>
        <row r="673">
          <cell r="A673" t="str">
            <v>TP-G1-ELS</v>
          </cell>
          <cell r="B673" t="str">
            <v>GS090852</v>
          </cell>
          <cell r="C673">
            <v>4</v>
          </cell>
          <cell r="D673" t="str">
            <v>GI091355</v>
          </cell>
          <cell r="E673">
            <v>20090323</v>
          </cell>
          <cell r="F673" t="str">
            <v>7489</v>
          </cell>
          <cell r="G673" t="str">
            <v>ALPHA MOTION S. A.</v>
          </cell>
          <cell r="H673" t="str">
            <v>STOCK SALES</v>
          </cell>
          <cell r="I673">
            <v>248</v>
          </cell>
          <cell r="J673" t="str">
            <v>Mar-2009</v>
          </cell>
          <cell r="K673" t="str">
            <v>Mar-2009</v>
          </cell>
          <cell r="L673" t="str">
            <v>GF</v>
          </cell>
          <cell r="M673" t="str">
            <v>INVERTER</v>
          </cell>
          <cell r="N673" t="str">
            <v>PCS</v>
          </cell>
          <cell r="O673">
            <v>28</v>
          </cell>
          <cell r="P673">
            <v>36</v>
          </cell>
          <cell r="Q673" t="str">
            <v>FUJI OTHERS</v>
          </cell>
          <cell r="R673">
            <v>0</v>
          </cell>
          <cell r="S673">
            <v>36.144300000000001</v>
          </cell>
          <cell r="T673">
            <v>361.44299999999998</v>
          </cell>
          <cell r="U673">
            <v>10</v>
          </cell>
        </row>
        <row r="674">
          <cell r="A674" t="str">
            <v>TP-G1-ELS</v>
          </cell>
          <cell r="B674" t="str">
            <v>GS090972</v>
          </cell>
          <cell r="C674">
            <v>8</v>
          </cell>
          <cell r="D674" t="str">
            <v>GI091279</v>
          </cell>
          <cell r="E674">
            <v>20090323</v>
          </cell>
          <cell r="F674" t="str">
            <v>4021</v>
          </cell>
          <cell r="G674" t="str">
            <v>BORGALTO, S.R.L.</v>
          </cell>
          <cell r="H674" t="str">
            <v>STOCK SALES</v>
          </cell>
          <cell r="I674">
            <v>238</v>
          </cell>
          <cell r="J674" t="str">
            <v>Mar-2009</v>
          </cell>
          <cell r="K674" t="str">
            <v>Mar-2009</v>
          </cell>
          <cell r="L674" t="str">
            <v>GF</v>
          </cell>
          <cell r="M674" t="str">
            <v>INVERTER</v>
          </cell>
          <cell r="N674" t="str">
            <v>PCS</v>
          </cell>
          <cell r="O674">
            <v>28</v>
          </cell>
          <cell r="P674">
            <v>36</v>
          </cell>
          <cell r="Q674" t="str">
            <v>FUJI OTHERS</v>
          </cell>
          <cell r="R674">
            <v>0</v>
          </cell>
          <cell r="S674">
            <v>36.144300000000001</v>
          </cell>
          <cell r="T674">
            <v>361.44299999999998</v>
          </cell>
          <cell r="U674">
            <v>10</v>
          </cell>
        </row>
        <row r="675">
          <cell r="A675" t="str">
            <v>TP-G1-ELS</v>
          </cell>
          <cell r="B675" t="str">
            <v>GS090954</v>
          </cell>
          <cell r="C675">
            <v>5</v>
          </cell>
          <cell r="D675" t="str">
            <v>GI091367</v>
          </cell>
          <cell r="E675">
            <v>20090324</v>
          </cell>
          <cell r="F675" t="str">
            <v>7489</v>
          </cell>
          <cell r="G675" t="str">
            <v>ALPHA MOTION S. A.</v>
          </cell>
          <cell r="H675" t="str">
            <v>STOCK SALES</v>
          </cell>
          <cell r="I675">
            <v>188</v>
          </cell>
          <cell r="J675" t="str">
            <v>Mar-2009</v>
          </cell>
          <cell r="K675" t="str">
            <v>Mar-2009</v>
          </cell>
          <cell r="L675" t="str">
            <v>GF</v>
          </cell>
          <cell r="M675" t="str">
            <v>INVERTER</v>
          </cell>
          <cell r="N675" t="str">
            <v>PCS</v>
          </cell>
          <cell r="O675">
            <v>28</v>
          </cell>
          <cell r="P675">
            <v>36</v>
          </cell>
          <cell r="Q675" t="str">
            <v>FUJI OTHERS</v>
          </cell>
          <cell r="R675">
            <v>0</v>
          </cell>
          <cell r="S675">
            <v>36.144300000000001</v>
          </cell>
          <cell r="T675">
            <v>1807.2149999999999</v>
          </cell>
          <cell r="U675">
            <v>50</v>
          </cell>
        </row>
        <row r="676">
          <cell r="A676" t="str">
            <v>TP-G1-ELS</v>
          </cell>
          <cell r="B676" t="str">
            <v>GS090961</v>
          </cell>
          <cell r="C676">
            <v>14</v>
          </cell>
          <cell r="D676" t="str">
            <v>GI091385</v>
          </cell>
          <cell r="E676">
            <v>20090325</v>
          </cell>
          <cell r="F676" t="str">
            <v>4380</v>
          </cell>
          <cell r="G676" t="str">
            <v>AMTEK,  SPOL. S R.0.</v>
          </cell>
          <cell r="H676" t="str">
            <v>STOCK SALES</v>
          </cell>
          <cell r="I676">
            <v>169</v>
          </cell>
          <cell r="J676" t="str">
            <v>Mar-2009</v>
          </cell>
          <cell r="K676" t="str">
            <v>Mar-2009</v>
          </cell>
          <cell r="L676" t="str">
            <v>GF</v>
          </cell>
          <cell r="M676" t="str">
            <v>INVERTER</v>
          </cell>
          <cell r="N676" t="str">
            <v>PCS</v>
          </cell>
          <cell r="O676">
            <v>28</v>
          </cell>
          <cell r="P676">
            <v>36</v>
          </cell>
          <cell r="Q676" t="str">
            <v>FUJI OTHERS</v>
          </cell>
          <cell r="R676">
            <v>0</v>
          </cell>
          <cell r="S676">
            <v>36.144300000000001</v>
          </cell>
          <cell r="T676">
            <v>686.74170000000004</v>
          </cell>
          <cell r="U676">
            <v>19</v>
          </cell>
        </row>
        <row r="677">
          <cell r="A677" t="str">
            <v>TP-G1-ELS</v>
          </cell>
          <cell r="B677" t="str">
            <v>GS091114</v>
          </cell>
          <cell r="C677">
            <v>4</v>
          </cell>
          <cell r="D677" t="str">
            <v>GI091374</v>
          </cell>
          <cell r="E677">
            <v>20090325</v>
          </cell>
          <cell r="F677" t="str">
            <v>7684</v>
          </cell>
          <cell r="G677" t="str">
            <v>BEG S.R.L.</v>
          </cell>
          <cell r="H677" t="str">
            <v>STOCK SALES</v>
          </cell>
          <cell r="I677">
            <v>168</v>
          </cell>
          <cell r="J677" t="str">
            <v>Mar-2009</v>
          </cell>
          <cell r="K677" t="str">
            <v>Mar-2009</v>
          </cell>
          <cell r="L677" t="str">
            <v>GF</v>
          </cell>
          <cell r="M677" t="str">
            <v>INVERTER</v>
          </cell>
          <cell r="N677" t="str">
            <v>PCS</v>
          </cell>
          <cell r="O677">
            <v>28</v>
          </cell>
          <cell r="P677">
            <v>36</v>
          </cell>
          <cell r="Q677" t="str">
            <v>FUJI OTHERS</v>
          </cell>
          <cell r="R677">
            <v>0</v>
          </cell>
          <cell r="S677">
            <v>36.144300000000001</v>
          </cell>
          <cell r="T677">
            <v>36.144300000000001</v>
          </cell>
          <cell r="U677">
            <v>1</v>
          </cell>
        </row>
        <row r="678">
          <cell r="A678" t="str">
            <v>TP-G1-ELS</v>
          </cell>
          <cell r="B678" t="str">
            <v>GS091040</v>
          </cell>
          <cell r="C678">
            <v>1</v>
          </cell>
          <cell r="D678" t="str">
            <v>GI091295</v>
          </cell>
          <cell r="E678">
            <v>20090325</v>
          </cell>
          <cell r="F678" t="str">
            <v>7275</v>
          </cell>
          <cell r="G678" t="str">
            <v>ALPHA GROUP</v>
          </cell>
          <cell r="H678" t="str">
            <v>STOCK SALES</v>
          </cell>
          <cell r="I678">
            <v>158</v>
          </cell>
          <cell r="J678" t="str">
            <v>Mar-2009</v>
          </cell>
          <cell r="K678" t="str">
            <v>Mar-2009</v>
          </cell>
          <cell r="L678" t="str">
            <v>GF</v>
          </cell>
          <cell r="M678" t="str">
            <v>INVERTER</v>
          </cell>
          <cell r="N678" t="str">
            <v>PCS</v>
          </cell>
          <cell r="O678">
            <v>28</v>
          </cell>
          <cell r="P678">
            <v>36</v>
          </cell>
          <cell r="Q678" t="str">
            <v>FUJI OTHERS</v>
          </cell>
          <cell r="R678">
            <v>0</v>
          </cell>
          <cell r="S678">
            <v>36.144300000000001</v>
          </cell>
          <cell r="T678">
            <v>361.44299999999998</v>
          </cell>
          <cell r="U678">
            <v>10</v>
          </cell>
        </row>
        <row r="679">
          <cell r="A679" t="str">
            <v>TP-G1-ELS</v>
          </cell>
          <cell r="B679" t="str">
            <v>GS091125</v>
          </cell>
          <cell r="C679">
            <v>4</v>
          </cell>
          <cell r="D679" t="str">
            <v>GI091419</v>
          </cell>
          <cell r="E679">
            <v>20090326</v>
          </cell>
          <cell r="F679" t="str">
            <v>7760</v>
          </cell>
          <cell r="G679" t="str">
            <v>BIMEX SRL</v>
          </cell>
          <cell r="H679" t="str">
            <v>STOCK SALES</v>
          </cell>
          <cell r="I679">
            <v>157</v>
          </cell>
          <cell r="J679" t="str">
            <v>Mar-2009</v>
          </cell>
          <cell r="K679" t="str">
            <v>Mar-2009</v>
          </cell>
          <cell r="L679" t="str">
            <v>GF</v>
          </cell>
          <cell r="M679" t="str">
            <v>INVERTER</v>
          </cell>
          <cell r="N679" t="str">
            <v>PCS</v>
          </cell>
          <cell r="O679">
            <v>28</v>
          </cell>
          <cell r="P679">
            <v>36</v>
          </cell>
          <cell r="Q679" t="str">
            <v>FUJI OTHERS</v>
          </cell>
          <cell r="R679">
            <v>0</v>
          </cell>
          <cell r="S679">
            <v>36.144300000000001</v>
          </cell>
          <cell r="T679">
            <v>36.144300000000001</v>
          </cell>
          <cell r="U679">
            <v>1</v>
          </cell>
        </row>
        <row r="680">
          <cell r="A680" t="str">
            <v>TP-G1-ELS</v>
          </cell>
          <cell r="B680" t="str">
            <v>GS091191</v>
          </cell>
          <cell r="C680">
            <v>4</v>
          </cell>
          <cell r="D680" t="str">
            <v>GI091486</v>
          </cell>
          <cell r="E680">
            <v>20090331</v>
          </cell>
          <cell r="F680" t="str">
            <v>7684</v>
          </cell>
          <cell r="G680" t="str">
            <v>BEG S.R.L.</v>
          </cell>
          <cell r="H680" t="str">
            <v>STOCK SALES</v>
          </cell>
          <cell r="I680">
            <v>125</v>
          </cell>
          <cell r="J680" t="str">
            <v>Mar-2009</v>
          </cell>
          <cell r="K680" t="str">
            <v>Mar-2009</v>
          </cell>
          <cell r="L680" t="str">
            <v>GF</v>
          </cell>
          <cell r="M680" t="str">
            <v>INVERTER</v>
          </cell>
          <cell r="N680" t="str">
            <v>PCS</v>
          </cell>
          <cell r="O680">
            <v>28</v>
          </cell>
          <cell r="P680">
            <v>36</v>
          </cell>
          <cell r="Q680" t="str">
            <v>FUJI OTHERS</v>
          </cell>
          <cell r="R680">
            <v>0</v>
          </cell>
          <cell r="S680">
            <v>36.144300000000001</v>
          </cell>
          <cell r="T680">
            <v>36.144300000000001</v>
          </cell>
          <cell r="U680">
            <v>1</v>
          </cell>
        </row>
        <row r="681">
          <cell r="A681" t="str">
            <v>TP-G1-ELS</v>
          </cell>
          <cell r="B681" t="str">
            <v>GS091137</v>
          </cell>
          <cell r="C681">
            <v>4</v>
          </cell>
          <cell r="D681" t="str">
            <v>GI091529</v>
          </cell>
          <cell r="E681">
            <v>20090331</v>
          </cell>
          <cell r="F681" t="str">
            <v>7752</v>
          </cell>
          <cell r="G681" t="str">
            <v>EUROPANEL SRL</v>
          </cell>
          <cell r="H681" t="str">
            <v>STOCK SALES</v>
          </cell>
          <cell r="I681">
            <v>125</v>
          </cell>
          <cell r="J681" t="str">
            <v>Mar-2009</v>
          </cell>
          <cell r="K681" t="str">
            <v>Mar-2009</v>
          </cell>
          <cell r="L681" t="str">
            <v>GF</v>
          </cell>
          <cell r="M681" t="str">
            <v>INVERTER</v>
          </cell>
          <cell r="N681" t="str">
            <v>PCS</v>
          </cell>
          <cell r="O681">
            <v>28</v>
          </cell>
          <cell r="P681">
            <v>36</v>
          </cell>
          <cell r="Q681" t="str">
            <v>FUJI OTHERS</v>
          </cell>
          <cell r="R681">
            <v>0</v>
          </cell>
          <cell r="S681">
            <v>36.144300000000001</v>
          </cell>
          <cell r="T681">
            <v>72.288600000000002</v>
          </cell>
          <cell r="U681">
            <v>2</v>
          </cell>
        </row>
        <row r="682">
          <cell r="A682" t="str">
            <v>TP-G1-J1</v>
          </cell>
          <cell r="B682" t="str">
            <v>GS090818</v>
          </cell>
          <cell r="C682">
            <v>2</v>
          </cell>
          <cell r="D682" t="str">
            <v>GI090996</v>
          </cell>
          <cell r="E682">
            <v>20090303</v>
          </cell>
          <cell r="F682" t="str">
            <v>7820</v>
          </cell>
          <cell r="G682" t="str">
            <v>DIPL.-ING. PETER ZARDEN</v>
          </cell>
          <cell r="H682" t="str">
            <v>STOCK SALES</v>
          </cell>
          <cell r="I682">
            <v>245</v>
          </cell>
          <cell r="J682" t="str">
            <v>Mar-2009</v>
          </cell>
          <cell r="K682" t="str">
            <v>Mar-2009</v>
          </cell>
          <cell r="L682" t="str">
            <v>GF</v>
          </cell>
          <cell r="M682" t="str">
            <v>INVERTER</v>
          </cell>
          <cell r="N682" t="str">
            <v>PCS</v>
          </cell>
          <cell r="O682">
            <v>246</v>
          </cell>
          <cell r="P682">
            <v>30</v>
          </cell>
          <cell r="Q682" t="str">
            <v>FUJI OTHERS</v>
          </cell>
          <cell r="R682">
            <v>0</v>
          </cell>
          <cell r="S682">
            <v>30</v>
          </cell>
          <cell r="T682">
            <v>30</v>
          </cell>
          <cell r="U682">
            <v>1</v>
          </cell>
        </row>
        <row r="683">
          <cell r="A683" t="str">
            <v>TP-G1-J1</v>
          </cell>
          <cell r="B683" t="str">
            <v>GS090793</v>
          </cell>
          <cell r="C683">
            <v>1</v>
          </cell>
          <cell r="D683" t="str">
            <v>GI090943</v>
          </cell>
          <cell r="E683">
            <v>20090303</v>
          </cell>
          <cell r="F683" t="str">
            <v>4540</v>
          </cell>
          <cell r="G683" t="str">
            <v>PETER ELECTRONIC GMBH &amp; CO. KG</v>
          </cell>
          <cell r="H683" t="str">
            <v>STOCK SALES</v>
          </cell>
          <cell r="I683">
            <v>244</v>
          </cell>
          <cell r="J683" t="str">
            <v>Mar-2009</v>
          </cell>
          <cell r="K683" t="str">
            <v>Mar-2009</v>
          </cell>
          <cell r="L683" t="str">
            <v>GF</v>
          </cell>
          <cell r="M683" t="str">
            <v>INVERTER</v>
          </cell>
          <cell r="N683" t="str">
            <v>PCS</v>
          </cell>
          <cell r="O683">
            <v>246</v>
          </cell>
          <cell r="P683">
            <v>30</v>
          </cell>
          <cell r="Q683" t="str">
            <v>FUJI OTHERS</v>
          </cell>
          <cell r="R683">
            <v>0</v>
          </cell>
          <cell r="S683">
            <v>30</v>
          </cell>
          <cell r="T683">
            <v>30</v>
          </cell>
          <cell r="U683">
            <v>1</v>
          </cell>
        </row>
        <row r="684">
          <cell r="A684" t="str">
            <v>TP-G1-J1</v>
          </cell>
          <cell r="B684" t="str">
            <v>GS090833</v>
          </cell>
          <cell r="C684">
            <v>2</v>
          </cell>
          <cell r="D684" t="str">
            <v>GI091017</v>
          </cell>
          <cell r="E684">
            <v>20090304</v>
          </cell>
          <cell r="F684" t="str">
            <v>4450</v>
          </cell>
          <cell r="G684" t="str">
            <v>FUJI ELECTRIC FA SUCURSAL EN ESPA?A</v>
          </cell>
          <cell r="H684" t="str">
            <v>STOCK SALES</v>
          </cell>
          <cell r="I684">
            <v>243</v>
          </cell>
          <cell r="J684" t="str">
            <v>Mar-2009</v>
          </cell>
          <cell r="K684" t="str">
            <v>Mar-2009</v>
          </cell>
          <cell r="L684" t="str">
            <v>GF</v>
          </cell>
          <cell r="M684" t="str">
            <v>INVERTER</v>
          </cell>
          <cell r="N684" t="str">
            <v>PCS</v>
          </cell>
          <cell r="O684">
            <v>246</v>
          </cell>
          <cell r="P684">
            <v>30</v>
          </cell>
          <cell r="Q684" t="str">
            <v>FUJI OTHERS</v>
          </cell>
          <cell r="R684">
            <v>0</v>
          </cell>
          <cell r="S684">
            <v>30</v>
          </cell>
          <cell r="T684">
            <v>30</v>
          </cell>
          <cell r="U684">
            <v>1</v>
          </cell>
        </row>
        <row r="685">
          <cell r="A685" t="str">
            <v>TP-G1-J1</v>
          </cell>
          <cell r="B685" t="str">
            <v>GS090859</v>
          </cell>
          <cell r="C685">
            <v>7</v>
          </cell>
          <cell r="D685" t="str">
            <v>GI091050</v>
          </cell>
          <cell r="E685">
            <v>20090305</v>
          </cell>
          <cell r="F685" t="str">
            <v>4810</v>
          </cell>
          <cell r="G685" t="str">
            <v>SST SERVO-SYSTEMTECHNIK GMBH</v>
          </cell>
          <cell r="H685" t="str">
            <v>STOCK SALES</v>
          </cell>
          <cell r="I685">
            <v>242</v>
          </cell>
          <cell r="J685" t="str">
            <v>Mar-2009</v>
          </cell>
          <cell r="K685" t="str">
            <v>Mar-2009</v>
          </cell>
          <cell r="L685" t="str">
            <v>GF</v>
          </cell>
          <cell r="M685" t="str">
            <v>INVERTER</v>
          </cell>
          <cell r="N685" t="str">
            <v>PCS</v>
          </cell>
          <cell r="O685">
            <v>246</v>
          </cell>
          <cell r="P685">
            <v>30</v>
          </cell>
          <cell r="Q685" t="str">
            <v>FUJI OTHERS</v>
          </cell>
          <cell r="R685">
            <v>0</v>
          </cell>
          <cell r="S685">
            <v>30</v>
          </cell>
          <cell r="T685">
            <v>30</v>
          </cell>
          <cell r="U685">
            <v>1</v>
          </cell>
        </row>
        <row r="686">
          <cell r="A686" t="str">
            <v>TP-G1-J1</v>
          </cell>
          <cell r="B686" t="str">
            <v>GS090881</v>
          </cell>
          <cell r="C686">
            <v>3</v>
          </cell>
          <cell r="D686" t="str">
            <v>GI091092</v>
          </cell>
          <cell r="E686">
            <v>20090306</v>
          </cell>
          <cell r="F686" t="str">
            <v>4540</v>
          </cell>
          <cell r="G686" t="str">
            <v>PETER ELECTRONIC GMBH &amp; CO. KG</v>
          </cell>
          <cell r="H686" t="str">
            <v>STOCK SALES</v>
          </cell>
          <cell r="I686">
            <v>239</v>
          </cell>
          <cell r="J686" t="str">
            <v>Mar-2009</v>
          </cell>
          <cell r="K686" t="str">
            <v>Mar-2009</v>
          </cell>
          <cell r="L686" t="str">
            <v>GF</v>
          </cell>
          <cell r="M686" t="str">
            <v>INVERTER</v>
          </cell>
          <cell r="N686" t="str">
            <v>PCS</v>
          </cell>
          <cell r="O686">
            <v>246</v>
          </cell>
          <cell r="P686">
            <v>30</v>
          </cell>
          <cell r="Q686" t="str">
            <v>FUJI OTHERS</v>
          </cell>
          <cell r="R686">
            <v>0</v>
          </cell>
          <cell r="S686">
            <v>30</v>
          </cell>
          <cell r="T686">
            <v>90</v>
          </cell>
          <cell r="U686">
            <v>3</v>
          </cell>
        </row>
        <row r="687">
          <cell r="A687" t="str">
            <v>TP-G1-J1</v>
          </cell>
          <cell r="B687" t="str">
            <v>GS090616</v>
          </cell>
          <cell r="C687">
            <v>128</v>
          </cell>
          <cell r="D687" t="str">
            <v>GI091039</v>
          </cell>
          <cell r="E687">
            <v>20090309</v>
          </cell>
          <cell r="F687" t="str">
            <v>4028</v>
          </cell>
          <cell r="G687" t="str">
            <v>KON-TEK AUTOMATION AND DRIVES</v>
          </cell>
          <cell r="H687" t="str">
            <v>STOCK SALES</v>
          </cell>
          <cell r="I687">
            <v>209</v>
          </cell>
          <cell r="J687" t="str">
            <v>Mar-2009</v>
          </cell>
          <cell r="K687" t="str">
            <v>Mar-2009</v>
          </cell>
          <cell r="L687" t="str">
            <v>GF</v>
          </cell>
          <cell r="M687" t="str">
            <v>INVERTER</v>
          </cell>
          <cell r="N687" t="str">
            <v>PCS</v>
          </cell>
          <cell r="O687">
            <v>246</v>
          </cell>
          <cell r="P687">
            <v>30</v>
          </cell>
          <cell r="Q687" t="str">
            <v>FUJI OTHERS</v>
          </cell>
          <cell r="R687">
            <v>0</v>
          </cell>
          <cell r="S687">
            <v>30</v>
          </cell>
          <cell r="T687">
            <v>900</v>
          </cell>
          <cell r="U687">
            <v>30</v>
          </cell>
        </row>
        <row r="688">
          <cell r="A688" t="str">
            <v>TP-G1-J1</v>
          </cell>
          <cell r="B688" t="str">
            <v>GS090912</v>
          </cell>
          <cell r="C688">
            <v>2</v>
          </cell>
          <cell r="D688" t="str">
            <v>GI091133</v>
          </cell>
          <cell r="E688">
            <v>20090310</v>
          </cell>
          <cell r="F688" t="str">
            <v>7147</v>
          </cell>
          <cell r="G688" t="str">
            <v>GTS MBH</v>
          </cell>
          <cell r="H688" t="str">
            <v>STOCK SALES</v>
          </cell>
          <cell r="I688">
            <v>208</v>
          </cell>
          <cell r="J688" t="str">
            <v>Mar-2009</v>
          </cell>
          <cell r="K688" t="str">
            <v>Mar-2009</v>
          </cell>
          <cell r="L688" t="str">
            <v>GF</v>
          </cell>
          <cell r="M688" t="str">
            <v>INVERTER</v>
          </cell>
          <cell r="N688" t="str">
            <v>PCS</v>
          </cell>
          <cell r="O688">
            <v>246</v>
          </cell>
          <cell r="P688">
            <v>30</v>
          </cell>
          <cell r="Q688" t="str">
            <v>FUJI OTHERS</v>
          </cell>
          <cell r="R688">
            <v>0</v>
          </cell>
          <cell r="S688">
            <v>30</v>
          </cell>
          <cell r="T688">
            <v>30</v>
          </cell>
          <cell r="U688">
            <v>1</v>
          </cell>
        </row>
        <row r="689">
          <cell r="A689" t="str">
            <v>TP-G1-J1</v>
          </cell>
          <cell r="B689" t="str">
            <v>GS090916</v>
          </cell>
          <cell r="C689">
            <v>3</v>
          </cell>
          <cell r="D689" t="str">
            <v>GI091136</v>
          </cell>
          <cell r="E689">
            <v>20090310</v>
          </cell>
          <cell r="F689" t="str">
            <v>7147</v>
          </cell>
          <cell r="G689" t="str">
            <v>GTS MBH</v>
          </cell>
          <cell r="H689" t="str">
            <v>STOCK SALES</v>
          </cell>
          <cell r="I689">
            <v>206</v>
          </cell>
          <cell r="J689" t="str">
            <v>Mar-2009</v>
          </cell>
          <cell r="K689" t="str">
            <v>Mar-2009</v>
          </cell>
          <cell r="L689" t="str">
            <v>GF</v>
          </cell>
          <cell r="M689" t="str">
            <v>INVERTER</v>
          </cell>
          <cell r="N689" t="str">
            <v>PCS</v>
          </cell>
          <cell r="O689">
            <v>246</v>
          </cell>
          <cell r="P689">
            <v>30</v>
          </cell>
          <cell r="Q689" t="str">
            <v>FUJI OTHERS</v>
          </cell>
          <cell r="R689">
            <v>0</v>
          </cell>
          <cell r="S689">
            <v>30</v>
          </cell>
          <cell r="T689">
            <v>60</v>
          </cell>
          <cell r="U689">
            <v>2</v>
          </cell>
        </row>
        <row r="690">
          <cell r="A690" t="str">
            <v>TP-G1-J1</v>
          </cell>
          <cell r="B690" t="str">
            <v>GS090965</v>
          </cell>
          <cell r="C690">
            <v>3</v>
          </cell>
          <cell r="D690" t="str">
            <v>GI091197</v>
          </cell>
          <cell r="E690">
            <v>20090313</v>
          </cell>
          <cell r="F690" t="str">
            <v>7820</v>
          </cell>
          <cell r="G690" t="str">
            <v>DIPL.-ING. PETER ZARDEN</v>
          </cell>
          <cell r="H690" t="str">
            <v>STOCK SALES</v>
          </cell>
          <cell r="I690">
            <v>202</v>
          </cell>
          <cell r="J690" t="str">
            <v>Mar-2009</v>
          </cell>
          <cell r="K690" t="str">
            <v>Mar-2009</v>
          </cell>
          <cell r="L690" t="str">
            <v>GF</v>
          </cell>
          <cell r="M690" t="str">
            <v>INVERTER</v>
          </cell>
          <cell r="N690" t="str">
            <v>PCS</v>
          </cell>
          <cell r="O690">
            <v>246</v>
          </cell>
          <cell r="P690">
            <v>30</v>
          </cell>
          <cell r="Q690" t="str">
            <v>FUJI OTHERS</v>
          </cell>
          <cell r="R690">
            <v>0</v>
          </cell>
          <cell r="S690">
            <v>30</v>
          </cell>
          <cell r="T690">
            <v>120</v>
          </cell>
          <cell r="U690">
            <v>4</v>
          </cell>
        </row>
        <row r="691">
          <cell r="A691" t="str">
            <v>FRN0.75G11S-4EN</v>
          </cell>
          <cell r="B691" t="str">
            <v>GS090886</v>
          </cell>
          <cell r="C691">
            <v>3</v>
          </cell>
          <cell r="D691" t="str">
            <v>GI091104</v>
          </cell>
          <cell r="E691">
            <v>20090309</v>
          </cell>
          <cell r="F691" t="str">
            <v>7095</v>
          </cell>
          <cell r="G691" t="str">
            <v>FUJI ELECTRIC FRANCE S.A.</v>
          </cell>
          <cell r="H691" t="str">
            <v>STOCK SALES</v>
          </cell>
          <cell r="I691">
            <v>152</v>
          </cell>
          <cell r="J691" t="str">
            <v>Mar-2009</v>
          </cell>
          <cell r="K691" t="str">
            <v>Mar-2009</v>
          </cell>
          <cell r="L691" t="str">
            <v>GF</v>
          </cell>
          <cell r="M691" t="str">
            <v>INVERTER</v>
          </cell>
          <cell r="N691" t="str">
            <v>PCS</v>
          </cell>
          <cell r="O691">
            <v>97</v>
          </cell>
          <cell r="P691">
            <v>144</v>
          </cell>
          <cell r="Q691" t="str">
            <v>G11</v>
          </cell>
          <cell r="R691">
            <v>0</v>
          </cell>
          <cell r="S691">
            <v>144.37479999999999</v>
          </cell>
          <cell r="T691">
            <v>288.74959999999999</v>
          </cell>
          <cell r="U691">
            <v>2</v>
          </cell>
        </row>
        <row r="692">
          <cell r="A692" t="str">
            <v>FRN0.75G11S-4EN</v>
          </cell>
          <cell r="B692" t="str">
            <v>GS090985</v>
          </cell>
          <cell r="C692">
            <v>1</v>
          </cell>
          <cell r="D692" t="str">
            <v>GI091208</v>
          </cell>
          <cell r="E692">
            <v>20090316</v>
          </cell>
          <cell r="F692" t="str">
            <v>1301</v>
          </cell>
          <cell r="G692" t="str">
            <v>MVR - MOTORI, VENTILATORI, RIDUTTORI S.R.L.</v>
          </cell>
          <cell r="H692" t="str">
            <v>STOCK SALES</v>
          </cell>
          <cell r="I692">
            <v>151</v>
          </cell>
          <cell r="J692" t="str">
            <v>Mar-2009</v>
          </cell>
          <cell r="K692" t="str">
            <v>Mar-2009</v>
          </cell>
          <cell r="L692" t="str">
            <v>GF</v>
          </cell>
          <cell r="M692" t="str">
            <v>INVERTER</v>
          </cell>
          <cell r="N692" t="str">
            <v>PCS</v>
          </cell>
          <cell r="O692">
            <v>97</v>
          </cell>
          <cell r="P692">
            <v>144</v>
          </cell>
          <cell r="Q692" t="str">
            <v>G11</v>
          </cell>
          <cell r="R692">
            <v>0</v>
          </cell>
          <cell r="S692">
            <v>144.37479999999999</v>
          </cell>
          <cell r="T692">
            <v>144.37479999999999</v>
          </cell>
          <cell r="U692">
            <v>1</v>
          </cell>
        </row>
        <row r="693">
          <cell r="A693" t="str">
            <v>FRN0.75G11S-4EN</v>
          </cell>
          <cell r="B693" t="str">
            <v>GS091019</v>
          </cell>
          <cell r="C693">
            <v>1</v>
          </cell>
          <cell r="D693" t="str">
            <v>GI091263</v>
          </cell>
          <cell r="E693">
            <v>20090319</v>
          </cell>
          <cell r="F693" t="str">
            <v>4540</v>
          </cell>
          <cell r="G693" t="str">
            <v>PETER ELECTRONIC GMBH &amp; CO. KG</v>
          </cell>
          <cell r="H693" t="str">
            <v>STOCK SALES</v>
          </cell>
          <cell r="I693">
            <v>150</v>
          </cell>
          <cell r="J693" t="str">
            <v>Mar-2009</v>
          </cell>
          <cell r="K693" t="str">
            <v>Mar-2009</v>
          </cell>
          <cell r="L693" t="str">
            <v>GF</v>
          </cell>
          <cell r="M693" t="str">
            <v>INVERTER</v>
          </cell>
          <cell r="N693" t="str">
            <v>PCS</v>
          </cell>
          <cell r="O693">
            <v>97</v>
          </cell>
          <cell r="P693">
            <v>144</v>
          </cell>
          <cell r="Q693" t="str">
            <v>G11</v>
          </cell>
          <cell r="R693">
            <v>0</v>
          </cell>
          <cell r="S693">
            <v>144.37479999999999</v>
          </cell>
          <cell r="T693">
            <v>144.37479999999999</v>
          </cell>
          <cell r="U693">
            <v>1</v>
          </cell>
        </row>
        <row r="694">
          <cell r="A694" t="str">
            <v>FRN0.75G11S-4EN</v>
          </cell>
          <cell r="B694" t="str">
            <v>GS091025</v>
          </cell>
          <cell r="C694">
            <v>4</v>
          </cell>
          <cell r="D694" t="str">
            <v>GI091282</v>
          </cell>
          <cell r="E694">
            <v>20090319</v>
          </cell>
          <cell r="F694" t="str">
            <v>4540</v>
          </cell>
          <cell r="G694" t="str">
            <v>PETER ELECTRONIC GMBH &amp; CO. KG</v>
          </cell>
          <cell r="H694" t="str">
            <v>STOCK SALES</v>
          </cell>
          <cell r="I694">
            <v>149</v>
          </cell>
          <cell r="J694" t="str">
            <v>Mar-2009</v>
          </cell>
          <cell r="K694" t="str">
            <v>Mar-2009</v>
          </cell>
          <cell r="L694" t="str">
            <v>GF</v>
          </cell>
          <cell r="M694" t="str">
            <v>INVERTER</v>
          </cell>
          <cell r="N694" t="str">
            <v>PCS</v>
          </cell>
          <cell r="O694">
            <v>97</v>
          </cell>
          <cell r="P694">
            <v>144</v>
          </cell>
          <cell r="Q694" t="str">
            <v>G11</v>
          </cell>
          <cell r="R694">
            <v>0</v>
          </cell>
          <cell r="S694">
            <v>144.37479999999999</v>
          </cell>
          <cell r="T694">
            <v>144.37479999999999</v>
          </cell>
          <cell r="U694">
            <v>1</v>
          </cell>
        </row>
        <row r="695">
          <cell r="A695" t="str">
            <v>FRN0.75G11S-4EN</v>
          </cell>
          <cell r="B695" t="str">
            <v>GS091004</v>
          </cell>
          <cell r="C695">
            <v>1</v>
          </cell>
          <cell r="D695" t="str">
            <v>GI091309</v>
          </cell>
          <cell r="E695">
            <v>20090320</v>
          </cell>
          <cell r="F695" t="str">
            <v>7800</v>
          </cell>
          <cell r="G695" t="str">
            <v>POINT ELECTRONIC D.O.O.</v>
          </cell>
          <cell r="H695" t="str">
            <v>STOCK SALES</v>
          </cell>
          <cell r="I695">
            <v>148</v>
          </cell>
          <cell r="J695" t="str">
            <v>Mar-2009</v>
          </cell>
          <cell r="K695" t="str">
            <v>Mar-2009</v>
          </cell>
          <cell r="L695" t="str">
            <v>GF</v>
          </cell>
          <cell r="M695" t="str">
            <v>INVERTER</v>
          </cell>
          <cell r="N695" t="str">
            <v>PCS</v>
          </cell>
          <cell r="O695">
            <v>97</v>
          </cell>
          <cell r="P695">
            <v>144</v>
          </cell>
          <cell r="Q695" t="str">
            <v>G11</v>
          </cell>
          <cell r="R695">
            <v>0</v>
          </cell>
          <cell r="S695">
            <v>144.37479999999999</v>
          </cell>
          <cell r="T695">
            <v>144.37479999999999</v>
          </cell>
          <cell r="U695">
            <v>1</v>
          </cell>
        </row>
        <row r="696">
          <cell r="A696" t="str">
            <v>FRN0.75G11S-4EN</v>
          </cell>
          <cell r="B696" t="str">
            <v>GS091090</v>
          </cell>
          <cell r="C696">
            <v>1</v>
          </cell>
          <cell r="D696" t="str">
            <v>GI091348</v>
          </cell>
          <cell r="E696">
            <v>20090323</v>
          </cell>
          <cell r="F696" t="str">
            <v>4450</v>
          </cell>
          <cell r="G696" t="str">
            <v>FUJI ELECTRIC FA SUCURSAL EN ESPA?A</v>
          </cell>
          <cell r="H696" t="str">
            <v>STOCK SALES</v>
          </cell>
          <cell r="I696">
            <v>146</v>
          </cell>
          <cell r="J696" t="str">
            <v>Mar-2009</v>
          </cell>
          <cell r="K696" t="str">
            <v>Mar-2009</v>
          </cell>
          <cell r="L696" t="str">
            <v>GF</v>
          </cell>
          <cell r="M696" t="str">
            <v>INVERTER</v>
          </cell>
          <cell r="N696" t="str">
            <v>PCS</v>
          </cell>
          <cell r="O696">
            <v>97</v>
          </cell>
          <cell r="P696">
            <v>144</v>
          </cell>
          <cell r="Q696" t="str">
            <v>G11</v>
          </cell>
          <cell r="R696">
            <v>0</v>
          </cell>
          <cell r="S696">
            <v>144.37479999999999</v>
          </cell>
          <cell r="T696">
            <v>288.74959999999999</v>
          </cell>
          <cell r="U696">
            <v>2</v>
          </cell>
        </row>
        <row r="697">
          <cell r="A697" t="str">
            <v>FRN1.5G11S-4EN</v>
          </cell>
          <cell r="B697" t="str">
            <v>GS090822</v>
          </cell>
          <cell r="C697">
            <v>2</v>
          </cell>
          <cell r="D697" t="str">
            <v>GI090999</v>
          </cell>
          <cell r="E697">
            <v>20090303</v>
          </cell>
          <cell r="F697" t="str">
            <v>7274</v>
          </cell>
          <cell r="G697" t="str">
            <v>SAM GMBH</v>
          </cell>
          <cell r="H697" t="str">
            <v>STOCK SALES</v>
          </cell>
          <cell r="I697">
            <v>111</v>
          </cell>
          <cell r="J697" t="str">
            <v>Mar-2009</v>
          </cell>
          <cell r="K697" t="str">
            <v>Mar-2009</v>
          </cell>
          <cell r="L697" t="str">
            <v>GF</v>
          </cell>
          <cell r="M697" t="str">
            <v>INVERTER</v>
          </cell>
          <cell r="N697" t="str">
            <v>PCS</v>
          </cell>
          <cell r="O697">
            <v>113</v>
          </cell>
          <cell r="P697">
            <v>175</v>
          </cell>
          <cell r="Q697" t="str">
            <v>G11</v>
          </cell>
          <cell r="R697">
            <v>0</v>
          </cell>
          <cell r="S697">
            <v>175.3631</v>
          </cell>
          <cell r="T697">
            <v>350.72620000000001</v>
          </cell>
          <cell r="U697">
            <v>2</v>
          </cell>
        </row>
        <row r="698">
          <cell r="A698" t="str">
            <v>FRN1.5G11S-4EN</v>
          </cell>
          <cell r="B698" t="str">
            <v>GS090842</v>
          </cell>
          <cell r="C698">
            <v>1</v>
          </cell>
          <cell r="D698" t="str">
            <v>GI091033</v>
          </cell>
          <cell r="E698">
            <v>20090304</v>
          </cell>
          <cell r="F698" t="str">
            <v>1301</v>
          </cell>
          <cell r="G698" t="str">
            <v>MVR - MOTORI, VENTILATORI, RIDUTTORI S.R.L.</v>
          </cell>
          <cell r="H698" t="str">
            <v>STOCK SALES</v>
          </cell>
          <cell r="I698">
            <v>110</v>
          </cell>
          <cell r="J698" t="str">
            <v>Mar-2009</v>
          </cell>
          <cell r="K698" t="str">
            <v>Mar-2009</v>
          </cell>
          <cell r="L698" t="str">
            <v>GF</v>
          </cell>
          <cell r="M698" t="str">
            <v>INVERTER</v>
          </cell>
          <cell r="N698" t="str">
            <v>PCS</v>
          </cell>
          <cell r="O698">
            <v>113</v>
          </cell>
          <cell r="P698">
            <v>175</v>
          </cell>
          <cell r="Q698" t="str">
            <v>G11</v>
          </cell>
          <cell r="R698">
            <v>0</v>
          </cell>
          <cell r="S698">
            <v>175.3631</v>
          </cell>
          <cell r="T698">
            <v>175.3631</v>
          </cell>
          <cell r="U698">
            <v>1</v>
          </cell>
        </row>
        <row r="699">
          <cell r="A699" t="str">
            <v>FRN1.5G11S-4EN</v>
          </cell>
          <cell r="B699" t="str">
            <v>GS090817</v>
          </cell>
          <cell r="C699">
            <v>3</v>
          </cell>
          <cell r="D699" t="str">
            <v>GI090991</v>
          </cell>
          <cell r="E699">
            <v>20090304</v>
          </cell>
          <cell r="F699" t="str">
            <v>4080</v>
          </cell>
          <cell r="G699" t="str">
            <v>SIDE SERVICIO INDUSTRIAL DE ELECTRONICA SA</v>
          </cell>
          <cell r="H699" t="str">
            <v>STOCK SALES</v>
          </cell>
          <cell r="I699">
            <v>105</v>
          </cell>
          <cell r="J699" t="str">
            <v>Mar-2009</v>
          </cell>
          <cell r="K699" t="str">
            <v>Mar-2009</v>
          </cell>
          <cell r="L699" t="str">
            <v>GF</v>
          </cell>
          <cell r="M699" t="str">
            <v>INVERTER</v>
          </cell>
          <cell r="N699" t="str">
            <v>PCS</v>
          </cell>
          <cell r="O699">
            <v>113</v>
          </cell>
          <cell r="P699">
            <v>175</v>
          </cell>
          <cell r="Q699" t="str">
            <v>G11</v>
          </cell>
          <cell r="R699">
            <v>0</v>
          </cell>
          <cell r="S699">
            <v>175.3631</v>
          </cell>
          <cell r="T699">
            <v>876.81550000000004</v>
          </cell>
          <cell r="U699">
            <v>5</v>
          </cell>
        </row>
        <row r="700">
          <cell r="A700" t="str">
            <v>FRN1.5G11S-4EN</v>
          </cell>
          <cell r="B700" t="str">
            <v>GS090817</v>
          </cell>
          <cell r="C700">
            <v>4</v>
          </cell>
          <cell r="D700" t="str">
            <v>GI090991</v>
          </cell>
          <cell r="E700">
            <v>20090304</v>
          </cell>
          <cell r="F700" t="str">
            <v>4080</v>
          </cell>
          <cell r="G700" t="str">
            <v>SIDE SERVICIO INDUSTRIAL DE ELECTRONICA SA</v>
          </cell>
          <cell r="H700" t="str">
            <v>STOCK SALES</v>
          </cell>
          <cell r="I700">
            <v>100</v>
          </cell>
          <cell r="J700" t="str">
            <v>Mar-2009</v>
          </cell>
          <cell r="K700" t="str">
            <v>Mar-2009</v>
          </cell>
          <cell r="L700" t="str">
            <v>GF</v>
          </cell>
          <cell r="M700" t="str">
            <v>INVERTER</v>
          </cell>
          <cell r="N700" t="str">
            <v>PCS</v>
          </cell>
          <cell r="O700">
            <v>113</v>
          </cell>
          <cell r="P700">
            <v>175</v>
          </cell>
          <cell r="Q700" t="str">
            <v>G11</v>
          </cell>
          <cell r="R700">
            <v>0</v>
          </cell>
          <cell r="S700">
            <v>175.3631</v>
          </cell>
          <cell r="T700">
            <v>876.81550000000004</v>
          </cell>
          <cell r="U700">
            <v>5</v>
          </cell>
        </row>
        <row r="701">
          <cell r="A701" t="str">
            <v>FRN1.5G11S-4EN</v>
          </cell>
          <cell r="B701" t="str">
            <v>GS090868</v>
          </cell>
          <cell r="C701">
            <v>1</v>
          </cell>
          <cell r="D701" t="str">
            <v>GI091062</v>
          </cell>
          <cell r="E701">
            <v>20090306</v>
          </cell>
          <cell r="F701" t="str">
            <v>7950</v>
          </cell>
          <cell r="G701" t="str">
            <v>FUJI ELECTRIC FA EUROPE (CH) GMBH</v>
          </cell>
          <cell r="H701" t="str">
            <v>STOCK SALES</v>
          </cell>
          <cell r="I701">
            <v>99</v>
          </cell>
          <cell r="J701" t="str">
            <v>Mar-2009</v>
          </cell>
          <cell r="K701" t="str">
            <v>Mar-2009</v>
          </cell>
          <cell r="L701" t="str">
            <v>GF</v>
          </cell>
          <cell r="M701" t="str">
            <v>INVERTER</v>
          </cell>
          <cell r="N701" t="str">
            <v>PCS</v>
          </cell>
          <cell r="O701">
            <v>113</v>
          </cell>
          <cell r="P701">
            <v>175</v>
          </cell>
          <cell r="Q701" t="str">
            <v>G11</v>
          </cell>
          <cell r="R701">
            <v>0</v>
          </cell>
          <cell r="S701">
            <v>175.3631</v>
          </cell>
          <cell r="T701">
            <v>175.3631</v>
          </cell>
          <cell r="U701">
            <v>1</v>
          </cell>
        </row>
        <row r="702">
          <cell r="A702" t="str">
            <v>FRN1.5G11S-4EN</v>
          </cell>
          <cell r="B702" t="str">
            <v>GS090886</v>
          </cell>
          <cell r="C702">
            <v>1</v>
          </cell>
          <cell r="D702" t="str">
            <v>GI091104</v>
          </cell>
          <cell r="E702">
            <v>20090309</v>
          </cell>
          <cell r="F702" t="str">
            <v>7095</v>
          </cell>
          <cell r="G702" t="str">
            <v>FUJI ELECTRIC FRANCE S.A.</v>
          </cell>
          <cell r="H702" t="str">
            <v>STOCK SALES</v>
          </cell>
          <cell r="I702">
            <v>97</v>
          </cell>
          <cell r="J702" t="str">
            <v>Mar-2009</v>
          </cell>
          <cell r="K702" t="str">
            <v>Mar-2009</v>
          </cell>
          <cell r="L702" t="str">
            <v>GF</v>
          </cell>
          <cell r="M702" t="str">
            <v>INVERTER</v>
          </cell>
          <cell r="N702" t="str">
            <v>PCS</v>
          </cell>
          <cell r="O702">
            <v>113</v>
          </cell>
          <cell r="P702">
            <v>175</v>
          </cell>
          <cell r="Q702" t="str">
            <v>G11</v>
          </cell>
          <cell r="R702">
            <v>0</v>
          </cell>
          <cell r="S702">
            <v>175.3631</v>
          </cell>
          <cell r="T702">
            <v>350.72620000000001</v>
          </cell>
          <cell r="U702">
            <v>2</v>
          </cell>
        </row>
        <row r="703">
          <cell r="A703" t="str">
            <v>FRN1.5G11S-4EN</v>
          </cell>
          <cell r="B703" t="str">
            <v>GS090964</v>
          </cell>
          <cell r="C703">
            <v>4</v>
          </cell>
          <cell r="D703" t="str">
            <v>GI091196</v>
          </cell>
          <cell r="E703">
            <v>20090313</v>
          </cell>
          <cell r="F703" t="str">
            <v>7274</v>
          </cell>
          <cell r="G703" t="str">
            <v>SAM GMBH</v>
          </cell>
          <cell r="H703" t="str">
            <v>STOCK SALES</v>
          </cell>
          <cell r="I703">
            <v>94</v>
          </cell>
          <cell r="J703" t="str">
            <v>Mar-2009</v>
          </cell>
          <cell r="K703" t="str">
            <v>Mar-2009</v>
          </cell>
          <cell r="L703" t="str">
            <v>GF</v>
          </cell>
          <cell r="M703" t="str">
            <v>INVERTER</v>
          </cell>
          <cell r="N703" t="str">
            <v>PCS</v>
          </cell>
          <cell r="O703">
            <v>113</v>
          </cell>
          <cell r="P703">
            <v>175</v>
          </cell>
          <cell r="Q703" t="str">
            <v>G11</v>
          </cell>
          <cell r="R703">
            <v>0</v>
          </cell>
          <cell r="S703">
            <v>175.3631</v>
          </cell>
          <cell r="T703">
            <v>526.08929999999998</v>
          </cell>
          <cell r="U703">
            <v>3</v>
          </cell>
        </row>
        <row r="704">
          <cell r="A704" t="str">
            <v>FRN11G11S-4EN</v>
          </cell>
          <cell r="B704" t="str">
            <v>GS083116</v>
          </cell>
          <cell r="C704">
            <v>5</v>
          </cell>
          <cell r="D704" t="str">
            <v>GI091169</v>
          </cell>
          <cell r="E704">
            <v>20090313</v>
          </cell>
          <cell r="F704" t="str">
            <v>7282</v>
          </cell>
          <cell r="G704" t="str">
            <v>IES INVERT ELECTRIC SYSTEMS LTD.</v>
          </cell>
          <cell r="H704" t="str">
            <v>STOCK SALES</v>
          </cell>
          <cell r="I704">
            <v>461</v>
          </cell>
          <cell r="J704" t="str">
            <v>Mar-2009</v>
          </cell>
          <cell r="K704" t="str">
            <v>Mar-2009</v>
          </cell>
          <cell r="L704" t="str">
            <v>GF</v>
          </cell>
          <cell r="M704" t="str">
            <v>INVERTER</v>
          </cell>
          <cell r="N704" t="str">
            <v>PCS</v>
          </cell>
          <cell r="O704">
            <v>467</v>
          </cell>
          <cell r="P704">
            <v>465</v>
          </cell>
          <cell r="Q704" t="str">
            <v>G11</v>
          </cell>
          <cell r="R704">
            <v>0</v>
          </cell>
          <cell r="S704">
            <v>465.3526</v>
          </cell>
          <cell r="T704">
            <v>930.70519999999999</v>
          </cell>
          <cell r="U704">
            <v>2</v>
          </cell>
        </row>
        <row r="705">
          <cell r="A705" t="str">
            <v>FRN11G11S-4EN</v>
          </cell>
          <cell r="B705" t="str">
            <v>GS091022</v>
          </cell>
          <cell r="C705">
            <v>4</v>
          </cell>
          <cell r="D705" t="str">
            <v>GI091269</v>
          </cell>
          <cell r="E705">
            <v>20090319</v>
          </cell>
          <cell r="F705" t="str">
            <v>4080</v>
          </cell>
          <cell r="G705" t="str">
            <v>SIDE SERVICIO INDUSTRIAL DE ELECTRONICA SA</v>
          </cell>
          <cell r="H705" t="str">
            <v>STOCK SALES</v>
          </cell>
          <cell r="I705">
            <v>459</v>
          </cell>
          <cell r="J705" t="str">
            <v>Mar-2009</v>
          </cell>
          <cell r="K705" t="str">
            <v>Mar-2009</v>
          </cell>
          <cell r="L705" t="str">
            <v>GF</v>
          </cell>
          <cell r="M705" t="str">
            <v>INVERTER</v>
          </cell>
          <cell r="N705" t="str">
            <v>PCS</v>
          </cell>
          <cell r="O705">
            <v>467</v>
          </cell>
          <cell r="P705">
            <v>465</v>
          </cell>
          <cell r="Q705" t="str">
            <v>G11</v>
          </cell>
          <cell r="R705">
            <v>0</v>
          </cell>
          <cell r="S705">
            <v>465.3526</v>
          </cell>
          <cell r="T705">
            <v>930.70519999999999</v>
          </cell>
          <cell r="U705">
            <v>2</v>
          </cell>
        </row>
        <row r="706">
          <cell r="A706" t="str">
            <v>FRN11G11S-4EN</v>
          </cell>
          <cell r="B706" t="str">
            <v>GS091041</v>
          </cell>
          <cell r="C706">
            <v>1</v>
          </cell>
          <cell r="D706" t="str">
            <v>GI091296</v>
          </cell>
          <cell r="E706">
            <v>20090320</v>
          </cell>
          <cell r="F706" t="str">
            <v>4810</v>
          </cell>
          <cell r="G706" t="str">
            <v>SST SERVO-SYSTEMTECHNIK GMBH</v>
          </cell>
          <cell r="H706" t="str">
            <v>STOCK SALES</v>
          </cell>
          <cell r="I706">
            <v>458</v>
          </cell>
          <cell r="J706" t="str">
            <v>Mar-2009</v>
          </cell>
          <cell r="K706" t="str">
            <v>Mar-2009</v>
          </cell>
          <cell r="L706" t="str">
            <v>GF</v>
          </cell>
          <cell r="M706" t="str">
            <v>INVERTER</v>
          </cell>
          <cell r="N706" t="str">
            <v>PCS</v>
          </cell>
          <cell r="O706">
            <v>467</v>
          </cell>
          <cell r="P706">
            <v>465</v>
          </cell>
          <cell r="Q706" t="str">
            <v>G11</v>
          </cell>
          <cell r="R706">
            <v>0</v>
          </cell>
          <cell r="S706">
            <v>465.3526</v>
          </cell>
          <cell r="T706">
            <v>465.3526</v>
          </cell>
          <cell r="U706">
            <v>1</v>
          </cell>
        </row>
        <row r="707">
          <cell r="A707" t="str">
            <v>FRN11G11S-4EN</v>
          </cell>
          <cell r="B707" t="str">
            <v>GS090728</v>
          </cell>
          <cell r="C707">
            <v>8</v>
          </cell>
          <cell r="D707" t="str">
            <v>GI091365</v>
          </cell>
          <cell r="E707">
            <v>20090324</v>
          </cell>
          <cell r="F707" t="str">
            <v>7871</v>
          </cell>
          <cell r="G707" t="str">
            <v>E.P. NORMAND (S.A.) (PTY) LTD T/A</v>
          </cell>
          <cell r="H707" t="str">
            <v>STOCK SALES</v>
          </cell>
          <cell r="I707">
            <v>456</v>
          </cell>
          <cell r="J707" t="str">
            <v>Mar-2009</v>
          </cell>
          <cell r="K707" t="str">
            <v>Mar-2009</v>
          </cell>
          <cell r="L707" t="str">
            <v>GF</v>
          </cell>
          <cell r="M707" t="str">
            <v>INVERTER</v>
          </cell>
          <cell r="N707" t="str">
            <v>PCS</v>
          </cell>
          <cell r="O707">
            <v>467</v>
          </cell>
          <cell r="P707">
            <v>465</v>
          </cell>
          <cell r="Q707" t="str">
            <v>G11</v>
          </cell>
          <cell r="R707">
            <v>0</v>
          </cell>
          <cell r="S707">
            <v>465.3526</v>
          </cell>
          <cell r="T707">
            <v>930.70519999999999</v>
          </cell>
          <cell r="U707">
            <v>2</v>
          </cell>
        </row>
        <row r="708">
          <cell r="A708" t="str">
            <v>FRN11G11S-4EN</v>
          </cell>
          <cell r="B708" t="str">
            <v>GS091169</v>
          </cell>
          <cell r="C708">
            <v>4</v>
          </cell>
          <cell r="D708" t="str">
            <v>GI091459</v>
          </cell>
          <cell r="E708">
            <v>20090327</v>
          </cell>
          <cell r="F708" t="str">
            <v>7955</v>
          </cell>
          <cell r="G708" t="str">
            <v>STREISAL GMBH</v>
          </cell>
          <cell r="H708" t="str">
            <v>STOCK SALES</v>
          </cell>
          <cell r="I708">
            <v>454</v>
          </cell>
          <cell r="J708" t="str">
            <v>Mar-2009</v>
          </cell>
          <cell r="K708" t="str">
            <v>Mar-2009</v>
          </cell>
          <cell r="L708" t="str">
            <v>GF</v>
          </cell>
          <cell r="M708" t="str">
            <v>INVERTER</v>
          </cell>
          <cell r="N708" t="str">
            <v>PCS</v>
          </cell>
          <cell r="O708">
            <v>467</v>
          </cell>
          <cell r="P708">
            <v>465</v>
          </cell>
          <cell r="Q708" t="str">
            <v>G11</v>
          </cell>
          <cell r="R708">
            <v>0</v>
          </cell>
          <cell r="S708">
            <v>465.3526</v>
          </cell>
          <cell r="T708">
            <v>930.70519999999999</v>
          </cell>
          <cell r="U708">
            <v>2</v>
          </cell>
        </row>
        <row r="709">
          <cell r="A709" t="str">
            <v>FRN11G11S-4EN</v>
          </cell>
          <cell r="B709" t="str">
            <v>GS091169</v>
          </cell>
          <cell r="C709">
            <v>1</v>
          </cell>
          <cell r="D709" t="str">
            <v>GI091458</v>
          </cell>
          <cell r="E709">
            <v>20090327</v>
          </cell>
          <cell r="F709" t="str">
            <v>7955</v>
          </cell>
          <cell r="G709" t="str">
            <v>STREISAL GMBH</v>
          </cell>
          <cell r="H709" t="str">
            <v>STOCK SALES</v>
          </cell>
          <cell r="I709">
            <v>453</v>
          </cell>
          <cell r="J709" t="str">
            <v>Mar-2009</v>
          </cell>
          <cell r="K709" t="str">
            <v>Mar-2009</v>
          </cell>
          <cell r="L709" t="str">
            <v>GF</v>
          </cell>
          <cell r="M709" t="str">
            <v>INVERTER</v>
          </cell>
          <cell r="N709" t="str">
            <v>PCS</v>
          </cell>
          <cell r="O709">
            <v>467</v>
          </cell>
          <cell r="P709">
            <v>465</v>
          </cell>
          <cell r="Q709" t="str">
            <v>G11</v>
          </cell>
          <cell r="R709">
            <v>0</v>
          </cell>
          <cell r="S709">
            <v>465.3526</v>
          </cell>
          <cell r="T709">
            <v>465.3526</v>
          </cell>
          <cell r="U709">
            <v>1</v>
          </cell>
        </row>
        <row r="710">
          <cell r="A710" t="str">
            <v>FRN11G11S-4LE2</v>
          </cell>
          <cell r="B710" t="str">
            <v>GS090882</v>
          </cell>
          <cell r="C710">
            <v>2</v>
          </cell>
          <cell r="D710" t="str">
            <v>GI091095</v>
          </cell>
          <cell r="E710">
            <v>20090309</v>
          </cell>
          <cell r="F710" t="str">
            <v>4450</v>
          </cell>
          <cell r="G710" t="str">
            <v>FUJI ELECTRIC FA SUCURSAL EN ESPA?A</v>
          </cell>
          <cell r="H710" t="str">
            <v>STOCK SALES</v>
          </cell>
          <cell r="I710">
            <v>36</v>
          </cell>
          <cell r="J710" t="str">
            <v>Mar-2009</v>
          </cell>
          <cell r="K710" t="str">
            <v>Mar-2009</v>
          </cell>
          <cell r="L710" t="str">
            <v>GF</v>
          </cell>
          <cell r="M710" t="str">
            <v>INVERTER</v>
          </cell>
          <cell r="N710" t="str">
            <v>PCS</v>
          </cell>
          <cell r="O710">
            <v>41</v>
          </cell>
          <cell r="P710">
            <v>513</v>
          </cell>
          <cell r="Q710" t="str">
            <v>G11</v>
          </cell>
          <cell r="R710">
            <v>0</v>
          </cell>
          <cell r="S710">
            <v>512.72</v>
          </cell>
          <cell r="T710">
            <v>2563.6</v>
          </cell>
          <cell r="U710">
            <v>5</v>
          </cell>
        </row>
        <row r="711">
          <cell r="A711" t="str">
            <v>FRN11G11S-4LE2</v>
          </cell>
          <cell r="B711" t="str">
            <v>GS090961</v>
          </cell>
          <cell r="C711">
            <v>5</v>
          </cell>
          <cell r="D711" t="str">
            <v>GI091192</v>
          </cell>
          <cell r="E711">
            <v>20090313</v>
          </cell>
          <cell r="F711" t="str">
            <v>4380</v>
          </cell>
          <cell r="G711" t="str">
            <v>AMTEK,  SPOL. S R.0.</v>
          </cell>
          <cell r="H711" t="str">
            <v>STOCK SALES</v>
          </cell>
          <cell r="I711">
            <v>35</v>
          </cell>
          <cell r="J711" t="str">
            <v>Mar-2009</v>
          </cell>
          <cell r="K711" t="str">
            <v>Mar-2009</v>
          </cell>
          <cell r="L711" t="str">
            <v>GF</v>
          </cell>
          <cell r="M711" t="str">
            <v>INVERTER</v>
          </cell>
          <cell r="N711" t="str">
            <v>PCS</v>
          </cell>
          <cell r="O711">
            <v>41</v>
          </cell>
          <cell r="P711">
            <v>513</v>
          </cell>
          <cell r="Q711" t="str">
            <v>G11</v>
          </cell>
          <cell r="R711">
            <v>0</v>
          </cell>
          <cell r="S711">
            <v>512.72</v>
          </cell>
          <cell r="T711">
            <v>512.72</v>
          </cell>
          <cell r="U711">
            <v>1</v>
          </cell>
        </row>
        <row r="712">
          <cell r="A712" t="str">
            <v>FRN11G11S-4LE2</v>
          </cell>
          <cell r="B712" t="str">
            <v>GS090659</v>
          </cell>
          <cell r="C712">
            <v>1</v>
          </cell>
          <cell r="D712" t="str">
            <v>GI091112</v>
          </cell>
          <cell r="E712">
            <v>20090323</v>
          </cell>
          <cell r="F712" t="str">
            <v>7374</v>
          </cell>
          <cell r="G712" t="str">
            <v>J&amp;R ELEVATOR DAR AL HANDASSAH</v>
          </cell>
          <cell r="H712" t="str">
            <v>STOCK SALES</v>
          </cell>
          <cell r="I712">
            <v>20</v>
          </cell>
          <cell r="J712" t="str">
            <v>Mar-2009</v>
          </cell>
          <cell r="K712" t="str">
            <v>Mar-2009</v>
          </cell>
          <cell r="L712" t="str">
            <v>GF</v>
          </cell>
          <cell r="M712" t="str">
            <v>INVERTER</v>
          </cell>
          <cell r="N712" t="str">
            <v>PCS</v>
          </cell>
          <cell r="O712">
            <v>41</v>
          </cell>
          <cell r="P712">
            <v>513</v>
          </cell>
          <cell r="Q712" t="str">
            <v>G11</v>
          </cell>
          <cell r="R712">
            <v>0</v>
          </cell>
          <cell r="S712">
            <v>512.72</v>
          </cell>
          <cell r="T712">
            <v>7690.8</v>
          </cell>
          <cell r="U712">
            <v>15</v>
          </cell>
        </row>
        <row r="713">
          <cell r="A713" t="str">
            <v>FRN11G11S-4LE2</v>
          </cell>
          <cell r="B713" t="str">
            <v>GS091180</v>
          </cell>
          <cell r="C713">
            <v>3</v>
          </cell>
          <cell r="D713" t="str">
            <v>GI091469</v>
          </cell>
          <cell r="E713">
            <v>20090330</v>
          </cell>
          <cell r="F713" t="str">
            <v>4380</v>
          </cell>
          <cell r="G713" t="str">
            <v>AMTEK,  SPOL. S R.0.</v>
          </cell>
          <cell r="H713" t="str">
            <v>STOCK SALES</v>
          </cell>
          <cell r="I713">
            <v>18</v>
          </cell>
          <cell r="J713" t="str">
            <v>Mar-2009</v>
          </cell>
          <cell r="K713" t="str">
            <v>Mar-2009</v>
          </cell>
          <cell r="L713" t="str">
            <v>GF</v>
          </cell>
          <cell r="M713" t="str">
            <v>INVERTER</v>
          </cell>
          <cell r="N713" t="str">
            <v>PCS</v>
          </cell>
          <cell r="O713">
            <v>41</v>
          </cell>
          <cell r="P713">
            <v>513</v>
          </cell>
          <cell r="Q713" t="str">
            <v>G11</v>
          </cell>
          <cell r="R713">
            <v>0</v>
          </cell>
          <cell r="S713">
            <v>512.72</v>
          </cell>
          <cell r="T713">
            <v>1025.44</v>
          </cell>
          <cell r="U713">
            <v>2</v>
          </cell>
        </row>
        <row r="714">
          <cell r="A714" t="str">
            <v>FRN132G11S-4EN</v>
          </cell>
          <cell r="B714" t="str">
            <v>GS090880</v>
          </cell>
          <cell r="C714">
            <v>1</v>
          </cell>
          <cell r="D714" t="str">
            <v>GI091091</v>
          </cell>
          <cell r="E714">
            <v>20090309</v>
          </cell>
          <cell r="F714" t="str">
            <v>4450</v>
          </cell>
          <cell r="G714" t="str">
            <v>FUJI ELECTRIC FA SUCURSAL EN ESPA?A</v>
          </cell>
          <cell r="H714" t="str">
            <v>STOCK SALES</v>
          </cell>
          <cell r="I714">
            <v>1</v>
          </cell>
          <cell r="J714" t="str">
            <v>Mar-2009</v>
          </cell>
          <cell r="K714" t="str">
            <v>Mar-2009</v>
          </cell>
          <cell r="L714" t="str">
            <v>GF</v>
          </cell>
          <cell r="M714" t="str">
            <v>INVERTER</v>
          </cell>
          <cell r="N714" t="str">
            <v>PCS</v>
          </cell>
          <cell r="O714">
            <v>2</v>
          </cell>
          <cell r="P714">
            <v>3834</v>
          </cell>
          <cell r="Q714" t="str">
            <v>G11</v>
          </cell>
          <cell r="R714">
            <v>0</v>
          </cell>
          <cell r="S714">
            <v>3833.578</v>
          </cell>
          <cell r="T714">
            <v>3833.578</v>
          </cell>
          <cell r="U714">
            <v>1</v>
          </cell>
        </row>
        <row r="715">
          <cell r="A715" t="str">
            <v>FRN15G11S-4EN</v>
          </cell>
          <cell r="B715" t="str">
            <v>GS090873</v>
          </cell>
          <cell r="C715">
            <v>1</v>
          </cell>
          <cell r="D715" t="str">
            <v>GI091081</v>
          </cell>
          <cell r="E715">
            <v>20090306</v>
          </cell>
          <cell r="F715" t="str">
            <v>7274</v>
          </cell>
          <cell r="G715" t="str">
            <v>SAM GMBH</v>
          </cell>
          <cell r="H715" t="str">
            <v>STOCK SALES</v>
          </cell>
          <cell r="I715">
            <v>203</v>
          </cell>
          <cell r="J715" t="str">
            <v>Mar-2009</v>
          </cell>
          <cell r="K715" t="str">
            <v>Mar-2009</v>
          </cell>
          <cell r="L715" t="str">
            <v>GF</v>
          </cell>
          <cell r="M715" t="str">
            <v>INVERTER</v>
          </cell>
          <cell r="N715" t="str">
            <v>PCS</v>
          </cell>
          <cell r="O715">
            <v>204</v>
          </cell>
          <cell r="P715">
            <v>625</v>
          </cell>
          <cell r="Q715" t="str">
            <v>G11</v>
          </cell>
          <cell r="R715">
            <v>0</v>
          </cell>
          <cell r="S715">
            <v>624.9049</v>
          </cell>
          <cell r="T715">
            <v>624.9049</v>
          </cell>
          <cell r="U715">
            <v>1</v>
          </cell>
        </row>
        <row r="716">
          <cell r="A716" t="str">
            <v>FRN15G11S-4EN</v>
          </cell>
          <cell r="B716" t="str">
            <v>GS090854</v>
          </cell>
          <cell r="C716">
            <v>6</v>
          </cell>
          <cell r="D716" t="str">
            <v>GI091129</v>
          </cell>
          <cell r="E716">
            <v>20090310</v>
          </cell>
          <cell r="F716" t="str">
            <v>4450</v>
          </cell>
          <cell r="G716" t="str">
            <v>FUJI ELECTRIC FA SUCURSAL EN ESPA?A</v>
          </cell>
          <cell r="H716" t="str">
            <v>STOCK SALES</v>
          </cell>
          <cell r="I716">
            <v>197</v>
          </cell>
          <cell r="J716" t="str">
            <v>Mar-2009</v>
          </cell>
          <cell r="K716" t="str">
            <v>Mar-2009</v>
          </cell>
          <cell r="L716" t="str">
            <v>GF</v>
          </cell>
          <cell r="M716" t="str">
            <v>INVERTER</v>
          </cell>
          <cell r="N716" t="str">
            <v>PCS</v>
          </cell>
          <cell r="O716">
            <v>204</v>
          </cell>
          <cell r="P716">
            <v>625</v>
          </cell>
          <cell r="Q716" t="str">
            <v>G11</v>
          </cell>
          <cell r="R716">
            <v>0</v>
          </cell>
          <cell r="S716">
            <v>624.9049</v>
          </cell>
          <cell r="T716">
            <v>3749.4294</v>
          </cell>
          <cell r="U716">
            <v>6</v>
          </cell>
        </row>
        <row r="717">
          <cell r="A717" t="str">
            <v>FRN15G11S-4EN</v>
          </cell>
          <cell r="B717" t="str">
            <v>GS090919</v>
          </cell>
          <cell r="C717">
            <v>2</v>
          </cell>
          <cell r="D717" t="str">
            <v>GI091139</v>
          </cell>
          <cell r="E717">
            <v>20090311</v>
          </cell>
          <cell r="F717" t="str">
            <v>7271</v>
          </cell>
          <cell r="G717" t="str">
            <v>LOENNE SCANDINAVIA A. S. (S)</v>
          </cell>
          <cell r="H717" t="str">
            <v>STOCK SALES</v>
          </cell>
          <cell r="I717">
            <v>194</v>
          </cell>
          <cell r="J717" t="str">
            <v>Mar-2009</v>
          </cell>
          <cell r="K717" t="str">
            <v>Mar-2009</v>
          </cell>
          <cell r="L717" t="str">
            <v>GF</v>
          </cell>
          <cell r="M717" t="str">
            <v>INVERTER</v>
          </cell>
          <cell r="N717" t="str">
            <v>PCS</v>
          </cell>
          <cell r="O717">
            <v>204</v>
          </cell>
          <cell r="P717">
            <v>625</v>
          </cell>
          <cell r="Q717" t="str">
            <v>G11</v>
          </cell>
          <cell r="R717">
            <v>0</v>
          </cell>
          <cell r="S717">
            <v>624.9049</v>
          </cell>
          <cell r="T717">
            <v>1874.7147</v>
          </cell>
          <cell r="U717">
            <v>3</v>
          </cell>
        </row>
        <row r="718">
          <cell r="A718" t="str">
            <v>FRN2.2G11S-2</v>
          </cell>
          <cell r="B718" t="str">
            <v>GS090911</v>
          </cell>
          <cell r="C718">
            <v>1</v>
          </cell>
          <cell r="D718" t="str">
            <v>GI091144</v>
          </cell>
          <cell r="E718">
            <v>20090312</v>
          </cell>
          <cell r="F718" t="str">
            <v>7063</v>
          </cell>
          <cell r="G718" t="str">
            <v>CARL PADBERG GMBH</v>
          </cell>
          <cell r="H718" t="str">
            <v>STOCK SALES</v>
          </cell>
          <cell r="I718">
            <v>290</v>
          </cell>
          <cell r="J718" t="str">
            <v>Mar-2009</v>
          </cell>
          <cell r="K718" t="str">
            <v>Mar-2009</v>
          </cell>
          <cell r="L718" t="str">
            <v>GF</v>
          </cell>
          <cell r="M718" t="str">
            <v>INVERTER</v>
          </cell>
          <cell r="N718" t="str">
            <v>PCS</v>
          </cell>
          <cell r="O718">
            <v>291</v>
          </cell>
          <cell r="P718">
            <v>200</v>
          </cell>
          <cell r="Q718" t="str">
            <v>G11</v>
          </cell>
          <cell r="R718">
            <v>0</v>
          </cell>
          <cell r="S718">
            <v>199.732</v>
          </cell>
          <cell r="T718">
            <v>199.732</v>
          </cell>
          <cell r="U718">
            <v>1</v>
          </cell>
        </row>
        <row r="719">
          <cell r="A719" t="str">
            <v>FRN2.2G11S-2</v>
          </cell>
          <cell r="B719" t="str">
            <v>GS090412</v>
          </cell>
          <cell r="C719">
            <v>8</v>
          </cell>
          <cell r="D719" t="str">
            <v>GI091166</v>
          </cell>
          <cell r="E719">
            <v>20090313</v>
          </cell>
          <cell r="F719" t="str">
            <v>7282</v>
          </cell>
          <cell r="G719" t="str">
            <v>IES INVERT ELECTRIC SYSTEMS LTD.</v>
          </cell>
          <cell r="H719" t="str">
            <v>STOCK SALES</v>
          </cell>
          <cell r="I719">
            <v>289</v>
          </cell>
          <cell r="J719" t="str">
            <v>Mar-2009</v>
          </cell>
          <cell r="K719" t="str">
            <v>Mar-2009</v>
          </cell>
          <cell r="L719" t="str">
            <v>GF</v>
          </cell>
          <cell r="M719" t="str">
            <v>INVERTER</v>
          </cell>
          <cell r="N719" t="str">
            <v>PCS</v>
          </cell>
          <cell r="O719">
            <v>291</v>
          </cell>
          <cell r="P719">
            <v>200</v>
          </cell>
          <cell r="Q719" t="str">
            <v>G11</v>
          </cell>
          <cell r="R719">
            <v>0</v>
          </cell>
          <cell r="S719">
            <v>199.732</v>
          </cell>
          <cell r="T719">
            <v>199.732</v>
          </cell>
          <cell r="U719">
            <v>1</v>
          </cell>
        </row>
        <row r="720">
          <cell r="A720" t="str">
            <v>FRN2.2G11S-2</v>
          </cell>
          <cell r="B720" t="str">
            <v>GS090960</v>
          </cell>
          <cell r="C720">
            <v>1</v>
          </cell>
          <cell r="D720" t="str">
            <v>GI091191</v>
          </cell>
          <cell r="E720">
            <v>20090316</v>
          </cell>
          <cell r="F720" t="str">
            <v>1701</v>
          </cell>
          <cell r="G720" t="str">
            <v>CMTS LIMITED</v>
          </cell>
          <cell r="H720" t="str">
            <v>STOCK SALES</v>
          </cell>
          <cell r="I720">
            <v>288</v>
          </cell>
          <cell r="J720" t="str">
            <v>Mar-2009</v>
          </cell>
          <cell r="K720" t="str">
            <v>Mar-2009</v>
          </cell>
          <cell r="L720" t="str">
            <v>GF</v>
          </cell>
          <cell r="M720" t="str">
            <v>INVERTER</v>
          </cell>
          <cell r="N720" t="str">
            <v>PCS</v>
          </cell>
          <cell r="O720">
            <v>291</v>
          </cell>
          <cell r="P720">
            <v>200</v>
          </cell>
          <cell r="Q720" t="str">
            <v>G11</v>
          </cell>
          <cell r="R720">
            <v>0</v>
          </cell>
          <cell r="S720">
            <v>199.732</v>
          </cell>
          <cell r="T720">
            <v>199.732</v>
          </cell>
          <cell r="U720">
            <v>1</v>
          </cell>
        </row>
        <row r="721">
          <cell r="A721" t="str">
            <v>FRN2.2G11S-4EN</v>
          </cell>
          <cell r="B721" t="str">
            <v>GS090745</v>
          </cell>
          <cell r="C721">
            <v>1</v>
          </cell>
          <cell r="D721" t="str">
            <v>GI090929</v>
          </cell>
          <cell r="E721">
            <v>20090302</v>
          </cell>
          <cell r="F721" t="str">
            <v>4450</v>
          </cell>
          <cell r="G721" t="str">
            <v>FUJI ELECTRIC FA SUCURSAL EN ESPA?A</v>
          </cell>
          <cell r="H721" t="str">
            <v>STOCK SALES</v>
          </cell>
          <cell r="I721">
            <v>809</v>
          </cell>
          <cell r="J721" t="str">
            <v>Mar-2009</v>
          </cell>
          <cell r="K721" t="str">
            <v>Mar-2009</v>
          </cell>
          <cell r="L721" t="str">
            <v>GF</v>
          </cell>
          <cell r="M721" t="str">
            <v>INVERTER</v>
          </cell>
          <cell r="N721" t="str">
            <v>PCS</v>
          </cell>
          <cell r="O721">
            <v>829</v>
          </cell>
          <cell r="P721">
            <v>215</v>
          </cell>
          <cell r="Q721" t="str">
            <v>G11</v>
          </cell>
          <cell r="R721">
            <v>0</v>
          </cell>
          <cell r="S721">
            <v>215.334</v>
          </cell>
          <cell r="T721">
            <v>4306.68</v>
          </cell>
          <cell r="U721">
            <v>20</v>
          </cell>
        </row>
        <row r="722">
          <cell r="A722" t="str">
            <v>FRN2.2G11S-4EN</v>
          </cell>
          <cell r="B722" t="str">
            <v>GS090799</v>
          </cell>
          <cell r="C722">
            <v>6</v>
          </cell>
          <cell r="D722" t="str">
            <v>GI090972</v>
          </cell>
          <cell r="E722">
            <v>20090303</v>
          </cell>
          <cell r="F722" t="str">
            <v>7275</v>
          </cell>
          <cell r="G722" t="str">
            <v>ALPHA GROUP</v>
          </cell>
          <cell r="H722" t="str">
            <v>STOCK SALES</v>
          </cell>
          <cell r="I722">
            <v>808</v>
          </cell>
          <cell r="J722" t="str">
            <v>Mar-2009</v>
          </cell>
          <cell r="K722" t="str">
            <v>Mar-2009</v>
          </cell>
          <cell r="L722" t="str">
            <v>GF</v>
          </cell>
          <cell r="M722" t="str">
            <v>INVERTER</v>
          </cell>
          <cell r="N722" t="str">
            <v>PCS</v>
          </cell>
          <cell r="O722">
            <v>829</v>
          </cell>
          <cell r="P722">
            <v>215</v>
          </cell>
          <cell r="Q722" t="str">
            <v>G11</v>
          </cell>
          <cell r="R722">
            <v>0</v>
          </cell>
          <cell r="S722">
            <v>215.334</v>
          </cell>
          <cell r="T722">
            <v>215.334</v>
          </cell>
          <cell r="U722">
            <v>1</v>
          </cell>
        </row>
        <row r="723">
          <cell r="A723" t="str">
            <v>FRN2.2G11S-4EN</v>
          </cell>
          <cell r="B723" t="str">
            <v>GS090834</v>
          </cell>
          <cell r="C723">
            <v>9</v>
          </cell>
          <cell r="D723" t="str">
            <v>GI091016</v>
          </cell>
          <cell r="E723">
            <v>20090305</v>
          </cell>
          <cell r="F723" t="str">
            <v>7950</v>
          </cell>
          <cell r="G723" t="str">
            <v>FUJI ELECTRIC FA EUROPE (CH) GMBH</v>
          </cell>
          <cell r="H723" t="str">
            <v>STOCK SALES</v>
          </cell>
          <cell r="I723">
            <v>806</v>
          </cell>
          <cell r="J723" t="str">
            <v>Mar-2009</v>
          </cell>
          <cell r="K723" t="str">
            <v>Mar-2009</v>
          </cell>
          <cell r="L723" t="str">
            <v>GF</v>
          </cell>
          <cell r="M723" t="str">
            <v>INVERTER</v>
          </cell>
          <cell r="N723" t="str">
            <v>PCS</v>
          </cell>
          <cell r="O723">
            <v>829</v>
          </cell>
          <cell r="P723">
            <v>215</v>
          </cell>
          <cell r="Q723" t="str">
            <v>G11</v>
          </cell>
          <cell r="R723">
            <v>0</v>
          </cell>
          <cell r="S723">
            <v>215.334</v>
          </cell>
          <cell r="T723">
            <v>430.66800000000001</v>
          </cell>
          <cell r="U723">
            <v>2</v>
          </cell>
        </row>
        <row r="724">
          <cell r="A724" t="str">
            <v>FRN2.2G11S-4EN</v>
          </cell>
          <cell r="B724" t="str">
            <v>GS090881</v>
          </cell>
          <cell r="C724">
            <v>2</v>
          </cell>
          <cell r="D724" t="str">
            <v>GI091092</v>
          </cell>
          <cell r="E724">
            <v>20090306</v>
          </cell>
          <cell r="F724" t="str">
            <v>4540</v>
          </cell>
          <cell r="G724" t="str">
            <v>PETER ELECTRONIC GMBH &amp; CO. KG</v>
          </cell>
          <cell r="H724" t="str">
            <v>STOCK SALES</v>
          </cell>
          <cell r="I724">
            <v>803</v>
          </cell>
          <cell r="J724" t="str">
            <v>Mar-2009</v>
          </cell>
          <cell r="K724" t="str">
            <v>Mar-2009</v>
          </cell>
          <cell r="L724" t="str">
            <v>GF</v>
          </cell>
          <cell r="M724" t="str">
            <v>INVERTER</v>
          </cell>
          <cell r="N724" t="str">
            <v>PCS</v>
          </cell>
          <cell r="O724">
            <v>829</v>
          </cell>
          <cell r="P724">
            <v>215</v>
          </cell>
          <cell r="Q724" t="str">
            <v>G11</v>
          </cell>
          <cell r="R724">
            <v>0</v>
          </cell>
          <cell r="S724">
            <v>215.334</v>
          </cell>
          <cell r="T724">
            <v>646.00199999999995</v>
          </cell>
          <cell r="U724">
            <v>3</v>
          </cell>
        </row>
        <row r="725">
          <cell r="A725" t="str">
            <v>FRN2.2G11S-4EN</v>
          </cell>
          <cell r="B725" t="str">
            <v>GS090886</v>
          </cell>
          <cell r="C725">
            <v>4</v>
          </cell>
          <cell r="D725" t="str">
            <v>GI091104</v>
          </cell>
          <cell r="E725">
            <v>20090309</v>
          </cell>
          <cell r="F725" t="str">
            <v>7095</v>
          </cell>
          <cell r="G725" t="str">
            <v>FUJI ELECTRIC FRANCE S.A.</v>
          </cell>
          <cell r="H725" t="str">
            <v>STOCK SALES</v>
          </cell>
          <cell r="I725">
            <v>801</v>
          </cell>
          <cell r="J725" t="str">
            <v>Mar-2009</v>
          </cell>
          <cell r="K725" t="str">
            <v>Mar-2009</v>
          </cell>
          <cell r="L725" t="str">
            <v>GF</v>
          </cell>
          <cell r="M725" t="str">
            <v>INVERTER</v>
          </cell>
          <cell r="N725" t="str">
            <v>PCS</v>
          </cell>
          <cell r="O725">
            <v>829</v>
          </cell>
          <cell r="P725">
            <v>215</v>
          </cell>
          <cell r="Q725" t="str">
            <v>G11</v>
          </cell>
          <cell r="R725">
            <v>0</v>
          </cell>
          <cell r="S725">
            <v>215.334</v>
          </cell>
          <cell r="T725">
            <v>430.66800000000001</v>
          </cell>
          <cell r="U725">
            <v>2</v>
          </cell>
        </row>
        <row r="726">
          <cell r="A726" t="str">
            <v>FRN2.2G11S-4EN</v>
          </cell>
          <cell r="B726" t="str">
            <v>GS090895</v>
          </cell>
          <cell r="C726">
            <v>4</v>
          </cell>
          <cell r="D726" t="str">
            <v>GI091117</v>
          </cell>
          <cell r="E726">
            <v>20090310</v>
          </cell>
          <cell r="F726" t="str">
            <v>7950</v>
          </cell>
          <cell r="G726" t="str">
            <v>FUJI ELECTRIC FA EUROPE (CH) GMBH</v>
          </cell>
          <cell r="H726" t="str">
            <v>STOCK SALES</v>
          </cell>
          <cell r="I726">
            <v>800</v>
          </cell>
          <cell r="J726" t="str">
            <v>Mar-2009</v>
          </cell>
          <cell r="K726" t="str">
            <v>Mar-2009</v>
          </cell>
          <cell r="L726" t="str">
            <v>GF</v>
          </cell>
          <cell r="M726" t="str">
            <v>INVERTER</v>
          </cell>
          <cell r="N726" t="str">
            <v>PCS</v>
          </cell>
          <cell r="O726">
            <v>829</v>
          </cell>
          <cell r="P726">
            <v>215</v>
          </cell>
          <cell r="Q726" t="str">
            <v>G11</v>
          </cell>
          <cell r="R726">
            <v>0</v>
          </cell>
          <cell r="S726">
            <v>215.334</v>
          </cell>
          <cell r="T726">
            <v>215.334</v>
          </cell>
          <cell r="U726">
            <v>1</v>
          </cell>
        </row>
        <row r="727">
          <cell r="A727" t="str">
            <v>FRN2.2G11S-4EN</v>
          </cell>
          <cell r="B727" t="str">
            <v>GS082857</v>
          </cell>
          <cell r="C727">
            <v>36</v>
          </cell>
          <cell r="D727" t="str">
            <v>GI091162</v>
          </cell>
          <cell r="E727">
            <v>20090313</v>
          </cell>
          <cell r="F727" t="str">
            <v>7282</v>
          </cell>
          <cell r="G727" t="str">
            <v>IES INVERT ELECTRIC SYSTEMS LTD.</v>
          </cell>
          <cell r="H727" t="str">
            <v>STOCK SALES</v>
          </cell>
          <cell r="I727">
            <v>799</v>
          </cell>
          <cell r="J727" t="str">
            <v>Mar-2009</v>
          </cell>
          <cell r="K727" t="str">
            <v>Mar-2009</v>
          </cell>
          <cell r="L727" t="str">
            <v>GF</v>
          </cell>
          <cell r="M727" t="str">
            <v>INVERTER</v>
          </cell>
          <cell r="N727" t="str">
            <v>PCS</v>
          </cell>
          <cell r="O727">
            <v>829</v>
          </cell>
          <cell r="P727">
            <v>215</v>
          </cell>
          <cell r="Q727" t="str">
            <v>G11</v>
          </cell>
          <cell r="R727">
            <v>0</v>
          </cell>
          <cell r="S727">
            <v>215.334</v>
          </cell>
          <cell r="T727">
            <v>215.334</v>
          </cell>
          <cell r="U727">
            <v>1</v>
          </cell>
        </row>
        <row r="728">
          <cell r="A728" t="str">
            <v>FRN2.2G11S-4EN</v>
          </cell>
          <cell r="B728" t="str">
            <v>GS090971</v>
          </cell>
          <cell r="C728">
            <v>3</v>
          </cell>
          <cell r="D728" t="str">
            <v>GI091201</v>
          </cell>
          <cell r="E728">
            <v>20090313</v>
          </cell>
          <cell r="F728" t="str">
            <v>7274</v>
          </cell>
          <cell r="G728" t="str">
            <v>SAM GMBH</v>
          </cell>
          <cell r="H728" t="str">
            <v>STOCK SALES</v>
          </cell>
          <cell r="I728">
            <v>798</v>
          </cell>
          <cell r="J728" t="str">
            <v>Mar-2009</v>
          </cell>
          <cell r="K728" t="str">
            <v>Mar-2009</v>
          </cell>
          <cell r="L728" t="str">
            <v>GF</v>
          </cell>
          <cell r="M728" t="str">
            <v>INVERTER</v>
          </cell>
          <cell r="N728" t="str">
            <v>PCS</v>
          </cell>
          <cell r="O728">
            <v>829</v>
          </cell>
          <cell r="P728">
            <v>215</v>
          </cell>
          <cell r="Q728" t="str">
            <v>G11</v>
          </cell>
          <cell r="R728">
            <v>0</v>
          </cell>
          <cell r="S728">
            <v>215.334</v>
          </cell>
          <cell r="T728">
            <v>215.334</v>
          </cell>
          <cell r="U728">
            <v>1</v>
          </cell>
        </row>
        <row r="729">
          <cell r="A729" t="str">
            <v>FRN2.2G11S-4EN</v>
          </cell>
          <cell r="B729" t="str">
            <v>GS091074</v>
          </cell>
          <cell r="C729">
            <v>3</v>
          </cell>
          <cell r="D729" t="str">
            <v>GI091319</v>
          </cell>
          <cell r="E729">
            <v>20090323</v>
          </cell>
          <cell r="F729" t="str">
            <v>7274</v>
          </cell>
          <cell r="G729" t="str">
            <v>SAM GMBH</v>
          </cell>
          <cell r="H729" t="str">
            <v>STOCK SALES</v>
          </cell>
          <cell r="I729">
            <v>797</v>
          </cell>
          <cell r="J729" t="str">
            <v>Mar-2009</v>
          </cell>
          <cell r="K729" t="str">
            <v>Mar-2009</v>
          </cell>
          <cell r="L729" t="str">
            <v>GF</v>
          </cell>
          <cell r="M729" t="str">
            <v>INVERTER</v>
          </cell>
          <cell r="N729" t="str">
            <v>PCS</v>
          </cell>
          <cell r="O729">
            <v>829</v>
          </cell>
          <cell r="P729">
            <v>215</v>
          </cell>
          <cell r="Q729" t="str">
            <v>G11</v>
          </cell>
          <cell r="R729">
            <v>0</v>
          </cell>
          <cell r="S729">
            <v>215.334</v>
          </cell>
          <cell r="T729">
            <v>215.334</v>
          </cell>
          <cell r="U729">
            <v>1</v>
          </cell>
        </row>
        <row r="730">
          <cell r="A730" t="str">
            <v>FRN2.2G11S-4EN</v>
          </cell>
          <cell r="B730" t="str">
            <v>GS091153</v>
          </cell>
          <cell r="C730">
            <v>1</v>
          </cell>
          <cell r="D730" t="str">
            <v>GI091439</v>
          </cell>
          <cell r="E730">
            <v>20090326</v>
          </cell>
          <cell r="F730" t="str">
            <v>7274</v>
          </cell>
          <cell r="G730" t="str">
            <v>SAM GMBH</v>
          </cell>
          <cell r="H730" t="str">
            <v>STOCK SALES</v>
          </cell>
          <cell r="I730">
            <v>796</v>
          </cell>
          <cell r="J730" t="str">
            <v>Mar-2009</v>
          </cell>
          <cell r="K730" t="str">
            <v>Mar-2009</v>
          </cell>
          <cell r="L730" t="str">
            <v>GF</v>
          </cell>
          <cell r="M730" t="str">
            <v>INVERTER</v>
          </cell>
          <cell r="N730" t="str">
            <v>PCS</v>
          </cell>
          <cell r="O730">
            <v>829</v>
          </cell>
          <cell r="P730">
            <v>215</v>
          </cell>
          <cell r="Q730" t="str">
            <v>G11</v>
          </cell>
          <cell r="R730">
            <v>0</v>
          </cell>
          <cell r="S730">
            <v>215.334</v>
          </cell>
          <cell r="T730">
            <v>215.334</v>
          </cell>
          <cell r="U730">
            <v>1</v>
          </cell>
        </row>
        <row r="731">
          <cell r="A731" t="str">
            <v>FRN2.2G11S-4EN</v>
          </cell>
          <cell r="B731" t="str">
            <v>GS091163</v>
          </cell>
          <cell r="C731">
            <v>3</v>
          </cell>
          <cell r="D731" t="str">
            <v>GI091451</v>
          </cell>
          <cell r="E731">
            <v>20090327</v>
          </cell>
          <cell r="F731" t="str">
            <v>7274</v>
          </cell>
          <cell r="G731" t="str">
            <v>SAM GMBH</v>
          </cell>
          <cell r="H731" t="str">
            <v>STOCK SALES</v>
          </cell>
          <cell r="I731">
            <v>795</v>
          </cell>
          <cell r="J731" t="str">
            <v>Mar-2009</v>
          </cell>
          <cell r="K731" t="str">
            <v>Mar-2009</v>
          </cell>
          <cell r="L731" t="str">
            <v>GF</v>
          </cell>
          <cell r="M731" t="str">
            <v>INVERTER</v>
          </cell>
          <cell r="N731" t="str">
            <v>PCS</v>
          </cell>
          <cell r="O731">
            <v>829</v>
          </cell>
          <cell r="P731">
            <v>215</v>
          </cell>
          <cell r="Q731" t="str">
            <v>G11</v>
          </cell>
          <cell r="R731">
            <v>0</v>
          </cell>
          <cell r="S731">
            <v>215.334</v>
          </cell>
          <cell r="T731">
            <v>215.334</v>
          </cell>
          <cell r="U731">
            <v>1</v>
          </cell>
        </row>
        <row r="732">
          <cell r="A732" t="str">
            <v>FRN30G11S-4EN</v>
          </cell>
          <cell r="B732" t="str">
            <v>GS090919</v>
          </cell>
          <cell r="C732">
            <v>1</v>
          </cell>
          <cell r="D732" t="str">
            <v>GI091139</v>
          </cell>
          <cell r="E732">
            <v>20090311</v>
          </cell>
          <cell r="F732" t="str">
            <v>7271</v>
          </cell>
          <cell r="G732" t="str">
            <v>LOENNE SCANDINAVIA A. S. (S)</v>
          </cell>
          <cell r="H732" t="str">
            <v>STOCK SALES</v>
          </cell>
          <cell r="I732">
            <v>202</v>
          </cell>
          <cell r="J732" t="str">
            <v>Mar-2009</v>
          </cell>
          <cell r="K732" t="str">
            <v>Mar-2009</v>
          </cell>
          <cell r="L732" t="str">
            <v>GF</v>
          </cell>
          <cell r="M732" t="str">
            <v>INVERTER</v>
          </cell>
          <cell r="N732" t="str">
            <v>PCS</v>
          </cell>
          <cell r="O732">
            <v>204</v>
          </cell>
          <cell r="P732">
            <v>1082</v>
          </cell>
          <cell r="Q732" t="str">
            <v>G11</v>
          </cell>
          <cell r="R732">
            <v>0</v>
          </cell>
          <cell r="S732">
            <v>1082.1067</v>
          </cell>
          <cell r="T732">
            <v>2164.2134000000001</v>
          </cell>
          <cell r="U732">
            <v>2</v>
          </cell>
        </row>
        <row r="733">
          <cell r="A733" t="str">
            <v>FRN30G11S-4EN</v>
          </cell>
          <cell r="B733" t="str">
            <v>GS090959</v>
          </cell>
          <cell r="C733">
            <v>1</v>
          </cell>
          <cell r="D733" t="str">
            <v>GI091189</v>
          </cell>
          <cell r="E733">
            <v>20090316</v>
          </cell>
          <cell r="F733" t="str">
            <v>7274</v>
          </cell>
          <cell r="G733" t="str">
            <v>SAM GMBH</v>
          </cell>
          <cell r="H733" t="str">
            <v>STOCK SALES</v>
          </cell>
          <cell r="I733">
            <v>200</v>
          </cell>
          <cell r="J733" t="str">
            <v>Mar-2009</v>
          </cell>
          <cell r="K733" t="str">
            <v>Mar-2009</v>
          </cell>
          <cell r="L733" t="str">
            <v>GF</v>
          </cell>
          <cell r="M733" t="str">
            <v>INVERTER</v>
          </cell>
          <cell r="N733" t="str">
            <v>PCS</v>
          </cell>
          <cell r="O733">
            <v>204</v>
          </cell>
          <cell r="P733">
            <v>1082</v>
          </cell>
          <cell r="Q733" t="str">
            <v>G11</v>
          </cell>
          <cell r="R733">
            <v>0</v>
          </cell>
          <cell r="S733">
            <v>1082.1067</v>
          </cell>
          <cell r="T733">
            <v>2164.2134000000001</v>
          </cell>
          <cell r="U733">
            <v>2</v>
          </cell>
        </row>
        <row r="734">
          <cell r="A734" t="str">
            <v>FRN30G11S-4EN</v>
          </cell>
          <cell r="B734" t="str">
            <v>GS090925</v>
          </cell>
          <cell r="C734">
            <v>5</v>
          </cell>
          <cell r="D734" t="str">
            <v>GI091214</v>
          </cell>
          <cell r="E734">
            <v>20090318</v>
          </cell>
          <cell r="F734" t="str">
            <v>7536</v>
          </cell>
          <cell r="G734" t="str">
            <v>ANTRIEBS TECHNIK N?RNBERGER GMBH</v>
          </cell>
          <cell r="H734" t="str">
            <v>STOCK SALES</v>
          </cell>
          <cell r="I734">
            <v>199</v>
          </cell>
          <cell r="J734" t="str">
            <v>Mar-2009</v>
          </cell>
          <cell r="K734" t="str">
            <v>Mar-2009</v>
          </cell>
          <cell r="L734" t="str">
            <v>GF</v>
          </cell>
          <cell r="M734" t="str">
            <v>INVERTER</v>
          </cell>
          <cell r="N734" t="str">
            <v>PCS</v>
          </cell>
          <cell r="O734">
            <v>204</v>
          </cell>
          <cell r="P734">
            <v>1082</v>
          </cell>
          <cell r="Q734" t="str">
            <v>G11</v>
          </cell>
          <cell r="R734">
            <v>0</v>
          </cell>
          <cell r="S734">
            <v>1082.1067</v>
          </cell>
          <cell r="T734">
            <v>1082.1067</v>
          </cell>
          <cell r="U734">
            <v>1</v>
          </cell>
        </row>
        <row r="735">
          <cell r="A735" t="str">
            <v>FRN30G11S-4EN</v>
          </cell>
          <cell r="B735" t="str">
            <v>GS091094</v>
          </cell>
          <cell r="C735">
            <v>3</v>
          </cell>
          <cell r="D735" t="str">
            <v>GI091356</v>
          </cell>
          <cell r="E735">
            <v>20090324</v>
          </cell>
          <cell r="F735" t="str">
            <v>1148</v>
          </cell>
          <cell r="G735" t="str">
            <v>VERMEIRE TRANSMISSIONS</v>
          </cell>
          <cell r="H735" t="str">
            <v>STOCK SALES</v>
          </cell>
          <cell r="I735">
            <v>197</v>
          </cell>
          <cell r="J735" t="str">
            <v>Mar-2009</v>
          </cell>
          <cell r="K735" t="str">
            <v>Mar-2009</v>
          </cell>
          <cell r="L735" t="str">
            <v>GF</v>
          </cell>
          <cell r="M735" t="str">
            <v>INVERTER</v>
          </cell>
          <cell r="N735" t="str">
            <v>PCS</v>
          </cell>
          <cell r="O735">
            <v>204</v>
          </cell>
          <cell r="P735">
            <v>1082</v>
          </cell>
          <cell r="Q735" t="str">
            <v>G11</v>
          </cell>
          <cell r="R735">
            <v>0</v>
          </cell>
          <cell r="S735">
            <v>1082.1067</v>
          </cell>
          <cell r="T735">
            <v>2164.2134000000001</v>
          </cell>
          <cell r="U735">
            <v>2</v>
          </cell>
        </row>
        <row r="736">
          <cell r="A736" t="str">
            <v>FRN30G11S-4EN</v>
          </cell>
          <cell r="B736" t="str">
            <v>GS091136</v>
          </cell>
          <cell r="C736">
            <v>4</v>
          </cell>
          <cell r="D736" t="str">
            <v>GI091428</v>
          </cell>
          <cell r="E736">
            <v>20090326</v>
          </cell>
          <cell r="F736" t="str">
            <v>4080</v>
          </cell>
          <cell r="G736" t="str">
            <v>SIDE SERVICIO INDUSTRIAL DE ELECTRONICA SA</v>
          </cell>
          <cell r="H736" t="str">
            <v>STOCK SALES</v>
          </cell>
          <cell r="I736">
            <v>196</v>
          </cell>
          <cell r="J736" t="str">
            <v>Mar-2009</v>
          </cell>
          <cell r="K736" t="str">
            <v>Mar-2009</v>
          </cell>
          <cell r="L736" t="str">
            <v>GF</v>
          </cell>
          <cell r="M736" t="str">
            <v>INVERTER</v>
          </cell>
          <cell r="N736" t="str">
            <v>PCS</v>
          </cell>
          <cell r="O736">
            <v>204</v>
          </cell>
          <cell r="P736">
            <v>1082</v>
          </cell>
          <cell r="Q736" t="str">
            <v>G11</v>
          </cell>
          <cell r="R736">
            <v>0</v>
          </cell>
          <cell r="S736">
            <v>1082.1067</v>
          </cell>
          <cell r="T736">
            <v>1082.1067</v>
          </cell>
          <cell r="U736">
            <v>1</v>
          </cell>
        </row>
        <row r="737">
          <cell r="A737" t="str">
            <v>FRN37G11S-4EN</v>
          </cell>
          <cell r="B737" t="str">
            <v>GS090817</v>
          </cell>
          <cell r="C737">
            <v>8</v>
          </cell>
          <cell r="D737" t="str">
            <v>GI090991</v>
          </cell>
          <cell r="E737">
            <v>20090304</v>
          </cell>
          <cell r="F737" t="str">
            <v>4080</v>
          </cell>
          <cell r="G737" t="str">
            <v>SIDE SERVICIO INDUSTRIAL DE ELECTRONICA SA</v>
          </cell>
          <cell r="H737" t="str">
            <v>STOCK SALES</v>
          </cell>
          <cell r="I737">
            <v>80</v>
          </cell>
          <cell r="J737" t="str">
            <v>Mar-2009</v>
          </cell>
          <cell r="K737" t="str">
            <v>Mar-2009</v>
          </cell>
          <cell r="L737" t="str">
            <v>GF</v>
          </cell>
          <cell r="M737" t="str">
            <v>INVERTER</v>
          </cell>
          <cell r="N737" t="str">
            <v>PCS</v>
          </cell>
          <cell r="O737">
            <v>82</v>
          </cell>
          <cell r="P737">
            <v>1379</v>
          </cell>
          <cell r="Q737" t="str">
            <v>G11</v>
          </cell>
          <cell r="R737">
            <v>0</v>
          </cell>
          <cell r="S737">
            <v>1378.8702000000001</v>
          </cell>
          <cell r="T737">
            <v>2757.7404000000001</v>
          </cell>
          <cell r="U737">
            <v>2</v>
          </cell>
        </row>
        <row r="738">
          <cell r="A738" t="str">
            <v>FRN37G11S-4EN</v>
          </cell>
          <cell r="B738" t="str">
            <v>GS090698</v>
          </cell>
          <cell r="C738">
            <v>8</v>
          </cell>
          <cell r="D738" t="str">
            <v>GI091013</v>
          </cell>
          <cell r="E738">
            <v>20090310</v>
          </cell>
          <cell r="F738" t="str">
            <v>7950</v>
          </cell>
          <cell r="G738" t="str">
            <v>FUJI ELECTRIC FA EUROPE (CH) GMBH</v>
          </cell>
          <cell r="H738" t="str">
            <v>STOCK SALES</v>
          </cell>
          <cell r="I738">
            <v>78</v>
          </cell>
          <cell r="J738" t="str">
            <v>Mar-2009</v>
          </cell>
          <cell r="K738" t="str">
            <v>Mar-2009</v>
          </cell>
          <cell r="L738" t="str">
            <v>GF</v>
          </cell>
          <cell r="M738" t="str">
            <v>INVERTER</v>
          </cell>
          <cell r="N738" t="str">
            <v>PCS</v>
          </cell>
          <cell r="O738">
            <v>82</v>
          </cell>
          <cell r="P738">
            <v>1379</v>
          </cell>
          <cell r="Q738" t="str">
            <v>G11</v>
          </cell>
          <cell r="R738">
            <v>0</v>
          </cell>
          <cell r="S738">
            <v>1378.8702000000001</v>
          </cell>
          <cell r="T738">
            <v>2757.7404000000001</v>
          </cell>
          <cell r="U738">
            <v>2</v>
          </cell>
        </row>
        <row r="739">
          <cell r="A739" t="str">
            <v>FRN37G11S-4EN</v>
          </cell>
          <cell r="B739" t="str">
            <v>GS090594</v>
          </cell>
          <cell r="C739">
            <v>4</v>
          </cell>
          <cell r="D739" t="str">
            <v>GI091281</v>
          </cell>
          <cell r="E739">
            <v>20090320</v>
          </cell>
          <cell r="F739" t="str">
            <v>7038</v>
          </cell>
          <cell r="G739" t="str">
            <v>JAECKEL ELEKTRONIK GMBH</v>
          </cell>
          <cell r="H739" t="str">
            <v>STOCK SALES</v>
          </cell>
          <cell r="I739">
            <v>75</v>
          </cell>
          <cell r="J739" t="str">
            <v>Mar-2009</v>
          </cell>
          <cell r="K739" t="str">
            <v>Mar-2009</v>
          </cell>
          <cell r="L739" t="str">
            <v>GF</v>
          </cell>
          <cell r="M739" t="str">
            <v>INVERTER</v>
          </cell>
          <cell r="N739" t="str">
            <v>PCS</v>
          </cell>
          <cell r="O739">
            <v>82</v>
          </cell>
          <cell r="P739">
            <v>1379</v>
          </cell>
          <cell r="Q739" t="str">
            <v>G11</v>
          </cell>
          <cell r="R739">
            <v>0</v>
          </cell>
          <cell r="S739">
            <v>1378.8702000000001</v>
          </cell>
          <cell r="T739">
            <v>4136.6106</v>
          </cell>
          <cell r="U739">
            <v>3</v>
          </cell>
        </row>
        <row r="740">
          <cell r="A740" t="str">
            <v>FRN4.0G11S-4EN</v>
          </cell>
          <cell r="B740" t="str">
            <v>GS090817</v>
          </cell>
          <cell r="C740">
            <v>5</v>
          </cell>
          <cell r="D740" t="str">
            <v>GI090991</v>
          </cell>
          <cell r="E740">
            <v>20090304</v>
          </cell>
          <cell r="F740" t="str">
            <v>4080</v>
          </cell>
          <cell r="G740" t="str">
            <v>SIDE SERVICIO INDUSTRIAL DE ELECTRONICA SA</v>
          </cell>
          <cell r="H740" t="str">
            <v>STOCK SALES</v>
          </cell>
          <cell r="I740">
            <v>221</v>
          </cell>
          <cell r="J740" t="str">
            <v>Mar-2009</v>
          </cell>
          <cell r="K740" t="str">
            <v>Mar-2009</v>
          </cell>
          <cell r="L740" t="str">
            <v>GF</v>
          </cell>
          <cell r="M740" t="str">
            <v>INVERTER</v>
          </cell>
          <cell r="N740" t="str">
            <v>PCS</v>
          </cell>
          <cell r="O740">
            <v>102</v>
          </cell>
          <cell r="P740">
            <v>258</v>
          </cell>
          <cell r="Q740" t="str">
            <v>G11</v>
          </cell>
          <cell r="R740">
            <v>0</v>
          </cell>
          <cell r="S740">
            <v>258.08569999999997</v>
          </cell>
          <cell r="T740">
            <v>3871.2854999999995</v>
          </cell>
          <cell r="U740">
            <v>15</v>
          </cell>
        </row>
        <row r="741">
          <cell r="A741" t="str">
            <v>FRN4.0G11S-4EN</v>
          </cell>
          <cell r="B741" t="str">
            <v>GS090886</v>
          </cell>
          <cell r="C741">
            <v>2</v>
          </cell>
          <cell r="D741" t="str">
            <v>GI091104</v>
          </cell>
          <cell r="E741">
            <v>20090309</v>
          </cell>
          <cell r="F741" t="str">
            <v>7095</v>
          </cell>
          <cell r="G741" t="str">
            <v>FUJI ELECTRIC FRANCE S.A.</v>
          </cell>
          <cell r="H741" t="str">
            <v>STOCK SALES</v>
          </cell>
          <cell r="I741">
            <v>215</v>
          </cell>
          <cell r="J741" t="str">
            <v>Mar-2009</v>
          </cell>
          <cell r="K741" t="str">
            <v>Mar-2009</v>
          </cell>
          <cell r="L741" t="str">
            <v>GF</v>
          </cell>
          <cell r="M741" t="str">
            <v>INVERTER</v>
          </cell>
          <cell r="N741" t="str">
            <v>PCS</v>
          </cell>
          <cell r="O741">
            <v>102</v>
          </cell>
          <cell r="P741">
            <v>258</v>
          </cell>
          <cell r="Q741" t="str">
            <v>G11</v>
          </cell>
          <cell r="R741">
            <v>0</v>
          </cell>
          <cell r="S741">
            <v>258.08569999999997</v>
          </cell>
          <cell r="T741">
            <v>1548.5141999999998</v>
          </cell>
          <cell r="U741">
            <v>6</v>
          </cell>
        </row>
        <row r="742">
          <cell r="A742" t="str">
            <v>FRN4.0LM1S-4EA</v>
          </cell>
          <cell r="B742" t="str">
            <v>GS090972</v>
          </cell>
          <cell r="C742">
            <v>1</v>
          </cell>
          <cell r="D742" t="str">
            <v>GI091279</v>
          </cell>
          <cell r="E742">
            <v>20090323</v>
          </cell>
          <cell r="F742" t="str">
            <v>4021</v>
          </cell>
          <cell r="G742" t="str">
            <v>BORGALTO, S.R.L.</v>
          </cell>
          <cell r="H742" t="str">
            <v>STOCK SALES</v>
          </cell>
          <cell r="I742">
            <v>289</v>
          </cell>
          <cell r="J742" t="str">
            <v>Mar-2009</v>
          </cell>
          <cell r="K742" t="str">
            <v>Mar-2009</v>
          </cell>
          <cell r="L742" t="str">
            <v>GF</v>
          </cell>
          <cell r="M742" t="str">
            <v>INVERTER</v>
          </cell>
          <cell r="N742" t="str">
            <v>PCS</v>
          </cell>
          <cell r="O742">
            <v>205</v>
          </cell>
          <cell r="P742">
            <v>312</v>
          </cell>
          <cell r="Q742" t="str">
            <v>G11</v>
          </cell>
          <cell r="R742">
            <v>0</v>
          </cell>
          <cell r="S742">
            <v>312.13959999999997</v>
          </cell>
          <cell r="T742">
            <v>624.27919999999995</v>
          </cell>
          <cell r="U742">
            <v>2</v>
          </cell>
        </row>
        <row r="743">
          <cell r="A743" t="str">
            <v>FRN4.0LM1S-4EA</v>
          </cell>
          <cell r="B743" t="str">
            <v>GS091116</v>
          </cell>
          <cell r="C743">
            <v>3</v>
          </cell>
          <cell r="D743" t="str">
            <v>GI091396</v>
          </cell>
          <cell r="E743">
            <v>20090326</v>
          </cell>
          <cell r="F743" t="str">
            <v>4380</v>
          </cell>
          <cell r="G743" t="str">
            <v>AMTEK,  SPOL. S R.0.</v>
          </cell>
          <cell r="H743" t="str">
            <v>STOCK SALES</v>
          </cell>
          <cell r="I743">
            <v>279</v>
          </cell>
          <cell r="J743" t="str">
            <v>Mar-2009</v>
          </cell>
          <cell r="K743" t="str">
            <v>Mar-2009</v>
          </cell>
          <cell r="L743" t="str">
            <v>GF</v>
          </cell>
          <cell r="M743" t="str">
            <v>INVERTER</v>
          </cell>
          <cell r="N743" t="str">
            <v>PCS</v>
          </cell>
          <cell r="O743">
            <v>205</v>
          </cell>
          <cell r="P743">
            <v>312</v>
          </cell>
          <cell r="Q743" t="str">
            <v>G11</v>
          </cell>
          <cell r="R743">
            <v>0</v>
          </cell>
          <cell r="S743">
            <v>312.13959999999997</v>
          </cell>
          <cell r="T743">
            <v>3121.3959999999997</v>
          </cell>
          <cell r="U743">
            <v>10</v>
          </cell>
        </row>
        <row r="744">
          <cell r="A744" t="str">
            <v>FRN4.0LM1S-4EA</v>
          </cell>
          <cell r="B744" t="str">
            <v>GS090977</v>
          </cell>
          <cell r="C744">
            <v>1</v>
          </cell>
          <cell r="D744" t="str">
            <v>GI091426</v>
          </cell>
          <cell r="E744">
            <v>20090326</v>
          </cell>
          <cell r="F744" t="str">
            <v>7320</v>
          </cell>
          <cell r="G744" t="str">
            <v>STRACK LIFT AUTOMATION GMBH</v>
          </cell>
          <cell r="H744" t="str">
            <v>STOCK SALES</v>
          </cell>
          <cell r="I744">
            <v>278</v>
          </cell>
          <cell r="J744" t="str">
            <v>Mar-2009</v>
          </cell>
          <cell r="K744" t="str">
            <v>Mar-2009</v>
          </cell>
          <cell r="L744" t="str">
            <v>GF</v>
          </cell>
          <cell r="M744" t="str">
            <v>INVERTER</v>
          </cell>
          <cell r="N744" t="str">
            <v>PCS</v>
          </cell>
          <cell r="O744">
            <v>205</v>
          </cell>
          <cell r="P744">
            <v>312</v>
          </cell>
          <cell r="Q744" t="str">
            <v>G11</v>
          </cell>
          <cell r="R744">
            <v>0</v>
          </cell>
          <cell r="S744">
            <v>312.13959999999997</v>
          </cell>
          <cell r="T744">
            <v>312.13959999999997</v>
          </cell>
          <cell r="U744">
            <v>1</v>
          </cell>
        </row>
        <row r="745">
          <cell r="A745" t="str">
            <v>FRN45G11S-4EN</v>
          </cell>
          <cell r="B745" t="str">
            <v>GS090827</v>
          </cell>
          <cell r="C745">
            <v>1</v>
          </cell>
          <cell r="D745" t="str">
            <v>GI091005</v>
          </cell>
          <cell r="E745">
            <v>20090304</v>
          </cell>
          <cell r="F745" t="str">
            <v>4080</v>
          </cell>
          <cell r="G745" t="str">
            <v>SIDE SERVICIO INDUSTRIAL DE ELECTRONICA SA</v>
          </cell>
          <cell r="H745" t="str">
            <v>STOCK SALES</v>
          </cell>
          <cell r="I745">
            <v>40</v>
          </cell>
          <cell r="J745" t="str">
            <v>Mar-2009</v>
          </cell>
          <cell r="K745" t="str">
            <v>Mar-2009</v>
          </cell>
          <cell r="L745" t="str">
            <v>GF</v>
          </cell>
          <cell r="M745" t="str">
            <v>INVERTER</v>
          </cell>
          <cell r="N745" t="str">
            <v>PCS</v>
          </cell>
          <cell r="O745">
            <v>41</v>
          </cell>
          <cell r="P745">
            <v>1685</v>
          </cell>
          <cell r="Q745" t="str">
            <v>G11</v>
          </cell>
          <cell r="R745">
            <v>0</v>
          </cell>
          <cell r="S745">
            <v>1684.7141999999999</v>
          </cell>
          <cell r="T745">
            <v>1684.7141999999999</v>
          </cell>
          <cell r="U745">
            <v>1</v>
          </cell>
        </row>
        <row r="746">
          <cell r="A746" t="str">
            <v>FRN45G11S-4EN</v>
          </cell>
          <cell r="B746" t="str">
            <v>GS090862</v>
          </cell>
          <cell r="C746">
            <v>3</v>
          </cell>
          <cell r="D746" t="str">
            <v>GI091056</v>
          </cell>
          <cell r="E746">
            <v>20090305</v>
          </cell>
          <cell r="F746" t="str">
            <v>7097</v>
          </cell>
          <cell r="G746" t="str">
            <v>ATB BENELUX B.V.</v>
          </cell>
          <cell r="H746" t="str">
            <v>STOCK SALES</v>
          </cell>
          <cell r="I746">
            <v>38</v>
          </cell>
          <cell r="J746" t="str">
            <v>Mar-2009</v>
          </cell>
          <cell r="K746" t="str">
            <v>Mar-2009</v>
          </cell>
          <cell r="L746" t="str">
            <v>GF</v>
          </cell>
          <cell r="M746" t="str">
            <v>INVERTER</v>
          </cell>
          <cell r="N746" t="str">
            <v>PCS</v>
          </cell>
          <cell r="O746">
            <v>41</v>
          </cell>
          <cell r="P746">
            <v>1685</v>
          </cell>
          <cell r="Q746" t="str">
            <v>G11</v>
          </cell>
          <cell r="R746">
            <v>0</v>
          </cell>
          <cell r="S746">
            <v>1684.7141999999999</v>
          </cell>
          <cell r="T746">
            <v>3369.4283999999998</v>
          </cell>
          <cell r="U746">
            <v>2</v>
          </cell>
        </row>
        <row r="747">
          <cell r="A747" t="str">
            <v>FRN45G11S-4EN</v>
          </cell>
          <cell r="B747" t="str">
            <v>GS090925</v>
          </cell>
          <cell r="C747">
            <v>1</v>
          </cell>
          <cell r="D747" t="str">
            <v>GI091214</v>
          </cell>
          <cell r="E747">
            <v>20090318</v>
          </cell>
          <cell r="F747" t="str">
            <v>7536</v>
          </cell>
          <cell r="G747" t="str">
            <v>ANTRIEBS TECHNIK N?RNBERGER GMBH</v>
          </cell>
          <cell r="H747" t="str">
            <v>STOCK SALES</v>
          </cell>
          <cell r="I747">
            <v>37</v>
          </cell>
          <cell r="J747" t="str">
            <v>Mar-2009</v>
          </cell>
          <cell r="K747" t="str">
            <v>Mar-2009</v>
          </cell>
          <cell r="L747" t="str">
            <v>GF</v>
          </cell>
          <cell r="M747" t="str">
            <v>INVERTER</v>
          </cell>
          <cell r="N747" t="str">
            <v>PCS</v>
          </cell>
          <cell r="O747">
            <v>41</v>
          </cell>
          <cell r="P747">
            <v>1685</v>
          </cell>
          <cell r="Q747" t="str">
            <v>G11</v>
          </cell>
          <cell r="R747">
            <v>0</v>
          </cell>
          <cell r="S747">
            <v>1684.7141999999999</v>
          </cell>
          <cell r="T747">
            <v>1684.7141999999999</v>
          </cell>
          <cell r="U747">
            <v>1</v>
          </cell>
        </row>
        <row r="748">
          <cell r="A748" t="str">
            <v>FRN45G11S-4EN</v>
          </cell>
          <cell r="B748" t="str">
            <v>GS090594</v>
          </cell>
          <cell r="C748">
            <v>27</v>
          </cell>
          <cell r="D748" t="str">
            <v>GI091281</v>
          </cell>
          <cell r="E748">
            <v>20090320</v>
          </cell>
          <cell r="F748" t="str">
            <v>7038</v>
          </cell>
          <cell r="G748" t="str">
            <v>JAECKEL ELEKTRONIK GMBH</v>
          </cell>
          <cell r="H748" t="str">
            <v>STOCK SALES</v>
          </cell>
          <cell r="I748">
            <v>33</v>
          </cell>
          <cell r="J748" t="str">
            <v>Mar-2009</v>
          </cell>
          <cell r="K748" t="str">
            <v>Mar-2009</v>
          </cell>
          <cell r="L748" t="str">
            <v>GF</v>
          </cell>
          <cell r="M748" t="str">
            <v>INVERTER</v>
          </cell>
          <cell r="N748" t="str">
            <v>PCS</v>
          </cell>
          <cell r="O748">
            <v>41</v>
          </cell>
          <cell r="P748">
            <v>1685</v>
          </cell>
          <cell r="Q748" t="str">
            <v>G11</v>
          </cell>
          <cell r="R748">
            <v>0</v>
          </cell>
          <cell r="S748">
            <v>1684.7141999999999</v>
          </cell>
          <cell r="T748">
            <v>6738.8567999999996</v>
          </cell>
          <cell r="U748">
            <v>4</v>
          </cell>
        </row>
        <row r="749">
          <cell r="A749" t="str">
            <v>FRN45G11S-4EN</v>
          </cell>
          <cell r="B749" t="str">
            <v>GS091146</v>
          </cell>
          <cell r="C749">
            <v>1</v>
          </cell>
          <cell r="D749" t="str">
            <v>GI091433</v>
          </cell>
          <cell r="E749">
            <v>20090327</v>
          </cell>
          <cell r="F749" t="str">
            <v>4450</v>
          </cell>
          <cell r="G749" t="str">
            <v>FUJI ELECTRIC FA SUCURSAL EN ESPA?A</v>
          </cell>
          <cell r="H749" t="str">
            <v>STOCK SALES</v>
          </cell>
          <cell r="I749">
            <v>29</v>
          </cell>
          <cell r="J749" t="str">
            <v>Mar-2009</v>
          </cell>
          <cell r="K749" t="str">
            <v>Mar-2009</v>
          </cell>
          <cell r="L749" t="str">
            <v>GF</v>
          </cell>
          <cell r="M749" t="str">
            <v>INVERTER</v>
          </cell>
          <cell r="N749" t="str">
            <v>PCS</v>
          </cell>
          <cell r="O749">
            <v>41</v>
          </cell>
          <cell r="P749">
            <v>1685</v>
          </cell>
          <cell r="Q749" t="str">
            <v>G11</v>
          </cell>
          <cell r="R749">
            <v>0</v>
          </cell>
          <cell r="S749">
            <v>1684.7141999999999</v>
          </cell>
          <cell r="T749">
            <v>6738.8567999999996</v>
          </cell>
          <cell r="U749">
            <v>4</v>
          </cell>
        </row>
        <row r="750">
          <cell r="A750" t="str">
            <v>FRN5.5G11S-2</v>
          </cell>
          <cell r="B750" t="str">
            <v>GS090877</v>
          </cell>
          <cell r="C750">
            <v>1</v>
          </cell>
          <cell r="D750" t="str">
            <v>GI091089</v>
          </cell>
          <cell r="E750">
            <v>20090309</v>
          </cell>
          <cell r="F750" t="str">
            <v>4080</v>
          </cell>
          <cell r="G750" t="str">
            <v>SIDE SERVICIO INDUSTRIAL DE ELECTRONICA SA</v>
          </cell>
          <cell r="H750" t="str">
            <v>STOCK SALES</v>
          </cell>
          <cell r="I750">
            <v>13</v>
          </cell>
          <cell r="J750" t="str">
            <v>Mar-2009</v>
          </cell>
          <cell r="K750" t="str">
            <v>Mar-2009</v>
          </cell>
          <cell r="L750" t="str">
            <v>GF</v>
          </cell>
          <cell r="M750" t="str">
            <v>INVERTER</v>
          </cell>
          <cell r="N750" t="str">
            <v>PCS</v>
          </cell>
          <cell r="O750">
            <v>14</v>
          </cell>
          <cell r="P750">
            <v>360</v>
          </cell>
          <cell r="Q750" t="str">
            <v>G11</v>
          </cell>
          <cell r="R750">
            <v>0</v>
          </cell>
          <cell r="S750">
            <v>359.84989999999999</v>
          </cell>
          <cell r="T750">
            <v>359.84989999999999</v>
          </cell>
          <cell r="U750">
            <v>1</v>
          </cell>
        </row>
        <row r="751">
          <cell r="A751" t="str">
            <v>FRN5.5G11S-4EN</v>
          </cell>
          <cell r="B751" t="str">
            <v>GS090797</v>
          </cell>
          <cell r="C751">
            <v>4</v>
          </cell>
          <cell r="D751" t="str">
            <v>GI090949</v>
          </cell>
          <cell r="E751">
            <v>20090302</v>
          </cell>
          <cell r="F751" t="str">
            <v>4810</v>
          </cell>
          <cell r="G751" t="str">
            <v>SST SERVO-SYSTEMTECHNIK GMBH</v>
          </cell>
          <cell r="H751" t="str">
            <v>STOCK SALES</v>
          </cell>
          <cell r="I751">
            <v>213</v>
          </cell>
          <cell r="J751" t="str">
            <v>Mar-2009</v>
          </cell>
          <cell r="K751" t="str">
            <v>Mar-2009</v>
          </cell>
          <cell r="L751" t="str">
            <v>GF</v>
          </cell>
          <cell r="M751" t="str">
            <v>INVERTER</v>
          </cell>
          <cell r="N751" t="str">
            <v>PCS</v>
          </cell>
          <cell r="O751">
            <v>214</v>
          </cell>
          <cell r="P751">
            <v>332</v>
          </cell>
          <cell r="Q751" t="str">
            <v>G11</v>
          </cell>
          <cell r="R751">
            <v>0</v>
          </cell>
          <cell r="S751">
            <v>332.10059999999999</v>
          </cell>
          <cell r="T751">
            <v>332.10059999999999</v>
          </cell>
          <cell r="U751">
            <v>1</v>
          </cell>
        </row>
        <row r="752">
          <cell r="A752" t="str">
            <v>FRN5.5G11S-4EN</v>
          </cell>
          <cell r="B752" t="str">
            <v>GS090834</v>
          </cell>
          <cell r="C752">
            <v>11</v>
          </cell>
          <cell r="D752" t="str">
            <v>GI091016</v>
          </cell>
          <cell r="E752">
            <v>20090305</v>
          </cell>
          <cell r="F752" t="str">
            <v>7950</v>
          </cell>
          <cell r="G752" t="str">
            <v>FUJI ELECTRIC FA EUROPE (CH) GMBH</v>
          </cell>
          <cell r="H752" t="str">
            <v>STOCK SALES</v>
          </cell>
          <cell r="I752">
            <v>212</v>
          </cell>
          <cell r="J752" t="str">
            <v>Mar-2009</v>
          </cell>
          <cell r="K752" t="str">
            <v>Mar-2009</v>
          </cell>
          <cell r="L752" t="str">
            <v>GF</v>
          </cell>
          <cell r="M752" t="str">
            <v>INVERTER</v>
          </cell>
          <cell r="N752" t="str">
            <v>PCS</v>
          </cell>
          <cell r="O752">
            <v>214</v>
          </cell>
          <cell r="P752">
            <v>332</v>
          </cell>
          <cell r="Q752" t="str">
            <v>G11</v>
          </cell>
          <cell r="R752">
            <v>0</v>
          </cell>
          <cell r="S752">
            <v>332.10059999999999</v>
          </cell>
          <cell r="T752">
            <v>332.10059999999999</v>
          </cell>
          <cell r="U752">
            <v>1</v>
          </cell>
        </row>
        <row r="753">
          <cell r="A753" t="str">
            <v>FRN5.5G11S-4EN</v>
          </cell>
          <cell r="B753" t="str">
            <v>GS090836</v>
          </cell>
          <cell r="C753">
            <v>1</v>
          </cell>
          <cell r="D753" t="str">
            <v>GI091054</v>
          </cell>
          <cell r="E753">
            <v>20090306</v>
          </cell>
          <cell r="F753" t="str">
            <v>4450</v>
          </cell>
          <cell r="G753" t="str">
            <v>FUJI ELECTRIC FA SUCURSAL EN ESPA?A</v>
          </cell>
          <cell r="H753" t="str">
            <v>STOCK SALES</v>
          </cell>
          <cell r="I753">
            <v>200</v>
          </cell>
          <cell r="J753" t="str">
            <v>Mar-2009</v>
          </cell>
          <cell r="K753" t="str">
            <v>Mar-2009</v>
          </cell>
          <cell r="L753" t="str">
            <v>GF</v>
          </cell>
          <cell r="M753" t="str">
            <v>INVERTER</v>
          </cell>
          <cell r="N753" t="str">
            <v>PCS</v>
          </cell>
          <cell r="O753">
            <v>214</v>
          </cell>
          <cell r="P753">
            <v>332</v>
          </cell>
          <cell r="Q753" t="str">
            <v>G11</v>
          </cell>
          <cell r="R753">
            <v>0</v>
          </cell>
          <cell r="S753">
            <v>332.10059999999999</v>
          </cell>
          <cell r="T753">
            <v>3985.2071999999998</v>
          </cell>
          <cell r="U753">
            <v>12</v>
          </cell>
        </row>
        <row r="754">
          <cell r="A754" t="str">
            <v>FRN5.5G11S-4LE2</v>
          </cell>
          <cell r="B754" t="str">
            <v>GS083911</v>
          </cell>
          <cell r="C754">
            <v>1</v>
          </cell>
          <cell r="D754" t="str">
            <v>GI091111</v>
          </cell>
          <cell r="E754">
            <v>20090323</v>
          </cell>
          <cell r="F754" t="str">
            <v>7374</v>
          </cell>
          <cell r="G754" t="str">
            <v>J&amp;R ELEVATOR DAR AL HANDASSAH</v>
          </cell>
          <cell r="H754" t="str">
            <v>STOCK SALES</v>
          </cell>
          <cell r="I754">
            <v>7</v>
          </cell>
          <cell r="J754" t="str">
            <v>Mar-2009</v>
          </cell>
          <cell r="K754" t="str">
            <v>Mar-2009</v>
          </cell>
          <cell r="L754" t="str">
            <v>GF</v>
          </cell>
          <cell r="M754" t="str">
            <v>INVERTER</v>
          </cell>
          <cell r="N754" t="str">
            <v>PCS</v>
          </cell>
          <cell r="O754">
            <v>31</v>
          </cell>
          <cell r="P754">
            <v>324</v>
          </cell>
          <cell r="Q754" t="str">
            <v>G11</v>
          </cell>
          <cell r="R754">
            <v>0</v>
          </cell>
          <cell r="S754">
            <v>324.25</v>
          </cell>
          <cell r="T754">
            <v>6485</v>
          </cell>
          <cell r="U754">
            <v>20</v>
          </cell>
        </row>
        <row r="755">
          <cell r="A755" t="str">
            <v>FRN55G11S-4EN</v>
          </cell>
          <cell r="B755" t="str">
            <v>GS090827</v>
          </cell>
          <cell r="C755">
            <v>2</v>
          </cell>
          <cell r="D755" t="str">
            <v>GI091005</v>
          </cell>
          <cell r="E755">
            <v>20090304</v>
          </cell>
          <cell r="F755" t="str">
            <v>4080</v>
          </cell>
          <cell r="G755" t="str">
            <v>SIDE SERVICIO INDUSTRIAL DE ELECTRONICA SA</v>
          </cell>
          <cell r="H755" t="str">
            <v>STOCK SALES</v>
          </cell>
          <cell r="I755">
            <v>23</v>
          </cell>
          <cell r="J755" t="str">
            <v>Mar-2009</v>
          </cell>
          <cell r="K755" t="str">
            <v>Mar-2009</v>
          </cell>
          <cell r="L755" t="str">
            <v>GF</v>
          </cell>
          <cell r="M755" t="str">
            <v>INVERTER</v>
          </cell>
          <cell r="N755" t="str">
            <v>PCS</v>
          </cell>
          <cell r="O755">
            <v>24</v>
          </cell>
          <cell r="P755">
            <v>1858</v>
          </cell>
          <cell r="Q755" t="str">
            <v>G11</v>
          </cell>
          <cell r="R755">
            <v>0</v>
          </cell>
          <cell r="S755">
            <v>1858</v>
          </cell>
          <cell r="T755">
            <v>1858</v>
          </cell>
          <cell r="U755">
            <v>1</v>
          </cell>
        </row>
        <row r="756">
          <cell r="A756" t="str">
            <v>FRN55G11S-4EN</v>
          </cell>
          <cell r="B756" t="str">
            <v>GS090854</v>
          </cell>
          <cell r="C756">
            <v>4</v>
          </cell>
          <cell r="D756" t="str">
            <v>GI091129</v>
          </cell>
          <cell r="E756">
            <v>20090310</v>
          </cell>
          <cell r="F756" t="str">
            <v>4450</v>
          </cell>
          <cell r="G756" t="str">
            <v>FUJI ELECTRIC FA SUCURSAL EN ESPA?A</v>
          </cell>
          <cell r="H756" t="str">
            <v>STOCK SALES</v>
          </cell>
          <cell r="I756">
            <v>16</v>
          </cell>
          <cell r="J756" t="str">
            <v>Mar-2009</v>
          </cell>
          <cell r="K756" t="str">
            <v>Mar-2009</v>
          </cell>
          <cell r="L756" t="str">
            <v>GF</v>
          </cell>
          <cell r="M756" t="str">
            <v>INVERTER</v>
          </cell>
          <cell r="N756" t="str">
            <v>PCS</v>
          </cell>
          <cell r="O756">
            <v>24</v>
          </cell>
          <cell r="P756">
            <v>1858</v>
          </cell>
          <cell r="Q756" t="str">
            <v>G11</v>
          </cell>
          <cell r="R756">
            <v>0</v>
          </cell>
          <cell r="S756">
            <v>1858</v>
          </cell>
          <cell r="T756">
            <v>13006</v>
          </cell>
          <cell r="U756">
            <v>7</v>
          </cell>
        </row>
        <row r="757">
          <cell r="A757" t="str">
            <v>FRN55G11S-4EN</v>
          </cell>
          <cell r="B757" t="str">
            <v>GS090623</v>
          </cell>
          <cell r="C757">
            <v>10</v>
          </cell>
          <cell r="D757" t="str">
            <v>GI091044</v>
          </cell>
          <cell r="E757">
            <v>20090310</v>
          </cell>
          <cell r="F757" t="str">
            <v>7950</v>
          </cell>
          <cell r="G757" t="str">
            <v>FUJI ELECTRIC FA EUROPE (CH) GMBH</v>
          </cell>
          <cell r="H757" t="str">
            <v>STOCK SALES</v>
          </cell>
          <cell r="I757">
            <v>13</v>
          </cell>
          <cell r="J757" t="str">
            <v>Mar-2009</v>
          </cell>
          <cell r="K757" t="str">
            <v>Mar-2009</v>
          </cell>
          <cell r="L757" t="str">
            <v>GF</v>
          </cell>
          <cell r="M757" t="str">
            <v>INVERTER</v>
          </cell>
          <cell r="N757" t="str">
            <v>PCS</v>
          </cell>
          <cell r="O757">
            <v>24</v>
          </cell>
          <cell r="P757">
            <v>1858</v>
          </cell>
          <cell r="Q757" t="str">
            <v>G11</v>
          </cell>
          <cell r="R757">
            <v>0</v>
          </cell>
          <cell r="S757">
            <v>1858</v>
          </cell>
          <cell r="T757">
            <v>5574</v>
          </cell>
          <cell r="U757">
            <v>3</v>
          </cell>
        </row>
        <row r="758">
          <cell r="A758" t="str">
            <v>FRN7.5G11S-4EN</v>
          </cell>
          <cell r="B758" t="str">
            <v>GS090861</v>
          </cell>
          <cell r="C758">
            <v>1</v>
          </cell>
          <cell r="D758" t="str">
            <v>GI091055</v>
          </cell>
          <cell r="E758">
            <v>20090305</v>
          </cell>
          <cell r="F758" t="str">
            <v>4035</v>
          </cell>
          <cell r="G758" t="str">
            <v>S+R CNC HOLZBEARBEITUNG</v>
          </cell>
          <cell r="H758" t="str">
            <v>STOCK SALES</v>
          </cell>
          <cell r="I758">
            <v>215</v>
          </cell>
          <cell r="J758" t="str">
            <v>Mar-2009</v>
          </cell>
          <cell r="K758" t="str">
            <v>Mar-2009</v>
          </cell>
          <cell r="L758" t="str">
            <v>GF</v>
          </cell>
          <cell r="M758" t="str">
            <v>INVERTER</v>
          </cell>
          <cell r="N758" t="str">
            <v>PCS</v>
          </cell>
          <cell r="O758">
            <v>216</v>
          </cell>
          <cell r="P758">
            <v>404</v>
          </cell>
          <cell r="Q758" t="str">
            <v>G11</v>
          </cell>
          <cell r="R758">
            <v>0</v>
          </cell>
          <cell r="S758">
            <v>403.8408</v>
          </cell>
          <cell r="T758">
            <v>403.8408</v>
          </cell>
          <cell r="U758">
            <v>1</v>
          </cell>
        </row>
        <row r="759">
          <cell r="A759" t="str">
            <v>FRN7.5G11S-4EN</v>
          </cell>
          <cell r="B759" t="str">
            <v>GS090832</v>
          </cell>
          <cell r="C759">
            <v>1</v>
          </cell>
          <cell r="D759" t="str">
            <v>GI091130</v>
          </cell>
          <cell r="E759">
            <v>20090310</v>
          </cell>
          <cell r="F759" t="str">
            <v>7412</v>
          </cell>
          <cell r="G759" t="str">
            <v>BOLIN TECHNOLOGIES GMBH</v>
          </cell>
          <cell r="H759" t="str">
            <v>STOCK SALES</v>
          </cell>
          <cell r="I759">
            <v>209</v>
          </cell>
          <cell r="J759" t="str">
            <v>Mar-2009</v>
          </cell>
          <cell r="K759" t="str">
            <v>Mar-2009</v>
          </cell>
          <cell r="L759" t="str">
            <v>GF</v>
          </cell>
          <cell r="M759" t="str">
            <v>INVERTER</v>
          </cell>
          <cell r="N759" t="str">
            <v>PCS</v>
          </cell>
          <cell r="O759">
            <v>216</v>
          </cell>
          <cell r="P759">
            <v>404</v>
          </cell>
          <cell r="Q759" t="str">
            <v>G11</v>
          </cell>
          <cell r="R759">
            <v>0</v>
          </cell>
          <cell r="S759">
            <v>403.8408</v>
          </cell>
          <cell r="T759">
            <v>2423.0448000000001</v>
          </cell>
          <cell r="U759">
            <v>6</v>
          </cell>
        </row>
        <row r="760">
          <cell r="A760" t="str">
            <v>FRN7.5G11S-4EN</v>
          </cell>
          <cell r="B760" t="str">
            <v>GS090920</v>
          </cell>
          <cell r="C760">
            <v>1</v>
          </cell>
          <cell r="D760" t="str">
            <v>GI091140</v>
          </cell>
          <cell r="E760">
            <v>20090311</v>
          </cell>
          <cell r="F760" t="str">
            <v>7412</v>
          </cell>
          <cell r="G760" t="str">
            <v>BOLIN TECHNOLOGIES GMBH</v>
          </cell>
          <cell r="H760" t="str">
            <v>STOCK SALES</v>
          </cell>
          <cell r="I760">
            <v>202</v>
          </cell>
          <cell r="J760" t="str">
            <v>Mar-2009</v>
          </cell>
          <cell r="K760" t="str">
            <v>Mar-2009</v>
          </cell>
          <cell r="L760" t="str">
            <v>GF</v>
          </cell>
          <cell r="M760" t="str">
            <v>INVERTER</v>
          </cell>
          <cell r="N760" t="str">
            <v>PCS</v>
          </cell>
          <cell r="O760">
            <v>216</v>
          </cell>
          <cell r="P760">
            <v>404</v>
          </cell>
          <cell r="Q760" t="str">
            <v>G11</v>
          </cell>
          <cell r="R760">
            <v>0</v>
          </cell>
          <cell r="S760">
            <v>403.8408</v>
          </cell>
          <cell r="T760">
            <v>2826.8856000000001</v>
          </cell>
          <cell r="U760">
            <v>7</v>
          </cell>
        </row>
        <row r="761">
          <cell r="A761" t="str">
            <v>FRN7.5G11S-4EN</v>
          </cell>
          <cell r="B761" t="str">
            <v>GS090947</v>
          </cell>
          <cell r="C761">
            <v>1</v>
          </cell>
          <cell r="D761" t="str">
            <v>GI091159</v>
          </cell>
          <cell r="E761">
            <v>20090312</v>
          </cell>
          <cell r="F761" t="str">
            <v>7913</v>
          </cell>
          <cell r="G761" t="str">
            <v>BRUECKNER</v>
          </cell>
          <cell r="H761" t="str">
            <v>STOCK SALES</v>
          </cell>
          <cell r="I761">
            <v>199</v>
          </cell>
          <cell r="J761" t="str">
            <v>Mar-2009</v>
          </cell>
          <cell r="K761" t="str">
            <v>Mar-2009</v>
          </cell>
          <cell r="L761" t="str">
            <v>GF</v>
          </cell>
          <cell r="M761" t="str">
            <v>INVERTER</v>
          </cell>
          <cell r="N761" t="str">
            <v>PCS</v>
          </cell>
          <cell r="O761">
            <v>216</v>
          </cell>
          <cell r="P761">
            <v>404</v>
          </cell>
          <cell r="Q761" t="str">
            <v>G11</v>
          </cell>
          <cell r="R761">
            <v>0</v>
          </cell>
          <cell r="S761">
            <v>403.8408</v>
          </cell>
          <cell r="T761">
            <v>1211.5224000000001</v>
          </cell>
          <cell r="U761">
            <v>3</v>
          </cell>
        </row>
        <row r="762">
          <cell r="A762" t="str">
            <v>FRN7.5G11S-4EN</v>
          </cell>
          <cell r="B762" t="str">
            <v>GS090962</v>
          </cell>
          <cell r="C762">
            <v>1</v>
          </cell>
          <cell r="D762" t="str">
            <v>GI091193</v>
          </cell>
          <cell r="E762">
            <v>20090313</v>
          </cell>
          <cell r="F762" t="str">
            <v>4450</v>
          </cell>
          <cell r="G762" t="str">
            <v>FUJI ELECTRIC FA SUCURSAL EN ESPA?A</v>
          </cell>
          <cell r="H762" t="str">
            <v>STOCK SALES</v>
          </cell>
          <cell r="I762">
            <v>196</v>
          </cell>
          <cell r="J762" t="str">
            <v>Mar-2009</v>
          </cell>
          <cell r="K762" t="str">
            <v>Mar-2009</v>
          </cell>
          <cell r="L762" t="str">
            <v>GF</v>
          </cell>
          <cell r="M762" t="str">
            <v>INVERTER</v>
          </cell>
          <cell r="N762" t="str">
            <v>PCS</v>
          </cell>
          <cell r="O762">
            <v>216</v>
          </cell>
          <cell r="P762">
            <v>404</v>
          </cell>
          <cell r="Q762" t="str">
            <v>G11</v>
          </cell>
          <cell r="R762">
            <v>0</v>
          </cell>
          <cell r="S762">
            <v>403.8408</v>
          </cell>
          <cell r="T762">
            <v>1211.5224000000001</v>
          </cell>
          <cell r="U762">
            <v>3</v>
          </cell>
        </row>
        <row r="763">
          <cell r="A763" t="str">
            <v>FRN7.5G11S-4EN</v>
          </cell>
          <cell r="B763" t="str">
            <v>GS090594</v>
          </cell>
          <cell r="C763">
            <v>23</v>
          </cell>
          <cell r="D763" t="str">
            <v>GI091281</v>
          </cell>
          <cell r="E763">
            <v>20090320</v>
          </cell>
          <cell r="F763" t="str">
            <v>7038</v>
          </cell>
          <cell r="G763" t="str">
            <v>JAECKEL ELEKTRONIK GMBH</v>
          </cell>
          <cell r="H763" t="str">
            <v>STOCK SALES</v>
          </cell>
          <cell r="I763">
            <v>193</v>
          </cell>
          <cell r="J763" t="str">
            <v>Mar-2009</v>
          </cell>
          <cell r="K763" t="str">
            <v>Mar-2009</v>
          </cell>
          <cell r="L763" t="str">
            <v>GF</v>
          </cell>
          <cell r="M763" t="str">
            <v>INVERTER</v>
          </cell>
          <cell r="N763" t="str">
            <v>PCS</v>
          </cell>
          <cell r="O763">
            <v>216</v>
          </cell>
          <cell r="P763">
            <v>404</v>
          </cell>
          <cell r="Q763" t="str">
            <v>G11</v>
          </cell>
          <cell r="R763">
            <v>0</v>
          </cell>
          <cell r="S763">
            <v>403.8408</v>
          </cell>
          <cell r="T763">
            <v>1211.5224000000001</v>
          </cell>
          <cell r="U763">
            <v>3</v>
          </cell>
        </row>
        <row r="764">
          <cell r="A764" t="str">
            <v>FRN7.5G11S-4EN</v>
          </cell>
          <cell r="B764" t="str">
            <v>GS091015</v>
          </cell>
          <cell r="C764">
            <v>1</v>
          </cell>
          <cell r="D764" t="str">
            <v>GI091258</v>
          </cell>
          <cell r="E764">
            <v>20090324</v>
          </cell>
          <cell r="F764" t="str">
            <v>7913</v>
          </cell>
          <cell r="G764" t="str">
            <v>BRUECKNER</v>
          </cell>
          <cell r="H764" t="str">
            <v>STOCK SALES</v>
          </cell>
          <cell r="I764">
            <v>191</v>
          </cell>
          <cell r="J764" t="str">
            <v>Mar-2009</v>
          </cell>
          <cell r="K764" t="str">
            <v>Mar-2009</v>
          </cell>
          <cell r="L764" t="str">
            <v>GF</v>
          </cell>
          <cell r="M764" t="str">
            <v>INVERTER</v>
          </cell>
          <cell r="N764" t="str">
            <v>PCS</v>
          </cell>
          <cell r="O764">
            <v>216</v>
          </cell>
          <cell r="P764">
            <v>404</v>
          </cell>
          <cell r="Q764" t="str">
            <v>G11</v>
          </cell>
          <cell r="R764">
            <v>0</v>
          </cell>
          <cell r="S764">
            <v>403.8408</v>
          </cell>
          <cell r="T764">
            <v>807.6816</v>
          </cell>
          <cell r="U764">
            <v>2</v>
          </cell>
        </row>
        <row r="765">
          <cell r="A765" t="str">
            <v>FRN7.5G11S-4EN</v>
          </cell>
          <cell r="B765" t="str">
            <v>GS091108</v>
          </cell>
          <cell r="C765">
            <v>1</v>
          </cell>
          <cell r="D765" t="str">
            <v>GI091369</v>
          </cell>
          <cell r="E765">
            <v>20090324</v>
          </cell>
          <cell r="F765" t="str">
            <v>7765</v>
          </cell>
          <cell r="G765" t="str">
            <v>IEH INDUSTRIE ELECTRO HANDELSGESELLSCHAFT</v>
          </cell>
          <cell r="H765" t="str">
            <v>STOCK SALES</v>
          </cell>
          <cell r="I765">
            <v>190</v>
          </cell>
          <cell r="J765" t="str">
            <v>Mar-2009</v>
          </cell>
          <cell r="K765" t="str">
            <v>Mar-2009</v>
          </cell>
          <cell r="L765" t="str">
            <v>GF</v>
          </cell>
          <cell r="M765" t="str">
            <v>INVERTER</v>
          </cell>
          <cell r="N765" t="str">
            <v>PCS</v>
          </cell>
          <cell r="O765">
            <v>216</v>
          </cell>
          <cell r="P765">
            <v>404</v>
          </cell>
          <cell r="Q765" t="str">
            <v>G11</v>
          </cell>
          <cell r="R765">
            <v>0</v>
          </cell>
          <cell r="S765">
            <v>403.8408</v>
          </cell>
          <cell r="T765">
            <v>403.8408</v>
          </cell>
          <cell r="U765">
            <v>1</v>
          </cell>
        </row>
        <row r="766">
          <cell r="A766" t="str">
            <v>FRN7.5G11S-4EN</v>
          </cell>
          <cell r="B766" t="str">
            <v>GS090466</v>
          </cell>
          <cell r="C766">
            <v>1</v>
          </cell>
          <cell r="D766" t="str">
            <v>GI091422</v>
          </cell>
          <cell r="E766">
            <v>20090326</v>
          </cell>
          <cell r="F766" t="str">
            <v>7913</v>
          </cell>
          <cell r="G766" t="str">
            <v>BRUECKNER</v>
          </cell>
          <cell r="H766" t="str">
            <v>STOCK SALES</v>
          </cell>
          <cell r="I766">
            <v>188</v>
          </cell>
          <cell r="J766" t="str">
            <v>Mar-2009</v>
          </cell>
          <cell r="K766" t="str">
            <v>Mar-2009</v>
          </cell>
          <cell r="L766" t="str">
            <v>GF</v>
          </cell>
          <cell r="M766" t="str">
            <v>INVERTER</v>
          </cell>
          <cell r="N766" t="str">
            <v>PCS</v>
          </cell>
          <cell r="O766">
            <v>216</v>
          </cell>
          <cell r="P766">
            <v>404</v>
          </cell>
          <cell r="Q766" t="str">
            <v>G11</v>
          </cell>
          <cell r="R766">
            <v>0</v>
          </cell>
          <cell r="S766">
            <v>403.8408</v>
          </cell>
          <cell r="T766">
            <v>807.6816</v>
          </cell>
          <cell r="U766">
            <v>2</v>
          </cell>
        </row>
        <row r="767">
          <cell r="A767" t="str">
            <v>FRN7.5G11S-4EN</v>
          </cell>
          <cell r="B767" t="str">
            <v>GS091117</v>
          </cell>
          <cell r="C767">
            <v>2</v>
          </cell>
          <cell r="D767" t="str">
            <v>GI091437</v>
          </cell>
          <cell r="E767">
            <v>20090327</v>
          </cell>
          <cell r="F767" t="str">
            <v>4050</v>
          </cell>
          <cell r="G767" t="str">
            <v>DEUTSCHE LEASING F?R SPARKASSEN UND MITTELSTAND GMBH</v>
          </cell>
          <cell r="H767" t="str">
            <v>STOCK SALES</v>
          </cell>
          <cell r="I767">
            <v>147</v>
          </cell>
          <cell r="J767" t="str">
            <v>Mar-2009</v>
          </cell>
          <cell r="K767" t="str">
            <v>Mar-2009</v>
          </cell>
          <cell r="L767" t="str">
            <v>GF</v>
          </cell>
          <cell r="M767" t="str">
            <v>INVERTER</v>
          </cell>
          <cell r="N767" t="str">
            <v>PCS</v>
          </cell>
          <cell r="O767">
            <v>216</v>
          </cell>
          <cell r="P767">
            <v>404</v>
          </cell>
          <cell r="Q767" t="str">
            <v>G11</v>
          </cell>
          <cell r="R767">
            <v>0</v>
          </cell>
          <cell r="S767">
            <v>403.8408</v>
          </cell>
          <cell r="T767">
            <v>16557.4728</v>
          </cell>
          <cell r="U767">
            <v>41</v>
          </cell>
        </row>
        <row r="768">
          <cell r="A768" t="str">
            <v>TP-G1-ELS</v>
          </cell>
          <cell r="B768" t="str">
            <v>GS091020</v>
          </cell>
          <cell r="C768">
            <v>2</v>
          </cell>
          <cell r="D768" t="str">
            <v>GI091266</v>
          </cell>
          <cell r="E768">
            <v>20090330</v>
          </cell>
          <cell r="F768" t="str">
            <v>4380</v>
          </cell>
          <cell r="G768" t="str">
            <v>AMTEK,  SPOL. S R.0.</v>
          </cell>
          <cell r="H768" t="str">
            <v>STOCK SALES</v>
          </cell>
          <cell r="I768">
            <v>156</v>
          </cell>
          <cell r="J768" t="str">
            <v>Mar-2009</v>
          </cell>
          <cell r="K768" t="str">
            <v>Mar-2009</v>
          </cell>
          <cell r="L768" t="str">
            <v>GF</v>
          </cell>
          <cell r="M768" t="str">
            <v>INVERTER</v>
          </cell>
          <cell r="N768" t="str">
            <v>PCS</v>
          </cell>
          <cell r="O768">
            <v>28</v>
          </cell>
          <cell r="P768">
            <v>36</v>
          </cell>
          <cell r="Q768" t="str">
            <v>FUJI OTHERS</v>
          </cell>
          <cell r="R768">
            <v>0</v>
          </cell>
          <cell r="S768">
            <v>36.144300000000001</v>
          </cell>
          <cell r="T768">
            <v>36.144300000000001</v>
          </cell>
          <cell r="U768">
            <v>1</v>
          </cell>
        </row>
        <row r="769">
          <cell r="A769" t="str">
            <v>TP-G1-ELS</v>
          </cell>
          <cell r="B769" t="str">
            <v>GS091051</v>
          </cell>
          <cell r="C769">
            <v>5</v>
          </cell>
          <cell r="D769" t="str">
            <v>GI091466</v>
          </cell>
          <cell r="E769">
            <v>20090330</v>
          </cell>
          <cell r="F769" t="str">
            <v>7684</v>
          </cell>
          <cell r="G769" t="str">
            <v>BEG S.R.L.</v>
          </cell>
          <cell r="H769" t="str">
            <v>STOCK SALES</v>
          </cell>
          <cell r="I769">
            <v>138</v>
          </cell>
          <cell r="J769" t="str">
            <v>Mar-2009</v>
          </cell>
          <cell r="K769" t="str">
            <v>Mar-2009</v>
          </cell>
          <cell r="L769" t="str">
            <v>GF</v>
          </cell>
          <cell r="M769" t="str">
            <v>INVERTER</v>
          </cell>
          <cell r="N769" t="str">
            <v>PCS</v>
          </cell>
          <cell r="O769">
            <v>28</v>
          </cell>
          <cell r="P769">
            <v>36</v>
          </cell>
          <cell r="Q769" t="str">
            <v>FUJI OTHERS</v>
          </cell>
          <cell r="R769">
            <v>0</v>
          </cell>
          <cell r="S769">
            <v>36.144300000000001</v>
          </cell>
          <cell r="T769">
            <v>650.59739999999999</v>
          </cell>
          <cell r="U769">
            <v>18</v>
          </cell>
        </row>
        <row r="770">
          <cell r="A770" t="str">
            <v>TP-G1-ELS</v>
          </cell>
          <cell r="B770" t="str">
            <v>GS091113</v>
          </cell>
          <cell r="C770">
            <v>4</v>
          </cell>
          <cell r="D770" t="str">
            <v>GI091420</v>
          </cell>
          <cell r="E770">
            <v>20090330</v>
          </cell>
          <cell r="F770" t="str">
            <v>7743</v>
          </cell>
          <cell r="G770" t="str">
            <v>MONITOR SPA</v>
          </cell>
          <cell r="H770" t="str">
            <v>STOCK SALES</v>
          </cell>
          <cell r="I770">
            <v>137</v>
          </cell>
          <cell r="J770" t="str">
            <v>Mar-2009</v>
          </cell>
          <cell r="K770" t="str">
            <v>Mar-2009</v>
          </cell>
          <cell r="L770" t="str">
            <v>GF</v>
          </cell>
          <cell r="M770" t="str">
            <v>INVERTER</v>
          </cell>
          <cell r="N770" t="str">
            <v>PCS</v>
          </cell>
          <cell r="O770">
            <v>28</v>
          </cell>
          <cell r="P770">
            <v>36</v>
          </cell>
          <cell r="Q770" t="str">
            <v>FUJI OTHERS</v>
          </cell>
          <cell r="R770">
            <v>0</v>
          </cell>
          <cell r="S770">
            <v>36.144300000000001</v>
          </cell>
          <cell r="T770">
            <v>36.144300000000001</v>
          </cell>
          <cell r="U770">
            <v>1</v>
          </cell>
        </row>
        <row r="771">
          <cell r="A771" t="str">
            <v>TP-G1-ELS</v>
          </cell>
          <cell r="B771" t="str">
            <v>GS090444</v>
          </cell>
          <cell r="C771">
            <v>2</v>
          </cell>
          <cell r="D771" t="str">
            <v>GI091515</v>
          </cell>
          <cell r="E771">
            <v>20090331</v>
          </cell>
          <cell r="F771" t="str">
            <v>7848</v>
          </cell>
          <cell r="G771" t="str">
            <v>LM LIFTMATERIAL GMBH</v>
          </cell>
          <cell r="H771" t="str">
            <v>STOCK SALES</v>
          </cell>
          <cell r="I771">
            <v>136</v>
          </cell>
          <cell r="J771" t="str">
            <v>Mar-2009</v>
          </cell>
          <cell r="K771" t="str">
            <v>Mar-2009</v>
          </cell>
          <cell r="L771" t="str">
            <v>GF</v>
          </cell>
          <cell r="M771" t="str">
            <v>INVERTER</v>
          </cell>
          <cell r="N771" t="str">
            <v>PCS</v>
          </cell>
          <cell r="O771">
            <v>28</v>
          </cell>
          <cell r="P771">
            <v>36</v>
          </cell>
          <cell r="Q771" t="str">
            <v>FUJI OTHERS</v>
          </cell>
          <cell r="R771">
            <v>0</v>
          </cell>
          <cell r="S771">
            <v>36.144300000000001</v>
          </cell>
          <cell r="T771">
            <v>36.144300000000001</v>
          </cell>
          <cell r="U771">
            <v>1</v>
          </cell>
        </row>
        <row r="772">
          <cell r="A772" t="str">
            <v>TP-G1-ELS</v>
          </cell>
          <cell r="B772" t="str">
            <v>GS090539</v>
          </cell>
          <cell r="C772">
            <v>2</v>
          </cell>
          <cell r="D772" t="str">
            <v>GI091516</v>
          </cell>
          <cell r="E772">
            <v>20090331</v>
          </cell>
          <cell r="F772" t="str">
            <v>7848</v>
          </cell>
          <cell r="G772" t="str">
            <v>LM LIFTMATERIAL GMBH</v>
          </cell>
          <cell r="H772" t="str">
            <v>STOCK SALES</v>
          </cell>
          <cell r="I772">
            <v>135</v>
          </cell>
          <cell r="J772" t="str">
            <v>Mar-2009</v>
          </cell>
          <cell r="K772" t="str">
            <v>Mar-2009</v>
          </cell>
          <cell r="L772" t="str">
            <v>GF</v>
          </cell>
          <cell r="M772" t="str">
            <v>INVERTER</v>
          </cell>
          <cell r="N772" t="str">
            <v>PCS</v>
          </cell>
          <cell r="O772">
            <v>28</v>
          </cell>
          <cell r="P772">
            <v>36</v>
          </cell>
          <cell r="Q772" t="str">
            <v>FUJI OTHERS</v>
          </cell>
          <cell r="R772">
            <v>0</v>
          </cell>
          <cell r="S772">
            <v>36.144300000000001</v>
          </cell>
          <cell r="T772">
            <v>36.144300000000001</v>
          </cell>
          <cell r="U772">
            <v>1</v>
          </cell>
        </row>
        <row r="773">
          <cell r="A773" t="str">
            <v>TP-G1-ELS</v>
          </cell>
          <cell r="B773" t="str">
            <v>GS090446</v>
          </cell>
          <cell r="C773">
            <v>2</v>
          </cell>
          <cell r="D773" t="str">
            <v>GI091517</v>
          </cell>
          <cell r="E773">
            <v>20090331</v>
          </cell>
          <cell r="F773" t="str">
            <v>7848</v>
          </cell>
          <cell r="G773" t="str">
            <v>LM LIFTMATERIAL GMBH</v>
          </cell>
          <cell r="H773" t="str">
            <v>STOCK SALES</v>
          </cell>
          <cell r="I773">
            <v>134</v>
          </cell>
          <cell r="J773" t="str">
            <v>Mar-2009</v>
          </cell>
          <cell r="K773" t="str">
            <v>Mar-2009</v>
          </cell>
          <cell r="L773" t="str">
            <v>GF</v>
          </cell>
          <cell r="M773" t="str">
            <v>INVERTER</v>
          </cell>
          <cell r="N773" t="str">
            <v>PCS</v>
          </cell>
          <cell r="O773">
            <v>28</v>
          </cell>
          <cell r="P773">
            <v>36</v>
          </cell>
          <cell r="Q773" t="str">
            <v>FUJI OTHERS</v>
          </cell>
          <cell r="R773">
            <v>0</v>
          </cell>
          <cell r="S773">
            <v>36.144300000000001</v>
          </cell>
          <cell r="T773">
            <v>36.144300000000001</v>
          </cell>
          <cell r="U773">
            <v>1</v>
          </cell>
        </row>
        <row r="774">
          <cell r="A774" t="str">
            <v>TP-G1-ELS</v>
          </cell>
          <cell r="B774" t="str">
            <v>GS084308</v>
          </cell>
          <cell r="C774">
            <v>2</v>
          </cell>
          <cell r="D774" t="str">
            <v>GI091518</v>
          </cell>
          <cell r="E774">
            <v>20090331</v>
          </cell>
          <cell r="F774" t="str">
            <v>7848</v>
          </cell>
          <cell r="G774" t="str">
            <v>LM LIFTMATERIAL GMBH</v>
          </cell>
          <cell r="H774" t="str">
            <v>STOCK SALES</v>
          </cell>
          <cell r="I774">
            <v>133</v>
          </cell>
          <cell r="J774" t="str">
            <v>Mar-2009</v>
          </cell>
          <cell r="K774" t="str">
            <v>Mar-2009</v>
          </cell>
          <cell r="L774" t="str">
            <v>GF</v>
          </cell>
          <cell r="M774" t="str">
            <v>INVERTER</v>
          </cell>
          <cell r="N774" t="str">
            <v>PCS</v>
          </cell>
          <cell r="O774">
            <v>28</v>
          </cell>
          <cell r="P774">
            <v>36</v>
          </cell>
          <cell r="Q774" t="str">
            <v>FUJI OTHERS</v>
          </cell>
          <cell r="R774">
            <v>0</v>
          </cell>
          <cell r="S774">
            <v>36.144300000000001</v>
          </cell>
          <cell r="T774">
            <v>36.144300000000001</v>
          </cell>
          <cell r="U774">
            <v>1</v>
          </cell>
        </row>
        <row r="775">
          <cell r="A775" t="str">
            <v>TP-G1-ELS</v>
          </cell>
          <cell r="B775" t="str">
            <v>GS084307</v>
          </cell>
          <cell r="C775">
            <v>2</v>
          </cell>
          <cell r="D775" t="str">
            <v>GI091519</v>
          </cell>
          <cell r="E775">
            <v>20090331</v>
          </cell>
          <cell r="F775" t="str">
            <v>7848</v>
          </cell>
          <cell r="G775" t="str">
            <v>LM LIFTMATERIAL GMBH</v>
          </cell>
          <cell r="H775" t="str">
            <v>STOCK SALES</v>
          </cell>
          <cell r="I775">
            <v>132</v>
          </cell>
          <cell r="J775" t="str">
            <v>Mar-2009</v>
          </cell>
          <cell r="K775" t="str">
            <v>Mar-2009</v>
          </cell>
          <cell r="L775" t="str">
            <v>GF</v>
          </cell>
          <cell r="M775" t="str">
            <v>INVERTER</v>
          </cell>
          <cell r="N775" t="str">
            <v>PCS</v>
          </cell>
          <cell r="O775">
            <v>28</v>
          </cell>
          <cell r="P775">
            <v>36</v>
          </cell>
          <cell r="Q775" t="str">
            <v>FUJI OTHERS</v>
          </cell>
          <cell r="R775">
            <v>0</v>
          </cell>
          <cell r="S775">
            <v>36.144300000000001</v>
          </cell>
          <cell r="T775">
            <v>36.144300000000001</v>
          </cell>
          <cell r="U775">
            <v>1</v>
          </cell>
        </row>
        <row r="776">
          <cell r="A776" t="str">
            <v>TP-G1-ELS</v>
          </cell>
          <cell r="B776" t="str">
            <v>GS084306</v>
          </cell>
          <cell r="C776">
            <v>2</v>
          </cell>
          <cell r="D776" t="str">
            <v>GI091520</v>
          </cell>
          <cell r="E776">
            <v>20090331</v>
          </cell>
          <cell r="F776" t="str">
            <v>7848</v>
          </cell>
          <cell r="G776" t="str">
            <v>LM LIFTMATERIAL GMBH</v>
          </cell>
          <cell r="H776" t="str">
            <v>STOCK SALES</v>
          </cell>
          <cell r="I776">
            <v>131</v>
          </cell>
          <cell r="J776" t="str">
            <v>Mar-2009</v>
          </cell>
          <cell r="K776" t="str">
            <v>Mar-2009</v>
          </cell>
          <cell r="L776" t="str">
            <v>GF</v>
          </cell>
          <cell r="M776" t="str">
            <v>INVERTER</v>
          </cell>
          <cell r="N776" t="str">
            <v>PCS</v>
          </cell>
          <cell r="O776">
            <v>28</v>
          </cell>
          <cell r="P776">
            <v>36</v>
          </cell>
          <cell r="Q776" t="str">
            <v>FUJI OTHERS</v>
          </cell>
          <cell r="R776">
            <v>0</v>
          </cell>
          <cell r="S776">
            <v>36.144300000000001</v>
          </cell>
          <cell r="T776">
            <v>36.144300000000001</v>
          </cell>
          <cell r="U776">
            <v>1</v>
          </cell>
        </row>
        <row r="777">
          <cell r="A777" t="str">
            <v>TP-G1-ELS</v>
          </cell>
          <cell r="B777" t="str">
            <v>GS084305</v>
          </cell>
          <cell r="C777">
            <v>2</v>
          </cell>
          <cell r="D777" t="str">
            <v>GI091521</v>
          </cell>
          <cell r="E777">
            <v>20090331</v>
          </cell>
          <cell r="F777" t="str">
            <v>7848</v>
          </cell>
          <cell r="G777" t="str">
            <v>LM LIFTMATERIAL GMBH</v>
          </cell>
          <cell r="H777" t="str">
            <v>STOCK SALES</v>
          </cell>
          <cell r="I777">
            <v>130</v>
          </cell>
          <cell r="J777" t="str">
            <v>Mar-2009</v>
          </cell>
          <cell r="K777" t="str">
            <v>Mar-2009</v>
          </cell>
          <cell r="L777" t="str">
            <v>GF</v>
          </cell>
          <cell r="M777" t="str">
            <v>INVERTER</v>
          </cell>
          <cell r="N777" t="str">
            <v>PCS</v>
          </cell>
          <cell r="O777">
            <v>28</v>
          </cell>
          <cell r="P777">
            <v>36</v>
          </cell>
          <cell r="Q777" t="str">
            <v>FUJI OTHERS</v>
          </cell>
          <cell r="R777">
            <v>0</v>
          </cell>
          <cell r="S777">
            <v>36.144300000000001</v>
          </cell>
          <cell r="T777">
            <v>36.144300000000001</v>
          </cell>
          <cell r="U777">
            <v>1</v>
          </cell>
        </row>
        <row r="778">
          <cell r="A778" t="str">
            <v>TP-G1-ELS</v>
          </cell>
          <cell r="B778" t="str">
            <v>GS084304</v>
          </cell>
          <cell r="C778">
            <v>2</v>
          </cell>
          <cell r="D778" t="str">
            <v>GI091522</v>
          </cell>
          <cell r="E778">
            <v>20090331</v>
          </cell>
          <cell r="F778" t="str">
            <v>7848</v>
          </cell>
          <cell r="G778" t="str">
            <v>LM LIFTMATERIAL GMBH</v>
          </cell>
          <cell r="H778" t="str">
            <v>STOCK SALES</v>
          </cell>
          <cell r="I778">
            <v>129</v>
          </cell>
          <cell r="J778" t="str">
            <v>Mar-2009</v>
          </cell>
          <cell r="K778" t="str">
            <v>Mar-2009</v>
          </cell>
          <cell r="L778" t="str">
            <v>GF</v>
          </cell>
          <cell r="M778" t="str">
            <v>INVERTER</v>
          </cell>
          <cell r="N778" t="str">
            <v>PCS</v>
          </cell>
          <cell r="O778">
            <v>28</v>
          </cell>
          <cell r="P778">
            <v>36</v>
          </cell>
          <cell r="Q778" t="str">
            <v>FUJI OTHERS</v>
          </cell>
          <cell r="R778">
            <v>0</v>
          </cell>
          <cell r="S778">
            <v>36.144300000000001</v>
          </cell>
          <cell r="T778">
            <v>36.144300000000001</v>
          </cell>
          <cell r="U778">
            <v>1</v>
          </cell>
        </row>
        <row r="779">
          <cell r="A779" t="str">
            <v>TP-G1-ELS</v>
          </cell>
          <cell r="B779" t="str">
            <v>GS084340</v>
          </cell>
          <cell r="C779">
            <v>2</v>
          </cell>
          <cell r="D779" t="str">
            <v>GI091523</v>
          </cell>
          <cell r="E779">
            <v>20090331</v>
          </cell>
          <cell r="F779" t="str">
            <v>7848</v>
          </cell>
          <cell r="G779" t="str">
            <v>LM LIFTMATERIAL GMBH</v>
          </cell>
          <cell r="H779" t="str">
            <v>STOCK SALES</v>
          </cell>
          <cell r="I779">
            <v>128</v>
          </cell>
          <cell r="J779" t="str">
            <v>Mar-2009</v>
          </cell>
          <cell r="K779" t="str">
            <v>Mar-2009</v>
          </cell>
          <cell r="L779" t="str">
            <v>GF</v>
          </cell>
          <cell r="M779" t="str">
            <v>INVERTER</v>
          </cell>
          <cell r="N779" t="str">
            <v>PCS</v>
          </cell>
          <cell r="O779">
            <v>28</v>
          </cell>
          <cell r="P779">
            <v>36</v>
          </cell>
          <cell r="Q779" t="str">
            <v>FUJI OTHERS</v>
          </cell>
          <cell r="R779">
            <v>0</v>
          </cell>
          <cell r="S779">
            <v>36.144300000000001</v>
          </cell>
          <cell r="T779">
            <v>36.144300000000001</v>
          </cell>
          <cell r="U779">
            <v>1</v>
          </cell>
        </row>
        <row r="780">
          <cell r="A780" t="str">
            <v>TP-G1-ELS</v>
          </cell>
          <cell r="B780" t="str">
            <v>GS084339</v>
          </cell>
          <cell r="C780">
            <v>2</v>
          </cell>
          <cell r="D780" t="str">
            <v>GI091524</v>
          </cell>
          <cell r="E780">
            <v>20090331</v>
          </cell>
          <cell r="F780" t="str">
            <v>7848</v>
          </cell>
          <cell r="G780" t="str">
            <v>LM LIFTMATERIAL GMBH</v>
          </cell>
          <cell r="H780" t="str">
            <v>STOCK SALES</v>
          </cell>
          <cell r="I780">
            <v>127</v>
          </cell>
          <cell r="J780" t="str">
            <v>Mar-2009</v>
          </cell>
          <cell r="K780" t="str">
            <v>Mar-2009</v>
          </cell>
          <cell r="L780" t="str">
            <v>GF</v>
          </cell>
          <cell r="M780" t="str">
            <v>INVERTER</v>
          </cell>
          <cell r="N780" t="str">
            <v>PCS</v>
          </cell>
          <cell r="O780">
            <v>28</v>
          </cell>
          <cell r="P780">
            <v>36</v>
          </cell>
          <cell r="Q780" t="str">
            <v>FUJI OTHERS</v>
          </cell>
          <cell r="R780">
            <v>0</v>
          </cell>
          <cell r="S780">
            <v>36.144300000000001</v>
          </cell>
          <cell r="T780">
            <v>36.144300000000001</v>
          </cell>
          <cell r="U780">
            <v>1</v>
          </cell>
        </row>
        <row r="781">
          <cell r="A781" t="str">
            <v>TP-G1-ELS</v>
          </cell>
          <cell r="B781" t="str">
            <v>GS084338</v>
          </cell>
          <cell r="C781">
            <v>2</v>
          </cell>
          <cell r="D781" t="str">
            <v>GI091525</v>
          </cell>
          <cell r="E781">
            <v>20090331</v>
          </cell>
          <cell r="F781" t="str">
            <v>7848</v>
          </cell>
          <cell r="G781" t="str">
            <v>LM LIFTMATERIAL GMBH</v>
          </cell>
          <cell r="H781" t="str">
            <v>STOCK SALES</v>
          </cell>
          <cell r="I781">
            <v>126</v>
          </cell>
          <cell r="J781" t="str">
            <v>Mar-2009</v>
          </cell>
          <cell r="K781" t="str">
            <v>Mar-2009</v>
          </cell>
          <cell r="L781" t="str">
            <v>GF</v>
          </cell>
          <cell r="M781" t="str">
            <v>INVERTER</v>
          </cell>
          <cell r="N781" t="str">
            <v>PCS</v>
          </cell>
          <cell r="O781">
            <v>28</v>
          </cell>
          <cell r="P781">
            <v>36</v>
          </cell>
          <cell r="Q781" t="str">
            <v>FUJI OTHERS</v>
          </cell>
          <cell r="R781">
            <v>0</v>
          </cell>
          <cell r="S781">
            <v>36.144300000000001</v>
          </cell>
          <cell r="T781">
            <v>36.144300000000001</v>
          </cell>
          <cell r="U781">
            <v>1</v>
          </cell>
        </row>
        <row r="782">
          <cell r="A782" t="str">
            <v>TP-G1-J1</v>
          </cell>
          <cell r="B782" t="str">
            <v>GS090991</v>
          </cell>
          <cell r="C782">
            <v>6</v>
          </cell>
          <cell r="D782" t="str">
            <v>GI091218</v>
          </cell>
          <cell r="E782">
            <v>20090317</v>
          </cell>
          <cell r="F782" t="str">
            <v>4810</v>
          </cell>
          <cell r="G782" t="str">
            <v>SST SERVO-SYSTEMTECHNIK GMBH</v>
          </cell>
          <cell r="H782" t="str">
            <v>STOCK SALES</v>
          </cell>
          <cell r="I782">
            <v>201</v>
          </cell>
          <cell r="J782" t="str">
            <v>Mar-2009</v>
          </cell>
          <cell r="K782" t="str">
            <v>Mar-2009</v>
          </cell>
          <cell r="L782" t="str">
            <v>GF</v>
          </cell>
          <cell r="M782" t="str">
            <v>INVERTER</v>
          </cell>
          <cell r="N782" t="str">
            <v>PCS</v>
          </cell>
          <cell r="O782">
            <v>246</v>
          </cell>
          <cell r="P782">
            <v>30</v>
          </cell>
          <cell r="Q782" t="str">
            <v>FUJI OTHERS</v>
          </cell>
          <cell r="R782">
            <v>0</v>
          </cell>
          <cell r="S782">
            <v>30</v>
          </cell>
          <cell r="T782">
            <v>30</v>
          </cell>
          <cell r="U782">
            <v>1</v>
          </cell>
        </row>
        <row r="783">
          <cell r="A783" t="str">
            <v>TP-G1-J1</v>
          </cell>
          <cell r="B783" t="str">
            <v>GS091004</v>
          </cell>
          <cell r="C783">
            <v>5</v>
          </cell>
          <cell r="D783" t="str">
            <v>GI091309</v>
          </cell>
          <cell r="E783">
            <v>20090320</v>
          </cell>
          <cell r="F783" t="str">
            <v>7800</v>
          </cell>
          <cell r="G783" t="str">
            <v>POINT ELECTRONIC D.O.O.</v>
          </cell>
          <cell r="H783" t="str">
            <v>STOCK SALES</v>
          </cell>
          <cell r="I783">
            <v>200</v>
          </cell>
          <cell r="J783" t="str">
            <v>Mar-2009</v>
          </cell>
          <cell r="K783" t="str">
            <v>Mar-2009</v>
          </cell>
          <cell r="L783" t="str">
            <v>GF</v>
          </cell>
          <cell r="M783" t="str">
            <v>INVERTER</v>
          </cell>
          <cell r="N783" t="str">
            <v>PCS</v>
          </cell>
          <cell r="O783">
            <v>246</v>
          </cell>
          <cell r="P783">
            <v>30</v>
          </cell>
          <cell r="Q783" t="str">
            <v>FUJI OTHERS</v>
          </cell>
          <cell r="R783">
            <v>0</v>
          </cell>
          <cell r="S783">
            <v>30</v>
          </cell>
          <cell r="T783">
            <v>30</v>
          </cell>
          <cell r="U783">
            <v>1</v>
          </cell>
        </row>
        <row r="784">
          <cell r="A784" t="str">
            <v>TP-G1-J1</v>
          </cell>
          <cell r="B784" t="str">
            <v>GS091075</v>
          </cell>
          <cell r="C784">
            <v>4</v>
          </cell>
          <cell r="D784" t="str">
            <v>GI091320</v>
          </cell>
          <cell r="E784">
            <v>20090324</v>
          </cell>
          <cell r="F784" t="str">
            <v>4810</v>
          </cell>
          <cell r="G784" t="str">
            <v>SST SERVO-SYSTEMTECHNIK GMBH</v>
          </cell>
          <cell r="H784" t="str">
            <v>STOCK SALES</v>
          </cell>
          <cell r="I784">
            <v>199</v>
          </cell>
          <cell r="J784" t="str">
            <v>Mar-2009</v>
          </cell>
          <cell r="K784" t="str">
            <v>Mar-2009</v>
          </cell>
          <cell r="L784" t="str">
            <v>GF</v>
          </cell>
          <cell r="M784" t="str">
            <v>INVERTER</v>
          </cell>
          <cell r="N784" t="str">
            <v>PCS</v>
          </cell>
          <cell r="O784">
            <v>246</v>
          </cell>
          <cell r="P784">
            <v>30</v>
          </cell>
          <cell r="Q784" t="str">
            <v>FUJI OTHERS</v>
          </cell>
          <cell r="R784">
            <v>0</v>
          </cell>
          <cell r="S784">
            <v>30</v>
          </cell>
          <cell r="T784">
            <v>30</v>
          </cell>
          <cell r="U784">
            <v>1</v>
          </cell>
        </row>
        <row r="785">
          <cell r="A785" t="str">
            <v>TP-G1-J1</v>
          </cell>
          <cell r="B785" t="str">
            <v>GS090795</v>
          </cell>
          <cell r="C785">
            <v>5</v>
          </cell>
          <cell r="D785" t="str">
            <v>GI091357</v>
          </cell>
          <cell r="E785">
            <v>20090324</v>
          </cell>
          <cell r="F785" t="str">
            <v>7532</v>
          </cell>
          <cell r="G785" t="str">
            <v>GEA GRASSO GMBH HALLE</v>
          </cell>
          <cell r="H785" t="str">
            <v>STOCK SALES</v>
          </cell>
          <cell r="I785">
            <v>198</v>
          </cell>
          <cell r="J785" t="str">
            <v>Mar-2009</v>
          </cell>
          <cell r="K785" t="str">
            <v>Mar-2009</v>
          </cell>
          <cell r="L785" t="str">
            <v>GF</v>
          </cell>
          <cell r="M785" t="str">
            <v>INVERTER</v>
          </cell>
          <cell r="N785" t="str">
            <v>PCS</v>
          </cell>
          <cell r="O785">
            <v>246</v>
          </cell>
          <cell r="P785">
            <v>30</v>
          </cell>
          <cell r="Q785" t="str">
            <v>FUJI OTHERS</v>
          </cell>
          <cell r="R785">
            <v>0</v>
          </cell>
          <cell r="S785">
            <v>30</v>
          </cell>
          <cell r="T785">
            <v>30</v>
          </cell>
          <cell r="U785">
            <v>1</v>
          </cell>
        </row>
        <row r="786">
          <cell r="A786" t="str">
            <v>TP-G1-J1</v>
          </cell>
          <cell r="B786" t="str">
            <v>GS090795</v>
          </cell>
          <cell r="C786">
            <v>10</v>
          </cell>
          <cell r="D786" t="str">
            <v>GI091357</v>
          </cell>
          <cell r="E786">
            <v>20090324</v>
          </cell>
          <cell r="F786" t="str">
            <v>7532</v>
          </cell>
          <cell r="G786" t="str">
            <v>GEA GRASSO GMBH HALLE</v>
          </cell>
          <cell r="H786" t="str">
            <v>STOCK SALES</v>
          </cell>
          <cell r="I786">
            <v>197</v>
          </cell>
          <cell r="J786" t="str">
            <v>Mar-2009</v>
          </cell>
          <cell r="K786" t="str">
            <v>Mar-2009</v>
          </cell>
          <cell r="L786" t="str">
            <v>GF</v>
          </cell>
          <cell r="M786" t="str">
            <v>INVERTER</v>
          </cell>
          <cell r="N786" t="str">
            <v>PCS</v>
          </cell>
          <cell r="O786">
            <v>246</v>
          </cell>
          <cell r="P786">
            <v>30</v>
          </cell>
          <cell r="Q786" t="str">
            <v>FUJI OTHERS</v>
          </cell>
          <cell r="R786">
            <v>0</v>
          </cell>
          <cell r="S786">
            <v>30</v>
          </cell>
          <cell r="T786">
            <v>30</v>
          </cell>
          <cell r="U786">
            <v>1</v>
          </cell>
        </row>
        <row r="787">
          <cell r="A787" t="str">
            <v>TP-G1-J1</v>
          </cell>
          <cell r="B787" t="str">
            <v>GS091119</v>
          </cell>
          <cell r="C787">
            <v>1</v>
          </cell>
          <cell r="D787" t="str">
            <v>GI091380</v>
          </cell>
          <cell r="E787">
            <v>20090326</v>
          </cell>
          <cell r="F787" t="str">
            <v>4540</v>
          </cell>
          <cell r="G787" t="str">
            <v>PETER ELECTRONIC GMBH &amp; CO. KG</v>
          </cell>
          <cell r="H787" t="str">
            <v>STOCK SALES</v>
          </cell>
          <cell r="I787">
            <v>195</v>
          </cell>
          <cell r="J787" t="str">
            <v>Mar-2009</v>
          </cell>
          <cell r="K787" t="str">
            <v>Mar-2009</v>
          </cell>
          <cell r="L787" t="str">
            <v>GF</v>
          </cell>
          <cell r="M787" t="str">
            <v>INVERTER</v>
          </cell>
          <cell r="N787" t="str">
            <v>PCS</v>
          </cell>
          <cell r="O787">
            <v>246</v>
          </cell>
          <cell r="P787">
            <v>30</v>
          </cell>
          <cell r="Q787" t="str">
            <v>FUJI OTHERS</v>
          </cell>
          <cell r="R787">
            <v>0</v>
          </cell>
          <cell r="S787">
            <v>30</v>
          </cell>
          <cell r="T787">
            <v>60</v>
          </cell>
          <cell r="U787">
            <v>2</v>
          </cell>
        </row>
        <row r="788">
          <cell r="A788" t="str">
            <v>TP-G1-J1</v>
          </cell>
          <cell r="B788" t="str">
            <v>GS091187</v>
          </cell>
          <cell r="C788">
            <v>2</v>
          </cell>
          <cell r="D788" t="str">
            <v>GI091475</v>
          </cell>
          <cell r="E788">
            <v>20090330</v>
          </cell>
          <cell r="F788" t="str">
            <v>7955</v>
          </cell>
          <cell r="G788" t="str">
            <v>STREISAL GMBH</v>
          </cell>
          <cell r="H788" t="str">
            <v>STOCK SALES</v>
          </cell>
          <cell r="I788">
            <v>194</v>
          </cell>
          <cell r="J788" t="str">
            <v>Mar-2009</v>
          </cell>
          <cell r="K788" t="str">
            <v>Mar-2009</v>
          </cell>
          <cell r="L788" t="str">
            <v>GF</v>
          </cell>
          <cell r="M788" t="str">
            <v>INVERTER</v>
          </cell>
          <cell r="N788" t="str">
            <v>PCS</v>
          </cell>
          <cell r="O788">
            <v>246</v>
          </cell>
          <cell r="P788">
            <v>30</v>
          </cell>
          <cell r="Q788" t="str">
            <v>FUJI OTHERS</v>
          </cell>
          <cell r="R788">
            <v>0</v>
          </cell>
          <cell r="S788">
            <v>30</v>
          </cell>
          <cell r="T788">
            <v>30</v>
          </cell>
          <cell r="U788">
            <v>1</v>
          </cell>
        </row>
        <row r="789">
          <cell r="A789" t="str">
            <v>TP-G1-J1</v>
          </cell>
          <cell r="B789" t="str">
            <v>GS091186</v>
          </cell>
          <cell r="C789">
            <v>2</v>
          </cell>
          <cell r="D789" t="str">
            <v>GI091474</v>
          </cell>
          <cell r="E789">
            <v>20090330</v>
          </cell>
          <cell r="F789" t="str">
            <v>7004</v>
          </cell>
          <cell r="G789" t="str">
            <v>PANHANS MASCHINENBAU GMBH</v>
          </cell>
          <cell r="H789" t="str">
            <v>STOCK SALES</v>
          </cell>
          <cell r="I789">
            <v>189</v>
          </cell>
          <cell r="J789" t="str">
            <v>Mar-2009</v>
          </cell>
          <cell r="K789" t="str">
            <v>Mar-2009</v>
          </cell>
          <cell r="L789" t="str">
            <v>GF</v>
          </cell>
          <cell r="M789" t="str">
            <v>INVERTER</v>
          </cell>
          <cell r="N789" t="str">
            <v>PCS</v>
          </cell>
          <cell r="O789">
            <v>246</v>
          </cell>
          <cell r="P789">
            <v>30</v>
          </cell>
          <cell r="Q789" t="str">
            <v>FUJI OTHERS</v>
          </cell>
          <cell r="R789">
            <v>0</v>
          </cell>
          <cell r="S789">
            <v>30</v>
          </cell>
          <cell r="T789">
            <v>150</v>
          </cell>
          <cell r="U789">
            <v>5</v>
          </cell>
        </row>
        <row r="790">
          <cell r="A790" t="str">
            <v>FRN0.4G11S-4EN</v>
          </cell>
          <cell r="B790" t="str">
            <v>GS090822</v>
          </cell>
          <cell r="C790">
            <v>1</v>
          </cell>
          <cell r="D790" t="str">
            <v>GI090999</v>
          </cell>
          <cell r="E790">
            <v>20090303</v>
          </cell>
          <cell r="F790" t="str">
            <v>7274</v>
          </cell>
          <cell r="G790" t="str">
            <v>SAM GMBH</v>
          </cell>
          <cell r="H790" t="str">
            <v>STOCK SALES</v>
          </cell>
          <cell r="I790">
            <v>45</v>
          </cell>
          <cell r="J790" t="str">
            <v>Mar-2009</v>
          </cell>
          <cell r="K790" t="str">
            <v>Mar-2009</v>
          </cell>
          <cell r="L790" t="str">
            <v>GF</v>
          </cell>
          <cell r="M790" t="str">
            <v>INVERTER</v>
          </cell>
          <cell r="N790" t="str">
            <v>PCS</v>
          </cell>
          <cell r="O790">
            <v>46</v>
          </cell>
          <cell r="P790">
            <v>122</v>
          </cell>
          <cell r="Q790" t="str">
            <v>G11</v>
          </cell>
          <cell r="R790">
            <v>0</v>
          </cell>
          <cell r="S790">
            <v>121.79470000000001</v>
          </cell>
          <cell r="T790">
            <v>121.79470000000001</v>
          </cell>
          <cell r="U790">
            <v>1</v>
          </cell>
        </row>
        <row r="791">
          <cell r="A791" t="str">
            <v>FRN0.4G11S-4EN</v>
          </cell>
          <cell r="B791" t="str">
            <v>GS091004</v>
          </cell>
          <cell r="C791">
            <v>2</v>
          </cell>
          <cell r="D791" t="str">
            <v>GI091309</v>
          </cell>
          <cell r="E791">
            <v>20090320</v>
          </cell>
          <cell r="F791" t="str">
            <v>7800</v>
          </cell>
          <cell r="G791" t="str">
            <v>POINT ELECTRONIC D.O.O.</v>
          </cell>
          <cell r="H791" t="str">
            <v>STOCK SALES</v>
          </cell>
          <cell r="I791">
            <v>40</v>
          </cell>
          <cell r="J791" t="str">
            <v>Mar-2009</v>
          </cell>
          <cell r="K791" t="str">
            <v>Mar-2009</v>
          </cell>
          <cell r="L791" t="str">
            <v>GF</v>
          </cell>
          <cell r="M791" t="str">
            <v>INVERTER</v>
          </cell>
          <cell r="N791" t="str">
            <v>PCS</v>
          </cell>
          <cell r="O791">
            <v>46</v>
          </cell>
          <cell r="P791">
            <v>122</v>
          </cell>
          <cell r="Q791" t="str">
            <v>G11</v>
          </cell>
          <cell r="R791">
            <v>0</v>
          </cell>
          <cell r="S791">
            <v>121.79470000000001</v>
          </cell>
          <cell r="T791">
            <v>608.97350000000006</v>
          </cell>
          <cell r="U791">
            <v>5</v>
          </cell>
        </row>
        <row r="792">
          <cell r="A792" t="str">
            <v>FRN0.4G11S-4EN</v>
          </cell>
          <cell r="B792" t="str">
            <v>GS090594</v>
          </cell>
          <cell r="C792">
            <v>10</v>
          </cell>
          <cell r="D792" t="str">
            <v>GI091281</v>
          </cell>
          <cell r="E792">
            <v>20090320</v>
          </cell>
          <cell r="F792" t="str">
            <v>7038</v>
          </cell>
          <cell r="G792" t="str">
            <v>JAECKEL ELEKTRONIK GMBH</v>
          </cell>
          <cell r="H792" t="str">
            <v>STOCK SALES</v>
          </cell>
          <cell r="I792">
            <v>38</v>
          </cell>
          <cell r="J792" t="str">
            <v>Mar-2009</v>
          </cell>
          <cell r="K792" t="str">
            <v>Mar-2009</v>
          </cell>
          <cell r="L792" t="str">
            <v>GF</v>
          </cell>
          <cell r="M792" t="str">
            <v>INVERTER</v>
          </cell>
          <cell r="N792" t="str">
            <v>PCS</v>
          </cell>
          <cell r="O792">
            <v>46</v>
          </cell>
          <cell r="P792">
            <v>122</v>
          </cell>
          <cell r="Q792" t="str">
            <v>G11</v>
          </cell>
          <cell r="R792">
            <v>0</v>
          </cell>
          <cell r="S792">
            <v>121.79470000000001</v>
          </cell>
          <cell r="T792">
            <v>243.58940000000001</v>
          </cell>
          <cell r="U792">
            <v>2</v>
          </cell>
        </row>
        <row r="793">
          <cell r="A793" t="str">
            <v>FRN0.75G11S-2</v>
          </cell>
          <cell r="B793" t="str">
            <v>GS090508</v>
          </cell>
          <cell r="C793">
            <v>1</v>
          </cell>
          <cell r="D793" t="str">
            <v>GI091002</v>
          </cell>
          <cell r="E793">
            <v>20090305</v>
          </cell>
          <cell r="F793" t="str">
            <v>7274</v>
          </cell>
          <cell r="G793" t="str">
            <v>SAM GMBH</v>
          </cell>
          <cell r="H793" t="str">
            <v>STOCK SALES</v>
          </cell>
          <cell r="I793">
            <v>2</v>
          </cell>
          <cell r="J793" t="str">
            <v>Mar-2009</v>
          </cell>
          <cell r="K793" t="str">
            <v>Mar-2009</v>
          </cell>
          <cell r="L793" t="str">
            <v>GF</v>
          </cell>
          <cell r="M793" t="str">
            <v>INVERTER</v>
          </cell>
          <cell r="N793" t="str">
            <v>PCS</v>
          </cell>
          <cell r="O793">
            <v>3</v>
          </cell>
          <cell r="P793">
            <v>155</v>
          </cell>
          <cell r="Q793" t="str">
            <v>G11</v>
          </cell>
          <cell r="R793">
            <v>0</v>
          </cell>
          <cell r="S793">
            <v>154.90950000000001</v>
          </cell>
          <cell r="T793">
            <v>154.90950000000001</v>
          </cell>
          <cell r="U793">
            <v>1</v>
          </cell>
        </row>
        <row r="794">
          <cell r="A794" t="str">
            <v>FRN0.75G11S-4EN</v>
          </cell>
          <cell r="B794" t="str">
            <v>GS090799</v>
          </cell>
          <cell r="C794">
            <v>5</v>
          </cell>
          <cell r="D794" t="str">
            <v>GI090972</v>
          </cell>
          <cell r="E794">
            <v>20090303</v>
          </cell>
          <cell r="F794" t="str">
            <v>7275</v>
          </cell>
          <cell r="G794" t="str">
            <v>ALPHA GROUP</v>
          </cell>
          <cell r="H794" t="str">
            <v>STOCK SALES</v>
          </cell>
          <cell r="I794">
            <v>96</v>
          </cell>
          <cell r="J794" t="str">
            <v>Mar-2009</v>
          </cell>
          <cell r="K794" t="str">
            <v>Mar-2009</v>
          </cell>
          <cell r="L794" t="str">
            <v>GF</v>
          </cell>
          <cell r="M794" t="str">
            <v>INVERTER</v>
          </cell>
          <cell r="N794" t="str">
            <v>PCS</v>
          </cell>
          <cell r="O794">
            <v>97</v>
          </cell>
          <cell r="P794">
            <v>144</v>
          </cell>
          <cell r="Q794" t="str">
            <v>G11</v>
          </cell>
          <cell r="R794">
            <v>0</v>
          </cell>
          <cell r="S794">
            <v>144.37479999999999</v>
          </cell>
          <cell r="T794">
            <v>144.37479999999999</v>
          </cell>
          <cell r="U794">
            <v>1</v>
          </cell>
        </row>
        <row r="795">
          <cell r="A795" t="str">
            <v>FRN1.5G11S-4EN</v>
          </cell>
          <cell r="B795" t="str">
            <v>GS090988</v>
          </cell>
          <cell r="C795">
            <v>2</v>
          </cell>
          <cell r="D795" t="str">
            <v>GI091211</v>
          </cell>
          <cell r="E795">
            <v>20090316</v>
          </cell>
          <cell r="F795" t="str">
            <v>7274</v>
          </cell>
          <cell r="G795" t="str">
            <v>SAM GMBH</v>
          </cell>
          <cell r="H795" t="str">
            <v>STOCK SALES</v>
          </cell>
          <cell r="I795">
            <v>92</v>
          </cell>
          <cell r="J795" t="str">
            <v>Mar-2009</v>
          </cell>
          <cell r="K795" t="str">
            <v>Mar-2009</v>
          </cell>
          <cell r="L795" t="str">
            <v>GF</v>
          </cell>
          <cell r="M795" t="str">
            <v>INVERTER</v>
          </cell>
          <cell r="N795" t="str">
            <v>PCS</v>
          </cell>
          <cell r="O795">
            <v>113</v>
          </cell>
          <cell r="P795">
            <v>175</v>
          </cell>
          <cell r="Q795" t="str">
            <v>G11</v>
          </cell>
          <cell r="R795">
            <v>0</v>
          </cell>
          <cell r="S795">
            <v>175.3631</v>
          </cell>
          <cell r="T795">
            <v>350.72620000000001</v>
          </cell>
          <cell r="U795">
            <v>2</v>
          </cell>
        </row>
        <row r="796">
          <cell r="A796" t="str">
            <v>FRN1.5G11S-4EN</v>
          </cell>
          <cell r="B796" t="str">
            <v>GS091013</v>
          </cell>
          <cell r="C796">
            <v>1</v>
          </cell>
          <cell r="D796" t="str">
            <v>GI091257</v>
          </cell>
          <cell r="E796">
            <v>20090319</v>
          </cell>
          <cell r="F796" t="str">
            <v>7536</v>
          </cell>
          <cell r="G796" t="str">
            <v>ANTRIEBS TECHNIK N?RNBERGER GMBH</v>
          </cell>
          <cell r="H796" t="str">
            <v>STOCK SALES</v>
          </cell>
          <cell r="I796">
            <v>91</v>
          </cell>
          <cell r="J796" t="str">
            <v>Mar-2009</v>
          </cell>
          <cell r="K796" t="str">
            <v>Mar-2009</v>
          </cell>
          <cell r="L796" t="str">
            <v>GF</v>
          </cell>
          <cell r="M796" t="str">
            <v>INVERTER</v>
          </cell>
          <cell r="N796" t="str">
            <v>PCS</v>
          </cell>
          <cell r="O796">
            <v>113</v>
          </cell>
          <cell r="P796">
            <v>175</v>
          </cell>
          <cell r="Q796" t="str">
            <v>G11</v>
          </cell>
          <cell r="R796">
            <v>0</v>
          </cell>
          <cell r="S796">
            <v>175.3631</v>
          </cell>
          <cell r="T796">
            <v>175.3631</v>
          </cell>
          <cell r="U796">
            <v>1</v>
          </cell>
        </row>
        <row r="797">
          <cell r="A797" t="str">
            <v>FRN1.5G11S-4EN</v>
          </cell>
          <cell r="B797" t="str">
            <v>GS091182</v>
          </cell>
          <cell r="C797">
            <v>4</v>
          </cell>
          <cell r="D797" t="str">
            <v>GI091471</v>
          </cell>
          <cell r="E797">
            <v>20090330</v>
          </cell>
          <cell r="F797" t="str">
            <v>7215</v>
          </cell>
          <cell r="G797" t="str">
            <v>AMTEK SPOL. S R. O. SP. Z O. O.</v>
          </cell>
          <cell r="H797" t="str">
            <v>STOCK SALES</v>
          </cell>
          <cell r="I797">
            <v>90</v>
          </cell>
          <cell r="J797" t="str">
            <v>Mar-2009</v>
          </cell>
          <cell r="K797" t="str">
            <v>Mar-2009</v>
          </cell>
          <cell r="L797" t="str">
            <v>GF</v>
          </cell>
          <cell r="M797" t="str">
            <v>INVERTER</v>
          </cell>
          <cell r="N797" t="str">
            <v>PCS</v>
          </cell>
          <cell r="O797">
            <v>113</v>
          </cell>
          <cell r="P797">
            <v>175</v>
          </cell>
          <cell r="Q797" t="str">
            <v>G11</v>
          </cell>
          <cell r="R797">
            <v>0</v>
          </cell>
          <cell r="S797">
            <v>175.3631</v>
          </cell>
          <cell r="T797">
            <v>175.3631</v>
          </cell>
          <cell r="U797">
            <v>1</v>
          </cell>
        </row>
        <row r="798">
          <cell r="A798" t="str">
            <v>FRN1.5G11S-4EN</v>
          </cell>
          <cell r="B798" t="str">
            <v>GS091216</v>
          </cell>
          <cell r="C798">
            <v>1</v>
          </cell>
          <cell r="D798" t="str">
            <v>GI091489</v>
          </cell>
          <cell r="E798">
            <v>20090331</v>
          </cell>
          <cell r="F798" t="str">
            <v>1301</v>
          </cell>
          <cell r="G798" t="str">
            <v>MVR - MOTORI, VENTILATORI, RIDUTTORI S.R.L.</v>
          </cell>
          <cell r="H798" t="str">
            <v>STOCK SALES</v>
          </cell>
          <cell r="I798">
            <v>88</v>
          </cell>
          <cell r="J798" t="str">
            <v>Mar-2009</v>
          </cell>
          <cell r="K798" t="str">
            <v>Mar-2009</v>
          </cell>
          <cell r="L798" t="str">
            <v>GF</v>
          </cell>
          <cell r="M798" t="str">
            <v>INVERTER</v>
          </cell>
          <cell r="N798" t="str">
            <v>PCS</v>
          </cell>
          <cell r="O798">
            <v>113</v>
          </cell>
          <cell r="P798">
            <v>175</v>
          </cell>
          <cell r="Q798" t="str">
            <v>G11</v>
          </cell>
          <cell r="R798">
            <v>0</v>
          </cell>
          <cell r="S798">
            <v>175.3631</v>
          </cell>
          <cell r="T798">
            <v>350.72620000000001</v>
          </cell>
          <cell r="U798">
            <v>2</v>
          </cell>
        </row>
        <row r="799">
          <cell r="A799" t="str">
            <v>FRN110G11S-4EN</v>
          </cell>
          <cell r="B799" t="str">
            <v>GS090623</v>
          </cell>
          <cell r="C799">
            <v>9</v>
          </cell>
          <cell r="D799" t="str">
            <v>GI091044</v>
          </cell>
          <cell r="E799">
            <v>20090310</v>
          </cell>
          <cell r="F799" t="str">
            <v>7950</v>
          </cell>
          <cell r="G799" t="str">
            <v>FUJI ELECTRIC FA EUROPE (CH) GMBH</v>
          </cell>
          <cell r="H799" t="str">
            <v>STOCK SALES</v>
          </cell>
          <cell r="I799">
            <v>6</v>
          </cell>
          <cell r="J799" t="str">
            <v>Mar-2009</v>
          </cell>
          <cell r="K799" t="str">
            <v>Mar-2009</v>
          </cell>
          <cell r="L799" t="str">
            <v>GF</v>
          </cell>
          <cell r="M799" t="str">
            <v>INVERTER</v>
          </cell>
          <cell r="N799" t="str">
            <v>PCS</v>
          </cell>
          <cell r="O799">
            <v>7</v>
          </cell>
          <cell r="P799">
            <v>3210</v>
          </cell>
          <cell r="Q799" t="str">
            <v>G11</v>
          </cell>
          <cell r="R799">
            <v>0</v>
          </cell>
          <cell r="S799">
            <v>3210.06</v>
          </cell>
          <cell r="T799">
            <v>3210.06</v>
          </cell>
          <cell r="U799">
            <v>1</v>
          </cell>
        </row>
        <row r="800">
          <cell r="A800" t="str">
            <v>FRN110G11S-4EN</v>
          </cell>
          <cell r="B800" t="str">
            <v>GS072288</v>
          </cell>
          <cell r="C800">
            <v>1</v>
          </cell>
          <cell r="D800" t="str">
            <v>GI091172</v>
          </cell>
          <cell r="E800">
            <v>20090313</v>
          </cell>
          <cell r="F800" t="str">
            <v>4060</v>
          </cell>
          <cell r="G800" t="str">
            <v>LOENNE SCANDINAVIA A.S. (N)</v>
          </cell>
          <cell r="H800" t="str">
            <v>STOCK SALES</v>
          </cell>
          <cell r="I800">
            <v>5</v>
          </cell>
          <cell r="J800" t="str">
            <v>Mar-2009</v>
          </cell>
          <cell r="K800" t="str">
            <v>Mar-2009</v>
          </cell>
          <cell r="L800" t="str">
            <v>GF</v>
          </cell>
          <cell r="M800" t="str">
            <v>INVERTER</v>
          </cell>
          <cell r="N800" t="str">
            <v>PCS</v>
          </cell>
          <cell r="O800">
            <v>7</v>
          </cell>
          <cell r="P800">
            <v>3210</v>
          </cell>
          <cell r="Q800" t="str">
            <v>G11</v>
          </cell>
          <cell r="R800">
            <v>0</v>
          </cell>
          <cell r="S800">
            <v>3210.06</v>
          </cell>
          <cell r="T800">
            <v>3210.06</v>
          </cell>
          <cell r="U800">
            <v>1</v>
          </cell>
        </row>
        <row r="801">
          <cell r="A801" t="str">
            <v>FRN110G11S-4EN</v>
          </cell>
          <cell r="B801" t="str">
            <v>GS072289</v>
          </cell>
          <cell r="C801">
            <v>1</v>
          </cell>
          <cell r="D801" t="str">
            <v>GI091173</v>
          </cell>
          <cell r="E801">
            <v>20090313</v>
          </cell>
          <cell r="F801" t="str">
            <v>4060</v>
          </cell>
          <cell r="G801" t="str">
            <v>LOENNE SCANDINAVIA A.S. (N)</v>
          </cell>
          <cell r="H801" t="str">
            <v>STOCK SALES</v>
          </cell>
          <cell r="I801">
            <v>4</v>
          </cell>
          <cell r="J801" t="str">
            <v>Mar-2009</v>
          </cell>
          <cell r="K801" t="str">
            <v>Mar-2009</v>
          </cell>
          <cell r="L801" t="str">
            <v>GF</v>
          </cell>
          <cell r="M801" t="str">
            <v>INVERTER</v>
          </cell>
          <cell r="N801" t="str">
            <v>PCS</v>
          </cell>
          <cell r="O801">
            <v>7</v>
          </cell>
          <cell r="P801">
            <v>3210</v>
          </cell>
          <cell r="Q801" t="str">
            <v>G11</v>
          </cell>
          <cell r="R801">
            <v>0</v>
          </cell>
          <cell r="S801">
            <v>3210.06</v>
          </cell>
          <cell r="T801">
            <v>3210.06</v>
          </cell>
          <cell r="U801">
            <v>1</v>
          </cell>
        </row>
        <row r="802">
          <cell r="A802" t="str">
            <v>FRN110G11S-4EN</v>
          </cell>
          <cell r="B802" t="str">
            <v>GS091059</v>
          </cell>
          <cell r="C802">
            <v>1</v>
          </cell>
          <cell r="D802" t="str">
            <v>GI091308</v>
          </cell>
          <cell r="E802">
            <v>20090324</v>
          </cell>
          <cell r="F802" t="str">
            <v>1301</v>
          </cell>
          <cell r="G802" t="str">
            <v>MVR - MOTORI, VENTILATORI, RIDUTTORI S.R.L.</v>
          </cell>
          <cell r="H802" t="str">
            <v>STOCK SALES</v>
          </cell>
          <cell r="I802">
            <v>3</v>
          </cell>
          <cell r="J802" t="str">
            <v>Mar-2009</v>
          </cell>
          <cell r="K802" t="str">
            <v>Mar-2009</v>
          </cell>
          <cell r="L802" t="str">
            <v>GF</v>
          </cell>
          <cell r="M802" t="str">
            <v>INVERTER</v>
          </cell>
          <cell r="N802" t="str">
            <v>PCS</v>
          </cell>
          <cell r="O802">
            <v>7</v>
          </cell>
          <cell r="P802">
            <v>3210</v>
          </cell>
          <cell r="Q802" t="str">
            <v>G11</v>
          </cell>
          <cell r="R802">
            <v>0</v>
          </cell>
          <cell r="S802">
            <v>3210.06</v>
          </cell>
          <cell r="T802">
            <v>3210.06</v>
          </cell>
          <cell r="U802">
            <v>1</v>
          </cell>
        </row>
        <row r="803">
          <cell r="A803" t="str">
            <v>FRN110G11S-4EN</v>
          </cell>
          <cell r="B803" t="str">
            <v>GS091211</v>
          </cell>
          <cell r="C803">
            <v>1</v>
          </cell>
          <cell r="D803" t="str">
            <v>GI091484</v>
          </cell>
          <cell r="E803">
            <v>20090331</v>
          </cell>
          <cell r="F803" t="str">
            <v>4080</v>
          </cell>
          <cell r="G803" t="str">
            <v>SIDE SERVICIO INDUSTRIAL DE ELECTRONICA SA</v>
          </cell>
          <cell r="H803" t="str">
            <v>STOCK SALES</v>
          </cell>
          <cell r="I803">
            <v>0</v>
          </cell>
          <cell r="J803" t="str">
            <v>Mar-2009</v>
          </cell>
          <cell r="K803" t="str">
            <v>Mar-2009</v>
          </cell>
          <cell r="L803" t="str">
            <v>GF</v>
          </cell>
          <cell r="M803" t="str">
            <v>INVERTER</v>
          </cell>
          <cell r="N803" t="str">
            <v>PCS</v>
          </cell>
          <cell r="O803">
            <v>7</v>
          </cell>
          <cell r="P803">
            <v>3210</v>
          </cell>
          <cell r="Q803" t="str">
            <v>G11</v>
          </cell>
          <cell r="R803">
            <v>0</v>
          </cell>
          <cell r="S803">
            <v>3210.06</v>
          </cell>
          <cell r="T803">
            <v>9630.18</v>
          </cell>
          <cell r="U803">
            <v>3</v>
          </cell>
        </row>
        <row r="804">
          <cell r="A804" t="str">
            <v>FRN11G11S-2</v>
          </cell>
          <cell r="B804" t="str">
            <v>GS090899</v>
          </cell>
          <cell r="C804">
            <v>1</v>
          </cell>
          <cell r="D804" t="str">
            <v>GI091119</v>
          </cell>
          <cell r="E804">
            <v>20090310</v>
          </cell>
          <cell r="F804" t="str">
            <v>7430</v>
          </cell>
          <cell r="G804" t="str">
            <v>Q-TECH ENGINEERING LTD. &amp; CO.</v>
          </cell>
          <cell r="H804" t="str">
            <v>STOCK SALES</v>
          </cell>
          <cell r="I804">
            <v>77</v>
          </cell>
          <cell r="J804" t="str">
            <v>Mar-2009</v>
          </cell>
          <cell r="K804" t="str">
            <v>Mar-2009</v>
          </cell>
          <cell r="L804" t="str">
            <v>GF</v>
          </cell>
          <cell r="M804" t="str">
            <v>INVERTER</v>
          </cell>
          <cell r="N804" t="str">
            <v>PCS</v>
          </cell>
          <cell r="O804">
            <v>78</v>
          </cell>
          <cell r="P804">
            <v>417</v>
          </cell>
          <cell r="Q804" t="str">
            <v>G11</v>
          </cell>
          <cell r="R804">
            <v>0</v>
          </cell>
          <cell r="S804">
            <v>417.30160000000001</v>
          </cell>
          <cell r="T804">
            <v>417.30160000000001</v>
          </cell>
          <cell r="U804">
            <v>1</v>
          </cell>
        </row>
        <row r="805">
          <cell r="A805" t="str">
            <v>FRN11G11S-2</v>
          </cell>
          <cell r="B805" t="str">
            <v>GS091164</v>
          </cell>
          <cell r="C805">
            <v>1</v>
          </cell>
          <cell r="D805" t="str">
            <v>GI091453</v>
          </cell>
          <cell r="E805">
            <v>20090327</v>
          </cell>
          <cell r="F805" t="str">
            <v>1148</v>
          </cell>
          <cell r="G805" t="str">
            <v>VERMEIRE TRANSMISSIONS</v>
          </cell>
          <cell r="H805" t="str">
            <v>STOCK SALES</v>
          </cell>
          <cell r="I805">
            <v>76</v>
          </cell>
          <cell r="J805" t="str">
            <v>Mar-2009</v>
          </cell>
          <cell r="K805" t="str">
            <v>Mar-2009</v>
          </cell>
          <cell r="L805" t="str">
            <v>GF</v>
          </cell>
          <cell r="M805" t="str">
            <v>INVERTER</v>
          </cell>
          <cell r="N805" t="str">
            <v>PCS</v>
          </cell>
          <cell r="O805">
            <v>78</v>
          </cell>
          <cell r="P805">
            <v>417</v>
          </cell>
          <cell r="Q805" t="str">
            <v>G11</v>
          </cell>
          <cell r="R805">
            <v>0</v>
          </cell>
          <cell r="S805">
            <v>417.30160000000001</v>
          </cell>
          <cell r="T805">
            <v>417.30160000000001</v>
          </cell>
          <cell r="U805">
            <v>1</v>
          </cell>
        </row>
        <row r="806">
          <cell r="A806" t="str">
            <v>FRN11G11S-4EN</v>
          </cell>
          <cell r="B806" t="str">
            <v>GS090799</v>
          </cell>
          <cell r="C806">
            <v>3</v>
          </cell>
          <cell r="D806" t="str">
            <v>GI090952</v>
          </cell>
          <cell r="E806">
            <v>20090303</v>
          </cell>
          <cell r="F806" t="str">
            <v>7275</v>
          </cell>
          <cell r="G806" t="str">
            <v>ALPHA GROUP</v>
          </cell>
          <cell r="H806" t="str">
            <v>STOCK SALES</v>
          </cell>
          <cell r="I806">
            <v>465</v>
          </cell>
          <cell r="J806" t="str">
            <v>Mar-2009</v>
          </cell>
          <cell r="K806" t="str">
            <v>Mar-2009</v>
          </cell>
          <cell r="L806" t="str">
            <v>GF</v>
          </cell>
          <cell r="M806" t="str">
            <v>INVERTER</v>
          </cell>
          <cell r="N806" t="str">
            <v>PCS</v>
          </cell>
          <cell r="O806">
            <v>467</v>
          </cell>
          <cell r="P806">
            <v>465</v>
          </cell>
          <cell r="Q806" t="str">
            <v>G11</v>
          </cell>
          <cell r="R806">
            <v>0</v>
          </cell>
          <cell r="S806">
            <v>465.3526</v>
          </cell>
          <cell r="T806">
            <v>930.70519999999999</v>
          </cell>
          <cell r="U806">
            <v>2</v>
          </cell>
        </row>
        <row r="807">
          <cell r="A807" t="str">
            <v>FRN11G11S-4EN</v>
          </cell>
          <cell r="B807" t="str">
            <v>GS090817</v>
          </cell>
          <cell r="C807">
            <v>6</v>
          </cell>
          <cell r="D807" t="str">
            <v>GI090991</v>
          </cell>
          <cell r="E807">
            <v>20090304</v>
          </cell>
          <cell r="F807" t="str">
            <v>4080</v>
          </cell>
          <cell r="G807" t="str">
            <v>SIDE SERVICIO INDUSTRIAL DE ELECTRONICA SA</v>
          </cell>
          <cell r="H807" t="str">
            <v>STOCK SALES</v>
          </cell>
          <cell r="I807">
            <v>464</v>
          </cell>
          <cell r="J807" t="str">
            <v>Mar-2009</v>
          </cell>
          <cell r="K807" t="str">
            <v>Mar-2009</v>
          </cell>
          <cell r="L807" t="str">
            <v>GF</v>
          </cell>
          <cell r="M807" t="str">
            <v>INVERTER</v>
          </cell>
          <cell r="N807" t="str">
            <v>PCS</v>
          </cell>
          <cell r="O807">
            <v>467</v>
          </cell>
          <cell r="P807">
            <v>465</v>
          </cell>
          <cell r="Q807" t="str">
            <v>G11</v>
          </cell>
          <cell r="R807">
            <v>0</v>
          </cell>
          <cell r="S807">
            <v>465.3526</v>
          </cell>
          <cell r="T807">
            <v>465.3526</v>
          </cell>
          <cell r="U807">
            <v>1</v>
          </cell>
        </row>
        <row r="808">
          <cell r="A808" t="str">
            <v>FRN11G11S-4EN</v>
          </cell>
          <cell r="B808" t="str">
            <v>GS090859</v>
          </cell>
          <cell r="C808">
            <v>2</v>
          </cell>
          <cell r="D808" t="str">
            <v>GI091050</v>
          </cell>
          <cell r="E808">
            <v>20090305</v>
          </cell>
          <cell r="F808" t="str">
            <v>4810</v>
          </cell>
          <cell r="G808" t="str">
            <v>SST SERVO-SYSTEMTECHNIK GMBH</v>
          </cell>
          <cell r="H808" t="str">
            <v>STOCK SALES</v>
          </cell>
          <cell r="I808">
            <v>463</v>
          </cell>
          <cell r="J808" t="str">
            <v>Mar-2009</v>
          </cell>
          <cell r="K808" t="str">
            <v>Mar-2009</v>
          </cell>
          <cell r="L808" t="str">
            <v>GF</v>
          </cell>
          <cell r="M808" t="str">
            <v>INVERTER</v>
          </cell>
          <cell r="N808" t="str">
            <v>PCS</v>
          </cell>
          <cell r="O808">
            <v>467</v>
          </cell>
          <cell r="P808">
            <v>465</v>
          </cell>
          <cell r="Q808" t="str">
            <v>G11</v>
          </cell>
          <cell r="R808">
            <v>0</v>
          </cell>
          <cell r="S808">
            <v>465.3526</v>
          </cell>
          <cell r="T808">
            <v>465.3526</v>
          </cell>
          <cell r="U808">
            <v>1</v>
          </cell>
        </row>
        <row r="809">
          <cell r="A809" t="str">
            <v>FRN15G11S-4EN</v>
          </cell>
          <cell r="B809" t="str">
            <v>GS090594</v>
          </cell>
          <cell r="C809">
            <v>17</v>
          </cell>
          <cell r="D809" t="str">
            <v>GI091281</v>
          </cell>
          <cell r="E809">
            <v>20090320</v>
          </cell>
          <cell r="F809" t="str">
            <v>7038</v>
          </cell>
          <cell r="G809" t="str">
            <v>JAECKEL ELEKTRONIK GMBH</v>
          </cell>
          <cell r="H809" t="str">
            <v>STOCK SALES</v>
          </cell>
          <cell r="I809">
            <v>191</v>
          </cell>
          <cell r="J809" t="str">
            <v>Mar-2009</v>
          </cell>
          <cell r="K809" t="str">
            <v>Mar-2009</v>
          </cell>
          <cell r="L809" t="str">
            <v>GF</v>
          </cell>
          <cell r="M809" t="str">
            <v>INVERTER</v>
          </cell>
          <cell r="N809" t="str">
            <v>PCS</v>
          </cell>
          <cell r="O809">
            <v>204</v>
          </cell>
          <cell r="P809">
            <v>625</v>
          </cell>
          <cell r="Q809" t="str">
            <v>G11</v>
          </cell>
          <cell r="R809">
            <v>0</v>
          </cell>
          <cell r="S809">
            <v>624.9049</v>
          </cell>
          <cell r="T809">
            <v>1874.7147</v>
          </cell>
          <cell r="U809">
            <v>3</v>
          </cell>
        </row>
        <row r="810">
          <cell r="A810" t="str">
            <v>FRN15G11S-4EN</v>
          </cell>
          <cell r="B810" t="str">
            <v>GS082857</v>
          </cell>
          <cell r="C810">
            <v>35</v>
          </cell>
          <cell r="D810" t="str">
            <v>GI091494</v>
          </cell>
          <cell r="E810">
            <v>20090331</v>
          </cell>
          <cell r="F810" t="str">
            <v>7282</v>
          </cell>
          <cell r="G810" t="str">
            <v>IES INVERT ELECTRIC SYSTEMS LTD.</v>
          </cell>
          <cell r="H810" t="str">
            <v>STOCK SALES</v>
          </cell>
          <cell r="I810">
            <v>190</v>
          </cell>
          <cell r="J810" t="str">
            <v>Mar-2009</v>
          </cell>
          <cell r="K810" t="str">
            <v>Mar-2009</v>
          </cell>
          <cell r="L810" t="str">
            <v>GF</v>
          </cell>
          <cell r="M810" t="str">
            <v>INVERTER</v>
          </cell>
          <cell r="N810" t="str">
            <v>PCS</v>
          </cell>
          <cell r="O810">
            <v>204</v>
          </cell>
          <cell r="P810">
            <v>625</v>
          </cell>
          <cell r="Q810" t="str">
            <v>G11</v>
          </cell>
          <cell r="R810">
            <v>0</v>
          </cell>
          <cell r="S810">
            <v>624.9049</v>
          </cell>
          <cell r="T810">
            <v>624.9049</v>
          </cell>
          <cell r="U810">
            <v>1</v>
          </cell>
        </row>
        <row r="811">
          <cell r="A811" t="str">
            <v>FRN15G11S-4LE2</v>
          </cell>
          <cell r="B811" t="str">
            <v>GS090849</v>
          </cell>
          <cell r="C811">
            <v>5</v>
          </cell>
          <cell r="D811" t="str">
            <v>GI091047</v>
          </cell>
          <cell r="E811">
            <v>20090305</v>
          </cell>
          <cell r="F811" t="str">
            <v>4380</v>
          </cell>
          <cell r="G811" t="str">
            <v>AMTEK,  SPOL. S R.0.</v>
          </cell>
          <cell r="H811" t="str">
            <v>STOCK SALES</v>
          </cell>
          <cell r="I811">
            <v>21</v>
          </cell>
          <cell r="J811" t="str">
            <v>Mar-2009</v>
          </cell>
          <cell r="K811" t="str">
            <v>Mar-2009</v>
          </cell>
          <cell r="L811" t="str">
            <v>GF</v>
          </cell>
          <cell r="M811" t="str">
            <v>INVERTER</v>
          </cell>
          <cell r="N811" t="str">
            <v>PCS</v>
          </cell>
          <cell r="O811">
            <v>22</v>
          </cell>
          <cell r="P811">
            <v>638</v>
          </cell>
          <cell r="Q811" t="str">
            <v>G11</v>
          </cell>
          <cell r="R811">
            <v>0</v>
          </cell>
          <cell r="S811">
            <v>638.13009999999997</v>
          </cell>
          <cell r="T811">
            <v>638.13009999999997</v>
          </cell>
          <cell r="U811">
            <v>1</v>
          </cell>
        </row>
        <row r="812">
          <cell r="A812" t="str">
            <v>FRN15G11S-4LE2</v>
          </cell>
          <cell r="B812" t="str">
            <v>GS090961</v>
          </cell>
          <cell r="C812">
            <v>6</v>
          </cell>
          <cell r="D812" t="str">
            <v>GI091192</v>
          </cell>
          <cell r="E812">
            <v>20090313</v>
          </cell>
          <cell r="F812" t="str">
            <v>4380</v>
          </cell>
          <cell r="G812" t="str">
            <v>AMTEK,  SPOL. S R.0.</v>
          </cell>
          <cell r="H812" t="str">
            <v>STOCK SALES</v>
          </cell>
          <cell r="I812">
            <v>20</v>
          </cell>
          <cell r="J812" t="str">
            <v>Mar-2009</v>
          </cell>
          <cell r="K812" t="str">
            <v>Mar-2009</v>
          </cell>
          <cell r="L812" t="str">
            <v>GF</v>
          </cell>
          <cell r="M812" t="str">
            <v>INVERTER</v>
          </cell>
          <cell r="N812" t="str">
            <v>PCS</v>
          </cell>
          <cell r="O812">
            <v>22</v>
          </cell>
          <cell r="P812">
            <v>638</v>
          </cell>
          <cell r="Q812" t="str">
            <v>G11</v>
          </cell>
          <cell r="R812">
            <v>0</v>
          </cell>
          <cell r="S812">
            <v>638.13009999999997</v>
          </cell>
          <cell r="T812">
            <v>638.13009999999997</v>
          </cell>
          <cell r="U812">
            <v>1</v>
          </cell>
        </row>
        <row r="813">
          <cell r="A813" t="str">
            <v>FRN15G11S-4LE2</v>
          </cell>
          <cell r="B813" t="str">
            <v>GS090659</v>
          </cell>
          <cell r="C813">
            <v>2</v>
          </cell>
          <cell r="D813" t="str">
            <v>GI091112</v>
          </cell>
          <cell r="E813">
            <v>20090323</v>
          </cell>
          <cell r="F813" t="str">
            <v>7374</v>
          </cell>
          <cell r="G813" t="str">
            <v>J&amp;R ELEVATOR DAR AL HANDASSAH</v>
          </cell>
          <cell r="H813" t="str">
            <v>STOCK SALES</v>
          </cell>
          <cell r="I813">
            <v>10</v>
          </cell>
          <cell r="J813" t="str">
            <v>Mar-2009</v>
          </cell>
          <cell r="K813" t="str">
            <v>Mar-2009</v>
          </cell>
          <cell r="L813" t="str">
            <v>GF</v>
          </cell>
          <cell r="M813" t="str">
            <v>INVERTER</v>
          </cell>
          <cell r="N813" t="str">
            <v>PCS</v>
          </cell>
          <cell r="O813">
            <v>22</v>
          </cell>
          <cell r="P813">
            <v>638</v>
          </cell>
          <cell r="Q813" t="str">
            <v>G11</v>
          </cell>
          <cell r="R813">
            <v>0</v>
          </cell>
          <cell r="S813">
            <v>638.13009999999997</v>
          </cell>
          <cell r="T813">
            <v>6381.3009999999995</v>
          </cell>
          <cell r="U813">
            <v>10</v>
          </cell>
        </row>
        <row r="814">
          <cell r="A814" t="str">
            <v>FRN15G11S-4LE2</v>
          </cell>
          <cell r="B814" t="str">
            <v>GS091116</v>
          </cell>
          <cell r="C814">
            <v>11</v>
          </cell>
          <cell r="D814" t="str">
            <v>GI091396</v>
          </cell>
          <cell r="E814">
            <v>20090326</v>
          </cell>
          <cell r="F814" t="str">
            <v>4380</v>
          </cell>
          <cell r="G814" t="str">
            <v>AMTEK,  SPOL. S R.0.</v>
          </cell>
          <cell r="H814" t="str">
            <v>STOCK SALES</v>
          </cell>
          <cell r="I814">
            <v>8</v>
          </cell>
          <cell r="J814" t="str">
            <v>Mar-2009</v>
          </cell>
          <cell r="K814" t="str">
            <v>Mar-2009</v>
          </cell>
          <cell r="L814" t="str">
            <v>GF</v>
          </cell>
          <cell r="M814" t="str">
            <v>INVERTER</v>
          </cell>
          <cell r="N814" t="str">
            <v>PCS</v>
          </cell>
          <cell r="O814">
            <v>22</v>
          </cell>
          <cell r="P814">
            <v>638</v>
          </cell>
          <cell r="Q814" t="str">
            <v>G11</v>
          </cell>
          <cell r="R814">
            <v>0</v>
          </cell>
          <cell r="S814">
            <v>638.13009999999997</v>
          </cell>
          <cell r="T814">
            <v>1276.2601999999999</v>
          </cell>
          <cell r="U814">
            <v>2</v>
          </cell>
        </row>
        <row r="815">
          <cell r="A815" t="str">
            <v>FRN160G11S-4EN</v>
          </cell>
          <cell r="B815" t="str">
            <v>GS090997</v>
          </cell>
          <cell r="C815">
            <v>1</v>
          </cell>
          <cell r="D815" t="str">
            <v>GI091242</v>
          </cell>
          <cell r="E815">
            <v>20090318</v>
          </cell>
          <cell r="F815" t="str">
            <v>4450</v>
          </cell>
          <cell r="G815" t="str">
            <v>FUJI ELECTRIC FA SUCURSAL EN ESPA?A</v>
          </cell>
          <cell r="H815" t="str">
            <v>STOCK SALES</v>
          </cell>
          <cell r="I815">
            <v>4</v>
          </cell>
          <cell r="J815" t="str">
            <v>Mar-2009</v>
          </cell>
          <cell r="K815" t="str">
            <v>Mar-2009</v>
          </cell>
          <cell r="L815" t="str">
            <v>GF</v>
          </cell>
          <cell r="M815" t="str">
            <v>INVERTER</v>
          </cell>
          <cell r="N815" t="str">
            <v>PCS</v>
          </cell>
          <cell r="O815">
            <v>5</v>
          </cell>
          <cell r="P815">
            <v>4715</v>
          </cell>
          <cell r="Q815" t="str">
            <v>G11</v>
          </cell>
          <cell r="R815">
            <v>0</v>
          </cell>
          <cell r="S815">
            <v>4715.08</v>
          </cell>
          <cell r="T815">
            <v>4715.08</v>
          </cell>
          <cell r="U815">
            <v>1</v>
          </cell>
        </row>
        <row r="816">
          <cell r="A816" t="str">
            <v>FRN18.5G11S-2</v>
          </cell>
          <cell r="B816" t="str">
            <v>GS090856</v>
          </cell>
          <cell r="C816">
            <v>1</v>
          </cell>
          <cell r="D816" t="str">
            <v>GI091049</v>
          </cell>
          <cell r="E816">
            <v>20090305</v>
          </cell>
          <cell r="F816" t="str">
            <v>1707</v>
          </cell>
          <cell r="G816" t="str">
            <v>IMO PRECISION CONTROL LTD</v>
          </cell>
          <cell r="H816" t="str">
            <v>STOCK SALES</v>
          </cell>
          <cell r="I816">
            <v>5</v>
          </cell>
          <cell r="J816" t="str">
            <v>Mar-2009</v>
          </cell>
          <cell r="K816" t="str">
            <v>Mar-2009</v>
          </cell>
          <cell r="L816" t="str">
            <v>GF</v>
          </cell>
          <cell r="M816" t="str">
            <v>INVERTER</v>
          </cell>
          <cell r="N816" t="str">
            <v>PCS</v>
          </cell>
          <cell r="O816">
            <v>6</v>
          </cell>
          <cell r="P816">
            <v>691</v>
          </cell>
          <cell r="Q816" t="str">
            <v>G11</v>
          </cell>
          <cell r="R816">
            <v>0</v>
          </cell>
          <cell r="S816">
            <v>690.70569999999998</v>
          </cell>
          <cell r="T816">
            <v>690.70569999999998</v>
          </cell>
          <cell r="U816">
            <v>1</v>
          </cell>
        </row>
        <row r="817">
          <cell r="A817" t="str">
            <v>FRN18.5G11S-2</v>
          </cell>
          <cell r="B817" t="str">
            <v>GS091094</v>
          </cell>
          <cell r="C817">
            <v>1</v>
          </cell>
          <cell r="D817" t="str">
            <v>GI091356</v>
          </cell>
          <cell r="E817">
            <v>20090324</v>
          </cell>
          <cell r="F817" t="str">
            <v>1148</v>
          </cell>
          <cell r="G817" t="str">
            <v>VERMEIRE TRANSMISSIONS</v>
          </cell>
          <cell r="H817" t="str">
            <v>STOCK SALES</v>
          </cell>
          <cell r="I817">
            <v>4</v>
          </cell>
          <cell r="J817" t="str">
            <v>Mar-2009</v>
          </cell>
          <cell r="K817" t="str">
            <v>Mar-2009</v>
          </cell>
          <cell r="L817" t="str">
            <v>GF</v>
          </cell>
          <cell r="M817" t="str">
            <v>INVERTER</v>
          </cell>
          <cell r="N817" t="str">
            <v>PCS</v>
          </cell>
          <cell r="O817">
            <v>6</v>
          </cell>
          <cell r="P817">
            <v>691</v>
          </cell>
          <cell r="Q817" t="str">
            <v>G11</v>
          </cell>
          <cell r="R817">
            <v>0</v>
          </cell>
          <cell r="S817">
            <v>690.70569999999998</v>
          </cell>
          <cell r="T817">
            <v>690.70569999999998</v>
          </cell>
          <cell r="U817">
            <v>1</v>
          </cell>
        </row>
        <row r="818">
          <cell r="A818" t="str">
            <v>FRN18.5G11S-4EN</v>
          </cell>
          <cell r="B818" t="str">
            <v>GS090817</v>
          </cell>
          <cell r="C818">
            <v>7</v>
          </cell>
          <cell r="D818" t="str">
            <v>GI090991</v>
          </cell>
          <cell r="E818">
            <v>20090304</v>
          </cell>
          <cell r="F818" t="str">
            <v>4080</v>
          </cell>
          <cell r="G818" t="str">
            <v>SIDE SERVICIO INDUSTRIAL DE ELECTRONICA SA</v>
          </cell>
          <cell r="H818" t="str">
            <v>STOCK SALES</v>
          </cell>
          <cell r="I818">
            <v>163</v>
          </cell>
          <cell r="J818" t="str">
            <v>Mar-2009</v>
          </cell>
          <cell r="K818" t="str">
            <v>Mar-2009</v>
          </cell>
          <cell r="L818" t="str">
            <v>GF</v>
          </cell>
          <cell r="M818" t="str">
            <v>INVERTER</v>
          </cell>
          <cell r="N818" t="str">
            <v>PCS</v>
          </cell>
          <cell r="O818">
            <v>164</v>
          </cell>
          <cell r="P818">
            <v>683</v>
          </cell>
          <cell r="Q818" t="str">
            <v>G11</v>
          </cell>
          <cell r="R818">
            <v>0</v>
          </cell>
          <cell r="S818">
            <v>683.24329999999998</v>
          </cell>
          <cell r="T818">
            <v>683.24329999999998</v>
          </cell>
          <cell r="U818">
            <v>1</v>
          </cell>
        </row>
        <row r="819">
          <cell r="A819" t="str">
            <v>FRN18.5G11S-4EN</v>
          </cell>
          <cell r="B819" t="str">
            <v>GS090905</v>
          </cell>
          <cell r="C819">
            <v>1</v>
          </cell>
          <cell r="D819" t="str">
            <v>GI091124</v>
          </cell>
          <cell r="E819">
            <v>20090310</v>
          </cell>
          <cell r="F819" t="str">
            <v>7839</v>
          </cell>
          <cell r="G819" t="str">
            <v>ASM RAHDEN GBMH</v>
          </cell>
          <cell r="H819" t="str">
            <v>STOCK SALES</v>
          </cell>
          <cell r="I819">
            <v>161</v>
          </cell>
          <cell r="J819" t="str">
            <v>Mar-2009</v>
          </cell>
          <cell r="K819" t="str">
            <v>Mar-2009</v>
          </cell>
          <cell r="L819" t="str">
            <v>GF</v>
          </cell>
          <cell r="M819" t="str">
            <v>INVERTER</v>
          </cell>
          <cell r="N819" t="str">
            <v>PCS</v>
          </cell>
          <cell r="O819">
            <v>164</v>
          </cell>
          <cell r="P819">
            <v>683</v>
          </cell>
          <cell r="Q819" t="str">
            <v>G11</v>
          </cell>
          <cell r="R819">
            <v>0</v>
          </cell>
          <cell r="S819">
            <v>683.24329999999998</v>
          </cell>
          <cell r="T819">
            <v>1366.4866</v>
          </cell>
          <cell r="U819">
            <v>2</v>
          </cell>
        </row>
        <row r="820">
          <cell r="A820" t="str">
            <v>FRN18.5G11S-4EN</v>
          </cell>
          <cell r="B820" t="str">
            <v>GS090698</v>
          </cell>
          <cell r="C820">
            <v>4</v>
          </cell>
          <cell r="D820" t="str">
            <v>GI091013</v>
          </cell>
          <cell r="E820">
            <v>20090310</v>
          </cell>
          <cell r="F820" t="str">
            <v>7950</v>
          </cell>
          <cell r="G820" t="str">
            <v>FUJI ELECTRIC FA EUROPE (CH) GMBH</v>
          </cell>
          <cell r="H820" t="str">
            <v>STOCK SALES</v>
          </cell>
          <cell r="I820">
            <v>160</v>
          </cell>
          <cell r="J820" t="str">
            <v>Mar-2009</v>
          </cell>
          <cell r="K820" t="str">
            <v>Mar-2009</v>
          </cell>
          <cell r="L820" t="str">
            <v>GF</v>
          </cell>
          <cell r="M820" t="str">
            <v>INVERTER</v>
          </cell>
          <cell r="N820" t="str">
            <v>PCS</v>
          </cell>
          <cell r="O820">
            <v>164</v>
          </cell>
          <cell r="P820">
            <v>683</v>
          </cell>
          <cell r="Q820" t="str">
            <v>G11</v>
          </cell>
          <cell r="R820">
            <v>0</v>
          </cell>
          <cell r="S820">
            <v>683.24329999999998</v>
          </cell>
          <cell r="T820">
            <v>683.24329999999998</v>
          </cell>
          <cell r="U820">
            <v>1</v>
          </cell>
        </row>
        <row r="821">
          <cell r="A821" t="str">
            <v>FRN18.5G11S-4LE2</v>
          </cell>
          <cell r="B821" t="str">
            <v>GS090866</v>
          </cell>
          <cell r="C821">
            <v>1</v>
          </cell>
          <cell r="D821" t="str">
            <v>GI091060</v>
          </cell>
          <cell r="E821">
            <v>20090305</v>
          </cell>
          <cell r="F821" t="str">
            <v>4450</v>
          </cell>
          <cell r="G821" t="str">
            <v>FUJI ELECTRIC FA SUCURSAL EN ESPA?A</v>
          </cell>
          <cell r="H821" t="str">
            <v>STOCK SALES</v>
          </cell>
          <cell r="I821">
            <v>33</v>
          </cell>
          <cell r="J821" t="str">
            <v>Mar-2009</v>
          </cell>
          <cell r="K821" t="str">
            <v>Mar-2009</v>
          </cell>
          <cell r="L821" t="str">
            <v>GF</v>
          </cell>
          <cell r="M821" t="str">
            <v>INVERTER</v>
          </cell>
          <cell r="N821" t="str">
            <v>PCS</v>
          </cell>
          <cell r="O821">
            <v>34</v>
          </cell>
          <cell r="P821">
            <v>700</v>
          </cell>
          <cell r="Q821" t="str">
            <v>G11</v>
          </cell>
          <cell r="R821">
            <v>0</v>
          </cell>
          <cell r="S821">
            <v>700.32</v>
          </cell>
          <cell r="T821">
            <v>700.32</v>
          </cell>
          <cell r="U821">
            <v>1</v>
          </cell>
        </row>
        <row r="822">
          <cell r="A822" t="str">
            <v>FRN18.5G11S-4LE2</v>
          </cell>
          <cell r="B822" t="str">
            <v>GS090882</v>
          </cell>
          <cell r="C822">
            <v>1</v>
          </cell>
          <cell r="D822" t="str">
            <v>GI091095</v>
          </cell>
          <cell r="E822">
            <v>20090309</v>
          </cell>
          <cell r="F822" t="str">
            <v>4450</v>
          </cell>
          <cell r="G822" t="str">
            <v>FUJI ELECTRIC FA SUCURSAL EN ESPA?A</v>
          </cell>
          <cell r="H822" t="str">
            <v>STOCK SALES</v>
          </cell>
          <cell r="I822">
            <v>31</v>
          </cell>
          <cell r="J822" t="str">
            <v>Mar-2009</v>
          </cell>
          <cell r="K822" t="str">
            <v>Mar-2009</v>
          </cell>
          <cell r="L822" t="str">
            <v>GF</v>
          </cell>
          <cell r="M822" t="str">
            <v>INVERTER</v>
          </cell>
          <cell r="N822" t="str">
            <v>PCS</v>
          </cell>
          <cell r="O822">
            <v>34</v>
          </cell>
          <cell r="P822">
            <v>700</v>
          </cell>
          <cell r="Q822" t="str">
            <v>G11</v>
          </cell>
          <cell r="R822">
            <v>0</v>
          </cell>
          <cell r="S822">
            <v>700.32</v>
          </cell>
          <cell r="T822">
            <v>1400.64</v>
          </cell>
          <cell r="U822">
            <v>2</v>
          </cell>
        </row>
        <row r="823">
          <cell r="A823" t="str">
            <v>FRN2.2G11S-4EN</v>
          </cell>
          <cell r="B823" t="str">
            <v>GS082857</v>
          </cell>
          <cell r="C823">
            <v>36</v>
          </cell>
          <cell r="D823" t="str">
            <v>GI091494</v>
          </cell>
          <cell r="E823">
            <v>20090331</v>
          </cell>
          <cell r="F823" t="str">
            <v>7282</v>
          </cell>
          <cell r="G823" t="str">
            <v>IES INVERT ELECTRIC SYSTEMS LTD.</v>
          </cell>
          <cell r="H823" t="str">
            <v>STOCK SALES</v>
          </cell>
          <cell r="I823">
            <v>794</v>
          </cell>
          <cell r="J823" t="str">
            <v>Mar-2009</v>
          </cell>
          <cell r="K823" t="str">
            <v>Mar-2009</v>
          </cell>
          <cell r="L823" t="str">
            <v>GF</v>
          </cell>
          <cell r="M823" t="str">
            <v>INVERTER</v>
          </cell>
          <cell r="N823" t="str">
            <v>PCS</v>
          </cell>
          <cell r="O823">
            <v>829</v>
          </cell>
          <cell r="P823">
            <v>215</v>
          </cell>
          <cell r="Q823" t="str">
            <v>G11</v>
          </cell>
          <cell r="R823">
            <v>0</v>
          </cell>
          <cell r="S823">
            <v>215.334</v>
          </cell>
          <cell r="T823">
            <v>215.334</v>
          </cell>
          <cell r="U823">
            <v>1</v>
          </cell>
        </row>
        <row r="824">
          <cell r="A824" t="str">
            <v>FRN220G11S-4EN</v>
          </cell>
          <cell r="B824" t="str">
            <v>GS091180</v>
          </cell>
          <cell r="C824">
            <v>1</v>
          </cell>
          <cell r="D824" t="str">
            <v>GI091469</v>
          </cell>
          <cell r="E824">
            <v>20090330</v>
          </cell>
          <cell r="F824" t="str">
            <v>4380</v>
          </cell>
          <cell r="G824" t="str">
            <v>AMTEK,  SPOL. S R.0.</v>
          </cell>
          <cell r="H824" t="str">
            <v>STOCK SALES</v>
          </cell>
          <cell r="I824">
            <v>2</v>
          </cell>
          <cell r="J824" t="str">
            <v>Mar-2009</v>
          </cell>
          <cell r="K824" t="str">
            <v>Mar-2009</v>
          </cell>
          <cell r="L824" t="str">
            <v>GF</v>
          </cell>
          <cell r="M824" t="str">
            <v>INVERTER</v>
          </cell>
          <cell r="N824" t="str">
            <v>PCS</v>
          </cell>
          <cell r="O824">
            <v>3</v>
          </cell>
          <cell r="P824">
            <v>5744</v>
          </cell>
          <cell r="Q824" t="str">
            <v>G11</v>
          </cell>
          <cell r="R824">
            <v>0</v>
          </cell>
          <cell r="S824">
            <v>5743.8900999999996</v>
          </cell>
          <cell r="T824">
            <v>5743.8900999999996</v>
          </cell>
          <cell r="U824">
            <v>1</v>
          </cell>
        </row>
        <row r="825">
          <cell r="A825" t="str">
            <v>FRN22G11S-4EN</v>
          </cell>
          <cell r="B825" t="str">
            <v>GS090910</v>
          </cell>
          <cell r="C825">
            <v>1</v>
          </cell>
          <cell r="D825" t="str">
            <v>GI091132</v>
          </cell>
          <cell r="E825">
            <v>20090310</v>
          </cell>
          <cell r="F825" t="str">
            <v>7274</v>
          </cell>
          <cell r="G825" t="str">
            <v>SAM GMBH</v>
          </cell>
          <cell r="H825" t="str">
            <v>STOCK SALES</v>
          </cell>
          <cell r="I825">
            <v>231</v>
          </cell>
          <cell r="J825" t="str">
            <v>Mar-2009</v>
          </cell>
          <cell r="K825" t="str">
            <v>Mar-2009</v>
          </cell>
          <cell r="L825" t="str">
            <v>GF</v>
          </cell>
          <cell r="M825" t="str">
            <v>INVERTER</v>
          </cell>
          <cell r="N825" t="str">
            <v>PCS</v>
          </cell>
          <cell r="O825">
            <v>216</v>
          </cell>
          <cell r="P825">
            <v>822</v>
          </cell>
          <cell r="Q825" t="str">
            <v>G11</v>
          </cell>
          <cell r="R825">
            <v>0</v>
          </cell>
          <cell r="S825">
            <v>822.48339999999996</v>
          </cell>
          <cell r="T825">
            <v>822.48339999999996</v>
          </cell>
          <cell r="U825">
            <v>1</v>
          </cell>
        </row>
        <row r="826">
          <cell r="A826" t="str">
            <v>FRN22G11S-4EN</v>
          </cell>
          <cell r="B826" t="str">
            <v>GS090940</v>
          </cell>
          <cell r="C826">
            <v>1</v>
          </cell>
          <cell r="D826" t="str">
            <v>GI091152</v>
          </cell>
          <cell r="E826">
            <v>20090313</v>
          </cell>
          <cell r="F826" t="str">
            <v>7095</v>
          </cell>
          <cell r="G826" t="str">
            <v>FUJI ELECTRIC FRANCE S.A.</v>
          </cell>
          <cell r="H826" t="str">
            <v>STOCK SALES</v>
          </cell>
          <cell r="I826">
            <v>230</v>
          </cell>
          <cell r="J826" t="str">
            <v>Mar-2009</v>
          </cell>
          <cell r="K826" t="str">
            <v>Mar-2009</v>
          </cell>
          <cell r="L826" t="str">
            <v>GF</v>
          </cell>
          <cell r="M826" t="str">
            <v>INVERTER</v>
          </cell>
          <cell r="N826" t="str">
            <v>PCS</v>
          </cell>
          <cell r="O826">
            <v>216</v>
          </cell>
          <cell r="P826">
            <v>822</v>
          </cell>
          <cell r="Q826" t="str">
            <v>G11</v>
          </cell>
          <cell r="R826">
            <v>0</v>
          </cell>
          <cell r="S826">
            <v>822.48339999999996</v>
          </cell>
          <cell r="T826">
            <v>822.48339999999996</v>
          </cell>
          <cell r="U826">
            <v>1</v>
          </cell>
        </row>
        <row r="827">
          <cell r="A827" t="str">
            <v>FRN22G11S-4EN</v>
          </cell>
          <cell r="B827" t="str">
            <v>GS091062</v>
          </cell>
          <cell r="C827">
            <v>1</v>
          </cell>
          <cell r="D827" t="str">
            <v>GI091312</v>
          </cell>
          <cell r="E827">
            <v>20090323</v>
          </cell>
          <cell r="F827" t="str">
            <v>1148</v>
          </cell>
          <cell r="G827" t="str">
            <v>VERMEIRE TRANSMISSIONS</v>
          </cell>
          <cell r="H827" t="str">
            <v>STOCK SALES</v>
          </cell>
          <cell r="I827">
            <v>229</v>
          </cell>
          <cell r="J827" t="str">
            <v>Mar-2009</v>
          </cell>
          <cell r="K827" t="str">
            <v>Mar-2009</v>
          </cell>
          <cell r="L827" t="str">
            <v>GF</v>
          </cell>
          <cell r="M827" t="str">
            <v>INVERTER</v>
          </cell>
          <cell r="N827" t="str">
            <v>PCS</v>
          </cell>
          <cell r="O827">
            <v>216</v>
          </cell>
          <cell r="P827">
            <v>822</v>
          </cell>
          <cell r="Q827" t="str">
            <v>G11</v>
          </cell>
          <cell r="R827">
            <v>0</v>
          </cell>
          <cell r="S827">
            <v>822.48339999999996</v>
          </cell>
          <cell r="T827">
            <v>822.48339999999996</v>
          </cell>
          <cell r="U827">
            <v>1</v>
          </cell>
        </row>
        <row r="828">
          <cell r="A828" t="str">
            <v>FRN22G11S-4EN</v>
          </cell>
          <cell r="B828" t="str">
            <v>GS090978</v>
          </cell>
          <cell r="C828">
            <v>5</v>
          </cell>
          <cell r="D828" t="str">
            <v>GI091307</v>
          </cell>
          <cell r="E828">
            <v>20090325</v>
          </cell>
          <cell r="F828" t="str">
            <v>7950</v>
          </cell>
          <cell r="G828" t="str">
            <v>FUJI ELECTRIC FA EUROPE (CH) GMBH</v>
          </cell>
          <cell r="H828" t="str">
            <v>STOCK SALES</v>
          </cell>
          <cell r="I828">
            <v>228</v>
          </cell>
          <cell r="J828" t="str">
            <v>Mar-2009</v>
          </cell>
          <cell r="K828" t="str">
            <v>Mar-2009</v>
          </cell>
          <cell r="L828" t="str">
            <v>GF</v>
          </cell>
          <cell r="M828" t="str">
            <v>INVERTER</v>
          </cell>
          <cell r="N828" t="str">
            <v>PCS</v>
          </cell>
          <cell r="O828">
            <v>216</v>
          </cell>
          <cell r="P828">
            <v>822</v>
          </cell>
          <cell r="Q828" t="str">
            <v>G11</v>
          </cell>
          <cell r="R828">
            <v>0</v>
          </cell>
          <cell r="S828">
            <v>822.48339999999996</v>
          </cell>
          <cell r="T828">
            <v>822.48339999999996</v>
          </cell>
          <cell r="U828">
            <v>1</v>
          </cell>
        </row>
        <row r="829">
          <cell r="A829" t="str">
            <v>FRN22G11S-4EN</v>
          </cell>
          <cell r="B829" t="str">
            <v>GS091027</v>
          </cell>
          <cell r="C829">
            <v>10</v>
          </cell>
          <cell r="D829" t="str">
            <v>GI091383</v>
          </cell>
          <cell r="E829">
            <v>20090325</v>
          </cell>
          <cell r="F829" t="str">
            <v>7950</v>
          </cell>
          <cell r="G829" t="str">
            <v>FUJI ELECTRIC FA EUROPE (CH) GMBH</v>
          </cell>
          <cell r="H829" t="str">
            <v>STOCK SALES</v>
          </cell>
          <cell r="I829">
            <v>225</v>
          </cell>
          <cell r="J829" t="str">
            <v>Mar-2009</v>
          </cell>
          <cell r="K829" t="str">
            <v>Mar-2009</v>
          </cell>
          <cell r="L829" t="str">
            <v>GF</v>
          </cell>
          <cell r="M829" t="str">
            <v>INVERTER</v>
          </cell>
          <cell r="N829" t="str">
            <v>PCS</v>
          </cell>
          <cell r="O829">
            <v>216</v>
          </cell>
          <cell r="P829">
            <v>822</v>
          </cell>
          <cell r="Q829" t="str">
            <v>G11</v>
          </cell>
          <cell r="R829">
            <v>0</v>
          </cell>
          <cell r="S829">
            <v>822.48339999999996</v>
          </cell>
          <cell r="T829">
            <v>2467.4501999999998</v>
          </cell>
          <cell r="U829">
            <v>3</v>
          </cell>
        </row>
        <row r="830">
          <cell r="A830" t="str">
            <v>FRN22G11S-4EN</v>
          </cell>
          <cell r="B830" t="str">
            <v>GS091160</v>
          </cell>
          <cell r="C830">
            <v>2</v>
          </cell>
          <cell r="D830" t="str">
            <v>GI091449</v>
          </cell>
          <cell r="E830">
            <v>20090327</v>
          </cell>
          <cell r="F830" t="str">
            <v>4540</v>
          </cell>
          <cell r="G830" t="str">
            <v>PETER ELECTRONIC GMBH &amp; CO. KG</v>
          </cell>
          <cell r="H830" t="str">
            <v>STOCK SALES</v>
          </cell>
          <cell r="I830">
            <v>224</v>
          </cell>
          <cell r="J830" t="str">
            <v>Mar-2009</v>
          </cell>
          <cell r="K830" t="str">
            <v>Mar-2009</v>
          </cell>
          <cell r="L830" t="str">
            <v>GF</v>
          </cell>
          <cell r="M830" t="str">
            <v>INVERTER</v>
          </cell>
          <cell r="N830" t="str">
            <v>PCS</v>
          </cell>
          <cell r="O830">
            <v>216</v>
          </cell>
          <cell r="P830">
            <v>822</v>
          </cell>
          <cell r="Q830" t="str">
            <v>G11</v>
          </cell>
          <cell r="R830">
            <v>0</v>
          </cell>
          <cell r="S830">
            <v>822.48339999999996</v>
          </cell>
          <cell r="T830">
            <v>822.48339999999996</v>
          </cell>
          <cell r="U830">
            <v>1</v>
          </cell>
        </row>
        <row r="831">
          <cell r="A831" t="str">
            <v>FRN22G11S-4EN</v>
          </cell>
          <cell r="B831" t="str">
            <v>GS091164</v>
          </cell>
          <cell r="C831">
            <v>4</v>
          </cell>
          <cell r="D831" t="str">
            <v>GI091454</v>
          </cell>
          <cell r="E831">
            <v>20090327</v>
          </cell>
          <cell r="F831" t="str">
            <v>1148</v>
          </cell>
          <cell r="G831" t="str">
            <v>VERMEIRE TRANSMISSIONS</v>
          </cell>
          <cell r="H831" t="str">
            <v>STOCK SALES</v>
          </cell>
          <cell r="I831">
            <v>222</v>
          </cell>
          <cell r="J831" t="str">
            <v>Mar-2009</v>
          </cell>
          <cell r="K831" t="str">
            <v>Mar-2009</v>
          </cell>
          <cell r="L831" t="str">
            <v>GF</v>
          </cell>
          <cell r="M831" t="str">
            <v>INVERTER</v>
          </cell>
          <cell r="N831" t="str">
            <v>PCS</v>
          </cell>
          <cell r="O831">
            <v>216</v>
          </cell>
          <cell r="P831">
            <v>822</v>
          </cell>
          <cell r="Q831" t="str">
            <v>G11</v>
          </cell>
          <cell r="R831">
            <v>0</v>
          </cell>
          <cell r="S831">
            <v>822.48339999999996</v>
          </cell>
          <cell r="T831">
            <v>1644.9667999999999</v>
          </cell>
          <cell r="U831">
            <v>2</v>
          </cell>
        </row>
        <row r="832">
          <cell r="A832" t="str">
            <v>FRN3.7G11S-4LE2</v>
          </cell>
          <cell r="B832" t="str">
            <v>GS090438</v>
          </cell>
          <cell r="C832">
            <v>1</v>
          </cell>
          <cell r="D832" t="str">
            <v>GI091045</v>
          </cell>
          <cell r="E832">
            <v>20090305</v>
          </cell>
          <cell r="F832" t="str">
            <v>4380</v>
          </cell>
          <cell r="G832" t="str">
            <v>AMTEK,  SPOL. S R.0.</v>
          </cell>
          <cell r="H832" t="str">
            <v>STOCK SALES</v>
          </cell>
          <cell r="I832">
            <v>8</v>
          </cell>
          <cell r="J832" t="str">
            <v>Mar-2009</v>
          </cell>
          <cell r="K832" t="str">
            <v>Mar-2009</v>
          </cell>
          <cell r="L832" t="str">
            <v>GF</v>
          </cell>
          <cell r="M832" t="str">
            <v>INVERTER</v>
          </cell>
          <cell r="N832" t="str">
            <v>PCS</v>
          </cell>
          <cell r="O832">
            <v>12</v>
          </cell>
          <cell r="P832">
            <v>260</v>
          </cell>
          <cell r="Q832" t="str">
            <v>G11</v>
          </cell>
          <cell r="R832">
            <v>0</v>
          </cell>
          <cell r="S832">
            <v>259.84739999999999</v>
          </cell>
          <cell r="T832">
            <v>2338.6266000000001</v>
          </cell>
          <cell r="U832">
            <v>9</v>
          </cell>
        </row>
        <row r="833">
          <cell r="A833" t="str">
            <v>FRN4.0G11S-4EN</v>
          </cell>
          <cell r="B833" t="str">
            <v>GS082857</v>
          </cell>
          <cell r="C833">
            <v>40</v>
          </cell>
          <cell r="D833" t="str">
            <v>GI091162</v>
          </cell>
          <cell r="E833">
            <v>20090313</v>
          </cell>
          <cell r="F833" t="str">
            <v>7282</v>
          </cell>
          <cell r="G833" t="str">
            <v>IES INVERT ELECTRIC SYSTEMS LTD.</v>
          </cell>
          <cell r="H833" t="str">
            <v>STOCK SALES</v>
          </cell>
          <cell r="I833">
            <v>212</v>
          </cell>
          <cell r="J833" t="str">
            <v>Mar-2009</v>
          </cell>
          <cell r="K833" t="str">
            <v>Mar-2009</v>
          </cell>
          <cell r="L833" t="str">
            <v>GF</v>
          </cell>
          <cell r="M833" t="str">
            <v>INVERTER</v>
          </cell>
          <cell r="N833" t="str">
            <v>PCS</v>
          </cell>
          <cell r="O833">
            <v>102</v>
          </cell>
          <cell r="P833">
            <v>258</v>
          </cell>
          <cell r="Q833" t="str">
            <v>G11</v>
          </cell>
          <cell r="R833">
            <v>0</v>
          </cell>
          <cell r="S833">
            <v>258.08569999999997</v>
          </cell>
          <cell r="T833">
            <v>774.25709999999992</v>
          </cell>
          <cell r="U833">
            <v>3</v>
          </cell>
        </row>
        <row r="834">
          <cell r="A834" t="str">
            <v>FRN4.0G11S-4EN</v>
          </cell>
          <cell r="B834" t="str">
            <v>GS090594</v>
          </cell>
          <cell r="C834">
            <v>1</v>
          </cell>
          <cell r="D834" t="str">
            <v>GI091281</v>
          </cell>
          <cell r="E834">
            <v>20090320</v>
          </cell>
          <cell r="F834" t="str">
            <v>7038</v>
          </cell>
          <cell r="G834" t="str">
            <v>JAECKEL ELEKTRONIK GMBH</v>
          </cell>
          <cell r="H834" t="str">
            <v>STOCK SALES</v>
          </cell>
          <cell r="I834">
            <v>210</v>
          </cell>
          <cell r="J834" t="str">
            <v>Mar-2009</v>
          </cell>
          <cell r="K834" t="str">
            <v>Mar-2009</v>
          </cell>
          <cell r="L834" t="str">
            <v>GF</v>
          </cell>
          <cell r="M834" t="str">
            <v>INVERTER</v>
          </cell>
          <cell r="N834" t="str">
            <v>PCS</v>
          </cell>
          <cell r="O834">
            <v>102</v>
          </cell>
          <cell r="P834">
            <v>258</v>
          </cell>
          <cell r="Q834" t="str">
            <v>G11</v>
          </cell>
          <cell r="R834">
            <v>0</v>
          </cell>
          <cell r="S834">
            <v>258.08569999999997</v>
          </cell>
          <cell r="T834">
            <v>516.17139999999995</v>
          </cell>
          <cell r="U834">
            <v>2</v>
          </cell>
        </row>
        <row r="835">
          <cell r="A835" t="str">
            <v>FRN4.0G11S-4EN</v>
          </cell>
          <cell r="B835" t="str">
            <v>GS090594</v>
          </cell>
          <cell r="C835">
            <v>7</v>
          </cell>
          <cell r="D835" t="str">
            <v>GI091281</v>
          </cell>
          <cell r="E835">
            <v>20090320</v>
          </cell>
          <cell r="F835" t="str">
            <v>7038</v>
          </cell>
          <cell r="G835" t="str">
            <v>JAECKEL ELEKTRONIK GMBH</v>
          </cell>
          <cell r="H835" t="str">
            <v>STOCK SALES</v>
          </cell>
          <cell r="I835">
            <v>208</v>
          </cell>
          <cell r="J835" t="str">
            <v>Mar-2009</v>
          </cell>
          <cell r="K835" t="str">
            <v>Mar-2009</v>
          </cell>
          <cell r="L835" t="str">
            <v>GF</v>
          </cell>
          <cell r="M835" t="str">
            <v>INVERTER</v>
          </cell>
          <cell r="N835" t="str">
            <v>PCS</v>
          </cell>
          <cell r="O835">
            <v>102</v>
          </cell>
          <cell r="P835">
            <v>258</v>
          </cell>
          <cell r="Q835" t="str">
            <v>G11</v>
          </cell>
          <cell r="R835">
            <v>0</v>
          </cell>
          <cell r="S835">
            <v>258.08569999999997</v>
          </cell>
          <cell r="T835">
            <v>516.17139999999995</v>
          </cell>
          <cell r="U835">
            <v>2</v>
          </cell>
        </row>
        <row r="836">
          <cell r="A836" t="str">
            <v>FRN4.0G11S-4EN</v>
          </cell>
          <cell r="B836" t="str">
            <v>GS090594</v>
          </cell>
          <cell r="C836">
            <v>20</v>
          </cell>
          <cell r="D836" t="str">
            <v>GI091281</v>
          </cell>
          <cell r="E836">
            <v>20090320</v>
          </cell>
          <cell r="F836" t="str">
            <v>7038</v>
          </cell>
          <cell r="G836" t="str">
            <v>JAECKEL ELEKTRONIK GMBH</v>
          </cell>
          <cell r="H836" t="str">
            <v>STOCK SALES</v>
          </cell>
          <cell r="I836">
            <v>207</v>
          </cell>
          <cell r="J836" t="str">
            <v>Mar-2009</v>
          </cell>
          <cell r="K836" t="str">
            <v>Mar-2009</v>
          </cell>
          <cell r="L836" t="str">
            <v>GF</v>
          </cell>
          <cell r="M836" t="str">
            <v>INVERTER</v>
          </cell>
          <cell r="N836" t="str">
            <v>PCS</v>
          </cell>
          <cell r="O836">
            <v>102</v>
          </cell>
          <cell r="P836">
            <v>258</v>
          </cell>
          <cell r="Q836" t="str">
            <v>G11</v>
          </cell>
          <cell r="R836">
            <v>0</v>
          </cell>
          <cell r="S836">
            <v>258.08569999999997</v>
          </cell>
          <cell r="T836">
            <v>258.08569999999997</v>
          </cell>
          <cell r="U836">
            <v>1</v>
          </cell>
        </row>
        <row r="837">
          <cell r="A837" t="str">
            <v>FRN4.0G11S-4EN</v>
          </cell>
          <cell r="B837" t="str">
            <v>GS083116</v>
          </cell>
          <cell r="C837">
            <v>6</v>
          </cell>
          <cell r="D837" t="str">
            <v>GI091499</v>
          </cell>
          <cell r="E837">
            <v>20090331</v>
          </cell>
          <cell r="F837" t="str">
            <v>7282</v>
          </cell>
          <cell r="G837" t="str">
            <v>IES INVERT ELECTRIC SYSTEMS LTD.</v>
          </cell>
          <cell r="H837" t="str">
            <v>STOCK SALES</v>
          </cell>
          <cell r="I837">
            <v>203</v>
          </cell>
          <cell r="J837" t="str">
            <v>Mar-2009</v>
          </cell>
          <cell r="K837" t="str">
            <v>Mar-2009</v>
          </cell>
          <cell r="L837" t="str">
            <v>GF</v>
          </cell>
          <cell r="M837" t="str">
            <v>INVERTER</v>
          </cell>
          <cell r="N837" t="str">
            <v>PCS</v>
          </cell>
          <cell r="O837">
            <v>102</v>
          </cell>
          <cell r="P837">
            <v>258</v>
          </cell>
          <cell r="Q837" t="str">
            <v>G11</v>
          </cell>
          <cell r="R837">
            <v>0</v>
          </cell>
          <cell r="S837">
            <v>258.08569999999997</v>
          </cell>
          <cell r="T837">
            <v>1032.3427999999999</v>
          </cell>
          <cell r="U837">
            <v>4</v>
          </cell>
        </row>
        <row r="838">
          <cell r="A838" t="str">
            <v>FRN4.0LM1S-4EA</v>
          </cell>
          <cell r="B838" t="str">
            <v>GS090869</v>
          </cell>
          <cell r="C838">
            <v>1</v>
          </cell>
          <cell r="D838" t="str">
            <v>GI091065</v>
          </cell>
          <cell r="E838">
            <v>20090306</v>
          </cell>
          <cell r="F838" t="str">
            <v>4450</v>
          </cell>
          <cell r="G838" t="str">
            <v>FUJI ELECTRIC FA SUCURSAL EN ESPA?A</v>
          </cell>
          <cell r="H838" t="str">
            <v>STOCK SALES</v>
          </cell>
          <cell r="I838">
            <v>327</v>
          </cell>
          <cell r="J838" t="str">
            <v>Mar-2009</v>
          </cell>
          <cell r="K838" t="str">
            <v>Mar-2009</v>
          </cell>
          <cell r="L838" t="str">
            <v>GF</v>
          </cell>
          <cell r="M838" t="str">
            <v>INVERTER</v>
          </cell>
          <cell r="N838" t="str">
            <v>PCS</v>
          </cell>
          <cell r="O838">
            <v>205</v>
          </cell>
          <cell r="P838">
            <v>312</v>
          </cell>
          <cell r="Q838" t="str">
            <v>G11</v>
          </cell>
          <cell r="R838">
            <v>0</v>
          </cell>
          <cell r="S838">
            <v>312.13959999999997</v>
          </cell>
          <cell r="T838">
            <v>312.13959999999997</v>
          </cell>
          <cell r="U838">
            <v>1</v>
          </cell>
        </row>
        <row r="839">
          <cell r="A839" t="str">
            <v>FRN4.0LM1S-4EA</v>
          </cell>
          <cell r="B839" t="str">
            <v>GS090870</v>
          </cell>
          <cell r="C839">
            <v>1</v>
          </cell>
          <cell r="D839" t="str">
            <v>GI091066</v>
          </cell>
          <cell r="E839">
            <v>20090306</v>
          </cell>
          <cell r="F839" t="str">
            <v>4450</v>
          </cell>
          <cell r="G839" t="str">
            <v>FUJI ELECTRIC FA SUCURSAL EN ESPA?A</v>
          </cell>
          <cell r="H839" t="str">
            <v>STOCK SALES</v>
          </cell>
          <cell r="I839">
            <v>326</v>
          </cell>
          <cell r="J839" t="str">
            <v>Mar-2009</v>
          </cell>
          <cell r="K839" t="str">
            <v>Mar-2009</v>
          </cell>
          <cell r="L839" t="str">
            <v>GF</v>
          </cell>
          <cell r="M839" t="str">
            <v>INVERTER</v>
          </cell>
          <cell r="N839" t="str">
            <v>PCS</v>
          </cell>
          <cell r="O839">
            <v>205</v>
          </cell>
          <cell r="P839">
            <v>312</v>
          </cell>
          <cell r="Q839" t="str">
            <v>G11</v>
          </cell>
          <cell r="R839">
            <v>0</v>
          </cell>
          <cell r="S839">
            <v>312.13959999999997</v>
          </cell>
          <cell r="T839">
            <v>312.13959999999997</v>
          </cell>
          <cell r="U839">
            <v>1</v>
          </cell>
        </row>
        <row r="840">
          <cell r="A840" t="str">
            <v>FRN4.0LM1S-4EA</v>
          </cell>
          <cell r="B840" t="str">
            <v>GS090961</v>
          </cell>
          <cell r="C840">
            <v>9</v>
          </cell>
          <cell r="D840" t="str">
            <v>GI091192</v>
          </cell>
          <cell r="E840">
            <v>20090313</v>
          </cell>
          <cell r="F840" t="str">
            <v>4380</v>
          </cell>
          <cell r="G840" t="str">
            <v>AMTEK,  SPOL. S R.0.</v>
          </cell>
          <cell r="H840" t="str">
            <v>STOCK SALES</v>
          </cell>
          <cell r="I840">
            <v>322</v>
          </cell>
          <cell r="J840" t="str">
            <v>Mar-2009</v>
          </cell>
          <cell r="K840" t="str">
            <v>Mar-2009</v>
          </cell>
          <cell r="L840" t="str">
            <v>GF</v>
          </cell>
          <cell r="M840" t="str">
            <v>INVERTER</v>
          </cell>
          <cell r="N840" t="str">
            <v>PCS</v>
          </cell>
          <cell r="O840">
            <v>205</v>
          </cell>
          <cell r="P840">
            <v>312</v>
          </cell>
          <cell r="Q840" t="str">
            <v>G11</v>
          </cell>
          <cell r="R840">
            <v>0</v>
          </cell>
          <cell r="S840">
            <v>312.13959999999997</v>
          </cell>
          <cell r="T840">
            <v>1248.5583999999999</v>
          </cell>
          <cell r="U840">
            <v>4</v>
          </cell>
        </row>
        <row r="841">
          <cell r="A841" t="str">
            <v>FRN4.0LM1S-4EA</v>
          </cell>
          <cell r="B841" t="str">
            <v>GS090954</v>
          </cell>
          <cell r="C841">
            <v>1</v>
          </cell>
          <cell r="D841" t="str">
            <v>GI091186</v>
          </cell>
          <cell r="E841">
            <v>20090316</v>
          </cell>
          <cell r="F841" t="str">
            <v>7489</v>
          </cell>
          <cell r="G841" t="str">
            <v>ALPHA MOTION S. A.</v>
          </cell>
          <cell r="H841" t="str">
            <v>STOCK SALES</v>
          </cell>
          <cell r="I841">
            <v>307</v>
          </cell>
          <cell r="J841" t="str">
            <v>Mar-2009</v>
          </cell>
          <cell r="K841" t="str">
            <v>Mar-2009</v>
          </cell>
          <cell r="L841" t="str">
            <v>GF</v>
          </cell>
          <cell r="M841" t="str">
            <v>INVERTER</v>
          </cell>
          <cell r="N841" t="str">
            <v>PCS</v>
          </cell>
          <cell r="O841">
            <v>205</v>
          </cell>
          <cell r="P841">
            <v>312</v>
          </cell>
          <cell r="Q841" t="str">
            <v>G11</v>
          </cell>
          <cell r="R841">
            <v>0</v>
          </cell>
          <cell r="S841">
            <v>312.13959999999997</v>
          </cell>
          <cell r="T841">
            <v>4682.0939999999991</v>
          </cell>
          <cell r="U841">
            <v>15</v>
          </cell>
        </row>
        <row r="842">
          <cell r="A842" t="str">
            <v>FRN4.0LM1S-4EA</v>
          </cell>
          <cell r="B842" t="str">
            <v>GS091003</v>
          </cell>
          <cell r="C842">
            <v>1</v>
          </cell>
          <cell r="D842" t="str">
            <v>GI091240</v>
          </cell>
          <cell r="E842">
            <v>20090317</v>
          </cell>
          <cell r="F842" t="str">
            <v>7489</v>
          </cell>
          <cell r="G842" t="str">
            <v>ALPHA MOTION S. A.</v>
          </cell>
          <cell r="H842" t="str">
            <v>STOCK SALES</v>
          </cell>
          <cell r="I842">
            <v>306</v>
          </cell>
          <cell r="J842" t="str">
            <v>Mar-2009</v>
          </cell>
          <cell r="K842" t="str">
            <v>Mar-2009</v>
          </cell>
          <cell r="L842" t="str">
            <v>GF</v>
          </cell>
          <cell r="M842" t="str">
            <v>INVERTER</v>
          </cell>
          <cell r="N842" t="str">
            <v>PCS</v>
          </cell>
          <cell r="O842">
            <v>205</v>
          </cell>
          <cell r="P842">
            <v>312</v>
          </cell>
          <cell r="Q842" t="str">
            <v>G11</v>
          </cell>
          <cell r="R842">
            <v>0</v>
          </cell>
          <cell r="S842">
            <v>312.13959999999997</v>
          </cell>
          <cell r="T842">
            <v>312.13959999999997</v>
          </cell>
          <cell r="U842">
            <v>1</v>
          </cell>
        </row>
        <row r="843">
          <cell r="A843" t="str">
            <v>FRN4.0LM1S-4EA</v>
          </cell>
          <cell r="B843" t="str">
            <v>GS090751</v>
          </cell>
          <cell r="C843">
            <v>1</v>
          </cell>
          <cell r="D843" t="str">
            <v>GI091215</v>
          </cell>
          <cell r="E843">
            <v>20090319</v>
          </cell>
          <cell r="F843" t="str">
            <v>7959</v>
          </cell>
          <cell r="G843" t="str">
            <v>ADVANCED SYSTEMS BALTIC OU</v>
          </cell>
          <cell r="H843" t="str">
            <v>STOCK SALES</v>
          </cell>
          <cell r="I843">
            <v>291</v>
          </cell>
          <cell r="J843" t="str">
            <v>Mar-2009</v>
          </cell>
          <cell r="K843" t="str">
            <v>Mar-2009</v>
          </cell>
          <cell r="L843" t="str">
            <v>GF</v>
          </cell>
          <cell r="M843" t="str">
            <v>INVERTER</v>
          </cell>
          <cell r="N843" t="str">
            <v>PCS</v>
          </cell>
          <cell r="O843">
            <v>205</v>
          </cell>
          <cell r="P843">
            <v>312</v>
          </cell>
          <cell r="Q843" t="str">
            <v>G11</v>
          </cell>
          <cell r="R843">
            <v>0</v>
          </cell>
          <cell r="S843">
            <v>312.13959999999997</v>
          </cell>
          <cell r="T843">
            <v>4682.0939999999991</v>
          </cell>
          <cell r="U843">
            <v>15</v>
          </cell>
        </row>
        <row r="844">
          <cell r="A844" t="str">
            <v>FRN5.5G11S-4EN</v>
          </cell>
          <cell r="B844" t="str">
            <v>GS090858</v>
          </cell>
          <cell r="C844">
            <v>1</v>
          </cell>
          <cell r="D844" t="str">
            <v>GI091127</v>
          </cell>
          <cell r="E844">
            <v>20090310</v>
          </cell>
          <cell r="F844" t="str">
            <v>7536</v>
          </cell>
          <cell r="G844" t="str">
            <v>ANTRIEBS TECHNIK N?RNBERGER GMBH</v>
          </cell>
          <cell r="H844" t="str">
            <v>STOCK SALES</v>
          </cell>
          <cell r="I844">
            <v>199</v>
          </cell>
          <cell r="J844" t="str">
            <v>Mar-2009</v>
          </cell>
          <cell r="K844" t="str">
            <v>Mar-2009</v>
          </cell>
          <cell r="L844" t="str">
            <v>GF</v>
          </cell>
          <cell r="M844" t="str">
            <v>INVERTER</v>
          </cell>
          <cell r="N844" t="str">
            <v>PCS</v>
          </cell>
          <cell r="O844">
            <v>214</v>
          </cell>
          <cell r="P844">
            <v>332</v>
          </cell>
          <cell r="Q844" t="str">
            <v>G11</v>
          </cell>
          <cell r="R844">
            <v>0</v>
          </cell>
          <cell r="S844">
            <v>332.10059999999999</v>
          </cell>
          <cell r="T844">
            <v>332.10059999999999</v>
          </cell>
          <cell r="U844">
            <v>1</v>
          </cell>
        </row>
        <row r="845">
          <cell r="A845" t="str">
            <v>FRN5.5G11S-4EN</v>
          </cell>
          <cell r="B845" t="str">
            <v>GS090830</v>
          </cell>
          <cell r="C845">
            <v>1</v>
          </cell>
          <cell r="D845" t="str">
            <v>GI091128</v>
          </cell>
          <cell r="E845">
            <v>20090310</v>
          </cell>
          <cell r="F845" t="str">
            <v>7493</v>
          </cell>
          <cell r="G845" t="str">
            <v>IBF ANTRIEBSTECHNIK</v>
          </cell>
          <cell r="H845" t="str">
            <v>STOCK SALES</v>
          </cell>
          <cell r="I845">
            <v>198</v>
          </cell>
          <cell r="J845" t="str">
            <v>Mar-2009</v>
          </cell>
          <cell r="K845" t="str">
            <v>Mar-2009</v>
          </cell>
          <cell r="L845" t="str">
            <v>GF</v>
          </cell>
          <cell r="M845" t="str">
            <v>INVERTER</v>
          </cell>
          <cell r="N845" t="str">
            <v>PCS</v>
          </cell>
          <cell r="O845">
            <v>214</v>
          </cell>
          <cell r="P845">
            <v>332</v>
          </cell>
          <cell r="Q845" t="str">
            <v>G11</v>
          </cell>
          <cell r="R845">
            <v>0</v>
          </cell>
          <cell r="S845">
            <v>332.10059999999999</v>
          </cell>
          <cell r="T845">
            <v>332.10059999999999</v>
          </cell>
          <cell r="U845">
            <v>1</v>
          </cell>
        </row>
        <row r="846">
          <cell r="A846" t="str">
            <v>FRN5.5G11S-4EN</v>
          </cell>
          <cell r="B846" t="str">
            <v>GS090988</v>
          </cell>
          <cell r="C846">
            <v>3</v>
          </cell>
          <cell r="D846" t="str">
            <v>GI091211</v>
          </cell>
          <cell r="E846">
            <v>20090316</v>
          </cell>
          <cell r="F846" t="str">
            <v>7274</v>
          </cell>
          <cell r="G846" t="str">
            <v>SAM GMBH</v>
          </cell>
          <cell r="H846" t="str">
            <v>STOCK SALES</v>
          </cell>
          <cell r="I846">
            <v>197</v>
          </cell>
          <cell r="J846" t="str">
            <v>Mar-2009</v>
          </cell>
          <cell r="K846" t="str">
            <v>Mar-2009</v>
          </cell>
          <cell r="L846" t="str">
            <v>GF</v>
          </cell>
          <cell r="M846" t="str">
            <v>INVERTER</v>
          </cell>
          <cell r="N846" t="str">
            <v>PCS</v>
          </cell>
          <cell r="O846">
            <v>214</v>
          </cell>
          <cell r="P846">
            <v>332</v>
          </cell>
          <cell r="Q846" t="str">
            <v>G11</v>
          </cell>
          <cell r="R846">
            <v>0</v>
          </cell>
          <cell r="S846">
            <v>332.10059999999999</v>
          </cell>
          <cell r="T846">
            <v>332.10059999999999</v>
          </cell>
          <cell r="U846">
            <v>1</v>
          </cell>
        </row>
        <row r="847">
          <cell r="A847" t="str">
            <v>FRN5.5G11S-4EN</v>
          </cell>
          <cell r="B847" t="str">
            <v>GS091016</v>
          </cell>
          <cell r="C847">
            <v>1</v>
          </cell>
          <cell r="D847" t="str">
            <v>GI091259</v>
          </cell>
          <cell r="E847">
            <v>20090319</v>
          </cell>
          <cell r="F847" t="str">
            <v>7412</v>
          </cell>
          <cell r="G847" t="str">
            <v>BOLIN TECHNOLOGIES GMBH</v>
          </cell>
          <cell r="H847" t="str">
            <v>STOCK SALES</v>
          </cell>
          <cell r="I847">
            <v>195</v>
          </cell>
          <cell r="J847" t="str">
            <v>Mar-2009</v>
          </cell>
          <cell r="K847" t="str">
            <v>Mar-2009</v>
          </cell>
          <cell r="L847" t="str">
            <v>GF</v>
          </cell>
          <cell r="M847" t="str">
            <v>INVERTER</v>
          </cell>
          <cell r="N847" t="str">
            <v>PCS</v>
          </cell>
          <cell r="O847">
            <v>214</v>
          </cell>
          <cell r="P847">
            <v>332</v>
          </cell>
          <cell r="Q847" t="str">
            <v>G11</v>
          </cell>
          <cell r="R847">
            <v>0</v>
          </cell>
          <cell r="S847">
            <v>332.10059999999999</v>
          </cell>
          <cell r="T847">
            <v>664.20119999999997</v>
          </cell>
          <cell r="U847">
            <v>2</v>
          </cell>
        </row>
        <row r="848">
          <cell r="A848" t="str">
            <v>FRN5.5G11S-4EN</v>
          </cell>
          <cell r="B848" t="str">
            <v>GS091035</v>
          </cell>
          <cell r="C848">
            <v>1</v>
          </cell>
          <cell r="D848" t="str">
            <v>GI091291</v>
          </cell>
          <cell r="E848">
            <v>20090320</v>
          </cell>
          <cell r="F848" t="str">
            <v>7412</v>
          </cell>
          <cell r="G848" t="str">
            <v>BOLIN TECHNOLOGIES GMBH</v>
          </cell>
          <cell r="H848" t="str">
            <v>STOCK SALES</v>
          </cell>
          <cell r="I848">
            <v>193</v>
          </cell>
          <cell r="J848" t="str">
            <v>Mar-2009</v>
          </cell>
          <cell r="K848" t="str">
            <v>Mar-2009</v>
          </cell>
          <cell r="L848" t="str">
            <v>GF</v>
          </cell>
          <cell r="M848" t="str">
            <v>INVERTER</v>
          </cell>
          <cell r="N848" t="str">
            <v>PCS</v>
          </cell>
          <cell r="O848">
            <v>214</v>
          </cell>
          <cell r="P848">
            <v>332</v>
          </cell>
          <cell r="Q848" t="str">
            <v>G11</v>
          </cell>
          <cell r="R848">
            <v>0</v>
          </cell>
          <cell r="S848">
            <v>332.10059999999999</v>
          </cell>
          <cell r="T848">
            <v>664.20119999999997</v>
          </cell>
          <cell r="U848">
            <v>2</v>
          </cell>
        </row>
        <row r="849">
          <cell r="A849" t="str">
            <v>FRN5.5G11S-4EN</v>
          </cell>
          <cell r="B849" t="str">
            <v>GS090594</v>
          </cell>
          <cell r="C849">
            <v>14</v>
          </cell>
          <cell r="D849" t="str">
            <v>GI091281</v>
          </cell>
          <cell r="E849">
            <v>20090320</v>
          </cell>
          <cell r="F849" t="str">
            <v>7038</v>
          </cell>
          <cell r="G849" t="str">
            <v>JAECKEL ELEKTRONIK GMBH</v>
          </cell>
          <cell r="H849" t="str">
            <v>STOCK SALES</v>
          </cell>
          <cell r="I849">
            <v>191</v>
          </cell>
          <cell r="J849" t="str">
            <v>Mar-2009</v>
          </cell>
          <cell r="K849" t="str">
            <v>Mar-2009</v>
          </cell>
          <cell r="L849" t="str">
            <v>GF</v>
          </cell>
          <cell r="M849" t="str">
            <v>INVERTER</v>
          </cell>
          <cell r="N849" t="str">
            <v>PCS</v>
          </cell>
          <cell r="O849">
            <v>214</v>
          </cell>
          <cell r="P849">
            <v>332</v>
          </cell>
          <cell r="Q849" t="str">
            <v>G11</v>
          </cell>
          <cell r="R849">
            <v>0</v>
          </cell>
          <cell r="S849">
            <v>332.10059999999999</v>
          </cell>
          <cell r="T849">
            <v>664.20119999999997</v>
          </cell>
          <cell r="U849">
            <v>2</v>
          </cell>
        </row>
        <row r="850">
          <cell r="A850" t="str">
            <v>FRN5.5G11S-4EN</v>
          </cell>
          <cell r="B850" t="str">
            <v>GS091133</v>
          </cell>
          <cell r="C850">
            <v>1</v>
          </cell>
          <cell r="D850" t="str">
            <v>GI091406</v>
          </cell>
          <cell r="E850">
            <v>20090326</v>
          </cell>
          <cell r="F850" t="str">
            <v>7412</v>
          </cell>
          <cell r="G850" t="str">
            <v>BOLIN TECHNOLOGIES GMBH</v>
          </cell>
          <cell r="H850" t="str">
            <v>STOCK SALES</v>
          </cell>
          <cell r="I850">
            <v>189</v>
          </cell>
          <cell r="J850" t="str">
            <v>Mar-2009</v>
          </cell>
          <cell r="K850" t="str">
            <v>Mar-2009</v>
          </cell>
          <cell r="L850" t="str">
            <v>GF</v>
          </cell>
          <cell r="M850" t="str">
            <v>INVERTER</v>
          </cell>
          <cell r="N850" t="str">
            <v>PCS</v>
          </cell>
          <cell r="O850">
            <v>214</v>
          </cell>
          <cell r="P850">
            <v>332</v>
          </cell>
          <cell r="Q850" t="str">
            <v>G11</v>
          </cell>
          <cell r="R850">
            <v>0</v>
          </cell>
          <cell r="S850">
            <v>332.10059999999999</v>
          </cell>
          <cell r="T850">
            <v>664.20119999999997</v>
          </cell>
          <cell r="U850">
            <v>2</v>
          </cell>
        </row>
        <row r="851">
          <cell r="A851" t="str">
            <v>FRN5.5G11S-4EN</v>
          </cell>
          <cell r="B851" t="str">
            <v>GS091117</v>
          </cell>
          <cell r="C851">
            <v>1</v>
          </cell>
          <cell r="D851" t="str">
            <v>GI091437</v>
          </cell>
          <cell r="E851">
            <v>20090327</v>
          </cell>
          <cell r="F851" t="str">
            <v>4050</v>
          </cell>
          <cell r="G851" t="str">
            <v>DEUTSCHE LEASING F?R SPARKASSEN UND MITTELSTAND GMBH</v>
          </cell>
          <cell r="H851" t="str">
            <v>STOCK SALES</v>
          </cell>
          <cell r="I851">
            <v>158</v>
          </cell>
          <cell r="J851" t="str">
            <v>Mar-2009</v>
          </cell>
          <cell r="K851" t="str">
            <v>Mar-2009</v>
          </cell>
          <cell r="L851" t="str">
            <v>GF</v>
          </cell>
          <cell r="M851" t="str">
            <v>INVERTER</v>
          </cell>
          <cell r="N851" t="str">
            <v>PCS</v>
          </cell>
          <cell r="O851">
            <v>214</v>
          </cell>
          <cell r="P851">
            <v>332</v>
          </cell>
          <cell r="Q851" t="str">
            <v>G11</v>
          </cell>
          <cell r="R851">
            <v>0</v>
          </cell>
          <cell r="S851">
            <v>332.10059999999999</v>
          </cell>
          <cell r="T851">
            <v>10295.1186</v>
          </cell>
          <cell r="U851">
            <v>31</v>
          </cell>
        </row>
        <row r="852">
          <cell r="A852" t="str">
            <v>FRN5.5G11S-4LE2</v>
          </cell>
          <cell r="B852" t="str">
            <v>GS090661</v>
          </cell>
          <cell r="C852">
            <v>13</v>
          </cell>
          <cell r="D852" t="str">
            <v>GI091042</v>
          </cell>
          <cell r="E852">
            <v>20090305</v>
          </cell>
          <cell r="F852" t="str">
            <v>4380</v>
          </cell>
          <cell r="G852" t="str">
            <v>AMTEK,  SPOL. S R.0.</v>
          </cell>
          <cell r="H852" t="str">
            <v>STOCK SALES</v>
          </cell>
          <cell r="I852">
            <v>54</v>
          </cell>
          <cell r="J852" t="str">
            <v>Mar-2009</v>
          </cell>
          <cell r="K852" t="str">
            <v>Mar-2009</v>
          </cell>
          <cell r="L852" t="str">
            <v>GF</v>
          </cell>
          <cell r="M852" t="str">
            <v>INVERTER</v>
          </cell>
          <cell r="N852" t="str">
            <v>PCS</v>
          </cell>
          <cell r="O852">
            <v>31</v>
          </cell>
          <cell r="P852">
            <v>324</v>
          </cell>
          <cell r="Q852" t="str">
            <v>G11</v>
          </cell>
          <cell r="R852">
            <v>0</v>
          </cell>
          <cell r="S852">
            <v>324.25</v>
          </cell>
          <cell r="T852">
            <v>2269.75</v>
          </cell>
          <cell r="U852">
            <v>7</v>
          </cell>
        </row>
        <row r="853">
          <cell r="A853" t="str">
            <v>FRN5.5G11S-4LE2</v>
          </cell>
          <cell r="B853" t="str">
            <v>GS090438</v>
          </cell>
          <cell r="C853">
            <v>2</v>
          </cell>
          <cell r="D853" t="str">
            <v>GI091045</v>
          </cell>
          <cell r="E853">
            <v>20090305</v>
          </cell>
          <cell r="F853" t="str">
            <v>4380</v>
          </cell>
          <cell r="G853" t="str">
            <v>AMTEK,  SPOL. S R.0.</v>
          </cell>
          <cell r="H853" t="str">
            <v>STOCK SALES</v>
          </cell>
          <cell r="I853">
            <v>44</v>
          </cell>
          <cell r="J853" t="str">
            <v>Mar-2009</v>
          </cell>
          <cell r="K853" t="str">
            <v>Mar-2009</v>
          </cell>
          <cell r="L853" t="str">
            <v>GF</v>
          </cell>
          <cell r="M853" t="str">
            <v>INVERTER</v>
          </cell>
          <cell r="N853" t="str">
            <v>PCS</v>
          </cell>
          <cell r="O853">
            <v>31</v>
          </cell>
          <cell r="P853">
            <v>324</v>
          </cell>
          <cell r="Q853" t="str">
            <v>G11</v>
          </cell>
          <cell r="R853">
            <v>0</v>
          </cell>
          <cell r="S853">
            <v>324.25</v>
          </cell>
          <cell r="T853">
            <v>3242.5</v>
          </cell>
          <cell r="U853">
            <v>10</v>
          </cell>
        </row>
        <row r="854">
          <cell r="A854" t="str">
            <v>FRN5.5G11S-4LE2</v>
          </cell>
          <cell r="B854" t="str">
            <v>GS090849</v>
          </cell>
          <cell r="C854">
            <v>3</v>
          </cell>
          <cell r="D854" t="str">
            <v>GI091047</v>
          </cell>
          <cell r="E854">
            <v>20090305</v>
          </cell>
          <cell r="F854" t="str">
            <v>4380</v>
          </cell>
          <cell r="G854" t="str">
            <v>AMTEK,  SPOL. S R.0.</v>
          </cell>
          <cell r="H854" t="str">
            <v>STOCK SALES</v>
          </cell>
          <cell r="I854">
            <v>42</v>
          </cell>
          <cell r="J854" t="str">
            <v>Mar-2009</v>
          </cell>
          <cell r="K854" t="str">
            <v>Mar-2009</v>
          </cell>
          <cell r="L854" t="str">
            <v>GF</v>
          </cell>
          <cell r="M854" t="str">
            <v>INVERTER</v>
          </cell>
          <cell r="N854" t="str">
            <v>PCS</v>
          </cell>
          <cell r="O854">
            <v>31</v>
          </cell>
          <cell r="P854">
            <v>324</v>
          </cell>
          <cell r="Q854" t="str">
            <v>G11</v>
          </cell>
          <cell r="R854">
            <v>0</v>
          </cell>
          <cell r="S854">
            <v>324.25</v>
          </cell>
          <cell r="T854">
            <v>648.5</v>
          </cell>
          <cell r="U854">
            <v>2</v>
          </cell>
        </row>
        <row r="855">
          <cell r="A855" t="str">
            <v>FRN5.5G11S-4LE2</v>
          </cell>
          <cell r="B855" t="str">
            <v>GS083634</v>
          </cell>
          <cell r="C855">
            <v>5</v>
          </cell>
          <cell r="D855" t="str">
            <v>GI091094</v>
          </cell>
          <cell r="E855">
            <v>20090309</v>
          </cell>
          <cell r="F855" t="str">
            <v>4450</v>
          </cell>
          <cell r="G855" t="str">
            <v>FUJI ELECTRIC FA SUCURSAL EN ESPA?A</v>
          </cell>
          <cell r="H855" t="str">
            <v>STOCK SALES</v>
          </cell>
          <cell r="I855">
            <v>37</v>
          </cell>
          <cell r="J855" t="str">
            <v>Mar-2009</v>
          </cell>
          <cell r="K855" t="str">
            <v>Mar-2009</v>
          </cell>
          <cell r="L855" t="str">
            <v>GF</v>
          </cell>
          <cell r="M855" t="str">
            <v>INVERTER</v>
          </cell>
          <cell r="N855" t="str">
            <v>PCS</v>
          </cell>
          <cell r="O855">
            <v>31</v>
          </cell>
          <cell r="P855">
            <v>324</v>
          </cell>
          <cell r="Q855" t="str">
            <v>G11</v>
          </cell>
          <cell r="R855">
            <v>0</v>
          </cell>
          <cell r="S855">
            <v>324.25</v>
          </cell>
          <cell r="T855">
            <v>1621.25</v>
          </cell>
          <cell r="U855">
            <v>5</v>
          </cell>
        </row>
        <row r="856">
          <cell r="A856" t="str">
            <v>FRN5.5G11S-4LE2</v>
          </cell>
          <cell r="B856" t="str">
            <v>GS090261</v>
          </cell>
          <cell r="C856">
            <v>5</v>
          </cell>
          <cell r="D856" t="str">
            <v>GI091247</v>
          </cell>
          <cell r="E856">
            <v>20090319</v>
          </cell>
          <cell r="F856" t="str">
            <v>4380</v>
          </cell>
          <cell r="G856" t="str">
            <v>AMTEK,  SPOL. S R.0.</v>
          </cell>
          <cell r="H856" t="str">
            <v>STOCK SALES</v>
          </cell>
          <cell r="I856">
            <v>27</v>
          </cell>
          <cell r="J856" t="str">
            <v>Mar-2009</v>
          </cell>
          <cell r="K856" t="str">
            <v>Mar-2009</v>
          </cell>
          <cell r="L856" t="str">
            <v>GF</v>
          </cell>
          <cell r="M856" t="str">
            <v>INVERTER</v>
          </cell>
          <cell r="N856" t="str">
            <v>PCS</v>
          </cell>
          <cell r="O856">
            <v>31</v>
          </cell>
          <cell r="P856">
            <v>324</v>
          </cell>
          <cell r="Q856" t="str">
            <v>G11</v>
          </cell>
          <cell r="R856">
            <v>0</v>
          </cell>
          <cell r="S856">
            <v>324.25</v>
          </cell>
          <cell r="T856">
            <v>3242.5</v>
          </cell>
          <cell r="U856">
            <v>10</v>
          </cell>
        </row>
        <row r="857">
          <cell r="A857" t="str">
            <v>FRN7.5G11S-4LE2</v>
          </cell>
          <cell r="B857" t="str">
            <v>GS090661</v>
          </cell>
          <cell r="C857">
            <v>14</v>
          </cell>
          <cell r="D857" t="str">
            <v>GI091042</v>
          </cell>
          <cell r="E857">
            <v>20090305</v>
          </cell>
          <cell r="F857" t="str">
            <v>4380</v>
          </cell>
          <cell r="G857" t="str">
            <v>AMTEK,  SPOL. S R.0.</v>
          </cell>
          <cell r="H857" t="str">
            <v>STOCK SALES</v>
          </cell>
          <cell r="I857">
            <v>78</v>
          </cell>
          <cell r="J857" t="str">
            <v>Mar-2009</v>
          </cell>
          <cell r="K857" t="str">
            <v>Mar-2009</v>
          </cell>
          <cell r="L857" t="str">
            <v>GF</v>
          </cell>
          <cell r="M857" t="str">
            <v>INVERTER</v>
          </cell>
          <cell r="N857" t="str">
            <v>PCS</v>
          </cell>
          <cell r="O857">
            <v>24</v>
          </cell>
          <cell r="P857">
            <v>377</v>
          </cell>
          <cell r="Q857" t="str">
            <v>G11</v>
          </cell>
          <cell r="R857">
            <v>0</v>
          </cell>
          <cell r="S857">
            <v>376.52</v>
          </cell>
          <cell r="T857">
            <v>753.04</v>
          </cell>
          <cell r="U857">
            <v>2</v>
          </cell>
        </row>
        <row r="858">
          <cell r="A858" t="str">
            <v>FRN7.5G11S-4LE2</v>
          </cell>
          <cell r="B858" t="str">
            <v>GS090438</v>
          </cell>
          <cell r="C858">
            <v>3</v>
          </cell>
          <cell r="D858" t="str">
            <v>GI091045</v>
          </cell>
          <cell r="E858">
            <v>20090305</v>
          </cell>
          <cell r="F858" t="str">
            <v>4380</v>
          </cell>
          <cell r="G858" t="str">
            <v>AMTEK,  SPOL. S R.0.</v>
          </cell>
          <cell r="H858" t="str">
            <v>STOCK SALES</v>
          </cell>
          <cell r="I858">
            <v>68</v>
          </cell>
          <cell r="J858" t="str">
            <v>Mar-2009</v>
          </cell>
          <cell r="K858" t="str">
            <v>Mar-2009</v>
          </cell>
          <cell r="L858" t="str">
            <v>GF</v>
          </cell>
          <cell r="M858" t="str">
            <v>INVERTER</v>
          </cell>
          <cell r="N858" t="str">
            <v>PCS</v>
          </cell>
          <cell r="O858">
            <v>24</v>
          </cell>
          <cell r="P858">
            <v>377</v>
          </cell>
          <cell r="Q858" t="str">
            <v>G11</v>
          </cell>
          <cell r="R858">
            <v>0</v>
          </cell>
          <cell r="S858">
            <v>376.52</v>
          </cell>
          <cell r="T858">
            <v>3765.2</v>
          </cell>
          <cell r="U858">
            <v>10</v>
          </cell>
        </row>
        <row r="859">
          <cell r="A859" t="str">
            <v>FRN7.5G11S-4LE2</v>
          </cell>
          <cell r="B859" t="str">
            <v>GS090849</v>
          </cell>
          <cell r="C859">
            <v>4</v>
          </cell>
          <cell r="D859" t="str">
            <v>GI091047</v>
          </cell>
          <cell r="E859">
            <v>20090305</v>
          </cell>
          <cell r="F859" t="str">
            <v>4380</v>
          </cell>
          <cell r="G859" t="str">
            <v>AMTEK,  SPOL. S R.0.</v>
          </cell>
          <cell r="H859" t="str">
            <v>STOCK SALES</v>
          </cell>
          <cell r="I859">
            <v>55</v>
          </cell>
          <cell r="J859" t="str">
            <v>Mar-2009</v>
          </cell>
          <cell r="K859" t="str">
            <v>Mar-2009</v>
          </cell>
          <cell r="L859" t="str">
            <v>GF</v>
          </cell>
          <cell r="M859" t="str">
            <v>INVERTER</v>
          </cell>
          <cell r="N859" t="str">
            <v>PCS</v>
          </cell>
          <cell r="O859">
            <v>24</v>
          </cell>
          <cell r="P859">
            <v>377</v>
          </cell>
          <cell r="Q859" t="str">
            <v>G11</v>
          </cell>
          <cell r="R859">
            <v>0</v>
          </cell>
          <cell r="S859">
            <v>376.52</v>
          </cell>
          <cell r="T859">
            <v>4894.76</v>
          </cell>
          <cell r="U859">
            <v>13</v>
          </cell>
        </row>
        <row r="860">
          <cell r="A860" t="str">
            <v>FRN7.5G11S-4LE2</v>
          </cell>
          <cell r="B860" t="str">
            <v>GS083643</v>
          </cell>
          <cell r="C860">
            <v>5</v>
          </cell>
          <cell r="D860" t="str">
            <v>GI091051</v>
          </cell>
          <cell r="E860">
            <v>20090309</v>
          </cell>
          <cell r="F860" t="str">
            <v>4450</v>
          </cell>
          <cell r="G860" t="str">
            <v>FUJI ELECTRIC FA SUCURSAL EN ESPA?A</v>
          </cell>
          <cell r="H860" t="str">
            <v>STOCK SALES</v>
          </cell>
          <cell r="I860">
            <v>44</v>
          </cell>
          <cell r="J860" t="str">
            <v>Mar-2009</v>
          </cell>
          <cell r="K860" t="str">
            <v>Mar-2009</v>
          </cell>
          <cell r="L860" t="str">
            <v>GF</v>
          </cell>
          <cell r="M860" t="str">
            <v>INVERTER</v>
          </cell>
          <cell r="N860" t="str">
            <v>PCS</v>
          </cell>
          <cell r="O860">
            <v>24</v>
          </cell>
          <cell r="P860">
            <v>377</v>
          </cell>
          <cell r="Q860" t="str">
            <v>G11</v>
          </cell>
          <cell r="R860">
            <v>0</v>
          </cell>
          <cell r="S860">
            <v>376.52</v>
          </cell>
          <cell r="T860">
            <v>4141.72</v>
          </cell>
          <cell r="U860">
            <v>11</v>
          </cell>
        </row>
        <row r="861">
          <cell r="A861" t="str">
            <v>FRN7.5G11S-4LE2</v>
          </cell>
          <cell r="B861" t="str">
            <v>GS083643</v>
          </cell>
          <cell r="C861">
            <v>6</v>
          </cell>
          <cell r="D861" t="str">
            <v>GI091051</v>
          </cell>
          <cell r="E861">
            <v>20090309</v>
          </cell>
          <cell r="F861" t="str">
            <v>4450</v>
          </cell>
          <cell r="G861" t="str">
            <v>FUJI ELECTRIC FA SUCURSAL EN ESPA?A</v>
          </cell>
          <cell r="H861" t="str">
            <v>STOCK SALES</v>
          </cell>
          <cell r="I861">
            <v>24</v>
          </cell>
          <cell r="J861" t="str">
            <v>Mar-2009</v>
          </cell>
          <cell r="K861" t="str">
            <v>Mar-2009</v>
          </cell>
          <cell r="L861" t="str">
            <v>GF</v>
          </cell>
          <cell r="M861" t="str">
            <v>INVERTER</v>
          </cell>
          <cell r="N861" t="str">
            <v>PCS</v>
          </cell>
          <cell r="O861">
            <v>24</v>
          </cell>
          <cell r="P861">
            <v>377</v>
          </cell>
          <cell r="Q861" t="str">
            <v>G11</v>
          </cell>
          <cell r="R861">
            <v>0</v>
          </cell>
          <cell r="S861">
            <v>376.52</v>
          </cell>
          <cell r="T861">
            <v>7530.4</v>
          </cell>
          <cell r="U861">
            <v>20</v>
          </cell>
        </row>
        <row r="862">
          <cell r="A862" t="str">
            <v>FRN7.5G11S-4LE2</v>
          </cell>
          <cell r="B862" t="str">
            <v>GS083911</v>
          </cell>
          <cell r="C862">
            <v>2</v>
          </cell>
          <cell r="D862" t="str">
            <v>GI091111</v>
          </cell>
          <cell r="E862">
            <v>20090323</v>
          </cell>
          <cell r="F862" t="str">
            <v>7374</v>
          </cell>
          <cell r="G862" t="str">
            <v>J&amp;R ELEVATOR DAR AL HANDASSAH</v>
          </cell>
          <cell r="H862" t="str">
            <v>STOCK SALES</v>
          </cell>
          <cell r="I862">
            <v>4</v>
          </cell>
          <cell r="J862" t="str">
            <v>Mar-2009</v>
          </cell>
          <cell r="K862" t="str">
            <v>Mar-2009</v>
          </cell>
          <cell r="L862" t="str">
            <v>GF</v>
          </cell>
          <cell r="M862" t="str">
            <v>INVERTER</v>
          </cell>
          <cell r="N862" t="str">
            <v>PCS</v>
          </cell>
          <cell r="O862">
            <v>24</v>
          </cell>
          <cell r="P862">
            <v>377</v>
          </cell>
          <cell r="Q862" t="str">
            <v>G11</v>
          </cell>
          <cell r="R862">
            <v>0</v>
          </cell>
          <cell r="S862">
            <v>376.52</v>
          </cell>
          <cell r="T862">
            <v>7530.4</v>
          </cell>
          <cell r="U862">
            <v>20</v>
          </cell>
        </row>
        <row r="863">
          <cell r="A863" t="str">
            <v>OPC-G11S-DEV</v>
          </cell>
          <cell r="B863" t="str">
            <v>GS090161</v>
          </cell>
          <cell r="C863">
            <v>1</v>
          </cell>
          <cell r="D863" t="str">
            <v>GI091154</v>
          </cell>
          <cell r="E863">
            <v>20090312</v>
          </cell>
          <cell r="F863" t="str">
            <v>1060</v>
          </cell>
          <cell r="G863" t="str">
            <v>FUJI ELECTRIC SYSTEMS CO. LTD.-SUZUKA</v>
          </cell>
          <cell r="H863" t="str">
            <v>STOCK SALES</v>
          </cell>
          <cell r="I863">
            <v>59</v>
          </cell>
          <cell r="J863" t="str">
            <v>Mar-2009</v>
          </cell>
          <cell r="K863" t="str">
            <v>Mar-2009</v>
          </cell>
          <cell r="L863" t="str">
            <v>GF</v>
          </cell>
          <cell r="M863" t="str">
            <v>INVERTER</v>
          </cell>
          <cell r="N863" t="str">
            <v>PCS</v>
          </cell>
          <cell r="O863">
            <v>62</v>
          </cell>
          <cell r="P863">
            <v>156</v>
          </cell>
          <cell r="Q863" t="str">
            <v>HMS</v>
          </cell>
          <cell r="R863">
            <v>0</v>
          </cell>
          <cell r="S863">
            <v>156.18809999999999</v>
          </cell>
          <cell r="T863">
            <v>468.5643</v>
          </cell>
          <cell r="U863">
            <v>3</v>
          </cell>
        </row>
        <row r="864">
          <cell r="A864" t="str">
            <v>OPC-G11S-MBP</v>
          </cell>
          <cell r="B864" t="str">
            <v>GS090456</v>
          </cell>
          <cell r="C864">
            <v>2</v>
          </cell>
          <cell r="D864" t="str">
            <v>GI090918</v>
          </cell>
          <cell r="E864">
            <v>20090302</v>
          </cell>
          <cell r="F864" t="str">
            <v>7086</v>
          </cell>
          <cell r="G864" t="str">
            <v>GE CONSUMER &amp; INDUSTRIAL</v>
          </cell>
          <cell r="H864" t="str">
            <v>STOCK SALES</v>
          </cell>
          <cell r="I864">
            <v>0</v>
          </cell>
          <cell r="J864" t="str">
            <v>Mar-2009</v>
          </cell>
          <cell r="K864" t="str">
            <v>Mar-2009</v>
          </cell>
          <cell r="L864" t="str">
            <v>GF</v>
          </cell>
          <cell r="M864" t="str">
            <v>INVERTER</v>
          </cell>
          <cell r="N864" t="str">
            <v>PCS</v>
          </cell>
          <cell r="O864">
            <v>11</v>
          </cell>
          <cell r="P864">
            <v>325</v>
          </cell>
          <cell r="Q864" t="str">
            <v>HMS</v>
          </cell>
          <cell r="R864">
            <v>0</v>
          </cell>
          <cell r="S864">
            <v>325</v>
          </cell>
          <cell r="T864">
            <v>3575</v>
          </cell>
          <cell r="U864">
            <v>11</v>
          </cell>
        </row>
        <row r="865">
          <cell r="A865" t="str">
            <v>OPC-G11S-PDP</v>
          </cell>
          <cell r="B865" t="str">
            <v>GS090802</v>
          </cell>
          <cell r="C865">
            <v>1</v>
          </cell>
          <cell r="D865" t="str">
            <v>GI090962</v>
          </cell>
          <cell r="E865">
            <v>20090303</v>
          </cell>
          <cell r="F865" t="str">
            <v>7493</v>
          </cell>
          <cell r="G865" t="str">
            <v>IBF ANTRIEBSTECHNIK</v>
          </cell>
          <cell r="H865" t="str">
            <v>STOCK SALES</v>
          </cell>
          <cell r="I865">
            <v>9</v>
          </cell>
          <cell r="J865" t="str">
            <v>Mar-2009</v>
          </cell>
          <cell r="K865" t="str">
            <v>Mar-2009</v>
          </cell>
          <cell r="L865" t="str">
            <v>GF</v>
          </cell>
          <cell r="M865" t="str">
            <v>INVERTER</v>
          </cell>
          <cell r="N865" t="str">
            <v>PCS</v>
          </cell>
          <cell r="O865">
            <v>10</v>
          </cell>
          <cell r="P865">
            <v>177</v>
          </cell>
          <cell r="Q865" t="str">
            <v>HMS</v>
          </cell>
          <cell r="R865">
            <v>0</v>
          </cell>
          <cell r="S865">
            <v>176.99979999999999</v>
          </cell>
          <cell r="T865">
            <v>176.99979999999999</v>
          </cell>
          <cell r="U865">
            <v>1</v>
          </cell>
        </row>
        <row r="866">
          <cell r="A866" t="str">
            <v>OPC-G11S-PDP</v>
          </cell>
          <cell r="B866" t="str">
            <v>GS090834</v>
          </cell>
          <cell r="C866">
            <v>13</v>
          </cell>
          <cell r="D866" t="str">
            <v>GI091016</v>
          </cell>
          <cell r="E866">
            <v>20090305</v>
          </cell>
          <cell r="F866" t="str">
            <v>7950</v>
          </cell>
          <cell r="G866" t="str">
            <v>FUJI ELECTRIC FA EUROPE (CH) GMBH</v>
          </cell>
          <cell r="H866" t="str">
            <v>STOCK SALES</v>
          </cell>
          <cell r="I866">
            <v>7</v>
          </cell>
          <cell r="J866" t="str">
            <v>Mar-2009</v>
          </cell>
          <cell r="K866" t="str">
            <v>Mar-2009</v>
          </cell>
          <cell r="L866" t="str">
            <v>GF</v>
          </cell>
          <cell r="M866" t="str">
            <v>INVERTER</v>
          </cell>
          <cell r="N866" t="str">
            <v>PCS</v>
          </cell>
          <cell r="O866">
            <v>10</v>
          </cell>
          <cell r="P866">
            <v>177</v>
          </cell>
          <cell r="Q866" t="str">
            <v>HMS</v>
          </cell>
          <cell r="R866">
            <v>0</v>
          </cell>
          <cell r="S866">
            <v>176.99979999999999</v>
          </cell>
          <cell r="T866">
            <v>353.99959999999999</v>
          </cell>
          <cell r="U866">
            <v>2</v>
          </cell>
        </row>
        <row r="867">
          <cell r="A867" t="str">
            <v>OPC-G11S-PDP</v>
          </cell>
          <cell r="B867" t="str">
            <v>GS090925</v>
          </cell>
          <cell r="C867">
            <v>2</v>
          </cell>
          <cell r="D867" t="str">
            <v>GI091214</v>
          </cell>
          <cell r="E867">
            <v>20090318</v>
          </cell>
          <cell r="F867" t="str">
            <v>7536</v>
          </cell>
          <cell r="G867" t="str">
            <v>ANTRIEBS TECHNIK N?RNBERGER GMBH</v>
          </cell>
          <cell r="H867" t="str">
            <v>STOCK SALES</v>
          </cell>
          <cell r="I867">
            <v>5</v>
          </cell>
          <cell r="J867" t="str">
            <v>Mar-2009</v>
          </cell>
          <cell r="K867" t="str">
            <v>Mar-2009</v>
          </cell>
          <cell r="L867" t="str">
            <v>GF</v>
          </cell>
          <cell r="M867" t="str">
            <v>INVERTER</v>
          </cell>
          <cell r="N867" t="str">
            <v>PCS</v>
          </cell>
          <cell r="O867">
            <v>10</v>
          </cell>
          <cell r="P867">
            <v>177</v>
          </cell>
          <cell r="Q867" t="str">
            <v>HMS</v>
          </cell>
          <cell r="R867">
            <v>0</v>
          </cell>
          <cell r="S867">
            <v>176.99979999999999</v>
          </cell>
          <cell r="T867">
            <v>353.99959999999999</v>
          </cell>
          <cell r="U867">
            <v>2</v>
          </cell>
        </row>
        <row r="868">
          <cell r="A868" t="str">
            <v>FRN11LM1S-4EA</v>
          </cell>
          <cell r="B868" t="str">
            <v>GS090853</v>
          </cell>
          <cell r="C868">
            <v>8</v>
          </cell>
          <cell r="D868" t="str">
            <v>GI091126</v>
          </cell>
          <cell r="E868">
            <v>20090310</v>
          </cell>
          <cell r="F868" t="str">
            <v>7489</v>
          </cell>
          <cell r="G868" t="str">
            <v>ALPHA MOTION S. A.</v>
          </cell>
          <cell r="H868" t="str">
            <v>STOCK SALES</v>
          </cell>
          <cell r="I868">
            <v>81</v>
          </cell>
          <cell r="J868" t="str">
            <v>Mar-2009</v>
          </cell>
          <cell r="K868" t="str">
            <v>Mar-2009</v>
          </cell>
          <cell r="L868" t="str">
            <v>GF</v>
          </cell>
          <cell r="M868" t="str">
            <v>INVERTER</v>
          </cell>
          <cell r="N868" t="str">
            <v>PCS</v>
          </cell>
          <cell r="O868">
            <v>36</v>
          </cell>
          <cell r="P868">
            <v>396</v>
          </cell>
          <cell r="Q868" t="str">
            <v>LIFT</v>
          </cell>
          <cell r="R868">
            <v>0</v>
          </cell>
          <cell r="S868">
            <v>402.99610000000001</v>
          </cell>
          <cell r="T868">
            <v>2014.9805000000001</v>
          </cell>
          <cell r="U868">
            <v>5</v>
          </cell>
        </row>
        <row r="869">
          <cell r="A869" t="str">
            <v>FRN11LM1S-4EA</v>
          </cell>
          <cell r="B869" t="str">
            <v>GS090084</v>
          </cell>
          <cell r="C869">
            <v>1</v>
          </cell>
          <cell r="D869" t="str">
            <v>GI091203</v>
          </cell>
          <cell r="E869">
            <v>20090313</v>
          </cell>
          <cell r="F869" t="str">
            <v>7848</v>
          </cell>
          <cell r="G869" t="str">
            <v>LM LIFTMATERIAL GMBH</v>
          </cell>
          <cell r="H869" t="str">
            <v>STOCK SALES</v>
          </cell>
          <cell r="I869">
            <v>80</v>
          </cell>
          <cell r="J869" t="str">
            <v>Mar-2009</v>
          </cell>
          <cell r="K869" t="str">
            <v>Mar-2009</v>
          </cell>
          <cell r="L869" t="str">
            <v>GF</v>
          </cell>
          <cell r="M869" t="str">
            <v>INVERTER</v>
          </cell>
          <cell r="N869" t="str">
            <v>PCS</v>
          </cell>
          <cell r="O869">
            <v>36</v>
          </cell>
          <cell r="P869">
            <v>396</v>
          </cell>
          <cell r="Q869" t="str">
            <v>LIFT</v>
          </cell>
          <cell r="R869">
            <v>0</v>
          </cell>
          <cell r="S869">
            <v>402.99610000000001</v>
          </cell>
          <cell r="T869">
            <v>402.99610000000001</v>
          </cell>
          <cell r="U869">
            <v>1</v>
          </cell>
        </row>
        <row r="870">
          <cell r="A870" t="str">
            <v>FRN11LM1S-4EA</v>
          </cell>
          <cell r="B870" t="str">
            <v>GS090961</v>
          </cell>
          <cell r="C870">
            <v>15</v>
          </cell>
          <cell r="D870" t="str">
            <v>GI091192</v>
          </cell>
          <cell r="E870">
            <v>20090313</v>
          </cell>
          <cell r="F870" t="str">
            <v>4380</v>
          </cell>
          <cell r="G870" t="str">
            <v>AMTEK,  SPOL. S R.0.</v>
          </cell>
          <cell r="H870" t="str">
            <v>STOCK SALES</v>
          </cell>
          <cell r="I870">
            <v>78</v>
          </cell>
          <cell r="J870" t="str">
            <v>Mar-2009</v>
          </cell>
          <cell r="K870" t="str">
            <v>Mar-2009</v>
          </cell>
          <cell r="L870" t="str">
            <v>GF</v>
          </cell>
          <cell r="M870" t="str">
            <v>INVERTER</v>
          </cell>
          <cell r="N870" t="str">
            <v>PCS</v>
          </cell>
          <cell r="O870">
            <v>36</v>
          </cell>
          <cell r="P870">
            <v>396</v>
          </cell>
          <cell r="Q870" t="str">
            <v>LIFT</v>
          </cell>
          <cell r="R870">
            <v>0</v>
          </cell>
          <cell r="S870">
            <v>402.99610000000001</v>
          </cell>
          <cell r="T870">
            <v>805.99220000000003</v>
          </cell>
          <cell r="U870">
            <v>2</v>
          </cell>
        </row>
        <row r="871">
          <cell r="A871" t="str">
            <v>FRN11LM1S-4EA</v>
          </cell>
          <cell r="B871" t="str">
            <v>GS090954</v>
          </cell>
          <cell r="C871">
            <v>4</v>
          </cell>
          <cell r="D871" t="str">
            <v>GI091186</v>
          </cell>
          <cell r="E871">
            <v>20090316</v>
          </cell>
          <cell r="F871" t="str">
            <v>7489</v>
          </cell>
          <cell r="G871" t="str">
            <v>ALPHA MOTION S. A.</v>
          </cell>
          <cell r="H871" t="str">
            <v>STOCK SALES</v>
          </cell>
          <cell r="I871">
            <v>70</v>
          </cell>
          <cell r="J871" t="str">
            <v>Mar-2009</v>
          </cell>
          <cell r="K871" t="str">
            <v>Mar-2009</v>
          </cell>
          <cell r="L871" t="str">
            <v>GF</v>
          </cell>
          <cell r="M871" t="str">
            <v>INVERTER</v>
          </cell>
          <cell r="N871" t="str">
            <v>PCS</v>
          </cell>
          <cell r="O871">
            <v>36</v>
          </cell>
          <cell r="P871">
            <v>396</v>
          </cell>
          <cell r="Q871" t="str">
            <v>LIFT</v>
          </cell>
          <cell r="R871">
            <v>0</v>
          </cell>
          <cell r="S871">
            <v>402.99610000000001</v>
          </cell>
          <cell r="T871">
            <v>3223.9688000000001</v>
          </cell>
          <cell r="U871">
            <v>8</v>
          </cell>
        </row>
        <row r="872">
          <cell r="A872" t="str">
            <v>FRN11LM1S-4EA</v>
          </cell>
          <cell r="B872" t="str">
            <v>GS084231</v>
          </cell>
          <cell r="C872">
            <v>1</v>
          </cell>
          <cell r="D872" t="str">
            <v>GI091212</v>
          </cell>
          <cell r="E872">
            <v>20090317</v>
          </cell>
          <cell r="F872" t="str">
            <v>4450</v>
          </cell>
          <cell r="G872" t="str">
            <v>FUJI ELECTRIC FA SUCURSAL EN ESPA?A</v>
          </cell>
          <cell r="H872" t="str">
            <v>STOCK SALES</v>
          </cell>
          <cell r="I872">
            <v>66</v>
          </cell>
          <cell r="J872" t="str">
            <v>Mar-2009</v>
          </cell>
          <cell r="K872" t="str">
            <v>Mar-2009</v>
          </cell>
          <cell r="L872" t="str">
            <v>GF</v>
          </cell>
          <cell r="M872" t="str">
            <v>INVERTER</v>
          </cell>
          <cell r="N872" t="str">
            <v>PCS</v>
          </cell>
          <cell r="O872">
            <v>36</v>
          </cell>
          <cell r="P872">
            <v>396</v>
          </cell>
          <cell r="Q872" t="str">
            <v>LIFT</v>
          </cell>
          <cell r="R872">
            <v>0</v>
          </cell>
          <cell r="S872">
            <v>402.99610000000001</v>
          </cell>
          <cell r="T872">
            <v>1611.9844000000001</v>
          </cell>
          <cell r="U872">
            <v>4</v>
          </cell>
        </row>
        <row r="873">
          <cell r="A873" t="str">
            <v>FRN11LM1S-4EA</v>
          </cell>
          <cell r="B873" t="str">
            <v>GS090950</v>
          </cell>
          <cell r="C873">
            <v>8</v>
          </cell>
          <cell r="D873" t="str">
            <v>GI091221</v>
          </cell>
          <cell r="E873">
            <v>20090317</v>
          </cell>
          <cell r="F873" t="str">
            <v>7957</v>
          </cell>
          <cell r="G873" t="str">
            <v>SCHMITT AUFZ?GE GMBH</v>
          </cell>
          <cell r="H873" t="str">
            <v>STOCK SALES</v>
          </cell>
          <cell r="I873">
            <v>65</v>
          </cell>
          <cell r="J873" t="str">
            <v>Mar-2009</v>
          </cell>
          <cell r="K873" t="str">
            <v>Mar-2009</v>
          </cell>
          <cell r="L873" t="str">
            <v>GF</v>
          </cell>
          <cell r="M873" t="str">
            <v>INVERTER</v>
          </cell>
          <cell r="N873" t="str">
            <v>PCS</v>
          </cell>
          <cell r="O873">
            <v>36</v>
          </cell>
          <cell r="P873">
            <v>396</v>
          </cell>
          <cell r="Q873" t="str">
            <v>LIFT</v>
          </cell>
          <cell r="R873">
            <v>0</v>
          </cell>
          <cell r="S873">
            <v>402.99610000000001</v>
          </cell>
          <cell r="T873">
            <v>402.99610000000001</v>
          </cell>
          <cell r="U873">
            <v>1</v>
          </cell>
        </row>
        <row r="874">
          <cell r="A874" t="str">
            <v>FRN11LM1S-4EA</v>
          </cell>
          <cell r="B874" t="str">
            <v>GS090908</v>
          </cell>
          <cell r="C874">
            <v>1</v>
          </cell>
          <cell r="D874" t="str">
            <v>GI091210</v>
          </cell>
          <cell r="E874">
            <v>20090317</v>
          </cell>
          <cell r="F874" t="str">
            <v>7511</v>
          </cell>
          <cell r="G874" t="str">
            <v>D.M.G. S.P.A.</v>
          </cell>
          <cell r="H874" t="str">
            <v>STOCK SALES</v>
          </cell>
          <cell r="I874">
            <v>49</v>
          </cell>
          <cell r="J874" t="str">
            <v>Mar-2009</v>
          </cell>
          <cell r="K874" t="str">
            <v>Mar-2009</v>
          </cell>
          <cell r="L874" t="str">
            <v>GF</v>
          </cell>
          <cell r="M874" t="str">
            <v>INVERTER</v>
          </cell>
          <cell r="N874" t="str">
            <v>PCS</v>
          </cell>
          <cell r="O874">
            <v>36</v>
          </cell>
          <cell r="P874">
            <v>396</v>
          </cell>
          <cell r="Q874" t="str">
            <v>LIFT</v>
          </cell>
          <cell r="R874">
            <v>0</v>
          </cell>
          <cell r="S874">
            <v>402.99610000000001</v>
          </cell>
          <cell r="T874">
            <v>6447.9376000000002</v>
          </cell>
          <cell r="U874">
            <v>16</v>
          </cell>
        </row>
        <row r="875">
          <cell r="A875" t="str">
            <v>FRN11LM1S-4EA</v>
          </cell>
          <cell r="B875" t="str">
            <v>GS090958</v>
          </cell>
          <cell r="C875">
            <v>1</v>
          </cell>
          <cell r="D875" t="str">
            <v>GI091229</v>
          </cell>
          <cell r="E875">
            <v>20090318</v>
          </cell>
          <cell r="F875" t="str">
            <v>7215</v>
          </cell>
          <cell r="G875" t="str">
            <v>AMTEK SPOL. S R. O. SP. Z O. O.</v>
          </cell>
          <cell r="H875" t="str">
            <v>STOCK SALES</v>
          </cell>
          <cell r="I875">
            <v>44</v>
          </cell>
          <cell r="J875" t="str">
            <v>Mar-2009</v>
          </cell>
          <cell r="K875" t="str">
            <v>Mar-2009</v>
          </cell>
          <cell r="L875" t="str">
            <v>GF</v>
          </cell>
          <cell r="M875" t="str">
            <v>INVERTER</v>
          </cell>
          <cell r="N875" t="str">
            <v>PCS</v>
          </cell>
          <cell r="O875">
            <v>36</v>
          </cell>
          <cell r="P875">
            <v>396</v>
          </cell>
          <cell r="Q875" t="str">
            <v>LIFT</v>
          </cell>
          <cell r="R875">
            <v>0</v>
          </cell>
          <cell r="S875">
            <v>402.99610000000001</v>
          </cell>
          <cell r="T875">
            <v>2014.9805000000001</v>
          </cell>
          <cell r="U875">
            <v>5</v>
          </cell>
        </row>
        <row r="876">
          <cell r="A876" t="str">
            <v>FRN11LM1S-4EA</v>
          </cell>
          <cell r="B876" t="str">
            <v>GS090972</v>
          </cell>
          <cell r="C876">
            <v>18</v>
          </cell>
          <cell r="D876" t="str">
            <v>GI091279</v>
          </cell>
          <cell r="E876">
            <v>20090323</v>
          </cell>
          <cell r="F876" t="str">
            <v>4021</v>
          </cell>
          <cell r="G876" t="str">
            <v>BORGALTO, S.R.L.</v>
          </cell>
          <cell r="H876" t="str">
            <v>STOCK SALES</v>
          </cell>
          <cell r="I876">
            <v>43</v>
          </cell>
          <cell r="J876" t="str">
            <v>Mar-2009</v>
          </cell>
          <cell r="K876" t="str">
            <v>Mar-2009</v>
          </cell>
          <cell r="L876" t="str">
            <v>GF</v>
          </cell>
          <cell r="M876" t="str">
            <v>INVERTER</v>
          </cell>
          <cell r="N876" t="str">
            <v>PCS</v>
          </cell>
          <cell r="O876">
            <v>36</v>
          </cell>
          <cell r="P876">
            <v>396</v>
          </cell>
          <cell r="Q876" t="str">
            <v>LIFT</v>
          </cell>
          <cell r="R876">
            <v>0</v>
          </cell>
          <cell r="S876">
            <v>402.99610000000001</v>
          </cell>
          <cell r="T876">
            <v>402.99610000000001</v>
          </cell>
          <cell r="U876">
            <v>1</v>
          </cell>
        </row>
        <row r="877">
          <cell r="A877" t="str">
            <v>FRN11LM1S-4EA</v>
          </cell>
          <cell r="B877" t="str">
            <v>GS084338</v>
          </cell>
          <cell r="C877">
            <v>1</v>
          </cell>
          <cell r="D877" t="str">
            <v>GI091525</v>
          </cell>
          <cell r="E877">
            <v>20090331</v>
          </cell>
          <cell r="F877" t="str">
            <v>7848</v>
          </cell>
          <cell r="G877" t="str">
            <v>LM LIFTMATERIAL GMBH</v>
          </cell>
          <cell r="H877" t="str">
            <v>STOCK SALES</v>
          </cell>
          <cell r="I877">
            <v>49</v>
          </cell>
          <cell r="J877" t="str">
            <v>Mar-2009</v>
          </cell>
          <cell r="K877" t="str">
            <v>Mar-2009</v>
          </cell>
          <cell r="L877" t="str">
            <v>GF</v>
          </cell>
          <cell r="M877" t="str">
            <v>INVERTER</v>
          </cell>
          <cell r="N877" t="str">
            <v>PCS</v>
          </cell>
          <cell r="O877">
            <v>36</v>
          </cell>
          <cell r="P877">
            <v>396</v>
          </cell>
          <cell r="Q877" t="str">
            <v>LIFT</v>
          </cell>
          <cell r="R877">
            <v>0</v>
          </cell>
          <cell r="S877">
            <v>396.10070000000002</v>
          </cell>
          <cell r="T877">
            <v>396.10070000000002</v>
          </cell>
          <cell r="U877">
            <v>1</v>
          </cell>
        </row>
        <row r="878">
          <cell r="A878" t="str">
            <v>FRN11LM1S-4EA</v>
          </cell>
          <cell r="B878" t="str">
            <v>GS091191</v>
          </cell>
          <cell r="C878">
            <v>1</v>
          </cell>
          <cell r="D878" t="str">
            <v>GI091486</v>
          </cell>
          <cell r="E878">
            <v>20090331</v>
          </cell>
          <cell r="F878" t="str">
            <v>7684</v>
          </cell>
          <cell r="G878" t="str">
            <v>BEG S.R.L.</v>
          </cell>
          <cell r="H878" t="str">
            <v>STOCK SALES</v>
          </cell>
          <cell r="I878">
            <v>48</v>
          </cell>
          <cell r="J878" t="str">
            <v>Mar-2009</v>
          </cell>
          <cell r="K878" t="str">
            <v>Mar-2009</v>
          </cell>
          <cell r="L878" t="str">
            <v>GF</v>
          </cell>
          <cell r="M878" t="str">
            <v>INVERTER</v>
          </cell>
          <cell r="N878" t="str">
            <v>PCS</v>
          </cell>
          <cell r="O878">
            <v>36</v>
          </cell>
          <cell r="P878">
            <v>396</v>
          </cell>
          <cell r="Q878" t="str">
            <v>LIFT</v>
          </cell>
          <cell r="R878">
            <v>0</v>
          </cell>
          <cell r="S878">
            <v>396.10070000000002</v>
          </cell>
          <cell r="T878">
            <v>396.10070000000002</v>
          </cell>
          <cell r="U878">
            <v>1</v>
          </cell>
        </row>
        <row r="879">
          <cell r="A879" t="str">
            <v>FRN11LM1S-4SD</v>
          </cell>
          <cell r="B879" t="str">
            <v>GS090566</v>
          </cell>
          <cell r="C879">
            <v>3</v>
          </cell>
          <cell r="D879" t="str">
            <v>GI091008</v>
          </cell>
          <cell r="E879">
            <v>20090304</v>
          </cell>
          <cell r="F879" t="str">
            <v>7712</v>
          </cell>
          <cell r="G879" t="str">
            <v>SODIMAS</v>
          </cell>
          <cell r="H879" t="str">
            <v>STOCK SALES</v>
          </cell>
          <cell r="I879">
            <v>96</v>
          </cell>
          <cell r="J879" t="str">
            <v>Mar-2009</v>
          </cell>
          <cell r="K879" t="str">
            <v>Mar-2009</v>
          </cell>
          <cell r="L879" t="str">
            <v>GF</v>
          </cell>
          <cell r="M879" t="str">
            <v>INVERTER</v>
          </cell>
          <cell r="N879" t="str">
            <v>PCS</v>
          </cell>
          <cell r="O879">
            <v>105</v>
          </cell>
          <cell r="P879">
            <v>426</v>
          </cell>
          <cell r="Q879" t="str">
            <v>LIFT</v>
          </cell>
          <cell r="R879">
            <v>0</v>
          </cell>
          <cell r="S879">
            <v>425.86090000000002</v>
          </cell>
          <cell r="T879">
            <v>3832.7481000000002</v>
          </cell>
          <cell r="U879">
            <v>9</v>
          </cell>
        </row>
        <row r="880">
          <cell r="A880" t="str">
            <v>FRN11LM1S-4SD</v>
          </cell>
          <cell r="B880" t="str">
            <v>GS090568</v>
          </cell>
          <cell r="C880">
            <v>3</v>
          </cell>
          <cell r="D880" t="str">
            <v>GI091009</v>
          </cell>
          <cell r="E880">
            <v>20090304</v>
          </cell>
          <cell r="F880" t="str">
            <v>7712</v>
          </cell>
          <cell r="G880" t="str">
            <v>SODIMAS</v>
          </cell>
          <cell r="H880" t="str">
            <v>STOCK SALES</v>
          </cell>
          <cell r="I880">
            <v>95</v>
          </cell>
          <cell r="J880" t="str">
            <v>Mar-2009</v>
          </cell>
          <cell r="K880" t="str">
            <v>Mar-2009</v>
          </cell>
          <cell r="L880" t="str">
            <v>GF</v>
          </cell>
          <cell r="M880" t="str">
            <v>INVERTER</v>
          </cell>
          <cell r="N880" t="str">
            <v>PCS</v>
          </cell>
          <cell r="O880">
            <v>105</v>
          </cell>
          <cell r="P880">
            <v>426</v>
          </cell>
          <cell r="Q880" t="str">
            <v>LIFT</v>
          </cell>
          <cell r="R880">
            <v>0</v>
          </cell>
          <cell r="S880">
            <v>425.86090000000002</v>
          </cell>
          <cell r="T880">
            <v>425.86090000000002</v>
          </cell>
          <cell r="U880">
            <v>1</v>
          </cell>
        </row>
        <row r="881">
          <cell r="A881" t="str">
            <v>FRN11LM1S-4SD</v>
          </cell>
          <cell r="B881" t="str">
            <v>GS090564</v>
          </cell>
          <cell r="C881">
            <v>2</v>
          </cell>
          <cell r="D881" t="str">
            <v>GI091010</v>
          </cell>
          <cell r="E881">
            <v>20090305</v>
          </cell>
          <cell r="F881" t="str">
            <v>7716</v>
          </cell>
          <cell r="G881" t="str">
            <v>MEA</v>
          </cell>
          <cell r="H881" t="str">
            <v>STOCK SALES</v>
          </cell>
          <cell r="I881">
            <v>85</v>
          </cell>
          <cell r="J881" t="str">
            <v>Mar-2009</v>
          </cell>
          <cell r="K881" t="str">
            <v>Mar-2009</v>
          </cell>
          <cell r="L881" t="str">
            <v>GF</v>
          </cell>
          <cell r="M881" t="str">
            <v>INVERTER</v>
          </cell>
          <cell r="N881" t="str">
            <v>PCS</v>
          </cell>
          <cell r="O881">
            <v>105</v>
          </cell>
          <cell r="P881">
            <v>426</v>
          </cell>
          <cell r="Q881" t="str">
            <v>LIFT</v>
          </cell>
          <cell r="R881">
            <v>0</v>
          </cell>
          <cell r="S881">
            <v>425.86090000000002</v>
          </cell>
          <cell r="T881">
            <v>4258.6090000000004</v>
          </cell>
          <cell r="U881">
            <v>10</v>
          </cell>
        </row>
        <row r="882">
          <cell r="A882" t="str">
            <v>FRN11LM1S-4SD</v>
          </cell>
          <cell r="B882" t="str">
            <v>GS090586</v>
          </cell>
          <cell r="C882">
            <v>3</v>
          </cell>
          <cell r="D882" t="str">
            <v>GI091011</v>
          </cell>
          <cell r="E882">
            <v>20090306</v>
          </cell>
          <cell r="F882" t="str">
            <v>7712</v>
          </cell>
          <cell r="G882" t="str">
            <v>SODIMAS</v>
          </cell>
          <cell r="H882" t="str">
            <v>STOCK SALES</v>
          </cell>
          <cell r="I882">
            <v>82</v>
          </cell>
          <cell r="J882" t="str">
            <v>Mar-2009</v>
          </cell>
          <cell r="K882" t="str">
            <v>Mar-2009</v>
          </cell>
          <cell r="L882" t="str">
            <v>GF</v>
          </cell>
          <cell r="M882" t="str">
            <v>INVERTER</v>
          </cell>
          <cell r="N882" t="str">
            <v>PCS</v>
          </cell>
          <cell r="O882">
            <v>105</v>
          </cell>
          <cell r="P882">
            <v>426</v>
          </cell>
          <cell r="Q882" t="str">
            <v>LIFT</v>
          </cell>
          <cell r="R882">
            <v>0</v>
          </cell>
          <cell r="S882">
            <v>425.86090000000002</v>
          </cell>
          <cell r="T882">
            <v>1277.5826999999999</v>
          </cell>
          <cell r="U882">
            <v>3</v>
          </cell>
        </row>
        <row r="883">
          <cell r="A883" t="str">
            <v>FRN11LM1S-4SD</v>
          </cell>
          <cell r="B883" t="str">
            <v>GS090739</v>
          </cell>
          <cell r="C883">
            <v>2</v>
          </cell>
          <cell r="D883" t="str">
            <v>GI091213</v>
          </cell>
          <cell r="E883">
            <v>20090317</v>
          </cell>
          <cell r="F883" t="str">
            <v>7712</v>
          </cell>
          <cell r="G883" t="str">
            <v>SODIMAS</v>
          </cell>
          <cell r="H883" t="str">
            <v>STOCK SALES</v>
          </cell>
          <cell r="I883">
            <v>80</v>
          </cell>
          <cell r="J883" t="str">
            <v>Mar-2009</v>
          </cell>
          <cell r="K883" t="str">
            <v>Mar-2009</v>
          </cell>
          <cell r="L883" t="str">
            <v>GF</v>
          </cell>
          <cell r="M883" t="str">
            <v>INVERTER</v>
          </cell>
          <cell r="N883" t="str">
            <v>PCS</v>
          </cell>
          <cell r="O883">
            <v>105</v>
          </cell>
          <cell r="P883">
            <v>426</v>
          </cell>
          <cell r="Q883" t="str">
            <v>LIFT</v>
          </cell>
          <cell r="R883">
            <v>0</v>
          </cell>
          <cell r="S883">
            <v>425.86090000000002</v>
          </cell>
          <cell r="T883">
            <v>851.72180000000003</v>
          </cell>
          <cell r="U883">
            <v>2</v>
          </cell>
        </row>
        <row r="884">
          <cell r="A884" t="str">
            <v>FRN11LM1S-4SD</v>
          </cell>
          <cell r="B884" t="str">
            <v>GS090846</v>
          </cell>
          <cell r="C884">
            <v>5</v>
          </cell>
          <cell r="D884" t="str">
            <v>GI091306</v>
          </cell>
          <cell r="E884">
            <v>20090325</v>
          </cell>
          <cell r="F884" t="str">
            <v>7712</v>
          </cell>
          <cell r="G884" t="str">
            <v>SODIMAS</v>
          </cell>
          <cell r="H884" t="str">
            <v>STOCK SALES</v>
          </cell>
          <cell r="I884">
            <v>73</v>
          </cell>
          <cell r="J884" t="str">
            <v>Mar-2009</v>
          </cell>
          <cell r="K884" t="str">
            <v>Mar-2009</v>
          </cell>
          <cell r="L884" t="str">
            <v>GF</v>
          </cell>
          <cell r="M884" t="str">
            <v>INVERTER</v>
          </cell>
          <cell r="N884" t="str">
            <v>PCS</v>
          </cell>
          <cell r="O884">
            <v>105</v>
          </cell>
          <cell r="P884">
            <v>426</v>
          </cell>
          <cell r="Q884" t="str">
            <v>LIFT</v>
          </cell>
          <cell r="R884">
            <v>0</v>
          </cell>
          <cell r="S884">
            <v>425.86090000000002</v>
          </cell>
          <cell r="T884">
            <v>2981.0263</v>
          </cell>
          <cell r="U884">
            <v>7</v>
          </cell>
        </row>
        <row r="885">
          <cell r="A885" t="str">
            <v>FRN11LM1S-4SD</v>
          </cell>
          <cell r="B885" t="str">
            <v>GS091145</v>
          </cell>
          <cell r="C885">
            <v>1</v>
          </cell>
          <cell r="D885" t="str">
            <v>GI091436</v>
          </cell>
          <cell r="E885">
            <v>20090326</v>
          </cell>
          <cell r="F885" t="str">
            <v>7716</v>
          </cell>
          <cell r="G885" t="str">
            <v>MEA</v>
          </cell>
          <cell r="H885" t="str">
            <v>STOCK SALES</v>
          </cell>
          <cell r="I885">
            <v>43</v>
          </cell>
          <cell r="J885" t="str">
            <v>Mar-2009</v>
          </cell>
          <cell r="K885" t="str">
            <v>Mar-2009</v>
          </cell>
          <cell r="L885" t="str">
            <v>GF</v>
          </cell>
          <cell r="M885" t="str">
            <v>INVERTER</v>
          </cell>
          <cell r="N885" t="str">
            <v>PCS</v>
          </cell>
          <cell r="O885">
            <v>105</v>
          </cell>
          <cell r="P885">
            <v>426</v>
          </cell>
          <cell r="Q885" t="str">
            <v>LIFT</v>
          </cell>
          <cell r="R885">
            <v>0</v>
          </cell>
          <cell r="S885">
            <v>425.86090000000002</v>
          </cell>
          <cell r="T885">
            <v>12775.827000000001</v>
          </cell>
          <cell r="U885">
            <v>30</v>
          </cell>
        </row>
        <row r="886">
          <cell r="A886" t="str">
            <v>FRN15LM1S-4EA</v>
          </cell>
          <cell r="B886" t="str">
            <v>GS090689</v>
          </cell>
          <cell r="C886">
            <v>1</v>
          </cell>
          <cell r="D886" t="str">
            <v>GI091037</v>
          </cell>
          <cell r="E886">
            <v>20090305</v>
          </cell>
          <cell r="F886" t="str">
            <v>7215</v>
          </cell>
          <cell r="G886" t="str">
            <v>AMTEK SPOL. S R. O. SP. Z O. O.</v>
          </cell>
          <cell r="H886" t="str">
            <v>STOCK SALES</v>
          </cell>
          <cell r="I886">
            <v>80</v>
          </cell>
          <cell r="J886" t="str">
            <v>Mar-2009</v>
          </cell>
          <cell r="K886" t="str">
            <v>Mar-2009</v>
          </cell>
          <cell r="L886" t="str">
            <v>GF</v>
          </cell>
          <cell r="M886" t="str">
            <v>INVERTER</v>
          </cell>
          <cell r="N886" t="str">
            <v>PCS</v>
          </cell>
          <cell r="O886">
            <v>33</v>
          </cell>
          <cell r="P886">
            <v>579</v>
          </cell>
          <cell r="Q886" t="str">
            <v>LIFT</v>
          </cell>
          <cell r="R886">
            <v>0</v>
          </cell>
          <cell r="S886">
            <v>578.58019999999999</v>
          </cell>
          <cell r="T886">
            <v>1735.7406000000001</v>
          </cell>
          <cell r="U886">
            <v>3</v>
          </cell>
        </row>
        <row r="887">
          <cell r="A887" t="str">
            <v>FRN15LM1S-4EA</v>
          </cell>
          <cell r="B887" t="str">
            <v>GS090761</v>
          </cell>
          <cell r="C887">
            <v>1</v>
          </cell>
          <cell r="D887" t="str">
            <v>GI091105</v>
          </cell>
          <cell r="E887">
            <v>20090306</v>
          </cell>
          <cell r="F887" t="str">
            <v>7848</v>
          </cell>
          <cell r="G887" t="str">
            <v>LM LIFTMATERIAL GMBH</v>
          </cell>
          <cell r="H887" t="str">
            <v>STOCK SALES</v>
          </cell>
          <cell r="I887">
            <v>79</v>
          </cell>
          <cell r="J887" t="str">
            <v>Mar-2009</v>
          </cell>
          <cell r="K887" t="str">
            <v>Mar-2009</v>
          </cell>
          <cell r="L887" t="str">
            <v>GF</v>
          </cell>
          <cell r="M887" t="str">
            <v>INVERTER</v>
          </cell>
          <cell r="N887" t="str">
            <v>PCS</v>
          </cell>
          <cell r="O887">
            <v>33</v>
          </cell>
          <cell r="P887">
            <v>579</v>
          </cell>
          <cell r="Q887" t="str">
            <v>LIFT</v>
          </cell>
          <cell r="R887">
            <v>0</v>
          </cell>
          <cell r="S887">
            <v>578.58019999999999</v>
          </cell>
          <cell r="T887">
            <v>578.58019999999999</v>
          </cell>
          <cell r="U887">
            <v>1</v>
          </cell>
        </row>
        <row r="888">
          <cell r="A888" t="str">
            <v>FRN18.5LM1S-4EA</v>
          </cell>
          <cell r="B888" t="str">
            <v>GS084231</v>
          </cell>
          <cell r="C888">
            <v>4</v>
          </cell>
          <cell r="D888" t="str">
            <v>GI091212</v>
          </cell>
          <cell r="E888">
            <v>20090317</v>
          </cell>
          <cell r="F888" t="str">
            <v>4450</v>
          </cell>
          <cell r="G888" t="str">
            <v>FUJI ELECTRIC FA SUCURSAL EN ESPA?A</v>
          </cell>
          <cell r="H888" t="str">
            <v>STOCK SALES</v>
          </cell>
          <cell r="I888">
            <v>40</v>
          </cell>
          <cell r="J888" t="str">
            <v>Mar-2009</v>
          </cell>
          <cell r="K888" t="str">
            <v>Mar-2009</v>
          </cell>
          <cell r="L888" t="str">
            <v>GF</v>
          </cell>
          <cell r="M888" t="str">
            <v>INVERTER</v>
          </cell>
          <cell r="N888" t="str">
            <v>PCS</v>
          </cell>
          <cell r="O888">
            <v>46</v>
          </cell>
          <cell r="P888">
            <v>652</v>
          </cell>
          <cell r="Q888" t="str">
            <v>LIFT</v>
          </cell>
          <cell r="R888">
            <v>0</v>
          </cell>
          <cell r="S888">
            <v>652.10860000000002</v>
          </cell>
          <cell r="T888">
            <v>1956.3258000000001</v>
          </cell>
          <cell r="U888">
            <v>3</v>
          </cell>
        </row>
        <row r="889">
          <cell r="A889" t="str">
            <v>FRN18.5LM1S-4EA</v>
          </cell>
          <cell r="B889" t="str">
            <v>GS090950</v>
          </cell>
          <cell r="C889">
            <v>14</v>
          </cell>
          <cell r="D889" t="str">
            <v>GI091221</v>
          </cell>
          <cell r="E889">
            <v>20090317</v>
          </cell>
          <cell r="F889" t="str">
            <v>7957</v>
          </cell>
          <cell r="G889" t="str">
            <v>SCHMITT AUFZ?GE GMBH</v>
          </cell>
          <cell r="H889" t="str">
            <v>STOCK SALES</v>
          </cell>
          <cell r="I889">
            <v>39</v>
          </cell>
          <cell r="J889" t="str">
            <v>Mar-2009</v>
          </cell>
          <cell r="K889" t="str">
            <v>Mar-2009</v>
          </cell>
          <cell r="L889" t="str">
            <v>GF</v>
          </cell>
          <cell r="M889" t="str">
            <v>INVERTER</v>
          </cell>
          <cell r="N889" t="str">
            <v>PCS</v>
          </cell>
          <cell r="O889">
            <v>46</v>
          </cell>
          <cell r="P889">
            <v>652</v>
          </cell>
          <cell r="Q889" t="str">
            <v>LIFT</v>
          </cell>
          <cell r="R889">
            <v>0</v>
          </cell>
          <cell r="S889">
            <v>652.10860000000002</v>
          </cell>
          <cell r="T889">
            <v>652.10860000000002</v>
          </cell>
          <cell r="U889">
            <v>1</v>
          </cell>
        </row>
        <row r="890">
          <cell r="A890" t="str">
            <v>FRN18.5LM1S-4EA</v>
          </cell>
          <cell r="B890" t="str">
            <v>GS090958</v>
          </cell>
          <cell r="C890">
            <v>8</v>
          </cell>
          <cell r="D890" t="str">
            <v>GI091229</v>
          </cell>
          <cell r="E890">
            <v>20090318</v>
          </cell>
          <cell r="F890" t="str">
            <v>7215</v>
          </cell>
          <cell r="G890" t="str">
            <v>AMTEK SPOL. S R. O. SP. Z O. O.</v>
          </cell>
          <cell r="H890" t="str">
            <v>STOCK SALES</v>
          </cell>
          <cell r="I890">
            <v>38</v>
          </cell>
          <cell r="J890" t="str">
            <v>Mar-2009</v>
          </cell>
          <cell r="K890" t="str">
            <v>Mar-2009</v>
          </cell>
          <cell r="L890" t="str">
            <v>GF</v>
          </cell>
          <cell r="M890" t="str">
            <v>INVERTER</v>
          </cell>
          <cell r="N890" t="str">
            <v>PCS</v>
          </cell>
          <cell r="O890">
            <v>46</v>
          </cell>
          <cell r="P890">
            <v>652</v>
          </cell>
          <cell r="Q890" t="str">
            <v>LIFT</v>
          </cell>
          <cell r="R890">
            <v>0</v>
          </cell>
          <cell r="S890">
            <v>652.10860000000002</v>
          </cell>
          <cell r="T890">
            <v>652.10860000000002</v>
          </cell>
          <cell r="U890">
            <v>1</v>
          </cell>
        </row>
        <row r="891">
          <cell r="A891" t="str">
            <v>FRN18.5LM1S-4EA</v>
          </cell>
          <cell r="B891" t="str">
            <v>GS090937</v>
          </cell>
          <cell r="C891">
            <v>5</v>
          </cell>
          <cell r="D891" t="str">
            <v>GI091427</v>
          </cell>
          <cell r="E891">
            <v>20090326</v>
          </cell>
          <cell r="F891" t="str">
            <v>7710</v>
          </cell>
          <cell r="G891" t="str">
            <v>NEW LIFT GMBH</v>
          </cell>
          <cell r="H891" t="str">
            <v>STOCK SALES</v>
          </cell>
          <cell r="I891">
            <v>37</v>
          </cell>
          <cell r="J891" t="str">
            <v>Mar-2009</v>
          </cell>
          <cell r="K891" t="str">
            <v>Mar-2009</v>
          </cell>
          <cell r="L891" t="str">
            <v>GF</v>
          </cell>
          <cell r="M891" t="str">
            <v>INVERTER</v>
          </cell>
          <cell r="N891" t="str">
            <v>PCS</v>
          </cell>
          <cell r="O891">
            <v>46</v>
          </cell>
          <cell r="P891">
            <v>652</v>
          </cell>
          <cell r="Q891" t="str">
            <v>LIFT</v>
          </cell>
          <cell r="R891">
            <v>0</v>
          </cell>
          <cell r="S891">
            <v>652.10860000000002</v>
          </cell>
          <cell r="T891">
            <v>652.10860000000002</v>
          </cell>
          <cell r="U891">
            <v>1</v>
          </cell>
        </row>
        <row r="892">
          <cell r="A892" t="str">
            <v>FRN22LM1S-4EA</v>
          </cell>
          <cell r="B892" t="str">
            <v>GS090853</v>
          </cell>
          <cell r="C892">
            <v>5</v>
          </cell>
          <cell r="D892" t="str">
            <v>GI091126</v>
          </cell>
          <cell r="E892">
            <v>20090310</v>
          </cell>
          <cell r="F892" t="str">
            <v>7489</v>
          </cell>
          <cell r="G892" t="str">
            <v>ALPHA MOTION S. A.</v>
          </cell>
          <cell r="H892" t="str">
            <v>STOCK SALES</v>
          </cell>
          <cell r="I892">
            <v>64</v>
          </cell>
          <cell r="J892" t="str">
            <v>Mar-2009</v>
          </cell>
          <cell r="K892" t="str">
            <v>Mar-2009</v>
          </cell>
          <cell r="L892" t="str">
            <v>GF</v>
          </cell>
          <cell r="M892" t="str">
            <v>INVERTER</v>
          </cell>
          <cell r="N892" t="str">
            <v>PCS</v>
          </cell>
          <cell r="O892">
            <v>32</v>
          </cell>
          <cell r="P892">
            <v>748</v>
          </cell>
          <cell r="Q892" t="str">
            <v>LIFT</v>
          </cell>
          <cell r="R892">
            <v>0</v>
          </cell>
          <cell r="S892">
            <v>747.79110000000003</v>
          </cell>
          <cell r="T892">
            <v>2243.3733000000002</v>
          </cell>
          <cell r="U892">
            <v>3</v>
          </cell>
        </row>
        <row r="893">
          <cell r="A893" t="str">
            <v>FRN5.5LM1S-2EA</v>
          </cell>
          <cell r="B893" t="str">
            <v>GS084101</v>
          </cell>
          <cell r="C893">
            <v>1</v>
          </cell>
          <cell r="D893" t="str">
            <v>GI091480</v>
          </cell>
          <cell r="E893">
            <v>20090331</v>
          </cell>
          <cell r="F893" t="str">
            <v>4450</v>
          </cell>
          <cell r="G893" t="str">
            <v>FUJI ELECTRIC FA SUCURSAL EN ESPA?A</v>
          </cell>
          <cell r="H893" t="str">
            <v>STOCK SALES</v>
          </cell>
          <cell r="I893">
            <v>0</v>
          </cell>
          <cell r="J893" t="str">
            <v>Mar-2009</v>
          </cell>
          <cell r="K893" t="str">
            <v>Mar-2009</v>
          </cell>
          <cell r="L893" t="str">
            <v>GF</v>
          </cell>
          <cell r="M893" t="str">
            <v>INVERTER</v>
          </cell>
          <cell r="N893" t="str">
            <v>PCS</v>
          </cell>
          <cell r="O893">
            <v>9</v>
          </cell>
          <cell r="P893">
            <v>336</v>
          </cell>
          <cell r="Q893" t="str">
            <v>LIFT</v>
          </cell>
          <cell r="R893">
            <v>0</v>
          </cell>
          <cell r="S893">
            <v>335.99</v>
          </cell>
          <cell r="T893">
            <v>8063.76</v>
          </cell>
          <cell r="U893">
            <v>24</v>
          </cell>
        </row>
        <row r="894">
          <cell r="A894" t="str">
            <v>FRN5.5LM1S-4E</v>
          </cell>
          <cell r="B894" t="str">
            <v>GS090972</v>
          </cell>
          <cell r="C894">
            <v>2</v>
          </cell>
          <cell r="D894" t="str">
            <v>GI091279</v>
          </cell>
          <cell r="E894">
            <v>20090323</v>
          </cell>
          <cell r="F894" t="str">
            <v>4021</v>
          </cell>
          <cell r="G894" t="str">
            <v>BORGALTO, S.R.L.</v>
          </cell>
          <cell r="H894" t="str">
            <v>STOCK SALES</v>
          </cell>
          <cell r="I894">
            <v>116</v>
          </cell>
          <cell r="J894" t="str">
            <v>Mar-2009</v>
          </cell>
          <cell r="K894" t="str">
            <v>Mar-2009</v>
          </cell>
          <cell r="L894" t="str">
            <v>GF</v>
          </cell>
          <cell r="M894" t="str">
            <v>INVERTER</v>
          </cell>
          <cell r="N894" t="str">
            <v>PCS</v>
          </cell>
          <cell r="O894">
            <v>123</v>
          </cell>
          <cell r="P894">
            <v>336</v>
          </cell>
          <cell r="Q894" t="str">
            <v>LIFT</v>
          </cell>
          <cell r="R894">
            <v>0</v>
          </cell>
          <cell r="S894">
            <v>336.2</v>
          </cell>
          <cell r="T894">
            <v>2353.4</v>
          </cell>
          <cell r="U894">
            <v>7</v>
          </cell>
        </row>
        <row r="895">
          <cell r="A895" t="str">
            <v>FRN5.5LM1S-4EA</v>
          </cell>
          <cell r="B895" t="str">
            <v>GS090638</v>
          </cell>
          <cell r="C895">
            <v>1</v>
          </cell>
          <cell r="D895" t="str">
            <v>GI091243</v>
          </cell>
          <cell r="E895">
            <v>20090319</v>
          </cell>
          <cell r="F895" t="str">
            <v>7848</v>
          </cell>
          <cell r="G895" t="str">
            <v>LM LIFTMATERIAL GMBH</v>
          </cell>
          <cell r="H895" t="str">
            <v>STOCK SALES</v>
          </cell>
          <cell r="I895">
            <v>463</v>
          </cell>
          <cell r="J895" t="str">
            <v>Mar-2009</v>
          </cell>
          <cell r="K895" t="str">
            <v>Mar-2009</v>
          </cell>
          <cell r="L895" t="str">
            <v>GF</v>
          </cell>
          <cell r="M895" t="str">
            <v>INVERTER</v>
          </cell>
          <cell r="N895" t="str">
            <v>PCS</v>
          </cell>
          <cell r="O895">
            <v>306</v>
          </cell>
          <cell r="P895">
            <v>309</v>
          </cell>
          <cell r="Q895" t="str">
            <v>LIFT</v>
          </cell>
          <cell r="R895">
            <v>0</v>
          </cell>
          <cell r="S895">
            <v>308.64089999999999</v>
          </cell>
          <cell r="T895">
            <v>4629.6134999999995</v>
          </cell>
          <cell r="U895">
            <v>15</v>
          </cell>
        </row>
        <row r="896">
          <cell r="A896" t="str">
            <v>FRN5.5LM1S-4EA</v>
          </cell>
          <cell r="B896" t="str">
            <v>GS091024</v>
          </cell>
          <cell r="C896">
            <v>9</v>
          </cell>
          <cell r="D896" t="str">
            <v>GI091284</v>
          </cell>
          <cell r="E896">
            <v>20090320</v>
          </cell>
          <cell r="F896" t="str">
            <v>7506</v>
          </cell>
          <cell r="G896" t="str">
            <v>ELECTROBLUE SRL</v>
          </cell>
          <cell r="H896" t="str">
            <v>STOCK SALES</v>
          </cell>
          <cell r="I896">
            <v>461</v>
          </cell>
          <cell r="J896" t="str">
            <v>Mar-2009</v>
          </cell>
          <cell r="K896" t="str">
            <v>Mar-2009</v>
          </cell>
          <cell r="L896" t="str">
            <v>GF</v>
          </cell>
          <cell r="M896" t="str">
            <v>INVERTER</v>
          </cell>
          <cell r="N896" t="str">
            <v>PCS</v>
          </cell>
          <cell r="O896">
            <v>306</v>
          </cell>
          <cell r="P896">
            <v>309</v>
          </cell>
          <cell r="Q896" t="str">
            <v>LIFT</v>
          </cell>
          <cell r="R896">
            <v>0</v>
          </cell>
          <cell r="S896">
            <v>308.64089999999999</v>
          </cell>
          <cell r="T896">
            <v>617.28179999999998</v>
          </cell>
          <cell r="U896">
            <v>2</v>
          </cell>
        </row>
        <row r="897">
          <cell r="A897" t="str">
            <v>FRN5.5LM1S-4EA</v>
          </cell>
          <cell r="B897" t="str">
            <v>GS091067</v>
          </cell>
          <cell r="C897">
            <v>1</v>
          </cell>
          <cell r="D897" t="str">
            <v>GI091314</v>
          </cell>
          <cell r="E897">
            <v>20090323</v>
          </cell>
          <cell r="F897" t="str">
            <v>7215</v>
          </cell>
          <cell r="G897" t="str">
            <v>AMTEK SPOL. S R. O. SP. Z O. O.</v>
          </cell>
          <cell r="H897" t="str">
            <v>STOCK SALES</v>
          </cell>
          <cell r="I897">
            <v>451</v>
          </cell>
          <cell r="J897" t="str">
            <v>Mar-2009</v>
          </cell>
          <cell r="K897" t="str">
            <v>Mar-2009</v>
          </cell>
          <cell r="L897" t="str">
            <v>GF</v>
          </cell>
          <cell r="M897" t="str">
            <v>INVERTER</v>
          </cell>
          <cell r="N897" t="str">
            <v>PCS</v>
          </cell>
          <cell r="O897">
            <v>306</v>
          </cell>
          <cell r="P897">
            <v>309</v>
          </cell>
          <cell r="Q897" t="str">
            <v>LIFT</v>
          </cell>
          <cell r="R897">
            <v>0</v>
          </cell>
          <cell r="S897">
            <v>308.64089999999999</v>
          </cell>
          <cell r="T897">
            <v>3086.4089999999997</v>
          </cell>
          <cell r="U897">
            <v>10</v>
          </cell>
        </row>
        <row r="898">
          <cell r="A898" t="str">
            <v>FRN5.5LM1S-4EA</v>
          </cell>
          <cell r="B898" t="str">
            <v>GS091134</v>
          </cell>
          <cell r="C898">
            <v>1</v>
          </cell>
          <cell r="D898" t="str">
            <v>GI091409</v>
          </cell>
          <cell r="E898">
            <v>20090326</v>
          </cell>
          <cell r="F898" t="str">
            <v>4450</v>
          </cell>
          <cell r="G898" t="str">
            <v>FUJI ELECTRIC FA SUCURSAL EN ESPA?A</v>
          </cell>
          <cell r="H898" t="str">
            <v>STOCK SALES</v>
          </cell>
          <cell r="I898">
            <v>351</v>
          </cell>
          <cell r="J898" t="str">
            <v>Mar-2009</v>
          </cell>
          <cell r="K898" t="str">
            <v>Mar-2009</v>
          </cell>
          <cell r="L898" t="str">
            <v>GF</v>
          </cell>
          <cell r="M898" t="str">
            <v>INVERTER</v>
          </cell>
          <cell r="N898" t="str">
            <v>PCS</v>
          </cell>
          <cell r="O898">
            <v>306</v>
          </cell>
          <cell r="P898">
            <v>309</v>
          </cell>
          <cell r="Q898" t="str">
            <v>LIFT</v>
          </cell>
          <cell r="R898">
            <v>0</v>
          </cell>
          <cell r="S898">
            <v>308.64089999999999</v>
          </cell>
          <cell r="T898">
            <v>30864.09</v>
          </cell>
          <cell r="U898">
            <v>100</v>
          </cell>
        </row>
        <row r="899">
          <cell r="A899" t="str">
            <v>FRN5.5LM1S-4EA</v>
          </cell>
          <cell r="B899" t="str">
            <v>GS091116</v>
          </cell>
          <cell r="C899">
            <v>7</v>
          </cell>
          <cell r="D899" t="str">
            <v>GI091396</v>
          </cell>
          <cell r="E899">
            <v>20090326</v>
          </cell>
          <cell r="F899" t="str">
            <v>4380</v>
          </cell>
          <cell r="G899" t="str">
            <v>AMTEK,  SPOL. S R.0.</v>
          </cell>
          <cell r="H899" t="str">
            <v>STOCK SALES</v>
          </cell>
          <cell r="I899">
            <v>347</v>
          </cell>
          <cell r="J899" t="str">
            <v>Mar-2009</v>
          </cell>
          <cell r="K899" t="str">
            <v>Mar-2009</v>
          </cell>
          <cell r="L899" t="str">
            <v>GF</v>
          </cell>
          <cell r="M899" t="str">
            <v>INVERTER</v>
          </cell>
          <cell r="N899" t="str">
            <v>PCS</v>
          </cell>
          <cell r="O899">
            <v>306</v>
          </cell>
          <cell r="P899">
            <v>309</v>
          </cell>
          <cell r="Q899" t="str">
            <v>LIFT</v>
          </cell>
          <cell r="R899">
            <v>0</v>
          </cell>
          <cell r="S899">
            <v>308.64089999999999</v>
          </cell>
          <cell r="T899">
            <v>1234.5636</v>
          </cell>
          <cell r="U899">
            <v>4</v>
          </cell>
        </row>
        <row r="900">
          <cell r="A900" t="str">
            <v>FRN5.5LM1S-4EA</v>
          </cell>
          <cell r="B900" t="str">
            <v>GS091125</v>
          </cell>
          <cell r="C900">
            <v>6</v>
          </cell>
          <cell r="D900" t="str">
            <v>GI091419</v>
          </cell>
          <cell r="E900">
            <v>20090326</v>
          </cell>
          <cell r="F900" t="str">
            <v>7760</v>
          </cell>
          <cell r="G900" t="str">
            <v>BIMEX SRL</v>
          </cell>
          <cell r="H900" t="str">
            <v>STOCK SALES</v>
          </cell>
          <cell r="I900">
            <v>346</v>
          </cell>
          <cell r="J900" t="str">
            <v>Mar-2009</v>
          </cell>
          <cell r="K900" t="str">
            <v>Mar-2009</v>
          </cell>
          <cell r="L900" t="str">
            <v>GF</v>
          </cell>
          <cell r="M900" t="str">
            <v>INVERTER</v>
          </cell>
          <cell r="N900" t="str">
            <v>PCS</v>
          </cell>
          <cell r="O900">
            <v>306</v>
          </cell>
          <cell r="P900">
            <v>309</v>
          </cell>
          <cell r="Q900" t="str">
            <v>LIFT</v>
          </cell>
          <cell r="R900">
            <v>0</v>
          </cell>
          <cell r="S900">
            <v>308.64089999999999</v>
          </cell>
          <cell r="T900">
            <v>308.64089999999999</v>
          </cell>
          <cell r="U900">
            <v>1</v>
          </cell>
        </row>
        <row r="901">
          <cell r="A901" t="str">
            <v>FRN5.5LM1S-4EA</v>
          </cell>
          <cell r="B901" t="str">
            <v>GS090937</v>
          </cell>
          <cell r="C901">
            <v>1</v>
          </cell>
          <cell r="D901" t="str">
            <v>GI091427</v>
          </cell>
          <cell r="E901">
            <v>20090326</v>
          </cell>
          <cell r="F901" t="str">
            <v>7710</v>
          </cell>
          <cell r="G901" t="str">
            <v>NEW LIFT GMBH</v>
          </cell>
          <cell r="H901" t="str">
            <v>STOCK SALES</v>
          </cell>
          <cell r="I901">
            <v>342</v>
          </cell>
          <cell r="J901" t="str">
            <v>Mar-2009</v>
          </cell>
          <cell r="K901" t="str">
            <v>Mar-2009</v>
          </cell>
          <cell r="L901" t="str">
            <v>GF</v>
          </cell>
          <cell r="M901" t="str">
            <v>INVERTER</v>
          </cell>
          <cell r="N901" t="str">
            <v>PCS</v>
          </cell>
          <cell r="O901">
            <v>306</v>
          </cell>
          <cell r="P901">
            <v>309</v>
          </cell>
          <cell r="Q901" t="str">
            <v>LIFT</v>
          </cell>
          <cell r="R901">
            <v>0</v>
          </cell>
          <cell r="S901">
            <v>308.64089999999999</v>
          </cell>
          <cell r="T901">
            <v>1234.5636</v>
          </cell>
          <cell r="U901">
            <v>4</v>
          </cell>
        </row>
        <row r="902">
          <cell r="A902" t="str">
            <v>FRN5.5LM1S-4EA</v>
          </cell>
          <cell r="B902" t="str">
            <v>GS090598</v>
          </cell>
          <cell r="C902">
            <v>4</v>
          </cell>
          <cell r="D902" t="str">
            <v>GI091405</v>
          </cell>
          <cell r="E902">
            <v>20090326</v>
          </cell>
          <cell r="F902" t="str">
            <v>4450</v>
          </cell>
          <cell r="G902" t="str">
            <v>FUJI ELECTRIC FA SUCURSAL EN ESPA?A</v>
          </cell>
          <cell r="H902" t="str">
            <v>STOCK SALES</v>
          </cell>
          <cell r="I902">
            <v>267</v>
          </cell>
          <cell r="J902" t="str">
            <v>Mar-2009</v>
          </cell>
          <cell r="K902" t="str">
            <v>Mar-2009</v>
          </cell>
          <cell r="L902" t="str">
            <v>GF</v>
          </cell>
          <cell r="M902" t="str">
            <v>INVERTER</v>
          </cell>
          <cell r="N902" t="str">
            <v>PCS</v>
          </cell>
          <cell r="O902">
            <v>306</v>
          </cell>
          <cell r="P902">
            <v>309</v>
          </cell>
          <cell r="Q902" t="str">
            <v>LIFT</v>
          </cell>
          <cell r="R902">
            <v>0</v>
          </cell>
          <cell r="S902">
            <v>308.64089999999999</v>
          </cell>
          <cell r="T902">
            <v>23148.067499999997</v>
          </cell>
          <cell r="U902">
            <v>75</v>
          </cell>
        </row>
        <row r="903">
          <cell r="A903" t="str">
            <v>FRN5.5LM1S-4EA</v>
          </cell>
          <cell r="B903" t="str">
            <v>GS091182</v>
          </cell>
          <cell r="C903">
            <v>1</v>
          </cell>
          <cell r="D903" t="str">
            <v>GI091471</v>
          </cell>
          <cell r="E903">
            <v>20090330</v>
          </cell>
          <cell r="F903" t="str">
            <v>7215</v>
          </cell>
          <cell r="G903" t="str">
            <v>AMTEK SPOL. S R. O. SP. Z O. O.</v>
          </cell>
          <cell r="H903" t="str">
            <v>STOCK SALES</v>
          </cell>
          <cell r="I903">
            <v>252</v>
          </cell>
          <cell r="J903" t="str">
            <v>Mar-2009</v>
          </cell>
          <cell r="K903" t="str">
            <v>Mar-2009</v>
          </cell>
          <cell r="L903" t="str">
            <v>GF</v>
          </cell>
          <cell r="M903" t="str">
            <v>INVERTER</v>
          </cell>
          <cell r="N903" t="str">
            <v>PCS</v>
          </cell>
          <cell r="O903">
            <v>306</v>
          </cell>
          <cell r="P903">
            <v>309</v>
          </cell>
          <cell r="Q903" t="str">
            <v>LIFT</v>
          </cell>
          <cell r="R903">
            <v>0</v>
          </cell>
          <cell r="S903">
            <v>308.64089999999999</v>
          </cell>
          <cell r="T903">
            <v>4629.6134999999995</v>
          </cell>
          <cell r="U903">
            <v>15</v>
          </cell>
        </row>
        <row r="904">
          <cell r="A904" t="str">
            <v>FRN5.5LM1S-4EA</v>
          </cell>
          <cell r="B904" t="str">
            <v>GS091051</v>
          </cell>
          <cell r="C904">
            <v>1</v>
          </cell>
          <cell r="D904" t="str">
            <v>GI091466</v>
          </cell>
          <cell r="E904">
            <v>20090330</v>
          </cell>
          <cell r="F904" t="str">
            <v>7684</v>
          </cell>
          <cell r="G904" t="str">
            <v>BEG S.R.L.</v>
          </cell>
          <cell r="H904" t="str">
            <v>STOCK SALES</v>
          </cell>
          <cell r="I904">
            <v>232</v>
          </cell>
          <cell r="J904" t="str">
            <v>Mar-2009</v>
          </cell>
          <cell r="K904" t="str">
            <v>Mar-2009</v>
          </cell>
          <cell r="L904" t="str">
            <v>GF</v>
          </cell>
          <cell r="M904" t="str">
            <v>INVERTER</v>
          </cell>
          <cell r="N904" t="str">
            <v>PCS</v>
          </cell>
          <cell r="O904">
            <v>306</v>
          </cell>
          <cell r="P904">
            <v>309</v>
          </cell>
          <cell r="Q904" t="str">
            <v>LIFT</v>
          </cell>
          <cell r="R904">
            <v>0</v>
          </cell>
          <cell r="S904">
            <v>308.64089999999999</v>
          </cell>
          <cell r="T904">
            <v>6172.8179999999993</v>
          </cell>
          <cell r="U904">
            <v>20</v>
          </cell>
        </row>
        <row r="905">
          <cell r="A905" t="str">
            <v>FRN5.5LM1S-4SD</v>
          </cell>
          <cell r="B905" t="str">
            <v>GS090435</v>
          </cell>
          <cell r="C905">
            <v>1</v>
          </cell>
          <cell r="D905" t="str">
            <v>GI091030</v>
          </cell>
          <cell r="E905">
            <v>20090305</v>
          </cell>
          <cell r="F905" t="str">
            <v>7716</v>
          </cell>
          <cell r="G905" t="str">
            <v>MEA</v>
          </cell>
          <cell r="H905" t="str">
            <v>STOCK SALES</v>
          </cell>
          <cell r="I905">
            <v>153</v>
          </cell>
          <cell r="J905" t="str">
            <v>Mar-2009</v>
          </cell>
          <cell r="K905" t="str">
            <v>Mar-2009</v>
          </cell>
          <cell r="L905" t="str">
            <v>GF</v>
          </cell>
          <cell r="M905" t="str">
            <v>INVERTER</v>
          </cell>
          <cell r="N905" t="str">
            <v>PCS</v>
          </cell>
          <cell r="O905">
            <v>0</v>
          </cell>
          <cell r="P905">
            <v>303</v>
          </cell>
          <cell r="Q905" t="str">
            <v>LIFT</v>
          </cell>
          <cell r="R905">
            <v>0</v>
          </cell>
          <cell r="S905">
            <v>302.60000000000002</v>
          </cell>
          <cell r="T905">
            <v>8170.2</v>
          </cell>
          <cell r="U905">
            <v>27</v>
          </cell>
        </row>
        <row r="906">
          <cell r="A906" t="str">
            <v>FRN7.5LM1S-4EA</v>
          </cell>
          <cell r="B906" t="str">
            <v>GS090811</v>
          </cell>
          <cell r="C906">
            <v>1</v>
          </cell>
          <cell r="D906" t="str">
            <v>GI091078</v>
          </cell>
          <cell r="E906">
            <v>20090305</v>
          </cell>
          <cell r="F906" t="str">
            <v>7860</v>
          </cell>
          <cell r="G906" t="str">
            <v>ORION AUFZUGSDIENST U. ELEKTROANLAGEN</v>
          </cell>
          <cell r="H906" t="str">
            <v>STOCK SALES</v>
          </cell>
          <cell r="I906">
            <v>298</v>
          </cell>
          <cell r="J906" t="str">
            <v>Mar-2009</v>
          </cell>
          <cell r="K906" t="str">
            <v>Mar-2009</v>
          </cell>
          <cell r="L906" t="str">
            <v>GF</v>
          </cell>
          <cell r="M906" t="str">
            <v>INVERTER</v>
          </cell>
          <cell r="N906" t="str">
            <v>PCS</v>
          </cell>
          <cell r="O906">
            <v>12</v>
          </cell>
          <cell r="P906">
            <v>303</v>
          </cell>
          <cell r="Q906" t="str">
            <v>LIFT</v>
          </cell>
          <cell r="R906">
            <v>0</v>
          </cell>
          <cell r="S906">
            <v>303.26499999999999</v>
          </cell>
          <cell r="T906">
            <v>303.26499999999999</v>
          </cell>
          <cell r="U906">
            <v>1</v>
          </cell>
        </row>
        <row r="907">
          <cell r="A907" t="str">
            <v>FRN7.5LM1S-4EA</v>
          </cell>
          <cell r="B907" t="str">
            <v>GS090748</v>
          </cell>
          <cell r="C907">
            <v>2</v>
          </cell>
          <cell r="D907" t="str">
            <v>GI091043</v>
          </cell>
          <cell r="E907">
            <v>20090305</v>
          </cell>
          <cell r="F907" t="str">
            <v>4380</v>
          </cell>
          <cell r="G907" t="str">
            <v>AMTEK,  SPOL. S R.0.</v>
          </cell>
          <cell r="H907" t="str">
            <v>STOCK SALES</v>
          </cell>
          <cell r="I907">
            <v>295</v>
          </cell>
          <cell r="J907" t="str">
            <v>Mar-2009</v>
          </cell>
          <cell r="K907" t="str">
            <v>Mar-2009</v>
          </cell>
          <cell r="L907" t="str">
            <v>GF</v>
          </cell>
          <cell r="M907" t="str">
            <v>INVERTER</v>
          </cell>
          <cell r="N907" t="str">
            <v>PCS</v>
          </cell>
          <cell r="O907">
            <v>12</v>
          </cell>
          <cell r="P907">
            <v>303</v>
          </cell>
          <cell r="Q907" t="str">
            <v>LIFT</v>
          </cell>
          <cell r="R907">
            <v>0</v>
          </cell>
          <cell r="S907">
            <v>303.26499999999999</v>
          </cell>
          <cell r="T907">
            <v>909.79499999999996</v>
          </cell>
          <cell r="U907">
            <v>3</v>
          </cell>
        </row>
        <row r="908">
          <cell r="A908" t="str">
            <v>FRN7.5LM1S-4EA</v>
          </cell>
          <cell r="B908" t="str">
            <v>GS090478</v>
          </cell>
          <cell r="C908">
            <v>1</v>
          </cell>
          <cell r="D908" t="str">
            <v>GI091082</v>
          </cell>
          <cell r="E908">
            <v>20090306</v>
          </cell>
          <cell r="F908" t="str">
            <v>7511</v>
          </cell>
          <cell r="G908" t="str">
            <v>D.M.G. S.P.A.</v>
          </cell>
          <cell r="H908" t="str">
            <v>STOCK SALES</v>
          </cell>
          <cell r="I908">
            <v>290</v>
          </cell>
          <cell r="J908" t="str">
            <v>Mar-2009</v>
          </cell>
          <cell r="K908" t="str">
            <v>Mar-2009</v>
          </cell>
          <cell r="L908" t="str">
            <v>GF</v>
          </cell>
          <cell r="M908" t="str">
            <v>INVERTER</v>
          </cell>
          <cell r="N908" t="str">
            <v>PCS</v>
          </cell>
          <cell r="O908">
            <v>12</v>
          </cell>
          <cell r="P908">
            <v>303</v>
          </cell>
          <cell r="Q908" t="str">
            <v>LIFT</v>
          </cell>
          <cell r="R908">
            <v>0</v>
          </cell>
          <cell r="S908">
            <v>303.26499999999999</v>
          </cell>
          <cell r="T908">
            <v>1516.325</v>
          </cell>
          <cell r="U908">
            <v>5</v>
          </cell>
        </row>
        <row r="909">
          <cell r="A909" t="str">
            <v>FRN7.5LM1S-4EA</v>
          </cell>
          <cell r="B909" t="str">
            <v>GS090852</v>
          </cell>
          <cell r="C909">
            <v>3</v>
          </cell>
          <cell r="D909" t="str">
            <v>GI091125</v>
          </cell>
          <cell r="E909">
            <v>20090310</v>
          </cell>
          <cell r="F909" t="str">
            <v>7489</v>
          </cell>
          <cell r="G909" t="str">
            <v>ALPHA MOTION S. A.</v>
          </cell>
          <cell r="H909" t="str">
            <v>STOCK SALES</v>
          </cell>
          <cell r="I909">
            <v>328</v>
          </cell>
          <cell r="J909" t="str">
            <v>Mar-2009</v>
          </cell>
          <cell r="K909" t="str">
            <v>Mar-2009</v>
          </cell>
          <cell r="L909" t="str">
            <v>GF</v>
          </cell>
          <cell r="M909" t="str">
            <v>INVERTER</v>
          </cell>
          <cell r="N909" t="str">
            <v>PCS</v>
          </cell>
          <cell r="O909">
            <v>12</v>
          </cell>
          <cell r="P909">
            <v>303</v>
          </cell>
          <cell r="Q909" t="str">
            <v>LIFT</v>
          </cell>
          <cell r="R909">
            <v>0</v>
          </cell>
          <cell r="S909">
            <v>303.24430000000001</v>
          </cell>
          <cell r="T909">
            <v>3032.4430000000002</v>
          </cell>
          <cell r="U909">
            <v>10</v>
          </cell>
        </row>
        <row r="910">
          <cell r="A910" t="str">
            <v>FRN7.5LM1S-4EA</v>
          </cell>
          <cell r="B910" t="str">
            <v>GS090961</v>
          </cell>
          <cell r="C910">
            <v>12</v>
          </cell>
          <cell r="D910" t="str">
            <v>GI091192</v>
          </cell>
          <cell r="E910">
            <v>20090313</v>
          </cell>
          <cell r="F910" t="str">
            <v>4380</v>
          </cell>
          <cell r="G910" t="str">
            <v>AMTEK,  SPOL. S R.0.</v>
          </cell>
          <cell r="H910" t="str">
            <v>STOCK SALES</v>
          </cell>
          <cell r="I910">
            <v>320</v>
          </cell>
          <cell r="J910" t="str">
            <v>Mar-2009</v>
          </cell>
          <cell r="K910" t="str">
            <v>Mar-2009</v>
          </cell>
          <cell r="L910" t="str">
            <v>GF</v>
          </cell>
          <cell r="M910" t="str">
            <v>INVERTER</v>
          </cell>
          <cell r="N910" t="str">
            <v>PCS</v>
          </cell>
          <cell r="O910">
            <v>12</v>
          </cell>
          <cell r="P910">
            <v>303</v>
          </cell>
          <cell r="Q910" t="str">
            <v>LIFT</v>
          </cell>
          <cell r="R910">
            <v>0</v>
          </cell>
          <cell r="S910">
            <v>303.24430000000001</v>
          </cell>
          <cell r="T910">
            <v>2425.9544000000001</v>
          </cell>
          <cell r="U910">
            <v>8</v>
          </cell>
        </row>
        <row r="911">
          <cell r="A911" t="str">
            <v>FRN7.5LM1S-4EA</v>
          </cell>
          <cell r="B911" t="str">
            <v>GS084182</v>
          </cell>
          <cell r="C911">
            <v>6</v>
          </cell>
          <cell r="D911" t="str">
            <v>GI091183</v>
          </cell>
          <cell r="E911">
            <v>20090313</v>
          </cell>
          <cell r="F911" t="str">
            <v>7489</v>
          </cell>
          <cell r="G911" t="str">
            <v>ALPHA MOTION S. A.</v>
          </cell>
          <cell r="H911" t="str">
            <v>STOCK SALES</v>
          </cell>
          <cell r="I911">
            <v>314</v>
          </cell>
          <cell r="J911" t="str">
            <v>Mar-2009</v>
          </cell>
          <cell r="K911" t="str">
            <v>Mar-2009</v>
          </cell>
          <cell r="L911" t="str">
            <v>GF</v>
          </cell>
          <cell r="M911" t="str">
            <v>INVERTER</v>
          </cell>
          <cell r="N911" t="str">
            <v>PCS</v>
          </cell>
          <cell r="O911">
            <v>12</v>
          </cell>
          <cell r="P911">
            <v>303</v>
          </cell>
          <cell r="Q911" t="str">
            <v>LIFT</v>
          </cell>
          <cell r="R911">
            <v>0</v>
          </cell>
          <cell r="S911">
            <v>303.24430000000001</v>
          </cell>
          <cell r="T911">
            <v>1819.4657999999999</v>
          </cell>
          <cell r="U911">
            <v>6</v>
          </cell>
        </row>
        <row r="912">
          <cell r="A912" t="str">
            <v>FRN7.5LM1S-4EA</v>
          </cell>
          <cell r="B912" t="str">
            <v>GS090954</v>
          </cell>
          <cell r="C912">
            <v>3</v>
          </cell>
          <cell r="D912" t="str">
            <v>GI091186</v>
          </cell>
          <cell r="E912">
            <v>20090316</v>
          </cell>
          <cell r="F912" t="str">
            <v>7489</v>
          </cell>
          <cell r="G912" t="str">
            <v>ALPHA MOTION S. A.</v>
          </cell>
          <cell r="H912" t="str">
            <v>STOCK SALES</v>
          </cell>
          <cell r="I912">
            <v>339</v>
          </cell>
          <cell r="J912" t="str">
            <v>Mar-2009</v>
          </cell>
          <cell r="K912" t="str">
            <v>Mar-2009</v>
          </cell>
          <cell r="L912" t="str">
            <v>GF</v>
          </cell>
          <cell r="M912" t="str">
            <v>INVERTER</v>
          </cell>
          <cell r="N912" t="str">
            <v>PCS</v>
          </cell>
          <cell r="O912">
            <v>12</v>
          </cell>
          <cell r="P912">
            <v>303</v>
          </cell>
          <cell r="Q912" t="str">
            <v>LIFT</v>
          </cell>
          <cell r="R912">
            <v>0</v>
          </cell>
          <cell r="S912">
            <v>303.39839999999998</v>
          </cell>
          <cell r="T912">
            <v>4550.9759999999997</v>
          </cell>
          <cell r="U912">
            <v>15</v>
          </cell>
        </row>
        <row r="913">
          <cell r="A913" t="str">
            <v>FRN7.5LM1S-4SD</v>
          </cell>
          <cell r="B913" t="str">
            <v>GS090564</v>
          </cell>
          <cell r="C913">
            <v>4</v>
          </cell>
          <cell r="D913" t="str">
            <v>GI091010</v>
          </cell>
          <cell r="E913">
            <v>20090305</v>
          </cell>
          <cell r="F913" t="str">
            <v>7716</v>
          </cell>
          <cell r="G913" t="str">
            <v>MEA</v>
          </cell>
          <cell r="H913" t="str">
            <v>STOCK SALES</v>
          </cell>
          <cell r="I913">
            <v>319</v>
          </cell>
          <cell r="J913" t="str">
            <v>Mar-2009</v>
          </cell>
          <cell r="K913" t="str">
            <v>Mar-2009</v>
          </cell>
          <cell r="L913" t="str">
            <v>GF</v>
          </cell>
          <cell r="M913" t="str">
            <v>INVERTER</v>
          </cell>
          <cell r="N913" t="str">
            <v>PCS</v>
          </cell>
          <cell r="O913">
            <v>339</v>
          </cell>
          <cell r="P913">
            <v>314</v>
          </cell>
          <cell r="Q913" t="str">
            <v>LIFT</v>
          </cell>
          <cell r="R913">
            <v>0</v>
          </cell>
          <cell r="S913">
            <v>313.6986</v>
          </cell>
          <cell r="T913">
            <v>6273.9719999999998</v>
          </cell>
          <cell r="U913">
            <v>20</v>
          </cell>
        </row>
        <row r="914">
          <cell r="A914" t="str">
            <v>FRN7.5LM1S-4SD</v>
          </cell>
          <cell r="B914" t="str">
            <v>GS090586</v>
          </cell>
          <cell r="C914">
            <v>2</v>
          </cell>
          <cell r="D914" t="str">
            <v>GI091011</v>
          </cell>
          <cell r="E914">
            <v>20090306</v>
          </cell>
          <cell r="F914" t="str">
            <v>7712</v>
          </cell>
          <cell r="G914" t="str">
            <v>SODIMAS</v>
          </cell>
          <cell r="H914" t="str">
            <v>STOCK SALES</v>
          </cell>
          <cell r="I914">
            <v>262</v>
          </cell>
          <cell r="J914" t="str">
            <v>Mar-2009</v>
          </cell>
          <cell r="K914" t="str">
            <v>Mar-2009</v>
          </cell>
          <cell r="L914" t="str">
            <v>GF</v>
          </cell>
          <cell r="M914" t="str">
            <v>INVERTER</v>
          </cell>
          <cell r="N914" t="str">
            <v>PCS</v>
          </cell>
          <cell r="O914">
            <v>339</v>
          </cell>
          <cell r="P914">
            <v>314</v>
          </cell>
          <cell r="Q914" t="str">
            <v>LIFT</v>
          </cell>
          <cell r="R914">
            <v>0</v>
          </cell>
          <cell r="S914">
            <v>313.6986</v>
          </cell>
          <cell r="T914">
            <v>17880.820199999998</v>
          </cell>
          <cell r="U914">
            <v>57</v>
          </cell>
        </row>
        <row r="915">
          <cell r="A915" t="str">
            <v>FRN7.5LM1S-4SD</v>
          </cell>
          <cell r="B915" t="str">
            <v>GS090739</v>
          </cell>
          <cell r="C915">
            <v>4</v>
          </cell>
          <cell r="D915" t="str">
            <v>GI091213</v>
          </cell>
          <cell r="E915">
            <v>20090317</v>
          </cell>
          <cell r="F915" t="str">
            <v>7712</v>
          </cell>
          <cell r="G915" t="str">
            <v>SODIMAS</v>
          </cell>
          <cell r="H915" t="str">
            <v>STOCK SALES</v>
          </cell>
          <cell r="I915">
            <v>253</v>
          </cell>
          <cell r="J915" t="str">
            <v>Mar-2009</v>
          </cell>
          <cell r="K915" t="str">
            <v>Mar-2009</v>
          </cell>
          <cell r="L915" t="str">
            <v>GF</v>
          </cell>
          <cell r="M915" t="str">
            <v>INVERTER</v>
          </cell>
          <cell r="N915" t="str">
            <v>PCS</v>
          </cell>
          <cell r="O915">
            <v>339</v>
          </cell>
          <cell r="P915">
            <v>314</v>
          </cell>
          <cell r="Q915" t="str">
            <v>LIFT</v>
          </cell>
          <cell r="R915">
            <v>0</v>
          </cell>
          <cell r="S915">
            <v>313.6986</v>
          </cell>
          <cell r="T915">
            <v>2823.2874000000002</v>
          </cell>
          <cell r="U915">
            <v>9</v>
          </cell>
        </row>
        <row r="916">
          <cell r="A916" t="str">
            <v>FRN7.5LM1S-4SD</v>
          </cell>
          <cell r="B916" t="str">
            <v>GS090846</v>
          </cell>
          <cell r="C916">
            <v>4</v>
          </cell>
          <cell r="D916" t="str">
            <v>GI091306</v>
          </cell>
          <cell r="E916">
            <v>20090325</v>
          </cell>
          <cell r="F916" t="str">
            <v>7712</v>
          </cell>
          <cell r="G916" t="str">
            <v>SODIMAS</v>
          </cell>
          <cell r="H916" t="str">
            <v>STOCK SALES</v>
          </cell>
          <cell r="I916">
            <v>252</v>
          </cell>
          <cell r="J916" t="str">
            <v>Mar-2009</v>
          </cell>
          <cell r="K916" t="str">
            <v>Mar-2009</v>
          </cell>
          <cell r="L916" t="str">
            <v>GF</v>
          </cell>
          <cell r="M916" t="str">
            <v>INVERTER</v>
          </cell>
          <cell r="N916" t="str">
            <v>PCS</v>
          </cell>
          <cell r="O916">
            <v>339</v>
          </cell>
          <cell r="P916">
            <v>314</v>
          </cell>
          <cell r="Q916" t="str">
            <v>LIFT</v>
          </cell>
          <cell r="R916">
            <v>0</v>
          </cell>
          <cell r="S916">
            <v>313.6986</v>
          </cell>
          <cell r="T916">
            <v>313.6986</v>
          </cell>
          <cell r="U916">
            <v>1</v>
          </cell>
        </row>
        <row r="917">
          <cell r="A917" t="str">
            <v>FRN37G1S-2J</v>
          </cell>
          <cell r="B917" t="str">
            <v>GS090795</v>
          </cell>
          <cell r="C917">
            <v>6</v>
          </cell>
          <cell r="D917" t="str">
            <v>GI091357</v>
          </cell>
          <cell r="E917">
            <v>20090324</v>
          </cell>
          <cell r="F917" t="str">
            <v>7532</v>
          </cell>
          <cell r="G917" t="str">
            <v>GEA GRASSO GMBH HALLE</v>
          </cell>
          <cell r="H917" t="str">
            <v>STOCK SALES</v>
          </cell>
          <cell r="I917">
            <v>1</v>
          </cell>
          <cell r="J917" t="str">
            <v>Mar-2009</v>
          </cell>
          <cell r="K917" t="str">
            <v>Mar-2009</v>
          </cell>
          <cell r="L917" t="str">
            <v>GF</v>
          </cell>
          <cell r="M917" t="str">
            <v>INVERTER</v>
          </cell>
          <cell r="N917" t="str">
            <v>PCS</v>
          </cell>
          <cell r="O917">
            <v>0</v>
          </cell>
          <cell r="P917">
            <v>1410</v>
          </cell>
          <cell r="Q917" t="str">
            <v>MEGA</v>
          </cell>
          <cell r="R917">
            <v>0</v>
          </cell>
          <cell r="S917">
            <v>1410.06</v>
          </cell>
          <cell r="T917">
            <v>1410.06</v>
          </cell>
          <cell r="U917">
            <v>1</v>
          </cell>
        </row>
        <row r="918">
          <cell r="A918" t="str">
            <v>FRN55G1S-2J</v>
          </cell>
          <cell r="B918" t="str">
            <v>GS090795</v>
          </cell>
          <cell r="C918">
            <v>1</v>
          </cell>
          <cell r="D918" t="str">
            <v>GI091357</v>
          </cell>
          <cell r="E918">
            <v>20090324</v>
          </cell>
          <cell r="F918" t="str">
            <v>7532</v>
          </cell>
          <cell r="G918" t="str">
            <v>GEA GRASSO GMBH HALLE</v>
          </cell>
          <cell r="H918" t="str">
            <v>STOCK SALES</v>
          </cell>
          <cell r="I918">
            <v>1</v>
          </cell>
          <cell r="J918" t="str">
            <v>Mar-2009</v>
          </cell>
          <cell r="K918" t="str">
            <v>Mar-2009</v>
          </cell>
          <cell r="L918" t="str">
            <v>GF</v>
          </cell>
          <cell r="M918" t="str">
            <v>INVERTER</v>
          </cell>
          <cell r="N918" t="str">
            <v>PCS</v>
          </cell>
          <cell r="O918">
            <v>0</v>
          </cell>
          <cell r="P918">
            <v>2633</v>
          </cell>
          <cell r="Q918" t="str">
            <v>MEGA</v>
          </cell>
          <cell r="R918">
            <v>0</v>
          </cell>
          <cell r="S918">
            <v>2633.2</v>
          </cell>
          <cell r="T918">
            <v>2633.2</v>
          </cell>
          <cell r="U918">
            <v>1</v>
          </cell>
        </row>
        <row r="919">
          <cell r="A919" t="str">
            <v>FRN0.2C1E-7E</v>
          </cell>
          <cell r="B919" t="str">
            <v>GS090800</v>
          </cell>
          <cell r="C919">
            <v>4</v>
          </cell>
          <cell r="D919" t="str">
            <v>GI090953</v>
          </cell>
          <cell r="E919">
            <v>20090303</v>
          </cell>
          <cell r="F919" t="str">
            <v>7097</v>
          </cell>
          <cell r="G919" t="str">
            <v>ATB BENELUX B.V.</v>
          </cell>
          <cell r="H919" t="str">
            <v>STOCK SALES</v>
          </cell>
          <cell r="I919">
            <v>68</v>
          </cell>
          <cell r="J919" t="str">
            <v>Mar-2009</v>
          </cell>
          <cell r="K919" t="str">
            <v>Mar-2009</v>
          </cell>
          <cell r="L919" t="str">
            <v>GF</v>
          </cell>
          <cell r="M919" t="str">
            <v>INVERTER</v>
          </cell>
          <cell r="N919" t="str">
            <v>PCS</v>
          </cell>
          <cell r="O919">
            <v>73</v>
          </cell>
          <cell r="P919">
            <v>76</v>
          </cell>
          <cell r="Q919" t="str">
            <v>MINI</v>
          </cell>
          <cell r="R919">
            <v>0</v>
          </cell>
          <cell r="S919">
            <v>75.657600000000002</v>
          </cell>
          <cell r="T919">
            <v>378.28800000000001</v>
          </cell>
          <cell r="U919">
            <v>5</v>
          </cell>
        </row>
        <row r="920">
          <cell r="A920" t="str">
            <v>FRN0.4C1E-7E</v>
          </cell>
          <cell r="B920" t="str">
            <v>GS091019</v>
          </cell>
          <cell r="C920">
            <v>2</v>
          </cell>
          <cell r="D920" t="str">
            <v>GI091263</v>
          </cell>
          <cell r="E920">
            <v>20090319</v>
          </cell>
          <cell r="F920" t="str">
            <v>4540</v>
          </cell>
          <cell r="G920" t="str">
            <v>PETER ELECTRONIC GMBH &amp; CO. KG</v>
          </cell>
          <cell r="H920" t="str">
            <v>STOCK SALES</v>
          </cell>
          <cell r="I920">
            <v>777</v>
          </cell>
          <cell r="J920" t="str">
            <v>Mar-2009</v>
          </cell>
          <cell r="K920" t="str">
            <v>Mar-2009</v>
          </cell>
          <cell r="L920" t="str">
            <v>GF</v>
          </cell>
          <cell r="M920" t="str">
            <v>INVERTER</v>
          </cell>
          <cell r="N920" t="str">
            <v>PCS</v>
          </cell>
          <cell r="O920">
            <v>804</v>
          </cell>
          <cell r="P920">
            <v>83</v>
          </cell>
          <cell r="Q920" t="str">
            <v>MINI</v>
          </cell>
          <cell r="R920">
            <v>0</v>
          </cell>
          <cell r="S920">
            <v>83.175399999999996</v>
          </cell>
          <cell r="T920">
            <v>249.52619999999999</v>
          </cell>
          <cell r="U920">
            <v>3</v>
          </cell>
        </row>
        <row r="921">
          <cell r="A921" t="str">
            <v>FRN0.4C1E-7E</v>
          </cell>
          <cell r="B921" t="str">
            <v>GS091068</v>
          </cell>
          <cell r="C921">
            <v>6</v>
          </cell>
          <cell r="D921" t="str">
            <v>GI091315</v>
          </cell>
          <cell r="E921">
            <v>20090323</v>
          </cell>
          <cell r="F921" t="str">
            <v>7271</v>
          </cell>
          <cell r="G921" t="str">
            <v>LOENNE SCANDINAVIA A. S. (S)</v>
          </cell>
          <cell r="H921" t="str">
            <v>STOCK SALES</v>
          </cell>
          <cell r="I921">
            <v>762</v>
          </cell>
          <cell r="J921" t="str">
            <v>Mar-2009</v>
          </cell>
          <cell r="K921" t="str">
            <v>Mar-2009</v>
          </cell>
          <cell r="L921" t="str">
            <v>GF</v>
          </cell>
          <cell r="M921" t="str">
            <v>INVERTER</v>
          </cell>
          <cell r="N921" t="str">
            <v>PCS</v>
          </cell>
          <cell r="O921">
            <v>804</v>
          </cell>
          <cell r="P921">
            <v>83</v>
          </cell>
          <cell r="Q921" t="str">
            <v>MINI</v>
          </cell>
          <cell r="R921">
            <v>0</v>
          </cell>
          <cell r="S921">
            <v>83.175399999999996</v>
          </cell>
          <cell r="T921">
            <v>1247.6309999999999</v>
          </cell>
          <cell r="U921">
            <v>15</v>
          </cell>
        </row>
        <row r="922">
          <cell r="A922" t="str">
            <v>FRN0.4C1E-7E</v>
          </cell>
          <cell r="B922" t="str">
            <v>GS090029</v>
          </cell>
          <cell r="C922">
            <v>5</v>
          </cell>
          <cell r="D922" t="str">
            <v>GI091276</v>
          </cell>
          <cell r="E922">
            <v>20090325</v>
          </cell>
          <cell r="F922" t="str">
            <v>7950</v>
          </cell>
          <cell r="G922" t="str">
            <v>FUJI ELECTRIC FA EUROPE (CH) GMBH</v>
          </cell>
          <cell r="H922" t="str">
            <v>STOCK SALES</v>
          </cell>
          <cell r="I922">
            <v>713</v>
          </cell>
          <cell r="J922" t="str">
            <v>Mar-2009</v>
          </cell>
          <cell r="K922" t="str">
            <v>Mar-2009</v>
          </cell>
          <cell r="L922" t="str">
            <v>GF</v>
          </cell>
          <cell r="M922" t="str">
            <v>INVERTER</v>
          </cell>
          <cell r="N922" t="str">
            <v>PCS</v>
          </cell>
          <cell r="O922">
            <v>804</v>
          </cell>
          <cell r="P922">
            <v>83</v>
          </cell>
          <cell r="Q922" t="str">
            <v>MINI</v>
          </cell>
          <cell r="R922">
            <v>0</v>
          </cell>
          <cell r="S922">
            <v>83.175399999999996</v>
          </cell>
          <cell r="T922">
            <v>4075.5945999999999</v>
          </cell>
          <cell r="U922">
            <v>49</v>
          </cell>
        </row>
        <row r="923">
          <cell r="A923" t="str">
            <v>FRN0.4C1E-7E</v>
          </cell>
          <cell r="B923" t="str">
            <v>GS090978</v>
          </cell>
          <cell r="C923">
            <v>1</v>
          </cell>
          <cell r="D923" t="str">
            <v>GI091307</v>
          </cell>
          <cell r="E923">
            <v>20090325</v>
          </cell>
          <cell r="F923" t="str">
            <v>7950</v>
          </cell>
          <cell r="G923" t="str">
            <v>FUJI ELECTRIC FA EUROPE (CH) GMBH</v>
          </cell>
          <cell r="H923" t="str">
            <v>STOCK SALES</v>
          </cell>
          <cell r="I923">
            <v>690</v>
          </cell>
          <cell r="J923" t="str">
            <v>Mar-2009</v>
          </cell>
          <cell r="K923" t="str">
            <v>Mar-2009</v>
          </cell>
          <cell r="L923" t="str">
            <v>GF</v>
          </cell>
          <cell r="M923" t="str">
            <v>INVERTER</v>
          </cell>
          <cell r="N923" t="str">
            <v>PCS</v>
          </cell>
          <cell r="O923">
            <v>804</v>
          </cell>
          <cell r="P923">
            <v>83</v>
          </cell>
          <cell r="Q923" t="str">
            <v>MINI</v>
          </cell>
          <cell r="R923">
            <v>0</v>
          </cell>
          <cell r="S923">
            <v>83.175399999999996</v>
          </cell>
          <cell r="T923">
            <v>1913.0341999999998</v>
          </cell>
          <cell r="U923">
            <v>23</v>
          </cell>
        </row>
        <row r="924">
          <cell r="A924" t="str">
            <v>FRN0.4C1E-7E</v>
          </cell>
          <cell r="B924" t="str">
            <v>GS091116</v>
          </cell>
          <cell r="C924">
            <v>1</v>
          </cell>
          <cell r="D924" t="str">
            <v>GI091396</v>
          </cell>
          <cell r="E924">
            <v>20090326</v>
          </cell>
          <cell r="F924" t="str">
            <v>4380</v>
          </cell>
          <cell r="G924" t="str">
            <v>AMTEK,  SPOL. S R.0.</v>
          </cell>
          <cell r="H924" t="str">
            <v>STOCK SALES</v>
          </cell>
          <cell r="I924">
            <v>689</v>
          </cell>
          <cell r="J924" t="str">
            <v>Mar-2009</v>
          </cell>
          <cell r="K924" t="str">
            <v>Mar-2009</v>
          </cell>
          <cell r="L924" t="str">
            <v>GF</v>
          </cell>
          <cell r="M924" t="str">
            <v>INVERTER</v>
          </cell>
          <cell r="N924" t="str">
            <v>PCS</v>
          </cell>
          <cell r="O924">
            <v>804</v>
          </cell>
          <cell r="P924">
            <v>83</v>
          </cell>
          <cell r="Q924" t="str">
            <v>MINI</v>
          </cell>
          <cell r="R924">
            <v>0</v>
          </cell>
          <cell r="S924">
            <v>83.175399999999996</v>
          </cell>
          <cell r="T924">
            <v>83.175399999999996</v>
          </cell>
          <cell r="U924">
            <v>1</v>
          </cell>
        </row>
        <row r="925">
          <cell r="A925" t="str">
            <v>FRN0.4C1S-4E</v>
          </cell>
          <cell r="B925" t="str">
            <v>GS090276</v>
          </cell>
          <cell r="C925">
            <v>6</v>
          </cell>
          <cell r="D925" t="str">
            <v>GI090367</v>
          </cell>
          <cell r="E925">
            <v>20090318</v>
          </cell>
          <cell r="F925" t="str">
            <v>7334</v>
          </cell>
          <cell r="G925" t="str">
            <v>SEFI SAS</v>
          </cell>
          <cell r="H925" t="str">
            <v>STOCK SALES</v>
          </cell>
          <cell r="I925">
            <v>231</v>
          </cell>
          <cell r="J925" t="str">
            <v>Mar-2009</v>
          </cell>
          <cell r="K925" t="str">
            <v>Mar-2009</v>
          </cell>
          <cell r="L925" t="str">
            <v>GF</v>
          </cell>
          <cell r="M925" t="str">
            <v>INVERTER</v>
          </cell>
          <cell r="N925" t="str">
            <v>PCS</v>
          </cell>
          <cell r="O925">
            <v>239</v>
          </cell>
          <cell r="P925">
            <v>113</v>
          </cell>
          <cell r="Q925" t="str">
            <v>MINI</v>
          </cell>
          <cell r="R925">
            <v>0</v>
          </cell>
          <cell r="S925">
            <v>113.40989999999999</v>
          </cell>
          <cell r="T925">
            <v>907.27919999999995</v>
          </cell>
          <cell r="U925">
            <v>8</v>
          </cell>
        </row>
        <row r="926">
          <cell r="A926" t="str">
            <v>FRN0.4C1S-4E</v>
          </cell>
          <cell r="B926" t="str">
            <v>GS091072</v>
          </cell>
          <cell r="C926">
            <v>4</v>
          </cell>
          <cell r="D926" t="str">
            <v>GI091340</v>
          </cell>
          <cell r="E926">
            <v>20090323</v>
          </cell>
          <cell r="F926" t="str">
            <v>4080</v>
          </cell>
          <cell r="G926" t="str">
            <v>SIDE SERVICIO INDUSTRIAL DE ELECTRONICA SA</v>
          </cell>
          <cell r="H926" t="str">
            <v>STOCK SALES</v>
          </cell>
          <cell r="I926">
            <v>226</v>
          </cell>
          <cell r="J926" t="str">
            <v>Mar-2009</v>
          </cell>
          <cell r="K926" t="str">
            <v>Mar-2009</v>
          </cell>
          <cell r="L926" t="str">
            <v>GF</v>
          </cell>
          <cell r="M926" t="str">
            <v>INVERTER</v>
          </cell>
          <cell r="N926" t="str">
            <v>PCS</v>
          </cell>
          <cell r="O926">
            <v>239</v>
          </cell>
          <cell r="P926">
            <v>113</v>
          </cell>
          <cell r="Q926" t="str">
            <v>MINI</v>
          </cell>
          <cell r="R926">
            <v>0</v>
          </cell>
          <cell r="S926">
            <v>113.40989999999999</v>
          </cell>
          <cell r="T926">
            <v>567.04949999999997</v>
          </cell>
          <cell r="U926">
            <v>5</v>
          </cell>
        </row>
        <row r="927">
          <cell r="A927" t="str">
            <v>FRN0.4C1S-7E</v>
          </cell>
          <cell r="B927" t="str">
            <v>GS090877</v>
          </cell>
          <cell r="C927">
            <v>3</v>
          </cell>
          <cell r="D927" t="str">
            <v>GI091089</v>
          </cell>
          <cell r="E927">
            <v>20090309</v>
          </cell>
          <cell r="F927" t="str">
            <v>4080</v>
          </cell>
          <cell r="G927" t="str">
            <v>SIDE SERVICIO INDUSTRIAL DE ELECTRONICA SA</v>
          </cell>
          <cell r="H927" t="str">
            <v>STOCK SALES</v>
          </cell>
          <cell r="I927">
            <v>1446</v>
          </cell>
          <cell r="J927" t="str">
            <v>Mar-2009</v>
          </cell>
          <cell r="K927" t="str">
            <v>Mar-2009</v>
          </cell>
          <cell r="L927" t="str">
            <v>GF</v>
          </cell>
          <cell r="M927" t="str">
            <v>INVERTER</v>
          </cell>
          <cell r="N927" t="str">
            <v>PCS</v>
          </cell>
          <cell r="O927">
            <v>1466</v>
          </cell>
          <cell r="P927">
            <v>75</v>
          </cell>
          <cell r="Q927" t="str">
            <v>MINI</v>
          </cell>
          <cell r="R927">
            <v>0</v>
          </cell>
          <cell r="S927">
            <v>74.724400000000003</v>
          </cell>
          <cell r="T927">
            <v>1494.4880000000001</v>
          </cell>
          <cell r="U927">
            <v>20</v>
          </cell>
        </row>
        <row r="928">
          <cell r="A928" t="str">
            <v>FRN0.4C1S-7E</v>
          </cell>
          <cell r="B928" t="str">
            <v>GS090895</v>
          </cell>
          <cell r="C928">
            <v>1</v>
          </cell>
          <cell r="D928" t="str">
            <v>GI091117</v>
          </cell>
          <cell r="E928">
            <v>20090310</v>
          </cell>
          <cell r="F928" t="str">
            <v>7950</v>
          </cell>
          <cell r="G928" t="str">
            <v>FUJI ELECTRIC FA EUROPE (CH) GMBH</v>
          </cell>
          <cell r="H928" t="str">
            <v>STOCK SALES</v>
          </cell>
          <cell r="I928">
            <v>1442</v>
          </cell>
          <cell r="J928" t="str">
            <v>Mar-2009</v>
          </cell>
          <cell r="K928" t="str">
            <v>Mar-2009</v>
          </cell>
          <cell r="L928" t="str">
            <v>GF</v>
          </cell>
          <cell r="M928" t="str">
            <v>INVERTER</v>
          </cell>
          <cell r="N928" t="str">
            <v>PCS</v>
          </cell>
          <cell r="O928">
            <v>1466</v>
          </cell>
          <cell r="P928">
            <v>75</v>
          </cell>
          <cell r="Q928" t="str">
            <v>MINI</v>
          </cell>
          <cell r="R928">
            <v>0</v>
          </cell>
          <cell r="S928">
            <v>74.724400000000003</v>
          </cell>
          <cell r="T928">
            <v>298.89760000000001</v>
          </cell>
          <cell r="U928">
            <v>4</v>
          </cell>
        </row>
        <row r="929">
          <cell r="A929" t="str">
            <v>FRN0.4C1S-7E</v>
          </cell>
          <cell r="B929" t="str">
            <v>GS084159</v>
          </cell>
          <cell r="C929">
            <v>2</v>
          </cell>
          <cell r="D929" t="str">
            <v>GI086526</v>
          </cell>
          <cell r="E929">
            <v>20090311</v>
          </cell>
          <cell r="F929" t="str">
            <v>7016</v>
          </cell>
          <cell r="G929" t="str">
            <v>WALTER MEILE GMBH</v>
          </cell>
          <cell r="H929" t="str">
            <v>STOCK SALES</v>
          </cell>
          <cell r="I929">
            <v>1440</v>
          </cell>
          <cell r="J929" t="str">
            <v>Mar-2009</v>
          </cell>
          <cell r="K929" t="str">
            <v>Mar-2009</v>
          </cell>
          <cell r="L929" t="str">
            <v>GF</v>
          </cell>
          <cell r="M929" t="str">
            <v>INVERTER</v>
          </cell>
          <cell r="N929" t="str">
            <v>PCS</v>
          </cell>
          <cell r="O929">
            <v>1466</v>
          </cell>
          <cell r="P929">
            <v>75</v>
          </cell>
          <cell r="Q929" t="str">
            <v>MINI</v>
          </cell>
          <cell r="R929">
            <v>0</v>
          </cell>
          <cell r="S929">
            <v>74.724400000000003</v>
          </cell>
          <cell r="T929">
            <v>149.44880000000001</v>
          </cell>
          <cell r="U929">
            <v>2</v>
          </cell>
        </row>
        <row r="930">
          <cell r="A930" t="str">
            <v>FRN0.4C1S-7E</v>
          </cell>
          <cell r="B930" t="str">
            <v>GS083082</v>
          </cell>
          <cell r="C930">
            <v>1</v>
          </cell>
          <cell r="D930" t="str">
            <v>GI091184</v>
          </cell>
          <cell r="E930">
            <v>20090318</v>
          </cell>
          <cell r="F930" t="str">
            <v>7088</v>
          </cell>
          <cell r="G930" t="str">
            <v>ROVEMA VERPACKUNGSMASCHINEN GMBH</v>
          </cell>
          <cell r="H930" t="str">
            <v>STOCK SALES</v>
          </cell>
          <cell r="I930">
            <v>1390</v>
          </cell>
          <cell r="J930" t="str">
            <v>Mar-2009</v>
          </cell>
          <cell r="K930" t="str">
            <v>Mar-2009</v>
          </cell>
          <cell r="L930" t="str">
            <v>GF</v>
          </cell>
          <cell r="M930" t="str">
            <v>INVERTER</v>
          </cell>
          <cell r="N930" t="str">
            <v>PCS</v>
          </cell>
          <cell r="O930">
            <v>1466</v>
          </cell>
          <cell r="P930">
            <v>75</v>
          </cell>
          <cell r="Q930" t="str">
            <v>MINI</v>
          </cell>
          <cell r="R930">
            <v>0</v>
          </cell>
          <cell r="S930">
            <v>74.724400000000003</v>
          </cell>
          <cell r="T930">
            <v>3736.22</v>
          </cell>
          <cell r="U930">
            <v>50</v>
          </cell>
        </row>
        <row r="931">
          <cell r="A931" t="str">
            <v>FRN0.4C1S-7E</v>
          </cell>
          <cell r="B931" t="str">
            <v>GS090276</v>
          </cell>
          <cell r="C931">
            <v>3</v>
          </cell>
          <cell r="D931" t="str">
            <v>GI090367</v>
          </cell>
          <cell r="E931">
            <v>20090318</v>
          </cell>
          <cell r="F931" t="str">
            <v>7334</v>
          </cell>
          <cell r="G931" t="str">
            <v>SEFI SAS</v>
          </cell>
          <cell r="H931" t="str">
            <v>STOCK SALES</v>
          </cell>
          <cell r="I931">
            <v>1378</v>
          </cell>
          <cell r="J931" t="str">
            <v>Mar-2009</v>
          </cell>
          <cell r="K931" t="str">
            <v>Mar-2009</v>
          </cell>
          <cell r="L931" t="str">
            <v>GF</v>
          </cell>
          <cell r="M931" t="str">
            <v>INVERTER</v>
          </cell>
          <cell r="N931" t="str">
            <v>PCS</v>
          </cell>
          <cell r="O931">
            <v>1466</v>
          </cell>
          <cell r="P931">
            <v>75</v>
          </cell>
          <cell r="Q931" t="str">
            <v>MINI</v>
          </cell>
          <cell r="R931">
            <v>0</v>
          </cell>
          <cell r="S931">
            <v>74.724400000000003</v>
          </cell>
          <cell r="T931">
            <v>896.69280000000003</v>
          </cell>
          <cell r="U931">
            <v>12</v>
          </cell>
        </row>
        <row r="932">
          <cell r="A932" t="str">
            <v>FRN0.4C1S-7E</v>
          </cell>
          <cell r="B932" t="str">
            <v>GS090175</v>
          </cell>
          <cell r="C932">
            <v>8</v>
          </cell>
          <cell r="D932" t="str">
            <v>GI091294</v>
          </cell>
          <cell r="E932">
            <v>20090320</v>
          </cell>
          <cell r="F932" t="str">
            <v>7471</v>
          </cell>
          <cell r="G932" t="str">
            <v>NOVOTEC MASCHINEN GMBH</v>
          </cell>
          <cell r="H932" t="str">
            <v>STOCK SALES</v>
          </cell>
          <cell r="I932">
            <v>1348</v>
          </cell>
          <cell r="J932" t="str">
            <v>Mar-2009</v>
          </cell>
          <cell r="K932" t="str">
            <v>Mar-2009</v>
          </cell>
          <cell r="L932" t="str">
            <v>GF</v>
          </cell>
          <cell r="M932" t="str">
            <v>INVERTER</v>
          </cell>
          <cell r="N932" t="str">
            <v>PCS</v>
          </cell>
          <cell r="O932">
            <v>1466</v>
          </cell>
          <cell r="P932">
            <v>75</v>
          </cell>
          <cell r="Q932" t="str">
            <v>MINI</v>
          </cell>
          <cell r="R932">
            <v>0</v>
          </cell>
          <cell r="S932">
            <v>74.724400000000003</v>
          </cell>
          <cell r="T932">
            <v>2241.732</v>
          </cell>
          <cell r="U932">
            <v>30</v>
          </cell>
        </row>
        <row r="933">
          <cell r="A933" t="str">
            <v>FRN0.4C1S-7E</v>
          </cell>
          <cell r="B933" t="str">
            <v>GS091118</v>
          </cell>
          <cell r="C933">
            <v>1</v>
          </cell>
          <cell r="D933" t="str">
            <v>GI091377</v>
          </cell>
          <cell r="E933">
            <v>20090325</v>
          </cell>
          <cell r="F933" t="str">
            <v>4048</v>
          </cell>
          <cell r="G933" t="str">
            <v>ELEKTROTEC GMBH</v>
          </cell>
          <cell r="H933" t="str">
            <v>STOCK SALES</v>
          </cell>
          <cell r="I933">
            <v>1347</v>
          </cell>
          <cell r="J933" t="str">
            <v>Mar-2009</v>
          </cell>
          <cell r="K933" t="str">
            <v>Mar-2009</v>
          </cell>
          <cell r="L933" t="str">
            <v>GF</v>
          </cell>
          <cell r="M933" t="str">
            <v>INVERTER</v>
          </cell>
          <cell r="N933" t="str">
            <v>PCS</v>
          </cell>
          <cell r="O933">
            <v>1466</v>
          </cell>
          <cell r="P933">
            <v>75</v>
          </cell>
          <cell r="Q933" t="str">
            <v>MINI</v>
          </cell>
          <cell r="R933">
            <v>0</v>
          </cell>
          <cell r="S933">
            <v>74.724400000000003</v>
          </cell>
          <cell r="T933">
            <v>74.724400000000003</v>
          </cell>
          <cell r="U933">
            <v>1</v>
          </cell>
        </row>
        <row r="934">
          <cell r="A934" t="str">
            <v>FRN0.75C1E-7E</v>
          </cell>
          <cell r="B934" t="str">
            <v>GS091180</v>
          </cell>
          <cell r="C934">
            <v>2</v>
          </cell>
          <cell r="D934" t="str">
            <v>GI091469</v>
          </cell>
          <cell r="E934">
            <v>20090330</v>
          </cell>
          <cell r="F934" t="str">
            <v>4380</v>
          </cell>
          <cell r="G934" t="str">
            <v>AMTEK,  SPOL. S R.0.</v>
          </cell>
          <cell r="H934" t="str">
            <v>STOCK SALES</v>
          </cell>
          <cell r="I934">
            <v>747</v>
          </cell>
          <cell r="J934" t="str">
            <v>Mar-2009</v>
          </cell>
          <cell r="K934" t="str">
            <v>Mar-2009</v>
          </cell>
          <cell r="L934" t="str">
            <v>GF</v>
          </cell>
          <cell r="M934" t="str">
            <v>INVERTER</v>
          </cell>
          <cell r="N934" t="str">
            <v>PCS</v>
          </cell>
          <cell r="O934">
            <v>785</v>
          </cell>
          <cell r="P934">
            <v>93</v>
          </cell>
          <cell r="Q934" t="str">
            <v>MINI</v>
          </cell>
          <cell r="R934">
            <v>0</v>
          </cell>
          <cell r="S934">
            <v>93.054599999999994</v>
          </cell>
          <cell r="T934">
            <v>465.27299999999997</v>
          </cell>
          <cell r="U934">
            <v>5</v>
          </cell>
        </row>
        <row r="935">
          <cell r="A935" t="str">
            <v>FRN0.75C1E-7E</v>
          </cell>
          <cell r="B935" t="str">
            <v>GS091182</v>
          </cell>
          <cell r="C935">
            <v>3</v>
          </cell>
          <cell r="D935" t="str">
            <v>GI091471</v>
          </cell>
          <cell r="E935">
            <v>20090330</v>
          </cell>
          <cell r="F935" t="str">
            <v>7215</v>
          </cell>
          <cell r="G935" t="str">
            <v>AMTEK SPOL. S R. O. SP. Z O. O.</v>
          </cell>
          <cell r="H935" t="str">
            <v>STOCK SALES</v>
          </cell>
          <cell r="I935">
            <v>746</v>
          </cell>
          <cell r="J935" t="str">
            <v>Mar-2009</v>
          </cell>
          <cell r="K935" t="str">
            <v>Mar-2009</v>
          </cell>
          <cell r="L935" t="str">
            <v>GF</v>
          </cell>
          <cell r="M935" t="str">
            <v>INVERTER</v>
          </cell>
          <cell r="N935" t="str">
            <v>PCS</v>
          </cell>
          <cell r="O935">
            <v>785</v>
          </cell>
          <cell r="P935">
            <v>93</v>
          </cell>
          <cell r="Q935" t="str">
            <v>MINI</v>
          </cell>
          <cell r="R935">
            <v>0</v>
          </cell>
          <cell r="S935">
            <v>93.054599999999994</v>
          </cell>
          <cell r="T935">
            <v>93.054599999999994</v>
          </cell>
          <cell r="U935">
            <v>1</v>
          </cell>
        </row>
        <row r="936">
          <cell r="A936" t="str">
            <v>FRN0.75C1S-4E</v>
          </cell>
          <cell r="B936" t="str">
            <v>GS090276</v>
          </cell>
          <cell r="C936">
            <v>7</v>
          </cell>
          <cell r="D936" t="str">
            <v>GI090367</v>
          </cell>
          <cell r="E936">
            <v>20090318</v>
          </cell>
          <cell r="F936" t="str">
            <v>7334</v>
          </cell>
          <cell r="G936" t="str">
            <v>SEFI SAS</v>
          </cell>
          <cell r="H936" t="str">
            <v>STOCK SALES</v>
          </cell>
          <cell r="I936">
            <v>176</v>
          </cell>
          <cell r="J936" t="str">
            <v>Mar-2009</v>
          </cell>
          <cell r="K936" t="str">
            <v>Mar-2009</v>
          </cell>
          <cell r="L936" t="str">
            <v>GF</v>
          </cell>
          <cell r="M936" t="str">
            <v>INVERTER</v>
          </cell>
          <cell r="N936" t="str">
            <v>PCS</v>
          </cell>
          <cell r="O936">
            <v>140</v>
          </cell>
          <cell r="P936">
            <v>115</v>
          </cell>
          <cell r="Q936" t="str">
            <v>MINI</v>
          </cell>
          <cell r="R936">
            <v>0</v>
          </cell>
          <cell r="S936">
            <v>115.3331</v>
          </cell>
          <cell r="T936">
            <v>461.33240000000001</v>
          </cell>
          <cell r="U936">
            <v>4</v>
          </cell>
        </row>
        <row r="937">
          <cell r="A937" t="str">
            <v>FRN0.75C1S-7E</v>
          </cell>
          <cell r="B937" t="str">
            <v>GS090915</v>
          </cell>
          <cell r="C937">
            <v>1</v>
          </cell>
          <cell r="D937" t="str">
            <v>GI091137</v>
          </cell>
          <cell r="E937">
            <v>20090310</v>
          </cell>
          <cell r="F937" t="str">
            <v>7156</v>
          </cell>
          <cell r="G937" t="str">
            <v>VEIT GMBH</v>
          </cell>
          <cell r="H937" t="str">
            <v>STOCK SALES</v>
          </cell>
          <cell r="I937">
            <v>1183</v>
          </cell>
          <cell r="J937" t="str">
            <v>Mar-2009</v>
          </cell>
          <cell r="K937" t="str">
            <v>Mar-2009</v>
          </cell>
          <cell r="L937" t="str">
            <v>GF</v>
          </cell>
          <cell r="M937" t="str">
            <v>INVERTER</v>
          </cell>
          <cell r="N937" t="str">
            <v>PCS</v>
          </cell>
          <cell r="O937">
            <v>1185</v>
          </cell>
          <cell r="P937">
            <v>83</v>
          </cell>
          <cell r="Q937" t="str">
            <v>MINI</v>
          </cell>
          <cell r="R937">
            <v>0</v>
          </cell>
          <cell r="S937">
            <v>82.527600000000007</v>
          </cell>
          <cell r="T937">
            <v>165.05520000000001</v>
          </cell>
          <cell r="U937">
            <v>2</v>
          </cell>
        </row>
        <row r="938">
          <cell r="A938" t="str">
            <v>FRN0.75C1S-7E</v>
          </cell>
          <cell r="B938" t="str">
            <v>GS090998</v>
          </cell>
          <cell r="C938">
            <v>1</v>
          </cell>
          <cell r="D938" t="str">
            <v>GI091225</v>
          </cell>
          <cell r="E938">
            <v>20090317</v>
          </cell>
          <cell r="F938" t="str">
            <v>4080</v>
          </cell>
          <cell r="G938" t="str">
            <v>SIDE SERVICIO INDUSTRIAL DE ELECTRONICA SA</v>
          </cell>
          <cell r="H938" t="str">
            <v>STOCK SALES</v>
          </cell>
          <cell r="I938">
            <v>1133</v>
          </cell>
          <cell r="J938" t="str">
            <v>Mar-2009</v>
          </cell>
          <cell r="K938" t="str">
            <v>Mar-2009</v>
          </cell>
          <cell r="L938" t="str">
            <v>GF</v>
          </cell>
          <cell r="M938" t="str">
            <v>INVERTER</v>
          </cell>
          <cell r="N938" t="str">
            <v>PCS</v>
          </cell>
          <cell r="O938">
            <v>1185</v>
          </cell>
          <cell r="P938">
            <v>83</v>
          </cell>
          <cell r="Q938" t="str">
            <v>MINI</v>
          </cell>
          <cell r="R938">
            <v>0</v>
          </cell>
          <cell r="S938">
            <v>82.527600000000007</v>
          </cell>
          <cell r="T938">
            <v>4126.38</v>
          </cell>
          <cell r="U938">
            <v>50</v>
          </cell>
        </row>
        <row r="939">
          <cell r="A939" t="str">
            <v>FRN0.75C1S-7E</v>
          </cell>
          <cell r="B939" t="str">
            <v>GS090276</v>
          </cell>
          <cell r="C939">
            <v>4</v>
          </cell>
          <cell r="D939" t="str">
            <v>GI090367</v>
          </cell>
          <cell r="E939">
            <v>20090318</v>
          </cell>
          <cell r="F939" t="str">
            <v>7334</v>
          </cell>
          <cell r="G939" t="str">
            <v>SEFI SAS</v>
          </cell>
          <cell r="H939" t="str">
            <v>STOCK SALES</v>
          </cell>
          <cell r="I939">
            <v>1127</v>
          </cell>
          <cell r="J939" t="str">
            <v>Mar-2009</v>
          </cell>
          <cell r="K939" t="str">
            <v>Mar-2009</v>
          </cell>
          <cell r="L939" t="str">
            <v>GF</v>
          </cell>
          <cell r="M939" t="str">
            <v>INVERTER</v>
          </cell>
          <cell r="N939" t="str">
            <v>PCS</v>
          </cell>
          <cell r="O939">
            <v>1185</v>
          </cell>
          <cell r="P939">
            <v>83</v>
          </cell>
          <cell r="Q939" t="str">
            <v>MINI</v>
          </cell>
          <cell r="R939">
            <v>0</v>
          </cell>
          <cell r="S939">
            <v>82.527600000000007</v>
          </cell>
          <cell r="T939">
            <v>495.16560000000004</v>
          </cell>
          <cell r="U939">
            <v>6</v>
          </cell>
        </row>
        <row r="940">
          <cell r="A940" t="str">
            <v>FRN0.75C1S-7E</v>
          </cell>
          <cell r="B940" t="str">
            <v>GS090992</v>
          </cell>
          <cell r="C940">
            <v>4</v>
          </cell>
          <cell r="D940" t="str">
            <v>GI091368</v>
          </cell>
          <cell r="E940">
            <v>20090324</v>
          </cell>
          <cell r="F940" t="str">
            <v>7489</v>
          </cell>
          <cell r="G940" t="str">
            <v>ALPHA MOTION S. A.</v>
          </cell>
          <cell r="H940" t="str">
            <v>STOCK SALES</v>
          </cell>
          <cell r="I940">
            <v>1117</v>
          </cell>
          <cell r="J940" t="str">
            <v>Mar-2009</v>
          </cell>
          <cell r="K940" t="str">
            <v>Mar-2009</v>
          </cell>
          <cell r="L940" t="str">
            <v>GF</v>
          </cell>
          <cell r="M940" t="str">
            <v>INVERTER</v>
          </cell>
          <cell r="N940" t="str">
            <v>PCS</v>
          </cell>
          <cell r="O940">
            <v>1185</v>
          </cell>
          <cell r="P940">
            <v>83</v>
          </cell>
          <cell r="Q940" t="str">
            <v>MINI</v>
          </cell>
          <cell r="R940">
            <v>0</v>
          </cell>
          <cell r="S940">
            <v>82.527600000000007</v>
          </cell>
          <cell r="T940">
            <v>825.27600000000007</v>
          </cell>
          <cell r="U940">
            <v>10</v>
          </cell>
        </row>
        <row r="941">
          <cell r="A941" t="str">
            <v>FRN0.75C1S-7E</v>
          </cell>
          <cell r="B941" t="str">
            <v>GS091168</v>
          </cell>
          <cell r="C941">
            <v>1</v>
          </cell>
          <cell r="D941" t="str">
            <v>GI091457</v>
          </cell>
          <cell r="E941">
            <v>20090330</v>
          </cell>
          <cell r="F941" t="str">
            <v>7095</v>
          </cell>
          <cell r="G941" t="str">
            <v>FUJI ELECTRIC FRANCE S.A.</v>
          </cell>
          <cell r="H941" t="str">
            <v>STOCK SALES</v>
          </cell>
          <cell r="I941">
            <v>1115</v>
          </cell>
          <cell r="J941" t="str">
            <v>Mar-2009</v>
          </cell>
          <cell r="K941" t="str">
            <v>Mar-2009</v>
          </cell>
          <cell r="L941" t="str">
            <v>GF</v>
          </cell>
          <cell r="M941" t="str">
            <v>INVERTER</v>
          </cell>
          <cell r="N941" t="str">
            <v>PCS</v>
          </cell>
          <cell r="O941">
            <v>1185</v>
          </cell>
          <cell r="P941">
            <v>83</v>
          </cell>
          <cell r="Q941" t="str">
            <v>MINI</v>
          </cell>
          <cell r="R941">
            <v>0</v>
          </cell>
          <cell r="S941">
            <v>82.527600000000007</v>
          </cell>
          <cell r="T941">
            <v>165.05520000000001</v>
          </cell>
          <cell r="U941">
            <v>2</v>
          </cell>
        </row>
        <row r="942">
          <cell r="A942" t="str">
            <v>FRN0.75C1S-7E</v>
          </cell>
          <cell r="B942" t="str">
            <v>GS091002</v>
          </cell>
          <cell r="C942">
            <v>3</v>
          </cell>
          <cell r="D942" t="str">
            <v>GI091497</v>
          </cell>
          <cell r="E942">
            <v>20090331</v>
          </cell>
          <cell r="F942" t="str">
            <v>7282</v>
          </cell>
          <cell r="G942" t="str">
            <v>IES INVERT ELECTRIC SYSTEMS LTD.</v>
          </cell>
          <cell r="H942" t="str">
            <v>STOCK SALES</v>
          </cell>
          <cell r="I942">
            <v>1110</v>
          </cell>
          <cell r="J942" t="str">
            <v>Mar-2009</v>
          </cell>
          <cell r="K942" t="str">
            <v>Mar-2009</v>
          </cell>
          <cell r="L942" t="str">
            <v>GF</v>
          </cell>
          <cell r="M942" t="str">
            <v>INVERTER</v>
          </cell>
          <cell r="N942" t="str">
            <v>PCS</v>
          </cell>
          <cell r="O942">
            <v>1185</v>
          </cell>
          <cell r="P942">
            <v>83</v>
          </cell>
          <cell r="Q942" t="str">
            <v>MINI</v>
          </cell>
          <cell r="R942">
            <v>0</v>
          </cell>
          <cell r="S942">
            <v>82.527600000000007</v>
          </cell>
          <cell r="T942">
            <v>412.63800000000003</v>
          </cell>
          <cell r="U942">
            <v>5</v>
          </cell>
        </row>
        <row r="943">
          <cell r="A943" t="str">
            <v>FRN0.75C1S-7WB</v>
          </cell>
          <cell r="B943" t="str">
            <v>GS082658</v>
          </cell>
          <cell r="C943">
            <v>1</v>
          </cell>
          <cell r="D943" t="str">
            <v>GI091540</v>
          </cell>
          <cell r="E943">
            <v>20090331</v>
          </cell>
          <cell r="F943" t="str">
            <v>7440</v>
          </cell>
          <cell r="G943" t="str">
            <v>WASH-TEC CLEANING TECHNOLGY GMBH</v>
          </cell>
          <cell r="H943" t="str">
            <v>STOCK SALES</v>
          </cell>
          <cell r="I943">
            <v>200</v>
          </cell>
          <cell r="J943" t="str">
            <v>Mar-2009</v>
          </cell>
          <cell r="K943" t="str">
            <v>Mar-2009</v>
          </cell>
          <cell r="L943" t="str">
            <v>GF</v>
          </cell>
          <cell r="M943" t="str">
            <v>INVERTER</v>
          </cell>
          <cell r="N943" t="str">
            <v>PCS</v>
          </cell>
          <cell r="O943">
            <v>545</v>
          </cell>
          <cell r="P943">
            <v>76</v>
          </cell>
          <cell r="Q943" t="str">
            <v>MINI</v>
          </cell>
          <cell r="R943">
            <v>0</v>
          </cell>
          <cell r="S943">
            <v>75.723200000000006</v>
          </cell>
          <cell r="T943">
            <v>41269.144</v>
          </cell>
          <cell r="U943">
            <v>545</v>
          </cell>
        </row>
        <row r="944">
          <cell r="A944" t="str">
            <v>FRN11LM1S-4EA</v>
          </cell>
          <cell r="B944" t="str">
            <v>GS091114</v>
          </cell>
          <cell r="C944">
            <v>1</v>
          </cell>
          <cell r="D944" t="str">
            <v>GI091374</v>
          </cell>
          <cell r="E944">
            <v>20090325</v>
          </cell>
          <cell r="F944" t="str">
            <v>7684</v>
          </cell>
          <cell r="G944" t="str">
            <v>BEG S.R.L.</v>
          </cell>
          <cell r="H944" t="str">
            <v>STOCK SALES</v>
          </cell>
          <cell r="I944">
            <v>76</v>
          </cell>
          <cell r="J944" t="str">
            <v>Mar-2009</v>
          </cell>
          <cell r="K944" t="str">
            <v>Mar-2009</v>
          </cell>
          <cell r="L944" t="str">
            <v>GF</v>
          </cell>
          <cell r="M944" t="str">
            <v>INVERTER</v>
          </cell>
          <cell r="N944" t="str">
            <v>PCS</v>
          </cell>
          <cell r="O944">
            <v>36</v>
          </cell>
          <cell r="P944">
            <v>396</v>
          </cell>
          <cell r="Q944" t="str">
            <v>LIFT</v>
          </cell>
          <cell r="R944">
            <v>0</v>
          </cell>
          <cell r="S944">
            <v>396.10070000000002</v>
          </cell>
          <cell r="T944">
            <v>396.10070000000002</v>
          </cell>
          <cell r="U944">
            <v>1</v>
          </cell>
        </row>
        <row r="945">
          <cell r="A945" t="str">
            <v>FRN11LM1S-4EA</v>
          </cell>
          <cell r="B945" t="str">
            <v>GS091116</v>
          </cell>
          <cell r="C945">
            <v>9</v>
          </cell>
          <cell r="D945" t="str">
            <v>GI091396</v>
          </cell>
          <cell r="E945">
            <v>20090326</v>
          </cell>
          <cell r="F945" t="str">
            <v>4380</v>
          </cell>
          <cell r="G945" t="str">
            <v>AMTEK,  SPOL. S R.0.</v>
          </cell>
          <cell r="H945" t="str">
            <v>STOCK SALES</v>
          </cell>
          <cell r="I945">
            <v>75</v>
          </cell>
          <cell r="J945" t="str">
            <v>Mar-2009</v>
          </cell>
          <cell r="K945" t="str">
            <v>Mar-2009</v>
          </cell>
          <cell r="L945" t="str">
            <v>GF</v>
          </cell>
          <cell r="M945" t="str">
            <v>INVERTER</v>
          </cell>
          <cell r="N945" t="str">
            <v>PCS</v>
          </cell>
          <cell r="O945">
            <v>36</v>
          </cell>
          <cell r="P945">
            <v>396</v>
          </cell>
          <cell r="Q945" t="str">
            <v>LIFT</v>
          </cell>
          <cell r="R945">
            <v>0</v>
          </cell>
          <cell r="S945">
            <v>396.10070000000002</v>
          </cell>
          <cell r="T945">
            <v>396.10070000000002</v>
          </cell>
          <cell r="U945">
            <v>1</v>
          </cell>
        </row>
        <row r="946">
          <cell r="A946" t="str">
            <v>FRN11LM1S-4EA</v>
          </cell>
          <cell r="B946" t="str">
            <v>GS091143</v>
          </cell>
          <cell r="C946">
            <v>2</v>
          </cell>
          <cell r="D946" t="str">
            <v>GI091432</v>
          </cell>
          <cell r="E946">
            <v>20090326</v>
          </cell>
          <cell r="F946" t="str">
            <v>7215</v>
          </cell>
          <cell r="G946" t="str">
            <v>AMTEK SPOL. S R. O. SP. Z O. O.</v>
          </cell>
          <cell r="H946" t="str">
            <v>STOCK SALES</v>
          </cell>
          <cell r="I946">
            <v>65</v>
          </cell>
          <cell r="J946" t="str">
            <v>Mar-2009</v>
          </cell>
          <cell r="K946" t="str">
            <v>Mar-2009</v>
          </cell>
          <cell r="L946" t="str">
            <v>GF</v>
          </cell>
          <cell r="M946" t="str">
            <v>INVERTER</v>
          </cell>
          <cell r="N946" t="str">
            <v>PCS</v>
          </cell>
          <cell r="O946">
            <v>36</v>
          </cell>
          <cell r="P946">
            <v>396</v>
          </cell>
          <cell r="Q946" t="str">
            <v>LIFT</v>
          </cell>
          <cell r="R946">
            <v>0</v>
          </cell>
          <cell r="S946">
            <v>396.10070000000002</v>
          </cell>
          <cell r="T946">
            <v>3961.0070000000001</v>
          </cell>
          <cell r="U946">
            <v>10</v>
          </cell>
        </row>
        <row r="947">
          <cell r="A947" t="str">
            <v>FRN11LM1S-4EA</v>
          </cell>
          <cell r="B947" t="str">
            <v>GS091129</v>
          </cell>
          <cell r="C947">
            <v>14</v>
          </cell>
          <cell r="D947" t="str">
            <v>GI091393</v>
          </cell>
          <cell r="E947">
            <v>20090326</v>
          </cell>
          <cell r="F947" t="str">
            <v>7489</v>
          </cell>
          <cell r="G947" t="str">
            <v>ALPHA MOTION S. A.</v>
          </cell>
          <cell r="H947" t="str">
            <v>STOCK SALES</v>
          </cell>
          <cell r="I947">
            <v>60</v>
          </cell>
          <cell r="J947" t="str">
            <v>Mar-2009</v>
          </cell>
          <cell r="K947" t="str">
            <v>Mar-2009</v>
          </cell>
          <cell r="L947" t="str">
            <v>GF</v>
          </cell>
          <cell r="M947" t="str">
            <v>INVERTER</v>
          </cell>
          <cell r="N947" t="str">
            <v>PCS</v>
          </cell>
          <cell r="O947">
            <v>36</v>
          </cell>
          <cell r="P947">
            <v>396</v>
          </cell>
          <cell r="Q947" t="str">
            <v>LIFT</v>
          </cell>
          <cell r="R947">
            <v>0</v>
          </cell>
          <cell r="S947">
            <v>396.10070000000002</v>
          </cell>
          <cell r="T947">
            <v>1980.5035</v>
          </cell>
          <cell r="U947">
            <v>5</v>
          </cell>
        </row>
        <row r="948">
          <cell r="A948" t="str">
            <v>FRN11LM1S-4EA</v>
          </cell>
          <cell r="B948" t="str">
            <v>GS090937</v>
          </cell>
          <cell r="C948">
            <v>3</v>
          </cell>
          <cell r="D948" t="str">
            <v>GI091427</v>
          </cell>
          <cell r="E948">
            <v>20090326</v>
          </cell>
          <cell r="F948" t="str">
            <v>7710</v>
          </cell>
          <cell r="G948" t="str">
            <v>NEW LIFT GMBH</v>
          </cell>
          <cell r="H948" t="str">
            <v>STOCK SALES</v>
          </cell>
          <cell r="I948">
            <v>59</v>
          </cell>
          <cell r="J948" t="str">
            <v>Mar-2009</v>
          </cell>
          <cell r="K948" t="str">
            <v>Mar-2009</v>
          </cell>
          <cell r="L948" t="str">
            <v>GF</v>
          </cell>
          <cell r="M948" t="str">
            <v>INVERTER</v>
          </cell>
          <cell r="N948" t="str">
            <v>PCS</v>
          </cell>
          <cell r="O948">
            <v>36</v>
          </cell>
          <cell r="P948">
            <v>396</v>
          </cell>
          <cell r="Q948" t="str">
            <v>LIFT</v>
          </cell>
          <cell r="R948">
            <v>0</v>
          </cell>
          <cell r="S948">
            <v>396.10070000000002</v>
          </cell>
          <cell r="T948">
            <v>396.10070000000002</v>
          </cell>
          <cell r="U948">
            <v>1</v>
          </cell>
        </row>
        <row r="949">
          <cell r="A949" t="str">
            <v>FRN11LM1S-4EA</v>
          </cell>
          <cell r="B949" t="str">
            <v>GS091020</v>
          </cell>
          <cell r="C949">
            <v>1</v>
          </cell>
          <cell r="D949" t="str">
            <v>GI091266</v>
          </cell>
          <cell r="E949">
            <v>20090330</v>
          </cell>
          <cell r="F949" t="str">
            <v>4380</v>
          </cell>
          <cell r="G949" t="str">
            <v>AMTEK,  SPOL. S R.0.</v>
          </cell>
          <cell r="H949" t="str">
            <v>STOCK SALES</v>
          </cell>
          <cell r="I949">
            <v>58</v>
          </cell>
          <cell r="J949" t="str">
            <v>Mar-2009</v>
          </cell>
          <cell r="K949" t="str">
            <v>Mar-2009</v>
          </cell>
          <cell r="L949" t="str">
            <v>GF</v>
          </cell>
          <cell r="M949" t="str">
            <v>INVERTER</v>
          </cell>
          <cell r="N949" t="str">
            <v>PCS</v>
          </cell>
          <cell r="O949">
            <v>36</v>
          </cell>
          <cell r="P949">
            <v>396</v>
          </cell>
          <cell r="Q949" t="str">
            <v>LIFT</v>
          </cell>
          <cell r="R949">
            <v>0</v>
          </cell>
          <cell r="S949">
            <v>396.10070000000002</v>
          </cell>
          <cell r="T949">
            <v>396.10070000000002</v>
          </cell>
          <cell r="U949">
            <v>1</v>
          </cell>
        </row>
        <row r="950">
          <cell r="A950" t="str">
            <v>FRN11LM1S-4EA</v>
          </cell>
          <cell r="B950" t="str">
            <v>GS090539</v>
          </cell>
          <cell r="C950">
            <v>1</v>
          </cell>
          <cell r="D950" t="str">
            <v>GI091516</v>
          </cell>
          <cell r="E950">
            <v>20090331</v>
          </cell>
          <cell r="F950" t="str">
            <v>7848</v>
          </cell>
          <cell r="G950" t="str">
            <v>LM LIFTMATERIAL GMBH</v>
          </cell>
          <cell r="H950" t="str">
            <v>STOCK SALES</v>
          </cell>
          <cell r="I950">
            <v>57</v>
          </cell>
          <cell r="J950" t="str">
            <v>Mar-2009</v>
          </cell>
          <cell r="K950" t="str">
            <v>Mar-2009</v>
          </cell>
          <cell r="L950" t="str">
            <v>GF</v>
          </cell>
          <cell r="M950" t="str">
            <v>INVERTER</v>
          </cell>
          <cell r="N950" t="str">
            <v>PCS</v>
          </cell>
          <cell r="O950">
            <v>36</v>
          </cell>
          <cell r="P950">
            <v>396</v>
          </cell>
          <cell r="Q950" t="str">
            <v>LIFT</v>
          </cell>
          <cell r="R950">
            <v>0</v>
          </cell>
          <cell r="S950">
            <v>396.10070000000002</v>
          </cell>
          <cell r="T950">
            <v>396.10070000000002</v>
          </cell>
          <cell r="U950">
            <v>1</v>
          </cell>
        </row>
        <row r="951">
          <cell r="A951" t="str">
            <v>FRN11LM1S-4EA</v>
          </cell>
          <cell r="B951" t="str">
            <v>GS084308</v>
          </cell>
          <cell r="C951">
            <v>1</v>
          </cell>
          <cell r="D951" t="str">
            <v>GI091518</v>
          </cell>
          <cell r="E951">
            <v>20090331</v>
          </cell>
          <cell r="F951" t="str">
            <v>7848</v>
          </cell>
          <cell r="G951" t="str">
            <v>LM LIFTMATERIAL GMBH</v>
          </cell>
          <cell r="H951" t="str">
            <v>STOCK SALES</v>
          </cell>
          <cell r="I951">
            <v>56</v>
          </cell>
          <cell r="J951" t="str">
            <v>Mar-2009</v>
          </cell>
          <cell r="K951" t="str">
            <v>Mar-2009</v>
          </cell>
          <cell r="L951" t="str">
            <v>GF</v>
          </cell>
          <cell r="M951" t="str">
            <v>INVERTER</v>
          </cell>
          <cell r="N951" t="str">
            <v>PCS</v>
          </cell>
          <cell r="O951">
            <v>36</v>
          </cell>
          <cell r="P951">
            <v>396</v>
          </cell>
          <cell r="Q951" t="str">
            <v>LIFT</v>
          </cell>
          <cell r="R951">
            <v>0</v>
          </cell>
          <cell r="S951">
            <v>396.10070000000002</v>
          </cell>
          <cell r="T951">
            <v>396.10070000000002</v>
          </cell>
          <cell r="U951">
            <v>1</v>
          </cell>
        </row>
        <row r="952">
          <cell r="A952" t="str">
            <v>FRN11LM1S-4EA</v>
          </cell>
          <cell r="B952" t="str">
            <v>GS084307</v>
          </cell>
          <cell r="C952">
            <v>1</v>
          </cell>
          <cell r="D952" t="str">
            <v>GI091519</v>
          </cell>
          <cell r="E952">
            <v>20090331</v>
          </cell>
          <cell r="F952" t="str">
            <v>7848</v>
          </cell>
          <cell r="G952" t="str">
            <v>LM LIFTMATERIAL GMBH</v>
          </cell>
          <cell r="H952" t="str">
            <v>STOCK SALES</v>
          </cell>
          <cell r="I952">
            <v>55</v>
          </cell>
          <cell r="J952" t="str">
            <v>Mar-2009</v>
          </cell>
          <cell r="K952" t="str">
            <v>Mar-2009</v>
          </cell>
          <cell r="L952" t="str">
            <v>GF</v>
          </cell>
          <cell r="M952" t="str">
            <v>INVERTER</v>
          </cell>
          <cell r="N952" t="str">
            <v>PCS</v>
          </cell>
          <cell r="O952">
            <v>36</v>
          </cell>
          <cell r="P952">
            <v>396</v>
          </cell>
          <cell r="Q952" t="str">
            <v>LIFT</v>
          </cell>
          <cell r="R952">
            <v>0</v>
          </cell>
          <cell r="S952">
            <v>396.10070000000002</v>
          </cell>
          <cell r="T952">
            <v>396.10070000000002</v>
          </cell>
          <cell r="U952">
            <v>1</v>
          </cell>
        </row>
        <row r="953">
          <cell r="A953" t="str">
            <v>FRN11LM1S-4EA</v>
          </cell>
          <cell r="B953" t="str">
            <v>GS084306</v>
          </cell>
          <cell r="C953">
            <v>1</v>
          </cell>
          <cell r="D953" t="str">
            <v>GI091520</v>
          </cell>
          <cell r="E953">
            <v>20090331</v>
          </cell>
          <cell r="F953" t="str">
            <v>7848</v>
          </cell>
          <cell r="G953" t="str">
            <v>LM LIFTMATERIAL GMBH</v>
          </cell>
          <cell r="H953" t="str">
            <v>STOCK SALES</v>
          </cell>
          <cell r="I953">
            <v>54</v>
          </cell>
          <cell r="J953" t="str">
            <v>Mar-2009</v>
          </cell>
          <cell r="K953" t="str">
            <v>Mar-2009</v>
          </cell>
          <cell r="L953" t="str">
            <v>GF</v>
          </cell>
          <cell r="M953" t="str">
            <v>INVERTER</v>
          </cell>
          <cell r="N953" t="str">
            <v>PCS</v>
          </cell>
          <cell r="O953">
            <v>36</v>
          </cell>
          <cell r="P953">
            <v>396</v>
          </cell>
          <cell r="Q953" t="str">
            <v>LIFT</v>
          </cell>
          <cell r="R953">
            <v>0</v>
          </cell>
          <cell r="S953">
            <v>396.10070000000002</v>
          </cell>
          <cell r="T953">
            <v>396.10070000000002</v>
          </cell>
          <cell r="U953">
            <v>1</v>
          </cell>
        </row>
        <row r="954">
          <cell r="A954" t="str">
            <v>FRN11LM1S-4EA</v>
          </cell>
          <cell r="B954" t="str">
            <v>GS084305</v>
          </cell>
          <cell r="C954">
            <v>1</v>
          </cell>
          <cell r="D954" t="str">
            <v>GI091521</v>
          </cell>
          <cell r="E954">
            <v>20090331</v>
          </cell>
          <cell r="F954" t="str">
            <v>7848</v>
          </cell>
          <cell r="G954" t="str">
            <v>LM LIFTMATERIAL GMBH</v>
          </cell>
          <cell r="H954" t="str">
            <v>STOCK SALES</v>
          </cell>
          <cell r="I954">
            <v>53</v>
          </cell>
          <cell r="J954" t="str">
            <v>Mar-2009</v>
          </cell>
          <cell r="K954" t="str">
            <v>Mar-2009</v>
          </cell>
          <cell r="L954" t="str">
            <v>GF</v>
          </cell>
          <cell r="M954" t="str">
            <v>INVERTER</v>
          </cell>
          <cell r="N954" t="str">
            <v>PCS</v>
          </cell>
          <cell r="O954">
            <v>36</v>
          </cell>
          <cell r="P954">
            <v>396</v>
          </cell>
          <cell r="Q954" t="str">
            <v>LIFT</v>
          </cell>
          <cell r="R954">
            <v>0</v>
          </cell>
          <cell r="S954">
            <v>396.10070000000002</v>
          </cell>
          <cell r="T954">
            <v>396.10070000000002</v>
          </cell>
          <cell r="U954">
            <v>1</v>
          </cell>
        </row>
        <row r="955">
          <cell r="A955" t="str">
            <v>FRN11LM1S-4EA</v>
          </cell>
          <cell r="B955" t="str">
            <v>GS084304</v>
          </cell>
          <cell r="C955">
            <v>1</v>
          </cell>
          <cell r="D955" t="str">
            <v>GI091522</v>
          </cell>
          <cell r="E955">
            <v>20090331</v>
          </cell>
          <cell r="F955" t="str">
            <v>7848</v>
          </cell>
          <cell r="G955" t="str">
            <v>LM LIFTMATERIAL GMBH</v>
          </cell>
          <cell r="H955" t="str">
            <v>STOCK SALES</v>
          </cell>
          <cell r="I955">
            <v>52</v>
          </cell>
          <cell r="J955" t="str">
            <v>Mar-2009</v>
          </cell>
          <cell r="K955" t="str">
            <v>Mar-2009</v>
          </cell>
          <cell r="L955" t="str">
            <v>GF</v>
          </cell>
          <cell r="M955" t="str">
            <v>INVERTER</v>
          </cell>
          <cell r="N955" t="str">
            <v>PCS</v>
          </cell>
          <cell r="O955">
            <v>36</v>
          </cell>
          <cell r="P955">
            <v>396</v>
          </cell>
          <cell r="Q955" t="str">
            <v>LIFT</v>
          </cell>
          <cell r="R955">
            <v>0</v>
          </cell>
          <cell r="S955">
            <v>396.10070000000002</v>
          </cell>
          <cell r="T955">
            <v>396.10070000000002</v>
          </cell>
          <cell r="U955">
            <v>1</v>
          </cell>
        </row>
        <row r="956">
          <cell r="A956" t="str">
            <v>FRN11LM1S-4EA</v>
          </cell>
          <cell r="B956" t="str">
            <v>GS084340</v>
          </cell>
          <cell r="C956">
            <v>1</v>
          </cell>
          <cell r="D956" t="str">
            <v>GI091523</v>
          </cell>
          <cell r="E956">
            <v>20090331</v>
          </cell>
          <cell r="F956" t="str">
            <v>7848</v>
          </cell>
          <cell r="G956" t="str">
            <v>LM LIFTMATERIAL GMBH</v>
          </cell>
          <cell r="H956" t="str">
            <v>STOCK SALES</v>
          </cell>
          <cell r="I956">
            <v>51</v>
          </cell>
          <cell r="J956" t="str">
            <v>Mar-2009</v>
          </cell>
          <cell r="K956" t="str">
            <v>Mar-2009</v>
          </cell>
          <cell r="L956" t="str">
            <v>GF</v>
          </cell>
          <cell r="M956" t="str">
            <v>INVERTER</v>
          </cell>
          <cell r="N956" t="str">
            <v>PCS</v>
          </cell>
          <cell r="O956">
            <v>36</v>
          </cell>
          <cell r="P956">
            <v>396</v>
          </cell>
          <cell r="Q956" t="str">
            <v>LIFT</v>
          </cell>
          <cell r="R956">
            <v>0</v>
          </cell>
          <cell r="S956">
            <v>396.10070000000002</v>
          </cell>
          <cell r="T956">
            <v>396.10070000000002</v>
          </cell>
          <cell r="U956">
            <v>1</v>
          </cell>
        </row>
        <row r="957">
          <cell r="A957" t="str">
            <v>FRN11LM1S-4EA</v>
          </cell>
          <cell r="B957" t="str">
            <v>GS084339</v>
          </cell>
          <cell r="C957">
            <v>1</v>
          </cell>
          <cell r="D957" t="str">
            <v>GI091524</v>
          </cell>
          <cell r="E957">
            <v>20090331</v>
          </cell>
          <cell r="F957" t="str">
            <v>7848</v>
          </cell>
          <cell r="G957" t="str">
            <v>LM LIFTMATERIAL GMBH</v>
          </cell>
          <cell r="H957" t="str">
            <v>STOCK SALES</v>
          </cell>
          <cell r="I957">
            <v>50</v>
          </cell>
          <cell r="J957" t="str">
            <v>Mar-2009</v>
          </cell>
          <cell r="K957" t="str">
            <v>Mar-2009</v>
          </cell>
          <cell r="L957" t="str">
            <v>GF</v>
          </cell>
          <cell r="M957" t="str">
            <v>INVERTER</v>
          </cell>
          <cell r="N957" t="str">
            <v>PCS</v>
          </cell>
          <cell r="O957">
            <v>36</v>
          </cell>
          <cell r="P957">
            <v>396</v>
          </cell>
          <cell r="Q957" t="str">
            <v>LIFT</v>
          </cell>
          <cell r="R957">
            <v>0</v>
          </cell>
          <cell r="S957">
            <v>396.10070000000002</v>
          </cell>
          <cell r="T957">
            <v>396.10070000000002</v>
          </cell>
          <cell r="U957">
            <v>1</v>
          </cell>
        </row>
        <row r="958">
          <cell r="A958" t="str">
            <v>FRN15LM1S-4EA</v>
          </cell>
          <cell r="B958" t="str">
            <v>GS090616</v>
          </cell>
          <cell r="C958">
            <v>160</v>
          </cell>
          <cell r="D958" t="str">
            <v>GI091039</v>
          </cell>
          <cell r="E958">
            <v>20090309</v>
          </cell>
          <cell r="F958" t="str">
            <v>4028</v>
          </cell>
          <cell r="G958" t="str">
            <v>KON-TEK AUTOMATION AND DRIVES</v>
          </cell>
          <cell r="H958" t="str">
            <v>STOCK SALES</v>
          </cell>
          <cell r="I958">
            <v>77</v>
          </cell>
          <cell r="J958" t="str">
            <v>Mar-2009</v>
          </cell>
          <cell r="K958" t="str">
            <v>Mar-2009</v>
          </cell>
          <cell r="L958" t="str">
            <v>GF</v>
          </cell>
          <cell r="M958" t="str">
            <v>INVERTER</v>
          </cell>
          <cell r="N958" t="str">
            <v>PCS</v>
          </cell>
          <cell r="O958">
            <v>33</v>
          </cell>
          <cell r="P958">
            <v>579</v>
          </cell>
          <cell r="Q958" t="str">
            <v>LIFT</v>
          </cell>
          <cell r="R958">
            <v>0</v>
          </cell>
          <cell r="S958">
            <v>578.58019999999999</v>
          </cell>
          <cell r="T958">
            <v>1157.1604</v>
          </cell>
          <cell r="U958">
            <v>2</v>
          </cell>
        </row>
        <row r="959">
          <cell r="A959" t="str">
            <v>FRN15LM1S-4EA</v>
          </cell>
          <cell r="B959" t="str">
            <v>GS090961</v>
          </cell>
          <cell r="C959">
            <v>16</v>
          </cell>
          <cell r="D959" t="str">
            <v>GI091192</v>
          </cell>
          <cell r="E959">
            <v>20090313</v>
          </cell>
          <cell r="F959" t="str">
            <v>4380</v>
          </cell>
          <cell r="G959" t="str">
            <v>AMTEK,  SPOL. S R.0.</v>
          </cell>
          <cell r="H959" t="str">
            <v>STOCK SALES</v>
          </cell>
          <cell r="I959">
            <v>76</v>
          </cell>
          <cell r="J959" t="str">
            <v>Mar-2009</v>
          </cell>
          <cell r="K959" t="str">
            <v>Mar-2009</v>
          </cell>
          <cell r="L959" t="str">
            <v>GF</v>
          </cell>
          <cell r="M959" t="str">
            <v>INVERTER</v>
          </cell>
          <cell r="N959" t="str">
            <v>PCS</v>
          </cell>
          <cell r="O959">
            <v>33</v>
          </cell>
          <cell r="P959">
            <v>579</v>
          </cell>
          <cell r="Q959" t="str">
            <v>LIFT</v>
          </cell>
          <cell r="R959">
            <v>0</v>
          </cell>
          <cell r="S959">
            <v>578.58019999999999</v>
          </cell>
          <cell r="T959">
            <v>578.58019999999999</v>
          </cell>
          <cell r="U959">
            <v>1</v>
          </cell>
        </row>
        <row r="960">
          <cell r="A960" t="str">
            <v>FRN15LM1S-4EA</v>
          </cell>
          <cell r="B960" t="str">
            <v>GS084231</v>
          </cell>
          <cell r="C960">
            <v>2</v>
          </cell>
          <cell r="D960" t="str">
            <v>GI091212</v>
          </cell>
          <cell r="E960">
            <v>20090317</v>
          </cell>
          <cell r="F960" t="str">
            <v>4450</v>
          </cell>
          <cell r="G960" t="str">
            <v>FUJI ELECTRIC FA SUCURSAL EN ESPA?A</v>
          </cell>
          <cell r="H960" t="str">
            <v>STOCK SALES</v>
          </cell>
          <cell r="I960">
            <v>74</v>
          </cell>
          <cell r="J960" t="str">
            <v>Mar-2009</v>
          </cell>
          <cell r="K960" t="str">
            <v>Mar-2009</v>
          </cell>
          <cell r="L960" t="str">
            <v>GF</v>
          </cell>
          <cell r="M960" t="str">
            <v>INVERTER</v>
          </cell>
          <cell r="N960" t="str">
            <v>PCS</v>
          </cell>
          <cell r="O960">
            <v>33</v>
          </cell>
          <cell r="P960">
            <v>579</v>
          </cell>
          <cell r="Q960" t="str">
            <v>LIFT</v>
          </cell>
          <cell r="R960">
            <v>0</v>
          </cell>
          <cell r="S960">
            <v>578.58019999999999</v>
          </cell>
          <cell r="T960">
            <v>1157.1604</v>
          </cell>
          <cell r="U960">
            <v>2</v>
          </cell>
        </row>
        <row r="961">
          <cell r="A961" t="str">
            <v>FRN15LM1S-4EA</v>
          </cell>
          <cell r="B961" t="str">
            <v>GS090958</v>
          </cell>
          <cell r="C961">
            <v>7</v>
          </cell>
          <cell r="D961" t="str">
            <v>GI091229</v>
          </cell>
          <cell r="E961">
            <v>20090318</v>
          </cell>
          <cell r="F961" t="str">
            <v>7215</v>
          </cell>
          <cell r="G961" t="str">
            <v>AMTEK SPOL. S R. O. SP. Z O. O.</v>
          </cell>
          <cell r="H961" t="str">
            <v>STOCK SALES</v>
          </cell>
          <cell r="I961">
            <v>70</v>
          </cell>
          <cell r="J961" t="str">
            <v>Mar-2009</v>
          </cell>
          <cell r="K961" t="str">
            <v>Mar-2009</v>
          </cell>
          <cell r="L961" t="str">
            <v>GF</v>
          </cell>
          <cell r="M961" t="str">
            <v>INVERTER</v>
          </cell>
          <cell r="N961" t="str">
            <v>PCS</v>
          </cell>
          <cell r="O961">
            <v>33</v>
          </cell>
          <cell r="P961">
            <v>579</v>
          </cell>
          <cell r="Q961" t="str">
            <v>LIFT</v>
          </cell>
          <cell r="R961">
            <v>0</v>
          </cell>
          <cell r="S961">
            <v>578.58019999999999</v>
          </cell>
          <cell r="T961">
            <v>2314.3208</v>
          </cell>
          <cell r="U961">
            <v>4</v>
          </cell>
        </row>
        <row r="962">
          <cell r="A962" t="str">
            <v>FRN15LM1S-4EA</v>
          </cell>
          <cell r="B962" t="str">
            <v>GS090992</v>
          </cell>
          <cell r="C962">
            <v>8</v>
          </cell>
          <cell r="D962" t="str">
            <v>GI091368</v>
          </cell>
          <cell r="E962">
            <v>20090324</v>
          </cell>
          <cell r="F962" t="str">
            <v>7489</v>
          </cell>
          <cell r="G962" t="str">
            <v>ALPHA MOTION S. A.</v>
          </cell>
          <cell r="H962" t="str">
            <v>STOCK SALES</v>
          </cell>
          <cell r="I962">
            <v>68</v>
          </cell>
          <cell r="J962" t="str">
            <v>Mar-2009</v>
          </cell>
          <cell r="K962" t="str">
            <v>Mar-2009</v>
          </cell>
          <cell r="L962" t="str">
            <v>GF</v>
          </cell>
          <cell r="M962" t="str">
            <v>INVERTER</v>
          </cell>
          <cell r="N962" t="str">
            <v>PCS</v>
          </cell>
          <cell r="O962">
            <v>33</v>
          </cell>
          <cell r="P962">
            <v>579</v>
          </cell>
          <cell r="Q962" t="str">
            <v>LIFT</v>
          </cell>
          <cell r="R962">
            <v>0</v>
          </cell>
          <cell r="S962">
            <v>578.58019999999999</v>
          </cell>
          <cell r="T962">
            <v>1157.1604</v>
          </cell>
          <cell r="U962">
            <v>2</v>
          </cell>
        </row>
        <row r="963">
          <cell r="A963" t="str">
            <v>FRN15LM1S-4EA</v>
          </cell>
          <cell r="B963" t="str">
            <v>GS090937</v>
          </cell>
          <cell r="C963">
            <v>4</v>
          </cell>
          <cell r="D963" t="str">
            <v>GI091427</v>
          </cell>
          <cell r="E963">
            <v>20090326</v>
          </cell>
          <cell r="F963" t="str">
            <v>7710</v>
          </cell>
          <cell r="G963" t="str">
            <v>NEW LIFT GMBH</v>
          </cell>
          <cell r="H963" t="str">
            <v>STOCK SALES</v>
          </cell>
          <cell r="I963">
            <v>67</v>
          </cell>
          <cell r="J963" t="str">
            <v>Mar-2009</v>
          </cell>
          <cell r="K963" t="str">
            <v>Mar-2009</v>
          </cell>
          <cell r="L963" t="str">
            <v>GF</v>
          </cell>
          <cell r="M963" t="str">
            <v>INVERTER</v>
          </cell>
          <cell r="N963" t="str">
            <v>PCS</v>
          </cell>
          <cell r="O963">
            <v>33</v>
          </cell>
          <cell r="P963">
            <v>579</v>
          </cell>
          <cell r="Q963" t="str">
            <v>LIFT</v>
          </cell>
          <cell r="R963">
            <v>0</v>
          </cell>
          <cell r="S963">
            <v>578.58019999999999</v>
          </cell>
          <cell r="T963">
            <v>578.58019999999999</v>
          </cell>
          <cell r="U963">
            <v>1</v>
          </cell>
        </row>
        <row r="964">
          <cell r="A964" t="str">
            <v>FRN15LM1S-4EA</v>
          </cell>
          <cell r="B964" t="str">
            <v>GS091113</v>
          </cell>
          <cell r="C964">
            <v>1</v>
          </cell>
          <cell r="D964" t="str">
            <v>GI091420</v>
          </cell>
          <cell r="E964">
            <v>20090330</v>
          </cell>
          <cell r="F964" t="str">
            <v>7743</v>
          </cell>
          <cell r="G964" t="str">
            <v>MONITOR SPA</v>
          </cell>
          <cell r="H964" t="str">
            <v>STOCK SALES</v>
          </cell>
          <cell r="I964">
            <v>66</v>
          </cell>
          <cell r="J964" t="str">
            <v>Mar-2009</v>
          </cell>
          <cell r="K964" t="str">
            <v>Mar-2009</v>
          </cell>
          <cell r="L964" t="str">
            <v>GF</v>
          </cell>
          <cell r="M964" t="str">
            <v>INVERTER</v>
          </cell>
          <cell r="N964" t="str">
            <v>PCS</v>
          </cell>
          <cell r="O964">
            <v>33</v>
          </cell>
          <cell r="P964">
            <v>579</v>
          </cell>
          <cell r="Q964" t="str">
            <v>LIFT</v>
          </cell>
          <cell r="R964">
            <v>0</v>
          </cell>
          <cell r="S964">
            <v>578.58019999999999</v>
          </cell>
          <cell r="T964">
            <v>578.58019999999999</v>
          </cell>
          <cell r="U964">
            <v>1</v>
          </cell>
        </row>
        <row r="965">
          <cell r="A965" t="str">
            <v>FRN15LM1S-4SD</v>
          </cell>
          <cell r="B965" t="str">
            <v>GS090566</v>
          </cell>
          <cell r="C965">
            <v>7</v>
          </cell>
          <cell r="D965" t="str">
            <v>GI091008</v>
          </cell>
          <cell r="E965">
            <v>20090304</v>
          </cell>
          <cell r="F965" t="str">
            <v>7712</v>
          </cell>
          <cell r="G965" t="str">
            <v>SODIMAS</v>
          </cell>
          <cell r="H965" t="str">
            <v>STOCK SALES</v>
          </cell>
          <cell r="I965">
            <v>49</v>
          </cell>
          <cell r="J965" t="str">
            <v>Mar-2009</v>
          </cell>
          <cell r="K965" t="str">
            <v>Mar-2009</v>
          </cell>
          <cell r="L965" t="str">
            <v>GF</v>
          </cell>
          <cell r="M965" t="str">
            <v>INVERTER</v>
          </cell>
          <cell r="N965" t="str">
            <v>PCS</v>
          </cell>
          <cell r="O965">
            <v>53</v>
          </cell>
          <cell r="P965">
            <v>599</v>
          </cell>
          <cell r="Q965" t="str">
            <v>LIFT</v>
          </cell>
          <cell r="R965">
            <v>0</v>
          </cell>
          <cell r="S965">
            <v>599.18859999999995</v>
          </cell>
          <cell r="T965">
            <v>2396.7543999999998</v>
          </cell>
          <cell r="U965">
            <v>4</v>
          </cell>
        </row>
        <row r="966">
          <cell r="A966" t="str">
            <v>FRN15LM1S-4SD</v>
          </cell>
          <cell r="B966" t="str">
            <v>GS090568</v>
          </cell>
          <cell r="C966">
            <v>4</v>
          </cell>
          <cell r="D966" t="str">
            <v>GI091009</v>
          </cell>
          <cell r="E966">
            <v>20090304</v>
          </cell>
          <cell r="F966" t="str">
            <v>7712</v>
          </cell>
          <cell r="G966" t="str">
            <v>SODIMAS</v>
          </cell>
          <cell r="H966" t="str">
            <v>STOCK SALES</v>
          </cell>
          <cell r="I966">
            <v>48</v>
          </cell>
          <cell r="J966" t="str">
            <v>Mar-2009</v>
          </cell>
          <cell r="K966" t="str">
            <v>Mar-2009</v>
          </cell>
          <cell r="L966" t="str">
            <v>GF</v>
          </cell>
          <cell r="M966" t="str">
            <v>INVERTER</v>
          </cell>
          <cell r="N966" t="str">
            <v>PCS</v>
          </cell>
          <cell r="O966">
            <v>53</v>
          </cell>
          <cell r="P966">
            <v>599</v>
          </cell>
          <cell r="Q966" t="str">
            <v>LIFT</v>
          </cell>
          <cell r="R966">
            <v>0</v>
          </cell>
          <cell r="S966">
            <v>599.18859999999995</v>
          </cell>
          <cell r="T966">
            <v>599.18859999999995</v>
          </cell>
          <cell r="U966">
            <v>1</v>
          </cell>
        </row>
        <row r="967">
          <cell r="A967" t="str">
            <v>FRN18.5LM1S-4EA</v>
          </cell>
          <cell r="B967" t="str">
            <v>GS090885</v>
          </cell>
          <cell r="C967">
            <v>1</v>
          </cell>
          <cell r="D967" t="str">
            <v>GI091103</v>
          </cell>
          <cell r="E967">
            <v>20090309</v>
          </cell>
          <cell r="F967" t="str">
            <v>7215</v>
          </cell>
          <cell r="G967" t="str">
            <v>AMTEK SPOL. S R. O. SP. Z O. O.</v>
          </cell>
          <cell r="H967" t="str">
            <v>STOCK SALES</v>
          </cell>
          <cell r="I967">
            <v>44</v>
          </cell>
          <cell r="J967" t="str">
            <v>Mar-2009</v>
          </cell>
          <cell r="K967" t="str">
            <v>Mar-2009</v>
          </cell>
          <cell r="L967" t="str">
            <v>GF</v>
          </cell>
          <cell r="M967" t="str">
            <v>INVERTER</v>
          </cell>
          <cell r="N967" t="str">
            <v>PCS</v>
          </cell>
          <cell r="O967">
            <v>46</v>
          </cell>
          <cell r="P967">
            <v>652</v>
          </cell>
          <cell r="Q967" t="str">
            <v>LIFT</v>
          </cell>
          <cell r="R967">
            <v>0</v>
          </cell>
          <cell r="S967">
            <v>652.10860000000002</v>
          </cell>
          <cell r="T967">
            <v>1304.2172</v>
          </cell>
          <cell r="U967">
            <v>2</v>
          </cell>
        </row>
        <row r="968">
          <cell r="A968" t="str">
            <v>FRN18.5LM1S-4EA</v>
          </cell>
          <cell r="B968" t="str">
            <v>GS090961</v>
          </cell>
          <cell r="C968">
            <v>18</v>
          </cell>
          <cell r="D968" t="str">
            <v>GI091192</v>
          </cell>
          <cell r="E968">
            <v>20090313</v>
          </cell>
          <cell r="F968" t="str">
            <v>4380</v>
          </cell>
          <cell r="G968" t="str">
            <v>AMTEK,  SPOL. S R.0.</v>
          </cell>
          <cell r="H968" t="str">
            <v>STOCK SALES</v>
          </cell>
          <cell r="I968">
            <v>43</v>
          </cell>
          <cell r="J968" t="str">
            <v>Mar-2009</v>
          </cell>
          <cell r="K968" t="str">
            <v>Mar-2009</v>
          </cell>
          <cell r="L968" t="str">
            <v>GF</v>
          </cell>
          <cell r="M968" t="str">
            <v>INVERTER</v>
          </cell>
          <cell r="N968" t="str">
            <v>PCS</v>
          </cell>
          <cell r="O968">
            <v>46</v>
          </cell>
          <cell r="P968">
            <v>652</v>
          </cell>
          <cell r="Q968" t="str">
            <v>LIFT</v>
          </cell>
          <cell r="R968">
            <v>0</v>
          </cell>
          <cell r="S968">
            <v>652.10860000000002</v>
          </cell>
          <cell r="T968">
            <v>652.10860000000002</v>
          </cell>
          <cell r="U968">
            <v>1</v>
          </cell>
        </row>
        <row r="969">
          <cell r="A969" t="str">
            <v>FRN5.5LM1S-4EA</v>
          </cell>
          <cell r="B969" t="str">
            <v>GS090814</v>
          </cell>
          <cell r="C969">
            <v>2</v>
          </cell>
          <cell r="D969" t="str">
            <v>GI091000</v>
          </cell>
          <cell r="E969">
            <v>20090303</v>
          </cell>
          <cell r="F969" t="str">
            <v>4450</v>
          </cell>
          <cell r="G969" t="str">
            <v>FUJI ELECTRIC FA SUCURSAL EN ESPA?A</v>
          </cell>
          <cell r="H969" t="str">
            <v>STOCK SALES</v>
          </cell>
          <cell r="I969">
            <v>301</v>
          </cell>
          <cell r="J969" t="str">
            <v>Mar-2009</v>
          </cell>
          <cell r="K969" t="str">
            <v>Mar-2009</v>
          </cell>
          <cell r="L969" t="str">
            <v>GF</v>
          </cell>
          <cell r="M969" t="str">
            <v>INVERTER</v>
          </cell>
          <cell r="N969" t="str">
            <v>PCS</v>
          </cell>
          <cell r="O969">
            <v>306</v>
          </cell>
          <cell r="P969">
            <v>309</v>
          </cell>
          <cell r="Q969" t="str">
            <v>LIFT</v>
          </cell>
          <cell r="R969">
            <v>0</v>
          </cell>
          <cell r="S969">
            <v>316.44749999999999</v>
          </cell>
          <cell r="T969">
            <v>1582.2375</v>
          </cell>
          <cell r="U969">
            <v>5</v>
          </cell>
        </row>
        <row r="970">
          <cell r="A970" t="str">
            <v>FRN5.5LM1S-4EA</v>
          </cell>
          <cell r="B970" t="str">
            <v>GS090841</v>
          </cell>
          <cell r="C970">
            <v>1</v>
          </cell>
          <cell r="D970" t="str">
            <v>GI091036</v>
          </cell>
          <cell r="E970">
            <v>20090304</v>
          </cell>
          <cell r="F970" t="str">
            <v>7684</v>
          </cell>
          <cell r="G970" t="str">
            <v>BEG S.R.L.</v>
          </cell>
          <cell r="H970" t="str">
            <v>STOCK SALES</v>
          </cell>
          <cell r="I970">
            <v>296</v>
          </cell>
          <cell r="J970" t="str">
            <v>Mar-2009</v>
          </cell>
          <cell r="K970" t="str">
            <v>Mar-2009</v>
          </cell>
          <cell r="L970" t="str">
            <v>GF</v>
          </cell>
          <cell r="M970" t="str">
            <v>INVERTER</v>
          </cell>
          <cell r="N970" t="str">
            <v>PCS</v>
          </cell>
          <cell r="O970">
            <v>306</v>
          </cell>
          <cell r="P970">
            <v>309</v>
          </cell>
          <cell r="Q970" t="str">
            <v>LIFT</v>
          </cell>
          <cell r="R970">
            <v>0</v>
          </cell>
          <cell r="S970">
            <v>316.44749999999999</v>
          </cell>
          <cell r="T970">
            <v>1582.2375</v>
          </cell>
          <cell r="U970">
            <v>5</v>
          </cell>
        </row>
        <row r="971">
          <cell r="A971" t="str">
            <v>FRN5.5LM1S-4EA</v>
          </cell>
          <cell r="B971" t="str">
            <v>GS090885</v>
          </cell>
          <cell r="C971">
            <v>2</v>
          </cell>
          <cell r="D971" t="str">
            <v>GI091103</v>
          </cell>
          <cell r="E971">
            <v>20090309</v>
          </cell>
          <cell r="F971" t="str">
            <v>7215</v>
          </cell>
          <cell r="G971" t="str">
            <v>AMTEK SPOL. S R. O. SP. Z O. O.</v>
          </cell>
          <cell r="H971" t="str">
            <v>STOCK SALES</v>
          </cell>
          <cell r="I971">
            <v>290</v>
          </cell>
          <cell r="J971" t="str">
            <v>Mar-2009</v>
          </cell>
          <cell r="K971" t="str">
            <v>Mar-2009</v>
          </cell>
          <cell r="L971" t="str">
            <v>GF</v>
          </cell>
          <cell r="M971" t="str">
            <v>INVERTER</v>
          </cell>
          <cell r="N971" t="str">
            <v>PCS</v>
          </cell>
          <cell r="O971">
            <v>306</v>
          </cell>
          <cell r="P971">
            <v>309</v>
          </cell>
          <cell r="Q971" t="str">
            <v>LIFT</v>
          </cell>
          <cell r="R971">
            <v>0</v>
          </cell>
          <cell r="S971">
            <v>308.62299999999999</v>
          </cell>
          <cell r="T971">
            <v>1851.7379999999998</v>
          </cell>
          <cell r="U971">
            <v>6</v>
          </cell>
        </row>
        <row r="972">
          <cell r="A972" t="str">
            <v>FRN5.5LM1S-4EA</v>
          </cell>
          <cell r="B972" t="str">
            <v>GS090889</v>
          </cell>
          <cell r="C972">
            <v>5</v>
          </cell>
          <cell r="D972" t="str">
            <v>GI091109</v>
          </cell>
          <cell r="E972">
            <v>20090309</v>
          </cell>
          <cell r="F972" t="str">
            <v>7684</v>
          </cell>
          <cell r="G972" t="str">
            <v>BEG S.R.L.</v>
          </cell>
          <cell r="H972" t="str">
            <v>STOCK SALES</v>
          </cell>
          <cell r="I972">
            <v>285</v>
          </cell>
          <cell r="J972" t="str">
            <v>Mar-2009</v>
          </cell>
          <cell r="K972" t="str">
            <v>Mar-2009</v>
          </cell>
          <cell r="L972" t="str">
            <v>GF</v>
          </cell>
          <cell r="M972" t="str">
            <v>INVERTER</v>
          </cell>
          <cell r="N972" t="str">
            <v>PCS</v>
          </cell>
          <cell r="O972">
            <v>306</v>
          </cell>
          <cell r="P972">
            <v>309</v>
          </cell>
          <cell r="Q972" t="str">
            <v>LIFT</v>
          </cell>
          <cell r="R972">
            <v>0</v>
          </cell>
          <cell r="S972">
            <v>308.62299999999999</v>
          </cell>
          <cell r="T972">
            <v>1543.115</v>
          </cell>
          <cell r="U972">
            <v>5</v>
          </cell>
        </row>
        <row r="973">
          <cell r="A973" t="str">
            <v>FRN5.5LM1S-4EA</v>
          </cell>
          <cell r="B973" t="str">
            <v>GS090948</v>
          </cell>
          <cell r="C973">
            <v>1</v>
          </cell>
          <cell r="D973" t="str">
            <v>GI091171</v>
          </cell>
          <cell r="E973">
            <v>20090312</v>
          </cell>
          <cell r="F973" t="str">
            <v>7684</v>
          </cell>
          <cell r="G973" t="str">
            <v>BEG S.R.L.</v>
          </cell>
          <cell r="H973" t="str">
            <v>STOCK SALES</v>
          </cell>
          <cell r="I973">
            <v>507</v>
          </cell>
          <cell r="J973" t="str">
            <v>Mar-2009</v>
          </cell>
          <cell r="K973" t="str">
            <v>Mar-2009</v>
          </cell>
          <cell r="L973" t="str">
            <v>GF</v>
          </cell>
          <cell r="M973" t="str">
            <v>INVERTER</v>
          </cell>
          <cell r="N973" t="str">
            <v>PCS</v>
          </cell>
          <cell r="O973">
            <v>306</v>
          </cell>
          <cell r="P973">
            <v>309</v>
          </cell>
          <cell r="Q973" t="str">
            <v>LIFT</v>
          </cell>
          <cell r="R973">
            <v>0</v>
          </cell>
          <cell r="S973">
            <v>308.62299999999999</v>
          </cell>
          <cell r="T973">
            <v>3086.23</v>
          </cell>
          <cell r="U973">
            <v>10</v>
          </cell>
        </row>
        <row r="974">
          <cell r="A974" t="str">
            <v>FRN5.5LM1S-4EA</v>
          </cell>
          <cell r="B974" t="str">
            <v>GS090540</v>
          </cell>
          <cell r="C974">
            <v>1</v>
          </cell>
          <cell r="D974" t="str">
            <v>GI091204</v>
          </cell>
          <cell r="E974">
            <v>20090313</v>
          </cell>
          <cell r="F974" t="str">
            <v>7848</v>
          </cell>
          <cell r="G974" t="str">
            <v>LM LIFTMATERIAL GMBH</v>
          </cell>
          <cell r="H974" t="str">
            <v>STOCK SALES</v>
          </cell>
          <cell r="I974">
            <v>507</v>
          </cell>
          <cell r="J974" t="str">
            <v>Mar-2009</v>
          </cell>
          <cell r="K974" t="str">
            <v>Mar-2009</v>
          </cell>
          <cell r="L974" t="str">
            <v>GF</v>
          </cell>
          <cell r="M974" t="str">
            <v>INVERTER</v>
          </cell>
          <cell r="N974" t="str">
            <v>PCS</v>
          </cell>
          <cell r="O974">
            <v>306</v>
          </cell>
          <cell r="P974">
            <v>309</v>
          </cell>
          <cell r="Q974" t="str">
            <v>LIFT</v>
          </cell>
          <cell r="R974">
            <v>0</v>
          </cell>
          <cell r="S974">
            <v>308.64089999999999</v>
          </cell>
          <cell r="T974">
            <v>308.64089999999999</v>
          </cell>
          <cell r="U974">
            <v>1</v>
          </cell>
        </row>
        <row r="975">
          <cell r="A975" t="str">
            <v>FRN5.5LM1S-4EA</v>
          </cell>
          <cell r="B975" t="str">
            <v>GS090961</v>
          </cell>
          <cell r="C975">
            <v>11</v>
          </cell>
          <cell r="D975" t="str">
            <v>GI091192</v>
          </cell>
          <cell r="E975">
            <v>20090313</v>
          </cell>
          <cell r="F975" t="str">
            <v>4380</v>
          </cell>
          <cell r="G975" t="str">
            <v>AMTEK,  SPOL. S R.0.</v>
          </cell>
          <cell r="H975" t="str">
            <v>STOCK SALES</v>
          </cell>
          <cell r="I975">
            <v>499</v>
          </cell>
          <cell r="J975" t="str">
            <v>Mar-2009</v>
          </cell>
          <cell r="K975" t="str">
            <v>Mar-2009</v>
          </cell>
          <cell r="L975" t="str">
            <v>GF</v>
          </cell>
          <cell r="M975" t="str">
            <v>INVERTER</v>
          </cell>
          <cell r="N975" t="str">
            <v>PCS</v>
          </cell>
          <cell r="O975">
            <v>306</v>
          </cell>
          <cell r="P975">
            <v>309</v>
          </cell>
          <cell r="Q975" t="str">
            <v>LIFT</v>
          </cell>
          <cell r="R975">
            <v>0</v>
          </cell>
          <cell r="S975">
            <v>308.64089999999999</v>
          </cell>
          <cell r="T975">
            <v>2469.1271999999999</v>
          </cell>
          <cell r="U975">
            <v>8</v>
          </cell>
        </row>
        <row r="976">
          <cell r="A976" t="str">
            <v>FRN5.5LM1S-4EA</v>
          </cell>
          <cell r="B976" t="str">
            <v>GS090954</v>
          </cell>
          <cell r="C976">
            <v>2</v>
          </cell>
          <cell r="D976" t="str">
            <v>GI091186</v>
          </cell>
          <cell r="E976">
            <v>20090316</v>
          </cell>
          <cell r="F976" t="str">
            <v>7489</v>
          </cell>
          <cell r="G976" t="str">
            <v>ALPHA MOTION S. A.</v>
          </cell>
          <cell r="H976" t="str">
            <v>STOCK SALES</v>
          </cell>
          <cell r="I976">
            <v>489</v>
          </cell>
          <cell r="J976" t="str">
            <v>Mar-2009</v>
          </cell>
          <cell r="K976" t="str">
            <v>Mar-2009</v>
          </cell>
          <cell r="L976" t="str">
            <v>GF</v>
          </cell>
          <cell r="M976" t="str">
            <v>INVERTER</v>
          </cell>
          <cell r="N976" t="str">
            <v>PCS</v>
          </cell>
          <cell r="O976">
            <v>306</v>
          </cell>
          <cell r="P976">
            <v>309</v>
          </cell>
          <cell r="Q976" t="str">
            <v>LIFT</v>
          </cell>
          <cell r="R976">
            <v>0</v>
          </cell>
          <cell r="S976">
            <v>308.64089999999999</v>
          </cell>
          <cell r="T976">
            <v>3086.4089999999997</v>
          </cell>
          <cell r="U976">
            <v>10</v>
          </cell>
        </row>
        <row r="977">
          <cell r="A977" t="str">
            <v>FRN5.5LM1S-4EA</v>
          </cell>
          <cell r="B977" t="str">
            <v>GS090950</v>
          </cell>
          <cell r="C977">
            <v>1</v>
          </cell>
          <cell r="D977" t="str">
            <v>GI091221</v>
          </cell>
          <cell r="E977">
            <v>20090317</v>
          </cell>
          <cell r="F977" t="str">
            <v>7957</v>
          </cell>
          <cell r="G977" t="str">
            <v>SCHMITT AUFZ?GE GMBH</v>
          </cell>
          <cell r="H977" t="str">
            <v>STOCK SALES</v>
          </cell>
          <cell r="I977">
            <v>488</v>
          </cell>
          <cell r="J977" t="str">
            <v>Mar-2009</v>
          </cell>
          <cell r="K977" t="str">
            <v>Mar-2009</v>
          </cell>
          <cell r="L977" t="str">
            <v>GF</v>
          </cell>
          <cell r="M977" t="str">
            <v>INVERTER</v>
          </cell>
          <cell r="N977" t="str">
            <v>PCS</v>
          </cell>
          <cell r="O977">
            <v>306</v>
          </cell>
          <cell r="P977">
            <v>309</v>
          </cell>
          <cell r="Q977" t="str">
            <v>LIFT</v>
          </cell>
          <cell r="R977">
            <v>0</v>
          </cell>
          <cell r="S977">
            <v>308.64089999999999</v>
          </cell>
          <cell r="T977">
            <v>308.64089999999999</v>
          </cell>
          <cell r="U977">
            <v>1</v>
          </cell>
        </row>
        <row r="978">
          <cell r="A978" t="str">
            <v>FRN5.5LM1S-4EA</v>
          </cell>
          <cell r="B978" t="str">
            <v>GS090995</v>
          </cell>
          <cell r="C978">
            <v>3</v>
          </cell>
          <cell r="D978" t="str">
            <v>GI091248</v>
          </cell>
          <cell r="E978">
            <v>20090318</v>
          </cell>
          <cell r="F978" t="str">
            <v>7684</v>
          </cell>
          <cell r="G978" t="str">
            <v>BEG S.R.L.</v>
          </cell>
          <cell r="H978" t="str">
            <v>STOCK SALES</v>
          </cell>
          <cell r="I978">
            <v>483</v>
          </cell>
          <cell r="J978" t="str">
            <v>Mar-2009</v>
          </cell>
          <cell r="K978" t="str">
            <v>Mar-2009</v>
          </cell>
          <cell r="L978" t="str">
            <v>GF</v>
          </cell>
          <cell r="M978" t="str">
            <v>INVERTER</v>
          </cell>
          <cell r="N978" t="str">
            <v>PCS</v>
          </cell>
          <cell r="O978">
            <v>306</v>
          </cell>
          <cell r="P978">
            <v>309</v>
          </cell>
          <cell r="Q978" t="str">
            <v>LIFT</v>
          </cell>
          <cell r="R978">
            <v>0</v>
          </cell>
          <cell r="S978">
            <v>308.64089999999999</v>
          </cell>
          <cell r="T978">
            <v>1543.2044999999998</v>
          </cell>
          <cell r="U978">
            <v>5</v>
          </cell>
        </row>
        <row r="979">
          <cell r="A979" t="str">
            <v>FRN5.5LM1S-4EA</v>
          </cell>
          <cell r="B979" t="str">
            <v>GS090751</v>
          </cell>
          <cell r="C979">
            <v>2</v>
          </cell>
          <cell r="D979" t="str">
            <v>GI091215</v>
          </cell>
          <cell r="E979">
            <v>20090319</v>
          </cell>
          <cell r="F979" t="str">
            <v>7959</v>
          </cell>
          <cell r="G979" t="str">
            <v>ADVANCED SYSTEMS BALTIC OU</v>
          </cell>
          <cell r="H979" t="str">
            <v>STOCK SALES</v>
          </cell>
          <cell r="I979">
            <v>478</v>
          </cell>
          <cell r="J979" t="str">
            <v>Mar-2009</v>
          </cell>
          <cell r="K979" t="str">
            <v>Mar-2009</v>
          </cell>
          <cell r="L979" t="str">
            <v>GF</v>
          </cell>
          <cell r="M979" t="str">
            <v>INVERTER</v>
          </cell>
          <cell r="N979" t="str">
            <v>PCS</v>
          </cell>
          <cell r="O979">
            <v>306</v>
          </cell>
          <cell r="P979">
            <v>309</v>
          </cell>
          <cell r="Q979" t="str">
            <v>LIFT</v>
          </cell>
          <cell r="R979">
            <v>0</v>
          </cell>
          <cell r="S979">
            <v>308.64089999999999</v>
          </cell>
          <cell r="T979">
            <v>1543.2044999999998</v>
          </cell>
          <cell r="U979">
            <v>5</v>
          </cell>
        </row>
        <row r="980">
          <cell r="A980" t="str">
            <v>FRN5.5LM1S-4SD</v>
          </cell>
          <cell r="B980" t="str">
            <v>GS090436</v>
          </cell>
          <cell r="C980">
            <v>1</v>
          </cell>
          <cell r="D980" t="str">
            <v>GI091034</v>
          </cell>
          <cell r="E980">
            <v>20090305</v>
          </cell>
          <cell r="F980" t="str">
            <v>7716</v>
          </cell>
          <cell r="G980" t="str">
            <v>MEA</v>
          </cell>
          <cell r="H980" t="str">
            <v>STOCK SALES</v>
          </cell>
          <cell r="I980">
            <v>113</v>
          </cell>
          <cell r="J980" t="str">
            <v>Mar-2009</v>
          </cell>
          <cell r="K980" t="str">
            <v>Mar-2009</v>
          </cell>
          <cell r="L980" t="str">
            <v>GF</v>
          </cell>
          <cell r="M980" t="str">
            <v>INVERTER</v>
          </cell>
          <cell r="N980" t="str">
            <v>PCS</v>
          </cell>
          <cell r="O980">
            <v>0</v>
          </cell>
          <cell r="P980">
            <v>303</v>
          </cell>
          <cell r="Q980" t="str">
            <v>LIFT</v>
          </cell>
          <cell r="R980">
            <v>0</v>
          </cell>
          <cell r="S980">
            <v>302.60000000000002</v>
          </cell>
          <cell r="T980">
            <v>12104</v>
          </cell>
          <cell r="U980">
            <v>40</v>
          </cell>
        </row>
        <row r="981">
          <cell r="A981" t="str">
            <v>FRN5.5LM1S-4SD</v>
          </cell>
          <cell r="B981" t="str">
            <v>GS090402</v>
          </cell>
          <cell r="C981">
            <v>2</v>
          </cell>
          <cell r="D981" t="str">
            <v>GI091031</v>
          </cell>
          <cell r="E981">
            <v>20090305</v>
          </cell>
          <cell r="F981" t="str">
            <v>7712</v>
          </cell>
          <cell r="G981" t="str">
            <v>SODIMAS</v>
          </cell>
          <cell r="H981" t="str">
            <v>STOCK SALES</v>
          </cell>
          <cell r="I981">
            <v>38</v>
          </cell>
          <cell r="J981" t="str">
            <v>Mar-2009</v>
          </cell>
          <cell r="K981" t="str">
            <v>Mar-2009</v>
          </cell>
          <cell r="L981" t="str">
            <v>GF</v>
          </cell>
          <cell r="M981" t="str">
            <v>INVERTER</v>
          </cell>
          <cell r="N981" t="str">
            <v>PCS</v>
          </cell>
          <cell r="O981">
            <v>0</v>
          </cell>
          <cell r="P981">
            <v>303</v>
          </cell>
          <cell r="Q981" t="str">
            <v>LIFT</v>
          </cell>
          <cell r="R981">
            <v>0</v>
          </cell>
          <cell r="S981">
            <v>302.60000000000002</v>
          </cell>
          <cell r="T981">
            <v>22695</v>
          </cell>
          <cell r="U981">
            <v>75</v>
          </cell>
        </row>
        <row r="982">
          <cell r="A982" t="str">
            <v>FRN5.5LM1S-4SD</v>
          </cell>
          <cell r="B982" t="str">
            <v>GS090307</v>
          </cell>
          <cell r="C982">
            <v>2</v>
          </cell>
          <cell r="D982" t="str">
            <v>GI091032</v>
          </cell>
          <cell r="E982">
            <v>20090305</v>
          </cell>
          <cell r="F982" t="str">
            <v>7712</v>
          </cell>
          <cell r="G982" t="str">
            <v>SODIMAS</v>
          </cell>
          <cell r="H982" t="str">
            <v>STOCK SALES</v>
          </cell>
          <cell r="I982">
            <v>21</v>
          </cell>
          <cell r="J982" t="str">
            <v>Mar-2009</v>
          </cell>
          <cell r="K982" t="str">
            <v>Mar-2009</v>
          </cell>
          <cell r="L982" t="str">
            <v>GF</v>
          </cell>
          <cell r="M982" t="str">
            <v>INVERTER</v>
          </cell>
          <cell r="N982" t="str">
            <v>PCS</v>
          </cell>
          <cell r="O982">
            <v>0</v>
          </cell>
          <cell r="P982">
            <v>303</v>
          </cell>
          <cell r="Q982" t="str">
            <v>LIFT</v>
          </cell>
          <cell r="R982">
            <v>0</v>
          </cell>
          <cell r="S982">
            <v>302.60000000000002</v>
          </cell>
          <cell r="T982">
            <v>5144.2</v>
          </cell>
          <cell r="U982">
            <v>17</v>
          </cell>
        </row>
        <row r="983">
          <cell r="A983" t="str">
            <v>FRN5.5LM1S-4SD</v>
          </cell>
          <cell r="B983" t="str">
            <v>GS090566</v>
          </cell>
          <cell r="C983">
            <v>2</v>
          </cell>
          <cell r="D983" t="str">
            <v>GI091035</v>
          </cell>
          <cell r="E983">
            <v>20090305</v>
          </cell>
          <cell r="F983" t="str">
            <v>7712</v>
          </cell>
          <cell r="G983" t="str">
            <v>SODIMAS</v>
          </cell>
          <cell r="H983" t="str">
            <v>STOCK SALES</v>
          </cell>
          <cell r="I983">
            <v>0</v>
          </cell>
          <cell r="J983" t="str">
            <v>Mar-2009</v>
          </cell>
          <cell r="K983" t="str">
            <v>Mar-2009</v>
          </cell>
          <cell r="L983" t="str">
            <v>GF</v>
          </cell>
          <cell r="M983" t="str">
            <v>INVERTER</v>
          </cell>
          <cell r="N983" t="str">
            <v>PCS</v>
          </cell>
          <cell r="O983">
            <v>0</v>
          </cell>
          <cell r="P983">
            <v>303</v>
          </cell>
          <cell r="Q983" t="str">
            <v>LIFT</v>
          </cell>
          <cell r="R983">
            <v>0</v>
          </cell>
          <cell r="S983">
            <v>302.60000000000002</v>
          </cell>
          <cell r="T983">
            <v>6354.6</v>
          </cell>
          <cell r="U983">
            <v>21</v>
          </cell>
        </row>
        <row r="984">
          <cell r="A984" t="str">
            <v>FRN5.5LM1S-4SD</v>
          </cell>
          <cell r="B984" t="str">
            <v>GS090564</v>
          </cell>
          <cell r="C984">
            <v>1</v>
          </cell>
          <cell r="D984" t="str">
            <v>GI091181</v>
          </cell>
          <cell r="E984">
            <v>20090316</v>
          </cell>
          <cell r="F984" t="str">
            <v>7716</v>
          </cell>
          <cell r="G984" t="str">
            <v>MEA</v>
          </cell>
          <cell r="H984" t="str">
            <v>STOCK SALES</v>
          </cell>
          <cell r="I984">
            <v>48</v>
          </cell>
          <cell r="J984" t="str">
            <v>Mar-2009</v>
          </cell>
          <cell r="K984" t="str">
            <v>Mar-2009</v>
          </cell>
          <cell r="L984" t="str">
            <v>GF</v>
          </cell>
          <cell r="M984" t="str">
            <v>INVERTER</v>
          </cell>
          <cell r="N984" t="str">
            <v>PCS</v>
          </cell>
          <cell r="O984">
            <v>0</v>
          </cell>
          <cell r="P984">
            <v>303</v>
          </cell>
          <cell r="Q984" t="str">
            <v>LIFT</v>
          </cell>
          <cell r="R984">
            <v>0</v>
          </cell>
          <cell r="S984">
            <v>302.60000000000002</v>
          </cell>
          <cell r="T984">
            <v>6052</v>
          </cell>
          <cell r="U984">
            <v>20</v>
          </cell>
        </row>
        <row r="985">
          <cell r="A985" t="str">
            <v>FRN5.5LM1S-4SD</v>
          </cell>
          <cell r="B985" t="str">
            <v>GS090566</v>
          </cell>
          <cell r="C985">
            <v>2</v>
          </cell>
          <cell r="D985" t="str">
            <v>GI091179</v>
          </cell>
          <cell r="E985">
            <v>20090316</v>
          </cell>
          <cell r="F985" t="str">
            <v>7712</v>
          </cell>
          <cell r="G985" t="str">
            <v>SODIMAS</v>
          </cell>
          <cell r="H985" t="str">
            <v>STOCK SALES</v>
          </cell>
          <cell r="I985">
            <v>29</v>
          </cell>
          <cell r="J985" t="str">
            <v>Mar-2009</v>
          </cell>
          <cell r="K985" t="str">
            <v>Mar-2009</v>
          </cell>
          <cell r="L985" t="str">
            <v>GF</v>
          </cell>
          <cell r="M985" t="str">
            <v>INVERTER</v>
          </cell>
          <cell r="N985" t="str">
            <v>PCS</v>
          </cell>
          <cell r="O985">
            <v>0</v>
          </cell>
          <cell r="P985">
            <v>303</v>
          </cell>
          <cell r="Q985" t="str">
            <v>LIFT</v>
          </cell>
          <cell r="R985">
            <v>0</v>
          </cell>
          <cell r="S985">
            <v>302.60000000000002</v>
          </cell>
          <cell r="T985">
            <v>5749.4</v>
          </cell>
          <cell r="U985">
            <v>19</v>
          </cell>
        </row>
        <row r="986">
          <cell r="A986" t="str">
            <v>FRN5.5LM1S-4SD</v>
          </cell>
          <cell r="B986" t="str">
            <v>GS090568</v>
          </cell>
          <cell r="C986">
            <v>2</v>
          </cell>
          <cell r="D986" t="str">
            <v>GI091180</v>
          </cell>
          <cell r="E986">
            <v>20090316</v>
          </cell>
          <cell r="F986" t="str">
            <v>7712</v>
          </cell>
          <cell r="G986" t="str">
            <v>SODIMAS</v>
          </cell>
          <cell r="H986" t="str">
            <v>STOCK SALES</v>
          </cell>
          <cell r="I986">
            <v>1</v>
          </cell>
          <cell r="J986" t="str">
            <v>Mar-2009</v>
          </cell>
          <cell r="K986" t="str">
            <v>Mar-2009</v>
          </cell>
          <cell r="L986" t="str">
            <v>GF</v>
          </cell>
          <cell r="M986" t="str">
            <v>INVERTER</v>
          </cell>
          <cell r="N986" t="str">
            <v>PCS</v>
          </cell>
          <cell r="O986">
            <v>0</v>
          </cell>
          <cell r="P986">
            <v>303</v>
          </cell>
          <cell r="Q986" t="str">
            <v>LIFT</v>
          </cell>
          <cell r="R986">
            <v>0</v>
          </cell>
          <cell r="S986">
            <v>302.60000000000002</v>
          </cell>
          <cell r="T986">
            <v>8472.7999999999993</v>
          </cell>
          <cell r="U986">
            <v>28</v>
          </cell>
        </row>
        <row r="987">
          <cell r="A987" t="str">
            <v>FRN5.5LM1S-4SD</v>
          </cell>
          <cell r="B987" t="str">
            <v>GS090846</v>
          </cell>
          <cell r="C987">
            <v>3</v>
          </cell>
          <cell r="D987" t="str">
            <v>GI091306</v>
          </cell>
          <cell r="E987">
            <v>20090325</v>
          </cell>
          <cell r="F987" t="str">
            <v>7712</v>
          </cell>
          <cell r="G987" t="str">
            <v>SODIMAS</v>
          </cell>
          <cell r="H987" t="str">
            <v>STOCK SALES</v>
          </cell>
          <cell r="I987">
            <v>1</v>
          </cell>
          <cell r="J987" t="str">
            <v>Mar-2009</v>
          </cell>
          <cell r="K987" t="str">
            <v>Mar-2009</v>
          </cell>
          <cell r="L987" t="str">
            <v>GF</v>
          </cell>
          <cell r="M987" t="str">
            <v>INVERTER</v>
          </cell>
          <cell r="N987" t="str">
            <v>PCS</v>
          </cell>
          <cell r="O987">
            <v>0</v>
          </cell>
          <cell r="P987">
            <v>303</v>
          </cell>
          <cell r="Q987" t="str">
            <v>LIFT</v>
          </cell>
          <cell r="R987">
            <v>0</v>
          </cell>
          <cell r="S987">
            <v>302.60000000000002</v>
          </cell>
          <cell r="T987">
            <v>6657.2</v>
          </cell>
          <cell r="U987">
            <v>22</v>
          </cell>
        </row>
        <row r="988">
          <cell r="A988" t="str">
            <v>FRN7.5LM1S-4E</v>
          </cell>
          <cell r="B988" t="str">
            <v>GS091021</v>
          </cell>
          <cell r="C988">
            <v>1</v>
          </cell>
          <cell r="D988" t="str">
            <v>GI091267</v>
          </cell>
          <cell r="E988">
            <v>20090318</v>
          </cell>
          <cell r="F988" t="str">
            <v>7215</v>
          </cell>
          <cell r="G988" t="str">
            <v>AMTEK SPOL. S R. O. SP. Z O. O.</v>
          </cell>
          <cell r="H988" t="str">
            <v>STOCK SALES</v>
          </cell>
          <cell r="I988">
            <v>49</v>
          </cell>
          <cell r="J988" t="str">
            <v>Mar-2009</v>
          </cell>
          <cell r="K988" t="str">
            <v>Mar-2009</v>
          </cell>
          <cell r="L988" t="str">
            <v>GF</v>
          </cell>
          <cell r="M988" t="str">
            <v>INVERTER</v>
          </cell>
          <cell r="N988" t="str">
            <v>PCS</v>
          </cell>
          <cell r="O988">
            <v>50</v>
          </cell>
          <cell r="P988">
            <v>355</v>
          </cell>
          <cell r="Q988" t="str">
            <v>LIFT</v>
          </cell>
          <cell r="R988">
            <v>0</v>
          </cell>
          <cell r="S988">
            <v>355.34410000000003</v>
          </cell>
          <cell r="T988">
            <v>355.34410000000003</v>
          </cell>
          <cell r="U988">
            <v>1</v>
          </cell>
        </row>
        <row r="989">
          <cell r="A989" t="str">
            <v>FRN7.5LM1S-4E</v>
          </cell>
          <cell r="B989" t="str">
            <v>GS090972</v>
          </cell>
          <cell r="C989">
            <v>3</v>
          </cell>
          <cell r="D989" t="str">
            <v>GI091279</v>
          </cell>
          <cell r="E989">
            <v>20090323</v>
          </cell>
          <cell r="F989" t="str">
            <v>4021</v>
          </cell>
          <cell r="G989" t="str">
            <v>BORGALTO, S.R.L.</v>
          </cell>
          <cell r="H989" t="str">
            <v>STOCK SALES</v>
          </cell>
          <cell r="I989">
            <v>47</v>
          </cell>
          <cell r="J989" t="str">
            <v>Mar-2009</v>
          </cell>
          <cell r="K989" t="str">
            <v>Mar-2009</v>
          </cell>
          <cell r="L989" t="str">
            <v>GF</v>
          </cell>
          <cell r="M989" t="str">
            <v>INVERTER</v>
          </cell>
          <cell r="N989" t="str">
            <v>PCS</v>
          </cell>
          <cell r="O989">
            <v>50</v>
          </cell>
          <cell r="P989">
            <v>355</v>
          </cell>
          <cell r="Q989" t="str">
            <v>LIFT</v>
          </cell>
          <cell r="R989">
            <v>0</v>
          </cell>
          <cell r="S989">
            <v>355.34410000000003</v>
          </cell>
          <cell r="T989">
            <v>710.68820000000005</v>
          </cell>
          <cell r="U989">
            <v>2</v>
          </cell>
        </row>
        <row r="990">
          <cell r="A990" t="str">
            <v>FRN7.5LM1S-4EA</v>
          </cell>
          <cell r="B990" t="str">
            <v>GS090958</v>
          </cell>
          <cell r="C990">
            <v>6</v>
          </cell>
          <cell r="D990" t="str">
            <v>GI091229</v>
          </cell>
          <cell r="E990">
            <v>20090318</v>
          </cell>
          <cell r="F990" t="str">
            <v>7215</v>
          </cell>
          <cell r="G990" t="str">
            <v>AMTEK SPOL. S R. O. SP. Z O. O.</v>
          </cell>
          <cell r="H990" t="str">
            <v>STOCK SALES</v>
          </cell>
          <cell r="I990">
            <v>334</v>
          </cell>
          <cell r="J990" t="str">
            <v>Mar-2009</v>
          </cell>
          <cell r="K990" t="str">
            <v>Mar-2009</v>
          </cell>
          <cell r="L990" t="str">
            <v>GF</v>
          </cell>
          <cell r="M990" t="str">
            <v>INVERTER</v>
          </cell>
          <cell r="N990" t="str">
            <v>PCS</v>
          </cell>
          <cell r="O990">
            <v>12</v>
          </cell>
          <cell r="P990">
            <v>303</v>
          </cell>
          <cell r="Q990" t="str">
            <v>LIFT</v>
          </cell>
          <cell r="R990">
            <v>0</v>
          </cell>
          <cell r="S990">
            <v>303.39839999999998</v>
          </cell>
          <cell r="T990">
            <v>1516.992</v>
          </cell>
          <cell r="U990">
            <v>5</v>
          </cell>
        </row>
        <row r="991">
          <cell r="A991" t="str">
            <v>FRN7.5LM1S-4EA</v>
          </cell>
          <cell r="B991" t="str">
            <v>GS090751</v>
          </cell>
          <cell r="C991">
            <v>3</v>
          </cell>
          <cell r="D991" t="str">
            <v>GI091215</v>
          </cell>
          <cell r="E991">
            <v>20090319</v>
          </cell>
          <cell r="F991" t="str">
            <v>7959</v>
          </cell>
          <cell r="G991" t="str">
            <v>ADVANCED SYSTEMS BALTIC OU</v>
          </cell>
          <cell r="H991" t="str">
            <v>STOCK SALES</v>
          </cell>
          <cell r="I991">
            <v>329</v>
          </cell>
          <cell r="J991" t="str">
            <v>Mar-2009</v>
          </cell>
          <cell r="K991" t="str">
            <v>Mar-2009</v>
          </cell>
          <cell r="L991" t="str">
            <v>GF</v>
          </cell>
          <cell r="M991" t="str">
            <v>INVERTER</v>
          </cell>
          <cell r="N991" t="str">
            <v>PCS</v>
          </cell>
          <cell r="O991">
            <v>12</v>
          </cell>
          <cell r="P991">
            <v>303</v>
          </cell>
          <cell r="Q991" t="str">
            <v>LIFT</v>
          </cell>
          <cell r="R991">
            <v>0</v>
          </cell>
          <cell r="S991">
            <v>303.39839999999998</v>
          </cell>
          <cell r="T991">
            <v>1516.992</v>
          </cell>
          <cell r="U991">
            <v>5</v>
          </cell>
        </row>
        <row r="992">
          <cell r="A992" t="str">
            <v>FRN7.5LM1S-4EA</v>
          </cell>
          <cell r="B992" t="str">
            <v>GS090987</v>
          </cell>
          <cell r="C992">
            <v>1</v>
          </cell>
          <cell r="D992" t="str">
            <v>GI091278</v>
          </cell>
          <cell r="E992">
            <v>20090319</v>
          </cell>
          <cell r="F992" t="str">
            <v>7772</v>
          </cell>
          <cell r="G992" t="str">
            <v>SELE, S.R.L.</v>
          </cell>
          <cell r="H992" t="str">
            <v>STOCK SALES</v>
          </cell>
          <cell r="I992">
            <v>328</v>
          </cell>
          <cell r="J992" t="str">
            <v>Mar-2009</v>
          </cell>
          <cell r="K992" t="str">
            <v>Mar-2009</v>
          </cell>
          <cell r="L992" t="str">
            <v>GF</v>
          </cell>
          <cell r="M992" t="str">
            <v>INVERTER</v>
          </cell>
          <cell r="N992" t="str">
            <v>PCS</v>
          </cell>
          <cell r="O992">
            <v>12</v>
          </cell>
          <cell r="P992">
            <v>303</v>
          </cell>
          <cell r="Q992" t="str">
            <v>LIFT</v>
          </cell>
          <cell r="R992">
            <v>0</v>
          </cell>
          <cell r="S992">
            <v>303.39839999999998</v>
          </cell>
          <cell r="T992">
            <v>303.39839999999998</v>
          </cell>
          <cell r="U992">
            <v>1</v>
          </cell>
        </row>
        <row r="993">
          <cell r="A993" t="str">
            <v>FRN7.5LM1S-4EA</v>
          </cell>
          <cell r="B993" t="str">
            <v>GS091024</v>
          </cell>
          <cell r="C993">
            <v>10</v>
          </cell>
          <cell r="D993" t="str">
            <v>GI091284</v>
          </cell>
          <cell r="E993">
            <v>20090320</v>
          </cell>
          <cell r="F993" t="str">
            <v>7506</v>
          </cell>
          <cell r="G993" t="str">
            <v>ELECTROBLUE SRL</v>
          </cell>
          <cell r="H993" t="str">
            <v>STOCK SALES</v>
          </cell>
          <cell r="I993">
            <v>325</v>
          </cell>
          <cell r="J993" t="str">
            <v>Mar-2009</v>
          </cell>
          <cell r="K993" t="str">
            <v>Mar-2009</v>
          </cell>
          <cell r="L993" t="str">
            <v>GF</v>
          </cell>
          <cell r="M993" t="str">
            <v>INVERTER</v>
          </cell>
          <cell r="N993" t="str">
            <v>PCS</v>
          </cell>
          <cell r="O993">
            <v>12</v>
          </cell>
          <cell r="P993">
            <v>303</v>
          </cell>
          <cell r="Q993" t="str">
            <v>LIFT</v>
          </cell>
          <cell r="R993">
            <v>0</v>
          </cell>
          <cell r="S993">
            <v>303.39839999999998</v>
          </cell>
          <cell r="T993">
            <v>910.19519999999989</v>
          </cell>
          <cell r="U993">
            <v>3</v>
          </cell>
        </row>
        <row r="994">
          <cell r="A994" t="str">
            <v>FRN7.5LM1S-4EA</v>
          </cell>
          <cell r="B994" t="str">
            <v>GS090937</v>
          </cell>
          <cell r="C994">
            <v>2</v>
          </cell>
          <cell r="D994" t="str">
            <v>GI091427</v>
          </cell>
          <cell r="E994">
            <v>20090326</v>
          </cell>
          <cell r="F994" t="str">
            <v>7710</v>
          </cell>
          <cell r="G994" t="str">
            <v>NEW LIFT GMBH</v>
          </cell>
          <cell r="H994" t="str">
            <v>STOCK SALES</v>
          </cell>
          <cell r="I994">
            <v>324</v>
          </cell>
          <cell r="J994" t="str">
            <v>Mar-2009</v>
          </cell>
          <cell r="K994" t="str">
            <v>Mar-2009</v>
          </cell>
          <cell r="L994" t="str">
            <v>GF</v>
          </cell>
          <cell r="M994" t="str">
            <v>INVERTER</v>
          </cell>
          <cell r="N994" t="str">
            <v>PCS</v>
          </cell>
          <cell r="O994">
            <v>12</v>
          </cell>
          <cell r="P994">
            <v>303</v>
          </cell>
          <cell r="Q994" t="str">
            <v>LIFT</v>
          </cell>
          <cell r="R994">
            <v>0</v>
          </cell>
          <cell r="S994">
            <v>303.39839999999998</v>
          </cell>
          <cell r="T994">
            <v>303.39839999999998</v>
          </cell>
          <cell r="U994">
            <v>1</v>
          </cell>
        </row>
        <row r="995">
          <cell r="A995" t="str">
            <v>FRN7.5LM1S-4EA</v>
          </cell>
          <cell r="B995" t="str">
            <v>GS091051</v>
          </cell>
          <cell r="C995">
            <v>2</v>
          </cell>
          <cell r="D995" t="str">
            <v>GI091466</v>
          </cell>
          <cell r="E995">
            <v>20090330</v>
          </cell>
          <cell r="F995" t="str">
            <v>7684</v>
          </cell>
          <cell r="G995" t="str">
            <v>BEG S.R.L.</v>
          </cell>
          <cell r="H995" t="str">
            <v>STOCK SALES</v>
          </cell>
          <cell r="I995">
            <v>323</v>
          </cell>
          <cell r="J995" t="str">
            <v>Mar-2009</v>
          </cell>
          <cell r="K995" t="str">
            <v>Mar-2009</v>
          </cell>
          <cell r="L995" t="str">
            <v>GF</v>
          </cell>
          <cell r="M995" t="str">
            <v>INVERTER</v>
          </cell>
          <cell r="N995" t="str">
            <v>PCS</v>
          </cell>
          <cell r="O995">
            <v>12</v>
          </cell>
          <cell r="P995">
            <v>303</v>
          </cell>
          <cell r="Q995" t="str">
            <v>LIFT</v>
          </cell>
          <cell r="R995">
            <v>0</v>
          </cell>
          <cell r="S995">
            <v>303.39839999999998</v>
          </cell>
          <cell r="T995">
            <v>303.39839999999998</v>
          </cell>
          <cell r="U995">
            <v>1</v>
          </cell>
        </row>
        <row r="996">
          <cell r="A996" t="str">
            <v>FRN7.5LM1S-4EA</v>
          </cell>
          <cell r="B996" t="str">
            <v>GS090936</v>
          </cell>
          <cell r="C996">
            <v>1</v>
          </cell>
          <cell r="D996" t="str">
            <v>GI091425</v>
          </cell>
          <cell r="E996">
            <v>20090330</v>
          </cell>
          <cell r="F996" t="str">
            <v>4036</v>
          </cell>
          <cell r="G996" t="str">
            <v>NEW LIFT SERVICE CENTER GMBH</v>
          </cell>
          <cell r="H996" t="str">
            <v>STOCK SALES</v>
          </cell>
          <cell r="I996">
            <v>322</v>
          </cell>
          <cell r="J996" t="str">
            <v>Mar-2009</v>
          </cell>
          <cell r="K996" t="str">
            <v>Mar-2009</v>
          </cell>
          <cell r="L996" t="str">
            <v>GF</v>
          </cell>
          <cell r="M996" t="str">
            <v>INVERTER</v>
          </cell>
          <cell r="N996" t="str">
            <v>PCS</v>
          </cell>
          <cell r="O996">
            <v>12</v>
          </cell>
          <cell r="P996">
            <v>303</v>
          </cell>
          <cell r="Q996" t="str">
            <v>LIFT</v>
          </cell>
          <cell r="R996">
            <v>0</v>
          </cell>
          <cell r="S996">
            <v>303.39839999999998</v>
          </cell>
          <cell r="T996">
            <v>303.39839999999998</v>
          </cell>
          <cell r="U996">
            <v>1</v>
          </cell>
        </row>
        <row r="997">
          <cell r="A997" t="str">
            <v>FRN7.5LM1S-4EA</v>
          </cell>
          <cell r="B997" t="str">
            <v>GS090679</v>
          </cell>
          <cell r="C997">
            <v>1</v>
          </cell>
          <cell r="D997" t="str">
            <v>GI091423</v>
          </cell>
          <cell r="E997">
            <v>20090330</v>
          </cell>
          <cell r="F997" t="str">
            <v>7848</v>
          </cell>
          <cell r="G997" t="str">
            <v>LM LIFTMATERIAL GMBH</v>
          </cell>
          <cell r="H997" t="str">
            <v>STOCK SALES</v>
          </cell>
          <cell r="I997">
            <v>312</v>
          </cell>
          <cell r="J997" t="str">
            <v>Mar-2009</v>
          </cell>
          <cell r="K997" t="str">
            <v>Mar-2009</v>
          </cell>
          <cell r="L997" t="str">
            <v>GF</v>
          </cell>
          <cell r="M997" t="str">
            <v>INVERTER</v>
          </cell>
          <cell r="N997" t="str">
            <v>PCS</v>
          </cell>
          <cell r="O997">
            <v>12</v>
          </cell>
          <cell r="P997">
            <v>303</v>
          </cell>
          <cell r="Q997" t="str">
            <v>LIFT</v>
          </cell>
          <cell r="R997">
            <v>0</v>
          </cell>
          <cell r="S997">
            <v>303.39839999999998</v>
          </cell>
          <cell r="T997">
            <v>3033.9839999999999</v>
          </cell>
          <cell r="U997">
            <v>10</v>
          </cell>
        </row>
        <row r="998">
          <cell r="A998" t="str">
            <v>FRN7.5LM1S-4EA</v>
          </cell>
          <cell r="B998" t="str">
            <v>GS090444</v>
          </cell>
          <cell r="C998">
            <v>1</v>
          </cell>
          <cell r="D998" t="str">
            <v>GI091515</v>
          </cell>
          <cell r="E998">
            <v>20090331</v>
          </cell>
          <cell r="F998" t="str">
            <v>7848</v>
          </cell>
          <cell r="G998" t="str">
            <v>LM LIFTMATERIAL GMBH</v>
          </cell>
          <cell r="H998" t="str">
            <v>STOCK SALES</v>
          </cell>
          <cell r="I998">
            <v>311</v>
          </cell>
          <cell r="J998" t="str">
            <v>Mar-2009</v>
          </cell>
          <cell r="K998" t="str">
            <v>Mar-2009</v>
          </cell>
          <cell r="L998" t="str">
            <v>GF</v>
          </cell>
          <cell r="M998" t="str">
            <v>INVERTER</v>
          </cell>
          <cell r="N998" t="str">
            <v>PCS</v>
          </cell>
          <cell r="O998">
            <v>12</v>
          </cell>
          <cell r="P998">
            <v>303</v>
          </cell>
          <cell r="Q998" t="str">
            <v>LIFT</v>
          </cell>
          <cell r="R998">
            <v>0</v>
          </cell>
          <cell r="S998">
            <v>303.39839999999998</v>
          </cell>
          <cell r="T998">
            <v>303.39839999999998</v>
          </cell>
          <cell r="U998">
            <v>1</v>
          </cell>
        </row>
        <row r="999">
          <cell r="A999" t="str">
            <v>FRN7.5LM1S-4EA</v>
          </cell>
          <cell r="B999" t="str">
            <v>GS090446</v>
          </cell>
          <cell r="C999">
            <v>1</v>
          </cell>
          <cell r="D999" t="str">
            <v>GI091517</v>
          </cell>
          <cell r="E999">
            <v>20090331</v>
          </cell>
          <cell r="F999" t="str">
            <v>7848</v>
          </cell>
          <cell r="G999" t="str">
            <v>LM LIFTMATERIAL GMBH</v>
          </cell>
          <cell r="H999" t="str">
            <v>STOCK SALES</v>
          </cell>
          <cell r="I999">
            <v>310</v>
          </cell>
          <cell r="J999" t="str">
            <v>Mar-2009</v>
          </cell>
          <cell r="K999" t="str">
            <v>Mar-2009</v>
          </cell>
          <cell r="L999" t="str">
            <v>GF</v>
          </cell>
          <cell r="M999" t="str">
            <v>INVERTER</v>
          </cell>
          <cell r="N999" t="str">
            <v>PCS</v>
          </cell>
          <cell r="O999">
            <v>12</v>
          </cell>
          <cell r="P999">
            <v>303</v>
          </cell>
          <cell r="Q999" t="str">
            <v>LIFT</v>
          </cell>
          <cell r="R999">
            <v>0</v>
          </cell>
          <cell r="S999">
            <v>303.39839999999998</v>
          </cell>
          <cell r="T999">
            <v>303.39839999999998</v>
          </cell>
          <cell r="U999">
            <v>1</v>
          </cell>
        </row>
        <row r="1000">
          <cell r="A1000" t="str">
            <v>FRN7.5LM1S-4EA</v>
          </cell>
          <cell r="B1000" t="str">
            <v>GS091137</v>
          </cell>
          <cell r="C1000">
            <v>1</v>
          </cell>
          <cell r="D1000" t="str">
            <v>GI091529</v>
          </cell>
          <cell r="E1000">
            <v>20090331</v>
          </cell>
          <cell r="F1000" t="str">
            <v>7752</v>
          </cell>
          <cell r="G1000" t="str">
            <v>EUROPANEL SRL</v>
          </cell>
          <cell r="H1000" t="str">
            <v>STOCK SALES</v>
          </cell>
          <cell r="I1000">
            <v>310</v>
          </cell>
          <cell r="J1000" t="str">
            <v>Mar-2009</v>
          </cell>
          <cell r="K1000" t="str">
            <v>Mar-2009</v>
          </cell>
          <cell r="L1000" t="str">
            <v>GF</v>
          </cell>
          <cell r="M1000" t="str">
            <v>INVERTER</v>
          </cell>
          <cell r="N1000" t="str">
            <v>PCS</v>
          </cell>
          <cell r="O1000">
            <v>12</v>
          </cell>
          <cell r="P1000">
            <v>303</v>
          </cell>
          <cell r="Q1000" t="str">
            <v>LIFT</v>
          </cell>
          <cell r="R1000">
            <v>0</v>
          </cell>
          <cell r="S1000">
            <v>303.39839999999998</v>
          </cell>
          <cell r="T1000">
            <v>606.79679999999996</v>
          </cell>
          <cell r="U1000">
            <v>2</v>
          </cell>
        </row>
        <row r="1001">
          <cell r="A1001" t="str">
            <v>FRN0.2C1E-7E</v>
          </cell>
          <cell r="B1001" t="str">
            <v>GS090839</v>
          </cell>
          <cell r="C1001">
            <v>1</v>
          </cell>
          <cell r="D1001" t="str">
            <v>GI091024</v>
          </cell>
          <cell r="E1001">
            <v>20090304</v>
          </cell>
          <cell r="F1001" t="str">
            <v>4351</v>
          </cell>
          <cell r="G1001" t="str">
            <v>ACTION CONTROL B.V.</v>
          </cell>
          <cell r="H1001" t="str">
            <v>STOCK SALES</v>
          </cell>
          <cell r="I1001">
            <v>66</v>
          </cell>
          <cell r="J1001" t="str">
            <v>Mar-2009</v>
          </cell>
          <cell r="K1001" t="str">
            <v>Mar-2009</v>
          </cell>
          <cell r="L1001" t="str">
            <v>GF</v>
          </cell>
          <cell r="M1001" t="str">
            <v>INVERTER</v>
          </cell>
          <cell r="N1001" t="str">
            <v>PCS</v>
          </cell>
          <cell r="O1001">
            <v>73</v>
          </cell>
          <cell r="P1001">
            <v>76</v>
          </cell>
          <cell r="Q1001" t="str">
            <v>MINI</v>
          </cell>
          <cell r="R1001">
            <v>0</v>
          </cell>
          <cell r="S1001">
            <v>75.657600000000002</v>
          </cell>
          <cell r="T1001">
            <v>226.97280000000001</v>
          </cell>
          <cell r="U1001">
            <v>3</v>
          </cell>
        </row>
        <row r="1002">
          <cell r="A1002" t="str">
            <v>FRN0.2C1E-7E</v>
          </cell>
          <cell r="B1002" t="str">
            <v>GS090961</v>
          </cell>
          <cell r="C1002">
            <v>2</v>
          </cell>
          <cell r="D1002" t="str">
            <v>GI091192</v>
          </cell>
          <cell r="E1002">
            <v>20090313</v>
          </cell>
          <cell r="F1002" t="str">
            <v>4380</v>
          </cell>
          <cell r="G1002" t="str">
            <v>AMTEK,  SPOL. S R.0.</v>
          </cell>
          <cell r="H1002" t="str">
            <v>STOCK SALES</v>
          </cell>
          <cell r="I1002">
            <v>64</v>
          </cell>
          <cell r="J1002" t="str">
            <v>Mar-2009</v>
          </cell>
          <cell r="K1002" t="str">
            <v>Mar-2009</v>
          </cell>
          <cell r="L1002" t="str">
            <v>GF</v>
          </cell>
          <cell r="M1002" t="str">
            <v>INVERTER</v>
          </cell>
          <cell r="N1002" t="str">
            <v>PCS</v>
          </cell>
          <cell r="O1002">
            <v>73</v>
          </cell>
          <cell r="P1002">
            <v>76</v>
          </cell>
          <cell r="Q1002" t="str">
            <v>MINI</v>
          </cell>
          <cell r="R1002">
            <v>0</v>
          </cell>
          <cell r="S1002">
            <v>75.657600000000002</v>
          </cell>
          <cell r="T1002">
            <v>151.3152</v>
          </cell>
          <cell r="U1002">
            <v>2</v>
          </cell>
        </row>
        <row r="1003">
          <cell r="A1003" t="str">
            <v>FRN0.2C1E-7E</v>
          </cell>
          <cell r="B1003" t="str">
            <v>GS091068</v>
          </cell>
          <cell r="C1003">
            <v>7</v>
          </cell>
          <cell r="D1003" t="str">
            <v>GI091315</v>
          </cell>
          <cell r="E1003">
            <v>20090323</v>
          </cell>
          <cell r="F1003" t="str">
            <v>7271</v>
          </cell>
          <cell r="G1003" t="str">
            <v>LOENNE SCANDINAVIA A. S. (S)</v>
          </cell>
          <cell r="H1003" t="str">
            <v>STOCK SALES</v>
          </cell>
          <cell r="I1003">
            <v>54</v>
          </cell>
          <cell r="J1003" t="str">
            <v>Mar-2009</v>
          </cell>
          <cell r="K1003" t="str">
            <v>Mar-2009</v>
          </cell>
          <cell r="L1003" t="str">
            <v>GF</v>
          </cell>
          <cell r="M1003" t="str">
            <v>INVERTER</v>
          </cell>
          <cell r="N1003" t="str">
            <v>PCS</v>
          </cell>
          <cell r="O1003">
            <v>73</v>
          </cell>
          <cell r="P1003">
            <v>76</v>
          </cell>
          <cell r="Q1003" t="str">
            <v>MINI</v>
          </cell>
          <cell r="R1003">
            <v>0</v>
          </cell>
          <cell r="S1003">
            <v>75.657600000000002</v>
          </cell>
          <cell r="T1003">
            <v>756.57600000000002</v>
          </cell>
          <cell r="U1003">
            <v>10</v>
          </cell>
        </row>
        <row r="1004">
          <cell r="A1004" t="str">
            <v>FRN0.2C1S-7E</v>
          </cell>
          <cell r="B1004" t="str">
            <v>GS090175</v>
          </cell>
          <cell r="C1004">
            <v>5</v>
          </cell>
          <cell r="D1004" t="str">
            <v>GI091006</v>
          </cell>
          <cell r="E1004">
            <v>20090304</v>
          </cell>
          <cell r="F1004" t="str">
            <v>7471</v>
          </cell>
          <cell r="G1004" t="str">
            <v>NOVOTEC MASCHINEN GMBH</v>
          </cell>
          <cell r="H1004" t="str">
            <v>STOCK SALES</v>
          </cell>
          <cell r="I1004">
            <v>573</v>
          </cell>
          <cell r="J1004" t="str">
            <v>Mar-2009</v>
          </cell>
          <cell r="K1004" t="str">
            <v>Mar-2009</v>
          </cell>
          <cell r="L1004" t="str">
            <v>GF</v>
          </cell>
          <cell r="M1004" t="str">
            <v>INVERTER</v>
          </cell>
          <cell r="N1004" t="str">
            <v>PCS</v>
          </cell>
          <cell r="O1004">
            <v>633</v>
          </cell>
          <cell r="P1004">
            <v>75</v>
          </cell>
          <cell r="Q1004" t="str">
            <v>MINI</v>
          </cell>
          <cell r="R1004">
            <v>0</v>
          </cell>
          <cell r="S1004">
            <v>74.652100000000004</v>
          </cell>
          <cell r="T1004">
            <v>4479.1260000000002</v>
          </cell>
          <cell r="U1004">
            <v>60</v>
          </cell>
        </row>
        <row r="1005">
          <cell r="A1005" t="str">
            <v>FRN0.2C1S-7E</v>
          </cell>
          <cell r="B1005" t="str">
            <v>GS090276</v>
          </cell>
          <cell r="C1005">
            <v>2</v>
          </cell>
          <cell r="D1005" t="str">
            <v>GI090367</v>
          </cell>
          <cell r="E1005">
            <v>20090318</v>
          </cell>
          <cell r="F1005" t="str">
            <v>7334</v>
          </cell>
          <cell r="G1005" t="str">
            <v>SEFI SAS</v>
          </cell>
          <cell r="H1005" t="str">
            <v>STOCK SALES</v>
          </cell>
          <cell r="I1005">
            <v>568</v>
          </cell>
          <cell r="J1005" t="str">
            <v>Mar-2009</v>
          </cell>
          <cell r="K1005" t="str">
            <v>Mar-2009</v>
          </cell>
          <cell r="L1005" t="str">
            <v>GF</v>
          </cell>
          <cell r="M1005" t="str">
            <v>INVERTER</v>
          </cell>
          <cell r="N1005" t="str">
            <v>PCS</v>
          </cell>
          <cell r="O1005">
            <v>633</v>
          </cell>
          <cell r="P1005">
            <v>75</v>
          </cell>
          <cell r="Q1005" t="str">
            <v>MINI</v>
          </cell>
          <cell r="R1005">
            <v>0</v>
          </cell>
          <cell r="S1005">
            <v>74.652100000000004</v>
          </cell>
          <cell r="T1005">
            <v>373.26050000000004</v>
          </cell>
          <cell r="U1005">
            <v>5</v>
          </cell>
        </row>
        <row r="1006">
          <cell r="A1006" t="str">
            <v>FRN0.2C1S-7E</v>
          </cell>
          <cell r="B1006" t="str">
            <v>GS090175</v>
          </cell>
          <cell r="C1006">
            <v>7</v>
          </cell>
          <cell r="D1006" t="str">
            <v>GI091294</v>
          </cell>
          <cell r="E1006">
            <v>20090320</v>
          </cell>
          <cell r="F1006" t="str">
            <v>7471</v>
          </cell>
          <cell r="G1006" t="str">
            <v>NOVOTEC MASCHINEN GMBH</v>
          </cell>
          <cell r="H1006" t="str">
            <v>STOCK SALES</v>
          </cell>
          <cell r="I1006">
            <v>538</v>
          </cell>
          <cell r="J1006" t="str">
            <v>Mar-2009</v>
          </cell>
          <cell r="K1006" t="str">
            <v>Mar-2009</v>
          </cell>
          <cell r="L1006" t="str">
            <v>GF</v>
          </cell>
          <cell r="M1006" t="str">
            <v>INVERTER</v>
          </cell>
          <cell r="N1006" t="str">
            <v>PCS</v>
          </cell>
          <cell r="O1006">
            <v>633</v>
          </cell>
          <cell r="P1006">
            <v>75</v>
          </cell>
          <cell r="Q1006" t="str">
            <v>MINI</v>
          </cell>
          <cell r="R1006">
            <v>0</v>
          </cell>
          <cell r="S1006">
            <v>74.652100000000004</v>
          </cell>
          <cell r="T1006">
            <v>2239.5630000000001</v>
          </cell>
          <cell r="U1006">
            <v>30</v>
          </cell>
        </row>
        <row r="1007">
          <cell r="A1007" t="str">
            <v>FRN0.2C1S-7E</v>
          </cell>
          <cell r="B1007" t="str">
            <v>GS091005</v>
          </cell>
          <cell r="C1007">
            <v>1</v>
          </cell>
          <cell r="D1007" t="str">
            <v>GI091241</v>
          </cell>
          <cell r="E1007">
            <v>20090324</v>
          </cell>
          <cell r="F1007" t="str">
            <v>7713</v>
          </cell>
          <cell r="G1007" t="str">
            <v>IBL LOETTECHNIK GMBH</v>
          </cell>
          <cell r="H1007" t="str">
            <v>STOCK SALES</v>
          </cell>
          <cell r="I1007">
            <v>528</v>
          </cell>
          <cell r="J1007" t="str">
            <v>Mar-2009</v>
          </cell>
          <cell r="K1007" t="str">
            <v>Mar-2009</v>
          </cell>
          <cell r="L1007" t="str">
            <v>GF</v>
          </cell>
          <cell r="M1007" t="str">
            <v>INVERTER</v>
          </cell>
          <cell r="N1007" t="str">
            <v>PCS</v>
          </cell>
          <cell r="O1007">
            <v>633</v>
          </cell>
          <cell r="P1007">
            <v>75</v>
          </cell>
          <cell r="Q1007" t="str">
            <v>MINI</v>
          </cell>
          <cell r="R1007">
            <v>0</v>
          </cell>
          <cell r="S1007">
            <v>74.652100000000004</v>
          </cell>
          <cell r="T1007">
            <v>746.52100000000007</v>
          </cell>
          <cell r="U1007">
            <v>10</v>
          </cell>
        </row>
        <row r="1008">
          <cell r="A1008" t="str">
            <v>FRN0.4C1E-4E</v>
          </cell>
          <cell r="B1008" t="str">
            <v>GS091092</v>
          </cell>
          <cell r="C1008">
            <v>4</v>
          </cell>
          <cell r="D1008" t="str">
            <v>GI091350</v>
          </cell>
          <cell r="E1008">
            <v>20090323</v>
          </cell>
          <cell r="F1008" t="str">
            <v>1301</v>
          </cell>
          <cell r="G1008" t="str">
            <v>MVR - MOTORI, VENTILATORI, RIDUTTORI S.R.L.</v>
          </cell>
          <cell r="H1008" t="str">
            <v>STOCK SALES</v>
          </cell>
          <cell r="I1008">
            <v>116</v>
          </cell>
          <cell r="J1008" t="str">
            <v>Mar-2009</v>
          </cell>
          <cell r="K1008" t="str">
            <v>Mar-2009</v>
          </cell>
          <cell r="L1008" t="str">
            <v>GF</v>
          </cell>
          <cell r="M1008" t="str">
            <v>INVERTER</v>
          </cell>
          <cell r="N1008" t="str">
            <v>PCS</v>
          </cell>
          <cell r="O1008">
            <v>117</v>
          </cell>
          <cell r="P1008">
            <v>125</v>
          </cell>
          <cell r="Q1008" t="str">
            <v>MINI</v>
          </cell>
          <cell r="R1008">
            <v>0</v>
          </cell>
          <cell r="S1008">
            <v>125.14530000000001</v>
          </cell>
          <cell r="T1008">
            <v>125.14530000000001</v>
          </cell>
          <cell r="U1008">
            <v>1</v>
          </cell>
        </row>
        <row r="1009">
          <cell r="A1009" t="str">
            <v>FRN0.4C1E-4E</v>
          </cell>
          <cell r="B1009" t="str">
            <v>GS091072</v>
          </cell>
          <cell r="C1009">
            <v>7</v>
          </cell>
          <cell r="D1009" t="str">
            <v>GI091340</v>
          </cell>
          <cell r="E1009">
            <v>20090323</v>
          </cell>
          <cell r="F1009" t="str">
            <v>4080</v>
          </cell>
          <cell r="G1009" t="str">
            <v>SIDE SERVICIO INDUSTRIAL DE ELECTRONICA SA</v>
          </cell>
          <cell r="H1009" t="str">
            <v>STOCK SALES</v>
          </cell>
          <cell r="I1009">
            <v>96</v>
          </cell>
          <cell r="J1009" t="str">
            <v>Mar-2009</v>
          </cell>
          <cell r="K1009" t="str">
            <v>Mar-2009</v>
          </cell>
          <cell r="L1009" t="str">
            <v>GF</v>
          </cell>
          <cell r="M1009" t="str">
            <v>INVERTER</v>
          </cell>
          <cell r="N1009" t="str">
            <v>PCS</v>
          </cell>
          <cell r="O1009">
            <v>117</v>
          </cell>
          <cell r="P1009">
            <v>125</v>
          </cell>
          <cell r="Q1009" t="str">
            <v>MINI</v>
          </cell>
          <cell r="R1009">
            <v>0</v>
          </cell>
          <cell r="S1009">
            <v>125.14530000000001</v>
          </cell>
          <cell r="T1009">
            <v>2502.9059999999999</v>
          </cell>
          <cell r="U1009">
            <v>20</v>
          </cell>
        </row>
        <row r="1010">
          <cell r="A1010" t="str">
            <v>FRN0.4C1E-7E</v>
          </cell>
          <cell r="B1010" t="str">
            <v>GS090840</v>
          </cell>
          <cell r="C1010">
            <v>1</v>
          </cell>
          <cell r="D1010" t="str">
            <v>GI091025</v>
          </cell>
          <cell r="E1010">
            <v>20090304</v>
          </cell>
          <cell r="F1010" t="str">
            <v>4034</v>
          </cell>
          <cell r="G1010" t="str">
            <v>BLEICH GMBH ELEKTRONISCHE ANLAGEN</v>
          </cell>
          <cell r="H1010" t="str">
            <v>STOCK SALES</v>
          </cell>
          <cell r="I1010">
            <v>803</v>
          </cell>
          <cell r="J1010" t="str">
            <v>Mar-2009</v>
          </cell>
          <cell r="K1010" t="str">
            <v>Mar-2009</v>
          </cell>
          <cell r="L1010" t="str">
            <v>GF</v>
          </cell>
          <cell r="M1010" t="str">
            <v>INVERTER</v>
          </cell>
          <cell r="N1010" t="str">
            <v>PCS</v>
          </cell>
          <cell r="O1010">
            <v>804</v>
          </cell>
          <cell r="P1010">
            <v>83</v>
          </cell>
          <cell r="Q1010" t="str">
            <v>MINI</v>
          </cell>
          <cell r="R1010">
            <v>0</v>
          </cell>
          <cell r="S1010">
            <v>83.175399999999996</v>
          </cell>
          <cell r="T1010">
            <v>83.175399999999996</v>
          </cell>
          <cell r="U1010">
            <v>1</v>
          </cell>
        </row>
        <row r="1011">
          <cell r="A1011" t="str">
            <v>FRN0.4C1E-7E</v>
          </cell>
          <cell r="B1011" t="str">
            <v>GS090847</v>
          </cell>
          <cell r="C1011">
            <v>1</v>
          </cell>
          <cell r="D1011" t="str">
            <v>GI091040</v>
          </cell>
          <cell r="E1011">
            <v>20090305</v>
          </cell>
          <cell r="F1011" t="str">
            <v>7402</v>
          </cell>
          <cell r="G1011" t="str">
            <v>S.W.A.N. GERMANY LTD.</v>
          </cell>
          <cell r="H1011" t="str">
            <v>STOCK SALES</v>
          </cell>
          <cell r="I1011">
            <v>798</v>
          </cell>
          <cell r="J1011" t="str">
            <v>Mar-2009</v>
          </cell>
          <cell r="K1011" t="str">
            <v>Mar-2009</v>
          </cell>
          <cell r="L1011" t="str">
            <v>GF</v>
          </cell>
          <cell r="M1011" t="str">
            <v>INVERTER</v>
          </cell>
          <cell r="N1011" t="str">
            <v>PCS</v>
          </cell>
          <cell r="O1011">
            <v>804</v>
          </cell>
          <cell r="P1011">
            <v>83</v>
          </cell>
          <cell r="Q1011" t="str">
            <v>MINI</v>
          </cell>
          <cell r="R1011">
            <v>0</v>
          </cell>
          <cell r="S1011">
            <v>83.175399999999996</v>
          </cell>
          <cell r="T1011">
            <v>415.87699999999995</v>
          </cell>
          <cell r="U1011">
            <v>5</v>
          </cell>
        </row>
        <row r="1012">
          <cell r="A1012" t="str">
            <v>FRN0.4C1E-7E</v>
          </cell>
          <cell r="B1012" t="str">
            <v>GS090834</v>
          </cell>
          <cell r="C1012">
            <v>1</v>
          </cell>
          <cell r="D1012" t="str">
            <v>GI091016</v>
          </cell>
          <cell r="E1012">
            <v>20090305</v>
          </cell>
          <cell r="F1012" t="str">
            <v>7950</v>
          </cell>
          <cell r="G1012" t="str">
            <v>FUJI ELECTRIC FA EUROPE (CH) GMBH</v>
          </cell>
          <cell r="H1012" t="str">
            <v>STOCK SALES</v>
          </cell>
          <cell r="I1012">
            <v>784</v>
          </cell>
          <cell r="J1012" t="str">
            <v>Mar-2009</v>
          </cell>
          <cell r="K1012" t="str">
            <v>Mar-2009</v>
          </cell>
          <cell r="L1012" t="str">
            <v>GF</v>
          </cell>
          <cell r="M1012" t="str">
            <v>INVERTER</v>
          </cell>
          <cell r="N1012" t="str">
            <v>PCS</v>
          </cell>
          <cell r="O1012">
            <v>804</v>
          </cell>
          <cell r="P1012">
            <v>83</v>
          </cell>
          <cell r="Q1012" t="str">
            <v>MINI</v>
          </cell>
          <cell r="R1012">
            <v>0</v>
          </cell>
          <cell r="S1012">
            <v>83.175399999999996</v>
          </cell>
          <cell r="T1012">
            <v>1164.4556</v>
          </cell>
          <cell r="U1012">
            <v>14</v>
          </cell>
        </row>
        <row r="1013">
          <cell r="A1013" t="str">
            <v>FRN0.4C1E-7E</v>
          </cell>
          <cell r="B1013" t="str">
            <v>GS090961</v>
          </cell>
          <cell r="C1013">
            <v>3</v>
          </cell>
          <cell r="D1013" t="str">
            <v>GI091192</v>
          </cell>
          <cell r="E1013">
            <v>20090313</v>
          </cell>
          <cell r="F1013" t="str">
            <v>4380</v>
          </cell>
          <cell r="G1013" t="str">
            <v>AMTEK,  SPOL. S R.0.</v>
          </cell>
          <cell r="H1013" t="str">
            <v>STOCK SALES</v>
          </cell>
          <cell r="I1013">
            <v>780</v>
          </cell>
          <cell r="J1013" t="str">
            <v>Mar-2009</v>
          </cell>
          <cell r="K1013" t="str">
            <v>Mar-2009</v>
          </cell>
          <cell r="L1013" t="str">
            <v>GF</v>
          </cell>
          <cell r="M1013" t="str">
            <v>INVERTER</v>
          </cell>
          <cell r="N1013" t="str">
            <v>PCS</v>
          </cell>
          <cell r="O1013">
            <v>804</v>
          </cell>
          <cell r="P1013">
            <v>83</v>
          </cell>
          <cell r="Q1013" t="str">
            <v>MINI</v>
          </cell>
          <cell r="R1013">
            <v>0</v>
          </cell>
          <cell r="S1013">
            <v>83.175399999999996</v>
          </cell>
          <cell r="T1013">
            <v>332.70159999999998</v>
          </cell>
          <cell r="U1013">
            <v>4</v>
          </cell>
        </row>
        <row r="1014">
          <cell r="A1014" t="str">
            <v>FRN0.4C1S-7E</v>
          </cell>
          <cell r="B1014" t="str">
            <v>GS091190</v>
          </cell>
          <cell r="C1014">
            <v>1</v>
          </cell>
          <cell r="D1014" t="str">
            <v>GI091476</v>
          </cell>
          <cell r="E1014">
            <v>20090330</v>
          </cell>
          <cell r="F1014" t="str">
            <v>4080</v>
          </cell>
          <cell r="G1014" t="str">
            <v>SIDE SERVICIO INDUSTRIAL DE ELECTRONICA SA</v>
          </cell>
          <cell r="H1014" t="str">
            <v>STOCK SALES</v>
          </cell>
          <cell r="I1014">
            <v>1297</v>
          </cell>
          <cell r="J1014" t="str">
            <v>Mar-2009</v>
          </cell>
          <cell r="K1014" t="str">
            <v>Mar-2009</v>
          </cell>
          <cell r="L1014" t="str">
            <v>GF</v>
          </cell>
          <cell r="M1014" t="str">
            <v>INVERTER</v>
          </cell>
          <cell r="N1014" t="str">
            <v>PCS</v>
          </cell>
          <cell r="O1014">
            <v>1466</v>
          </cell>
          <cell r="P1014">
            <v>75</v>
          </cell>
          <cell r="Q1014" t="str">
            <v>MINI</v>
          </cell>
          <cell r="R1014">
            <v>0</v>
          </cell>
          <cell r="S1014">
            <v>74.724400000000003</v>
          </cell>
          <cell r="T1014">
            <v>3736.22</v>
          </cell>
          <cell r="U1014">
            <v>50</v>
          </cell>
        </row>
        <row r="1015">
          <cell r="A1015" t="str">
            <v>FRN0.75C1E-4E</v>
          </cell>
          <cell r="B1015" t="str">
            <v>GS090800</v>
          </cell>
          <cell r="C1015">
            <v>5</v>
          </cell>
          <cell r="D1015" t="str">
            <v>GI090953</v>
          </cell>
          <cell r="E1015">
            <v>20090303</v>
          </cell>
          <cell r="F1015" t="str">
            <v>7097</v>
          </cell>
          <cell r="G1015" t="str">
            <v>ATB BENELUX B.V.</v>
          </cell>
          <cell r="H1015" t="str">
            <v>STOCK SALES</v>
          </cell>
          <cell r="I1015">
            <v>90</v>
          </cell>
          <cell r="J1015" t="str">
            <v>Mar-2009</v>
          </cell>
          <cell r="K1015" t="str">
            <v>Mar-2009</v>
          </cell>
          <cell r="L1015" t="str">
            <v>GF</v>
          </cell>
          <cell r="M1015" t="str">
            <v>INVERTER</v>
          </cell>
          <cell r="N1015" t="str">
            <v>PCS</v>
          </cell>
          <cell r="O1015">
            <v>95</v>
          </cell>
          <cell r="P1015">
            <v>137</v>
          </cell>
          <cell r="Q1015" t="str">
            <v>MINI</v>
          </cell>
          <cell r="R1015">
            <v>0</v>
          </cell>
          <cell r="S1015">
            <v>137.25280000000001</v>
          </cell>
          <cell r="T1015">
            <v>686.26400000000001</v>
          </cell>
          <cell r="U1015">
            <v>5</v>
          </cell>
        </row>
        <row r="1016">
          <cell r="A1016" t="str">
            <v>FRN0.75C1E-4E</v>
          </cell>
          <cell r="B1016" t="str">
            <v>GS090801</v>
          </cell>
          <cell r="C1016">
            <v>1</v>
          </cell>
          <cell r="D1016" t="str">
            <v>GI090961</v>
          </cell>
          <cell r="E1016">
            <v>20090303</v>
          </cell>
          <cell r="F1016" t="str">
            <v>7097</v>
          </cell>
          <cell r="G1016" t="str">
            <v>ATB BENELUX B.V.</v>
          </cell>
          <cell r="H1016" t="str">
            <v>STOCK SALES</v>
          </cell>
          <cell r="I1016">
            <v>85</v>
          </cell>
          <cell r="J1016" t="str">
            <v>Mar-2009</v>
          </cell>
          <cell r="K1016" t="str">
            <v>Mar-2009</v>
          </cell>
          <cell r="L1016" t="str">
            <v>GF</v>
          </cell>
          <cell r="M1016" t="str">
            <v>INVERTER</v>
          </cell>
          <cell r="N1016" t="str">
            <v>PCS</v>
          </cell>
          <cell r="O1016">
            <v>95</v>
          </cell>
          <cell r="P1016">
            <v>137</v>
          </cell>
          <cell r="Q1016" t="str">
            <v>MINI</v>
          </cell>
          <cell r="R1016">
            <v>0</v>
          </cell>
          <cell r="S1016">
            <v>137.25280000000001</v>
          </cell>
          <cell r="T1016">
            <v>686.26400000000001</v>
          </cell>
          <cell r="U1016">
            <v>5</v>
          </cell>
        </row>
        <row r="1017">
          <cell r="A1017" t="str">
            <v>FRN0.75C1E-4E</v>
          </cell>
          <cell r="B1017" t="str">
            <v>GS090849</v>
          </cell>
          <cell r="C1017">
            <v>1</v>
          </cell>
          <cell r="D1017" t="str">
            <v>GI091047</v>
          </cell>
          <cell r="E1017">
            <v>20090305</v>
          </cell>
          <cell r="F1017" t="str">
            <v>4380</v>
          </cell>
          <cell r="G1017" t="str">
            <v>AMTEK,  SPOL. S R.0.</v>
          </cell>
          <cell r="H1017" t="str">
            <v>STOCK SALES</v>
          </cell>
          <cell r="I1017">
            <v>84</v>
          </cell>
          <cell r="J1017" t="str">
            <v>Mar-2009</v>
          </cell>
          <cell r="K1017" t="str">
            <v>Mar-2009</v>
          </cell>
          <cell r="L1017" t="str">
            <v>GF</v>
          </cell>
          <cell r="M1017" t="str">
            <v>INVERTER</v>
          </cell>
          <cell r="N1017" t="str">
            <v>PCS</v>
          </cell>
          <cell r="O1017">
            <v>95</v>
          </cell>
          <cell r="P1017">
            <v>137</v>
          </cell>
          <cell r="Q1017" t="str">
            <v>MINI</v>
          </cell>
          <cell r="R1017">
            <v>0</v>
          </cell>
          <cell r="S1017">
            <v>137.25280000000001</v>
          </cell>
          <cell r="T1017">
            <v>137.25280000000001</v>
          </cell>
          <cell r="U1017">
            <v>1</v>
          </cell>
        </row>
        <row r="1018">
          <cell r="A1018" t="str">
            <v>FRN0.75C1E-7E</v>
          </cell>
          <cell r="B1018" t="str">
            <v>GS090859</v>
          </cell>
          <cell r="C1018">
            <v>1</v>
          </cell>
          <cell r="D1018" t="str">
            <v>GI091050</v>
          </cell>
          <cell r="E1018">
            <v>20090305</v>
          </cell>
          <cell r="F1018" t="str">
            <v>4810</v>
          </cell>
          <cell r="G1018" t="str">
            <v>SST SERVO-SYSTEMTECHNIK GMBH</v>
          </cell>
          <cell r="H1018" t="str">
            <v>STOCK SALES</v>
          </cell>
          <cell r="I1018">
            <v>783</v>
          </cell>
          <cell r="J1018" t="str">
            <v>Mar-2009</v>
          </cell>
          <cell r="K1018" t="str">
            <v>Mar-2009</v>
          </cell>
          <cell r="L1018" t="str">
            <v>GF</v>
          </cell>
          <cell r="M1018" t="str">
            <v>INVERTER</v>
          </cell>
          <cell r="N1018" t="str">
            <v>PCS</v>
          </cell>
          <cell r="O1018">
            <v>785</v>
          </cell>
          <cell r="P1018">
            <v>93</v>
          </cell>
          <cell r="Q1018" t="str">
            <v>MINI</v>
          </cell>
          <cell r="R1018">
            <v>0</v>
          </cell>
          <cell r="S1018">
            <v>93.054599999999994</v>
          </cell>
          <cell r="T1018">
            <v>186.10919999999999</v>
          </cell>
          <cell r="U1018">
            <v>2</v>
          </cell>
        </row>
        <row r="1019">
          <cell r="A1019" t="str">
            <v>FRN0.75C1E-7E</v>
          </cell>
          <cell r="B1019" t="str">
            <v>GS091008</v>
          </cell>
          <cell r="C1019">
            <v>1</v>
          </cell>
          <cell r="D1019" t="str">
            <v>GI091253</v>
          </cell>
          <cell r="E1019">
            <v>20090318</v>
          </cell>
          <cell r="F1019" t="str">
            <v>7820</v>
          </cell>
          <cell r="G1019" t="str">
            <v>DIPL.-ING. PETER ZARDEN</v>
          </cell>
          <cell r="H1019" t="str">
            <v>STOCK SALES</v>
          </cell>
          <cell r="I1019">
            <v>779</v>
          </cell>
          <cell r="J1019" t="str">
            <v>Mar-2009</v>
          </cell>
          <cell r="K1019" t="str">
            <v>Mar-2009</v>
          </cell>
          <cell r="L1019" t="str">
            <v>GF</v>
          </cell>
          <cell r="M1019" t="str">
            <v>INVERTER</v>
          </cell>
          <cell r="N1019" t="str">
            <v>PCS</v>
          </cell>
          <cell r="O1019">
            <v>785</v>
          </cell>
          <cell r="P1019">
            <v>93</v>
          </cell>
          <cell r="Q1019" t="str">
            <v>MINI</v>
          </cell>
          <cell r="R1019">
            <v>0</v>
          </cell>
          <cell r="S1019">
            <v>93.054599999999994</v>
          </cell>
          <cell r="T1019">
            <v>372.21839999999997</v>
          </cell>
          <cell r="U1019">
            <v>4</v>
          </cell>
        </row>
        <row r="1020">
          <cell r="A1020" t="str">
            <v>FRN0.75C1E-7E</v>
          </cell>
          <cell r="B1020" t="str">
            <v>GS091087</v>
          </cell>
          <cell r="C1020">
            <v>1</v>
          </cell>
          <cell r="D1020" t="str">
            <v>GI091343</v>
          </cell>
          <cell r="E1020">
            <v>20090323</v>
          </cell>
          <cell r="F1020" t="str">
            <v>4351</v>
          </cell>
          <cell r="G1020" t="str">
            <v>ACTION CONTROL B.V.</v>
          </cell>
          <cell r="H1020" t="str">
            <v>STOCK SALES</v>
          </cell>
          <cell r="I1020">
            <v>778</v>
          </cell>
          <cell r="J1020" t="str">
            <v>Mar-2009</v>
          </cell>
          <cell r="K1020" t="str">
            <v>Mar-2009</v>
          </cell>
          <cell r="L1020" t="str">
            <v>GF</v>
          </cell>
          <cell r="M1020" t="str">
            <v>INVERTER</v>
          </cell>
          <cell r="N1020" t="str">
            <v>PCS</v>
          </cell>
          <cell r="O1020">
            <v>785</v>
          </cell>
          <cell r="P1020">
            <v>93</v>
          </cell>
          <cell r="Q1020" t="str">
            <v>MINI</v>
          </cell>
          <cell r="R1020">
            <v>0</v>
          </cell>
          <cell r="S1020">
            <v>93.054599999999994</v>
          </cell>
          <cell r="T1020">
            <v>93.054599999999994</v>
          </cell>
          <cell r="U1020">
            <v>1</v>
          </cell>
        </row>
        <row r="1021">
          <cell r="A1021" t="str">
            <v>FRN0.75C1E-7E</v>
          </cell>
          <cell r="B1021" t="str">
            <v>GS091085</v>
          </cell>
          <cell r="C1021">
            <v>1</v>
          </cell>
          <cell r="D1021" t="str">
            <v>GI091339</v>
          </cell>
          <cell r="E1021">
            <v>20090323</v>
          </cell>
          <cell r="F1021" t="str">
            <v>4351</v>
          </cell>
          <cell r="G1021" t="str">
            <v>ACTION CONTROL B.V.</v>
          </cell>
          <cell r="H1021" t="str">
            <v>STOCK SALES</v>
          </cell>
          <cell r="I1021">
            <v>776</v>
          </cell>
          <cell r="J1021" t="str">
            <v>Mar-2009</v>
          </cell>
          <cell r="K1021" t="str">
            <v>Mar-2009</v>
          </cell>
          <cell r="L1021" t="str">
            <v>GF</v>
          </cell>
          <cell r="M1021" t="str">
            <v>INVERTER</v>
          </cell>
          <cell r="N1021" t="str">
            <v>PCS</v>
          </cell>
          <cell r="O1021">
            <v>785</v>
          </cell>
          <cell r="P1021">
            <v>93</v>
          </cell>
          <cell r="Q1021" t="str">
            <v>MINI</v>
          </cell>
          <cell r="R1021">
            <v>0</v>
          </cell>
          <cell r="S1021">
            <v>93.054599999999994</v>
          </cell>
          <cell r="T1021">
            <v>186.10919999999999</v>
          </cell>
          <cell r="U1021">
            <v>2</v>
          </cell>
        </row>
        <row r="1022">
          <cell r="A1022" t="str">
            <v>FRN0.75C1E-7E</v>
          </cell>
          <cell r="B1022" t="str">
            <v>GS091068</v>
          </cell>
          <cell r="C1022">
            <v>5</v>
          </cell>
          <cell r="D1022" t="str">
            <v>GI091315</v>
          </cell>
          <cell r="E1022">
            <v>20090323</v>
          </cell>
          <cell r="F1022" t="str">
            <v>7271</v>
          </cell>
          <cell r="G1022" t="str">
            <v>LOENNE SCANDINAVIA A. S. (S)</v>
          </cell>
          <cell r="H1022" t="str">
            <v>STOCK SALES</v>
          </cell>
          <cell r="I1022">
            <v>756</v>
          </cell>
          <cell r="J1022" t="str">
            <v>Mar-2009</v>
          </cell>
          <cell r="K1022" t="str">
            <v>Mar-2009</v>
          </cell>
          <cell r="L1022" t="str">
            <v>GF</v>
          </cell>
          <cell r="M1022" t="str">
            <v>INVERTER</v>
          </cell>
          <cell r="N1022" t="str">
            <v>PCS</v>
          </cell>
          <cell r="O1022">
            <v>785</v>
          </cell>
          <cell r="P1022">
            <v>93</v>
          </cell>
          <cell r="Q1022" t="str">
            <v>MINI</v>
          </cell>
          <cell r="R1022">
            <v>0</v>
          </cell>
          <cell r="S1022">
            <v>93.054599999999994</v>
          </cell>
          <cell r="T1022">
            <v>1861.0919999999999</v>
          </cell>
          <cell r="U1022">
            <v>20</v>
          </cell>
        </row>
        <row r="1023">
          <cell r="A1023" t="str">
            <v>FRN0.75C1E-7E</v>
          </cell>
          <cell r="B1023" t="str">
            <v>GS091075</v>
          </cell>
          <cell r="C1023">
            <v>5</v>
          </cell>
          <cell r="D1023" t="str">
            <v>GI091320</v>
          </cell>
          <cell r="E1023">
            <v>20090324</v>
          </cell>
          <cell r="F1023" t="str">
            <v>4810</v>
          </cell>
          <cell r="G1023" t="str">
            <v>SST SERVO-SYSTEMTECHNIK GMBH</v>
          </cell>
          <cell r="H1023" t="str">
            <v>STOCK SALES</v>
          </cell>
          <cell r="I1023">
            <v>755</v>
          </cell>
          <cell r="J1023" t="str">
            <v>Mar-2009</v>
          </cell>
          <cell r="K1023" t="str">
            <v>Mar-2009</v>
          </cell>
          <cell r="L1023" t="str">
            <v>GF</v>
          </cell>
          <cell r="M1023" t="str">
            <v>INVERTER</v>
          </cell>
          <cell r="N1023" t="str">
            <v>PCS</v>
          </cell>
          <cell r="O1023">
            <v>785</v>
          </cell>
          <cell r="P1023">
            <v>93</v>
          </cell>
          <cell r="Q1023" t="str">
            <v>MINI</v>
          </cell>
          <cell r="R1023">
            <v>0</v>
          </cell>
          <cell r="S1023">
            <v>93.054599999999994</v>
          </cell>
          <cell r="T1023">
            <v>93.054599999999994</v>
          </cell>
          <cell r="U1023">
            <v>1</v>
          </cell>
        </row>
        <row r="1024">
          <cell r="A1024" t="str">
            <v>FRN0.75C1E-7E</v>
          </cell>
          <cell r="B1024" t="str">
            <v>GS091101</v>
          </cell>
          <cell r="C1024">
            <v>1</v>
          </cell>
          <cell r="D1024" t="str">
            <v>GI091361</v>
          </cell>
          <cell r="E1024">
            <v>20090324</v>
          </cell>
          <cell r="F1024" t="str">
            <v>7274</v>
          </cell>
          <cell r="G1024" t="str">
            <v>SAM GMBH</v>
          </cell>
          <cell r="H1024" t="str">
            <v>STOCK SALES</v>
          </cell>
          <cell r="I1024">
            <v>754</v>
          </cell>
          <cell r="J1024" t="str">
            <v>Mar-2009</v>
          </cell>
          <cell r="K1024" t="str">
            <v>Mar-2009</v>
          </cell>
          <cell r="L1024" t="str">
            <v>GF</v>
          </cell>
          <cell r="M1024" t="str">
            <v>INVERTER</v>
          </cell>
          <cell r="N1024" t="str">
            <v>PCS</v>
          </cell>
          <cell r="O1024">
            <v>785</v>
          </cell>
          <cell r="P1024">
            <v>93</v>
          </cell>
          <cell r="Q1024" t="str">
            <v>MINI</v>
          </cell>
          <cell r="R1024">
            <v>0</v>
          </cell>
          <cell r="S1024">
            <v>93.054599999999994</v>
          </cell>
          <cell r="T1024">
            <v>93.054599999999994</v>
          </cell>
          <cell r="U1024">
            <v>1</v>
          </cell>
        </row>
        <row r="1025">
          <cell r="A1025" t="str">
            <v>FRN0.75C1E-7E</v>
          </cell>
          <cell r="B1025" t="str">
            <v>GS091031</v>
          </cell>
          <cell r="C1025">
            <v>4</v>
          </cell>
          <cell r="D1025" t="str">
            <v>GI091305</v>
          </cell>
          <cell r="E1025">
            <v>20090325</v>
          </cell>
          <cell r="F1025" t="str">
            <v>7239</v>
          </cell>
          <cell r="G1025" t="str">
            <v>NPP BELSOFT INC.</v>
          </cell>
          <cell r="H1025" t="str">
            <v>STOCK SALES</v>
          </cell>
          <cell r="I1025">
            <v>753</v>
          </cell>
          <cell r="J1025" t="str">
            <v>Mar-2009</v>
          </cell>
          <cell r="K1025" t="str">
            <v>Mar-2009</v>
          </cell>
          <cell r="L1025" t="str">
            <v>GF</v>
          </cell>
          <cell r="M1025" t="str">
            <v>INVERTER</v>
          </cell>
          <cell r="N1025" t="str">
            <v>PCS</v>
          </cell>
          <cell r="O1025">
            <v>785</v>
          </cell>
          <cell r="P1025">
            <v>93</v>
          </cell>
          <cell r="Q1025" t="str">
            <v>MINI</v>
          </cell>
          <cell r="R1025">
            <v>0</v>
          </cell>
          <cell r="S1025">
            <v>93.054599999999994</v>
          </cell>
          <cell r="T1025">
            <v>93.054599999999994</v>
          </cell>
          <cell r="U1025">
            <v>1</v>
          </cell>
        </row>
        <row r="1026">
          <cell r="A1026" t="str">
            <v>FRN0.75C1E-7E</v>
          </cell>
          <cell r="B1026" t="str">
            <v>GS091116</v>
          </cell>
          <cell r="C1026">
            <v>2</v>
          </cell>
          <cell r="D1026" t="str">
            <v>GI091396</v>
          </cell>
          <cell r="E1026">
            <v>20090326</v>
          </cell>
          <cell r="F1026" t="str">
            <v>4380</v>
          </cell>
          <cell r="G1026" t="str">
            <v>AMTEK,  SPOL. S R.0.</v>
          </cell>
          <cell r="H1026" t="str">
            <v>STOCK SALES</v>
          </cell>
          <cell r="I1026">
            <v>752</v>
          </cell>
          <cell r="J1026" t="str">
            <v>Mar-2009</v>
          </cell>
          <cell r="K1026" t="str">
            <v>Mar-2009</v>
          </cell>
          <cell r="L1026" t="str">
            <v>GF</v>
          </cell>
          <cell r="M1026" t="str">
            <v>INVERTER</v>
          </cell>
          <cell r="N1026" t="str">
            <v>PCS</v>
          </cell>
          <cell r="O1026">
            <v>785</v>
          </cell>
          <cell r="P1026">
            <v>93</v>
          </cell>
          <cell r="Q1026" t="str">
            <v>MINI</v>
          </cell>
          <cell r="R1026">
            <v>0</v>
          </cell>
          <cell r="S1026">
            <v>93.054599999999994</v>
          </cell>
          <cell r="T1026">
            <v>93.054599999999994</v>
          </cell>
          <cell r="U1026">
            <v>1</v>
          </cell>
        </row>
        <row r="1027">
          <cell r="A1027" t="str">
            <v>FRN0.75C1S-7WM</v>
          </cell>
          <cell r="B1027" t="str">
            <v>GS082430</v>
          </cell>
          <cell r="C1027">
            <v>2</v>
          </cell>
          <cell r="D1027" t="str">
            <v>GI090928</v>
          </cell>
          <cell r="E1027">
            <v>20090302</v>
          </cell>
          <cell r="F1027" t="str">
            <v>4450</v>
          </cell>
          <cell r="G1027" t="str">
            <v>FUJI ELECTRIC FA SUCURSAL EN ESPA?A</v>
          </cell>
          <cell r="H1027" t="str">
            <v>STOCK SALES</v>
          </cell>
          <cell r="I1027">
            <v>109</v>
          </cell>
          <cell r="J1027" t="str">
            <v>Mar-2009</v>
          </cell>
          <cell r="K1027" t="str">
            <v>Mar-2009</v>
          </cell>
          <cell r="L1027" t="str">
            <v>GF</v>
          </cell>
          <cell r="M1027" t="str">
            <v>INVERTER</v>
          </cell>
          <cell r="N1027" t="str">
            <v>PCS</v>
          </cell>
          <cell r="O1027">
            <v>167</v>
          </cell>
          <cell r="P1027">
            <v>83</v>
          </cell>
          <cell r="Q1027" t="str">
            <v>MINI</v>
          </cell>
          <cell r="R1027">
            <v>0</v>
          </cell>
          <cell r="S1027">
            <v>83.16</v>
          </cell>
          <cell r="T1027">
            <v>4823.28</v>
          </cell>
          <cell r="U1027">
            <v>58</v>
          </cell>
        </row>
        <row r="1028">
          <cell r="A1028" t="str">
            <v>FRN1.5C1E-4E</v>
          </cell>
          <cell r="B1028" t="str">
            <v>GS090862</v>
          </cell>
          <cell r="C1028">
            <v>1</v>
          </cell>
          <cell r="D1028" t="str">
            <v>GI091056</v>
          </cell>
          <cell r="E1028">
            <v>20090305</v>
          </cell>
          <cell r="F1028" t="str">
            <v>7097</v>
          </cell>
          <cell r="G1028" t="str">
            <v>ATB BENELUX B.V.</v>
          </cell>
          <cell r="H1028" t="str">
            <v>STOCK SALES</v>
          </cell>
          <cell r="I1028">
            <v>128</v>
          </cell>
          <cell r="J1028" t="str">
            <v>Mar-2009</v>
          </cell>
          <cell r="K1028" t="str">
            <v>Mar-2009</v>
          </cell>
          <cell r="L1028" t="str">
            <v>GF</v>
          </cell>
          <cell r="M1028" t="str">
            <v>INVERTER</v>
          </cell>
          <cell r="N1028" t="str">
            <v>PCS</v>
          </cell>
          <cell r="O1028">
            <v>133</v>
          </cell>
          <cell r="P1028">
            <v>161</v>
          </cell>
          <cell r="Q1028" t="str">
            <v>MINI</v>
          </cell>
          <cell r="R1028">
            <v>0</v>
          </cell>
          <cell r="S1028">
            <v>160.7396</v>
          </cell>
          <cell r="T1028">
            <v>803.69799999999998</v>
          </cell>
          <cell r="U1028">
            <v>5</v>
          </cell>
        </row>
        <row r="1029">
          <cell r="A1029" t="str">
            <v>FRN1.5C1E-4E</v>
          </cell>
          <cell r="B1029" t="str">
            <v>GS090849</v>
          </cell>
          <cell r="C1029">
            <v>2</v>
          </cell>
          <cell r="D1029" t="str">
            <v>GI091047</v>
          </cell>
          <cell r="E1029">
            <v>20090305</v>
          </cell>
          <cell r="F1029" t="str">
            <v>4380</v>
          </cell>
          <cell r="G1029" t="str">
            <v>AMTEK,  SPOL. S R.0.</v>
          </cell>
          <cell r="H1029" t="str">
            <v>STOCK SALES</v>
          </cell>
          <cell r="I1029">
            <v>127</v>
          </cell>
          <cell r="J1029" t="str">
            <v>Mar-2009</v>
          </cell>
          <cell r="K1029" t="str">
            <v>Mar-2009</v>
          </cell>
          <cell r="L1029" t="str">
            <v>GF</v>
          </cell>
          <cell r="M1029" t="str">
            <v>INVERTER</v>
          </cell>
          <cell r="N1029" t="str">
            <v>PCS</v>
          </cell>
          <cell r="O1029">
            <v>133</v>
          </cell>
          <cell r="P1029">
            <v>161</v>
          </cell>
          <cell r="Q1029" t="str">
            <v>MINI</v>
          </cell>
          <cell r="R1029">
            <v>0</v>
          </cell>
          <cell r="S1029">
            <v>160.7396</v>
          </cell>
          <cell r="T1029">
            <v>160.7396</v>
          </cell>
          <cell r="U1029">
            <v>1</v>
          </cell>
        </row>
        <row r="1030">
          <cell r="A1030" t="str">
            <v>FRN1.5C1E-4E</v>
          </cell>
          <cell r="B1030" t="str">
            <v>GS090834</v>
          </cell>
          <cell r="C1030">
            <v>3</v>
          </cell>
          <cell r="D1030" t="str">
            <v>GI091016</v>
          </cell>
          <cell r="E1030">
            <v>20090305</v>
          </cell>
          <cell r="F1030" t="str">
            <v>7950</v>
          </cell>
          <cell r="G1030" t="str">
            <v>FUJI ELECTRIC FA EUROPE (CH) GMBH</v>
          </cell>
          <cell r="H1030" t="str">
            <v>STOCK SALES</v>
          </cell>
          <cell r="I1030">
            <v>126</v>
          </cell>
          <cell r="J1030" t="str">
            <v>Mar-2009</v>
          </cell>
          <cell r="K1030" t="str">
            <v>Mar-2009</v>
          </cell>
          <cell r="L1030" t="str">
            <v>GF</v>
          </cell>
          <cell r="M1030" t="str">
            <v>INVERTER</v>
          </cell>
          <cell r="N1030" t="str">
            <v>PCS</v>
          </cell>
          <cell r="O1030">
            <v>133</v>
          </cell>
          <cell r="P1030">
            <v>161</v>
          </cell>
          <cell r="Q1030" t="str">
            <v>MINI</v>
          </cell>
          <cell r="R1030">
            <v>0</v>
          </cell>
          <cell r="S1030">
            <v>160.7396</v>
          </cell>
          <cell r="T1030">
            <v>160.7396</v>
          </cell>
          <cell r="U1030">
            <v>1</v>
          </cell>
        </row>
        <row r="1031">
          <cell r="A1031" t="str">
            <v>FRN1.5C1E-4E</v>
          </cell>
          <cell r="B1031" t="str">
            <v>GS090395</v>
          </cell>
          <cell r="C1031">
            <v>4</v>
          </cell>
          <cell r="D1031" t="str">
            <v>GI091177</v>
          </cell>
          <cell r="E1031">
            <v>20090313</v>
          </cell>
          <cell r="F1031" t="str">
            <v>1301</v>
          </cell>
          <cell r="G1031" t="str">
            <v>MVR - MOTORI, VENTILATORI, RIDUTTORI S.R.L.</v>
          </cell>
          <cell r="H1031" t="str">
            <v>STOCK SALES</v>
          </cell>
          <cell r="I1031">
            <v>116</v>
          </cell>
          <cell r="J1031" t="str">
            <v>Mar-2009</v>
          </cell>
          <cell r="K1031" t="str">
            <v>Mar-2009</v>
          </cell>
          <cell r="L1031" t="str">
            <v>GF</v>
          </cell>
          <cell r="M1031" t="str">
            <v>INVERTER</v>
          </cell>
          <cell r="N1031" t="str">
            <v>PCS</v>
          </cell>
          <cell r="O1031">
            <v>133</v>
          </cell>
          <cell r="P1031">
            <v>161</v>
          </cell>
          <cell r="Q1031" t="str">
            <v>MINI</v>
          </cell>
          <cell r="R1031">
            <v>0</v>
          </cell>
          <cell r="S1031">
            <v>160.7396</v>
          </cell>
          <cell r="T1031">
            <v>1607.396</v>
          </cell>
          <cell r="U1031">
            <v>10</v>
          </cell>
        </row>
        <row r="1032">
          <cell r="A1032" t="str">
            <v>FRN1.5C1E-4E</v>
          </cell>
          <cell r="B1032" t="str">
            <v>GS090991</v>
          </cell>
          <cell r="C1032">
            <v>1</v>
          </cell>
          <cell r="D1032" t="str">
            <v>GI091218</v>
          </cell>
          <cell r="E1032">
            <v>20090317</v>
          </cell>
          <cell r="F1032" t="str">
            <v>4810</v>
          </cell>
          <cell r="G1032" t="str">
            <v>SST SERVO-SYSTEMTECHNIK GMBH</v>
          </cell>
          <cell r="H1032" t="str">
            <v>STOCK SALES</v>
          </cell>
          <cell r="I1032">
            <v>113</v>
          </cell>
          <cell r="J1032" t="str">
            <v>Mar-2009</v>
          </cell>
          <cell r="K1032" t="str">
            <v>Mar-2009</v>
          </cell>
          <cell r="L1032" t="str">
            <v>GF</v>
          </cell>
          <cell r="M1032" t="str">
            <v>INVERTER</v>
          </cell>
          <cell r="N1032" t="str">
            <v>PCS</v>
          </cell>
          <cell r="O1032">
            <v>133</v>
          </cell>
          <cell r="P1032">
            <v>161</v>
          </cell>
          <cell r="Q1032" t="str">
            <v>MINI</v>
          </cell>
          <cell r="R1032">
            <v>0</v>
          </cell>
          <cell r="S1032">
            <v>160.7396</v>
          </cell>
          <cell r="T1032">
            <v>482.21879999999999</v>
          </cell>
          <cell r="U1032">
            <v>3</v>
          </cell>
        </row>
        <row r="1033">
          <cell r="A1033" t="str">
            <v>FRN1.5C1E-4E</v>
          </cell>
          <cell r="B1033" t="str">
            <v>GS091068</v>
          </cell>
          <cell r="C1033">
            <v>3</v>
          </cell>
          <cell r="D1033" t="str">
            <v>GI091315</v>
          </cell>
          <cell r="E1033">
            <v>20090323</v>
          </cell>
          <cell r="F1033" t="str">
            <v>7271</v>
          </cell>
          <cell r="G1033" t="str">
            <v>LOENNE SCANDINAVIA A. S. (S)</v>
          </cell>
          <cell r="H1033" t="str">
            <v>STOCK SALES</v>
          </cell>
          <cell r="I1033">
            <v>108</v>
          </cell>
          <cell r="J1033" t="str">
            <v>Mar-2009</v>
          </cell>
          <cell r="K1033" t="str">
            <v>Mar-2009</v>
          </cell>
          <cell r="L1033" t="str">
            <v>GF</v>
          </cell>
          <cell r="M1033" t="str">
            <v>INVERTER</v>
          </cell>
          <cell r="N1033" t="str">
            <v>PCS</v>
          </cell>
          <cell r="O1033">
            <v>133</v>
          </cell>
          <cell r="P1033">
            <v>161</v>
          </cell>
          <cell r="Q1033" t="str">
            <v>MINI</v>
          </cell>
          <cell r="R1033">
            <v>0</v>
          </cell>
          <cell r="S1033">
            <v>160.7396</v>
          </cell>
          <cell r="T1033">
            <v>803.69799999999998</v>
          </cell>
          <cell r="U1033">
            <v>5</v>
          </cell>
        </row>
        <row r="1034">
          <cell r="A1034" t="str">
            <v>FRN1.5C1E-4E</v>
          </cell>
          <cell r="B1034" t="str">
            <v>GS091161</v>
          </cell>
          <cell r="C1034">
            <v>1</v>
          </cell>
          <cell r="D1034" t="str">
            <v>GI091450</v>
          </cell>
          <cell r="E1034">
            <v>20090327</v>
          </cell>
          <cell r="F1034" t="str">
            <v>1148</v>
          </cell>
          <cell r="G1034" t="str">
            <v>VERMEIRE TRANSMISSIONS</v>
          </cell>
          <cell r="H1034" t="str">
            <v>STOCK SALES</v>
          </cell>
          <cell r="I1034">
            <v>98</v>
          </cell>
          <cell r="J1034" t="str">
            <v>Mar-2009</v>
          </cell>
          <cell r="K1034" t="str">
            <v>Mar-2009</v>
          </cell>
          <cell r="L1034" t="str">
            <v>GF</v>
          </cell>
          <cell r="M1034" t="str">
            <v>INVERTER</v>
          </cell>
          <cell r="N1034" t="str">
            <v>PCS</v>
          </cell>
          <cell r="O1034">
            <v>133</v>
          </cell>
          <cell r="P1034">
            <v>161</v>
          </cell>
          <cell r="Q1034" t="str">
            <v>MINI</v>
          </cell>
          <cell r="R1034">
            <v>0</v>
          </cell>
          <cell r="S1034">
            <v>160.7396</v>
          </cell>
          <cell r="T1034">
            <v>1607.396</v>
          </cell>
          <cell r="U1034">
            <v>10</v>
          </cell>
        </row>
        <row r="1035">
          <cell r="A1035" t="str">
            <v>FRN1.5C1E-7E</v>
          </cell>
          <cell r="B1035" t="str">
            <v>GS090791</v>
          </cell>
          <cell r="C1035">
            <v>1</v>
          </cell>
          <cell r="D1035" t="str">
            <v>GI090948</v>
          </cell>
          <cell r="E1035">
            <v>20090303</v>
          </cell>
          <cell r="F1035" t="str">
            <v>7271</v>
          </cell>
          <cell r="G1035" t="str">
            <v>LOENNE SCANDINAVIA A. S. (S)</v>
          </cell>
          <cell r="H1035" t="str">
            <v>STOCK SALES</v>
          </cell>
          <cell r="I1035">
            <v>154</v>
          </cell>
          <cell r="J1035" t="str">
            <v>Mar-2009</v>
          </cell>
          <cell r="K1035" t="str">
            <v>Mar-2009</v>
          </cell>
          <cell r="L1035" t="str">
            <v>GF</v>
          </cell>
          <cell r="M1035" t="str">
            <v>INVERTER</v>
          </cell>
          <cell r="N1035" t="str">
            <v>PCS</v>
          </cell>
          <cell r="O1035">
            <v>164</v>
          </cell>
          <cell r="P1035">
            <v>104</v>
          </cell>
          <cell r="Q1035" t="str">
            <v>MINI</v>
          </cell>
          <cell r="R1035">
            <v>0</v>
          </cell>
          <cell r="S1035">
            <v>103.8998</v>
          </cell>
          <cell r="T1035">
            <v>1038.998</v>
          </cell>
          <cell r="U1035">
            <v>10</v>
          </cell>
        </row>
        <row r="1036">
          <cell r="A1036" t="str">
            <v>FRN1.5C1E-7E</v>
          </cell>
          <cell r="B1036" t="str">
            <v>GS090800</v>
          </cell>
          <cell r="C1036">
            <v>2</v>
          </cell>
          <cell r="D1036" t="str">
            <v>GI090953</v>
          </cell>
          <cell r="E1036">
            <v>20090303</v>
          </cell>
          <cell r="F1036" t="str">
            <v>7097</v>
          </cell>
          <cell r="G1036" t="str">
            <v>ATB BENELUX B.V.</v>
          </cell>
          <cell r="H1036" t="str">
            <v>STOCK SALES</v>
          </cell>
          <cell r="I1036">
            <v>144</v>
          </cell>
          <cell r="J1036" t="str">
            <v>Mar-2009</v>
          </cell>
          <cell r="K1036" t="str">
            <v>Mar-2009</v>
          </cell>
          <cell r="L1036" t="str">
            <v>GF</v>
          </cell>
          <cell r="M1036" t="str">
            <v>INVERTER</v>
          </cell>
          <cell r="N1036" t="str">
            <v>PCS</v>
          </cell>
          <cell r="O1036">
            <v>164</v>
          </cell>
          <cell r="P1036">
            <v>104</v>
          </cell>
          <cell r="Q1036" t="str">
            <v>MINI</v>
          </cell>
          <cell r="R1036">
            <v>0</v>
          </cell>
          <cell r="S1036">
            <v>103.8998</v>
          </cell>
          <cell r="T1036">
            <v>1038.998</v>
          </cell>
          <cell r="U1036">
            <v>10</v>
          </cell>
        </row>
        <row r="1037">
          <cell r="A1037" t="str">
            <v>FRN1.5C1E-7E</v>
          </cell>
          <cell r="B1037" t="str">
            <v>GS090839</v>
          </cell>
          <cell r="C1037">
            <v>2</v>
          </cell>
          <cell r="D1037" t="str">
            <v>GI091024</v>
          </cell>
          <cell r="E1037">
            <v>20090304</v>
          </cell>
          <cell r="F1037" t="str">
            <v>4351</v>
          </cell>
          <cell r="G1037" t="str">
            <v>ACTION CONTROL B.V.</v>
          </cell>
          <cell r="H1037" t="str">
            <v>STOCK SALES</v>
          </cell>
          <cell r="I1037">
            <v>137</v>
          </cell>
          <cell r="J1037" t="str">
            <v>Mar-2009</v>
          </cell>
          <cell r="K1037" t="str">
            <v>Mar-2009</v>
          </cell>
          <cell r="L1037" t="str">
            <v>GF</v>
          </cell>
          <cell r="M1037" t="str">
            <v>INVERTER</v>
          </cell>
          <cell r="N1037" t="str">
            <v>PCS</v>
          </cell>
          <cell r="O1037">
            <v>164</v>
          </cell>
          <cell r="P1037">
            <v>104</v>
          </cell>
          <cell r="Q1037" t="str">
            <v>MINI</v>
          </cell>
          <cell r="R1037">
            <v>0</v>
          </cell>
          <cell r="S1037">
            <v>103.8998</v>
          </cell>
          <cell r="T1037">
            <v>727.29859999999996</v>
          </cell>
          <cell r="U1037">
            <v>7</v>
          </cell>
        </row>
        <row r="1038">
          <cell r="A1038" t="str">
            <v>FRN1.5C1E-7E</v>
          </cell>
          <cell r="B1038" t="str">
            <v>GS090834</v>
          </cell>
          <cell r="C1038">
            <v>4</v>
          </cell>
          <cell r="D1038" t="str">
            <v>GI091016</v>
          </cell>
          <cell r="E1038">
            <v>20090305</v>
          </cell>
          <cell r="F1038" t="str">
            <v>7950</v>
          </cell>
          <cell r="G1038" t="str">
            <v>FUJI ELECTRIC FA EUROPE (CH) GMBH</v>
          </cell>
          <cell r="H1038" t="str">
            <v>STOCK SALES</v>
          </cell>
          <cell r="I1038">
            <v>132</v>
          </cell>
          <cell r="J1038" t="str">
            <v>Mar-2009</v>
          </cell>
          <cell r="K1038" t="str">
            <v>Mar-2009</v>
          </cell>
          <cell r="L1038" t="str">
            <v>GF</v>
          </cell>
          <cell r="M1038" t="str">
            <v>INVERTER</v>
          </cell>
          <cell r="N1038" t="str">
            <v>PCS</v>
          </cell>
          <cell r="O1038">
            <v>164</v>
          </cell>
          <cell r="P1038">
            <v>104</v>
          </cell>
          <cell r="Q1038" t="str">
            <v>MINI</v>
          </cell>
          <cell r="R1038">
            <v>0</v>
          </cell>
          <cell r="S1038">
            <v>103.8998</v>
          </cell>
          <cell r="T1038">
            <v>519.49900000000002</v>
          </cell>
          <cell r="U1038">
            <v>5</v>
          </cell>
        </row>
        <row r="1039">
          <cell r="A1039" t="str">
            <v>FRN1.5C1E-7E</v>
          </cell>
          <cell r="B1039" t="str">
            <v>GS090929</v>
          </cell>
          <cell r="C1039">
            <v>3</v>
          </cell>
          <cell r="D1039" t="str">
            <v>GI091149</v>
          </cell>
          <cell r="E1039">
            <v>20090312</v>
          </cell>
          <cell r="F1039" t="str">
            <v>7097</v>
          </cell>
          <cell r="G1039" t="str">
            <v>ATB BENELUX B.V.</v>
          </cell>
          <cell r="H1039" t="str">
            <v>STOCK SALES</v>
          </cell>
          <cell r="I1039">
            <v>122</v>
          </cell>
          <cell r="J1039" t="str">
            <v>Mar-2009</v>
          </cell>
          <cell r="K1039" t="str">
            <v>Mar-2009</v>
          </cell>
          <cell r="L1039" t="str">
            <v>GF</v>
          </cell>
          <cell r="M1039" t="str">
            <v>INVERTER</v>
          </cell>
          <cell r="N1039" t="str">
            <v>PCS</v>
          </cell>
          <cell r="O1039">
            <v>164</v>
          </cell>
          <cell r="P1039">
            <v>104</v>
          </cell>
          <cell r="Q1039" t="str">
            <v>MINI</v>
          </cell>
          <cell r="R1039">
            <v>0</v>
          </cell>
          <cell r="S1039">
            <v>103.8998</v>
          </cell>
          <cell r="T1039">
            <v>1038.998</v>
          </cell>
          <cell r="U1039">
            <v>10</v>
          </cell>
        </row>
        <row r="1040">
          <cell r="A1040" t="str">
            <v>FRN1.5C1E-7E</v>
          </cell>
          <cell r="B1040" t="str">
            <v>GS091025</v>
          </cell>
          <cell r="C1040">
            <v>5</v>
          </cell>
          <cell r="D1040" t="str">
            <v>GI091282</v>
          </cell>
          <cell r="E1040">
            <v>20090319</v>
          </cell>
          <cell r="F1040" t="str">
            <v>4540</v>
          </cell>
          <cell r="G1040" t="str">
            <v>PETER ELECTRONIC GMBH &amp; CO. KG</v>
          </cell>
          <cell r="H1040" t="str">
            <v>STOCK SALES</v>
          </cell>
          <cell r="I1040">
            <v>120</v>
          </cell>
          <cell r="J1040" t="str">
            <v>Mar-2009</v>
          </cell>
          <cell r="K1040" t="str">
            <v>Mar-2009</v>
          </cell>
          <cell r="L1040" t="str">
            <v>GF</v>
          </cell>
          <cell r="M1040" t="str">
            <v>INVERTER</v>
          </cell>
          <cell r="N1040" t="str">
            <v>PCS</v>
          </cell>
          <cell r="O1040">
            <v>164</v>
          </cell>
          <cell r="P1040">
            <v>104</v>
          </cell>
          <cell r="Q1040" t="str">
            <v>MINI</v>
          </cell>
          <cell r="R1040">
            <v>0</v>
          </cell>
          <cell r="S1040">
            <v>103.8998</v>
          </cell>
          <cell r="T1040">
            <v>207.7996</v>
          </cell>
          <cell r="U1040">
            <v>2</v>
          </cell>
        </row>
        <row r="1041">
          <cell r="A1041" t="str">
            <v>FRN1.5C1E-7E</v>
          </cell>
          <cell r="B1041" t="str">
            <v>GS091017</v>
          </cell>
          <cell r="C1041">
            <v>1</v>
          </cell>
          <cell r="D1041" t="str">
            <v>GI091264</v>
          </cell>
          <cell r="E1041">
            <v>20090319</v>
          </cell>
          <cell r="F1041" t="str">
            <v>7950</v>
          </cell>
          <cell r="G1041" t="str">
            <v>FUJI ELECTRIC FA EUROPE (CH) GMBH</v>
          </cell>
          <cell r="H1041" t="str">
            <v>STOCK SALES</v>
          </cell>
          <cell r="I1041">
            <v>109</v>
          </cell>
          <cell r="J1041" t="str">
            <v>Mar-2009</v>
          </cell>
          <cell r="K1041" t="str">
            <v>Mar-2009</v>
          </cell>
          <cell r="L1041" t="str">
            <v>GF</v>
          </cell>
          <cell r="M1041" t="str">
            <v>INVERTER</v>
          </cell>
          <cell r="N1041" t="str">
            <v>PCS</v>
          </cell>
          <cell r="O1041">
            <v>164</v>
          </cell>
          <cell r="P1041">
            <v>104</v>
          </cell>
          <cell r="Q1041" t="str">
            <v>MINI</v>
          </cell>
          <cell r="R1041">
            <v>0</v>
          </cell>
          <cell r="S1041">
            <v>103.8998</v>
          </cell>
          <cell r="T1041">
            <v>1142.8978</v>
          </cell>
          <cell r="U1041">
            <v>11</v>
          </cell>
        </row>
        <row r="1042">
          <cell r="A1042" t="str">
            <v>FRN1.5C1E-7E</v>
          </cell>
          <cell r="B1042" t="str">
            <v>GS091068</v>
          </cell>
          <cell r="C1042">
            <v>4</v>
          </cell>
          <cell r="D1042" t="str">
            <v>GI091315</v>
          </cell>
          <cell r="E1042">
            <v>20090323</v>
          </cell>
          <cell r="F1042" t="str">
            <v>7271</v>
          </cell>
          <cell r="G1042" t="str">
            <v>LOENNE SCANDINAVIA A. S. (S)</v>
          </cell>
          <cell r="H1042" t="str">
            <v>STOCK SALES</v>
          </cell>
          <cell r="I1042">
            <v>89</v>
          </cell>
          <cell r="J1042" t="str">
            <v>Mar-2009</v>
          </cell>
          <cell r="K1042" t="str">
            <v>Mar-2009</v>
          </cell>
          <cell r="L1042" t="str">
            <v>GF</v>
          </cell>
          <cell r="M1042" t="str">
            <v>INVERTER</v>
          </cell>
          <cell r="N1042" t="str">
            <v>PCS</v>
          </cell>
          <cell r="O1042">
            <v>164</v>
          </cell>
          <cell r="P1042">
            <v>104</v>
          </cell>
          <cell r="Q1042" t="str">
            <v>MINI</v>
          </cell>
          <cell r="R1042">
            <v>0</v>
          </cell>
          <cell r="S1042">
            <v>103.8998</v>
          </cell>
          <cell r="T1042">
            <v>2077.9960000000001</v>
          </cell>
          <cell r="U1042">
            <v>20</v>
          </cell>
        </row>
        <row r="1043">
          <cell r="A1043" t="str">
            <v>FRN1.5C1E-7E</v>
          </cell>
          <cell r="B1043" t="str">
            <v>GS091170</v>
          </cell>
          <cell r="C1043">
            <v>5</v>
          </cell>
          <cell r="D1043" t="str">
            <v>GI091460</v>
          </cell>
          <cell r="E1043">
            <v>20090330</v>
          </cell>
          <cell r="F1043" t="str">
            <v>4060</v>
          </cell>
          <cell r="G1043" t="str">
            <v>LOENNE SCANDINAVIA A.S. (N)</v>
          </cell>
          <cell r="H1043" t="str">
            <v>STOCK SALES</v>
          </cell>
          <cell r="I1043">
            <v>86</v>
          </cell>
          <cell r="J1043" t="str">
            <v>Mar-2009</v>
          </cell>
          <cell r="K1043" t="str">
            <v>Mar-2009</v>
          </cell>
          <cell r="L1043" t="str">
            <v>GF</v>
          </cell>
          <cell r="M1043" t="str">
            <v>INVERTER</v>
          </cell>
          <cell r="N1043" t="str">
            <v>PCS</v>
          </cell>
          <cell r="O1043">
            <v>164</v>
          </cell>
          <cell r="P1043">
            <v>104</v>
          </cell>
          <cell r="Q1043" t="str">
            <v>MINI</v>
          </cell>
          <cell r="R1043">
            <v>0</v>
          </cell>
          <cell r="S1043">
            <v>103.8998</v>
          </cell>
          <cell r="T1043">
            <v>311.69939999999997</v>
          </cell>
          <cell r="U1043">
            <v>3</v>
          </cell>
        </row>
        <row r="1044">
          <cell r="A1044" t="str">
            <v>FRN1.5C1S-4E</v>
          </cell>
          <cell r="B1044" t="str">
            <v>GS091024</v>
          </cell>
          <cell r="C1044">
            <v>2</v>
          </cell>
          <cell r="D1044" t="str">
            <v>GI091284</v>
          </cell>
          <cell r="E1044">
            <v>20090320</v>
          </cell>
          <cell r="F1044" t="str">
            <v>7506</v>
          </cell>
          <cell r="G1044" t="str">
            <v>ELECTROBLUE SRL</v>
          </cell>
          <cell r="H1044" t="str">
            <v>STOCK SALES</v>
          </cell>
          <cell r="I1044">
            <v>101</v>
          </cell>
          <cell r="J1044" t="str">
            <v>Mar-2009</v>
          </cell>
          <cell r="K1044" t="str">
            <v>Mar-2009</v>
          </cell>
          <cell r="L1044" t="str">
            <v>GF</v>
          </cell>
          <cell r="M1044" t="str">
            <v>INVERTER</v>
          </cell>
          <cell r="N1044" t="str">
            <v>PCS</v>
          </cell>
          <cell r="O1044">
            <v>32</v>
          </cell>
          <cell r="P1044">
            <v>137</v>
          </cell>
          <cell r="Q1044" t="str">
            <v>MINI</v>
          </cell>
          <cell r="R1044">
            <v>0</v>
          </cell>
          <cell r="S1044">
            <v>137.49340000000001</v>
          </cell>
          <cell r="T1044">
            <v>412.48020000000002</v>
          </cell>
          <cell r="U1044">
            <v>3</v>
          </cell>
        </row>
        <row r="1045">
          <cell r="A1045" t="str">
            <v>FRN1.5C1S-7E</v>
          </cell>
          <cell r="B1045" t="str">
            <v>GS090766</v>
          </cell>
          <cell r="C1045">
            <v>1</v>
          </cell>
          <cell r="D1045" t="str">
            <v>GI090946</v>
          </cell>
          <cell r="E1045">
            <v>20090303</v>
          </cell>
          <cell r="F1045" t="str">
            <v>7897</v>
          </cell>
          <cell r="G1045" t="str">
            <v>RUFF GMBH &amp; CO.KG</v>
          </cell>
          <cell r="H1045" t="str">
            <v>STOCK SALES</v>
          </cell>
          <cell r="I1045">
            <v>984</v>
          </cell>
          <cell r="J1045" t="str">
            <v>Mar-2009</v>
          </cell>
          <cell r="K1045" t="str">
            <v>Mar-2009</v>
          </cell>
          <cell r="L1045" t="str">
            <v>GF</v>
          </cell>
          <cell r="M1045" t="str">
            <v>INVERTER</v>
          </cell>
          <cell r="N1045" t="str">
            <v>PCS</v>
          </cell>
          <cell r="O1045">
            <v>989</v>
          </cell>
          <cell r="P1045">
            <v>95</v>
          </cell>
          <cell r="Q1045" t="str">
            <v>MINI</v>
          </cell>
          <cell r="R1045">
            <v>0</v>
          </cell>
          <cell r="S1045">
            <v>94.543199999999999</v>
          </cell>
          <cell r="T1045">
            <v>472.71600000000001</v>
          </cell>
          <cell r="U1045">
            <v>5</v>
          </cell>
        </row>
        <row r="1046">
          <cell r="A1046" t="str">
            <v>FRN1.5C1S-7E</v>
          </cell>
          <cell r="B1046" t="str">
            <v>GS090871</v>
          </cell>
          <cell r="C1046">
            <v>2</v>
          </cell>
          <cell r="D1046" t="str">
            <v>GI091084</v>
          </cell>
          <cell r="E1046">
            <v>20090311</v>
          </cell>
          <cell r="F1046" t="str">
            <v>7016</v>
          </cell>
          <cell r="G1046" t="str">
            <v>WALTER MEILE GMBH</v>
          </cell>
          <cell r="H1046" t="str">
            <v>STOCK SALES</v>
          </cell>
          <cell r="I1046">
            <v>981</v>
          </cell>
          <cell r="J1046" t="str">
            <v>Mar-2009</v>
          </cell>
          <cell r="K1046" t="str">
            <v>Mar-2009</v>
          </cell>
          <cell r="L1046" t="str">
            <v>GF</v>
          </cell>
          <cell r="M1046" t="str">
            <v>INVERTER</v>
          </cell>
          <cell r="N1046" t="str">
            <v>PCS</v>
          </cell>
          <cell r="O1046">
            <v>989</v>
          </cell>
          <cell r="P1046">
            <v>95</v>
          </cell>
          <cell r="Q1046" t="str">
            <v>MINI</v>
          </cell>
          <cell r="R1046">
            <v>0</v>
          </cell>
          <cell r="S1046">
            <v>94.543199999999999</v>
          </cell>
          <cell r="T1046">
            <v>283.62959999999998</v>
          </cell>
          <cell r="U1046">
            <v>3</v>
          </cell>
        </row>
        <row r="1047">
          <cell r="A1047" t="str">
            <v>FRN1.5C1S-7E</v>
          </cell>
          <cell r="B1047" t="str">
            <v>GS090963</v>
          </cell>
          <cell r="C1047">
            <v>1</v>
          </cell>
          <cell r="D1047" t="str">
            <v>GI091194</v>
          </cell>
          <cell r="E1047">
            <v>20090313</v>
          </cell>
          <cell r="F1047" t="str">
            <v>7119</v>
          </cell>
          <cell r="G1047" t="str">
            <v>RAVI BAUGERAETE GMBH</v>
          </cell>
          <cell r="H1047" t="str">
            <v>STOCK SALES</v>
          </cell>
          <cell r="I1047">
            <v>980</v>
          </cell>
          <cell r="J1047" t="str">
            <v>Mar-2009</v>
          </cell>
          <cell r="K1047" t="str">
            <v>Mar-2009</v>
          </cell>
          <cell r="L1047" t="str">
            <v>GF</v>
          </cell>
          <cell r="M1047" t="str">
            <v>INVERTER</v>
          </cell>
          <cell r="N1047" t="str">
            <v>PCS</v>
          </cell>
          <cell r="O1047">
            <v>989</v>
          </cell>
          <cell r="P1047">
            <v>95</v>
          </cell>
          <cell r="Q1047" t="str">
            <v>MINI</v>
          </cell>
          <cell r="R1047">
            <v>0</v>
          </cell>
          <cell r="S1047">
            <v>94.543199999999999</v>
          </cell>
          <cell r="T1047">
            <v>94.543199999999999</v>
          </cell>
          <cell r="U1047">
            <v>1</v>
          </cell>
        </row>
        <row r="1048">
          <cell r="A1048" t="str">
            <v>FRN1.5C1S-7E</v>
          </cell>
          <cell r="B1048" t="str">
            <v>GS090276</v>
          </cell>
          <cell r="C1048">
            <v>5</v>
          </cell>
          <cell r="D1048" t="str">
            <v>GI090367</v>
          </cell>
          <cell r="E1048">
            <v>20090318</v>
          </cell>
          <cell r="F1048" t="str">
            <v>7334</v>
          </cell>
          <cell r="G1048" t="str">
            <v>SEFI SAS</v>
          </cell>
          <cell r="H1048" t="str">
            <v>STOCK SALES</v>
          </cell>
          <cell r="I1048">
            <v>979</v>
          </cell>
          <cell r="J1048" t="str">
            <v>Mar-2009</v>
          </cell>
          <cell r="K1048" t="str">
            <v>Mar-2009</v>
          </cell>
          <cell r="L1048" t="str">
            <v>GF</v>
          </cell>
          <cell r="M1048" t="str">
            <v>INVERTER</v>
          </cell>
          <cell r="N1048" t="str">
            <v>PCS</v>
          </cell>
          <cell r="O1048">
            <v>989</v>
          </cell>
          <cell r="P1048">
            <v>95</v>
          </cell>
          <cell r="Q1048" t="str">
            <v>MINI</v>
          </cell>
          <cell r="R1048">
            <v>0</v>
          </cell>
          <cell r="S1048">
            <v>94.543199999999999</v>
          </cell>
          <cell r="T1048">
            <v>94.543199999999999</v>
          </cell>
          <cell r="U1048">
            <v>1</v>
          </cell>
        </row>
        <row r="1049">
          <cell r="A1049" t="str">
            <v>FRN1.5C1S-7E</v>
          </cell>
          <cell r="B1049" t="str">
            <v>GS091024</v>
          </cell>
          <cell r="C1049">
            <v>3</v>
          </cell>
          <cell r="D1049" t="str">
            <v>GI091284</v>
          </cell>
          <cell r="E1049">
            <v>20090320</v>
          </cell>
          <cell r="F1049" t="str">
            <v>7506</v>
          </cell>
          <cell r="G1049" t="str">
            <v>ELECTROBLUE SRL</v>
          </cell>
          <cell r="H1049" t="str">
            <v>STOCK SALES</v>
          </cell>
          <cell r="I1049">
            <v>974</v>
          </cell>
          <cell r="J1049" t="str">
            <v>Mar-2009</v>
          </cell>
          <cell r="K1049" t="str">
            <v>Mar-2009</v>
          </cell>
          <cell r="L1049" t="str">
            <v>GF</v>
          </cell>
          <cell r="M1049" t="str">
            <v>INVERTER</v>
          </cell>
          <cell r="N1049" t="str">
            <v>PCS</v>
          </cell>
          <cell r="O1049">
            <v>989</v>
          </cell>
          <cell r="P1049">
            <v>95</v>
          </cell>
          <cell r="Q1049" t="str">
            <v>MINI</v>
          </cell>
          <cell r="R1049">
            <v>0</v>
          </cell>
          <cell r="S1049">
            <v>94.543199999999999</v>
          </cell>
          <cell r="T1049">
            <v>472.71600000000001</v>
          </cell>
          <cell r="U1049">
            <v>5</v>
          </cell>
        </row>
        <row r="1050">
          <cell r="A1050" t="str">
            <v>FRN1.5C1S-7E</v>
          </cell>
          <cell r="B1050" t="str">
            <v>GS090728</v>
          </cell>
          <cell r="C1050">
            <v>4</v>
          </cell>
          <cell r="D1050" t="str">
            <v>GI091365</v>
          </cell>
          <cell r="E1050">
            <v>20090324</v>
          </cell>
          <cell r="F1050" t="str">
            <v>7871</v>
          </cell>
          <cell r="G1050" t="str">
            <v>E.P. NORMAND (S.A.) (PTY) LTD T/A</v>
          </cell>
          <cell r="H1050" t="str">
            <v>STOCK SALES</v>
          </cell>
          <cell r="I1050">
            <v>969</v>
          </cell>
          <cell r="J1050" t="str">
            <v>Mar-2009</v>
          </cell>
          <cell r="K1050" t="str">
            <v>Mar-2009</v>
          </cell>
          <cell r="L1050" t="str">
            <v>GF</v>
          </cell>
          <cell r="M1050" t="str">
            <v>INVERTER</v>
          </cell>
          <cell r="N1050" t="str">
            <v>PCS</v>
          </cell>
          <cell r="O1050">
            <v>989</v>
          </cell>
          <cell r="P1050">
            <v>95</v>
          </cell>
          <cell r="Q1050" t="str">
            <v>MINI</v>
          </cell>
          <cell r="R1050">
            <v>0</v>
          </cell>
          <cell r="S1050">
            <v>94.543199999999999</v>
          </cell>
          <cell r="T1050">
            <v>472.71600000000001</v>
          </cell>
          <cell r="U1050">
            <v>5</v>
          </cell>
        </row>
        <row r="1051">
          <cell r="A1051" t="str">
            <v>FRN1.5C1S-7E</v>
          </cell>
          <cell r="B1051" t="str">
            <v>GS091181</v>
          </cell>
          <cell r="C1051">
            <v>1</v>
          </cell>
          <cell r="D1051" t="str">
            <v>GI091470</v>
          </cell>
          <cell r="E1051">
            <v>20090330</v>
          </cell>
          <cell r="F1051" t="str">
            <v>7776</v>
          </cell>
          <cell r="G1051" t="str">
            <v>GST</v>
          </cell>
          <cell r="H1051" t="str">
            <v>STOCK SALES</v>
          </cell>
          <cell r="I1051">
            <v>769</v>
          </cell>
          <cell r="J1051" t="str">
            <v>Mar-2009</v>
          </cell>
          <cell r="K1051" t="str">
            <v>Mar-2009</v>
          </cell>
          <cell r="L1051" t="str">
            <v>GF</v>
          </cell>
          <cell r="M1051" t="str">
            <v>INVERTER</v>
          </cell>
          <cell r="N1051" t="str">
            <v>PCS</v>
          </cell>
          <cell r="O1051">
            <v>989</v>
          </cell>
          <cell r="P1051">
            <v>95</v>
          </cell>
          <cell r="Q1051" t="str">
            <v>MINI</v>
          </cell>
          <cell r="R1051">
            <v>0</v>
          </cell>
          <cell r="S1051">
            <v>94.543199999999999</v>
          </cell>
          <cell r="T1051">
            <v>18908.64</v>
          </cell>
          <cell r="U1051">
            <v>200</v>
          </cell>
        </row>
        <row r="1052">
          <cell r="A1052" t="str">
            <v>FRN1.5C1S-7WM</v>
          </cell>
          <cell r="B1052" t="str">
            <v>GS083155</v>
          </cell>
          <cell r="C1052">
            <v>1</v>
          </cell>
          <cell r="D1052" t="str">
            <v>GI090927</v>
          </cell>
          <cell r="E1052">
            <v>20090302</v>
          </cell>
          <cell r="F1052" t="str">
            <v>4450</v>
          </cell>
          <cell r="G1052" t="str">
            <v>FUJI ELECTRIC FA SUCURSAL EN ESPA?A</v>
          </cell>
          <cell r="H1052" t="str">
            <v>STOCK SALES</v>
          </cell>
          <cell r="I1052">
            <v>0</v>
          </cell>
          <cell r="J1052" t="str">
            <v>Mar-2009</v>
          </cell>
          <cell r="K1052" t="str">
            <v>Mar-2009</v>
          </cell>
          <cell r="L1052" t="str">
            <v>GF</v>
          </cell>
          <cell r="M1052" t="str">
            <v>INVERTER</v>
          </cell>
          <cell r="N1052" t="str">
            <v>PCS</v>
          </cell>
          <cell r="O1052">
            <v>49</v>
          </cell>
          <cell r="P1052">
            <v>102</v>
          </cell>
          <cell r="Q1052" t="str">
            <v>MINI</v>
          </cell>
          <cell r="R1052">
            <v>0</v>
          </cell>
          <cell r="S1052">
            <v>102.34</v>
          </cell>
          <cell r="T1052">
            <v>5014.66</v>
          </cell>
          <cell r="U1052">
            <v>49</v>
          </cell>
        </row>
        <row r="1053">
          <cell r="A1053" t="str">
            <v>FRN2.2C1S-7E</v>
          </cell>
          <cell r="B1053" t="str">
            <v>GS090728</v>
          </cell>
          <cell r="C1053">
            <v>5</v>
          </cell>
          <cell r="D1053" t="str">
            <v>GI091365</v>
          </cell>
          <cell r="E1053">
            <v>20090324</v>
          </cell>
          <cell r="F1053" t="str">
            <v>7871</v>
          </cell>
          <cell r="G1053" t="str">
            <v>E.P. NORMAND (S.A.) (PTY) LTD T/A</v>
          </cell>
          <cell r="H1053" t="str">
            <v>STOCK SALES</v>
          </cell>
          <cell r="I1053">
            <v>407</v>
          </cell>
          <cell r="J1053" t="str">
            <v>Mar-2009</v>
          </cell>
          <cell r="K1053" t="str">
            <v>Mar-2009</v>
          </cell>
          <cell r="L1053" t="str">
            <v>GF</v>
          </cell>
          <cell r="M1053" t="str">
            <v>INVERTER</v>
          </cell>
          <cell r="N1053" t="str">
            <v>PCS</v>
          </cell>
          <cell r="O1053">
            <v>433</v>
          </cell>
          <cell r="P1053">
            <v>103</v>
          </cell>
          <cell r="Q1053" t="str">
            <v>MINI</v>
          </cell>
          <cell r="R1053">
            <v>0</v>
          </cell>
          <cell r="S1053">
            <v>102.7265</v>
          </cell>
          <cell r="T1053">
            <v>513.63250000000005</v>
          </cell>
          <cell r="U1053">
            <v>5</v>
          </cell>
        </row>
        <row r="1054">
          <cell r="A1054" t="str">
            <v>FRN4.0C1E-4E</v>
          </cell>
          <cell r="B1054" t="str">
            <v>GS090800</v>
          </cell>
          <cell r="C1054">
            <v>6</v>
          </cell>
          <cell r="D1054" t="str">
            <v>GI090953</v>
          </cell>
          <cell r="E1054">
            <v>20090303</v>
          </cell>
          <cell r="F1054" t="str">
            <v>7097</v>
          </cell>
          <cell r="G1054" t="str">
            <v>ATB BENELUX B.V.</v>
          </cell>
          <cell r="H1054" t="str">
            <v>STOCK SALES</v>
          </cell>
          <cell r="I1054">
            <v>167</v>
          </cell>
          <cell r="J1054" t="str">
            <v>Mar-2009</v>
          </cell>
          <cell r="K1054" t="str">
            <v>Mar-2009</v>
          </cell>
          <cell r="L1054" t="str">
            <v>GF</v>
          </cell>
          <cell r="M1054" t="str">
            <v>INVERTER</v>
          </cell>
          <cell r="N1054" t="str">
            <v>PCS</v>
          </cell>
          <cell r="O1054">
            <v>172</v>
          </cell>
          <cell r="P1054">
            <v>232</v>
          </cell>
          <cell r="Q1054" t="str">
            <v>MINI</v>
          </cell>
          <cell r="R1054">
            <v>0</v>
          </cell>
          <cell r="S1054">
            <v>232.4145</v>
          </cell>
          <cell r="T1054">
            <v>1162.0725</v>
          </cell>
          <cell r="U1054">
            <v>5</v>
          </cell>
        </row>
        <row r="1055">
          <cell r="A1055" t="str">
            <v>FRN4.0C1E-4E</v>
          </cell>
          <cell r="B1055" t="str">
            <v>GS090768</v>
          </cell>
          <cell r="C1055">
            <v>1</v>
          </cell>
          <cell r="D1055" t="str">
            <v>GI090947</v>
          </cell>
          <cell r="E1055">
            <v>20090303</v>
          </cell>
          <cell r="F1055" t="str">
            <v>7097</v>
          </cell>
          <cell r="G1055" t="str">
            <v>ATB BENELUX B.V.</v>
          </cell>
          <cell r="H1055" t="str">
            <v>STOCK SALES</v>
          </cell>
          <cell r="I1055">
            <v>162</v>
          </cell>
          <cell r="J1055" t="str">
            <v>Mar-2009</v>
          </cell>
          <cell r="K1055" t="str">
            <v>Mar-2009</v>
          </cell>
          <cell r="L1055" t="str">
            <v>GF</v>
          </cell>
          <cell r="M1055" t="str">
            <v>INVERTER</v>
          </cell>
          <cell r="N1055" t="str">
            <v>PCS</v>
          </cell>
          <cell r="O1055">
            <v>172</v>
          </cell>
          <cell r="P1055">
            <v>232</v>
          </cell>
          <cell r="Q1055" t="str">
            <v>MINI</v>
          </cell>
          <cell r="R1055">
            <v>0</v>
          </cell>
          <cell r="S1055">
            <v>232.4145</v>
          </cell>
          <cell r="T1055">
            <v>1162.0725</v>
          </cell>
          <cell r="U1055">
            <v>5</v>
          </cell>
        </row>
        <row r="1056">
          <cell r="A1056" t="str">
            <v>FRN4.0C1E-4E</v>
          </cell>
          <cell r="B1056" t="str">
            <v>GS090862</v>
          </cell>
          <cell r="C1056">
            <v>2</v>
          </cell>
          <cell r="D1056" t="str">
            <v>GI091056</v>
          </cell>
          <cell r="E1056">
            <v>20090305</v>
          </cell>
          <cell r="F1056" t="str">
            <v>7097</v>
          </cell>
          <cell r="G1056" t="str">
            <v>ATB BENELUX B.V.</v>
          </cell>
          <cell r="H1056" t="str">
            <v>STOCK SALES</v>
          </cell>
          <cell r="I1056">
            <v>157</v>
          </cell>
          <cell r="J1056" t="str">
            <v>Mar-2009</v>
          </cell>
          <cell r="K1056" t="str">
            <v>Mar-2009</v>
          </cell>
          <cell r="L1056" t="str">
            <v>GF</v>
          </cell>
          <cell r="M1056" t="str">
            <v>INVERTER</v>
          </cell>
          <cell r="N1056" t="str">
            <v>PCS</v>
          </cell>
          <cell r="O1056">
            <v>172</v>
          </cell>
          <cell r="P1056">
            <v>232</v>
          </cell>
          <cell r="Q1056" t="str">
            <v>MINI</v>
          </cell>
          <cell r="R1056">
            <v>0</v>
          </cell>
          <cell r="S1056">
            <v>232.4145</v>
          </cell>
          <cell r="T1056">
            <v>1162.0725</v>
          </cell>
          <cell r="U1056">
            <v>5</v>
          </cell>
        </row>
        <row r="1057">
          <cell r="A1057" t="str">
            <v>FRN4.0C1E-4E</v>
          </cell>
          <cell r="B1057" t="str">
            <v>GS090834</v>
          </cell>
          <cell r="C1057">
            <v>10</v>
          </cell>
          <cell r="D1057" t="str">
            <v>GI091016</v>
          </cell>
          <cell r="E1057">
            <v>20090305</v>
          </cell>
          <cell r="F1057" t="str">
            <v>7950</v>
          </cell>
          <cell r="G1057" t="str">
            <v>FUJI ELECTRIC FA EUROPE (CH) GMBH</v>
          </cell>
          <cell r="H1057" t="str">
            <v>STOCK SALES</v>
          </cell>
          <cell r="I1057">
            <v>155</v>
          </cell>
          <cell r="J1057" t="str">
            <v>Mar-2009</v>
          </cell>
          <cell r="K1057" t="str">
            <v>Mar-2009</v>
          </cell>
          <cell r="L1057" t="str">
            <v>GF</v>
          </cell>
          <cell r="M1057" t="str">
            <v>INVERTER</v>
          </cell>
          <cell r="N1057" t="str">
            <v>PCS</v>
          </cell>
          <cell r="O1057">
            <v>172</v>
          </cell>
          <cell r="P1057">
            <v>232</v>
          </cell>
          <cell r="Q1057" t="str">
            <v>MINI</v>
          </cell>
          <cell r="R1057">
            <v>0</v>
          </cell>
          <cell r="S1057">
            <v>232.4145</v>
          </cell>
          <cell r="T1057">
            <v>464.82900000000001</v>
          </cell>
          <cell r="U1057">
            <v>2</v>
          </cell>
        </row>
        <row r="1058">
          <cell r="A1058" t="str">
            <v>FRN4.0C1E-4E</v>
          </cell>
          <cell r="B1058" t="str">
            <v>GS090852</v>
          </cell>
          <cell r="C1058">
            <v>1</v>
          </cell>
          <cell r="D1058" t="str">
            <v>GI091125</v>
          </cell>
          <cell r="E1058">
            <v>20090310</v>
          </cell>
          <cell r="F1058" t="str">
            <v>7489</v>
          </cell>
          <cell r="G1058" t="str">
            <v>ALPHA MOTION S. A.</v>
          </cell>
          <cell r="H1058" t="str">
            <v>STOCK SALES</v>
          </cell>
          <cell r="I1058">
            <v>152</v>
          </cell>
          <cell r="J1058" t="str">
            <v>Mar-2009</v>
          </cell>
          <cell r="K1058" t="str">
            <v>Mar-2009</v>
          </cell>
          <cell r="L1058" t="str">
            <v>GF</v>
          </cell>
          <cell r="M1058" t="str">
            <v>INVERTER</v>
          </cell>
          <cell r="N1058" t="str">
            <v>PCS</v>
          </cell>
          <cell r="O1058">
            <v>172</v>
          </cell>
          <cell r="P1058">
            <v>232</v>
          </cell>
          <cell r="Q1058" t="str">
            <v>MINI</v>
          </cell>
          <cell r="R1058">
            <v>0</v>
          </cell>
          <cell r="S1058">
            <v>232.4145</v>
          </cell>
          <cell r="T1058">
            <v>697.24350000000004</v>
          </cell>
          <cell r="U1058">
            <v>3</v>
          </cell>
        </row>
        <row r="1059">
          <cell r="A1059" t="str">
            <v>FRN4.0C1E-4E</v>
          </cell>
          <cell r="B1059" t="str">
            <v>GS090895</v>
          </cell>
          <cell r="C1059">
            <v>5</v>
          </cell>
          <cell r="D1059" t="str">
            <v>GI091117</v>
          </cell>
          <cell r="E1059">
            <v>20090310</v>
          </cell>
          <cell r="F1059" t="str">
            <v>7950</v>
          </cell>
          <cell r="G1059" t="str">
            <v>FUJI ELECTRIC FA EUROPE (CH) GMBH</v>
          </cell>
          <cell r="H1059" t="str">
            <v>STOCK SALES</v>
          </cell>
          <cell r="I1059">
            <v>149</v>
          </cell>
          <cell r="J1059" t="str">
            <v>Mar-2009</v>
          </cell>
          <cell r="K1059" t="str">
            <v>Mar-2009</v>
          </cell>
          <cell r="L1059" t="str">
            <v>GF</v>
          </cell>
          <cell r="M1059" t="str">
            <v>INVERTER</v>
          </cell>
          <cell r="N1059" t="str">
            <v>PCS</v>
          </cell>
          <cell r="O1059">
            <v>172</v>
          </cell>
          <cell r="P1059">
            <v>232</v>
          </cell>
          <cell r="Q1059" t="str">
            <v>MINI</v>
          </cell>
          <cell r="R1059">
            <v>0</v>
          </cell>
          <cell r="S1059">
            <v>232.4145</v>
          </cell>
          <cell r="T1059">
            <v>697.24350000000004</v>
          </cell>
          <cell r="U1059">
            <v>3</v>
          </cell>
        </row>
        <row r="1060">
          <cell r="A1060" t="str">
            <v>FRN4.0C1E-4E</v>
          </cell>
          <cell r="B1060" t="str">
            <v>GS090991</v>
          </cell>
          <cell r="C1060">
            <v>2</v>
          </cell>
          <cell r="D1060" t="str">
            <v>GI091218</v>
          </cell>
          <cell r="E1060">
            <v>20090317</v>
          </cell>
          <cell r="F1060" t="str">
            <v>4810</v>
          </cell>
          <cell r="G1060" t="str">
            <v>SST SERVO-SYSTEMTECHNIK GMBH</v>
          </cell>
          <cell r="H1060" t="str">
            <v>STOCK SALES</v>
          </cell>
          <cell r="I1060">
            <v>147</v>
          </cell>
          <cell r="J1060" t="str">
            <v>Mar-2009</v>
          </cell>
          <cell r="K1060" t="str">
            <v>Mar-2009</v>
          </cell>
          <cell r="L1060" t="str">
            <v>GF</v>
          </cell>
          <cell r="M1060" t="str">
            <v>INVERTER</v>
          </cell>
          <cell r="N1060" t="str">
            <v>PCS</v>
          </cell>
          <cell r="O1060">
            <v>172</v>
          </cell>
          <cell r="P1060">
            <v>232</v>
          </cell>
          <cell r="Q1060" t="str">
            <v>MINI</v>
          </cell>
          <cell r="R1060">
            <v>0</v>
          </cell>
          <cell r="S1060">
            <v>232.4145</v>
          </cell>
          <cell r="T1060">
            <v>464.82900000000001</v>
          </cell>
          <cell r="U1060">
            <v>2</v>
          </cell>
        </row>
        <row r="1061">
          <cell r="A1061" t="str">
            <v>FRN4.0C1E-4E</v>
          </cell>
          <cell r="B1061" t="str">
            <v>GS091036</v>
          </cell>
          <cell r="C1061">
            <v>1</v>
          </cell>
          <cell r="D1061" t="str">
            <v>GI091292</v>
          </cell>
          <cell r="E1061">
            <v>20090320</v>
          </cell>
          <cell r="F1061" t="str">
            <v>7096</v>
          </cell>
          <cell r="G1061" t="str">
            <v>WOEHWA WAAGENBAU GMBH</v>
          </cell>
          <cell r="H1061" t="str">
            <v>STOCK SALES</v>
          </cell>
          <cell r="I1061">
            <v>137</v>
          </cell>
          <cell r="J1061" t="str">
            <v>Mar-2009</v>
          </cell>
          <cell r="K1061" t="str">
            <v>Mar-2009</v>
          </cell>
          <cell r="L1061" t="str">
            <v>GF</v>
          </cell>
          <cell r="M1061" t="str">
            <v>INVERTER</v>
          </cell>
          <cell r="N1061" t="str">
            <v>PCS</v>
          </cell>
          <cell r="O1061">
            <v>172</v>
          </cell>
          <cell r="P1061">
            <v>232</v>
          </cell>
          <cell r="Q1061" t="str">
            <v>MINI</v>
          </cell>
          <cell r="R1061">
            <v>0</v>
          </cell>
          <cell r="S1061">
            <v>232.4145</v>
          </cell>
          <cell r="T1061">
            <v>2324.145</v>
          </cell>
          <cell r="U1061">
            <v>10</v>
          </cell>
        </row>
        <row r="1062">
          <cell r="A1062" t="str">
            <v>FRN4.0C1E-4E</v>
          </cell>
          <cell r="B1062" t="str">
            <v>GS091062</v>
          </cell>
          <cell r="C1062">
            <v>4</v>
          </cell>
          <cell r="D1062" t="str">
            <v>GI091312</v>
          </cell>
          <cell r="E1062">
            <v>20090323</v>
          </cell>
          <cell r="F1062" t="str">
            <v>1148</v>
          </cell>
          <cell r="G1062" t="str">
            <v>VERMEIRE TRANSMISSIONS</v>
          </cell>
          <cell r="H1062" t="str">
            <v>STOCK SALES</v>
          </cell>
          <cell r="I1062">
            <v>129</v>
          </cell>
          <cell r="J1062" t="str">
            <v>Mar-2009</v>
          </cell>
          <cell r="K1062" t="str">
            <v>Mar-2009</v>
          </cell>
          <cell r="L1062" t="str">
            <v>GF</v>
          </cell>
          <cell r="M1062" t="str">
            <v>INVERTER</v>
          </cell>
          <cell r="N1062" t="str">
            <v>PCS</v>
          </cell>
          <cell r="O1062">
            <v>172</v>
          </cell>
          <cell r="P1062">
            <v>232</v>
          </cell>
          <cell r="Q1062" t="str">
            <v>MINI</v>
          </cell>
          <cell r="R1062">
            <v>0</v>
          </cell>
          <cell r="S1062">
            <v>232.4145</v>
          </cell>
          <cell r="T1062">
            <v>1859.316</v>
          </cell>
          <cell r="U1062">
            <v>8</v>
          </cell>
        </row>
        <row r="1063">
          <cell r="A1063" t="str">
            <v>FRN4.0C1E-4E</v>
          </cell>
          <cell r="B1063" t="str">
            <v>GS091086</v>
          </cell>
          <cell r="C1063">
            <v>1</v>
          </cell>
          <cell r="D1063" t="str">
            <v>GI091342</v>
          </cell>
          <cell r="E1063">
            <v>20090323</v>
          </cell>
          <cell r="F1063" t="str">
            <v>7097</v>
          </cell>
          <cell r="G1063" t="str">
            <v>ATB BENELUX B.V.</v>
          </cell>
          <cell r="H1063" t="str">
            <v>STOCK SALES</v>
          </cell>
          <cell r="I1063">
            <v>124</v>
          </cell>
          <cell r="J1063" t="str">
            <v>Mar-2009</v>
          </cell>
          <cell r="K1063" t="str">
            <v>Mar-2009</v>
          </cell>
          <cell r="L1063" t="str">
            <v>GF</v>
          </cell>
          <cell r="M1063" t="str">
            <v>INVERTER</v>
          </cell>
          <cell r="N1063" t="str">
            <v>PCS</v>
          </cell>
          <cell r="O1063">
            <v>172</v>
          </cell>
          <cell r="P1063">
            <v>232</v>
          </cell>
          <cell r="Q1063" t="str">
            <v>MINI</v>
          </cell>
          <cell r="R1063">
            <v>0</v>
          </cell>
          <cell r="S1063">
            <v>232.4145</v>
          </cell>
          <cell r="T1063">
            <v>1162.0725</v>
          </cell>
          <cell r="U1063">
            <v>5</v>
          </cell>
        </row>
        <row r="1064">
          <cell r="A1064" t="str">
            <v>FRN4.0C1E-4E</v>
          </cell>
          <cell r="B1064" t="str">
            <v>GS091068</v>
          </cell>
          <cell r="C1064">
            <v>1</v>
          </cell>
          <cell r="D1064" t="str">
            <v>GI091315</v>
          </cell>
          <cell r="E1064">
            <v>20090323</v>
          </cell>
          <cell r="F1064" t="str">
            <v>7271</v>
          </cell>
          <cell r="G1064" t="str">
            <v>LOENNE SCANDINAVIA A. S. (S)</v>
          </cell>
          <cell r="H1064" t="str">
            <v>STOCK SALES</v>
          </cell>
          <cell r="I1064">
            <v>114</v>
          </cell>
          <cell r="J1064" t="str">
            <v>Mar-2009</v>
          </cell>
          <cell r="K1064" t="str">
            <v>Mar-2009</v>
          </cell>
          <cell r="L1064" t="str">
            <v>GF</v>
          </cell>
          <cell r="M1064" t="str">
            <v>INVERTER</v>
          </cell>
          <cell r="N1064" t="str">
            <v>PCS</v>
          </cell>
          <cell r="O1064">
            <v>172</v>
          </cell>
          <cell r="P1064">
            <v>232</v>
          </cell>
          <cell r="Q1064" t="str">
            <v>MINI</v>
          </cell>
          <cell r="R1064">
            <v>0</v>
          </cell>
          <cell r="S1064">
            <v>232.4145</v>
          </cell>
          <cell r="T1064">
            <v>2324.145</v>
          </cell>
          <cell r="U1064">
            <v>10</v>
          </cell>
        </row>
        <row r="1065">
          <cell r="A1065" t="str">
            <v>FRN4.0C1E-4E</v>
          </cell>
          <cell r="B1065" t="str">
            <v>GS091170</v>
          </cell>
          <cell r="C1065">
            <v>3</v>
          </cell>
          <cell r="D1065" t="str">
            <v>GI091460</v>
          </cell>
          <cell r="E1065">
            <v>20090330</v>
          </cell>
          <cell r="F1065" t="str">
            <v>4060</v>
          </cell>
          <cell r="G1065" t="str">
            <v>LOENNE SCANDINAVIA A.S. (N)</v>
          </cell>
          <cell r="H1065" t="str">
            <v>STOCK SALES</v>
          </cell>
          <cell r="I1065">
            <v>111</v>
          </cell>
          <cell r="J1065" t="str">
            <v>Mar-2009</v>
          </cell>
          <cell r="K1065" t="str">
            <v>Mar-2009</v>
          </cell>
          <cell r="L1065" t="str">
            <v>GF</v>
          </cell>
          <cell r="M1065" t="str">
            <v>INVERTER</v>
          </cell>
          <cell r="N1065" t="str">
            <v>PCS</v>
          </cell>
          <cell r="O1065">
            <v>172</v>
          </cell>
          <cell r="P1065">
            <v>232</v>
          </cell>
          <cell r="Q1065" t="str">
            <v>MINI</v>
          </cell>
          <cell r="R1065">
            <v>0</v>
          </cell>
          <cell r="S1065">
            <v>232.4145</v>
          </cell>
          <cell r="T1065">
            <v>697.24350000000004</v>
          </cell>
          <cell r="U1065">
            <v>3</v>
          </cell>
        </row>
        <row r="1066">
          <cell r="A1066" t="str">
            <v>FRN0.75E1E-4E</v>
          </cell>
          <cell r="B1066" t="str">
            <v>GS091048</v>
          </cell>
          <cell r="C1066">
            <v>5</v>
          </cell>
          <cell r="D1066" t="str">
            <v>GI091300</v>
          </cell>
          <cell r="E1066">
            <v>20090320</v>
          </cell>
          <cell r="F1066" t="str">
            <v>4080</v>
          </cell>
          <cell r="G1066" t="str">
            <v>SIDE SERVICIO INDUSTRIAL DE ELECTRONICA SA</v>
          </cell>
          <cell r="H1066" t="str">
            <v>STOCK SALES</v>
          </cell>
          <cell r="I1066">
            <v>158</v>
          </cell>
          <cell r="J1066" t="str">
            <v>Mar-2009</v>
          </cell>
          <cell r="K1066" t="str">
            <v>Mar-2009</v>
          </cell>
          <cell r="L1066" t="str">
            <v>GF</v>
          </cell>
          <cell r="M1066" t="str">
            <v>INVERTER</v>
          </cell>
          <cell r="N1066" t="str">
            <v>PCS</v>
          </cell>
          <cell r="O1066">
            <v>131</v>
          </cell>
          <cell r="P1066">
            <v>160</v>
          </cell>
          <cell r="Q1066" t="str">
            <v>MULTI</v>
          </cell>
          <cell r="R1066">
            <v>0</v>
          </cell>
          <cell r="S1066">
            <v>159.68469999999999</v>
          </cell>
          <cell r="T1066">
            <v>638.73879999999997</v>
          </cell>
          <cell r="U1066">
            <v>4</v>
          </cell>
        </row>
        <row r="1067">
          <cell r="A1067" t="str">
            <v>FRN0.75E1E-4E</v>
          </cell>
          <cell r="B1067" t="str">
            <v>GS091102</v>
          </cell>
          <cell r="C1067">
            <v>3</v>
          </cell>
          <cell r="D1067" t="str">
            <v>GI091362</v>
          </cell>
          <cell r="E1067">
            <v>20090324</v>
          </cell>
          <cell r="F1067" t="str">
            <v>4080</v>
          </cell>
          <cell r="G1067" t="str">
            <v>SIDE SERVICIO INDUSTRIAL DE ELECTRONICA SA</v>
          </cell>
          <cell r="H1067" t="str">
            <v>STOCK SALES</v>
          </cell>
          <cell r="I1067">
            <v>157</v>
          </cell>
          <cell r="J1067" t="str">
            <v>Mar-2009</v>
          </cell>
          <cell r="K1067" t="str">
            <v>Mar-2009</v>
          </cell>
          <cell r="L1067" t="str">
            <v>GF</v>
          </cell>
          <cell r="M1067" t="str">
            <v>INVERTER</v>
          </cell>
          <cell r="N1067" t="str">
            <v>PCS</v>
          </cell>
          <cell r="O1067">
            <v>131</v>
          </cell>
          <cell r="P1067">
            <v>160</v>
          </cell>
          <cell r="Q1067" t="str">
            <v>MULTI</v>
          </cell>
          <cell r="R1067">
            <v>0</v>
          </cell>
          <cell r="S1067">
            <v>159.68469999999999</v>
          </cell>
          <cell r="T1067">
            <v>159.68469999999999</v>
          </cell>
          <cell r="U1067">
            <v>1</v>
          </cell>
        </row>
        <row r="1068">
          <cell r="A1068" t="str">
            <v>FRN0.75E1E-4E</v>
          </cell>
          <cell r="B1068" t="str">
            <v>GS091183</v>
          </cell>
          <cell r="C1068">
            <v>1</v>
          </cell>
          <cell r="D1068" t="str">
            <v>GI091472</v>
          </cell>
          <cell r="E1068">
            <v>20090330</v>
          </cell>
          <cell r="F1068" t="str">
            <v>1148</v>
          </cell>
          <cell r="G1068" t="str">
            <v>VERMEIRE TRANSMISSIONS</v>
          </cell>
          <cell r="H1068" t="str">
            <v>STOCK SALES</v>
          </cell>
          <cell r="I1068">
            <v>142</v>
          </cell>
          <cell r="J1068" t="str">
            <v>Mar-2009</v>
          </cell>
          <cell r="K1068" t="str">
            <v>Mar-2009</v>
          </cell>
          <cell r="L1068" t="str">
            <v>GF</v>
          </cell>
          <cell r="M1068" t="str">
            <v>INVERTER</v>
          </cell>
          <cell r="N1068" t="str">
            <v>PCS</v>
          </cell>
          <cell r="O1068">
            <v>131</v>
          </cell>
          <cell r="P1068">
            <v>160</v>
          </cell>
          <cell r="Q1068" t="str">
            <v>MULTI</v>
          </cell>
          <cell r="R1068">
            <v>0</v>
          </cell>
          <cell r="S1068">
            <v>159.68469999999999</v>
          </cell>
          <cell r="T1068">
            <v>2395.2705000000001</v>
          </cell>
          <cell r="U1068">
            <v>15</v>
          </cell>
        </row>
        <row r="1069">
          <cell r="A1069" t="str">
            <v>FRN0.75E1S-4E</v>
          </cell>
          <cell r="B1069" t="str">
            <v>GS090923</v>
          </cell>
          <cell r="C1069">
            <v>1</v>
          </cell>
          <cell r="D1069" t="str">
            <v>GI091143</v>
          </cell>
          <cell r="E1069">
            <v>20090311</v>
          </cell>
          <cell r="F1069" t="str">
            <v>4019</v>
          </cell>
          <cell r="G1069" t="str">
            <v>ELEKTRO HUBER</v>
          </cell>
          <cell r="H1069" t="str">
            <v>STOCK SALES</v>
          </cell>
          <cell r="I1069">
            <v>663</v>
          </cell>
          <cell r="J1069" t="str">
            <v>Mar-2009</v>
          </cell>
          <cell r="K1069" t="str">
            <v>Mar-2009</v>
          </cell>
          <cell r="L1069" t="str">
            <v>GF</v>
          </cell>
          <cell r="M1069" t="str">
            <v>INVERTER</v>
          </cell>
          <cell r="N1069" t="str">
            <v>PCS</v>
          </cell>
          <cell r="O1069">
            <v>664</v>
          </cell>
          <cell r="P1069">
            <v>133</v>
          </cell>
          <cell r="Q1069" t="str">
            <v>MULTI</v>
          </cell>
          <cell r="R1069">
            <v>0</v>
          </cell>
          <cell r="S1069">
            <v>132.5831</v>
          </cell>
          <cell r="T1069">
            <v>132.5831</v>
          </cell>
          <cell r="U1069">
            <v>1</v>
          </cell>
        </row>
        <row r="1070">
          <cell r="A1070" t="str">
            <v>FRN0.75E1S-4E</v>
          </cell>
          <cell r="B1070" t="str">
            <v>GS091102</v>
          </cell>
          <cell r="C1070">
            <v>4</v>
          </cell>
          <cell r="D1070" t="str">
            <v>GI091362</v>
          </cell>
          <cell r="E1070">
            <v>20090324</v>
          </cell>
          <cell r="F1070" t="str">
            <v>4080</v>
          </cell>
          <cell r="G1070" t="str">
            <v>SIDE SERVICIO INDUSTRIAL DE ELECTRONICA SA</v>
          </cell>
          <cell r="H1070" t="str">
            <v>STOCK SALES</v>
          </cell>
          <cell r="I1070">
            <v>662</v>
          </cell>
          <cell r="J1070" t="str">
            <v>Mar-2009</v>
          </cell>
          <cell r="K1070" t="str">
            <v>Mar-2009</v>
          </cell>
          <cell r="L1070" t="str">
            <v>GF</v>
          </cell>
          <cell r="M1070" t="str">
            <v>INVERTER</v>
          </cell>
          <cell r="N1070" t="str">
            <v>PCS</v>
          </cell>
          <cell r="O1070">
            <v>664</v>
          </cell>
          <cell r="P1070">
            <v>133</v>
          </cell>
          <cell r="Q1070" t="str">
            <v>MULTI</v>
          </cell>
          <cell r="R1070">
            <v>0</v>
          </cell>
          <cell r="S1070">
            <v>132.5831</v>
          </cell>
          <cell r="T1070">
            <v>132.5831</v>
          </cell>
          <cell r="U1070">
            <v>1</v>
          </cell>
        </row>
        <row r="1071">
          <cell r="A1071" t="str">
            <v>FRN0.75E1S-4E</v>
          </cell>
          <cell r="B1071" t="str">
            <v>GS091066</v>
          </cell>
          <cell r="C1071">
            <v>1</v>
          </cell>
          <cell r="D1071" t="str">
            <v>GI091313</v>
          </cell>
          <cell r="E1071">
            <v>20090325</v>
          </cell>
          <cell r="F1071" t="str">
            <v>7095</v>
          </cell>
          <cell r="G1071" t="str">
            <v>FUJI ELECTRIC FRANCE S.A.</v>
          </cell>
          <cell r="H1071" t="str">
            <v>STOCK SALES</v>
          </cell>
          <cell r="I1071">
            <v>661</v>
          </cell>
          <cell r="J1071" t="str">
            <v>Mar-2009</v>
          </cell>
          <cell r="K1071" t="str">
            <v>Mar-2009</v>
          </cell>
          <cell r="L1071" t="str">
            <v>GF</v>
          </cell>
          <cell r="M1071" t="str">
            <v>INVERTER</v>
          </cell>
          <cell r="N1071" t="str">
            <v>PCS</v>
          </cell>
          <cell r="O1071">
            <v>664</v>
          </cell>
          <cell r="P1071">
            <v>133</v>
          </cell>
          <cell r="Q1071" t="str">
            <v>MULTI</v>
          </cell>
          <cell r="R1071">
            <v>0</v>
          </cell>
          <cell r="S1071">
            <v>132.5831</v>
          </cell>
          <cell r="T1071">
            <v>132.5831</v>
          </cell>
          <cell r="U1071">
            <v>1</v>
          </cell>
        </row>
        <row r="1072">
          <cell r="A1072" t="str">
            <v>FRN0.75E1S-7E</v>
          </cell>
          <cell r="B1072" t="str">
            <v>GS090839</v>
          </cell>
          <cell r="C1072">
            <v>5</v>
          </cell>
          <cell r="D1072" t="str">
            <v>GI091024</v>
          </cell>
          <cell r="E1072">
            <v>20090304</v>
          </cell>
          <cell r="F1072" t="str">
            <v>4351</v>
          </cell>
          <cell r="G1072" t="str">
            <v>ACTION CONTROL B.V.</v>
          </cell>
          <cell r="H1072" t="str">
            <v>STOCK SALES</v>
          </cell>
          <cell r="I1072">
            <v>747</v>
          </cell>
          <cell r="J1072" t="str">
            <v>Mar-2009</v>
          </cell>
          <cell r="K1072" t="str">
            <v>Mar-2009</v>
          </cell>
          <cell r="L1072" t="str">
            <v>GF</v>
          </cell>
          <cell r="M1072" t="str">
            <v>INVERTER</v>
          </cell>
          <cell r="N1072" t="str">
            <v>PCS</v>
          </cell>
          <cell r="O1072">
            <v>750</v>
          </cell>
          <cell r="P1072">
            <v>94</v>
          </cell>
          <cell r="Q1072" t="str">
            <v>MULTI</v>
          </cell>
          <cell r="R1072">
            <v>0</v>
          </cell>
          <cell r="S1072">
            <v>94.286500000000004</v>
          </cell>
          <cell r="T1072">
            <v>282.85950000000003</v>
          </cell>
          <cell r="U1072">
            <v>3</v>
          </cell>
        </row>
        <row r="1073">
          <cell r="A1073" t="str">
            <v>FRN0.75E1S-7E</v>
          </cell>
          <cell r="B1073" t="str">
            <v>GS090918</v>
          </cell>
          <cell r="C1073">
            <v>1</v>
          </cell>
          <cell r="D1073" t="str">
            <v>GI091138</v>
          </cell>
          <cell r="E1073">
            <v>20090311</v>
          </cell>
          <cell r="F1073" t="str">
            <v>4060</v>
          </cell>
          <cell r="G1073" t="str">
            <v>LOENNE SCANDINAVIA A.S. (N)</v>
          </cell>
          <cell r="H1073" t="str">
            <v>STOCK SALES</v>
          </cell>
          <cell r="I1073">
            <v>735</v>
          </cell>
          <cell r="J1073" t="str">
            <v>Mar-2009</v>
          </cell>
          <cell r="K1073" t="str">
            <v>Mar-2009</v>
          </cell>
          <cell r="L1073" t="str">
            <v>GF</v>
          </cell>
          <cell r="M1073" t="str">
            <v>INVERTER</v>
          </cell>
          <cell r="N1073" t="str">
            <v>PCS</v>
          </cell>
          <cell r="O1073">
            <v>750</v>
          </cell>
          <cell r="P1073">
            <v>94</v>
          </cell>
          <cell r="Q1073" t="str">
            <v>MULTI</v>
          </cell>
          <cell r="R1073">
            <v>0</v>
          </cell>
          <cell r="S1073">
            <v>94.286500000000004</v>
          </cell>
          <cell r="T1073">
            <v>1131.4380000000001</v>
          </cell>
          <cell r="U1073">
            <v>12</v>
          </cell>
        </row>
        <row r="1074">
          <cell r="A1074" t="str">
            <v>FRN0.75E1S-7E</v>
          </cell>
          <cell r="B1074" t="str">
            <v>GS091004</v>
          </cell>
          <cell r="C1074">
            <v>6</v>
          </cell>
          <cell r="D1074" t="str">
            <v>GI091309</v>
          </cell>
          <cell r="E1074">
            <v>20090320</v>
          </cell>
          <cell r="F1074" t="str">
            <v>7800</v>
          </cell>
          <cell r="G1074" t="str">
            <v>POINT ELECTRONIC D.O.O.</v>
          </cell>
          <cell r="H1074" t="str">
            <v>STOCK SALES</v>
          </cell>
          <cell r="I1074">
            <v>734</v>
          </cell>
          <cell r="J1074" t="str">
            <v>Mar-2009</v>
          </cell>
          <cell r="K1074" t="str">
            <v>Mar-2009</v>
          </cell>
          <cell r="L1074" t="str">
            <v>GF</v>
          </cell>
          <cell r="M1074" t="str">
            <v>INVERTER</v>
          </cell>
          <cell r="N1074" t="str">
            <v>PCS</v>
          </cell>
          <cell r="O1074">
            <v>750</v>
          </cell>
          <cell r="P1074">
            <v>94</v>
          </cell>
          <cell r="Q1074" t="str">
            <v>MULTI</v>
          </cell>
          <cell r="R1074">
            <v>0</v>
          </cell>
          <cell r="S1074">
            <v>94.286500000000004</v>
          </cell>
          <cell r="T1074">
            <v>94.286500000000004</v>
          </cell>
          <cell r="U1074">
            <v>1</v>
          </cell>
        </row>
        <row r="1075">
          <cell r="A1075" t="str">
            <v>FRN0.75E1S-7E</v>
          </cell>
          <cell r="B1075" t="str">
            <v>GS091062</v>
          </cell>
          <cell r="C1075">
            <v>5</v>
          </cell>
          <cell r="D1075" t="str">
            <v>GI091312</v>
          </cell>
          <cell r="E1075">
            <v>20090323</v>
          </cell>
          <cell r="F1075" t="str">
            <v>1148</v>
          </cell>
          <cell r="G1075" t="str">
            <v>VERMEIRE TRANSMISSIONS</v>
          </cell>
          <cell r="H1075" t="str">
            <v>STOCK SALES</v>
          </cell>
          <cell r="I1075">
            <v>729</v>
          </cell>
          <cell r="J1075" t="str">
            <v>Mar-2009</v>
          </cell>
          <cell r="K1075" t="str">
            <v>Mar-2009</v>
          </cell>
          <cell r="L1075" t="str">
            <v>GF</v>
          </cell>
          <cell r="M1075" t="str">
            <v>INVERTER</v>
          </cell>
          <cell r="N1075" t="str">
            <v>PCS</v>
          </cell>
          <cell r="O1075">
            <v>750</v>
          </cell>
          <cell r="P1075">
            <v>94</v>
          </cell>
          <cell r="Q1075" t="str">
            <v>MULTI</v>
          </cell>
          <cell r="R1075">
            <v>0</v>
          </cell>
          <cell r="S1075">
            <v>94.286500000000004</v>
          </cell>
          <cell r="T1075">
            <v>471.4325</v>
          </cell>
          <cell r="U1075">
            <v>5</v>
          </cell>
        </row>
        <row r="1076">
          <cell r="A1076" t="str">
            <v>FRN0.75E1S-7E</v>
          </cell>
          <cell r="B1076" t="str">
            <v>GS091092</v>
          </cell>
          <cell r="C1076">
            <v>2</v>
          </cell>
          <cell r="D1076" t="str">
            <v>GI091350</v>
          </cell>
          <cell r="E1076">
            <v>20090323</v>
          </cell>
          <cell r="F1076" t="str">
            <v>1301</v>
          </cell>
          <cell r="G1076" t="str">
            <v>MVR - MOTORI, VENTILATORI, RIDUTTORI S.R.L.</v>
          </cell>
          <cell r="H1076" t="str">
            <v>STOCK SALES</v>
          </cell>
          <cell r="I1076">
            <v>728</v>
          </cell>
          <cell r="J1076" t="str">
            <v>Mar-2009</v>
          </cell>
          <cell r="K1076" t="str">
            <v>Mar-2009</v>
          </cell>
          <cell r="L1076" t="str">
            <v>GF</v>
          </cell>
          <cell r="M1076" t="str">
            <v>INVERTER</v>
          </cell>
          <cell r="N1076" t="str">
            <v>PCS</v>
          </cell>
          <cell r="O1076">
            <v>750</v>
          </cell>
          <cell r="P1076">
            <v>94</v>
          </cell>
          <cell r="Q1076" t="str">
            <v>MULTI</v>
          </cell>
          <cell r="R1076">
            <v>0</v>
          </cell>
          <cell r="S1076">
            <v>94.286500000000004</v>
          </cell>
          <cell r="T1076">
            <v>94.286500000000004</v>
          </cell>
          <cell r="U1076">
            <v>1</v>
          </cell>
        </row>
        <row r="1077">
          <cell r="A1077" t="str">
            <v>FRN0.75E1S-7E</v>
          </cell>
          <cell r="B1077" t="str">
            <v>GS090978</v>
          </cell>
          <cell r="C1077">
            <v>2</v>
          </cell>
          <cell r="D1077" t="str">
            <v>GI091307</v>
          </cell>
          <cell r="E1077">
            <v>20090325</v>
          </cell>
          <cell r="F1077" t="str">
            <v>7950</v>
          </cell>
          <cell r="G1077" t="str">
            <v>FUJI ELECTRIC FA EUROPE (CH) GMBH</v>
          </cell>
          <cell r="H1077" t="str">
            <v>STOCK SALES</v>
          </cell>
          <cell r="I1077">
            <v>722</v>
          </cell>
          <cell r="J1077" t="str">
            <v>Mar-2009</v>
          </cell>
          <cell r="K1077" t="str">
            <v>Mar-2009</v>
          </cell>
          <cell r="L1077" t="str">
            <v>GF</v>
          </cell>
          <cell r="M1077" t="str">
            <v>INVERTER</v>
          </cell>
          <cell r="N1077" t="str">
            <v>PCS</v>
          </cell>
          <cell r="O1077">
            <v>750</v>
          </cell>
          <cell r="P1077">
            <v>94</v>
          </cell>
          <cell r="Q1077" t="str">
            <v>MULTI</v>
          </cell>
          <cell r="R1077">
            <v>0</v>
          </cell>
          <cell r="S1077">
            <v>94.286500000000004</v>
          </cell>
          <cell r="T1077">
            <v>565.71900000000005</v>
          </cell>
          <cell r="U1077">
            <v>6</v>
          </cell>
        </row>
        <row r="1078">
          <cell r="A1078" t="str">
            <v>FRN1.5E1S-7E</v>
          </cell>
          <cell r="B1078" t="str">
            <v>GS090789</v>
          </cell>
          <cell r="C1078">
            <v>1</v>
          </cell>
          <cell r="D1078" t="str">
            <v>GI091027</v>
          </cell>
          <cell r="E1078">
            <v>20090309</v>
          </cell>
          <cell r="F1078" t="str">
            <v>7088</v>
          </cell>
          <cell r="G1078" t="str">
            <v>ROVEMA VERPACKUNGSMASCHINEN GMBH</v>
          </cell>
          <cell r="H1078" t="str">
            <v>STOCK SALES</v>
          </cell>
          <cell r="I1078">
            <v>469</v>
          </cell>
          <cell r="J1078" t="str">
            <v>Mar-2009</v>
          </cell>
          <cell r="K1078" t="str">
            <v>Mar-2009</v>
          </cell>
          <cell r="L1078" t="str">
            <v>GF</v>
          </cell>
          <cell r="M1078" t="str">
            <v>INVERTER</v>
          </cell>
          <cell r="N1078" t="str">
            <v>PCS</v>
          </cell>
          <cell r="O1078">
            <v>479</v>
          </cell>
          <cell r="P1078">
            <v>111</v>
          </cell>
          <cell r="Q1078" t="str">
            <v>MULTI</v>
          </cell>
          <cell r="R1078">
            <v>0</v>
          </cell>
          <cell r="S1078">
            <v>110.7469</v>
          </cell>
          <cell r="T1078">
            <v>110.7469</v>
          </cell>
          <cell r="U1078">
            <v>1</v>
          </cell>
        </row>
        <row r="1079">
          <cell r="A1079" t="str">
            <v>FRN1.5E1S-7E</v>
          </cell>
          <cell r="B1079" t="str">
            <v>GS090709</v>
          </cell>
          <cell r="C1079">
            <v>1</v>
          </cell>
          <cell r="D1079" t="str">
            <v>GI091028</v>
          </cell>
          <cell r="E1079">
            <v>20090309</v>
          </cell>
          <cell r="F1079" t="str">
            <v>7088</v>
          </cell>
          <cell r="G1079" t="str">
            <v>ROVEMA VERPACKUNGSMASCHINEN GMBH</v>
          </cell>
          <cell r="H1079" t="str">
            <v>STOCK SALES</v>
          </cell>
          <cell r="I1079">
            <v>468</v>
          </cell>
          <cell r="J1079" t="str">
            <v>Mar-2009</v>
          </cell>
          <cell r="K1079" t="str">
            <v>Mar-2009</v>
          </cell>
          <cell r="L1079" t="str">
            <v>GF</v>
          </cell>
          <cell r="M1079" t="str">
            <v>INVERTER</v>
          </cell>
          <cell r="N1079" t="str">
            <v>PCS</v>
          </cell>
          <cell r="O1079">
            <v>479</v>
          </cell>
          <cell r="P1079">
            <v>111</v>
          </cell>
          <cell r="Q1079" t="str">
            <v>MULTI</v>
          </cell>
          <cell r="R1079">
            <v>0</v>
          </cell>
          <cell r="S1079">
            <v>110.7469</v>
          </cell>
          <cell r="T1079">
            <v>110.7469</v>
          </cell>
          <cell r="U1079">
            <v>1</v>
          </cell>
        </row>
        <row r="1080">
          <cell r="A1080" t="str">
            <v>FRN1.5E1S-7E</v>
          </cell>
          <cell r="B1080" t="str">
            <v>GS090918</v>
          </cell>
          <cell r="C1080">
            <v>3</v>
          </cell>
          <cell r="D1080" t="str">
            <v>GI091138</v>
          </cell>
          <cell r="E1080">
            <v>20090311</v>
          </cell>
          <cell r="F1080" t="str">
            <v>4060</v>
          </cell>
          <cell r="G1080" t="str">
            <v>LOENNE SCANDINAVIA A.S. (N)</v>
          </cell>
          <cell r="H1080" t="str">
            <v>STOCK SALES</v>
          </cell>
          <cell r="I1080">
            <v>458</v>
          </cell>
          <cell r="J1080" t="str">
            <v>Mar-2009</v>
          </cell>
          <cell r="K1080" t="str">
            <v>Mar-2009</v>
          </cell>
          <cell r="L1080" t="str">
            <v>GF</v>
          </cell>
          <cell r="M1080" t="str">
            <v>INVERTER</v>
          </cell>
          <cell r="N1080" t="str">
            <v>PCS</v>
          </cell>
          <cell r="O1080">
            <v>479</v>
          </cell>
          <cell r="P1080">
            <v>111</v>
          </cell>
          <cell r="Q1080" t="str">
            <v>MULTI</v>
          </cell>
          <cell r="R1080">
            <v>0</v>
          </cell>
          <cell r="S1080">
            <v>110.7469</v>
          </cell>
          <cell r="T1080">
            <v>1107.4690000000001</v>
          </cell>
          <cell r="U1080">
            <v>10</v>
          </cell>
        </row>
        <row r="1081">
          <cell r="A1081" t="str">
            <v>FRN1.5E1S-7E</v>
          </cell>
          <cell r="B1081" t="str">
            <v>GS091022</v>
          </cell>
          <cell r="C1081">
            <v>1</v>
          </cell>
          <cell r="D1081" t="str">
            <v>GI091269</v>
          </cell>
          <cell r="E1081">
            <v>20090319</v>
          </cell>
          <cell r="F1081" t="str">
            <v>4080</v>
          </cell>
          <cell r="G1081" t="str">
            <v>SIDE SERVICIO INDUSTRIAL DE ELECTRONICA SA</v>
          </cell>
          <cell r="H1081" t="str">
            <v>STOCK SALES</v>
          </cell>
          <cell r="I1081">
            <v>448</v>
          </cell>
          <cell r="J1081" t="str">
            <v>Mar-2009</v>
          </cell>
          <cell r="K1081" t="str">
            <v>Mar-2009</v>
          </cell>
          <cell r="L1081" t="str">
            <v>GF</v>
          </cell>
          <cell r="M1081" t="str">
            <v>INVERTER</v>
          </cell>
          <cell r="N1081" t="str">
            <v>PCS</v>
          </cell>
          <cell r="O1081">
            <v>479</v>
          </cell>
          <cell r="P1081">
            <v>111</v>
          </cell>
          <cell r="Q1081" t="str">
            <v>MULTI</v>
          </cell>
          <cell r="R1081">
            <v>0</v>
          </cell>
          <cell r="S1081">
            <v>110.7469</v>
          </cell>
          <cell r="T1081">
            <v>1107.4690000000001</v>
          </cell>
          <cell r="U1081">
            <v>10</v>
          </cell>
        </row>
        <row r="1082">
          <cell r="A1082" t="str">
            <v>FRN1.5E1S-7E</v>
          </cell>
          <cell r="B1082" t="str">
            <v>GS091048</v>
          </cell>
          <cell r="C1082">
            <v>4</v>
          </cell>
          <cell r="D1082" t="str">
            <v>GI091300</v>
          </cell>
          <cell r="E1082">
            <v>20090320</v>
          </cell>
          <cell r="F1082" t="str">
            <v>4080</v>
          </cell>
          <cell r="G1082" t="str">
            <v>SIDE SERVICIO INDUSTRIAL DE ELECTRONICA SA</v>
          </cell>
          <cell r="H1082" t="str">
            <v>STOCK SALES</v>
          </cell>
          <cell r="I1082">
            <v>438</v>
          </cell>
          <cell r="J1082" t="str">
            <v>Mar-2009</v>
          </cell>
          <cell r="K1082" t="str">
            <v>Mar-2009</v>
          </cell>
          <cell r="L1082" t="str">
            <v>GF</v>
          </cell>
          <cell r="M1082" t="str">
            <v>INVERTER</v>
          </cell>
          <cell r="N1082" t="str">
            <v>PCS</v>
          </cell>
          <cell r="O1082">
            <v>479</v>
          </cell>
          <cell r="P1082">
            <v>111</v>
          </cell>
          <cell r="Q1082" t="str">
            <v>MULTI</v>
          </cell>
          <cell r="R1082">
            <v>0</v>
          </cell>
          <cell r="S1082">
            <v>110.7469</v>
          </cell>
          <cell r="T1082">
            <v>1107.4690000000001</v>
          </cell>
          <cell r="U1082">
            <v>10</v>
          </cell>
        </row>
        <row r="1083">
          <cell r="A1083" t="str">
            <v>FRN1.5E1S-7E</v>
          </cell>
          <cell r="B1083" t="str">
            <v>GS091026</v>
          </cell>
          <cell r="C1083">
            <v>1</v>
          </cell>
          <cell r="D1083" t="str">
            <v>GI091283</v>
          </cell>
          <cell r="E1083">
            <v>20090320</v>
          </cell>
          <cell r="F1083" t="str">
            <v>7939</v>
          </cell>
          <cell r="G1083" t="str">
            <v>EWALD KAUFMANN GMBH &amp; CO KG</v>
          </cell>
          <cell r="H1083" t="str">
            <v>STOCK SALES</v>
          </cell>
          <cell r="I1083">
            <v>437</v>
          </cell>
          <cell r="J1083" t="str">
            <v>Mar-2009</v>
          </cell>
          <cell r="K1083" t="str">
            <v>Mar-2009</v>
          </cell>
          <cell r="L1083" t="str">
            <v>GF</v>
          </cell>
          <cell r="M1083" t="str">
            <v>INVERTER</v>
          </cell>
          <cell r="N1083" t="str">
            <v>PCS</v>
          </cell>
          <cell r="O1083">
            <v>479</v>
          </cell>
          <cell r="P1083">
            <v>111</v>
          </cell>
          <cell r="Q1083" t="str">
            <v>MULTI</v>
          </cell>
          <cell r="R1083">
            <v>0</v>
          </cell>
          <cell r="S1083">
            <v>110.7469</v>
          </cell>
          <cell r="T1083">
            <v>110.7469</v>
          </cell>
          <cell r="U1083">
            <v>1</v>
          </cell>
        </row>
        <row r="1084">
          <cell r="A1084" t="str">
            <v>FRN1.5E1S-7E</v>
          </cell>
          <cell r="B1084" t="str">
            <v>GS091042</v>
          </cell>
          <cell r="C1084">
            <v>3</v>
          </cell>
          <cell r="D1084" t="str">
            <v>GI091297</v>
          </cell>
          <cell r="E1084">
            <v>20090323</v>
          </cell>
          <cell r="F1084" t="str">
            <v>4810</v>
          </cell>
          <cell r="G1084" t="str">
            <v>SST SERVO-SYSTEMTECHNIK GMBH</v>
          </cell>
          <cell r="H1084" t="str">
            <v>STOCK SALES</v>
          </cell>
          <cell r="I1084">
            <v>435</v>
          </cell>
          <cell r="J1084" t="str">
            <v>Mar-2009</v>
          </cell>
          <cell r="K1084" t="str">
            <v>Mar-2009</v>
          </cell>
          <cell r="L1084" t="str">
            <v>GF</v>
          </cell>
          <cell r="M1084" t="str">
            <v>INVERTER</v>
          </cell>
          <cell r="N1084" t="str">
            <v>PCS</v>
          </cell>
          <cell r="O1084">
            <v>479</v>
          </cell>
          <cell r="P1084">
            <v>111</v>
          </cell>
          <cell r="Q1084" t="str">
            <v>MULTI</v>
          </cell>
          <cell r="R1084">
            <v>0</v>
          </cell>
          <cell r="S1084">
            <v>110.7469</v>
          </cell>
          <cell r="T1084">
            <v>221.49379999999999</v>
          </cell>
          <cell r="U1084">
            <v>2</v>
          </cell>
        </row>
        <row r="1085">
          <cell r="A1085" t="str">
            <v>FRN1.5E1S-7E</v>
          </cell>
          <cell r="B1085" t="str">
            <v>GS091132</v>
          </cell>
          <cell r="C1085">
            <v>1</v>
          </cell>
          <cell r="D1085" t="str">
            <v>GI091404</v>
          </cell>
          <cell r="E1085">
            <v>20090326</v>
          </cell>
          <cell r="F1085" t="str">
            <v>7617</v>
          </cell>
          <cell r="G1085" t="str">
            <v>B.T.E.</v>
          </cell>
          <cell r="H1085" t="str">
            <v>STOCK SALES</v>
          </cell>
          <cell r="I1085">
            <v>434</v>
          </cell>
          <cell r="J1085" t="str">
            <v>Mar-2009</v>
          </cell>
          <cell r="K1085" t="str">
            <v>Mar-2009</v>
          </cell>
          <cell r="L1085" t="str">
            <v>GF</v>
          </cell>
          <cell r="M1085" t="str">
            <v>INVERTER</v>
          </cell>
          <cell r="N1085" t="str">
            <v>PCS</v>
          </cell>
          <cell r="O1085">
            <v>479</v>
          </cell>
          <cell r="P1085">
            <v>111</v>
          </cell>
          <cell r="Q1085" t="str">
            <v>MULTI</v>
          </cell>
          <cell r="R1085">
            <v>0</v>
          </cell>
          <cell r="S1085">
            <v>110.7469</v>
          </cell>
          <cell r="T1085">
            <v>110.7469</v>
          </cell>
          <cell r="U1085">
            <v>1</v>
          </cell>
        </row>
        <row r="1086">
          <cell r="A1086" t="str">
            <v>FRN11E1E-4E</v>
          </cell>
          <cell r="B1086" t="str">
            <v>GS091022</v>
          </cell>
          <cell r="C1086">
            <v>3</v>
          </cell>
          <cell r="D1086" t="str">
            <v>GI091269</v>
          </cell>
          <cell r="E1086">
            <v>20090319</v>
          </cell>
          <cell r="F1086" t="str">
            <v>4080</v>
          </cell>
          <cell r="G1086" t="str">
            <v>SIDE SERVICIO INDUSTRIAL DE ELECTRONICA SA</v>
          </cell>
          <cell r="H1086" t="str">
            <v>STOCK SALES</v>
          </cell>
          <cell r="I1086">
            <v>105</v>
          </cell>
          <cell r="J1086" t="str">
            <v>Mar-2009</v>
          </cell>
          <cell r="K1086" t="str">
            <v>Mar-2009</v>
          </cell>
          <cell r="L1086" t="str">
            <v>GF</v>
          </cell>
          <cell r="M1086" t="str">
            <v>INVERTER</v>
          </cell>
          <cell r="N1086" t="str">
            <v>PCS</v>
          </cell>
          <cell r="O1086">
            <v>108</v>
          </cell>
          <cell r="P1086">
            <v>396</v>
          </cell>
          <cell r="Q1086" t="str">
            <v>MULTI</v>
          </cell>
          <cell r="R1086">
            <v>0</v>
          </cell>
          <cell r="S1086">
            <v>396.2</v>
          </cell>
          <cell r="T1086">
            <v>1188.5999999999999</v>
          </cell>
          <cell r="U1086">
            <v>3</v>
          </cell>
        </row>
        <row r="1087">
          <cell r="A1087" t="str">
            <v>FRN11E1E-4E</v>
          </cell>
          <cell r="B1087" t="str">
            <v>GS091048</v>
          </cell>
          <cell r="C1087">
            <v>3</v>
          </cell>
          <cell r="D1087" t="str">
            <v>GI091300</v>
          </cell>
          <cell r="E1087">
            <v>20090320</v>
          </cell>
          <cell r="F1087" t="str">
            <v>4080</v>
          </cell>
          <cell r="G1087" t="str">
            <v>SIDE SERVICIO INDUSTRIAL DE ELECTRONICA SA</v>
          </cell>
          <cell r="H1087" t="str">
            <v>STOCK SALES</v>
          </cell>
          <cell r="I1087">
            <v>104</v>
          </cell>
          <cell r="J1087" t="str">
            <v>Mar-2009</v>
          </cell>
          <cell r="K1087" t="str">
            <v>Mar-2009</v>
          </cell>
          <cell r="L1087" t="str">
            <v>GF</v>
          </cell>
          <cell r="M1087" t="str">
            <v>INVERTER</v>
          </cell>
          <cell r="N1087" t="str">
            <v>PCS</v>
          </cell>
          <cell r="O1087">
            <v>108</v>
          </cell>
          <cell r="P1087">
            <v>396</v>
          </cell>
          <cell r="Q1087" t="str">
            <v>MULTI</v>
          </cell>
          <cell r="R1087">
            <v>0</v>
          </cell>
          <cell r="S1087">
            <v>396.2</v>
          </cell>
          <cell r="T1087">
            <v>396.2</v>
          </cell>
          <cell r="U1087">
            <v>1</v>
          </cell>
        </row>
        <row r="1088">
          <cell r="A1088" t="str">
            <v>FRN11E1E-4E</v>
          </cell>
          <cell r="B1088" t="str">
            <v>GS091068</v>
          </cell>
          <cell r="C1088">
            <v>9</v>
          </cell>
          <cell r="D1088" t="str">
            <v>GI091315</v>
          </cell>
          <cell r="E1088">
            <v>20090323</v>
          </cell>
          <cell r="F1088" t="str">
            <v>7271</v>
          </cell>
          <cell r="G1088" t="str">
            <v>LOENNE SCANDINAVIA A. S. (S)</v>
          </cell>
          <cell r="H1088" t="str">
            <v>STOCK SALES</v>
          </cell>
          <cell r="I1088">
            <v>102</v>
          </cell>
          <cell r="J1088" t="str">
            <v>Mar-2009</v>
          </cell>
          <cell r="K1088" t="str">
            <v>Mar-2009</v>
          </cell>
          <cell r="L1088" t="str">
            <v>GF</v>
          </cell>
          <cell r="M1088" t="str">
            <v>INVERTER</v>
          </cell>
          <cell r="N1088" t="str">
            <v>PCS</v>
          </cell>
          <cell r="O1088">
            <v>108</v>
          </cell>
          <cell r="P1088">
            <v>396</v>
          </cell>
          <cell r="Q1088" t="str">
            <v>MULTI</v>
          </cell>
          <cell r="R1088">
            <v>0</v>
          </cell>
          <cell r="S1088">
            <v>396.2</v>
          </cell>
          <cell r="T1088">
            <v>792.4</v>
          </cell>
          <cell r="U1088">
            <v>2</v>
          </cell>
        </row>
        <row r="1089">
          <cell r="A1089" t="str">
            <v>FRN11E1S-2J</v>
          </cell>
          <cell r="B1089" t="str">
            <v>GS090794</v>
          </cell>
          <cell r="C1089">
            <v>1</v>
          </cell>
          <cell r="D1089" t="str">
            <v>GI090944</v>
          </cell>
          <cell r="E1089">
            <v>20090302</v>
          </cell>
          <cell r="F1089" t="str">
            <v>1707</v>
          </cell>
          <cell r="G1089" t="str">
            <v>IMO PRECISION CONTROL LTD</v>
          </cell>
          <cell r="H1089" t="str">
            <v>STOCK SALES</v>
          </cell>
          <cell r="I1089">
            <v>39</v>
          </cell>
          <cell r="J1089" t="str">
            <v>Mar-2009</v>
          </cell>
          <cell r="K1089" t="str">
            <v>Mar-2009</v>
          </cell>
          <cell r="L1089" t="str">
            <v>GF</v>
          </cell>
          <cell r="M1089" t="str">
            <v>INVERTER</v>
          </cell>
          <cell r="N1089" t="str">
            <v>PCS</v>
          </cell>
          <cell r="O1089">
            <v>40</v>
          </cell>
          <cell r="P1089">
            <v>312</v>
          </cell>
          <cell r="Q1089" t="str">
            <v>MULTI</v>
          </cell>
          <cell r="R1089">
            <v>0</v>
          </cell>
          <cell r="S1089">
            <v>311.61349999999999</v>
          </cell>
          <cell r="T1089">
            <v>311.61349999999999</v>
          </cell>
          <cell r="U1089">
            <v>1</v>
          </cell>
        </row>
        <row r="1090">
          <cell r="A1090" t="str">
            <v>FRN11E1S-2J</v>
          </cell>
          <cell r="B1090" t="str">
            <v>GS091170</v>
          </cell>
          <cell r="C1090">
            <v>6</v>
          </cell>
          <cell r="D1090" t="str">
            <v>GI091460</v>
          </cell>
          <cell r="E1090">
            <v>20090330</v>
          </cell>
          <cell r="F1090" t="str">
            <v>4060</v>
          </cell>
          <cell r="G1090" t="str">
            <v>LOENNE SCANDINAVIA A.S. (N)</v>
          </cell>
          <cell r="H1090" t="str">
            <v>STOCK SALES</v>
          </cell>
          <cell r="I1090">
            <v>36</v>
          </cell>
          <cell r="J1090" t="str">
            <v>Mar-2009</v>
          </cell>
          <cell r="K1090" t="str">
            <v>Mar-2009</v>
          </cell>
          <cell r="L1090" t="str">
            <v>GF</v>
          </cell>
          <cell r="M1090" t="str">
            <v>INVERTER</v>
          </cell>
          <cell r="N1090" t="str">
            <v>PCS</v>
          </cell>
          <cell r="O1090">
            <v>40</v>
          </cell>
          <cell r="P1090">
            <v>312</v>
          </cell>
          <cell r="Q1090" t="str">
            <v>MULTI</v>
          </cell>
          <cell r="R1090">
            <v>0</v>
          </cell>
          <cell r="S1090">
            <v>311.61349999999999</v>
          </cell>
          <cell r="T1090">
            <v>934.84050000000002</v>
          </cell>
          <cell r="U1090">
            <v>3</v>
          </cell>
        </row>
        <row r="1091">
          <cell r="A1091" t="str">
            <v>FRN11E1S-4E</v>
          </cell>
          <cell r="B1091" t="str">
            <v>GS091022</v>
          </cell>
          <cell r="C1091">
            <v>2</v>
          </cell>
          <cell r="D1091" t="str">
            <v>GI091269</v>
          </cell>
          <cell r="E1091">
            <v>20090319</v>
          </cell>
          <cell r="F1091" t="str">
            <v>4080</v>
          </cell>
          <cell r="G1091" t="str">
            <v>SIDE SERVICIO INDUSTRIAL DE ELECTRONICA SA</v>
          </cell>
          <cell r="H1091" t="str">
            <v>STOCK SALES</v>
          </cell>
          <cell r="I1091">
            <v>537</v>
          </cell>
          <cell r="J1091" t="str">
            <v>Mar-2009</v>
          </cell>
          <cell r="K1091" t="str">
            <v>Mar-2009</v>
          </cell>
          <cell r="L1091" t="str">
            <v>GF</v>
          </cell>
          <cell r="M1091" t="str">
            <v>INVERTER</v>
          </cell>
          <cell r="N1091" t="str">
            <v>PCS</v>
          </cell>
          <cell r="O1091">
            <v>539</v>
          </cell>
          <cell r="P1091">
            <v>355</v>
          </cell>
          <cell r="Q1091" t="str">
            <v>MULTI</v>
          </cell>
          <cell r="R1091">
            <v>0</v>
          </cell>
          <cell r="S1091">
            <v>355.03620000000001</v>
          </cell>
          <cell r="T1091">
            <v>710.07240000000002</v>
          </cell>
          <cell r="U1091">
            <v>2</v>
          </cell>
        </row>
        <row r="1092">
          <cell r="A1092" t="str">
            <v>FRN2.2E1E-4E</v>
          </cell>
          <cell r="B1092" t="str">
            <v>GS091171</v>
          </cell>
          <cell r="C1092">
            <v>1</v>
          </cell>
          <cell r="D1092" t="str">
            <v>GI091461</v>
          </cell>
          <cell r="E1092">
            <v>20090330</v>
          </cell>
          <cell r="F1092" t="str">
            <v>7741</v>
          </cell>
          <cell r="G1092" t="str">
            <v>ELEKTRO RADANT</v>
          </cell>
          <cell r="H1092" t="str">
            <v>STOCK SALES</v>
          </cell>
          <cell r="I1092">
            <v>199</v>
          </cell>
          <cell r="J1092" t="str">
            <v>Mar-2009</v>
          </cell>
          <cell r="K1092" t="str">
            <v>Mar-2009</v>
          </cell>
          <cell r="L1092" t="str">
            <v>GF</v>
          </cell>
          <cell r="M1092" t="str">
            <v>INVERTER</v>
          </cell>
          <cell r="N1092" t="str">
            <v>PCS</v>
          </cell>
          <cell r="O1092">
            <v>212</v>
          </cell>
          <cell r="P1092">
            <v>191</v>
          </cell>
          <cell r="Q1092" t="str">
            <v>MULTI</v>
          </cell>
          <cell r="R1092">
            <v>0</v>
          </cell>
          <cell r="S1092">
            <v>191.0326</v>
          </cell>
          <cell r="T1092">
            <v>764.13040000000001</v>
          </cell>
          <cell r="U1092">
            <v>4</v>
          </cell>
        </row>
        <row r="1093">
          <cell r="A1093" t="str">
            <v>FRN2.2E1S-2J</v>
          </cell>
          <cell r="B1093" t="str">
            <v>GS090875</v>
          </cell>
          <cell r="C1093">
            <v>1</v>
          </cell>
          <cell r="D1093" t="str">
            <v>GI091085</v>
          </cell>
          <cell r="E1093">
            <v>20090306</v>
          </cell>
          <cell r="F1093" t="str">
            <v>4037</v>
          </cell>
          <cell r="G1093" t="str">
            <v>TOYODA MITSUI EUROPE GMBH</v>
          </cell>
          <cell r="H1093" t="str">
            <v>STOCK SALES</v>
          </cell>
          <cell r="I1093">
            <v>361</v>
          </cell>
          <cell r="J1093" t="str">
            <v>Mar-2009</v>
          </cell>
          <cell r="K1093" t="str">
            <v>Mar-2009</v>
          </cell>
          <cell r="L1093" t="str">
            <v>GF</v>
          </cell>
          <cell r="M1093" t="str">
            <v>INVERTER</v>
          </cell>
          <cell r="N1093" t="str">
            <v>PCS</v>
          </cell>
          <cell r="O1093">
            <v>206</v>
          </cell>
          <cell r="P1093">
            <v>146</v>
          </cell>
          <cell r="Q1093" t="str">
            <v>MULTI</v>
          </cell>
          <cell r="R1093">
            <v>0</v>
          </cell>
          <cell r="S1093">
            <v>145.88999999999999</v>
          </cell>
          <cell r="T1093">
            <v>145.88999999999999</v>
          </cell>
          <cell r="U1093">
            <v>1</v>
          </cell>
        </row>
        <row r="1094">
          <cell r="A1094" t="str">
            <v>FRN2.2E1S-2J</v>
          </cell>
          <cell r="B1094" t="str">
            <v>GS090985</v>
          </cell>
          <cell r="C1094">
            <v>2</v>
          </cell>
          <cell r="D1094" t="str">
            <v>GI091208</v>
          </cell>
          <cell r="E1094">
            <v>20090316</v>
          </cell>
          <cell r="F1094" t="str">
            <v>1301</v>
          </cell>
          <cell r="G1094" t="str">
            <v>MVR - MOTORI, VENTILATORI, RIDUTTORI S.R.L.</v>
          </cell>
          <cell r="H1094" t="str">
            <v>STOCK SALES</v>
          </cell>
          <cell r="I1094">
            <v>359</v>
          </cell>
          <cell r="J1094" t="str">
            <v>Mar-2009</v>
          </cell>
          <cell r="K1094" t="str">
            <v>Mar-2009</v>
          </cell>
          <cell r="L1094" t="str">
            <v>GF</v>
          </cell>
          <cell r="M1094" t="str">
            <v>INVERTER</v>
          </cell>
          <cell r="N1094" t="str">
            <v>PCS</v>
          </cell>
          <cell r="O1094">
            <v>206</v>
          </cell>
          <cell r="P1094">
            <v>146</v>
          </cell>
          <cell r="Q1094" t="str">
            <v>MULTI</v>
          </cell>
          <cell r="R1094">
            <v>0</v>
          </cell>
          <cell r="S1094">
            <v>145.88999999999999</v>
          </cell>
          <cell r="T1094">
            <v>291.77999999999997</v>
          </cell>
          <cell r="U1094">
            <v>2</v>
          </cell>
        </row>
        <row r="1095">
          <cell r="A1095" t="str">
            <v>FRN2.2E1S-2J</v>
          </cell>
          <cell r="B1095" t="str">
            <v>GS091216</v>
          </cell>
          <cell r="C1095">
            <v>2</v>
          </cell>
          <cell r="D1095" t="str">
            <v>GI091489</v>
          </cell>
          <cell r="E1095">
            <v>20090331</v>
          </cell>
          <cell r="F1095" t="str">
            <v>1301</v>
          </cell>
          <cell r="G1095" t="str">
            <v>MVR - MOTORI, VENTILATORI, RIDUTTORI S.R.L.</v>
          </cell>
          <cell r="H1095" t="str">
            <v>STOCK SALES</v>
          </cell>
          <cell r="I1095">
            <v>357</v>
          </cell>
          <cell r="J1095" t="str">
            <v>Mar-2009</v>
          </cell>
          <cell r="K1095" t="str">
            <v>Mar-2009</v>
          </cell>
          <cell r="L1095" t="str">
            <v>GF</v>
          </cell>
          <cell r="M1095" t="str">
            <v>INVERTER</v>
          </cell>
          <cell r="N1095" t="str">
            <v>PCS</v>
          </cell>
          <cell r="O1095">
            <v>206</v>
          </cell>
          <cell r="P1095">
            <v>146</v>
          </cell>
          <cell r="Q1095" t="str">
            <v>MULTI</v>
          </cell>
          <cell r="R1095">
            <v>0</v>
          </cell>
          <cell r="S1095">
            <v>145.88999999999999</v>
          </cell>
          <cell r="T1095">
            <v>291.77999999999997</v>
          </cell>
          <cell r="U1095">
            <v>2</v>
          </cell>
        </row>
        <row r="1096">
          <cell r="A1096" t="str">
            <v>FRN2.2E1S-4E</v>
          </cell>
          <cell r="B1096" t="str">
            <v>GS090786</v>
          </cell>
          <cell r="C1096">
            <v>1</v>
          </cell>
          <cell r="D1096" t="str">
            <v>GI091206</v>
          </cell>
          <cell r="E1096">
            <v>20090316</v>
          </cell>
          <cell r="F1096" t="str">
            <v>7934</v>
          </cell>
          <cell r="G1096" t="str">
            <v>PAUL MASCHINENFABRIK GMBH</v>
          </cell>
          <cell r="H1096" t="str">
            <v>STOCK SALES</v>
          </cell>
          <cell r="I1096">
            <v>662</v>
          </cell>
          <cell r="J1096" t="str">
            <v>Mar-2009</v>
          </cell>
          <cell r="K1096" t="str">
            <v>Mar-2009</v>
          </cell>
          <cell r="L1096" t="str">
            <v>GF</v>
          </cell>
          <cell r="M1096" t="str">
            <v>INVERTER</v>
          </cell>
          <cell r="N1096" t="str">
            <v>PCS</v>
          </cell>
          <cell r="O1096">
            <v>666</v>
          </cell>
          <cell r="P1096">
            <v>176</v>
          </cell>
          <cell r="Q1096" t="str">
            <v>MULTI</v>
          </cell>
          <cell r="R1096">
            <v>0</v>
          </cell>
          <cell r="S1096">
            <v>175.73330000000001</v>
          </cell>
          <cell r="T1096">
            <v>702.93320000000006</v>
          </cell>
          <cell r="U1096">
            <v>4</v>
          </cell>
        </row>
        <row r="1097">
          <cell r="A1097" t="str">
            <v>FRN2.2E1S-4E</v>
          </cell>
          <cell r="B1097" t="str">
            <v>GS091072</v>
          </cell>
          <cell r="C1097">
            <v>2</v>
          </cell>
          <cell r="D1097" t="str">
            <v>GI091340</v>
          </cell>
          <cell r="E1097">
            <v>20090323</v>
          </cell>
          <cell r="F1097" t="str">
            <v>4080</v>
          </cell>
          <cell r="G1097" t="str">
            <v>SIDE SERVICIO INDUSTRIAL DE ELECTRONICA SA</v>
          </cell>
          <cell r="H1097" t="str">
            <v>STOCK SALES</v>
          </cell>
          <cell r="I1097">
            <v>660</v>
          </cell>
          <cell r="J1097" t="str">
            <v>Mar-2009</v>
          </cell>
          <cell r="K1097" t="str">
            <v>Mar-2009</v>
          </cell>
          <cell r="L1097" t="str">
            <v>GF</v>
          </cell>
          <cell r="M1097" t="str">
            <v>INVERTER</v>
          </cell>
          <cell r="N1097" t="str">
            <v>PCS</v>
          </cell>
          <cell r="O1097">
            <v>666</v>
          </cell>
          <cell r="P1097">
            <v>176</v>
          </cell>
          <cell r="Q1097" t="str">
            <v>MULTI</v>
          </cell>
          <cell r="R1097">
            <v>0</v>
          </cell>
          <cell r="S1097">
            <v>175.73330000000001</v>
          </cell>
          <cell r="T1097">
            <v>351.46660000000003</v>
          </cell>
          <cell r="U1097">
            <v>2</v>
          </cell>
        </row>
        <row r="1098">
          <cell r="A1098" t="str">
            <v>FRN2.2E1S-4E</v>
          </cell>
          <cell r="B1098" t="str">
            <v>GS082023</v>
          </cell>
          <cell r="C1098">
            <v>1</v>
          </cell>
          <cell r="D1098" t="str">
            <v>GI091388</v>
          </cell>
          <cell r="E1098">
            <v>20090326</v>
          </cell>
          <cell r="F1098" t="str">
            <v>4450</v>
          </cell>
          <cell r="G1098" t="str">
            <v>FUJI ELECTRIC FA SUCURSAL EN ESPA?A</v>
          </cell>
          <cell r="H1098" t="str">
            <v>STOCK SALES</v>
          </cell>
          <cell r="I1098">
            <v>644</v>
          </cell>
          <cell r="J1098" t="str">
            <v>Mar-2009</v>
          </cell>
          <cell r="K1098" t="str">
            <v>Mar-2009</v>
          </cell>
          <cell r="L1098" t="str">
            <v>GF</v>
          </cell>
          <cell r="M1098" t="str">
            <v>INVERTER</v>
          </cell>
          <cell r="N1098" t="str">
            <v>PCS</v>
          </cell>
          <cell r="O1098">
            <v>666</v>
          </cell>
          <cell r="P1098">
            <v>176</v>
          </cell>
          <cell r="Q1098" t="str">
            <v>MULTI</v>
          </cell>
          <cell r="R1098">
            <v>0</v>
          </cell>
          <cell r="S1098">
            <v>175.73330000000001</v>
          </cell>
          <cell r="T1098">
            <v>2811.7328000000002</v>
          </cell>
          <cell r="U1098">
            <v>16</v>
          </cell>
        </row>
        <row r="1099">
          <cell r="A1099" t="str">
            <v>FRN2.2E1S-4E</v>
          </cell>
          <cell r="B1099" t="str">
            <v>GS082023</v>
          </cell>
          <cell r="C1099">
            <v>2</v>
          </cell>
          <cell r="D1099" t="str">
            <v>GI091388</v>
          </cell>
          <cell r="E1099">
            <v>20090326</v>
          </cell>
          <cell r="F1099" t="str">
            <v>4450</v>
          </cell>
          <cell r="G1099" t="str">
            <v>FUJI ELECTRIC FA SUCURSAL EN ESPA?A</v>
          </cell>
          <cell r="H1099" t="str">
            <v>STOCK SALES</v>
          </cell>
          <cell r="I1099">
            <v>578</v>
          </cell>
          <cell r="J1099" t="str">
            <v>Mar-2009</v>
          </cell>
          <cell r="K1099" t="str">
            <v>Mar-2009</v>
          </cell>
          <cell r="L1099" t="str">
            <v>GF</v>
          </cell>
          <cell r="M1099" t="str">
            <v>INVERTER</v>
          </cell>
          <cell r="N1099" t="str">
            <v>PCS</v>
          </cell>
          <cell r="O1099">
            <v>666</v>
          </cell>
          <cell r="P1099">
            <v>176</v>
          </cell>
          <cell r="Q1099" t="str">
            <v>MULTI</v>
          </cell>
          <cell r="R1099">
            <v>0</v>
          </cell>
          <cell r="S1099">
            <v>175.73330000000001</v>
          </cell>
          <cell r="T1099">
            <v>11598.397800000001</v>
          </cell>
          <cell r="U1099">
            <v>66</v>
          </cell>
        </row>
        <row r="1100">
          <cell r="A1100" t="str">
            <v>FRN2.2E1S-7E</v>
          </cell>
          <cell r="B1100" t="str">
            <v>GS090918</v>
          </cell>
          <cell r="C1100">
            <v>2</v>
          </cell>
          <cell r="D1100" t="str">
            <v>GI091138</v>
          </cell>
          <cell r="E1100">
            <v>20090311</v>
          </cell>
          <cell r="F1100" t="str">
            <v>4060</v>
          </cell>
          <cell r="G1100" t="str">
            <v>LOENNE SCANDINAVIA A.S. (N)</v>
          </cell>
          <cell r="H1100" t="str">
            <v>STOCK SALES</v>
          </cell>
          <cell r="I1100">
            <v>234</v>
          </cell>
          <cell r="J1100" t="str">
            <v>Mar-2009</v>
          </cell>
          <cell r="K1100" t="str">
            <v>Mar-2009</v>
          </cell>
          <cell r="L1100" t="str">
            <v>GF</v>
          </cell>
          <cell r="M1100" t="str">
            <v>INVERTER</v>
          </cell>
          <cell r="N1100" t="str">
            <v>PCS</v>
          </cell>
          <cell r="O1100">
            <v>238</v>
          </cell>
          <cell r="P1100">
            <v>133</v>
          </cell>
          <cell r="Q1100" t="str">
            <v>MULTI</v>
          </cell>
          <cell r="R1100">
            <v>0</v>
          </cell>
          <cell r="S1100">
            <v>132.77289999999999</v>
          </cell>
          <cell r="T1100">
            <v>531.09159999999997</v>
          </cell>
          <cell r="U1100">
            <v>4</v>
          </cell>
        </row>
        <row r="1101">
          <cell r="A1101" t="str">
            <v>FRN2.2E1S-7E</v>
          </cell>
          <cell r="B1101" t="str">
            <v>GS090921</v>
          </cell>
          <cell r="C1101">
            <v>1</v>
          </cell>
          <cell r="D1101" t="str">
            <v>GI091141</v>
          </cell>
          <cell r="E1101">
            <v>20090311</v>
          </cell>
          <cell r="F1101" t="str">
            <v>7095</v>
          </cell>
          <cell r="G1101" t="str">
            <v>FUJI ELECTRIC FRANCE S.A.</v>
          </cell>
          <cell r="H1101" t="str">
            <v>STOCK SALES</v>
          </cell>
          <cell r="I1101">
            <v>233</v>
          </cell>
          <cell r="J1101" t="str">
            <v>Mar-2009</v>
          </cell>
          <cell r="K1101" t="str">
            <v>Mar-2009</v>
          </cell>
          <cell r="L1101" t="str">
            <v>GF</v>
          </cell>
          <cell r="M1101" t="str">
            <v>INVERTER</v>
          </cell>
          <cell r="N1101" t="str">
            <v>PCS</v>
          </cell>
          <cell r="O1101">
            <v>238</v>
          </cell>
          <cell r="P1101">
            <v>133</v>
          </cell>
          <cell r="Q1101" t="str">
            <v>MULTI</v>
          </cell>
          <cell r="R1101">
            <v>0</v>
          </cell>
          <cell r="S1101">
            <v>132.77289999999999</v>
          </cell>
          <cell r="T1101">
            <v>132.77289999999999</v>
          </cell>
          <cell r="U1101">
            <v>1</v>
          </cell>
        </row>
        <row r="1102">
          <cell r="A1102" t="str">
            <v>FRN2.2E1S-7E</v>
          </cell>
          <cell r="B1102" t="str">
            <v>GS091018</v>
          </cell>
          <cell r="C1102">
            <v>1</v>
          </cell>
          <cell r="D1102" t="str">
            <v>GI091262</v>
          </cell>
          <cell r="E1102">
            <v>20090320</v>
          </cell>
          <cell r="F1102" t="str">
            <v>7095</v>
          </cell>
          <cell r="G1102" t="str">
            <v>FUJI ELECTRIC FRANCE S.A.</v>
          </cell>
          <cell r="H1102" t="str">
            <v>STOCK SALES</v>
          </cell>
          <cell r="I1102">
            <v>232</v>
          </cell>
          <cell r="J1102" t="str">
            <v>Mar-2009</v>
          </cell>
          <cell r="K1102" t="str">
            <v>Mar-2009</v>
          </cell>
          <cell r="L1102" t="str">
            <v>GF</v>
          </cell>
          <cell r="M1102" t="str">
            <v>INVERTER</v>
          </cell>
          <cell r="N1102" t="str">
            <v>PCS</v>
          </cell>
          <cell r="O1102">
            <v>238</v>
          </cell>
          <cell r="P1102">
            <v>133</v>
          </cell>
          <cell r="Q1102" t="str">
            <v>MULTI</v>
          </cell>
          <cell r="R1102">
            <v>0</v>
          </cell>
          <cell r="S1102">
            <v>132.77289999999999</v>
          </cell>
          <cell r="T1102">
            <v>132.77289999999999</v>
          </cell>
          <cell r="U1102">
            <v>1</v>
          </cell>
        </row>
        <row r="1103">
          <cell r="A1103" t="str">
            <v>FRN2.2E1S-7E</v>
          </cell>
          <cell r="B1103" t="str">
            <v>GS091072</v>
          </cell>
          <cell r="C1103">
            <v>1</v>
          </cell>
          <cell r="D1103" t="str">
            <v>GI091340</v>
          </cell>
          <cell r="E1103">
            <v>20090323</v>
          </cell>
          <cell r="F1103" t="str">
            <v>4080</v>
          </cell>
          <cell r="G1103" t="str">
            <v>SIDE SERVICIO INDUSTRIAL DE ELECTRONICA SA</v>
          </cell>
          <cell r="H1103" t="str">
            <v>STOCK SALES</v>
          </cell>
          <cell r="I1103">
            <v>222</v>
          </cell>
          <cell r="J1103" t="str">
            <v>Mar-2009</v>
          </cell>
          <cell r="K1103" t="str">
            <v>Mar-2009</v>
          </cell>
          <cell r="L1103" t="str">
            <v>GF</v>
          </cell>
          <cell r="M1103" t="str">
            <v>INVERTER</v>
          </cell>
          <cell r="N1103" t="str">
            <v>PCS</v>
          </cell>
          <cell r="O1103">
            <v>238</v>
          </cell>
          <cell r="P1103">
            <v>133</v>
          </cell>
          <cell r="Q1103" t="str">
            <v>MULTI</v>
          </cell>
          <cell r="R1103">
            <v>0</v>
          </cell>
          <cell r="S1103">
            <v>132.77289999999999</v>
          </cell>
          <cell r="T1103">
            <v>1327.7289999999998</v>
          </cell>
          <cell r="U1103">
            <v>10</v>
          </cell>
        </row>
        <row r="1104">
          <cell r="A1104" t="str">
            <v>FRN4.0E1E-4E</v>
          </cell>
          <cell r="B1104" t="str">
            <v>GS091088</v>
          </cell>
          <cell r="C1104">
            <v>1</v>
          </cell>
          <cell r="D1104" t="str">
            <v>GI091344</v>
          </cell>
          <cell r="E1104">
            <v>20090323</v>
          </cell>
          <cell r="F1104" t="str">
            <v>4351</v>
          </cell>
          <cell r="G1104" t="str">
            <v>ACTION CONTROL B.V.</v>
          </cell>
          <cell r="H1104" t="str">
            <v>STOCK SALES</v>
          </cell>
          <cell r="I1104">
            <v>114</v>
          </cell>
          <cell r="J1104" t="str">
            <v>Mar-2009</v>
          </cell>
          <cell r="K1104" t="str">
            <v>Mar-2009</v>
          </cell>
          <cell r="L1104" t="str">
            <v>GF</v>
          </cell>
          <cell r="M1104" t="str">
            <v>INVERTER</v>
          </cell>
          <cell r="N1104" t="str">
            <v>PCS</v>
          </cell>
          <cell r="O1104">
            <v>115</v>
          </cell>
          <cell r="P1104">
            <v>240</v>
          </cell>
          <cell r="Q1104" t="str">
            <v>MULTI</v>
          </cell>
          <cell r="R1104">
            <v>0</v>
          </cell>
          <cell r="S1104">
            <v>239.69309999999999</v>
          </cell>
          <cell r="T1104">
            <v>239.69309999999999</v>
          </cell>
          <cell r="U1104">
            <v>1</v>
          </cell>
        </row>
        <row r="1105">
          <cell r="A1105" t="str">
            <v>FRN4.0E1S-4E</v>
          </cell>
          <cell r="B1105" t="str">
            <v>GS091061</v>
          </cell>
          <cell r="C1105">
            <v>1</v>
          </cell>
          <cell r="D1105" t="str">
            <v>GI091311</v>
          </cell>
          <cell r="E1105">
            <v>20090320</v>
          </cell>
          <cell r="F1105" t="str">
            <v>4045</v>
          </cell>
          <cell r="G1105" t="str">
            <v>KIRCHGAESSNER GMBH</v>
          </cell>
          <cell r="H1105" t="str">
            <v>STOCK SALES</v>
          </cell>
          <cell r="I1105">
            <v>444</v>
          </cell>
          <cell r="J1105" t="str">
            <v>Mar-2009</v>
          </cell>
          <cell r="K1105" t="str">
            <v>Mar-2009</v>
          </cell>
          <cell r="L1105" t="str">
            <v>GF</v>
          </cell>
          <cell r="M1105" t="str">
            <v>INVERTER</v>
          </cell>
          <cell r="N1105" t="str">
            <v>PCS</v>
          </cell>
          <cell r="O1105">
            <v>463</v>
          </cell>
          <cell r="P1105">
            <v>242</v>
          </cell>
          <cell r="Q1105" t="str">
            <v>MULTI</v>
          </cell>
          <cell r="R1105">
            <v>0</v>
          </cell>
          <cell r="S1105">
            <v>242.07929999999999</v>
          </cell>
          <cell r="T1105">
            <v>242.07929999999999</v>
          </cell>
          <cell r="U1105">
            <v>1</v>
          </cell>
        </row>
        <row r="1106">
          <cell r="A1106" t="str">
            <v>FRN4.0E1S-4E</v>
          </cell>
          <cell r="B1106" t="str">
            <v>GS091092</v>
          </cell>
          <cell r="C1106">
            <v>1</v>
          </cell>
          <cell r="D1106" t="str">
            <v>GI091350</v>
          </cell>
          <cell r="E1106">
            <v>20090323</v>
          </cell>
          <cell r="F1106" t="str">
            <v>1301</v>
          </cell>
          <cell r="G1106" t="str">
            <v>MVR - MOTORI, VENTILATORI, RIDUTTORI S.R.L.</v>
          </cell>
          <cell r="H1106" t="str">
            <v>STOCK SALES</v>
          </cell>
          <cell r="I1106">
            <v>443</v>
          </cell>
          <cell r="J1106" t="str">
            <v>Mar-2009</v>
          </cell>
          <cell r="K1106" t="str">
            <v>Mar-2009</v>
          </cell>
          <cell r="L1106" t="str">
            <v>GF</v>
          </cell>
          <cell r="M1106" t="str">
            <v>INVERTER</v>
          </cell>
          <cell r="N1106" t="str">
            <v>PCS</v>
          </cell>
          <cell r="O1106">
            <v>463</v>
          </cell>
          <cell r="P1106">
            <v>242</v>
          </cell>
          <cell r="Q1106" t="str">
            <v>MULTI</v>
          </cell>
          <cell r="R1106">
            <v>0</v>
          </cell>
          <cell r="S1106">
            <v>242.07929999999999</v>
          </cell>
          <cell r="T1106">
            <v>242.07929999999999</v>
          </cell>
          <cell r="U1106">
            <v>1</v>
          </cell>
        </row>
        <row r="1107">
          <cell r="A1107" t="str">
            <v>FRN4.0E1S-4E</v>
          </cell>
          <cell r="B1107" t="str">
            <v>GS091125</v>
          </cell>
          <cell r="C1107">
            <v>2</v>
          </cell>
          <cell r="D1107" t="str">
            <v>GI091419</v>
          </cell>
          <cell r="E1107">
            <v>20090326</v>
          </cell>
          <cell r="F1107" t="str">
            <v>7760</v>
          </cell>
          <cell r="G1107" t="str">
            <v>BIMEX SRL</v>
          </cell>
          <cell r="H1107" t="str">
            <v>STOCK SALES</v>
          </cell>
          <cell r="I1107">
            <v>442</v>
          </cell>
          <cell r="J1107" t="str">
            <v>Mar-2009</v>
          </cell>
          <cell r="K1107" t="str">
            <v>Mar-2009</v>
          </cell>
          <cell r="L1107" t="str">
            <v>GF</v>
          </cell>
          <cell r="M1107" t="str">
            <v>INVERTER</v>
          </cell>
          <cell r="N1107" t="str">
            <v>PCS</v>
          </cell>
          <cell r="O1107">
            <v>463</v>
          </cell>
          <cell r="P1107">
            <v>242</v>
          </cell>
          <cell r="Q1107" t="str">
            <v>MULTI</v>
          </cell>
          <cell r="R1107">
            <v>0</v>
          </cell>
          <cell r="S1107">
            <v>242.07929999999999</v>
          </cell>
          <cell r="T1107">
            <v>242.07929999999999</v>
          </cell>
          <cell r="U1107">
            <v>1</v>
          </cell>
        </row>
        <row r="1108">
          <cell r="A1108" t="str">
            <v>FRN4.0E1S-4E</v>
          </cell>
          <cell r="B1108" t="str">
            <v>GS091126</v>
          </cell>
          <cell r="C1108">
            <v>1</v>
          </cell>
          <cell r="D1108" t="str">
            <v>GI091389</v>
          </cell>
          <cell r="E1108">
            <v>20090326</v>
          </cell>
          <cell r="F1108" t="str">
            <v>7088</v>
          </cell>
          <cell r="G1108" t="str">
            <v>ROVEMA VERPACKUNGSMASCHINEN GMBH</v>
          </cell>
          <cell r="H1108" t="str">
            <v>STOCK SALES</v>
          </cell>
          <cell r="I1108">
            <v>440</v>
          </cell>
          <cell r="J1108" t="str">
            <v>Mar-2009</v>
          </cell>
          <cell r="K1108" t="str">
            <v>Mar-2009</v>
          </cell>
          <cell r="L1108" t="str">
            <v>GF</v>
          </cell>
          <cell r="M1108" t="str">
            <v>INVERTER</v>
          </cell>
          <cell r="N1108" t="str">
            <v>PCS</v>
          </cell>
          <cell r="O1108">
            <v>463</v>
          </cell>
          <cell r="P1108">
            <v>242</v>
          </cell>
          <cell r="Q1108" t="str">
            <v>MULTI</v>
          </cell>
          <cell r="R1108">
            <v>0</v>
          </cell>
          <cell r="S1108">
            <v>242.07929999999999</v>
          </cell>
          <cell r="T1108">
            <v>484.15859999999998</v>
          </cell>
          <cell r="U1108">
            <v>2</v>
          </cell>
        </row>
        <row r="1109">
          <cell r="A1109" t="str">
            <v>FRN4.0E1S-4E</v>
          </cell>
          <cell r="B1109" t="str">
            <v>GS091002</v>
          </cell>
          <cell r="C1109">
            <v>9</v>
          </cell>
          <cell r="D1109" t="str">
            <v>GI091497</v>
          </cell>
          <cell r="E1109">
            <v>20090331</v>
          </cell>
          <cell r="F1109" t="str">
            <v>7282</v>
          </cell>
          <cell r="G1109" t="str">
            <v>IES INVERT ELECTRIC SYSTEMS LTD.</v>
          </cell>
          <cell r="H1109" t="str">
            <v>STOCK SALES</v>
          </cell>
          <cell r="I1109">
            <v>439</v>
          </cell>
          <cell r="J1109" t="str">
            <v>Mar-2009</v>
          </cell>
          <cell r="K1109" t="str">
            <v>Mar-2009</v>
          </cell>
          <cell r="L1109" t="str">
            <v>GF</v>
          </cell>
          <cell r="M1109" t="str">
            <v>INVERTER</v>
          </cell>
          <cell r="N1109" t="str">
            <v>PCS</v>
          </cell>
          <cell r="O1109">
            <v>463</v>
          </cell>
          <cell r="P1109">
            <v>242</v>
          </cell>
          <cell r="Q1109" t="str">
            <v>MULTI</v>
          </cell>
          <cell r="R1109">
            <v>0</v>
          </cell>
          <cell r="S1109">
            <v>242.07929999999999</v>
          </cell>
          <cell r="T1109">
            <v>242.07929999999999</v>
          </cell>
          <cell r="U1109">
            <v>1</v>
          </cell>
        </row>
        <row r="1110">
          <cell r="A1110" t="str">
            <v>FRN5.5E1E-4E</v>
          </cell>
          <cell r="B1110" t="str">
            <v>GS091048</v>
          </cell>
          <cell r="C1110">
            <v>6</v>
          </cell>
          <cell r="D1110" t="str">
            <v>GI091300</v>
          </cell>
          <cell r="E1110">
            <v>20090320</v>
          </cell>
          <cell r="F1110" t="str">
            <v>4080</v>
          </cell>
          <cell r="G1110" t="str">
            <v>SIDE SERVICIO INDUSTRIAL DE ELECTRONICA SA</v>
          </cell>
          <cell r="H1110" t="str">
            <v>STOCK SALES</v>
          </cell>
          <cell r="I1110">
            <v>161</v>
          </cell>
          <cell r="J1110" t="str">
            <v>Mar-2009</v>
          </cell>
          <cell r="K1110" t="str">
            <v>Mar-2009</v>
          </cell>
          <cell r="L1110" t="str">
            <v>GF</v>
          </cell>
          <cell r="M1110" t="str">
            <v>INVERTER</v>
          </cell>
          <cell r="N1110" t="str">
            <v>PCS</v>
          </cell>
          <cell r="O1110">
            <v>165</v>
          </cell>
          <cell r="P1110">
            <v>305</v>
          </cell>
          <cell r="Q1110" t="str">
            <v>MULTI</v>
          </cell>
          <cell r="R1110">
            <v>0</v>
          </cell>
          <cell r="S1110">
            <v>304.53190000000001</v>
          </cell>
          <cell r="T1110">
            <v>1218.1276</v>
          </cell>
          <cell r="U1110">
            <v>4</v>
          </cell>
        </row>
        <row r="1111">
          <cell r="A1111" t="str">
            <v>FRN5.5E1E-4E</v>
          </cell>
          <cell r="B1111" t="str">
            <v>GS091102</v>
          </cell>
          <cell r="C1111">
            <v>1</v>
          </cell>
          <cell r="D1111" t="str">
            <v>GI091362</v>
          </cell>
          <cell r="E1111">
            <v>20090324</v>
          </cell>
          <cell r="F1111" t="str">
            <v>4080</v>
          </cell>
          <cell r="G1111" t="str">
            <v>SIDE SERVICIO INDUSTRIAL DE ELECTRONICA SA</v>
          </cell>
          <cell r="H1111" t="str">
            <v>STOCK SALES</v>
          </cell>
          <cell r="I1111">
            <v>155</v>
          </cell>
          <cell r="J1111" t="str">
            <v>Mar-2009</v>
          </cell>
          <cell r="K1111" t="str">
            <v>Mar-2009</v>
          </cell>
          <cell r="L1111" t="str">
            <v>GF</v>
          </cell>
          <cell r="M1111" t="str">
            <v>INVERTER</v>
          </cell>
          <cell r="N1111" t="str">
            <v>PCS</v>
          </cell>
          <cell r="O1111">
            <v>165</v>
          </cell>
          <cell r="P1111">
            <v>305</v>
          </cell>
          <cell r="Q1111" t="str">
            <v>MULTI</v>
          </cell>
          <cell r="R1111">
            <v>0</v>
          </cell>
          <cell r="S1111">
            <v>304.53190000000001</v>
          </cell>
          <cell r="T1111">
            <v>1827.1914000000002</v>
          </cell>
          <cell r="U1111">
            <v>6</v>
          </cell>
        </row>
        <row r="1112">
          <cell r="A1112" t="str">
            <v>FRN5.5E1S-2J</v>
          </cell>
          <cell r="B1112" t="str">
            <v>GS090891</v>
          </cell>
          <cell r="C1112">
            <v>1</v>
          </cell>
          <cell r="D1112" t="str">
            <v>GI091113</v>
          </cell>
          <cell r="E1112">
            <v>20090309</v>
          </cell>
          <cell r="F1112" t="str">
            <v>4080</v>
          </cell>
          <cell r="G1112" t="str">
            <v>SIDE SERVICIO INDUSTRIAL DE ELECTRONICA SA</v>
          </cell>
          <cell r="H1112" t="str">
            <v>STOCK SALES</v>
          </cell>
          <cell r="I1112">
            <v>71</v>
          </cell>
          <cell r="J1112" t="str">
            <v>Mar-2009</v>
          </cell>
          <cell r="K1112" t="str">
            <v>Mar-2009</v>
          </cell>
          <cell r="L1112" t="str">
            <v>GF</v>
          </cell>
          <cell r="M1112" t="str">
            <v>INVERTER</v>
          </cell>
          <cell r="N1112" t="str">
            <v>PCS</v>
          </cell>
          <cell r="O1112">
            <v>56</v>
          </cell>
          <cell r="P1112">
            <v>276</v>
          </cell>
          <cell r="Q1112" t="str">
            <v>MULTI</v>
          </cell>
          <cell r="R1112">
            <v>0</v>
          </cell>
          <cell r="S1112">
            <v>276.10180000000003</v>
          </cell>
          <cell r="T1112">
            <v>276.10180000000003</v>
          </cell>
          <cell r="U1112">
            <v>1</v>
          </cell>
        </row>
        <row r="1113">
          <cell r="A1113" t="str">
            <v>FRN5.5E1S-2J</v>
          </cell>
          <cell r="B1113" t="str">
            <v>GS091010</v>
          </cell>
          <cell r="C1113">
            <v>1</v>
          </cell>
          <cell r="D1113" t="str">
            <v>GI091255</v>
          </cell>
          <cell r="E1113">
            <v>20090319</v>
          </cell>
          <cell r="F1113" t="str">
            <v>4080</v>
          </cell>
          <cell r="G1113" t="str">
            <v>SIDE SERVICIO INDUSTRIAL DE ELECTRONICA SA</v>
          </cell>
          <cell r="H1113" t="str">
            <v>STOCK SALES</v>
          </cell>
          <cell r="I1113">
            <v>70</v>
          </cell>
          <cell r="J1113" t="str">
            <v>Mar-2009</v>
          </cell>
          <cell r="K1113" t="str">
            <v>Mar-2009</v>
          </cell>
          <cell r="L1113" t="str">
            <v>GF</v>
          </cell>
          <cell r="M1113" t="str">
            <v>INVERTER</v>
          </cell>
          <cell r="N1113" t="str">
            <v>PCS</v>
          </cell>
          <cell r="O1113">
            <v>56</v>
          </cell>
          <cell r="P1113">
            <v>276</v>
          </cell>
          <cell r="Q1113" t="str">
            <v>MULTI</v>
          </cell>
          <cell r="R1113">
            <v>0</v>
          </cell>
          <cell r="S1113">
            <v>276.10180000000003</v>
          </cell>
          <cell r="T1113">
            <v>276.10180000000003</v>
          </cell>
          <cell r="U1113">
            <v>1</v>
          </cell>
        </row>
        <row r="1114">
          <cell r="A1114" t="str">
            <v>FRN5.5E1S-2J</v>
          </cell>
          <cell r="B1114" t="str">
            <v>GS091048</v>
          </cell>
          <cell r="C1114">
            <v>1</v>
          </cell>
          <cell r="D1114" t="str">
            <v>GI091300</v>
          </cell>
          <cell r="E1114">
            <v>20090320</v>
          </cell>
          <cell r="F1114" t="str">
            <v>4080</v>
          </cell>
          <cell r="G1114" t="str">
            <v>SIDE SERVICIO INDUSTRIAL DE ELECTRONICA SA</v>
          </cell>
          <cell r="H1114" t="str">
            <v>STOCK SALES</v>
          </cell>
          <cell r="I1114">
            <v>69</v>
          </cell>
          <cell r="J1114" t="str">
            <v>Mar-2009</v>
          </cell>
          <cell r="K1114" t="str">
            <v>Mar-2009</v>
          </cell>
          <cell r="L1114" t="str">
            <v>GF</v>
          </cell>
          <cell r="M1114" t="str">
            <v>INVERTER</v>
          </cell>
          <cell r="N1114" t="str">
            <v>PCS</v>
          </cell>
          <cell r="O1114">
            <v>56</v>
          </cell>
          <cell r="P1114">
            <v>276</v>
          </cell>
          <cell r="Q1114" t="str">
            <v>MULTI</v>
          </cell>
          <cell r="R1114">
            <v>0</v>
          </cell>
          <cell r="S1114">
            <v>276.10180000000003</v>
          </cell>
          <cell r="T1114">
            <v>276.10180000000003</v>
          </cell>
          <cell r="U1114">
            <v>1</v>
          </cell>
        </row>
        <row r="1115">
          <cell r="A1115" t="str">
            <v>FRN5.5E1S-2LM</v>
          </cell>
          <cell r="B1115" t="str">
            <v>GS084080</v>
          </cell>
          <cell r="C1115">
            <v>12</v>
          </cell>
          <cell r="D1115" t="str">
            <v>GI091233</v>
          </cell>
          <cell r="E1115">
            <v>20090319</v>
          </cell>
          <cell r="F1115" t="str">
            <v>4450</v>
          </cell>
          <cell r="G1115" t="str">
            <v>FUJI ELECTRIC FA SUCURSAL EN ESPA?A</v>
          </cell>
          <cell r="H1115" t="str">
            <v>STOCK SALES</v>
          </cell>
          <cell r="I1115">
            <v>33</v>
          </cell>
          <cell r="J1115" t="str">
            <v>Mar-2009</v>
          </cell>
          <cell r="K1115" t="str">
            <v>Mar-2009</v>
          </cell>
          <cell r="L1115" t="str">
            <v>GF</v>
          </cell>
          <cell r="M1115" t="str">
            <v>INVERTER</v>
          </cell>
          <cell r="N1115" t="str">
            <v>PCS</v>
          </cell>
          <cell r="O1115">
            <v>43</v>
          </cell>
          <cell r="P1115">
            <v>306</v>
          </cell>
          <cell r="Q1115" t="str">
            <v>MULTI</v>
          </cell>
          <cell r="R1115">
            <v>0</v>
          </cell>
          <cell r="S1115">
            <v>306.47000000000003</v>
          </cell>
          <cell r="T1115">
            <v>3064.7</v>
          </cell>
          <cell r="U1115">
            <v>10</v>
          </cell>
        </row>
        <row r="1116">
          <cell r="A1116" t="str">
            <v>FRN5.5E1S-2LM</v>
          </cell>
          <cell r="B1116" t="str">
            <v>GS091110</v>
          </cell>
          <cell r="C1116">
            <v>3</v>
          </cell>
          <cell r="D1116" t="str">
            <v>GI091370</v>
          </cell>
          <cell r="E1116">
            <v>20090327</v>
          </cell>
          <cell r="F1116" t="str">
            <v>7772</v>
          </cell>
          <cell r="G1116" t="str">
            <v>SELE, S.R.L.</v>
          </cell>
          <cell r="H1116" t="str">
            <v>STOCK SALES</v>
          </cell>
          <cell r="I1116">
            <v>32</v>
          </cell>
          <cell r="J1116" t="str">
            <v>Mar-2009</v>
          </cell>
          <cell r="K1116" t="str">
            <v>Mar-2009</v>
          </cell>
          <cell r="L1116" t="str">
            <v>GF</v>
          </cell>
          <cell r="M1116" t="str">
            <v>INVERTER</v>
          </cell>
          <cell r="N1116" t="str">
            <v>PCS</v>
          </cell>
          <cell r="O1116">
            <v>43</v>
          </cell>
          <cell r="P1116">
            <v>306</v>
          </cell>
          <cell r="Q1116" t="str">
            <v>MULTI</v>
          </cell>
          <cell r="R1116">
            <v>0</v>
          </cell>
          <cell r="S1116">
            <v>306.47000000000003</v>
          </cell>
          <cell r="T1116">
            <v>306.47000000000003</v>
          </cell>
          <cell r="U1116">
            <v>1</v>
          </cell>
        </row>
        <row r="1117">
          <cell r="A1117" t="str">
            <v>FRN7.5E1S-4E</v>
          </cell>
          <cell r="B1117" t="str">
            <v>GS090592</v>
          </cell>
          <cell r="C1117">
            <v>7</v>
          </cell>
          <cell r="D1117" t="str">
            <v>GI091261</v>
          </cell>
          <cell r="E1117">
            <v>20090320</v>
          </cell>
          <cell r="F1117" t="str">
            <v>4080</v>
          </cell>
          <cell r="G1117" t="str">
            <v>SIDE SERVICIO INDUSTRIAL DE ELECTRONICA SA</v>
          </cell>
          <cell r="H1117" t="str">
            <v>STOCK SALES</v>
          </cell>
          <cell r="I1117">
            <v>473</v>
          </cell>
          <cell r="J1117" t="str">
            <v>Mar-2009</v>
          </cell>
          <cell r="K1117" t="str">
            <v>Mar-2009</v>
          </cell>
          <cell r="L1117" t="str">
            <v>GF</v>
          </cell>
          <cell r="M1117" t="str">
            <v>INVERTER</v>
          </cell>
          <cell r="N1117" t="str">
            <v>PCS</v>
          </cell>
          <cell r="O1117">
            <v>474</v>
          </cell>
          <cell r="P1117">
            <v>310</v>
          </cell>
          <cell r="Q1117" t="str">
            <v>MULTI</v>
          </cell>
          <cell r="R1117">
            <v>0</v>
          </cell>
          <cell r="S1117">
            <v>309.58819999999997</v>
          </cell>
          <cell r="T1117">
            <v>309.58819999999997</v>
          </cell>
          <cell r="U1117">
            <v>1</v>
          </cell>
        </row>
        <row r="1118">
          <cell r="A1118" t="str">
            <v>FRN7.5E1S-4E</v>
          </cell>
          <cell r="B1118" t="str">
            <v>GS090728</v>
          </cell>
          <cell r="C1118">
            <v>7</v>
          </cell>
          <cell r="D1118" t="str">
            <v>GI091365</v>
          </cell>
          <cell r="E1118">
            <v>20090324</v>
          </cell>
          <cell r="F1118" t="str">
            <v>7871</v>
          </cell>
          <cell r="G1118" t="str">
            <v>E.P. NORMAND (S.A.) (PTY) LTD T/A</v>
          </cell>
          <cell r="H1118" t="str">
            <v>STOCK SALES</v>
          </cell>
          <cell r="I1118">
            <v>471</v>
          </cell>
          <cell r="J1118" t="str">
            <v>Mar-2009</v>
          </cell>
          <cell r="K1118" t="str">
            <v>Mar-2009</v>
          </cell>
          <cell r="L1118" t="str">
            <v>GF</v>
          </cell>
          <cell r="M1118" t="str">
            <v>INVERTER</v>
          </cell>
          <cell r="N1118" t="str">
            <v>PCS</v>
          </cell>
          <cell r="O1118">
            <v>474</v>
          </cell>
          <cell r="P1118">
            <v>310</v>
          </cell>
          <cell r="Q1118" t="str">
            <v>MULTI</v>
          </cell>
          <cell r="R1118">
            <v>0</v>
          </cell>
          <cell r="S1118">
            <v>309.58819999999997</v>
          </cell>
          <cell r="T1118">
            <v>619.17639999999994</v>
          </cell>
          <cell r="U1118">
            <v>2</v>
          </cell>
        </row>
        <row r="1119">
          <cell r="A1119" t="str">
            <v>FRN7.5E1S-4HLE</v>
          </cell>
          <cell r="B1119" t="str">
            <v>GS082604</v>
          </cell>
          <cell r="C1119">
            <v>3</v>
          </cell>
          <cell r="D1119" t="str">
            <v>GI091182</v>
          </cell>
          <cell r="E1119">
            <v>20090313</v>
          </cell>
          <cell r="F1119" t="str">
            <v>1148</v>
          </cell>
          <cell r="G1119" t="str">
            <v>VERMEIRE TRANSMISSIONS</v>
          </cell>
          <cell r="H1119" t="str">
            <v>STOCK SALES</v>
          </cell>
          <cell r="I1119">
            <v>0</v>
          </cell>
          <cell r="J1119" t="str">
            <v>Mar-2009</v>
          </cell>
          <cell r="K1119" t="str">
            <v>Mar-2009</v>
          </cell>
          <cell r="L1119" t="str">
            <v>GF</v>
          </cell>
          <cell r="M1119" t="str">
            <v>INVERTER</v>
          </cell>
          <cell r="N1119" t="str">
            <v>PCS</v>
          </cell>
          <cell r="O1119">
            <v>3</v>
          </cell>
          <cell r="P1119">
            <v>350</v>
          </cell>
          <cell r="Q1119" t="str">
            <v>MULTI</v>
          </cell>
          <cell r="R1119">
            <v>0</v>
          </cell>
          <cell r="S1119">
            <v>350</v>
          </cell>
          <cell r="T1119">
            <v>1050</v>
          </cell>
          <cell r="U1119">
            <v>3</v>
          </cell>
        </row>
        <row r="1120">
          <cell r="A1120" t="str">
            <v>FRN7.5E1S-4LM</v>
          </cell>
          <cell r="B1120" t="str">
            <v>GS090792</v>
          </cell>
          <cell r="C1120">
            <v>1</v>
          </cell>
          <cell r="D1120" t="str">
            <v>GI090938</v>
          </cell>
          <cell r="E1120">
            <v>20090302</v>
          </cell>
          <cell r="F1120" t="str">
            <v>7215</v>
          </cell>
          <cell r="G1120" t="str">
            <v>AMTEK SPOL. S R. O. SP. Z O. O.</v>
          </cell>
          <cell r="H1120" t="str">
            <v>STOCK SALES</v>
          </cell>
          <cell r="I1120">
            <v>245</v>
          </cell>
          <cell r="J1120" t="str">
            <v>Mar-2009</v>
          </cell>
          <cell r="K1120" t="str">
            <v>Mar-2009</v>
          </cell>
          <cell r="L1120" t="str">
            <v>GF</v>
          </cell>
          <cell r="M1120" t="str">
            <v>INVERTER</v>
          </cell>
          <cell r="N1120" t="str">
            <v>PCS</v>
          </cell>
          <cell r="O1120">
            <v>247</v>
          </cell>
          <cell r="P1120">
            <v>326</v>
          </cell>
          <cell r="Q1120" t="str">
            <v>MULTI</v>
          </cell>
          <cell r="R1120">
            <v>0</v>
          </cell>
          <cell r="S1120">
            <v>325.9982</v>
          </cell>
          <cell r="T1120">
            <v>651.99639999999999</v>
          </cell>
          <cell r="U1120">
            <v>2</v>
          </cell>
        </row>
        <row r="1121">
          <cell r="A1121" t="str">
            <v>FRN7.5E1S-4LM</v>
          </cell>
          <cell r="B1121" t="str">
            <v>GS090954</v>
          </cell>
          <cell r="C1121">
            <v>13</v>
          </cell>
          <cell r="D1121" t="str">
            <v>GI091186</v>
          </cell>
          <cell r="E1121">
            <v>20090316</v>
          </cell>
          <cell r="F1121" t="str">
            <v>7489</v>
          </cell>
          <cell r="G1121" t="str">
            <v>ALPHA MOTION S. A.</v>
          </cell>
          <cell r="H1121" t="str">
            <v>STOCK SALES</v>
          </cell>
          <cell r="I1121">
            <v>240</v>
          </cell>
          <cell r="J1121" t="str">
            <v>Mar-2009</v>
          </cell>
          <cell r="K1121" t="str">
            <v>Mar-2009</v>
          </cell>
          <cell r="L1121" t="str">
            <v>GF</v>
          </cell>
          <cell r="M1121" t="str">
            <v>INVERTER</v>
          </cell>
          <cell r="N1121" t="str">
            <v>PCS</v>
          </cell>
          <cell r="O1121">
            <v>247</v>
          </cell>
          <cell r="P1121">
            <v>326</v>
          </cell>
          <cell r="Q1121" t="str">
            <v>MULTI</v>
          </cell>
          <cell r="R1121">
            <v>0</v>
          </cell>
          <cell r="S1121">
            <v>325.9982</v>
          </cell>
          <cell r="T1121">
            <v>1629.991</v>
          </cell>
          <cell r="U1121">
            <v>5</v>
          </cell>
        </row>
        <row r="1122">
          <cell r="A1122" t="str">
            <v>FRN7.5E1S-4LM</v>
          </cell>
          <cell r="B1122" t="str">
            <v>GS084080</v>
          </cell>
          <cell r="C1122">
            <v>10</v>
          </cell>
          <cell r="D1122" t="str">
            <v>GI091233</v>
          </cell>
          <cell r="E1122">
            <v>20090319</v>
          </cell>
          <cell r="F1122" t="str">
            <v>4450</v>
          </cell>
          <cell r="G1122" t="str">
            <v>FUJI ELECTRIC FA SUCURSAL EN ESPA?A</v>
          </cell>
          <cell r="H1122" t="str">
            <v>STOCK SALES</v>
          </cell>
          <cell r="I1122">
            <v>229</v>
          </cell>
          <cell r="J1122" t="str">
            <v>Mar-2009</v>
          </cell>
          <cell r="K1122" t="str">
            <v>Mar-2009</v>
          </cell>
          <cell r="L1122" t="str">
            <v>GF</v>
          </cell>
          <cell r="M1122" t="str">
            <v>INVERTER</v>
          </cell>
          <cell r="N1122" t="str">
            <v>PCS</v>
          </cell>
          <cell r="O1122">
            <v>247</v>
          </cell>
          <cell r="P1122">
            <v>326</v>
          </cell>
          <cell r="Q1122" t="str">
            <v>MULTI</v>
          </cell>
          <cell r="R1122">
            <v>0</v>
          </cell>
          <cell r="S1122">
            <v>325.9982</v>
          </cell>
          <cell r="T1122">
            <v>3585.9802</v>
          </cell>
          <cell r="U1122">
            <v>11</v>
          </cell>
        </row>
        <row r="1123">
          <cell r="A1123" t="str">
            <v>FRN7.5E1S-4LM</v>
          </cell>
          <cell r="B1123" t="str">
            <v>GS091129</v>
          </cell>
          <cell r="C1123">
            <v>5</v>
          </cell>
          <cell r="D1123" t="str">
            <v>GI091393</v>
          </cell>
          <cell r="E1123">
            <v>20090326</v>
          </cell>
          <cell r="F1123" t="str">
            <v>7489</v>
          </cell>
          <cell r="G1123" t="str">
            <v>ALPHA MOTION S. A.</v>
          </cell>
          <cell r="H1123" t="str">
            <v>STOCK SALES</v>
          </cell>
          <cell r="I1123">
            <v>219</v>
          </cell>
          <cell r="J1123" t="str">
            <v>Mar-2009</v>
          </cell>
          <cell r="K1123" t="str">
            <v>Mar-2009</v>
          </cell>
          <cell r="L1123" t="str">
            <v>GF</v>
          </cell>
          <cell r="M1123" t="str">
            <v>INVERTER</v>
          </cell>
          <cell r="N1123" t="str">
            <v>PCS</v>
          </cell>
          <cell r="O1123">
            <v>247</v>
          </cell>
          <cell r="P1123">
            <v>326</v>
          </cell>
          <cell r="Q1123" t="str">
            <v>MULTI</v>
          </cell>
          <cell r="R1123">
            <v>0</v>
          </cell>
          <cell r="S1123">
            <v>325.9982</v>
          </cell>
          <cell r="T1123">
            <v>3259.982</v>
          </cell>
          <cell r="U1123">
            <v>10</v>
          </cell>
        </row>
        <row r="1124">
          <cell r="A1124" t="str">
            <v>BRLE-130/600</v>
          </cell>
          <cell r="B1124" t="str">
            <v>GS091129</v>
          </cell>
          <cell r="C1124">
            <v>6</v>
          </cell>
          <cell r="D1124" t="str">
            <v>GI091393</v>
          </cell>
          <cell r="E1124">
            <v>20090326</v>
          </cell>
          <cell r="F1124" t="str">
            <v>7489</v>
          </cell>
          <cell r="G1124" t="str">
            <v>ALPHA MOTION S. A.</v>
          </cell>
          <cell r="H1124" t="str">
            <v>STOCK SALES</v>
          </cell>
          <cell r="I1124">
            <v>83</v>
          </cell>
          <cell r="J1124" t="str">
            <v>Mar-2009</v>
          </cell>
          <cell r="K1124" t="str">
            <v>Mar-2009</v>
          </cell>
          <cell r="L1124" t="str">
            <v>GF</v>
          </cell>
          <cell r="M1124" t="str">
            <v>INVERTER</v>
          </cell>
          <cell r="N1124" t="str">
            <v>PCS</v>
          </cell>
          <cell r="O1124">
            <v>99</v>
          </cell>
          <cell r="P1124">
            <v>27</v>
          </cell>
          <cell r="Q1124" t="str">
            <v>NON FUJI ALL</v>
          </cell>
          <cell r="R1124">
            <v>0</v>
          </cell>
          <cell r="S1124">
            <v>27.23</v>
          </cell>
          <cell r="T1124">
            <v>435.68</v>
          </cell>
          <cell r="U1124">
            <v>16</v>
          </cell>
        </row>
        <row r="1125">
          <cell r="A1125" t="str">
            <v>BRLE-40/3000</v>
          </cell>
          <cell r="B1125" t="str">
            <v>GS090992</v>
          </cell>
          <cell r="C1125">
            <v>6</v>
          </cell>
          <cell r="D1125" t="str">
            <v>GI091368</v>
          </cell>
          <cell r="E1125">
            <v>20090324</v>
          </cell>
          <cell r="F1125" t="str">
            <v>7489</v>
          </cell>
          <cell r="G1125" t="str">
            <v>ALPHA MOTION S. A.</v>
          </cell>
          <cell r="H1125" t="str">
            <v>STOCK SALES</v>
          </cell>
          <cell r="I1125">
            <v>35</v>
          </cell>
          <cell r="J1125" t="str">
            <v>Mar-2009</v>
          </cell>
          <cell r="K1125" t="str">
            <v>Mar-2009</v>
          </cell>
          <cell r="L1125" t="str">
            <v>GF</v>
          </cell>
          <cell r="M1125" t="str">
            <v>INVERTER</v>
          </cell>
          <cell r="N1125" t="str">
            <v>PCS</v>
          </cell>
          <cell r="O1125">
            <v>37</v>
          </cell>
          <cell r="P1125">
            <v>71</v>
          </cell>
          <cell r="Q1125" t="str">
            <v>NON FUJI ALL</v>
          </cell>
          <cell r="R1125">
            <v>0</v>
          </cell>
          <cell r="S1125">
            <v>71.09</v>
          </cell>
          <cell r="T1125">
            <v>142.18</v>
          </cell>
          <cell r="U1125">
            <v>2</v>
          </cell>
        </row>
        <row r="1126">
          <cell r="A1126" t="str">
            <v>BRLE-40/3000</v>
          </cell>
          <cell r="B1126" t="str">
            <v>GS091129</v>
          </cell>
          <cell r="C1126">
            <v>7</v>
          </cell>
          <cell r="D1126" t="str">
            <v>GI091393</v>
          </cell>
          <cell r="E1126">
            <v>20090326</v>
          </cell>
          <cell r="F1126" t="str">
            <v>7489</v>
          </cell>
          <cell r="G1126" t="str">
            <v>ALPHA MOTION S. A.</v>
          </cell>
          <cell r="H1126" t="str">
            <v>STOCK SALES</v>
          </cell>
          <cell r="I1126">
            <v>25</v>
          </cell>
          <cell r="J1126" t="str">
            <v>Mar-2009</v>
          </cell>
          <cell r="K1126" t="str">
            <v>Mar-2009</v>
          </cell>
          <cell r="L1126" t="str">
            <v>GF</v>
          </cell>
          <cell r="M1126" t="str">
            <v>INVERTER</v>
          </cell>
          <cell r="N1126" t="str">
            <v>PCS</v>
          </cell>
          <cell r="O1126">
            <v>37</v>
          </cell>
          <cell r="P1126">
            <v>71</v>
          </cell>
          <cell r="Q1126" t="str">
            <v>NON FUJI ALL</v>
          </cell>
          <cell r="R1126">
            <v>0</v>
          </cell>
          <cell r="S1126">
            <v>71.09</v>
          </cell>
          <cell r="T1126">
            <v>710.9</v>
          </cell>
          <cell r="U1126">
            <v>10</v>
          </cell>
        </row>
        <row r="1127">
          <cell r="A1127" t="str">
            <v>BRLE-80/600</v>
          </cell>
          <cell r="B1127" t="str">
            <v>GS090719</v>
          </cell>
          <cell r="C1127">
            <v>5</v>
          </cell>
          <cell r="D1127" t="str">
            <v>GI091353</v>
          </cell>
          <cell r="E1127">
            <v>20090323</v>
          </cell>
          <cell r="F1127" t="str">
            <v>7489</v>
          </cell>
          <cell r="G1127" t="str">
            <v>ALPHA MOTION S. A.</v>
          </cell>
          <cell r="H1127" t="str">
            <v>STOCK SALES</v>
          </cell>
          <cell r="I1127">
            <v>6</v>
          </cell>
          <cell r="J1127" t="str">
            <v>Mar-2009</v>
          </cell>
          <cell r="K1127" t="str">
            <v>Mar-2009</v>
          </cell>
          <cell r="L1127" t="str">
            <v>GF</v>
          </cell>
          <cell r="M1127" t="str">
            <v>INVERTER</v>
          </cell>
          <cell r="N1127" t="str">
            <v>PCS</v>
          </cell>
          <cell r="O1127">
            <v>4</v>
          </cell>
          <cell r="P1127">
            <v>27</v>
          </cell>
          <cell r="Q1127" t="str">
            <v>NON FUJI ALL</v>
          </cell>
          <cell r="R1127">
            <v>0</v>
          </cell>
          <cell r="S1127">
            <v>27.23</v>
          </cell>
          <cell r="T1127">
            <v>217.84</v>
          </cell>
          <cell r="U1127">
            <v>8</v>
          </cell>
        </row>
        <row r="1128">
          <cell r="A1128" t="str">
            <v>EFL-22G11-4</v>
          </cell>
          <cell r="B1128" t="str">
            <v>GS090853</v>
          </cell>
          <cell r="C1128">
            <v>7</v>
          </cell>
          <cell r="D1128" t="str">
            <v>GI091126</v>
          </cell>
          <cell r="E1128">
            <v>20090310</v>
          </cell>
          <cell r="F1128" t="str">
            <v>7489</v>
          </cell>
          <cell r="G1128" t="str">
            <v>ALPHA MOTION S. A.</v>
          </cell>
          <cell r="H1128" t="str">
            <v>STOCK SALES</v>
          </cell>
          <cell r="I1128">
            <v>106</v>
          </cell>
          <cell r="J1128" t="str">
            <v>Mar-2009</v>
          </cell>
          <cell r="K1128" t="str">
            <v>Mar-2009</v>
          </cell>
          <cell r="L1128" t="str">
            <v>GF</v>
          </cell>
          <cell r="M1128" t="str">
            <v>INVERTER</v>
          </cell>
          <cell r="N1128" t="str">
            <v>PCS</v>
          </cell>
          <cell r="O1128">
            <v>109</v>
          </cell>
          <cell r="P1128">
            <v>62</v>
          </cell>
          <cell r="Q1128" t="str">
            <v>NON FUJI ALL</v>
          </cell>
          <cell r="R1128">
            <v>0</v>
          </cell>
          <cell r="S1128">
            <v>62.263199999999998</v>
          </cell>
          <cell r="T1128">
            <v>186.78960000000001</v>
          </cell>
          <cell r="U1128">
            <v>3</v>
          </cell>
        </row>
        <row r="1129">
          <cell r="A1129" t="str">
            <v>EFL-22G11-4</v>
          </cell>
          <cell r="B1129" t="str">
            <v>GS090905</v>
          </cell>
          <cell r="C1129">
            <v>3</v>
          </cell>
          <cell r="D1129" t="str">
            <v>GI091124</v>
          </cell>
          <cell r="E1129">
            <v>20090310</v>
          </cell>
          <cell r="F1129" t="str">
            <v>7839</v>
          </cell>
          <cell r="G1129" t="str">
            <v>ASM RAHDEN GBMH</v>
          </cell>
          <cell r="H1129" t="str">
            <v>STOCK SALES</v>
          </cell>
          <cell r="I1129">
            <v>104</v>
          </cell>
          <cell r="J1129" t="str">
            <v>Mar-2009</v>
          </cell>
          <cell r="K1129" t="str">
            <v>Mar-2009</v>
          </cell>
          <cell r="L1129" t="str">
            <v>GF</v>
          </cell>
          <cell r="M1129" t="str">
            <v>INVERTER</v>
          </cell>
          <cell r="N1129" t="str">
            <v>PCS</v>
          </cell>
          <cell r="O1129">
            <v>109</v>
          </cell>
          <cell r="P1129">
            <v>62</v>
          </cell>
          <cell r="Q1129" t="str">
            <v>NON FUJI ALL</v>
          </cell>
          <cell r="R1129">
            <v>0</v>
          </cell>
          <cell r="S1129">
            <v>62.263199999999998</v>
          </cell>
          <cell r="T1129">
            <v>124.5264</v>
          </cell>
          <cell r="U1129">
            <v>2</v>
          </cell>
        </row>
        <row r="1130">
          <cell r="A1130" t="str">
            <v>EFL-22G11-4</v>
          </cell>
          <cell r="B1130" t="str">
            <v>GS091062</v>
          </cell>
          <cell r="C1130">
            <v>9</v>
          </cell>
          <cell r="D1130" t="str">
            <v>GI091312</v>
          </cell>
          <cell r="E1130">
            <v>20090323</v>
          </cell>
          <cell r="F1130" t="str">
            <v>1148</v>
          </cell>
          <cell r="G1130" t="str">
            <v>VERMEIRE TRANSMISSIONS</v>
          </cell>
          <cell r="H1130" t="str">
            <v>STOCK SALES</v>
          </cell>
          <cell r="I1130">
            <v>103</v>
          </cell>
          <cell r="J1130" t="str">
            <v>Mar-2009</v>
          </cell>
          <cell r="K1130" t="str">
            <v>Mar-2009</v>
          </cell>
          <cell r="L1130" t="str">
            <v>GF</v>
          </cell>
          <cell r="M1130" t="str">
            <v>INVERTER</v>
          </cell>
          <cell r="N1130" t="str">
            <v>PCS</v>
          </cell>
          <cell r="O1130">
            <v>109</v>
          </cell>
          <cell r="P1130">
            <v>62</v>
          </cell>
          <cell r="Q1130" t="str">
            <v>NON FUJI ALL</v>
          </cell>
          <cell r="R1130">
            <v>0</v>
          </cell>
          <cell r="S1130">
            <v>62.263199999999998</v>
          </cell>
          <cell r="T1130">
            <v>62.263199999999998</v>
          </cell>
          <cell r="U1130">
            <v>1</v>
          </cell>
        </row>
        <row r="1131">
          <cell r="A1131" t="str">
            <v>EFL-22G11-4</v>
          </cell>
          <cell r="B1131" t="str">
            <v>GS091069</v>
          </cell>
          <cell r="C1131">
            <v>8</v>
          </cell>
          <cell r="D1131" t="str">
            <v>GI091316</v>
          </cell>
          <cell r="E1131">
            <v>20090323</v>
          </cell>
          <cell r="F1131" t="str">
            <v>7781</v>
          </cell>
          <cell r="G1131" t="str">
            <v>ELEKTRO LETSCHE</v>
          </cell>
          <cell r="H1131" t="str">
            <v>STOCK SALES</v>
          </cell>
          <cell r="I1131">
            <v>101</v>
          </cell>
          <cell r="J1131" t="str">
            <v>Mar-2009</v>
          </cell>
          <cell r="K1131" t="str">
            <v>Mar-2009</v>
          </cell>
          <cell r="L1131" t="str">
            <v>GF</v>
          </cell>
          <cell r="M1131" t="str">
            <v>INVERTER</v>
          </cell>
          <cell r="N1131" t="str">
            <v>PCS</v>
          </cell>
          <cell r="O1131">
            <v>109</v>
          </cell>
          <cell r="P1131">
            <v>62</v>
          </cell>
          <cell r="Q1131" t="str">
            <v>NON FUJI ALL</v>
          </cell>
          <cell r="R1131">
            <v>0</v>
          </cell>
          <cell r="S1131">
            <v>62.263199999999998</v>
          </cell>
          <cell r="T1131">
            <v>124.5264</v>
          </cell>
          <cell r="U1131">
            <v>2</v>
          </cell>
        </row>
        <row r="1132">
          <cell r="A1132" t="str">
            <v>EFL-22G11-4</v>
          </cell>
          <cell r="B1132" t="str">
            <v>GS091124</v>
          </cell>
          <cell r="C1132">
            <v>1</v>
          </cell>
          <cell r="D1132" t="str">
            <v>GI091388</v>
          </cell>
          <cell r="E1132">
            <v>20090326</v>
          </cell>
          <cell r="F1132" t="str">
            <v>4450</v>
          </cell>
          <cell r="G1132" t="str">
            <v>FUJI ELECTRIC FA SUCURSAL EN ESPA?A</v>
          </cell>
          <cell r="H1132" t="str">
            <v>STOCK SALES</v>
          </cell>
          <cell r="I1132">
            <v>59</v>
          </cell>
          <cell r="J1132" t="str">
            <v>Mar-2009</v>
          </cell>
          <cell r="K1132" t="str">
            <v>Mar-2009</v>
          </cell>
          <cell r="L1132" t="str">
            <v>GF</v>
          </cell>
          <cell r="M1132" t="str">
            <v>INVERTER</v>
          </cell>
          <cell r="N1132" t="str">
            <v>PCS</v>
          </cell>
          <cell r="O1132">
            <v>109</v>
          </cell>
          <cell r="P1132">
            <v>62</v>
          </cell>
          <cell r="Q1132" t="str">
            <v>NON FUJI ALL</v>
          </cell>
          <cell r="R1132">
            <v>0</v>
          </cell>
          <cell r="S1132">
            <v>62.263199999999998</v>
          </cell>
          <cell r="T1132">
            <v>2615.0544</v>
          </cell>
          <cell r="U1132">
            <v>42</v>
          </cell>
        </row>
        <row r="1133">
          <cell r="A1133" t="str">
            <v>EFL-22G11-4</v>
          </cell>
          <cell r="B1133" t="str">
            <v>GS091160</v>
          </cell>
          <cell r="C1133">
            <v>1</v>
          </cell>
          <cell r="D1133" t="str">
            <v>GI091449</v>
          </cell>
          <cell r="E1133">
            <v>20090327</v>
          </cell>
          <cell r="F1133" t="str">
            <v>4540</v>
          </cell>
          <cell r="G1133" t="str">
            <v>PETER ELECTRONIC GMBH &amp; CO. KG</v>
          </cell>
          <cell r="H1133" t="str">
            <v>STOCK SALES</v>
          </cell>
          <cell r="I1133">
            <v>58</v>
          </cell>
          <cell r="J1133" t="str">
            <v>Mar-2009</v>
          </cell>
          <cell r="K1133" t="str">
            <v>Mar-2009</v>
          </cell>
          <cell r="L1133" t="str">
            <v>GF</v>
          </cell>
          <cell r="M1133" t="str">
            <v>INVERTER</v>
          </cell>
          <cell r="N1133" t="str">
            <v>PCS</v>
          </cell>
          <cell r="O1133">
            <v>109</v>
          </cell>
          <cell r="P1133">
            <v>62</v>
          </cell>
          <cell r="Q1133" t="str">
            <v>NON FUJI ALL</v>
          </cell>
          <cell r="R1133">
            <v>0</v>
          </cell>
          <cell r="S1133">
            <v>62.263199999999998</v>
          </cell>
          <cell r="T1133">
            <v>62.263199999999998</v>
          </cell>
          <cell r="U1133">
            <v>1</v>
          </cell>
        </row>
        <row r="1134">
          <cell r="A1134" t="str">
            <v>EFL-22G11-4</v>
          </cell>
          <cell r="B1134" t="str">
            <v>GS091164</v>
          </cell>
          <cell r="C1134">
            <v>2</v>
          </cell>
          <cell r="D1134" t="str">
            <v>GI091453</v>
          </cell>
          <cell r="E1134">
            <v>20090327</v>
          </cell>
          <cell r="F1134" t="str">
            <v>1148</v>
          </cell>
          <cell r="G1134" t="str">
            <v>VERMEIRE TRANSMISSIONS</v>
          </cell>
          <cell r="H1134" t="str">
            <v>STOCK SALES</v>
          </cell>
          <cell r="I1134">
            <v>57</v>
          </cell>
          <cell r="J1134" t="str">
            <v>Mar-2009</v>
          </cell>
          <cell r="K1134" t="str">
            <v>Mar-2009</v>
          </cell>
          <cell r="L1134" t="str">
            <v>GF</v>
          </cell>
          <cell r="M1134" t="str">
            <v>INVERTER</v>
          </cell>
          <cell r="N1134" t="str">
            <v>PCS</v>
          </cell>
          <cell r="O1134">
            <v>109</v>
          </cell>
          <cell r="P1134">
            <v>62</v>
          </cell>
          <cell r="Q1134" t="str">
            <v>NON FUJI ALL</v>
          </cell>
          <cell r="R1134">
            <v>0</v>
          </cell>
          <cell r="S1134">
            <v>62.263199999999998</v>
          </cell>
          <cell r="T1134">
            <v>62.263199999999998</v>
          </cell>
          <cell r="U1134">
            <v>1</v>
          </cell>
        </row>
        <row r="1135">
          <cell r="A1135" t="str">
            <v>EFL-22G11-4</v>
          </cell>
          <cell r="B1135" t="str">
            <v>GS091206</v>
          </cell>
          <cell r="C1135">
            <v>2</v>
          </cell>
          <cell r="D1135" t="str">
            <v>GI091479</v>
          </cell>
          <cell r="E1135">
            <v>20090331</v>
          </cell>
          <cell r="F1135" t="str">
            <v>7097</v>
          </cell>
          <cell r="G1135" t="str">
            <v>ATB BENELUX B.V.</v>
          </cell>
          <cell r="H1135" t="str">
            <v>STOCK SALES</v>
          </cell>
          <cell r="I1135">
            <v>56</v>
          </cell>
          <cell r="J1135" t="str">
            <v>Mar-2009</v>
          </cell>
          <cell r="K1135" t="str">
            <v>Mar-2009</v>
          </cell>
          <cell r="L1135" t="str">
            <v>GF</v>
          </cell>
          <cell r="M1135" t="str">
            <v>INVERTER</v>
          </cell>
          <cell r="N1135" t="str">
            <v>PCS</v>
          </cell>
          <cell r="O1135">
            <v>109</v>
          </cell>
          <cell r="P1135">
            <v>62</v>
          </cell>
          <cell r="Q1135" t="str">
            <v>NON FUJI ALL</v>
          </cell>
          <cell r="R1135">
            <v>0</v>
          </cell>
          <cell r="S1135">
            <v>62.263199999999998</v>
          </cell>
          <cell r="T1135">
            <v>62.263199999999998</v>
          </cell>
          <cell r="U1135">
            <v>1</v>
          </cell>
        </row>
        <row r="1136">
          <cell r="A1136" t="str">
            <v>ES-CV</v>
          </cell>
          <cell r="B1136" t="str">
            <v>GS090950</v>
          </cell>
          <cell r="C1136">
            <v>7</v>
          </cell>
          <cell r="D1136" t="str">
            <v>GI091221</v>
          </cell>
          <cell r="E1136">
            <v>20090317</v>
          </cell>
          <cell r="F1136" t="str">
            <v>7957</v>
          </cell>
          <cell r="G1136" t="str">
            <v>SCHMITT AUFZ?GE GMBH</v>
          </cell>
          <cell r="H1136" t="str">
            <v>STOCK SALES</v>
          </cell>
          <cell r="I1136">
            <v>185</v>
          </cell>
          <cell r="J1136" t="str">
            <v>Mar-2009</v>
          </cell>
          <cell r="K1136" t="str">
            <v>Mar-2009</v>
          </cell>
          <cell r="L1136" t="str">
            <v>GF</v>
          </cell>
          <cell r="M1136" t="str">
            <v>INVERTER</v>
          </cell>
          <cell r="N1136" t="str">
            <v>PCS</v>
          </cell>
          <cell r="O1136">
            <v>186</v>
          </cell>
          <cell r="P1136">
            <v>4</v>
          </cell>
          <cell r="Q1136" t="str">
            <v>NON FUJI ALL</v>
          </cell>
          <cell r="R1136">
            <v>0</v>
          </cell>
          <cell r="S1136">
            <v>3.8803999999999998</v>
          </cell>
          <cell r="T1136">
            <v>3.8803999999999998</v>
          </cell>
          <cell r="U1136">
            <v>1</v>
          </cell>
        </row>
        <row r="1137">
          <cell r="A1137" t="str">
            <v>ES-CV</v>
          </cell>
          <cell r="B1137" t="str">
            <v>GS090977</v>
          </cell>
          <cell r="C1137">
            <v>6</v>
          </cell>
          <cell r="D1137" t="str">
            <v>GI091426</v>
          </cell>
          <cell r="E1137">
            <v>20090326</v>
          </cell>
          <cell r="F1137" t="str">
            <v>7320</v>
          </cell>
          <cell r="G1137" t="str">
            <v>STRACK LIFT AUTOMATION GMBH</v>
          </cell>
          <cell r="H1137" t="str">
            <v>STOCK SALES</v>
          </cell>
          <cell r="I1137">
            <v>184</v>
          </cell>
          <cell r="J1137" t="str">
            <v>Mar-2009</v>
          </cell>
          <cell r="K1137" t="str">
            <v>Mar-2009</v>
          </cell>
          <cell r="L1137" t="str">
            <v>GF</v>
          </cell>
          <cell r="M1137" t="str">
            <v>INVERTER</v>
          </cell>
          <cell r="N1137" t="str">
            <v>PCS</v>
          </cell>
          <cell r="O1137">
            <v>186</v>
          </cell>
          <cell r="P1137">
            <v>4</v>
          </cell>
          <cell r="Q1137" t="str">
            <v>NON FUJI ALL</v>
          </cell>
          <cell r="R1137">
            <v>0</v>
          </cell>
          <cell r="S1137">
            <v>3.8803999999999998</v>
          </cell>
          <cell r="T1137">
            <v>3.8803999999999998</v>
          </cell>
          <cell r="U1137">
            <v>1</v>
          </cell>
        </row>
        <row r="1138">
          <cell r="A1138" t="str">
            <v>FRN2.2C1E-4E</v>
          </cell>
          <cell r="B1138" t="str">
            <v>GS090834</v>
          </cell>
          <cell r="C1138">
            <v>7</v>
          </cell>
          <cell r="D1138" t="str">
            <v>GI091016</v>
          </cell>
          <cell r="E1138">
            <v>20090305</v>
          </cell>
          <cell r="F1138" t="str">
            <v>7950</v>
          </cell>
          <cell r="G1138" t="str">
            <v>FUJI ELECTRIC FA EUROPE (CH) GMBH</v>
          </cell>
          <cell r="H1138" t="str">
            <v>STOCK SALES</v>
          </cell>
          <cell r="I1138">
            <v>26</v>
          </cell>
          <cell r="J1138" t="str">
            <v>Mar-2009</v>
          </cell>
          <cell r="K1138" t="str">
            <v>Mar-2009</v>
          </cell>
          <cell r="L1138" t="str">
            <v>GF</v>
          </cell>
          <cell r="M1138" t="str">
            <v>INVERTER</v>
          </cell>
          <cell r="N1138" t="str">
            <v>PCS</v>
          </cell>
          <cell r="O1138">
            <v>29</v>
          </cell>
          <cell r="P1138">
            <v>194</v>
          </cell>
          <cell r="Q1138" t="str">
            <v>MINI</v>
          </cell>
          <cell r="R1138">
            <v>0</v>
          </cell>
          <cell r="S1138">
            <v>194.11</v>
          </cell>
          <cell r="T1138">
            <v>582.33000000000004</v>
          </cell>
          <cell r="U1138">
            <v>3</v>
          </cell>
        </row>
        <row r="1139">
          <cell r="A1139" t="str">
            <v>FRN2.2C1E-4E</v>
          </cell>
          <cell r="B1139" t="str">
            <v>GS090913</v>
          </cell>
          <cell r="C1139">
            <v>1</v>
          </cell>
          <cell r="D1139" t="str">
            <v>GI091134</v>
          </cell>
          <cell r="E1139">
            <v>20090310</v>
          </cell>
          <cell r="F1139" t="str">
            <v>7156</v>
          </cell>
          <cell r="G1139" t="str">
            <v>VEIT GMBH</v>
          </cell>
          <cell r="H1139" t="str">
            <v>STOCK SALES</v>
          </cell>
          <cell r="I1139">
            <v>24</v>
          </cell>
          <cell r="J1139" t="str">
            <v>Mar-2009</v>
          </cell>
          <cell r="K1139" t="str">
            <v>Mar-2009</v>
          </cell>
          <cell r="L1139" t="str">
            <v>GF</v>
          </cell>
          <cell r="M1139" t="str">
            <v>INVERTER</v>
          </cell>
          <cell r="N1139" t="str">
            <v>PCS</v>
          </cell>
          <cell r="O1139">
            <v>29</v>
          </cell>
          <cell r="P1139">
            <v>194</v>
          </cell>
          <cell r="Q1139" t="str">
            <v>MINI</v>
          </cell>
          <cell r="R1139">
            <v>0</v>
          </cell>
          <cell r="S1139">
            <v>194.11</v>
          </cell>
          <cell r="T1139">
            <v>388.22</v>
          </cell>
          <cell r="U1139">
            <v>2</v>
          </cell>
        </row>
        <row r="1140">
          <cell r="A1140" t="str">
            <v>FRN2.2C1E-4E</v>
          </cell>
          <cell r="B1140" t="str">
            <v>GS090395</v>
          </cell>
          <cell r="C1140">
            <v>5</v>
          </cell>
          <cell r="D1140" t="str">
            <v>GI091177</v>
          </cell>
          <cell r="E1140">
            <v>20090313</v>
          </cell>
          <cell r="F1140" t="str">
            <v>1301</v>
          </cell>
          <cell r="G1140" t="str">
            <v>MVR - MOTORI, VENTILATORI, RIDUTTORI S.R.L.</v>
          </cell>
          <cell r="H1140" t="str">
            <v>STOCK SALES</v>
          </cell>
          <cell r="I1140">
            <v>14</v>
          </cell>
          <cell r="J1140" t="str">
            <v>Mar-2009</v>
          </cell>
          <cell r="K1140" t="str">
            <v>Mar-2009</v>
          </cell>
          <cell r="L1140" t="str">
            <v>GF</v>
          </cell>
          <cell r="M1140" t="str">
            <v>INVERTER</v>
          </cell>
          <cell r="N1140" t="str">
            <v>PCS</v>
          </cell>
          <cell r="O1140">
            <v>29</v>
          </cell>
          <cell r="P1140">
            <v>194</v>
          </cell>
          <cell r="Q1140" t="str">
            <v>MINI</v>
          </cell>
          <cell r="R1140">
            <v>0</v>
          </cell>
          <cell r="S1140">
            <v>194.11</v>
          </cell>
          <cell r="T1140">
            <v>1941.1</v>
          </cell>
          <cell r="U1140">
            <v>10</v>
          </cell>
        </row>
        <row r="1141">
          <cell r="A1141" t="str">
            <v>FRN2.2C1E-7E</v>
          </cell>
          <cell r="B1141" t="str">
            <v>GS090839</v>
          </cell>
          <cell r="C1141">
            <v>3</v>
          </cell>
          <cell r="D1141" t="str">
            <v>GI091024</v>
          </cell>
          <cell r="E1141">
            <v>20090304</v>
          </cell>
          <cell r="F1141" t="str">
            <v>4351</v>
          </cell>
          <cell r="G1141" t="str">
            <v>ACTION CONTROL B.V.</v>
          </cell>
          <cell r="H1141" t="str">
            <v>STOCK SALES</v>
          </cell>
          <cell r="I1141">
            <v>235</v>
          </cell>
          <cell r="J1141" t="str">
            <v>Mar-2009</v>
          </cell>
          <cell r="K1141" t="str">
            <v>Mar-2009</v>
          </cell>
          <cell r="L1141" t="str">
            <v>GF</v>
          </cell>
          <cell r="M1141" t="str">
            <v>INVERTER</v>
          </cell>
          <cell r="N1141" t="str">
            <v>PCS</v>
          </cell>
          <cell r="O1141">
            <v>241</v>
          </cell>
          <cell r="P1141">
            <v>117</v>
          </cell>
          <cell r="Q1141" t="str">
            <v>MINI</v>
          </cell>
          <cell r="R1141">
            <v>0</v>
          </cell>
          <cell r="S1141">
            <v>117.2598</v>
          </cell>
          <cell r="T1141">
            <v>703.55880000000002</v>
          </cell>
          <cell r="U1141">
            <v>6</v>
          </cell>
        </row>
        <row r="1142">
          <cell r="A1142" t="str">
            <v>FRN2.2C1E-7E</v>
          </cell>
          <cell r="B1142" t="str">
            <v>GS090897</v>
          </cell>
          <cell r="C1142">
            <v>1</v>
          </cell>
          <cell r="D1142" t="str">
            <v>GI091118</v>
          </cell>
          <cell r="E1142">
            <v>20090309</v>
          </cell>
          <cell r="F1142" t="str">
            <v>7820</v>
          </cell>
          <cell r="G1142" t="str">
            <v>DIPL.-ING. PETER ZARDEN</v>
          </cell>
          <cell r="H1142" t="str">
            <v>STOCK SALES</v>
          </cell>
          <cell r="I1142">
            <v>234</v>
          </cell>
          <cell r="J1142" t="str">
            <v>Mar-2009</v>
          </cell>
          <cell r="K1142" t="str">
            <v>Mar-2009</v>
          </cell>
          <cell r="L1142" t="str">
            <v>GF</v>
          </cell>
          <cell r="M1142" t="str">
            <v>INVERTER</v>
          </cell>
          <cell r="N1142" t="str">
            <v>PCS</v>
          </cell>
          <cell r="O1142">
            <v>241</v>
          </cell>
          <cell r="P1142">
            <v>117</v>
          </cell>
          <cell r="Q1142" t="str">
            <v>MINI</v>
          </cell>
          <cell r="R1142">
            <v>0</v>
          </cell>
          <cell r="S1142">
            <v>117.2598</v>
          </cell>
          <cell r="T1142">
            <v>117.2598</v>
          </cell>
          <cell r="U1142">
            <v>1</v>
          </cell>
        </row>
        <row r="1143">
          <cell r="A1143" t="str">
            <v>FRN2.2C1E-7E</v>
          </cell>
          <cell r="B1143" t="str">
            <v>GS091068</v>
          </cell>
          <cell r="C1143">
            <v>2</v>
          </cell>
          <cell r="D1143" t="str">
            <v>GI091315</v>
          </cell>
          <cell r="E1143">
            <v>20090323</v>
          </cell>
          <cell r="F1143" t="str">
            <v>7271</v>
          </cell>
          <cell r="G1143" t="str">
            <v>LOENNE SCANDINAVIA A. S. (S)</v>
          </cell>
          <cell r="H1143" t="str">
            <v>STOCK SALES</v>
          </cell>
          <cell r="I1143">
            <v>214</v>
          </cell>
          <cell r="J1143" t="str">
            <v>Mar-2009</v>
          </cell>
          <cell r="K1143" t="str">
            <v>Mar-2009</v>
          </cell>
          <cell r="L1143" t="str">
            <v>GF</v>
          </cell>
          <cell r="M1143" t="str">
            <v>INVERTER</v>
          </cell>
          <cell r="N1143" t="str">
            <v>PCS</v>
          </cell>
          <cell r="O1143">
            <v>241</v>
          </cell>
          <cell r="P1143">
            <v>117</v>
          </cell>
          <cell r="Q1143" t="str">
            <v>MINI</v>
          </cell>
          <cell r="R1143">
            <v>0</v>
          </cell>
          <cell r="S1143">
            <v>117.2598</v>
          </cell>
          <cell r="T1143">
            <v>2345.1959999999999</v>
          </cell>
          <cell r="U1143">
            <v>20</v>
          </cell>
        </row>
        <row r="1144">
          <cell r="A1144" t="str">
            <v>FRN2.2C1E-7E</v>
          </cell>
          <cell r="B1144" t="str">
            <v>GS091170</v>
          </cell>
          <cell r="C1144">
            <v>4</v>
          </cell>
          <cell r="D1144" t="str">
            <v>GI091460</v>
          </cell>
          <cell r="E1144">
            <v>20090330</v>
          </cell>
          <cell r="F1144" t="str">
            <v>4060</v>
          </cell>
          <cell r="G1144" t="str">
            <v>LOENNE SCANDINAVIA A.S. (N)</v>
          </cell>
          <cell r="H1144" t="str">
            <v>STOCK SALES</v>
          </cell>
          <cell r="I1144">
            <v>212</v>
          </cell>
          <cell r="J1144" t="str">
            <v>Mar-2009</v>
          </cell>
          <cell r="K1144" t="str">
            <v>Mar-2009</v>
          </cell>
          <cell r="L1144" t="str">
            <v>GF</v>
          </cell>
          <cell r="M1144" t="str">
            <v>INVERTER</v>
          </cell>
          <cell r="N1144" t="str">
            <v>PCS</v>
          </cell>
          <cell r="O1144">
            <v>241</v>
          </cell>
          <cell r="P1144">
            <v>117</v>
          </cell>
          <cell r="Q1144" t="str">
            <v>MINI</v>
          </cell>
          <cell r="R1144">
            <v>0</v>
          </cell>
          <cell r="S1144">
            <v>117.2598</v>
          </cell>
          <cell r="T1144">
            <v>234.5196</v>
          </cell>
          <cell r="U1144">
            <v>2</v>
          </cell>
        </row>
        <row r="1145">
          <cell r="A1145" t="str">
            <v>FRN2.2C1S-4E</v>
          </cell>
          <cell r="B1145" t="str">
            <v>GS090922</v>
          </cell>
          <cell r="C1145">
            <v>1</v>
          </cell>
          <cell r="D1145" t="str">
            <v>GI091142</v>
          </cell>
          <cell r="E1145">
            <v>20090311</v>
          </cell>
          <cell r="F1145" t="str">
            <v>7095</v>
          </cell>
          <cell r="G1145" t="str">
            <v>FUJI ELECTRIC FRANCE S.A.</v>
          </cell>
          <cell r="H1145" t="str">
            <v>STOCK SALES</v>
          </cell>
          <cell r="I1145">
            <v>130</v>
          </cell>
          <cell r="J1145" t="str">
            <v>Mar-2009</v>
          </cell>
          <cell r="K1145" t="str">
            <v>Mar-2009</v>
          </cell>
          <cell r="L1145" t="str">
            <v>GF</v>
          </cell>
          <cell r="M1145" t="str">
            <v>INVERTER</v>
          </cell>
          <cell r="N1145" t="str">
            <v>PCS</v>
          </cell>
          <cell r="O1145">
            <v>132</v>
          </cell>
          <cell r="P1145">
            <v>170</v>
          </cell>
          <cell r="Q1145" t="str">
            <v>MINI</v>
          </cell>
          <cell r="R1145">
            <v>0</v>
          </cell>
          <cell r="S1145">
            <v>170.3116</v>
          </cell>
          <cell r="T1145">
            <v>340.6232</v>
          </cell>
          <cell r="U1145">
            <v>2</v>
          </cell>
        </row>
        <row r="1146">
          <cell r="A1146" t="str">
            <v>FRN2.2C1S-4E</v>
          </cell>
          <cell r="B1146" t="str">
            <v>GS091024</v>
          </cell>
          <cell r="C1146">
            <v>5</v>
          </cell>
          <cell r="D1146" t="str">
            <v>GI091284</v>
          </cell>
          <cell r="E1146">
            <v>20090320</v>
          </cell>
          <cell r="F1146" t="str">
            <v>7506</v>
          </cell>
          <cell r="G1146" t="str">
            <v>ELECTROBLUE SRL</v>
          </cell>
          <cell r="H1146" t="str">
            <v>STOCK SALES</v>
          </cell>
          <cell r="I1146">
            <v>125</v>
          </cell>
          <cell r="J1146" t="str">
            <v>Mar-2009</v>
          </cell>
          <cell r="K1146" t="str">
            <v>Mar-2009</v>
          </cell>
          <cell r="L1146" t="str">
            <v>GF</v>
          </cell>
          <cell r="M1146" t="str">
            <v>INVERTER</v>
          </cell>
          <cell r="N1146" t="str">
            <v>PCS</v>
          </cell>
          <cell r="O1146">
            <v>132</v>
          </cell>
          <cell r="P1146">
            <v>170</v>
          </cell>
          <cell r="Q1146" t="str">
            <v>MINI</v>
          </cell>
          <cell r="R1146">
            <v>0</v>
          </cell>
          <cell r="S1146">
            <v>170.3116</v>
          </cell>
          <cell r="T1146">
            <v>851.55799999999999</v>
          </cell>
          <cell r="U1146">
            <v>5</v>
          </cell>
        </row>
        <row r="1147">
          <cell r="A1147" t="str">
            <v>FRN2.2C1S-4E</v>
          </cell>
          <cell r="B1147" t="str">
            <v>GS091072</v>
          </cell>
          <cell r="C1147">
            <v>5</v>
          </cell>
          <cell r="D1147" t="str">
            <v>GI091340</v>
          </cell>
          <cell r="E1147">
            <v>20090323</v>
          </cell>
          <cell r="F1147" t="str">
            <v>4080</v>
          </cell>
          <cell r="G1147" t="str">
            <v>SIDE SERVICIO INDUSTRIAL DE ELECTRONICA SA</v>
          </cell>
          <cell r="H1147" t="str">
            <v>STOCK SALES</v>
          </cell>
          <cell r="I1147">
            <v>120</v>
          </cell>
          <cell r="J1147" t="str">
            <v>Mar-2009</v>
          </cell>
          <cell r="K1147" t="str">
            <v>Mar-2009</v>
          </cell>
          <cell r="L1147" t="str">
            <v>GF</v>
          </cell>
          <cell r="M1147" t="str">
            <v>INVERTER</v>
          </cell>
          <cell r="N1147" t="str">
            <v>PCS</v>
          </cell>
          <cell r="O1147">
            <v>132</v>
          </cell>
          <cell r="P1147">
            <v>170</v>
          </cell>
          <cell r="Q1147" t="str">
            <v>MINI</v>
          </cell>
          <cell r="R1147">
            <v>0</v>
          </cell>
          <cell r="S1147">
            <v>170.3116</v>
          </cell>
          <cell r="T1147">
            <v>851.55799999999999</v>
          </cell>
          <cell r="U1147">
            <v>5</v>
          </cell>
        </row>
        <row r="1148">
          <cell r="A1148" t="str">
            <v>FRN2.2C1S-7E</v>
          </cell>
          <cell r="B1148" t="str">
            <v>GS090817</v>
          </cell>
          <cell r="C1148">
            <v>2</v>
          </cell>
          <cell r="D1148" t="str">
            <v>GI090991</v>
          </cell>
          <cell r="E1148">
            <v>20090304</v>
          </cell>
          <cell r="F1148" t="str">
            <v>4080</v>
          </cell>
          <cell r="G1148" t="str">
            <v>SIDE SERVICIO INDUSTRIAL DE ELECTRONICA SA</v>
          </cell>
          <cell r="H1148" t="str">
            <v>STOCK SALES</v>
          </cell>
          <cell r="I1148">
            <v>423</v>
          </cell>
          <cell r="J1148" t="str">
            <v>Mar-2009</v>
          </cell>
          <cell r="K1148" t="str">
            <v>Mar-2009</v>
          </cell>
          <cell r="L1148" t="str">
            <v>GF</v>
          </cell>
          <cell r="M1148" t="str">
            <v>INVERTER</v>
          </cell>
          <cell r="N1148" t="str">
            <v>PCS</v>
          </cell>
          <cell r="O1148">
            <v>433</v>
          </cell>
          <cell r="P1148">
            <v>103</v>
          </cell>
          <cell r="Q1148" t="str">
            <v>MINI</v>
          </cell>
          <cell r="R1148">
            <v>0</v>
          </cell>
          <cell r="S1148">
            <v>102.7265</v>
          </cell>
          <cell r="T1148">
            <v>1027.2650000000001</v>
          </cell>
          <cell r="U1148">
            <v>10</v>
          </cell>
        </row>
        <row r="1149">
          <cell r="A1149" t="str">
            <v>FRN2.2C1S-7E</v>
          </cell>
          <cell r="B1149" t="str">
            <v>GS090914</v>
          </cell>
          <cell r="C1149">
            <v>1</v>
          </cell>
          <cell r="D1149" t="str">
            <v>GI091135</v>
          </cell>
          <cell r="E1149">
            <v>20090311</v>
          </cell>
          <cell r="F1149" t="str">
            <v>7016</v>
          </cell>
          <cell r="G1149" t="str">
            <v>WALTER MEILE GMBH</v>
          </cell>
          <cell r="H1149" t="str">
            <v>STOCK SALES</v>
          </cell>
          <cell r="I1149">
            <v>418</v>
          </cell>
          <cell r="J1149" t="str">
            <v>Mar-2009</v>
          </cell>
          <cell r="K1149" t="str">
            <v>Mar-2009</v>
          </cell>
          <cell r="L1149" t="str">
            <v>GF</v>
          </cell>
          <cell r="M1149" t="str">
            <v>INVERTER</v>
          </cell>
          <cell r="N1149" t="str">
            <v>PCS</v>
          </cell>
          <cell r="O1149">
            <v>433</v>
          </cell>
          <cell r="P1149">
            <v>103</v>
          </cell>
          <cell r="Q1149" t="str">
            <v>MINI</v>
          </cell>
          <cell r="R1149">
            <v>0</v>
          </cell>
          <cell r="S1149">
            <v>102.7265</v>
          </cell>
          <cell r="T1149">
            <v>513.63250000000005</v>
          </cell>
          <cell r="U1149">
            <v>5</v>
          </cell>
        </row>
        <row r="1150">
          <cell r="A1150" t="str">
            <v>FRN2.2C1S-7E</v>
          </cell>
          <cell r="B1150" t="str">
            <v>GS084159</v>
          </cell>
          <cell r="C1150">
            <v>3</v>
          </cell>
          <cell r="D1150" t="str">
            <v>GI086526</v>
          </cell>
          <cell r="E1150">
            <v>20090311</v>
          </cell>
          <cell r="F1150" t="str">
            <v>7016</v>
          </cell>
          <cell r="G1150" t="str">
            <v>WALTER MEILE GMBH</v>
          </cell>
          <cell r="H1150" t="str">
            <v>STOCK SALES</v>
          </cell>
          <cell r="I1150">
            <v>414</v>
          </cell>
          <cell r="J1150" t="str">
            <v>Mar-2009</v>
          </cell>
          <cell r="K1150" t="str">
            <v>Mar-2009</v>
          </cell>
          <cell r="L1150" t="str">
            <v>GF</v>
          </cell>
          <cell r="M1150" t="str">
            <v>INVERTER</v>
          </cell>
          <cell r="N1150" t="str">
            <v>PCS</v>
          </cell>
          <cell r="O1150">
            <v>433</v>
          </cell>
          <cell r="P1150">
            <v>103</v>
          </cell>
          <cell r="Q1150" t="str">
            <v>MINI</v>
          </cell>
          <cell r="R1150">
            <v>0</v>
          </cell>
          <cell r="S1150">
            <v>102.7265</v>
          </cell>
          <cell r="T1150">
            <v>410.90600000000001</v>
          </cell>
          <cell r="U1150">
            <v>4</v>
          </cell>
        </row>
        <row r="1151">
          <cell r="A1151" t="str">
            <v>FRN2.2C1S-7E</v>
          </cell>
          <cell r="B1151" t="str">
            <v>GS091024</v>
          </cell>
          <cell r="C1151">
            <v>6</v>
          </cell>
          <cell r="D1151" t="str">
            <v>GI091284</v>
          </cell>
          <cell r="E1151">
            <v>20090320</v>
          </cell>
          <cell r="F1151" t="str">
            <v>7506</v>
          </cell>
          <cell r="G1151" t="str">
            <v>ELECTROBLUE SRL</v>
          </cell>
          <cell r="H1151" t="str">
            <v>STOCK SALES</v>
          </cell>
          <cell r="I1151">
            <v>412</v>
          </cell>
          <cell r="J1151" t="str">
            <v>Mar-2009</v>
          </cell>
          <cell r="K1151" t="str">
            <v>Mar-2009</v>
          </cell>
          <cell r="L1151" t="str">
            <v>GF</v>
          </cell>
          <cell r="M1151" t="str">
            <v>INVERTER</v>
          </cell>
          <cell r="N1151" t="str">
            <v>PCS</v>
          </cell>
          <cell r="O1151">
            <v>433</v>
          </cell>
          <cell r="P1151">
            <v>103</v>
          </cell>
          <cell r="Q1151" t="str">
            <v>MINI</v>
          </cell>
          <cell r="R1151">
            <v>0</v>
          </cell>
          <cell r="S1151">
            <v>102.7265</v>
          </cell>
          <cell r="T1151">
            <v>205.453</v>
          </cell>
          <cell r="U1151">
            <v>2</v>
          </cell>
        </row>
        <row r="1152">
          <cell r="A1152" t="str">
            <v>FRN4.0C1S-4E</v>
          </cell>
          <cell r="B1152" t="str">
            <v>GS091024</v>
          </cell>
          <cell r="C1152">
            <v>7</v>
          </cell>
          <cell r="D1152" t="str">
            <v>GI091284</v>
          </cell>
          <cell r="E1152">
            <v>20090320</v>
          </cell>
          <cell r="F1152" t="str">
            <v>7506</v>
          </cell>
          <cell r="G1152" t="str">
            <v>ELECTROBLUE SRL</v>
          </cell>
          <cell r="H1152" t="str">
            <v>STOCK SALES</v>
          </cell>
          <cell r="I1152">
            <v>203</v>
          </cell>
          <cell r="J1152" t="str">
            <v>Mar-2009</v>
          </cell>
          <cell r="K1152" t="str">
            <v>Mar-2009</v>
          </cell>
          <cell r="L1152" t="str">
            <v>GF</v>
          </cell>
          <cell r="M1152" t="str">
            <v>INVERTER</v>
          </cell>
          <cell r="N1152" t="str">
            <v>PCS</v>
          </cell>
          <cell r="O1152">
            <v>205</v>
          </cell>
          <cell r="P1152">
            <v>209</v>
          </cell>
          <cell r="Q1152" t="str">
            <v>MINI</v>
          </cell>
          <cell r="R1152">
            <v>0</v>
          </cell>
          <cell r="S1152">
            <v>209.2278</v>
          </cell>
          <cell r="T1152">
            <v>418.4556</v>
          </cell>
          <cell r="U1152">
            <v>2</v>
          </cell>
        </row>
        <row r="1153">
          <cell r="A1153" t="str">
            <v>FRN4.0C1S-4E</v>
          </cell>
          <cell r="B1153" t="str">
            <v>GS091092</v>
          </cell>
          <cell r="C1153">
            <v>3</v>
          </cell>
          <cell r="D1153" t="str">
            <v>GI091350</v>
          </cell>
          <cell r="E1153">
            <v>20090323</v>
          </cell>
          <cell r="F1153" t="str">
            <v>1301</v>
          </cell>
          <cell r="G1153" t="str">
            <v>MVR - MOTORI, VENTILATORI, RIDUTTORI S.R.L.</v>
          </cell>
          <cell r="H1153" t="str">
            <v>STOCK SALES</v>
          </cell>
          <cell r="I1153">
            <v>202</v>
          </cell>
          <cell r="J1153" t="str">
            <v>Mar-2009</v>
          </cell>
          <cell r="K1153" t="str">
            <v>Mar-2009</v>
          </cell>
          <cell r="L1153" t="str">
            <v>GF</v>
          </cell>
          <cell r="M1153" t="str">
            <v>INVERTER</v>
          </cell>
          <cell r="N1153" t="str">
            <v>PCS</v>
          </cell>
          <cell r="O1153">
            <v>205</v>
          </cell>
          <cell r="P1153">
            <v>209</v>
          </cell>
          <cell r="Q1153" t="str">
            <v>MINI</v>
          </cell>
          <cell r="R1153">
            <v>0</v>
          </cell>
          <cell r="S1153">
            <v>209.2278</v>
          </cell>
          <cell r="T1153">
            <v>209.2278</v>
          </cell>
          <cell r="U1153">
            <v>1</v>
          </cell>
        </row>
        <row r="1154">
          <cell r="A1154" t="str">
            <v>FRN4.0C1S-4E</v>
          </cell>
          <cell r="B1154" t="str">
            <v>GS091072</v>
          </cell>
          <cell r="C1154">
            <v>6</v>
          </cell>
          <cell r="D1154" t="str">
            <v>GI091340</v>
          </cell>
          <cell r="E1154">
            <v>20090323</v>
          </cell>
          <cell r="F1154" t="str">
            <v>4080</v>
          </cell>
          <cell r="G1154" t="str">
            <v>SIDE SERVICIO INDUSTRIAL DE ELECTRONICA SA</v>
          </cell>
          <cell r="H1154" t="str">
            <v>STOCK SALES</v>
          </cell>
          <cell r="I1154">
            <v>197</v>
          </cell>
          <cell r="J1154" t="str">
            <v>Mar-2009</v>
          </cell>
          <cell r="K1154" t="str">
            <v>Mar-2009</v>
          </cell>
          <cell r="L1154" t="str">
            <v>GF</v>
          </cell>
          <cell r="M1154" t="str">
            <v>INVERTER</v>
          </cell>
          <cell r="N1154" t="str">
            <v>PCS</v>
          </cell>
          <cell r="O1154">
            <v>205</v>
          </cell>
          <cell r="P1154">
            <v>209</v>
          </cell>
          <cell r="Q1154" t="str">
            <v>MINI</v>
          </cell>
          <cell r="R1154">
            <v>0</v>
          </cell>
          <cell r="S1154">
            <v>209.2278</v>
          </cell>
          <cell r="T1154">
            <v>1046.1390000000001</v>
          </cell>
          <cell r="U1154">
            <v>5</v>
          </cell>
        </row>
        <row r="1155">
          <cell r="A1155" t="str">
            <v>FRN4.0C1S-4E</v>
          </cell>
          <cell r="B1155" t="str">
            <v>GS090728</v>
          </cell>
          <cell r="C1155">
            <v>6</v>
          </cell>
          <cell r="D1155" t="str">
            <v>GI091365</v>
          </cell>
          <cell r="E1155">
            <v>20090324</v>
          </cell>
          <cell r="F1155" t="str">
            <v>7871</v>
          </cell>
          <cell r="G1155" t="str">
            <v>E.P. NORMAND (S.A.) (PTY) LTD T/A</v>
          </cell>
          <cell r="H1155" t="str">
            <v>STOCK SALES</v>
          </cell>
          <cell r="I1155">
            <v>194</v>
          </cell>
          <cell r="J1155" t="str">
            <v>Mar-2009</v>
          </cell>
          <cell r="K1155" t="str">
            <v>Mar-2009</v>
          </cell>
          <cell r="L1155" t="str">
            <v>GF</v>
          </cell>
          <cell r="M1155" t="str">
            <v>INVERTER</v>
          </cell>
          <cell r="N1155" t="str">
            <v>PCS</v>
          </cell>
          <cell r="O1155">
            <v>205</v>
          </cell>
          <cell r="P1155">
            <v>209</v>
          </cell>
          <cell r="Q1155" t="str">
            <v>MINI</v>
          </cell>
          <cell r="R1155">
            <v>0</v>
          </cell>
          <cell r="S1155">
            <v>209.2278</v>
          </cell>
          <cell r="T1155">
            <v>627.68340000000001</v>
          </cell>
          <cell r="U1155">
            <v>3</v>
          </cell>
        </row>
        <row r="1156">
          <cell r="A1156" t="str">
            <v>FRN4.0C1S-4E</v>
          </cell>
          <cell r="B1156" t="str">
            <v>GS083792</v>
          </cell>
          <cell r="C1156">
            <v>10</v>
          </cell>
          <cell r="D1156" t="str">
            <v>GI091491</v>
          </cell>
          <cell r="E1156">
            <v>20090331</v>
          </cell>
          <cell r="F1156" t="str">
            <v>7282</v>
          </cell>
          <cell r="G1156" t="str">
            <v>IES INVERT ELECTRIC SYSTEMS LTD.</v>
          </cell>
          <cell r="H1156" t="str">
            <v>STOCK SALES</v>
          </cell>
          <cell r="I1156">
            <v>192</v>
          </cell>
          <cell r="J1156" t="str">
            <v>Mar-2009</v>
          </cell>
          <cell r="K1156" t="str">
            <v>Mar-2009</v>
          </cell>
          <cell r="L1156" t="str">
            <v>GF</v>
          </cell>
          <cell r="M1156" t="str">
            <v>INVERTER</v>
          </cell>
          <cell r="N1156" t="str">
            <v>PCS</v>
          </cell>
          <cell r="O1156">
            <v>205</v>
          </cell>
          <cell r="P1156">
            <v>209</v>
          </cell>
          <cell r="Q1156" t="str">
            <v>MINI</v>
          </cell>
          <cell r="R1156">
            <v>0</v>
          </cell>
          <cell r="S1156">
            <v>209.2278</v>
          </cell>
          <cell r="T1156">
            <v>418.4556</v>
          </cell>
          <cell r="U1156">
            <v>2</v>
          </cell>
        </row>
        <row r="1157">
          <cell r="A1157" t="str">
            <v>FRN4.0C1S-4E</v>
          </cell>
          <cell r="B1157" t="str">
            <v>GS082857</v>
          </cell>
          <cell r="C1157">
            <v>50</v>
          </cell>
          <cell r="D1157" t="str">
            <v>GI091494</v>
          </cell>
          <cell r="E1157">
            <v>20090331</v>
          </cell>
          <cell r="F1157" t="str">
            <v>7282</v>
          </cell>
          <cell r="G1157" t="str">
            <v>IES INVERT ELECTRIC SYSTEMS LTD.</v>
          </cell>
          <cell r="H1157" t="str">
            <v>STOCK SALES</v>
          </cell>
          <cell r="I1157">
            <v>190</v>
          </cell>
          <cell r="J1157" t="str">
            <v>Mar-2009</v>
          </cell>
          <cell r="K1157" t="str">
            <v>Mar-2009</v>
          </cell>
          <cell r="L1157" t="str">
            <v>GF</v>
          </cell>
          <cell r="M1157" t="str">
            <v>INVERTER</v>
          </cell>
          <cell r="N1157" t="str">
            <v>PCS</v>
          </cell>
          <cell r="O1157">
            <v>205</v>
          </cell>
          <cell r="P1157">
            <v>209</v>
          </cell>
          <cell r="Q1157" t="str">
            <v>MINI</v>
          </cell>
          <cell r="R1157">
            <v>0</v>
          </cell>
          <cell r="S1157">
            <v>209.2278</v>
          </cell>
          <cell r="T1157">
            <v>418.4556</v>
          </cell>
          <cell r="U1157">
            <v>2</v>
          </cell>
        </row>
        <row r="1158">
          <cell r="A1158" t="str">
            <v>FRN0.2E1S-7E</v>
          </cell>
          <cell r="B1158" t="str">
            <v>GS090797</v>
          </cell>
          <cell r="C1158">
            <v>2</v>
          </cell>
          <cell r="D1158" t="str">
            <v>GI090949</v>
          </cell>
          <cell r="E1158">
            <v>20090302</v>
          </cell>
          <cell r="F1158" t="str">
            <v>4810</v>
          </cell>
          <cell r="G1158" t="str">
            <v>SST SERVO-SYSTEMTECHNIK GMBH</v>
          </cell>
          <cell r="H1158" t="str">
            <v>STOCK SALES</v>
          </cell>
          <cell r="I1158">
            <v>33</v>
          </cell>
          <cell r="J1158" t="str">
            <v>Mar-2009</v>
          </cell>
          <cell r="K1158" t="str">
            <v>Mar-2009</v>
          </cell>
          <cell r="L1158" t="str">
            <v>GF</v>
          </cell>
          <cell r="M1158" t="str">
            <v>INVERTER</v>
          </cell>
          <cell r="N1158" t="str">
            <v>PCS</v>
          </cell>
          <cell r="O1158">
            <v>39</v>
          </cell>
          <cell r="P1158">
            <v>83</v>
          </cell>
          <cell r="Q1158" t="str">
            <v>MULTI</v>
          </cell>
          <cell r="R1158">
            <v>0</v>
          </cell>
          <cell r="S1158">
            <v>83.236500000000007</v>
          </cell>
          <cell r="T1158">
            <v>499.41900000000004</v>
          </cell>
          <cell r="U1158">
            <v>6</v>
          </cell>
        </row>
        <row r="1159">
          <cell r="A1159" t="str">
            <v>FRN0.4E1S-2J</v>
          </cell>
          <cell r="B1159" t="str">
            <v>GS083730</v>
          </cell>
          <cell r="C1159">
            <v>1</v>
          </cell>
          <cell r="D1159" t="str">
            <v>GI091363</v>
          </cell>
          <cell r="E1159">
            <v>20090324</v>
          </cell>
          <cell r="F1159" t="str">
            <v>7871</v>
          </cell>
          <cell r="G1159" t="str">
            <v>E.P. NORMAND (S.A.) (PTY) LTD T/A</v>
          </cell>
          <cell r="H1159" t="str">
            <v>STOCK SALES</v>
          </cell>
          <cell r="I1159">
            <v>4</v>
          </cell>
          <cell r="J1159" t="str">
            <v>Mar-2009</v>
          </cell>
          <cell r="K1159" t="str">
            <v>Mar-2009</v>
          </cell>
          <cell r="L1159" t="str">
            <v>GF</v>
          </cell>
          <cell r="M1159" t="str">
            <v>INVERTER</v>
          </cell>
          <cell r="N1159" t="str">
            <v>PCS</v>
          </cell>
          <cell r="O1159">
            <v>5</v>
          </cell>
          <cell r="P1159">
            <v>44</v>
          </cell>
          <cell r="Q1159" t="str">
            <v>MULTI</v>
          </cell>
          <cell r="R1159">
            <v>0</v>
          </cell>
          <cell r="S1159">
            <v>44.0306</v>
          </cell>
          <cell r="T1159">
            <v>44.0306</v>
          </cell>
          <cell r="U1159">
            <v>1</v>
          </cell>
        </row>
        <row r="1160">
          <cell r="A1160" t="str">
            <v>FRN0.4E1S-7E</v>
          </cell>
          <cell r="B1160" t="str">
            <v>GS090839</v>
          </cell>
          <cell r="C1160">
            <v>4</v>
          </cell>
          <cell r="D1160" t="str">
            <v>GI091024</v>
          </cell>
          <cell r="E1160">
            <v>20090304</v>
          </cell>
          <cell r="F1160" t="str">
            <v>4351</v>
          </cell>
          <cell r="G1160" t="str">
            <v>ACTION CONTROL B.V.</v>
          </cell>
          <cell r="H1160" t="str">
            <v>STOCK SALES</v>
          </cell>
          <cell r="I1160">
            <v>391</v>
          </cell>
          <cell r="J1160" t="str">
            <v>Mar-2009</v>
          </cell>
          <cell r="K1160" t="str">
            <v>Mar-2009</v>
          </cell>
          <cell r="L1160" t="str">
            <v>GF</v>
          </cell>
          <cell r="M1160" t="str">
            <v>INVERTER</v>
          </cell>
          <cell r="N1160" t="str">
            <v>PCS</v>
          </cell>
          <cell r="O1160">
            <v>394</v>
          </cell>
          <cell r="P1160">
            <v>91</v>
          </cell>
          <cell r="Q1160" t="str">
            <v>MULTI</v>
          </cell>
          <cell r="R1160">
            <v>0</v>
          </cell>
          <cell r="S1160">
            <v>90.526499999999999</v>
          </cell>
          <cell r="T1160">
            <v>271.5795</v>
          </cell>
          <cell r="U1160">
            <v>3</v>
          </cell>
        </row>
        <row r="1161">
          <cell r="A1161" t="str">
            <v>FRN0.4E1S-7E</v>
          </cell>
          <cell r="B1161" t="str">
            <v>GS090834</v>
          </cell>
          <cell r="C1161">
            <v>2</v>
          </cell>
          <cell r="D1161" t="str">
            <v>GI091016</v>
          </cell>
          <cell r="E1161">
            <v>20090305</v>
          </cell>
          <cell r="F1161" t="str">
            <v>7950</v>
          </cell>
          <cell r="G1161" t="str">
            <v>FUJI ELECTRIC FA EUROPE (CH) GMBH</v>
          </cell>
          <cell r="H1161" t="str">
            <v>STOCK SALES</v>
          </cell>
          <cell r="I1161">
            <v>390</v>
          </cell>
          <cell r="J1161" t="str">
            <v>Mar-2009</v>
          </cell>
          <cell r="K1161" t="str">
            <v>Mar-2009</v>
          </cell>
          <cell r="L1161" t="str">
            <v>GF</v>
          </cell>
          <cell r="M1161" t="str">
            <v>INVERTER</v>
          </cell>
          <cell r="N1161" t="str">
            <v>PCS</v>
          </cell>
          <cell r="O1161">
            <v>394</v>
          </cell>
          <cell r="P1161">
            <v>91</v>
          </cell>
          <cell r="Q1161" t="str">
            <v>MULTI</v>
          </cell>
          <cell r="R1161">
            <v>0</v>
          </cell>
          <cell r="S1161">
            <v>90.526499999999999</v>
          </cell>
          <cell r="T1161">
            <v>90.526499999999999</v>
          </cell>
          <cell r="U1161">
            <v>1</v>
          </cell>
        </row>
        <row r="1162">
          <cell r="A1162" t="str">
            <v>FRN0.4E1S-7E</v>
          </cell>
          <cell r="B1162" t="str">
            <v>GS090895</v>
          </cell>
          <cell r="C1162">
            <v>2</v>
          </cell>
          <cell r="D1162" t="str">
            <v>GI091117</v>
          </cell>
          <cell r="E1162">
            <v>20090310</v>
          </cell>
          <cell r="F1162" t="str">
            <v>7950</v>
          </cell>
          <cell r="G1162" t="str">
            <v>FUJI ELECTRIC FA EUROPE (CH) GMBH</v>
          </cell>
          <cell r="H1162" t="str">
            <v>STOCK SALES</v>
          </cell>
          <cell r="I1162">
            <v>385</v>
          </cell>
          <cell r="J1162" t="str">
            <v>Mar-2009</v>
          </cell>
          <cell r="K1162" t="str">
            <v>Mar-2009</v>
          </cell>
          <cell r="L1162" t="str">
            <v>GF</v>
          </cell>
          <cell r="M1162" t="str">
            <v>INVERTER</v>
          </cell>
          <cell r="N1162" t="str">
            <v>PCS</v>
          </cell>
          <cell r="O1162">
            <v>394</v>
          </cell>
          <cell r="P1162">
            <v>91</v>
          </cell>
          <cell r="Q1162" t="str">
            <v>MULTI</v>
          </cell>
          <cell r="R1162">
            <v>0</v>
          </cell>
          <cell r="S1162">
            <v>90.526499999999999</v>
          </cell>
          <cell r="T1162">
            <v>452.63249999999999</v>
          </cell>
          <cell r="U1162">
            <v>5</v>
          </cell>
        </row>
        <row r="1163">
          <cell r="A1163" t="str">
            <v>FRN0.4E1S-7E</v>
          </cell>
          <cell r="B1163" t="str">
            <v>GS091071</v>
          </cell>
          <cell r="C1163">
            <v>1</v>
          </cell>
          <cell r="D1163" t="str">
            <v>GI091317</v>
          </cell>
          <cell r="E1163">
            <v>20090323</v>
          </cell>
          <cell r="F1163" t="str">
            <v>7950</v>
          </cell>
          <cell r="G1163" t="str">
            <v>FUJI ELECTRIC FA EUROPE (CH) GMBH</v>
          </cell>
          <cell r="H1163" t="str">
            <v>STOCK SALES</v>
          </cell>
          <cell r="I1163">
            <v>384</v>
          </cell>
          <cell r="J1163" t="str">
            <v>Mar-2009</v>
          </cell>
          <cell r="K1163" t="str">
            <v>Mar-2009</v>
          </cell>
          <cell r="L1163" t="str">
            <v>GF</v>
          </cell>
          <cell r="M1163" t="str">
            <v>INVERTER</v>
          </cell>
          <cell r="N1163" t="str">
            <v>PCS</v>
          </cell>
          <cell r="O1163">
            <v>394</v>
          </cell>
          <cell r="P1163">
            <v>91</v>
          </cell>
          <cell r="Q1163" t="str">
            <v>MULTI</v>
          </cell>
          <cell r="R1163">
            <v>0</v>
          </cell>
          <cell r="S1163">
            <v>90.526499999999999</v>
          </cell>
          <cell r="T1163">
            <v>90.526499999999999</v>
          </cell>
          <cell r="U1163">
            <v>1</v>
          </cell>
        </row>
        <row r="1164">
          <cell r="A1164" t="str">
            <v>FRN0.75E1S-7E</v>
          </cell>
          <cell r="B1164" t="str">
            <v>GS091152</v>
          </cell>
          <cell r="C1164">
            <v>1</v>
          </cell>
          <cell r="D1164" t="str">
            <v>GI091438</v>
          </cell>
          <cell r="E1164">
            <v>20090327</v>
          </cell>
          <cell r="F1164" t="str">
            <v>7887</v>
          </cell>
          <cell r="G1164" t="str">
            <v>ERNST PF?FFLE MASCHINENBAU GMBH</v>
          </cell>
          <cell r="H1164" t="str">
            <v>STOCK SALES</v>
          </cell>
          <cell r="I1164">
            <v>719</v>
          </cell>
          <cell r="J1164" t="str">
            <v>Mar-2009</v>
          </cell>
          <cell r="K1164" t="str">
            <v>Mar-2009</v>
          </cell>
          <cell r="L1164" t="str">
            <v>GF</v>
          </cell>
          <cell r="M1164" t="str">
            <v>INVERTER</v>
          </cell>
          <cell r="N1164" t="str">
            <v>PCS</v>
          </cell>
          <cell r="O1164">
            <v>750</v>
          </cell>
          <cell r="P1164">
            <v>94</v>
          </cell>
          <cell r="Q1164" t="str">
            <v>MULTI</v>
          </cell>
          <cell r="R1164">
            <v>0</v>
          </cell>
          <cell r="S1164">
            <v>94.286500000000004</v>
          </cell>
          <cell r="T1164">
            <v>282.85950000000003</v>
          </cell>
          <cell r="U1164">
            <v>3</v>
          </cell>
        </row>
        <row r="1165">
          <cell r="A1165" t="str">
            <v>FRN1.5E1E-4E</v>
          </cell>
          <cell r="B1165" t="str">
            <v>GS090834</v>
          </cell>
          <cell r="C1165">
            <v>5</v>
          </cell>
          <cell r="D1165" t="str">
            <v>GI091016</v>
          </cell>
          <cell r="E1165">
            <v>20090305</v>
          </cell>
          <cell r="F1165" t="str">
            <v>7950</v>
          </cell>
          <cell r="G1165" t="str">
            <v>FUJI ELECTRIC FA EUROPE (CH) GMBH</v>
          </cell>
          <cell r="H1165" t="str">
            <v>STOCK SALES</v>
          </cell>
          <cell r="I1165">
            <v>183</v>
          </cell>
          <cell r="J1165" t="str">
            <v>Mar-2009</v>
          </cell>
          <cell r="K1165" t="str">
            <v>Mar-2009</v>
          </cell>
          <cell r="L1165" t="str">
            <v>GF</v>
          </cell>
          <cell r="M1165" t="str">
            <v>INVERTER</v>
          </cell>
          <cell r="N1165" t="str">
            <v>PCS</v>
          </cell>
          <cell r="O1165">
            <v>184</v>
          </cell>
          <cell r="P1165">
            <v>179</v>
          </cell>
          <cell r="Q1165" t="str">
            <v>MULTI</v>
          </cell>
          <cell r="R1165">
            <v>0</v>
          </cell>
          <cell r="S1165">
            <v>178.53049999999999</v>
          </cell>
          <cell r="T1165">
            <v>178.53049999999999</v>
          </cell>
          <cell r="U1165">
            <v>1</v>
          </cell>
        </row>
        <row r="1166">
          <cell r="A1166" t="str">
            <v>FRN1.5E1E-4E</v>
          </cell>
          <cell r="B1166" t="str">
            <v>GS090881</v>
          </cell>
          <cell r="C1166">
            <v>1</v>
          </cell>
          <cell r="D1166" t="str">
            <v>GI091092</v>
          </cell>
          <cell r="E1166">
            <v>20090306</v>
          </cell>
          <cell r="F1166" t="str">
            <v>4540</v>
          </cell>
          <cell r="G1166" t="str">
            <v>PETER ELECTRONIC GMBH &amp; CO. KG</v>
          </cell>
          <cell r="H1166" t="str">
            <v>STOCK SALES</v>
          </cell>
          <cell r="I1166">
            <v>182</v>
          </cell>
          <cell r="J1166" t="str">
            <v>Mar-2009</v>
          </cell>
          <cell r="K1166" t="str">
            <v>Mar-2009</v>
          </cell>
          <cell r="L1166" t="str">
            <v>GF</v>
          </cell>
          <cell r="M1166" t="str">
            <v>INVERTER</v>
          </cell>
          <cell r="N1166" t="str">
            <v>PCS</v>
          </cell>
          <cell r="O1166">
            <v>184</v>
          </cell>
          <cell r="P1166">
            <v>179</v>
          </cell>
          <cell r="Q1166" t="str">
            <v>MULTI</v>
          </cell>
          <cell r="R1166">
            <v>0</v>
          </cell>
          <cell r="S1166">
            <v>178.53049999999999</v>
          </cell>
          <cell r="T1166">
            <v>178.53049999999999</v>
          </cell>
          <cell r="U1166">
            <v>1</v>
          </cell>
        </row>
        <row r="1167">
          <cell r="A1167" t="str">
            <v>FRN1.5E1E-4E</v>
          </cell>
          <cell r="B1167" t="str">
            <v>GS090895</v>
          </cell>
          <cell r="C1167">
            <v>3</v>
          </cell>
          <cell r="D1167" t="str">
            <v>GI091117</v>
          </cell>
          <cell r="E1167">
            <v>20090310</v>
          </cell>
          <cell r="F1167" t="str">
            <v>7950</v>
          </cell>
          <cell r="G1167" t="str">
            <v>FUJI ELECTRIC FA EUROPE (CH) GMBH</v>
          </cell>
          <cell r="H1167" t="str">
            <v>STOCK SALES</v>
          </cell>
          <cell r="I1167">
            <v>181</v>
          </cell>
          <cell r="J1167" t="str">
            <v>Mar-2009</v>
          </cell>
          <cell r="K1167" t="str">
            <v>Mar-2009</v>
          </cell>
          <cell r="L1167" t="str">
            <v>GF</v>
          </cell>
          <cell r="M1167" t="str">
            <v>INVERTER</v>
          </cell>
          <cell r="N1167" t="str">
            <v>PCS</v>
          </cell>
          <cell r="O1167">
            <v>184</v>
          </cell>
          <cell r="P1167">
            <v>179</v>
          </cell>
          <cell r="Q1167" t="str">
            <v>MULTI</v>
          </cell>
          <cell r="R1167">
            <v>0</v>
          </cell>
          <cell r="S1167">
            <v>178.53049999999999</v>
          </cell>
          <cell r="T1167">
            <v>178.53049999999999</v>
          </cell>
          <cell r="U1167">
            <v>1</v>
          </cell>
        </row>
        <row r="1168">
          <cell r="A1168" t="str">
            <v>FRN1.5E1E-4E</v>
          </cell>
          <cell r="B1168" t="str">
            <v>GS090939</v>
          </cell>
          <cell r="C1168">
            <v>1</v>
          </cell>
          <cell r="D1168" t="str">
            <v>GI091150</v>
          </cell>
          <cell r="E1168">
            <v>20090312</v>
          </cell>
          <cell r="F1168" t="str">
            <v>7274</v>
          </cell>
          <cell r="G1168" t="str">
            <v>SAM GMBH</v>
          </cell>
          <cell r="H1168" t="str">
            <v>STOCK SALES</v>
          </cell>
          <cell r="I1168">
            <v>180</v>
          </cell>
          <cell r="J1168" t="str">
            <v>Mar-2009</v>
          </cell>
          <cell r="K1168" t="str">
            <v>Mar-2009</v>
          </cell>
          <cell r="L1168" t="str">
            <v>GF</v>
          </cell>
          <cell r="M1168" t="str">
            <v>INVERTER</v>
          </cell>
          <cell r="N1168" t="str">
            <v>PCS</v>
          </cell>
          <cell r="O1168">
            <v>184</v>
          </cell>
          <cell r="P1168">
            <v>179</v>
          </cell>
          <cell r="Q1168" t="str">
            <v>MULTI</v>
          </cell>
          <cell r="R1168">
            <v>0</v>
          </cell>
          <cell r="S1168">
            <v>178.53049999999999</v>
          </cell>
          <cell r="T1168">
            <v>178.53049999999999</v>
          </cell>
          <cell r="U1168">
            <v>1</v>
          </cell>
        </row>
        <row r="1169">
          <cell r="A1169" t="str">
            <v>FRN1.5E1E-4E</v>
          </cell>
          <cell r="B1169" t="str">
            <v>GS090967</v>
          </cell>
          <cell r="C1169">
            <v>1</v>
          </cell>
          <cell r="D1169" t="str">
            <v>GI091199</v>
          </cell>
          <cell r="E1169">
            <v>20090313</v>
          </cell>
          <cell r="F1169" t="str">
            <v>7278</v>
          </cell>
          <cell r="G1169" t="str">
            <v>LINOTRONIC GMBH</v>
          </cell>
          <cell r="H1169" t="str">
            <v>STOCK SALES</v>
          </cell>
          <cell r="I1169">
            <v>179</v>
          </cell>
          <cell r="J1169" t="str">
            <v>Mar-2009</v>
          </cell>
          <cell r="K1169" t="str">
            <v>Mar-2009</v>
          </cell>
          <cell r="L1169" t="str">
            <v>GF</v>
          </cell>
          <cell r="M1169" t="str">
            <v>INVERTER</v>
          </cell>
          <cell r="N1169" t="str">
            <v>PCS</v>
          </cell>
          <cell r="O1169">
            <v>184</v>
          </cell>
          <cell r="P1169">
            <v>179</v>
          </cell>
          <cell r="Q1169" t="str">
            <v>MULTI</v>
          </cell>
          <cell r="R1169">
            <v>0</v>
          </cell>
          <cell r="S1169">
            <v>178.53049999999999</v>
          </cell>
          <cell r="T1169">
            <v>178.53049999999999</v>
          </cell>
          <cell r="U1169">
            <v>1</v>
          </cell>
        </row>
        <row r="1170">
          <cell r="A1170" t="str">
            <v>FRN1.5E1E-4E</v>
          </cell>
          <cell r="B1170" t="str">
            <v>GS091068</v>
          </cell>
          <cell r="C1170">
            <v>8</v>
          </cell>
          <cell r="D1170" t="str">
            <v>GI091315</v>
          </cell>
          <cell r="E1170">
            <v>20090323</v>
          </cell>
          <cell r="F1170" t="str">
            <v>7271</v>
          </cell>
          <cell r="G1170" t="str">
            <v>LOENNE SCANDINAVIA A. S. (S)</v>
          </cell>
          <cell r="H1170" t="str">
            <v>STOCK SALES</v>
          </cell>
          <cell r="I1170">
            <v>177</v>
          </cell>
          <cell r="J1170" t="str">
            <v>Mar-2009</v>
          </cell>
          <cell r="K1170" t="str">
            <v>Mar-2009</v>
          </cell>
          <cell r="L1170" t="str">
            <v>GF</v>
          </cell>
          <cell r="M1170" t="str">
            <v>INVERTER</v>
          </cell>
          <cell r="N1170" t="str">
            <v>PCS</v>
          </cell>
          <cell r="O1170">
            <v>184</v>
          </cell>
          <cell r="P1170">
            <v>179</v>
          </cell>
          <cell r="Q1170" t="str">
            <v>MULTI</v>
          </cell>
          <cell r="R1170">
            <v>0</v>
          </cell>
          <cell r="S1170">
            <v>178.53049999999999</v>
          </cell>
          <cell r="T1170">
            <v>357.06099999999998</v>
          </cell>
          <cell r="U1170">
            <v>2</v>
          </cell>
        </row>
        <row r="1171">
          <cell r="A1171" t="str">
            <v>FRN1.5E1S-4E</v>
          </cell>
          <cell r="B1171" t="str">
            <v>GS090874</v>
          </cell>
          <cell r="C1171">
            <v>1</v>
          </cell>
          <cell r="D1171" t="str">
            <v>GI091083</v>
          </cell>
          <cell r="E1171">
            <v>20090306</v>
          </cell>
          <cell r="F1171" t="str">
            <v>4038</v>
          </cell>
          <cell r="G1171" t="str">
            <v>LOSAN PHARMA GMBH</v>
          </cell>
          <cell r="H1171" t="str">
            <v>STOCK SALES</v>
          </cell>
          <cell r="I1171">
            <v>657</v>
          </cell>
          <cell r="J1171" t="str">
            <v>Mar-2009</v>
          </cell>
          <cell r="K1171" t="str">
            <v>Mar-2009</v>
          </cell>
          <cell r="L1171" t="str">
            <v>GF</v>
          </cell>
          <cell r="M1171" t="str">
            <v>INVERTER</v>
          </cell>
          <cell r="N1171" t="str">
            <v>PCS</v>
          </cell>
          <cell r="O1171">
            <v>658</v>
          </cell>
          <cell r="P1171">
            <v>155</v>
          </cell>
          <cell r="Q1171" t="str">
            <v>MULTI</v>
          </cell>
          <cell r="R1171">
            <v>0</v>
          </cell>
          <cell r="S1171">
            <v>154.5497</v>
          </cell>
          <cell r="T1171">
            <v>154.5497</v>
          </cell>
          <cell r="U1171">
            <v>1</v>
          </cell>
        </row>
        <row r="1172">
          <cell r="A1172" t="str">
            <v>FRN1.5E1S-4E</v>
          </cell>
          <cell r="B1172" t="str">
            <v>GS090929</v>
          </cell>
          <cell r="C1172">
            <v>5</v>
          </cell>
          <cell r="D1172" t="str">
            <v>GI091149</v>
          </cell>
          <cell r="E1172">
            <v>20090312</v>
          </cell>
          <cell r="F1172" t="str">
            <v>7097</v>
          </cell>
          <cell r="G1172" t="str">
            <v>ATB BENELUX B.V.</v>
          </cell>
          <cell r="H1172" t="str">
            <v>STOCK SALES</v>
          </cell>
          <cell r="I1172">
            <v>655</v>
          </cell>
          <cell r="J1172" t="str">
            <v>Mar-2009</v>
          </cell>
          <cell r="K1172" t="str">
            <v>Mar-2009</v>
          </cell>
          <cell r="L1172" t="str">
            <v>GF</v>
          </cell>
          <cell r="M1172" t="str">
            <v>INVERTER</v>
          </cell>
          <cell r="N1172" t="str">
            <v>PCS</v>
          </cell>
          <cell r="O1172">
            <v>658</v>
          </cell>
          <cell r="P1172">
            <v>155</v>
          </cell>
          <cell r="Q1172" t="str">
            <v>MULTI</v>
          </cell>
          <cell r="R1172">
            <v>0</v>
          </cell>
          <cell r="S1172">
            <v>154.5497</v>
          </cell>
          <cell r="T1172">
            <v>309.0994</v>
          </cell>
          <cell r="U1172">
            <v>2</v>
          </cell>
        </row>
        <row r="1173">
          <cell r="A1173" t="str">
            <v>FRN1.5E1S-4E</v>
          </cell>
          <cell r="B1173" t="str">
            <v>GS090893</v>
          </cell>
          <cell r="C1173">
            <v>1</v>
          </cell>
          <cell r="D1173" t="str">
            <v>GI091207</v>
          </cell>
          <cell r="E1173">
            <v>20090316</v>
          </cell>
          <cell r="F1173" t="str">
            <v>5200</v>
          </cell>
          <cell r="G1173" t="str">
            <v>A.F. ELECTRONICS MOTOR CONTROL</v>
          </cell>
          <cell r="H1173" t="str">
            <v>STOCK SALES</v>
          </cell>
          <cell r="I1173">
            <v>651</v>
          </cell>
          <cell r="J1173" t="str">
            <v>Mar-2009</v>
          </cell>
          <cell r="K1173" t="str">
            <v>Mar-2009</v>
          </cell>
          <cell r="L1173" t="str">
            <v>GF</v>
          </cell>
          <cell r="M1173" t="str">
            <v>INVERTER</v>
          </cell>
          <cell r="N1173" t="str">
            <v>PCS</v>
          </cell>
          <cell r="O1173">
            <v>658</v>
          </cell>
          <cell r="P1173">
            <v>155</v>
          </cell>
          <cell r="Q1173" t="str">
            <v>MULTI</v>
          </cell>
          <cell r="R1173">
            <v>0</v>
          </cell>
          <cell r="S1173">
            <v>154.5497</v>
          </cell>
          <cell r="T1173">
            <v>618.19880000000001</v>
          </cell>
          <cell r="U1173">
            <v>4</v>
          </cell>
        </row>
        <row r="1174">
          <cell r="A1174" t="str">
            <v>FRN1.5E1S-4E</v>
          </cell>
          <cell r="B1174" t="str">
            <v>GS090978</v>
          </cell>
          <cell r="C1174">
            <v>3</v>
          </cell>
          <cell r="D1174" t="str">
            <v>GI091307</v>
          </cell>
          <cell r="E1174">
            <v>20090325</v>
          </cell>
          <cell r="F1174" t="str">
            <v>7950</v>
          </cell>
          <cell r="G1174" t="str">
            <v>FUJI ELECTRIC FA EUROPE (CH) GMBH</v>
          </cell>
          <cell r="H1174" t="str">
            <v>STOCK SALES</v>
          </cell>
          <cell r="I1174">
            <v>649</v>
          </cell>
          <cell r="J1174" t="str">
            <v>Mar-2009</v>
          </cell>
          <cell r="K1174" t="str">
            <v>Mar-2009</v>
          </cell>
          <cell r="L1174" t="str">
            <v>GF</v>
          </cell>
          <cell r="M1174" t="str">
            <v>INVERTER</v>
          </cell>
          <cell r="N1174" t="str">
            <v>PCS</v>
          </cell>
          <cell r="O1174">
            <v>658</v>
          </cell>
          <cell r="P1174">
            <v>155</v>
          </cell>
          <cell r="Q1174" t="str">
            <v>MULTI</v>
          </cell>
          <cell r="R1174">
            <v>0</v>
          </cell>
          <cell r="S1174">
            <v>154.5497</v>
          </cell>
          <cell r="T1174">
            <v>309.0994</v>
          </cell>
          <cell r="U1174">
            <v>2</v>
          </cell>
        </row>
        <row r="1175">
          <cell r="A1175" t="str">
            <v>FRN1.5E1S-7E</v>
          </cell>
          <cell r="B1175" t="str">
            <v>GS090797</v>
          </cell>
          <cell r="C1175">
            <v>3</v>
          </cell>
          <cell r="D1175" t="str">
            <v>GI090949</v>
          </cell>
          <cell r="E1175">
            <v>20090302</v>
          </cell>
          <cell r="F1175" t="str">
            <v>4810</v>
          </cell>
          <cell r="G1175" t="str">
            <v>SST SERVO-SYSTEMTECHNIK GMBH</v>
          </cell>
          <cell r="H1175" t="str">
            <v>STOCK SALES</v>
          </cell>
          <cell r="I1175">
            <v>473</v>
          </cell>
          <cell r="J1175" t="str">
            <v>Mar-2009</v>
          </cell>
          <cell r="K1175" t="str">
            <v>Mar-2009</v>
          </cell>
          <cell r="L1175" t="str">
            <v>GF</v>
          </cell>
          <cell r="M1175" t="str">
            <v>INVERTER</v>
          </cell>
          <cell r="N1175" t="str">
            <v>PCS</v>
          </cell>
          <cell r="O1175">
            <v>479</v>
          </cell>
          <cell r="P1175">
            <v>111</v>
          </cell>
          <cell r="Q1175" t="str">
            <v>MULTI</v>
          </cell>
          <cell r="R1175">
            <v>0</v>
          </cell>
          <cell r="S1175">
            <v>110.7469</v>
          </cell>
          <cell r="T1175">
            <v>664.48140000000001</v>
          </cell>
          <cell r="U1175">
            <v>6</v>
          </cell>
        </row>
        <row r="1176">
          <cell r="A1176" t="str">
            <v>FRN1.5E1S-7E</v>
          </cell>
          <cell r="B1176" t="str">
            <v>GS090839</v>
          </cell>
          <cell r="C1176">
            <v>7</v>
          </cell>
          <cell r="D1176" t="str">
            <v>GI091024</v>
          </cell>
          <cell r="E1176">
            <v>20090304</v>
          </cell>
          <cell r="F1176" t="str">
            <v>4351</v>
          </cell>
          <cell r="G1176" t="str">
            <v>ACTION CONTROL B.V.</v>
          </cell>
          <cell r="H1176" t="str">
            <v>STOCK SALES</v>
          </cell>
          <cell r="I1176">
            <v>471</v>
          </cell>
          <cell r="J1176" t="str">
            <v>Mar-2009</v>
          </cell>
          <cell r="K1176" t="str">
            <v>Mar-2009</v>
          </cell>
          <cell r="L1176" t="str">
            <v>GF</v>
          </cell>
          <cell r="M1176" t="str">
            <v>INVERTER</v>
          </cell>
          <cell r="N1176" t="str">
            <v>PCS</v>
          </cell>
          <cell r="O1176">
            <v>479</v>
          </cell>
          <cell r="P1176">
            <v>111</v>
          </cell>
          <cell r="Q1176" t="str">
            <v>MULTI</v>
          </cell>
          <cell r="R1176">
            <v>0</v>
          </cell>
          <cell r="S1176">
            <v>110.7469</v>
          </cell>
          <cell r="T1176">
            <v>221.49379999999999</v>
          </cell>
          <cell r="U1176">
            <v>2</v>
          </cell>
        </row>
        <row r="1177">
          <cell r="A1177" t="str">
            <v>FRN1.5E1S-7E</v>
          </cell>
          <cell r="B1177" t="str">
            <v>GS090834</v>
          </cell>
          <cell r="C1177">
            <v>6</v>
          </cell>
          <cell r="D1177" t="str">
            <v>GI091016</v>
          </cell>
          <cell r="E1177">
            <v>20090305</v>
          </cell>
          <cell r="F1177" t="str">
            <v>7950</v>
          </cell>
          <cell r="G1177" t="str">
            <v>FUJI ELECTRIC FA EUROPE (CH) GMBH</v>
          </cell>
          <cell r="H1177" t="str">
            <v>STOCK SALES</v>
          </cell>
          <cell r="I1177">
            <v>470</v>
          </cell>
          <cell r="J1177" t="str">
            <v>Mar-2009</v>
          </cell>
          <cell r="K1177" t="str">
            <v>Mar-2009</v>
          </cell>
          <cell r="L1177" t="str">
            <v>GF</v>
          </cell>
          <cell r="M1177" t="str">
            <v>INVERTER</v>
          </cell>
          <cell r="N1177" t="str">
            <v>PCS</v>
          </cell>
          <cell r="O1177">
            <v>479</v>
          </cell>
          <cell r="P1177">
            <v>111</v>
          </cell>
          <cell r="Q1177" t="str">
            <v>MULTI</v>
          </cell>
          <cell r="R1177">
            <v>0</v>
          </cell>
          <cell r="S1177">
            <v>110.7469</v>
          </cell>
          <cell r="T1177">
            <v>110.7469</v>
          </cell>
          <cell r="U1177">
            <v>1</v>
          </cell>
        </row>
        <row r="1178">
          <cell r="A1178" t="str">
            <v>FRN11E1S-4E</v>
          </cell>
          <cell r="B1178" t="str">
            <v>GS090592</v>
          </cell>
          <cell r="C1178">
            <v>6</v>
          </cell>
          <cell r="D1178" t="str">
            <v>GI091261</v>
          </cell>
          <cell r="E1178">
            <v>20090320</v>
          </cell>
          <cell r="F1178" t="str">
            <v>4080</v>
          </cell>
          <cell r="G1178" t="str">
            <v>SIDE SERVICIO INDUSTRIAL DE ELECTRONICA SA</v>
          </cell>
          <cell r="H1178" t="str">
            <v>STOCK SALES</v>
          </cell>
          <cell r="I1178">
            <v>536</v>
          </cell>
          <cell r="J1178" t="str">
            <v>Mar-2009</v>
          </cell>
          <cell r="K1178" t="str">
            <v>Mar-2009</v>
          </cell>
          <cell r="L1178" t="str">
            <v>GF</v>
          </cell>
          <cell r="M1178" t="str">
            <v>INVERTER</v>
          </cell>
          <cell r="N1178" t="str">
            <v>PCS</v>
          </cell>
          <cell r="O1178">
            <v>539</v>
          </cell>
          <cell r="P1178">
            <v>355</v>
          </cell>
          <cell r="Q1178" t="str">
            <v>MULTI</v>
          </cell>
          <cell r="R1178">
            <v>0</v>
          </cell>
          <cell r="S1178">
            <v>355.03620000000001</v>
          </cell>
          <cell r="T1178">
            <v>355.03620000000001</v>
          </cell>
          <cell r="U1178">
            <v>1</v>
          </cell>
        </row>
        <row r="1179">
          <cell r="A1179" t="str">
            <v>FRN11E1S-4E</v>
          </cell>
          <cell r="B1179" t="str">
            <v>GS091048</v>
          </cell>
          <cell r="C1179">
            <v>2</v>
          </cell>
          <cell r="D1179" t="str">
            <v>GI091300</v>
          </cell>
          <cell r="E1179">
            <v>20090320</v>
          </cell>
          <cell r="F1179" t="str">
            <v>4080</v>
          </cell>
          <cell r="G1179" t="str">
            <v>SIDE SERVICIO INDUSTRIAL DE ELECTRONICA SA</v>
          </cell>
          <cell r="H1179" t="str">
            <v>STOCK SALES</v>
          </cell>
          <cell r="I1179">
            <v>535</v>
          </cell>
          <cell r="J1179" t="str">
            <v>Mar-2009</v>
          </cell>
          <cell r="K1179" t="str">
            <v>Mar-2009</v>
          </cell>
          <cell r="L1179" t="str">
            <v>GF</v>
          </cell>
          <cell r="M1179" t="str">
            <v>INVERTER</v>
          </cell>
          <cell r="N1179" t="str">
            <v>PCS</v>
          </cell>
          <cell r="O1179">
            <v>539</v>
          </cell>
          <cell r="P1179">
            <v>355</v>
          </cell>
          <cell r="Q1179" t="str">
            <v>MULTI</v>
          </cell>
          <cell r="R1179">
            <v>0</v>
          </cell>
          <cell r="S1179">
            <v>355.03620000000001</v>
          </cell>
          <cell r="T1179">
            <v>355.03620000000001</v>
          </cell>
          <cell r="U1179">
            <v>1</v>
          </cell>
        </row>
        <row r="1180">
          <cell r="A1180" t="str">
            <v>FRN11E1S-4LM</v>
          </cell>
          <cell r="B1180" t="str">
            <v>GS090992</v>
          </cell>
          <cell r="C1180">
            <v>5</v>
          </cell>
          <cell r="D1180" t="str">
            <v>GI091368</v>
          </cell>
          <cell r="E1180">
            <v>20090324</v>
          </cell>
          <cell r="F1180" t="str">
            <v>7489</v>
          </cell>
          <cell r="G1180" t="str">
            <v>ALPHA MOTION S. A.</v>
          </cell>
          <cell r="H1180" t="str">
            <v>STOCK SALES</v>
          </cell>
          <cell r="I1180">
            <v>217</v>
          </cell>
          <cell r="J1180" t="str">
            <v>Mar-2009</v>
          </cell>
          <cell r="K1180" t="str">
            <v>Mar-2009</v>
          </cell>
          <cell r="L1180" t="str">
            <v>GF</v>
          </cell>
          <cell r="M1180" t="str">
            <v>INVERTER</v>
          </cell>
          <cell r="N1180" t="str">
            <v>PCS</v>
          </cell>
          <cell r="O1180">
            <v>219</v>
          </cell>
          <cell r="P1180">
            <v>366</v>
          </cell>
          <cell r="Q1180" t="str">
            <v>MULTI</v>
          </cell>
          <cell r="R1180">
            <v>0</v>
          </cell>
          <cell r="S1180">
            <v>365.68610000000001</v>
          </cell>
          <cell r="T1180">
            <v>731.37220000000002</v>
          </cell>
          <cell r="U1180">
            <v>2</v>
          </cell>
        </row>
        <row r="1181">
          <cell r="A1181" t="str">
            <v>FRN11E1S-4LM</v>
          </cell>
          <cell r="B1181" t="str">
            <v>GS091129</v>
          </cell>
          <cell r="C1181">
            <v>1</v>
          </cell>
          <cell r="D1181" t="str">
            <v>GI091393</v>
          </cell>
          <cell r="E1181">
            <v>20090326</v>
          </cell>
          <cell r="F1181" t="str">
            <v>7489</v>
          </cell>
          <cell r="G1181" t="str">
            <v>ALPHA MOTION S. A.</v>
          </cell>
          <cell r="H1181" t="str">
            <v>STOCK SALES</v>
          </cell>
          <cell r="I1181">
            <v>212</v>
          </cell>
          <cell r="J1181" t="str">
            <v>Mar-2009</v>
          </cell>
          <cell r="K1181" t="str">
            <v>Mar-2009</v>
          </cell>
          <cell r="L1181" t="str">
            <v>GF</v>
          </cell>
          <cell r="M1181" t="str">
            <v>INVERTER</v>
          </cell>
          <cell r="N1181" t="str">
            <v>PCS</v>
          </cell>
          <cell r="O1181">
            <v>219</v>
          </cell>
          <cell r="P1181">
            <v>366</v>
          </cell>
          <cell r="Q1181" t="str">
            <v>MULTI</v>
          </cell>
          <cell r="R1181">
            <v>0</v>
          </cell>
          <cell r="S1181">
            <v>365.68610000000001</v>
          </cell>
          <cell r="T1181">
            <v>1828.4304999999999</v>
          </cell>
          <cell r="U1181">
            <v>5</v>
          </cell>
        </row>
        <row r="1182">
          <cell r="A1182" t="str">
            <v>FRN15E1E-4E</v>
          </cell>
          <cell r="B1182" t="str">
            <v>GS091048</v>
          </cell>
          <cell r="C1182">
            <v>7</v>
          </cell>
          <cell r="D1182" t="str">
            <v>GI091300</v>
          </cell>
          <cell r="E1182">
            <v>20090320</v>
          </cell>
          <cell r="F1182" t="str">
            <v>4080</v>
          </cell>
          <cell r="G1182" t="str">
            <v>SIDE SERVICIO INDUSTRIAL DE ELECTRONICA SA</v>
          </cell>
          <cell r="H1182" t="str">
            <v>STOCK SALES</v>
          </cell>
          <cell r="I1182">
            <v>68</v>
          </cell>
          <cell r="J1182" t="str">
            <v>Mar-2009</v>
          </cell>
          <cell r="K1182" t="str">
            <v>Mar-2009</v>
          </cell>
          <cell r="L1182" t="str">
            <v>GF</v>
          </cell>
          <cell r="M1182" t="str">
            <v>INVERTER</v>
          </cell>
          <cell r="N1182" t="str">
            <v>PCS</v>
          </cell>
          <cell r="O1182">
            <v>72</v>
          </cell>
          <cell r="P1182">
            <v>531</v>
          </cell>
          <cell r="Q1182" t="str">
            <v>MULTI</v>
          </cell>
          <cell r="R1182">
            <v>0</v>
          </cell>
          <cell r="S1182">
            <v>530.66920000000005</v>
          </cell>
          <cell r="T1182">
            <v>2122.6768000000002</v>
          </cell>
          <cell r="U1182">
            <v>4</v>
          </cell>
        </row>
        <row r="1183">
          <cell r="A1183" t="str">
            <v>FRN15E1E-4E</v>
          </cell>
          <cell r="B1183" t="str">
            <v>GS090978</v>
          </cell>
          <cell r="C1183">
            <v>4</v>
          </cell>
          <cell r="D1183" t="str">
            <v>GI091307</v>
          </cell>
          <cell r="E1183">
            <v>20090325</v>
          </cell>
          <cell r="F1183" t="str">
            <v>7950</v>
          </cell>
          <cell r="G1183" t="str">
            <v>FUJI ELECTRIC FA EUROPE (CH) GMBH</v>
          </cell>
          <cell r="H1183" t="str">
            <v>STOCK SALES</v>
          </cell>
          <cell r="I1183">
            <v>67</v>
          </cell>
          <cell r="J1183" t="str">
            <v>Mar-2009</v>
          </cell>
          <cell r="K1183" t="str">
            <v>Mar-2009</v>
          </cell>
          <cell r="L1183" t="str">
            <v>GF</v>
          </cell>
          <cell r="M1183" t="str">
            <v>INVERTER</v>
          </cell>
          <cell r="N1183" t="str">
            <v>PCS</v>
          </cell>
          <cell r="O1183">
            <v>72</v>
          </cell>
          <cell r="P1183">
            <v>531</v>
          </cell>
          <cell r="Q1183" t="str">
            <v>MULTI</v>
          </cell>
          <cell r="R1183">
            <v>0</v>
          </cell>
          <cell r="S1183">
            <v>530.66920000000005</v>
          </cell>
          <cell r="T1183">
            <v>530.66920000000005</v>
          </cell>
          <cell r="U1183">
            <v>1</v>
          </cell>
        </row>
        <row r="1184">
          <cell r="A1184" t="str">
            <v>FRN15E1S-2J</v>
          </cell>
          <cell r="B1184" t="str">
            <v>GS090374</v>
          </cell>
          <cell r="C1184">
            <v>10</v>
          </cell>
          <cell r="D1184" t="str">
            <v>GI091341</v>
          </cell>
          <cell r="E1184">
            <v>20090323</v>
          </cell>
          <cell r="F1184" t="str">
            <v>4060</v>
          </cell>
          <cell r="G1184" t="str">
            <v>LOENNE SCANDINAVIA A.S. (N)</v>
          </cell>
          <cell r="H1184" t="str">
            <v>STOCK SALES</v>
          </cell>
          <cell r="I1184">
            <v>4</v>
          </cell>
          <cell r="J1184" t="str">
            <v>Mar-2009</v>
          </cell>
          <cell r="K1184" t="str">
            <v>Mar-2009</v>
          </cell>
          <cell r="L1184" t="str">
            <v>GF</v>
          </cell>
          <cell r="M1184" t="str">
            <v>INVERTER</v>
          </cell>
          <cell r="N1184" t="str">
            <v>PCS</v>
          </cell>
          <cell r="O1184">
            <v>0</v>
          </cell>
          <cell r="P1184">
            <v>513</v>
          </cell>
          <cell r="Q1184" t="str">
            <v>MULTI</v>
          </cell>
          <cell r="R1184">
            <v>0</v>
          </cell>
          <cell r="S1184">
            <v>512.64</v>
          </cell>
          <cell r="T1184">
            <v>512.64</v>
          </cell>
          <cell r="U1184">
            <v>1</v>
          </cell>
        </row>
        <row r="1185">
          <cell r="A1185" t="str">
            <v>FRN15E1S-4E</v>
          </cell>
          <cell r="B1185" t="str">
            <v>GS091024</v>
          </cell>
          <cell r="C1185">
            <v>4</v>
          </cell>
          <cell r="D1185" t="str">
            <v>GI091284</v>
          </cell>
          <cell r="E1185">
            <v>20090320</v>
          </cell>
          <cell r="F1185" t="str">
            <v>7506</v>
          </cell>
          <cell r="G1185" t="str">
            <v>ELECTROBLUE SRL</v>
          </cell>
          <cell r="H1185" t="str">
            <v>STOCK SALES</v>
          </cell>
          <cell r="I1185">
            <v>124</v>
          </cell>
          <cell r="J1185" t="str">
            <v>Mar-2009</v>
          </cell>
          <cell r="K1185" t="str">
            <v>Mar-2009</v>
          </cell>
          <cell r="L1185" t="str">
            <v>GF</v>
          </cell>
          <cell r="M1185" t="str">
            <v>INVERTER</v>
          </cell>
          <cell r="N1185" t="str">
            <v>PCS</v>
          </cell>
          <cell r="O1185">
            <v>125</v>
          </cell>
          <cell r="P1185">
            <v>505</v>
          </cell>
          <cell r="Q1185" t="str">
            <v>MULTI</v>
          </cell>
          <cell r="R1185">
            <v>0</v>
          </cell>
          <cell r="S1185">
            <v>505.07190000000003</v>
          </cell>
          <cell r="T1185">
            <v>505.07190000000003</v>
          </cell>
          <cell r="U1185">
            <v>1</v>
          </cell>
        </row>
        <row r="1186">
          <cell r="A1186" t="str">
            <v>FRN15E1S-4LM</v>
          </cell>
          <cell r="B1186" t="str">
            <v>GS091129</v>
          </cell>
          <cell r="C1186">
            <v>2</v>
          </cell>
          <cell r="D1186" t="str">
            <v>GI091393</v>
          </cell>
          <cell r="E1186">
            <v>20090326</v>
          </cell>
          <cell r="F1186" t="str">
            <v>7489</v>
          </cell>
          <cell r="G1186" t="str">
            <v>ALPHA MOTION S. A.</v>
          </cell>
          <cell r="H1186" t="str">
            <v>STOCK SALES</v>
          </cell>
          <cell r="I1186">
            <v>117</v>
          </cell>
          <cell r="J1186" t="str">
            <v>Mar-2009</v>
          </cell>
          <cell r="K1186" t="str">
            <v>Mar-2009</v>
          </cell>
          <cell r="L1186" t="str">
            <v>GF</v>
          </cell>
          <cell r="M1186" t="str">
            <v>INVERTER</v>
          </cell>
          <cell r="N1186" t="str">
            <v>PCS</v>
          </cell>
          <cell r="O1186">
            <v>122</v>
          </cell>
          <cell r="P1186">
            <v>495</v>
          </cell>
          <cell r="Q1186" t="str">
            <v>MULTI</v>
          </cell>
          <cell r="R1186">
            <v>0</v>
          </cell>
          <cell r="S1186">
            <v>494.92140000000001</v>
          </cell>
          <cell r="T1186">
            <v>2474.607</v>
          </cell>
          <cell r="U1186">
            <v>5</v>
          </cell>
        </row>
        <row r="1187">
          <cell r="A1187" t="str">
            <v>FRN2.2E1E-4E</v>
          </cell>
          <cell r="B1187" t="str">
            <v>GS090834</v>
          </cell>
          <cell r="C1187">
            <v>8</v>
          </cell>
          <cell r="D1187" t="str">
            <v>GI091016</v>
          </cell>
          <cell r="E1187">
            <v>20090305</v>
          </cell>
          <cell r="F1187" t="str">
            <v>7950</v>
          </cell>
          <cell r="G1187" t="str">
            <v>FUJI ELECTRIC FA EUROPE (CH) GMBH</v>
          </cell>
          <cell r="H1187" t="str">
            <v>STOCK SALES</v>
          </cell>
          <cell r="I1187">
            <v>209</v>
          </cell>
          <cell r="J1187" t="str">
            <v>Mar-2009</v>
          </cell>
          <cell r="K1187" t="str">
            <v>Mar-2009</v>
          </cell>
          <cell r="L1187" t="str">
            <v>GF</v>
          </cell>
          <cell r="M1187" t="str">
            <v>INVERTER</v>
          </cell>
          <cell r="N1187" t="str">
            <v>PCS</v>
          </cell>
          <cell r="O1187">
            <v>212</v>
          </cell>
          <cell r="P1187">
            <v>191</v>
          </cell>
          <cell r="Q1187" t="str">
            <v>MULTI</v>
          </cell>
          <cell r="R1187">
            <v>0</v>
          </cell>
          <cell r="S1187">
            <v>191.0326</v>
          </cell>
          <cell r="T1187">
            <v>573.09780000000001</v>
          </cell>
          <cell r="U1187">
            <v>3</v>
          </cell>
        </row>
        <row r="1188">
          <cell r="A1188" t="str">
            <v>FRN2.2E1E-4E</v>
          </cell>
          <cell r="B1188" t="str">
            <v>GS090867</v>
          </cell>
          <cell r="C1188">
            <v>1</v>
          </cell>
          <cell r="D1188" t="str">
            <v>GI091061</v>
          </cell>
          <cell r="E1188">
            <v>20090306</v>
          </cell>
          <cell r="F1188" t="str">
            <v>7950</v>
          </cell>
          <cell r="G1188" t="str">
            <v>FUJI ELECTRIC FA EUROPE (CH) GMBH</v>
          </cell>
          <cell r="H1188" t="str">
            <v>STOCK SALES</v>
          </cell>
          <cell r="I1188">
            <v>208</v>
          </cell>
          <cell r="J1188" t="str">
            <v>Mar-2009</v>
          </cell>
          <cell r="K1188" t="str">
            <v>Mar-2009</v>
          </cell>
          <cell r="L1188" t="str">
            <v>GF</v>
          </cell>
          <cell r="M1188" t="str">
            <v>INVERTER</v>
          </cell>
          <cell r="N1188" t="str">
            <v>PCS</v>
          </cell>
          <cell r="O1188">
            <v>212</v>
          </cell>
          <cell r="P1188">
            <v>191</v>
          </cell>
          <cell r="Q1188" t="str">
            <v>MULTI</v>
          </cell>
          <cell r="R1188">
            <v>0</v>
          </cell>
          <cell r="S1188">
            <v>191.0326</v>
          </cell>
          <cell r="T1188">
            <v>191.0326</v>
          </cell>
          <cell r="U1188">
            <v>1</v>
          </cell>
        </row>
        <row r="1189">
          <cell r="A1189" t="str">
            <v>FRN2.2E1E-4E</v>
          </cell>
          <cell r="B1189" t="str">
            <v>GS091085</v>
          </cell>
          <cell r="C1189">
            <v>2</v>
          </cell>
          <cell r="D1189" t="str">
            <v>GI091339</v>
          </cell>
          <cell r="E1189">
            <v>20090323</v>
          </cell>
          <cell r="F1189" t="str">
            <v>4351</v>
          </cell>
          <cell r="G1189" t="str">
            <v>ACTION CONTROL B.V.</v>
          </cell>
          <cell r="H1189" t="str">
            <v>STOCK SALES</v>
          </cell>
          <cell r="I1189">
            <v>204</v>
          </cell>
          <cell r="J1189" t="str">
            <v>Mar-2009</v>
          </cell>
          <cell r="K1189" t="str">
            <v>Mar-2009</v>
          </cell>
          <cell r="L1189" t="str">
            <v>GF</v>
          </cell>
          <cell r="M1189" t="str">
            <v>INVERTER</v>
          </cell>
          <cell r="N1189" t="str">
            <v>PCS</v>
          </cell>
          <cell r="O1189">
            <v>212</v>
          </cell>
          <cell r="P1189">
            <v>191</v>
          </cell>
          <cell r="Q1189" t="str">
            <v>MULTI</v>
          </cell>
          <cell r="R1189">
            <v>0</v>
          </cell>
          <cell r="S1189">
            <v>191.0326</v>
          </cell>
          <cell r="T1189">
            <v>764.13040000000001</v>
          </cell>
          <cell r="U1189">
            <v>4</v>
          </cell>
        </row>
        <row r="1190">
          <cell r="A1190" t="str">
            <v>FRN2.2E1E-4E</v>
          </cell>
          <cell r="B1190" t="str">
            <v>GS091127</v>
          </cell>
          <cell r="C1190">
            <v>1</v>
          </cell>
          <cell r="D1190" t="str">
            <v>GI091390</v>
          </cell>
          <cell r="E1190">
            <v>20090326</v>
          </cell>
          <cell r="F1190" t="str">
            <v>7525</v>
          </cell>
          <cell r="G1190" t="str">
            <v>IGM ROBOTERSYSTEME GMBH</v>
          </cell>
          <cell r="H1190" t="str">
            <v>STOCK SALES</v>
          </cell>
          <cell r="I1190">
            <v>203</v>
          </cell>
          <cell r="J1190" t="str">
            <v>Mar-2009</v>
          </cell>
          <cell r="K1190" t="str">
            <v>Mar-2009</v>
          </cell>
          <cell r="L1190" t="str">
            <v>GF</v>
          </cell>
          <cell r="M1190" t="str">
            <v>INVERTER</v>
          </cell>
          <cell r="N1190" t="str">
            <v>PCS</v>
          </cell>
          <cell r="O1190">
            <v>212</v>
          </cell>
          <cell r="P1190">
            <v>191</v>
          </cell>
          <cell r="Q1190" t="str">
            <v>MULTI</v>
          </cell>
          <cell r="R1190">
            <v>0</v>
          </cell>
          <cell r="S1190">
            <v>191.0326</v>
          </cell>
          <cell r="T1190">
            <v>191.0326</v>
          </cell>
          <cell r="U1190">
            <v>1</v>
          </cell>
        </row>
        <row r="1191">
          <cell r="A1191" t="str">
            <v>FRN4.0E1E-4E</v>
          </cell>
          <cell r="B1191" t="str">
            <v>GS090978</v>
          </cell>
          <cell r="C1191">
            <v>6</v>
          </cell>
          <cell r="D1191" t="str">
            <v>GI091307</v>
          </cell>
          <cell r="E1191">
            <v>20090325</v>
          </cell>
          <cell r="F1191" t="str">
            <v>7950</v>
          </cell>
          <cell r="G1191" t="str">
            <v>FUJI ELECTRIC FA EUROPE (CH) GMBH</v>
          </cell>
          <cell r="H1191" t="str">
            <v>STOCK SALES</v>
          </cell>
          <cell r="I1191">
            <v>113</v>
          </cell>
          <cell r="J1191" t="str">
            <v>Mar-2009</v>
          </cell>
          <cell r="K1191" t="str">
            <v>Mar-2009</v>
          </cell>
          <cell r="L1191" t="str">
            <v>GF</v>
          </cell>
          <cell r="M1191" t="str">
            <v>INVERTER</v>
          </cell>
          <cell r="N1191" t="str">
            <v>PCS</v>
          </cell>
          <cell r="O1191">
            <v>115</v>
          </cell>
          <cell r="P1191">
            <v>240</v>
          </cell>
          <cell r="Q1191" t="str">
            <v>MULTI</v>
          </cell>
          <cell r="R1191">
            <v>0</v>
          </cell>
          <cell r="S1191">
            <v>239.69309999999999</v>
          </cell>
          <cell r="T1191">
            <v>239.69309999999999</v>
          </cell>
          <cell r="U1191">
            <v>1</v>
          </cell>
        </row>
        <row r="1192">
          <cell r="A1192" t="str">
            <v>FRN4.0E1E-4E</v>
          </cell>
          <cell r="B1192" t="str">
            <v>GS091161</v>
          </cell>
          <cell r="C1192">
            <v>2</v>
          </cell>
          <cell r="D1192" t="str">
            <v>GI091450</v>
          </cell>
          <cell r="E1192">
            <v>20090327</v>
          </cell>
          <cell r="F1192" t="str">
            <v>1148</v>
          </cell>
          <cell r="G1192" t="str">
            <v>VERMEIRE TRANSMISSIONS</v>
          </cell>
          <cell r="H1192" t="str">
            <v>STOCK SALES</v>
          </cell>
          <cell r="I1192">
            <v>108</v>
          </cell>
          <cell r="J1192" t="str">
            <v>Mar-2009</v>
          </cell>
          <cell r="K1192" t="str">
            <v>Mar-2009</v>
          </cell>
          <cell r="L1192" t="str">
            <v>GF</v>
          </cell>
          <cell r="M1192" t="str">
            <v>INVERTER</v>
          </cell>
          <cell r="N1192" t="str">
            <v>PCS</v>
          </cell>
          <cell r="O1192">
            <v>115</v>
          </cell>
          <cell r="P1192">
            <v>240</v>
          </cell>
          <cell r="Q1192" t="str">
            <v>MULTI</v>
          </cell>
          <cell r="R1192">
            <v>0</v>
          </cell>
          <cell r="S1192">
            <v>239.69309999999999</v>
          </cell>
          <cell r="T1192">
            <v>1198.4655</v>
          </cell>
          <cell r="U1192">
            <v>5</v>
          </cell>
        </row>
        <row r="1193">
          <cell r="A1193" t="str">
            <v>FRN4.0E1E-4LM</v>
          </cell>
          <cell r="B1193" t="str">
            <v>GS090890</v>
          </cell>
          <cell r="C1193">
            <v>4</v>
          </cell>
          <cell r="D1193" t="str">
            <v>GI091108</v>
          </cell>
          <cell r="E1193">
            <v>20090309</v>
          </cell>
          <cell r="F1193" t="str">
            <v>7772</v>
          </cell>
          <cell r="G1193" t="str">
            <v>SELE, S.R.L.</v>
          </cell>
          <cell r="H1193" t="str">
            <v>STOCK SALES</v>
          </cell>
          <cell r="I1193">
            <v>106</v>
          </cell>
          <cell r="J1193" t="str">
            <v>Mar-2009</v>
          </cell>
          <cell r="K1193" t="str">
            <v>Mar-2009</v>
          </cell>
          <cell r="L1193" t="str">
            <v>GF</v>
          </cell>
          <cell r="M1193" t="str">
            <v>INVERTER</v>
          </cell>
          <cell r="N1193" t="str">
            <v>PCS</v>
          </cell>
          <cell r="O1193">
            <v>114</v>
          </cell>
          <cell r="P1193">
            <v>237</v>
          </cell>
          <cell r="Q1193" t="str">
            <v>MULTI</v>
          </cell>
          <cell r="R1193">
            <v>0</v>
          </cell>
          <cell r="S1193">
            <v>237.4768</v>
          </cell>
          <cell r="T1193">
            <v>1899.8144</v>
          </cell>
          <cell r="U1193">
            <v>8</v>
          </cell>
        </row>
        <row r="1194">
          <cell r="A1194" t="str">
            <v>FRN4.0E1E-4LM</v>
          </cell>
          <cell r="B1194" t="str">
            <v>GS090994</v>
          </cell>
          <cell r="C1194">
            <v>1</v>
          </cell>
          <cell r="D1194" t="str">
            <v>GI091222</v>
          </cell>
          <cell r="E1194">
            <v>20090317</v>
          </cell>
          <cell r="F1194" t="str">
            <v>4450</v>
          </cell>
          <cell r="G1194" t="str">
            <v>FUJI ELECTRIC FA SUCURSAL EN ESPA?A</v>
          </cell>
          <cell r="H1194" t="str">
            <v>STOCK SALES</v>
          </cell>
          <cell r="I1194">
            <v>101</v>
          </cell>
          <cell r="J1194" t="str">
            <v>Mar-2009</v>
          </cell>
          <cell r="K1194" t="str">
            <v>Mar-2009</v>
          </cell>
          <cell r="L1194" t="str">
            <v>GF</v>
          </cell>
          <cell r="M1194" t="str">
            <v>INVERTER</v>
          </cell>
          <cell r="N1194" t="str">
            <v>PCS</v>
          </cell>
          <cell r="O1194">
            <v>114</v>
          </cell>
          <cell r="P1194">
            <v>237</v>
          </cell>
          <cell r="Q1194" t="str">
            <v>MULTI</v>
          </cell>
          <cell r="R1194">
            <v>0</v>
          </cell>
          <cell r="S1194">
            <v>237.4768</v>
          </cell>
          <cell r="T1194">
            <v>1187.384</v>
          </cell>
          <cell r="U1194">
            <v>5</v>
          </cell>
        </row>
        <row r="1195">
          <cell r="A1195" t="str">
            <v>FRN4.0E1E-4LM</v>
          </cell>
          <cell r="B1195" t="str">
            <v>GS084080</v>
          </cell>
          <cell r="C1195">
            <v>7</v>
          </cell>
          <cell r="D1195" t="str">
            <v>GI091233</v>
          </cell>
          <cell r="E1195">
            <v>20090319</v>
          </cell>
          <cell r="F1195" t="str">
            <v>4450</v>
          </cell>
          <cell r="G1195" t="str">
            <v>FUJI ELECTRIC FA SUCURSAL EN ESPA?A</v>
          </cell>
          <cell r="H1195" t="str">
            <v>STOCK SALES</v>
          </cell>
          <cell r="I1195">
            <v>91</v>
          </cell>
          <cell r="J1195" t="str">
            <v>Mar-2009</v>
          </cell>
          <cell r="K1195" t="str">
            <v>Mar-2009</v>
          </cell>
          <cell r="L1195" t="str">
            <v>GF</v>
          </cell>
          <cell r="M1195" t="str">
            <v>INVERTER</v>
          </cell>
          <cell r="N1195" t="str">
            <v>PCS</v>
          </cell>
          <cell r="O1195">
            <v>114</v>
          </cell>
          <cell r="P1195">
            <v>237</v>
          </cell>
          <cell r="Q1195" t="str">
            <v>MULTI</v>
          </cell>
          <cell r="R1195">
            <v>0</v>
          </cell>
          <cell r="S1195">
            <v>237.4768</v>
          </cell>
          <cell r="T1195">
            <v>2374.768</v>
          </cell>
          <cell r="U1195">
            <v>10</v>
          </cell>
        </row>
        <row r="1196">
          <cell r="A1196" t="str">
            <v>FRN4.0E1E-4LM</v>
          </cell>
          <cell r="B1196" t="str">
            <v>GS091091</v>
          </cell>
          <cell r="C1196">
            <v>1</v>
          </cell>
          <cell r="D1196" t="str">
            <v>GI091349</v>
          </cell>
          <cell r="E1196">
            <v>20090323</v>
          </cell>
          <cell r="F1196" t="str">
            <v>7489</v>
          </cell>
          <cell r="G1196" t="str">
            <v>ALPHA MOTION S. A.</v>
          </cell>
          <cell r="H1196" t="str">
            <v>STOCK SALES</v>
          </cell>
          <cell r="I1196">
            <v>86</v>
          </cell>
          <cell r="J1196" t="str">
            <v>Mar-2009</v>
          </cell>
          <cell r="K1196" t="str">
            <v>Mar-2009</v>
          </cell>
          <cell r="L1196" t="str">
            <v>GF</v>
          </cell>
          <cell r="M1196" t="str">
            <v>INVERTER</v>
          </cell>
          <cell r="N1196" t="str">
            <v>PCS</v>
          </cell>
          <cell r="O1196">
            <v>114</v>
          </cell>
          <cell r="P1196">
            <v>237</v>
          </cell>
          <cell r="Q1196" t="str">
            <v>MULTI</v>
          </cell>
          <cell r="R1196">
            <v>0</v>
          </cell>
          <cell r="S1196">
            <v>237.4768</v>
          </cell>
          <cell r="T1196">
            <v>1187.384</v>
          </cell>
          <cell r="U1196">
            <v>5</v>
          </cell>
        </row>
        <row r="1197">
          <cell r="A1197" t="str">
            <v>FRN4.0E1E-4LM</v>
          </cell>
          <cell r="B1197" t="str">
            <v>GS091089</v>
          </cell>
          <cell r="C1197">
            <v>1</v>
          </cell>
          <cell r="D1197" t="str">
            <v>GI091346</v>
          </cell>
          <cell r="E1197">
            <v>20090323</v>
          </cell>
          <cell r="F1197" t="str">
            <v>7868</v>
          </cell>
          <cell r="G1197" t="str">
            <v>CEA SRL</v>
          </cell>
          <cell r="H1197" t="str">
            <v>STOCK SALES</v>
          </cell>
          <cell r="I1197">
            <v>85</v>
          </cell>
          <cell r="J1197" t="str">
            <v>Mar-2009</v>
          </cell>
          <cell r="K1197" t="str">
            <v>Mar-2009</v>
          </cell>
          <cell r="L1197" t="str">
            <v>GF</v>
          </cell>
          <cell r="M1197" t="str">
            <v>INVERTER</v>
          </cell>
          <cell r="N1197" t="str">
            <v>PCS</v>
          </cell>
          <cell r="O1197">
            <v>114</v>
          </cell>
          <cell r="P1197">
            <v>237</v>
          </cell>
          <cell r="Q1197" t="str">
            <v>MULTI</v>
          </cell>
          <cell r="R1197">
            <v>0</v>
          </cell>
          <cell r="S1197">
            <v>237.4768</v>
          </cell>
          <cell r="T1197">
            <v>237.4768</v>
          </cell>
          <cell r="U1197">
            <v>1</v>
          </cell>
        </row>
        <row r="1198">
          <cell r="A1198" t="str">
            <v>FRN4.0E1E-4LM</v>
          </cell>
          <cell r="B1198" t="str">
            <v>GS091129</v>
          </cell>
          <cell r="C1198">
            <v>4</v>
          </cell>
          <cell r="D1198" t="str">
            <v>GI091393</v>
          </cell>
          <cell r="E1198">
            <v>20090326</v>
          </cell>
          <cell r="F1198" t="str">
            <v>7489</v>
          </cell>
          <cell r="G1198" t="str">
            <v>ALPHA MOTION S. A.</v>
          </cell>
          <cell r="H1198" t="str">
            <v>STOCK SALES</v>
          </cell>
          <cell r="I1198">
            <v>70</v>
          </cell>
          <cell r="J1198" t="str">
            <v>Mar-2009</v>
          </cell>
          <cell r="K1198" t="str">
            <v>Mar-2009</v>
          </cell>
          <cell r="L1198" t="str">
            <v>GF</v>
          </cell>
          <cell r="M1198" t="str">
            <v>INVERTER</v>
          </cell>
          <cell r="N1198" t="str">
            <v>PCS</v>
          </cell>
          <cell r="O1198">
            <v>114</v>
          </cell>
          <cell r="P1198">
            <v>237</v>
          </cell>
          <cell r="Q1198" t="str">
            <v>MULTI</v>
          </cell>
          <cell r="R1198">
            <v>0</v>
          </cell>
          <cell r="S1198">
            <v>237.4768</v>
          </cell>
          <cell r="T1198">
            <v>3562.152</v>
          </cell>
          <cell r="U1198">
            <v>15</v>
          </cell>
        </row>
        <row r="1199">
          <cell r="A1199" t="str">
            <v>FRN4.0E1E-4LM</v>
          </cell>
          <cell r="B1199" t="str">
            <v>GS091033</v>
          </cell>
          <cell r="C1199">
            <v>4</v>
          </cell>
          <cell r="D1199" t="str">
            <v>GI091371</v>
          </cell>
          <cell r="E1199">
            <v>20090327</v>
          </cell>
          <cell r="F1199" t="str">
            <v>7772</v>
          </cell>
          <cell r="G1199" t="str">
            <v>SELE, S.R.L.</v>
          </cell>
          <cell r="H1199" t="str">
            <v>STOCK SALES</v>
          </cell>
          <cell r="I1199">
            <v>66</v>
          </cell>
          <cell r="J1199" t="str">
            <v>Mar-2009</v>
          </cell>
          <cell r="K1199" t="str">
            <v>Mar-2009</v>
          </cell>
          <cell r="L1199" t="str">
            <v>GF</v>
          </cell>
          <cell r="M1199" t="str">
            <v>INVERTER</v>
          </cell>
          <cell r="N1199" t="str">
            <v>PCS</v>
          </cell>
          <cell r="O1199">
            <v>114</v>
          </cell>
          <cell r="P1199">
            <v>237</v>
          </cell>
          <cell r="Q1199" t="str">
            <v>MULTI</v>
          </cell>
          <cell r="R1199">
            <v>0</v>
          </cell>
          <cell r="S1199">
            <v>237.4768</v>
          </cell>
          <cell r="T1199">
            <v>949.90719999999999</v>
          </cell>
          <cell r="U1199">
            <v>4</v>
          </cell>
        </row>
        <row r="1200">
          <cell r="A1200" t="str">
            <v>FRN4.0E1S-4E</v>
          </cell>
          <cell r="B1200" t="str">
            <v>GS090799</v>
          </cell>
          <cell r="C1200">
            <v>1</v>
          </cell>
          <cell r="D1200" t="str">
            <v>GI090952</v>
          </cell>
          <cell r="E1200">
            <v>20090303</v>
          </cell>
          <cell r="F1200" t="str">
            <v>7275</v>
          </cell>
          <cell r="G1200" t="str">
            <v>ALPHA GROUP</v>
          </cell>
          <cell r="H1200" t="str">
            <v>STOCK SALES</v>
          </cell>
          <cell r="I1200">
            <v>456</v>
          </cell>
          <cell r="J1200" t="str">
            <v>Mar-2009</v>
          </cell>
          <cell r="K1200" t="str">
            <v>Mar-2009</v>
          </cell>
          <cell r="L1200" t="str">
            <v>GF</v>
          </cell>
          <cell r="M1200" t="str">
            <v>INVERTER</v>
          </cell>
          <cell r="N1200" t="str">
            <v>PCS</v>
          </cell>
          <cell r="O1200">
            <v>463</v>
          </cell>
          <cell r="P1200">
            <v>242</v>
          </cell>
          <cell r="Q1200" t="str">
            <v>MULTI</v>
          </cell>
          <cell r="R1200">
            <v>0</v>
          </cell>
          <cell r="S1200">
            <v>242.07929999999999</v>
          </cell>
          <cell r="T1200">
            <v>1694.5551</v>
          </cell>
          <cell r="U1200">
            <v>7</v>
          </cell>
        </row>
        <row r="1201">
          <cell r="A1201" t="str">
            <v>FRN4.0E1S-4E</v>
          </cell>
          <cell r="B1201" t="str">
            <v>GS090798</v>
          </cell>
          <cell r="C1201">
            <v>1</v>
          </cell>
          <cell r="D1201" t="str">
            <v>GI091001</v>
          </cell>
          <cell r="E1201">
            <v>20090303</v>
          </cell>
          <cell r="F1201" t="str">
            <v>7760</v>
          </cell>
          <cell r="G1201" t="str">
            <v>BIMEX SRL</v>
          </cell>
          <cell r="H1201" t="str">
            <v>STOCK SALES</v>
          </cell>
          <cell r="I1201">
            <v>453</v>
          </cell>
          <cell r="J1201" t="str">
            <v>Mar-2009</v>
          </cell>
          <cell r="K1201" t="str">
            <v>Mar-2009</v>
          </cell>
          <cell r="L1201" t="str">
            <v>GF</v>
          </cell>
          <cell r="M1201" t="str">
            <v>INVERTER</v>
          </cell>
          <cell r="N1201" t="str">
            <v>PCS</v>
          </cell>
          <cell r="O1201">
            <v>463</v>
          </cell>
          <cell r="P1201">
            <v>242</v>
          </cell>
          <cell r="Q1201" t="str">
            <v>MULTI</v>
          </cell>
          <cell r="R1201">
            <v>0</v>
          </cell>
          <cell r="S1201">
            <v>242.07929999999999</v>
          </cell>
          <cell r="T1201">
            <v>726.23789999999997</v>
          </cell>
          <cell r="U1201">
            <v>3</v>
          </cell>
        </row>
        <row r="1202">
          <cell r="A1202" t="str">
            <v>FRN4.0E1S-4E</v>
          </cell>
          <cell r="B1202" t="str">
            <v>GS090817</v>
          </cell>
          <cell r="C1202">
            <v>1</v>
          </cell>
          <cell r="D1202" t="str">
            <v>GI090991</v>
          </cell>
          <cell r="E1202">
            <v>20090304</v>
          </cell>
          <cell r="F1202" t="str">
            <v>4080</v>
          </cell>
          <cell r="G1202" t="str">
            <v>SIDE SERVICIO INDUSTRIAL DE ELECTRONICA SA</v>
          </cell>
          <cell r="H1202" t="str">
            <v>STOCK SALES</v>
          </cell>
          <cell r="I1202">
            <v>448</v>
          </cell>
          <cell r="J1202" t="str">
            <v>Mar-2009</v>
          </cell>
          <cell r="K1202" t="str">
            <v>Mar-2009</v>
          </cell>
          <cell r="L1202" t="str">
            <v>GF</v>
          </cell>
          <cell r="M1202" t="str">
            <v>INVERTER</v>
          </cell>
          <cell r="N1202" t="str">
            <v>PCS</v>
          </cell>
          <cell r="O1202">
            <v>463</v>
          </cell>
          <cell r="P1202">
            <v>242</v>
          </cell>
          <cell r="Q1202" t="str">
            <v>MULTI</v>
          </cell>
          <cell r="R1202">
            <v>0</v>
          </cell>
          <cell r="S1202">
            <v>242.07929999999999</v>
          </cell>
          <cell r="T1202">
            <v>1210.3964999999998</v>
          </cell>
          <cell r="U1202">
            <v>5</v>
          </cell>
        </row>
        <row r="1203">
          <cell r="A1203" t="str">
            <v>FRN4.0E1S-4E</v>
          </cell>
          <cell r="B1203" t="str">
            <v>GS090901</v>
          </cell>
          <cell r="C1203">
            <v>1</v>
          </cell>
          <cell r="D1203" t="str">
            <v>GI091121</v>
          </cell>
          <cell r="E1203">
            <v>20090310</v>
          </cell>
          <cell r="F1203" t="str">
            <v>7819</v>
          </cell>
          <cell r="G1203" t="str">
            <v>LUDWIG SCHIERER GMBH</v>
          </cell>
          <cell r="H1203" t="str">
            <v>STOCK SALES</v>
          </cell>
          <cell r="I1203">
            <v>447</v>
          </cell>
          <cell r="J1203" t="str">
            <v>Mar-2009</v>
          </cell>
          <cell r="K1203" t="str">
            <v>Mar-2009</v>
          </cell>
          <cell r="L1203" t="str">
            <v>GF</v>
          </cell>
          <cell r="M1203" t="str">
            <v>INVERTER</v>
          </cell>
          <cell r="N1203" t="str">
            <v>PCS</v>
          </cell>
          <cell r="O1203">
            <v>463</v>
          </cell>
          <cell r="P1203">
            <v>242</v>
          </cell>
          <cell r="Q1203" t="str">
            <v>MULTI</v>
          </cell>
          <cell r="R1203">
            <v>0</v>
          </cell>
          <cell r="S1203">
            <v>242.07929999999999</v>
          </cell>
          <cell r="T1203">
            <v>242.07929999999999</v>
          </cell>
          <cell r="U1203">
            <v>1</v>
          </cell>
        </row>
        <row r="1204">
          <cell r="A1204" t="str">
            <v>FRN4.0E1S-4E</v>
          </cell>
          <cell r="B1204" t="str">
            <v>GS090951</v>
          </cell>
          <cell r="C1204">
            <v>1</v>
          </cell>
          <cell r="D1204" t="str">
            <v>GI091161</v>
          </cell>
          <cell r="E1204">
            <v>20090313</v>
          </cell>
          <cell r="F1204" t="str">
            <v>7934</v>
          </cell>
          <cell r="G1204" t="str">
            <v>PAUL MASCHINENFABRIK GMBH</v>
          </cell>
          <cell r="H1204" t="str">
            <v>STOCK SALES</v>
          </cell>
          <cell r="I1204">
            <v>445</v>
          </cell>
          <cell r="J1204" t="str">
            <v>Mar-2009</v>
          </cell>
          <cell r="K1204" t="str">
            <v>Mar-2009</v>
          </cell>
          <cell r="L1204" t="str">
            <v>GF</v>
          </cell>
          <cell r="M1204" t="str">
            <v>INVERTER</v>
          </cell>
          <cell r="N1204" t="str">
            <v>PCS</v>
          </cell>
          <cell r="O1204">
            <v>463</v>
          </cell>
          <cell r="P1204">
            <v>242</v>
          </cell>
          <cell r="Q1204" t="str">
            <v>MULTI</v>
          </cell>
          <cell r="R1204">
            <v>0</v>
          </cell>
          <cell r="S1204">
            <v>242.07929999999999</v>
          </cell>
          <cell r="T1204">
            <v>484.15859999999998</v>
          </cell>
          <cell r="U1204">
            <v>2</v>
          </cell>
        </row>
        <row r="1205">
          <cell r="A1205" t="str">
            <v>FRN5.5E1S-4E</v>
          </cell>
          <cell r="B1205" t="str">
            <v>GS090940</v>
          </cell>
          <cell r="C1205">
            <v>2</v>
          </cell>
          <cell r="D1205" t="str">
            <v>GI091152</v>
          </cell>
          <cell r="E1205">
            <v>20090313</v>
          </cell>
          <cell r="F1205" t="str">
            <v>7095</v>
          </cell>
          <cell r="G1205" t="str">
            <v>FUJI ELECTRIC FRANCE S.A.</v>
          </cell>
          <cell r="H1205" t="str">
            <v>STOCK SALES</v>
          </cell>
          <cell r="I1205">
            <v>482</v>
          </cell>
          <cell r="J1205" t="str">
            <v>Mar-2009</v>
          </cell>
          <cell r="K1205" t="str">
            <v>Mar-2009</v>
          </cell>
          <cell r="L1205" t="str">
            <v>GF</v>
          </cell>
          <cell r="M1205" t="str">
            <v>INVERTER</v>
          </cell>
          <cell r="N1205" t="str">
            <v>PCS</v>
          </cell>
          <cell r="O1205">
            <v>483</v>
          </cell>
          <cell r="P1205">
            <v>291</v>
          </cell>
          <cell r="Q1205" t="str">
            <v>MULTI</v>
          </cell>
          <cell r="R1205">
            <v>0</v>
          </cell>
          <cell r="S1205">
            <v>291.0598</v>
          </cell>
          <cell r="T1205">
            <v>291.0598</v>
          </cell>
          <cell r="U1205">
            <v>1</v>
          </cell>
        </row>
        <row r="1206">
          <cell r="A1206" t="str">
            <v>FRN5.5E1S-4E</v>
          </cell>
          <cell r="B1206" t="str">
            <v>GS091024</v>
          </cell>
          <cell r="C1206">
            <v>8</v>
          </cell>
          <cell r="D1206" t="str">
            <v>GI091284</v>
          </cell>
          <cell r="E1206">
            <v>20090320</v>
          </cell>
          <cell r="F1206" t="str">
            <v>7506</v>
          </cell>
          <cell r="G1206" t="str">
            <v>ELECTROBLUE SRL</v>
          </cell>
          <cell r="H1206" t="str">
            <v>STOCK SALES</v>
          </cell>
          <cell r="I1206">
            <v>481</v>
          </cell>
          <cell r="J1206" t="str">
            <v>Mar-2009</v>
          </cell>
          <cell r="K1206" t="str">
            <v>Mar-2009</v>
          </cell>
          <cell r="L1206" t="str">
            <v>GF</v>
          </cell>
          <cell r="M1206" t="str">
            <v>INVERTER</v>
          </cell>
          <cell r="N1206" t="str">
            <v>PCS</v>
          </cell>
          <cell r="O1206">
            <v>483</v>
          </cell>
          <cell r="P1206">
            <v>291</v>
          </cell>
          <cell r="Q1206" t="str">
            <v>MULTI</v>
          </cell>
          <cell r="R1206">
            <v>0</v>
          </cell>
          <cell r="S1206">
            <v>291.0598</v>
          </cell>
          <cell r="T1206">
            <v>291.0598</v>
          </cell>
          <cell r="U1206">
            <v>1</v>
          </cell>
        </row>
        <row r="1207">
          <cell r="A1207" t="str">
            <v>FRN5.5E1S-4E</v>
          </cell>
          <cell r="B1207" t="str">
            <v>GS091072</v>
          </cell>
          <cell r="C1207">
            <v>3</v>
          </cell>
          <cell r="D1207" t="str">
            <v>GI091340</v>
          </cell>
          <cell r="E1207">
            <v>20090323</v>
          </cell>
          <cell r="F1207" t="str">
            <v>4080</v>
          </cell>
          <cell r="G1207" t="str">
            <v>SIDE SERVICIO INDUSTRIAL DE ELECTRONICA SA</v>
          </cell>
          <cell r="H1207" t="str">
            <v>STOCK SALES</v>
          </cell>
          <cell r="I1207">
            <v>477</v>
          </cell>
          <cell r="J1207" t="str">
            <v>Mar-2009</v>
          </cell>
          <cell r="K1207" t="str">
            <v>Mar-2009</v>
          </cell>
          <cell r="L1207" t="str">
            <v>GF</v>
          </cell>
          <cell r="M1207" t="str">
            <v>INVERTER</v>
          </cell>
          <cell r="N1207" t="str">
            <v>PCS</v>
          </cell>
          <cell r="O1207">
            <v>483</v>
          </cell>
          <cell r="P1207">
            <v>291</v>
          </cell>
          <cell r="Q1207" t="str">
            <v>MULTI</v>
          </cell>
          <cell r="R1207">
            <v>0</v>
          </cell>
          <cell r="S1207">
            <v>291.0598</v>
          </cell>
          <cell r="T1207">
            <v>1164.2392</v>
          </cell>
          <cell r="U1207">
            <v>4</v>
          </cell>
        </row>
        <row r="1208">
          <cell r="A1208" t="str">
            <v>FRN5.5E1S-4E</v>
          </cell>
          <cell r="B1208" t="str">
            <v>GS082027</v>
          </cell>
          <cell r="C1208">
            <v>3</v>
          </cell>
          <cell r="D1208" t="str">
            <v>GI091388</v>
          </cell>
          <cell r="E1208">
            <v>20090326</v>
          </cell>
          <cell r="F1208" t="str">
            <v>4450</v>
          </cell>
          <cell r="G1208" t="str">
            <v>FUJI ELECTRIC FA SUCURSAL EN ESPA?A</v>
          </cell>
          <cell r="H1208" t="str">
            <v>STOCK SALES</v>
          </cell>
          <cell r="I1208">
            <v>461</v>
          </cell>
          <cell r="J1208" t="str">
            <v>Mar-2009</v>
          </cell>
          <cell r="K1208" t="str">
            <v>Mar-2009</v>
          </cell>
          <cell r="L1208" t="str">
            <v>GF</v>
          </cell>
          <cell r="M1208" t="str">
            <v>INVERTER</v>
          </cell>
          <cell r="N1208" t="str">
            <v>PCS</v>
          </cell>
          <cell r="O1208">
            <v>483</v>
          </cell>
          <cell r="P1208">
            <v>291</v>
          </cell>
          <cell r="Q1208" t="str">
            <v>MULTI</v>
          </cell>
          <cell r="R1208">
            <v>0</v>
          </cell>
          <cell r="S1208">
            <v>291.0598</v>
          </cell>
          <cell r="T1208">
            <v>4656.9567999999999</v>
          </cell>
          <cell r="U1208">
            <v>16</v>
          </cell>
        </row>
        <row r="1209">
          <cell r="A1209" t="str">
            <v>FRN5.5E1S-4LM</v>
          </cell>
          <cell r="B1209" t="str">
            <v>GS090758</v>
          </cell>
          <cell r="C1209">
            <v>1</v>
          </cell>
          <cell r="D1209" t="str">
            <v>GI090936</v>
          </cell>
          <cell r="E1209">
            <v>20090302</v>
          </cell>
          <cell r="F1209" t="str">
            <v>7868</v>
          </cell>
          <cell r="G1209" t="str">
            <v>CEA SRL</v>
          </cell>
          <cell r="H1209" t="str">
            <v>STOCK SALES</v>
          </cell>
          <cell r="I1209">
            <v>482</v>
          </cell>
          <cell r="J1209" t="str">
            <v>Mar-2009</v>
          </cell>
          <cell r="K1209" t="str">
            <v>Mar-2009</v>
          </cell>
          <cell r="L1209" t="str">
            <v>GF</v>
          </cell>
          <cell r="M1209" t="str">
            <v>INVERTER</v>
          </cell>
          <cell r="N1209" t="str">
            <v>PCS</v>
          </cell>
          <cell r="O1209">
            <v>483</v>
          </cell>
          <cell r="P1209">
            <v>271</v>
          </cell>
          <cell r="Q1209" t="str">
            <v>MULTI</v>
          </cell>
          <cell r="R1209">
            <v>0</v>
          </cell>
          <cell r="S1209">
            <v>270.87240000000003</v>
          </cell>
          <cell r="T1209">
            <v>270.87240000000003</v>
          </cell>
          <cell r="U1209">
            <v>1</v>
          </cell>
        </row>
        <row r="1210">
          <cell r="A1210" t="str">
            <v>FRN5.5E1S-4LM</v>
          </cell>
          <cell r="B1210" t="str">
            <v>GS090890</v>
          </cell>
          <cell r="C1210">
            <v>1</v>
          </cell>
          <cell r="D1210" t="str">
            <v>GI091108</v>
          </cell>
          <cell r="E1210">
            <v>20090309</v>
          </cell>
          <cell r="F1210" t="str">
            <v>7772</v>
          </cell>
          <cell r="G1210" t="str">
            <v>SELE, S.R.L.</v>
          </cell>
          <cell r="H1210" t="str">
            <v>STOCK SALES</v>
          </cell>
          <cell r="I1210">
            <v>475</v>
          </cell>
          <cell r="J1210" t="str">
            <v>Mar-2009</v>
          </cell>
          <cell r="K1210" t="str">
            <v>Mar-2009</v>
          </cell>
          <cell r="L1210" t="str">
            <v>GF</v>
          </cell>
          <cell r="M1210" t="str">
            <v>INVERTER</v>
          </cell>
          <cell r="N1210" t="str">
            <v>PCS</v>
          </cell>
          <cell r="O1210">
            <v>483</v>
          </cell>
          <cell r="P1210">
            <v>271</v>
          </cell>
          <cell r="Q1210" t="str">
            <v>MULTI</v>
          </cell>
          <cell r="R1210">
            <v>0</v>
          </cell>
          <cell r="S1210">
            <v>270.87240000000003</v>
          </cell>
          <cell r="T1210">
            <v>1896.1068000000002</v>
          </cell>
          <cell r="U1210">
            <v>7</v>
          </cell>
        </row>
        <row r="1211">
          <cell r="A1211" t="str">
            <v>FRN5.5E1S-4LM</v>
          </cell>
          <cell r="B1211" t="str">
            <v>GS090946</v>
          </cell>
          <cell r="C1211">
            <v>1</v>
          </cell>
          <cell r="D1211" t="str">
            <v>GI091160</v>
          </cell>
          <cell r="E1211">
            <v>20090316</v>
          </cell>
          <cell r="F1211" t="str">
            <v>7869</v>
          </cell>
          <cell r="G1211" t="str">
            <v>SQUASC S.R.L</v>
          </cell>
          <cell r="H1211" t="str">
            <v>STOCK SALES</v>
          </cell>
          <cell r="I1211">
            <v>455</v>
          </cell>
          <cell r="J1211" t="str">
            <v>Mar-2009</v>
          </cell>
          <cell r="K1211" t="str">
            <v>Mar-2009</v>
          </cell>
          <cell r="L1211" t="str">
            <v>GF</v>
          </cell>
          <cell r="M1211" t="str">
            <v>INVERTER</v>
          </cell>
          <cell r="N1211" t="str">
            <v>PCS</v>
          </cell>
          <cell r="O1211">
            <v>483</v>
          </cell>
          <cell r="P1211">
            <v>271</v>
          </cell>
          <cell r="Q1211" t="str">
            <v>MULTI</v>
          </cell>
          <cell r="R1211">
            <v>0</v>
          </cell>
          <cell r="S1211">
            <v>270.87240000000003</v>
          </cell>
          <cell r="T1211">
            <v>5417.4480000000003</v>
          </cell>
          <cell r="U1211">
            <v>20</v>
          </cell>
        </row>
        <row r="1212">
          <cell r="A1212" t="str">
            <v>FRN5.5E1S-4LM</v>
          </cell>
          <cell r="B1212" t="str">
            <v>GS084080</v>
          </cell>
          <cell r="C1212">
            <v>8</v>
          </cell>
          <cell r="D1212" t="str">
            <v>GI091233</v>
          </cell>
          <cell r="E1212">
            <v>20090319</v>
          </cell>
          <cell r="F1212" t="str">
            <v>4450</v>
          </cell>
          <cell r="G1212" t="str">
            <v>FUJI ELECTRIC FA SUCURSAL EN ESPA?A</v>
          </cell>
          <cell r="H1212" t="str">
            <v>STOCK SALES</v>
          </cell>
          <cell r="I1212">
            <v>425</v>
          </cell>
          <cell r="J1212" t="str">
            <v>Mar-2009</v>
          </cell>
          <cell r="K1212" t="str">
            <v>Mar-2009</v>
          </cell>
          <cell r="L1212" t="str">
            <v>GF</v>
          </cell>
          <cell r="M1212" t="str">
            <v>INVERTER</v>
          </cell>
          <cell r="N1212" t="str">
            <v>PCS</v>
          </cell>
          <cell r="O1212">
            <v>483</v>
          </cell>
          <cell r="P1212">
            <v>271</v>
          </cell>
          <cell r="Q1212" t="str">
            <v>MULTI</v>
          </cell>
          <cell r="R1212">
            <v>0</v>
          </cell>
          <cell r="S1212">
            <v>270.87240000000003</v>
          </cell>
          <cell r="T1212">
            <v>8126.1720000000005</v>
          </cell>
          <cell r="U1212">
            <v>30</v>
          </cell>
        </row>
        <row r="1213">
          <cell r="A1213" t="str">
            <v>FRN5.5E1S-4LM</v>
          </cell>
          <cell r="B1213" t="str">
            <v>GS091033</v>
          </cell>
          <cell r="C1213">
            <v>1</v>
          </cell>
          <cell r="D1213" t="str">
            <v>GI091289</v>
          </cell>
          <cell r="E1213">
            <v>20090320</v>
          </cell>
          <cell r="F1213" t="str">
            <v>7772</v>
          </cell>
          <cell r="G1213" t="str">
            <v>SELE, S.R.L.</v>
          </cell>
          <cell r="H1213" t="str">
            <v>STOCK SALES</v>
          </cell>
          <cell r="I1213">
            <v>421</v>
          </cell>
          <cell r="J1213" t="str">
            <v>Mar-2009</v>
          </cell>
          <cell r="K1213" t="str">
            <v>Mar-2009</v>
          </cell>
          <cell r="L1213" t="str">
            <v>GF</v>
          </cell>
          <cell r="M1213" t="str">
            <v>INVERTER</v>
          </cell>
          <cell r="N1213" t="str">
            <v>PCS</v>
          </cell>
          <cell r="O1213">
            <v>483</v>
          </cell>
          <cell r="P1213">
            <v>271</v>
          </cell>
          <cell r="Q1213" t="str">
            <v>MULTI</v>
          </cell>
          <cell r="R1213">
            <v>0</v>
          </cell>
          <cell r="S1213">
            <v>270.87240000000003</v>
          </cell>
          <cell r="T1213">
            <v>1083.4896000000001</v>
          </cell>
          <cell r="U1213">
            <v>4</v>
          </cell>
        </row>
        <row r="1214">
          <cell r="A1214" t="str">
            <v>FRN5.5E1S-4LM</v>
          </cell>
          <cell r="B1214" t="str">
            <v>GS091129</v>
          </cell>
          <cell r="C1214">
            <v>3</v>
          </cell>
          <cell r="D1214" t="str">
            <v>GI091393</v>
          </cell>
          <cell r="E1214">
            <v>20090326</v>
          </cell>
          <cell r="F1214" t="str">
            <v>7489</v>
          </cell>
          <cell r="G1214" t="str">
            <v>ALPHA MOTION S. A.</v>
          </cell>
          <cell r="H1214" t="str">
            <v>STOCK SALES</v>
          </cell>
          <cell r="I1214">
            <v>411</v>
          </cell>
          <cell r="J1214" t="str">
            <v>Mar-2009</v>
          </cell>
          <cell r="K1214" t="str">
            <v>Mar-2009</v>
          </cell>
          <cell r="L1214" t="str">
            <v>GF</v>
          </cell>
          <cell r="M1214" t="str">
            <v>INVERTER</v>
          </cell>
          <cell r="N1214" t="str">
            <v>PCS</v>
          </cell>
          <cell r="O1214">
            <v>483</v>
          </cell>
          <cell r="P1214">
            <v>271</v>
          </cell>
          <cell r="Q1214" t="str">
            <v>MULTI</v>
          </cell>
          <cell r="R1214">
            <v>0</v>
          </cell>
          <cell r="S1214">
            <v>270.87240000000003</v>
          </cell>
          <cell r="T1214">
            <v>2708.7240000000002</v>
          </cell>
          <cell r="U1214">
            <v>10</v>
          </cell>
        </row>
        <row r="1215">
          <cell r="A1215" t="str">
            <v>FRN5.5E1S-4LM</v>
          </cell>
          <cell r="B1215" t="str">
            <v>GS091110</v>
          </cell>
          <cell r="C1215">
            <v>1</v>
          </cell>
          <cell r="D1215" t="str">
            <v>GI091370</v>
          </cell>
          <cell r="E1215">
            <v>20090327</v>
          </cell>
          <cell r="F1215" t="str">
            <v>7772</v>
          </cell>
          <cell r="G1215" t="str">
            <v>SELE, S.R.L.</v>
          </cell>
          <cell r="H1215" t="str">
            <v>STOCK SALES</v>
          </cell>
          <cell r="I1215">
            <v>406</v>
          </cell>
          <cell r="J1215" t="str">
            <v>Mar-2009</v>
          </cell>
          <cell r="K1215" t="str">
            <v>Mar-2009</v>
          </cell>
          <cell r="L1215" t="str">
            <v>GF</v>
          </cell>
          <cell r="M1215" t="str">
            <v>INVERTER</v>
          </cell>
          <cell r="N1215" t="str">
            <v>PCS</v>
          </cell>
          <cell r="O1215">
            <v>483</v>
          </cell>
          <cell r="P1215">
            <v>271</v>
          </cell>
          <cell r="Q1215" t="str">
            <v>MULTI</v>
          </cell>
          <cell r="R1215">
            <v>0</v>
          </cell>
          <cell r="S1215">
            <v>270.87240000000003</v>
          </cell>
          <cell r="T1215">
            <v>1354.3620000000001</v>
          </cell>
          <cell r="U1215">
            <v>5</v>
          </cell>
        </row>
        <row r="1216">
          <cell r="A1216" t="str">
            <v>FRN5.5E1S-4LM</v>
          </cell>
          <cell r="B1216" t="str">
            <v>GS091033</v>
          </cell>
          <cell r="C1216">
            <v>7</v>
          </cell>
          <cell r="D1216" t="str">
            <v>GI091371</v>
          </cell>
          <cell r="E1216">
            <v>20090327</v>
          </cell>
          <cell r="F1216" t="str">
            <v>7772</v>
          </cell>
          <cell r="G1216" t="str">
            <v>SELE, S.R.L.</v>
          </cell>
          <cell r="H1216" t="str">
            <v>STOCK SALES</v>
          </cell>
          <cell r="I1216">
            <v>402</v>
          </cell>
          <cell r="J1216" t="str">
            <v>Mar-2009</v>
          </cell>
          <cell r="K1216" t="str">
            <v>Mar-2009</v>
          </cell>
          <cell r="L1216" t="str">
            <v>GF</v>
          </cell>
          <cell r="M1216" t="str">
            <v>INVERTER</v>
          </cell>
          <cell r="N1216" t="str">
            <v>PCS</v>
          </cell>
          <cell r="O1216">
            <v>483</v>
          </cell>
          <cell r="P1216">
            <v>271</v>
          </cell>
          <cell r="Q1216" t="str">
            <v>MULTI</v>
          </cell>
          <cell r="R1216">
            <v>0</v>
          </cell>
          <cell r="S1216">
            <v>270.87240000000003</v>
          </cell>
          <cell r="T1216">
            <v>1083.4896000000001</v>
          </cell>
          <cell r="U1216">
            <v>4</v>
          </cell>
        </row>
        <row r="1217">
          <cell r="A1217" t="str">
            <v>FRN7.5E1E-4E</v>
          </cell>
          <cell r="B1217" t="str">
            <v>GS090834</v>
          </cell>
          <cell r="C1217">
            <v>12</v>
          </cell>
          <cell r="D1217" t="str">
            <v>GI091016</v>
          </cell>
          <cell r="E1217">
            <v>20090305</v>
          </cell>
          <cell r="F1217" t="str">
            <v>7950</v>
          </cell>
          <cell r="G1217" t="str">
            <v>FUJI ELECTRIC FA EUROPE (CH) GMBH</v>
          </cell>
          <cell r="H1217" t="str">
            <v>STOCK SALES</v>
          </cell>
          <cell r="I1217">
            <v>182</v>
          </cell>
          <cell r="J1217" t="str">
            <v>Mar-2009</v>
          </cell>
          <cell r="K1217" t="str">
            <v>Mar-2009</v>
          </cell>
          <cell r="L1217" t="str">
            <v>GF</v>
          </cell>
          <cell r="M1217" t="str">
            <v>INVERTER</v>
          </cell>
          <cell r="N1217" t="str">
            <v>PCS</v>
          </cell>
          <cell r="O1217">
            <v>184</v>
          </cell>
          <cell r="P1217">
            <v>323</v>
          </cell>
          <cell r="Q1217" t="str">
            <v>MULTI</v>
          </cell>
          <cell r="R1217">
            <v>0</v>
          </cell>
          <cell r="S1217">
            <v>323.22750000000002</v>
          </cell>
          <cell r="T1217">
            <v>646.45500000000004</v>
          </cell>
          <cell r="U1217">
            <v>2</v>
          </cell>
        </row>
        <row r="1218">
          <cell r="A1218" t="str">
            <v>BRLE-80/600</v>
          </cell>
          <cell r="B1218" t="str">
            <v>GS091129</v>
          </cell>
          <cell r="C1218">
            <v>8</v>
          </cell>
          <cell r="D1218" t="str">
            <v>GI091393</v>
          </cell>
          <cell r="E1218">
            <v>20090326</v>
          </cell>
          <cell r="F1218" t="str">
            <v>7489</v>
          </cell>
          <cell r="G1218" t="str">
            <v>ALPHA MOTION S. A.</v>
          </cell>
          <cell r="H1218" t="str">
            <v>STOCK SALES</v>
          </cell>
          <cell r="I1218">
            <v>0</v>
          </cell>
          <cell r="J1218" t="str">
            <v>Mar-2009</v>
          </cell>
          <cell r="K1218" t="str">
            <v>Mar-2009</v>
          </cell>
          <cell r="L1218" t="str">
            <v>GF</v>
          </cell>
          <cell r="M1218" t="str">
            <v>INVERTER</v>
          </cell>
          <cell r="N1218" t="str">
            <v>PCS</v>
          </cell>
          <cell r="O1218">
            <v>4</v>
          </cell>
          <cell r="P1218">
            <v>27</v>
          </cell>
          <cell r="Q1218" t="str">
            <v>NON FUJI ALL</v>
          </cell>
          <cell r="R1218">
            <v>0</v>
          </cell>
          <cell r="S1218">
            <v>27.23</v>
          </cell>
          <cell r="T1218">
            <v>163.38</v>
          </cell>
          <cell r="U1218">
            <v>6</v>
          </cell>
        </row>
        <row r="1219">
          <cell r="A1219" t="str">
            <v>BWD500072</v>
          </cell>
          <cell r="B1219" t="str">
            <v>GS091186</v>
          </cell>
          <cell r="C1219">
            <v>3</v>
          </cell>
          <cell r="D1219" t="str">
            <v>GI091474</v>
          </cell>
          <cell r="E1219">
            <v>20090330</v>
          </cell>
          <cell r="F1219" t="str">
            <v>7004</v>
          </cell>
          <cell r="G1219" t="str">
            <v>PANHANS MASCHINENBAU GMBH</v>
          </cell>
          <cell r="H1219" t="str">
            <v>STOCK SALES</v>
          </cell>
          <cell r="I1219">
            <v>36</v>
          </cell>
          <cell r="J1219" t="str">
            <v>Mar-2009</v>
          </cell>
          <cell r="K1219" t="str">
            <v>Mar-2009</v>
          </cell>
          <cell r="L1219" t="str">
            <v>GF</v>
          </cell>
          <cell r="M1219" t="str">
            <v>INVERTER</v>
          </cell>
          <cell r="N1219" t="str">
            <v>PCS</v>
          </cell>
          <cell r="O1219">
            <v>11</v>
          </cell>
          <cell r="P1219">
            <v>23</v>
          </cell>
          <cell r="Q1219" t="str">
            <v>NON FUJI ALL</v>
          </cell>
          <cell r="R1219">
            <v>0</v>
          </cell>
          <cell r="S1219">
            <v>22.86</v>
          </cell>
          <cell r="T1219">
            <v>114.3</v>
          </cell>
          <cell r="U1219">
            <v>5</v>
          </cell>
        </row>
        <row r="1220">
          <cell r="A1220" t="str">
            <v>CAB WSC-D26P03</v>
          </cell>
          <cell r="B1220" t="str">
            <v>GS091024</v>
          </cell>
          <cell r="C1220">
            <v>17</v>
          </cell>
          <cell r="D1220" t="str">
            <v>GI091284</v>
          </cell>
          <cell r="E1220">
            <v>20090320</v>
          </cell>
          <cell r="F1220" t="str">
            <v>7506</v>
          </cell>
          <cell r="G1220" t="str">
            <v>ELECTROBLUE SRL</v>
          </cell>
          <cell r="H1220" t="str">
            <v>STOCK SALES</v>
          </cell>
          <cell r="I1220">
            <v>10</v>
          </cell>
          <cell r="J1220" t="str">
            <v>Mar-2009</v>
          </cell>
          <cell r="K1220" t="str">
            <v>Mar-2009</v>
          </cell>
          <cell r="L1220" t="str">
            <v>GF</v>
          </cell>
          <cell r="M1220" t="str">
            <v>INVERTER</v>
          </cell>
          <cell r="N1220" t="str">
            <v>PCS</v>
          </cell>
          <cell r="O1220">
            <v>11</v>
          </cell>
          <cell r="P1220">
            <v>31</v>
          </cell>
          <cell r="Q1220" t="str">
            <v>NON FUJI ALL</v>
          </cell>
          <cell r="R1220">
            <v>0</v>
          </cell>
          <cell r="S1220">
            <v>30.99</v>
          </cell>
          <cell r="T1220">
            <v>30.99</v>
          </cell>
          <cell r="U1220">
            <v>1</v>
          </cell>
        </row>
        <row r="1221">
          <cell r="A1221" t="str">
            <v>CAB WSC-D26P03</v>
          </cell>
          <cell r="B1221" t="str">
            <v>GS090978</v>
          </cell>
          <cell r="C1221">
            <v>11</v>
          </cell>
          <cell r="D1221" t="str">
            <v>GI091307</v>
          </cell>
          <cell r="E1221">
            <v>20090325</v>
          </cell>
          <cell r="F1221" t="str">
            <v>7950</v>
          </cell>
          <cell r="G1221" t="str">
            <v>FUJI ELECTRIC FA EUROPE (CH) GMBH</v>
          </cell>
          <cell r="H1221" t="str">
            <v>STOCK SALES</v>
          </cell>
          <cell r="I1221">
            <v>5</v>
          </cell>
          <cell r="J1221" t="str">
            <v>Mar-2009</v>
          </cell>
          <cell r="K1221" t="str">
            <v>Mar-2009</v>
          </cell>
          <cell r="L1221" t="str">
            <v>GF</v>
          </cell>
          <cell r="M1221" t="str">
            <v>INVERTER</v>
          </cell>
          <cell r="N1221" t="str">
            <v>PCS</v>
          </cell>
          <cell r="O1221">
            <v>11</v>
          </cell>
          <cell r="P1221">
            <v>31</v>
          </cell>
          <cell r="Q1221" t="str">
            <v>NON FUJI ALL</v>
          </cell>
          <cell r="R1221">
            <v>0</v>
          </cell>
          <cell r="S1221">
            <v>30.99</v>
          </cell>
          <cell r="T1221">
            <v>154.94999999999999</v>
          </cell>
          <cell r="U1221">
            <v>5</v>
          </cell>
        </row>
        <row r="1222">
          <cell r="A1222" t="str">
            <v>EFL-0.75C11-7</v>
          </cell>
          <cell r="B1222" t="str">
            <v>GS073368</v>
          </cell>
          <cell r="C1222">
            <v>3</v>
          </cell>
          <cell r="D1222" t="str">
            <v>GI091079</v>
          </cell>
          <cell r="E1222">
            <v>20090306</v>
          </cell>
          <cell r="F1222" t="str">
            <v>4450</v>
          </cell>
          <cell r="G1222" t="str">
            <v>FUJI ELECTRIC FA SUCURSAL EN ESPA?A</v>
          </cell>
          <cell r="H1222" t="str">
            <v>STOCK SALES</v>
          </cell>
          <cell r="I1222">
            <v>89</v>
          </cell>
          <cell r="J1222" t="str">
            <v>Mar-2009</v>
          </cell>
          <cell r="K1222" t="str">
            <v>Mar-2009</v>
          </cell>
          <cell r="L1222" t="str">
            <v>GF</v>
          </cell>
          <cell r="M1222" t="str">
            <v>INVERTER</v>
          </cell>
          <cell r="N1222" t="str">
            <v>PCS</v>
          </cell>
          <cell r="O1222">
            <v>139</v>
          </cell>
          <cell r="P1222">
            <v>24</v>
          </cell>
          <cell r="Q1222" t="str">
            <v>NON FUJI ALL</v>
          </cell>
          <cell r="R1222">
            <v>0</v>
          </cell>
          <cell r="S1222">
            <v>24.0122</v>
          </cell>
          <cell r="T1222">
            <v>1200.6099999999999</v>
          </cell>
          <cell r="U1222">
            <v>50</v>
          </cell>
        </row>
        <row r="1223">
          <cell r="A1223" t="str">
            <v>EFL-0.75G11-4</v>
          </cell>
          <cell r="B1223" t="str">
            <v>GS091025</v>
          </cell>
          <cell r="C1223">
            <v>1</v>
          </cell>
          <cell r="D1223" t="str">
            <v>GI091282</v>
          </cell>
          <cell r="E1223">
            <v>20090319</v>
          </cell>
          <cell r="F1223" t="str">
            <v>4540</v>
          </cell>
          <cell r="G1223" t="str">
            <v>PETER ELECTRONIC GMBH &amp; CO. KG</v>
          </cell>
          <cell r="H1223" t="str">
            <v>STOCK SALES</v>
          </cell>
          <cell r="I1223">
            <v>88</v>
          </cell>
          <cell r="J1223" t="str">
            <v>Mar-2009</v>
          </cell>
          <cell r="K1223" t="str">
            <v>Mar-2009</v>
          </cell>
          <cell r="L1223" t="str">
            <v>GF</v>
          </cell>
          <cell r="M1223" t="str">
            <v>INVERTER</v>
          </cell>
          <cell r="N1223" t="str">
            <v>PCS</v>
          </cell>
          <cell r="O1223">
            <v>90</v>
          </cell>
          <cell r="P1223">
            <v>25</v>
          </cell>
          <cell r="Q1223" t="str">
            <v>NON FUJI ALL</v>
          </cell>
          <cell r="R1223">
            <v>0</v>
          </cell>
          <cell r="S1223">
            <v>24.7866</v>
          </cell>
          <cell r="T1223">
            <v>49.5732</v>
          </cell>
          <cell r="U1223">
            <v>2</v>
          </cell>
        </row>
        <row r="1224">
          <cell r="A1224" t="str">
            <v>EFL-0.75G11-4</v>
          </cell>
          <cell r="B1224" t="str">
            <v>GS090594</v>
          </cell>
          <cell r="C1224">
            <v>11</v>
          </cell>
          <cell r="D1224" t="str">
            <v>GI091281</v>
          </cell>
          <cell r="E1224">
            <v>20090320</v>
          </cell>
          <cell r="F1224" t="str">
            <v>7038</v>
          </cell>
          <cell r="G1224" t="str">
            <v>JAECKEL ELEKTRONIK GMBH</v>
          </cell>
          <cell r="H1224" t="str">
            <v>STOCK SALES</v>
          </cell>
          <cell r="I1224">
            <v>86</v>
          </cell>
          <cell r="J1224" t="str">
            <v>Mar-2009</v>
          </cell>
          <cell r="K1224" t="str">
            <v>Mar-2009</v>
          </cell>
          <cell r="L1224" t="str">
            <v>GF</v>
          </cell>
          <cell r="M1224" t="str">
            <v>INVERTER</v>
          </cell>
          <cell r="N1224" t="str">
            <v>PCS</v>
          </cell>
          <cell r="O1224">
            <v>90</v>
          </cell>
          <cell r="P1224">
            <v>25</v>
          </cell>
          <cell r="Q1224" t="str">
            <v>NON FUJI ALL</v>
          </cell>
          <cell r="R1224">
            <v>0</v>
          </cell>
          <cell r="S1224">
            <v>24.7866</v>
          </cell>
          <cell r="T1224">
            <v>49.5732</v>
          </cell>
          <cell r="U1224">
            <v>2</v>
          </cell>
        </row>
        <row r="1225">
          <cell r="A1225" t="str">
            <v>EFL-15G11-4</v>
          </cell>
          <cell r="B1225" t="str">
            <v>GS090849</v>
          </cell>
          <cell r="C1225">
            <v>7</v>
          </cell>
          <cell r="D1225" t="str">
            <v>GI091047</v>
          </cell>
          <cell r="E1225">
            <v>20090305</v>
          </cell>
          <cell r="F1225" t="str">
            <v>4380</v>
          </cell>
          <cell r="G1225" t="str">
            <v>AMTEK,  SPOL. S R.0.</v>
          </cell>
          <cell r="H1225" t="str">
            <v>STOCK SALES</v>
          </cell>
          <cell r="I1225">
            <v>44</v>
          </cell>
          <cell r="J1225" t="str">
            <v>Mar-2009</v>
          </cell>
          <cell r="K1225" t="str">
            <v>Mar-2009</v>
          </cell>
          <cell r="L1225" t="str">
            <v>GF</v>
          </cell>
          <cell r="M1225" t="str">
            <v>INVERTER</v>
          </cell>
          <cell r="N1225" t="str">
            <v>PCS</v>
          </cell>
          <cell r="O1225">
            <v>45</v>
          </cell>
          <cell r="P1225">
            <v>47</v>
          </cell>
          <cell r="Q1225" t="str">
            <v>NON FUJI ALL</v>
          </cell>
          <cell r="R1225">
            <v>0</v>
          </cell>
          <cell r="S1225">
            <v>46.8001</v>
          </cell>
          <cell r="T1225">
            <v>46.8001</v>
          </cell>
          <cell r="U1225">
            <v>1</v>
          </cell>
        </row>
        <row r="1226">
          <cell r="A1226" t="str">
            <v>EFL-15G11-4</v>
          </cell>
          <cell r="B1226" t="str">
            <v>GS091116</v>
          </cell>
          <cell r="C1226">
            <v>13</v>
          </cell>
          <cell r="D1226" t="str">
            <v>GI091396</v>
          </cell>
          <cell r="E1226">
            <v>20090326</v>
          </cell>
          <cell r="F1226" t="str">
            <v>4380</v>
          </cell>
          <cell r="G1226" t="str">
            <v>AMTEK,  SPOL. S R.0.</v>
          </cell>
          <cell r="H1226" t="str">
            <v>STOCK SALES</v>
          </cell>
          <cell r="I1226">
            <v>42</v>
          </cell>
          <cell r="J1226" t="str">
            <v>Mar-2009</v>
          </cell>
          <cell r="K1226" t="str">
            <v>Mar-2009</v>
          </cell>
          <cell r="L1226" t="str">
            <v>GF</v>
          </cell>
          <cell r="M1226" t="str">
            <v>INVERTER</v>
          </cell>
          <cell r="N1226" t="str">
            <v>PCS</v>
          </cell>
          <cell r="O1226">
            <v>45</v>
          </cell>
          <cell r="P1226">
            <v>47</v>
          </cell>
          <cell r="Q1226" t="str">
            <v>NON FUJI ALL</v>
          </cell>
          <cell r="R1226">
            <v>0</v>
          </cell>
          <cell r="S1226">
            <v>46.8001</v>
          </cell>
          <cell r="T1226">
            <v>93.600200000000001</v>
          </cell>
          <cell r="U1226">
            <v>2</v>
          </cell>
        </row>
        <row r="1227">
          <cell r="A1227" t="str">
            <v>ES-CV</v>
          </cell>
          <cell r="B1227" t="str">
            <v>GS090937</v>
          </cell>
          <cell r="C1227">
            <v>12</v>
          </cell>
          <cell r="D1227" t="str">
            <v>GI091427</v>
          </cell>
          <cell r="E1227">
            <v>20090326</v>
          </cell>
          <cell r="F1227" t="str">
            <v>7710</v>
          </cell>
          <cell r="G1227" t="str">
            <v>NEW LIFT GMBH</v>
          </cell>
          <cell r="H1227" t="str">
            <v>STOCK SALES</v>
          </cell>
          <cell r="I1227">
            <v>181</v>
          </cell>
          <cell r="J1227" t="str">
            <v>Mar-2009</v>
          </cell>
          <cell r="K1227" t="str">
            <v>Mar-2009</v>
          </cell>
          <cell r="L1227" t="str">
            <v>GF</v>
          </cell>
          <cell r="M1227" t="str">
            <v>INVERTER</v>
          </cell>
          <cell r="N1227" t="str">
            <v>PCS</v>
          </cell>
          <cell r="O1227">
            <v>186</v>
          </cell>
          <cell r="P1227">
            <v>4</v>
          </cell>
          <cell r="Q1227" t="str">
            <v>NON FUJI ALL</v>
          </cell>
          <cell r="R1227">
            <v>0</v>
          </cell>
          <cell r="S1227">
            <v>3.8803999999999998</v>
          </cell>
          <cell r="T1227">
            <v>11.6412</v>
          </cell>
          <cell r="U1227">
            <v>3</v>
          </cell>
        </row>
        <row r="1228">
          <cell r="A1228" t="str">
            <v>ES-CV</v>
          </cell>
          <cell r="B1228" t="str">
            <v>GS090936</v>
          </cell>
          <cell r="C1228">
            <v>6</v>
          </cell>
          <cell r="D1228" t="str">
            <v>GI091425</v>
          </cell>
          <cell r="E1228">
            <v>20090330</v>
          </cell>
          <cell r="F1228" t="str">
            <v>4036</v>
          </cell>
          <cell r="G1228" t="str">
            <v>NEW LIFT SERVICE CENTER GMBH</v>
          </cell>
          <cell r="H1228" t="str">
            <v>STOCK SALES</v>
          </cell>
          <cell r="I1228">
            <v>180</v>
          </cell>
          <cell r="J1228" t="str">
            <v>Mar-2009</v>
          </cell>
          <cell r="K1228" t="str">
            <v>Mar-2009</v>
          </cell>
          <cell r="L1228" t="str">
            <v>GF</v>
          </cell>
          <cell r="M1228" t="str">
            <v>INVERTER</v>
          </cell>
          <cell r="N1228" t="str">
            <v>PCS</v>
          </cell>
          <cell r="O1228">
            <v>186</v>
          </cell>
          <cell r="P1228">
            <v>4</v>
          </cell>
          <cell r="Q1228" t="str">
            <v>NON FUJI ALL</v>
          </cell>
          <cell r="R1228">
            <v>0</v>
          </cell>
          <cell r="S1228">
            <v>3.8803999999999998</v>
          </cell>
          <cell r="T1228">
            <v>3.8803999999999998</v>
          </cell>
          <cell r="U1228">
            <v>1</v>
          </cell>
        </row>
        <row r="1229">
          <cell r="A1229" t="str">
            <v>RF3100-F11</v>
          </cell>
          <cell r="B1229" t="str">
            <v>GS090925</v>
          </cell>
          <cell r="C1229">
            <v>6</v>
          </cell>
          <cell r="D1229" t="str">
            <v>GI091214</v>
          </cell>
          <cell r="E1229">
            <v>20090318</v>
          </cell>
          <cell r="F1229" t="str">
            <v>7536</v>
          </cell>
          <cell r="G1229" t="str">
            <v>ANTRIEBS TECHNIK N?RNBERGER GMBH</v>
          </cell>
          <cell r="H1229" t="str">
            <v>STOCK SALES</v>
          </cell>
          <cell r="I1229">
            <v>19</v>
          </cell>
          <cell r="J1229" t="str">
            <v>Mar-2009</v>
          </cell>
          <cell r="K1229" t="str">
            <v>Mar-2009</v>
          </cell>
          <cell r="L1229" t="str">
            <v>GF</v>
          </cell>
          <cell r="M1229" t="str">
            <v>INVERTER</v>
          </cell>
          <cell r="N1229" t="str">
            <v>PCS</v>
          </cell>
          <cell r="O1229">
            <v>0</v>
          </cell>
          <cell r="P1229">
            <v>143</v>
          </cell>
          <cell r="Q1229" t="str">
            <v>NON FUJI ALL</v>
          </cell>
          <cell r="R1229">
            <v>0</v>
          </cell>
          <cell r="S1229">
            <v>143.16</v>
          </cell>
          <cell r="T1229">
            <v>143.16</v>
          </cell>
          <cell r="U1229">
            <v>1</v>
          </cell>
        </row>
        <row r="1230">
          <cell r="A1230" t="str">
            <v>RF3100-F11</v>
          </cell>
          <cell r="B1230" t="str">
            <v>GS090695</v>
          </cell>
          <cell r="C1230">
            <v>4</v>
          </cell>
          <cell r="D1230" t="str">
            <v>GI091287</v>
          </cell>
          <cell r="E1230">
            <v>20090319</v>
          </cell>
          <cell r="F1230" t="str">
            <v>1148</v>
          </cell>
          <cell r="G1230" t="str">
            <v>VERMEIRE TRANSMISSIONS</v>
          </cell>
          <cell r="H1230" t="str">
            <v>STOCK SALES</v>
          </cell>
          <cell r="I1230">
            <v>18</v>
          </cell>
          <cell r="J1230" t="str">
            <v>Mar-2009</v>
          </cell>
          <cell r="K1230" t="str">
            <v>Mar-2009</v>
          </cell>
          <cell r="L1230" t="str">
            <v>GF</v>
          </cell>
          <cell r="M1230" t="str">
            <v>INVERTER</v>
          </cell>
          <cell r="N1230" t="str">
            <v>PCS</v>
          </cell>
          <cell r="O1230">
            <v>0</v>
          </cell>
          <cell r="P1230">
            <v>143</v>
          </cell>
          <cell r="Q1230" t="str">
            <v>NON FUJI ALL</v>
          </cell>
          <cell r="R1230">
            <v>0</v>
          </cell>
          <cell r="S1230">
            <v>143.16</v>
          </cell>
          <cell r="T1230">
            <v>143.16</v>
          </cell>
          <cell r="U1230">
            <v>1</v>
          </cell>
        </row>
        <row r="1231">
          <cell r="A1231" t="str">
            <v>RF3100-F11</v>
          </cell>
          <cell r="B1231" t="str">
            <v>GS091094</v>
          </cell>
          <cell r="C1231">
            <v>4</v>
          </cell>
          <cell r="D1231" t="str">
            <v>GI091356</v>
          </cell>
          <cell r="E1231">
            <v>20090324</v>
          </cell>
          <cell r="F1231" t="str">
            <v>1148</v>
          </cell>
          <cell r="G1231" t="str">
            <v>VERMEIRE TRANSMISSIONS</v>
          </cell>
          <cell r="H1231" t="str">
            <v>STOCK SALES</v>
          </cell>
          <cell r="I1231">
            <v>16</v>
          </cell>
          <cell r="J1231" t="str">
            <v>Mar-2009</v>
          </cell>
          <cell r="K1231" t="str">
            <v>Mar-2009</v>
          </cell>
          <cell r="L1231" t="str">
            <v>GF</v>
          </cell>
          <cell r="M1231" t="str">
            <v>INVERTER</v>
          </cell>
          <cell r="N1231" t="str">
            <v>PCS</v>
          </cell>
          <cell r="O1231">
            <v>0</v>
          </cell>
          <cell r="P1231">
            <v>143</v>
          </cell>
          <cell r="Q1231" t="str">
            <v>NON FUJI ALL</v>
          </cell>
          <cell r="R1231">
            <v>0</v>
          </cell>
          <cell r="S1231">
            <v>143.16</v>
          </cell>
          <cell r="T1231">
            <v>286.32</v>
          </cell>
          <cell r="U1231">
            <v>2</v>
          </cell>
        </row>
        <row r="1232">
          <cell r="A1232" t="str">
            <v>RF3180-F11</v>
          </cell>
          <cell r="B1232" t="str">
            <v>GS090810</v>
          </cell>
          <cell r="C1232">
            <v>2</v>
          </cell>
          <cell r="D1232" t="str">
            <v>GI090971</v>
          </cell>
          <cell r="E1232">
            <v>20090303</v>
          </cell>
          <cell r="F1232" t="str">
            <v>4080</v>
          </cell>
          <cell r="G1232" t="str">
            <v>SIDE SERVICIO INDUSTRIAL DE ELECTRONICA SA</v>
          </cell>
          <cell r="H1232" t="str">
            <v>STOCK SALES</v>
          </cell>
          <cell r="I1232">
            <v>6</v>
          </cell>
          <cell r="J1232" t="str">
            <v>Mar-2009</v>
          </cell>
          <cell r="K1232" t="str">
            <v>Mar-2009</v>
          </cell>
          <cell r="L1232" t="str">
            <v>GF</v>
          </cell>
          <cell r="M1232" t="str">
            <v>INVERTER</v>
          </cell>
          <cell r="N1232" t="str">
            <v>PCS</v>
          </cell>
          <cell r="O1232">
            <v>7</v>
          </cell>
          <cell r="P1232">
            <v>154</v>
          </cell>
          <cell r="Q1232" t="str">
            <v>NON FUJI ALL</v>
          </cell>
          <cell r="R1232">
            <v>0</v>
          </cell>
          <cell r="S1232">
            <v>153.393</v>
          </cell>
          <cell r="T1232">
            <v>153.393</v>
          </cell>
          <cell r="U1232">
            <v>1</v>
          </cell>
        </row>
        <row r="1233">
          <cell r="A1233" t="str">
            <v>RF3180-F11</v>
          </cell>
          <cell r="B1233" t="str">
            <v>GS090698</v>
          </cell>
          <cell r="C1233">
            <v>16</v>
          </cell>
          <cell r="D1233" t="str">
            <v>GI091013</v>
          </cell>
          <cell r="E1233">
            <v>20090310</v>
          </cell>
          <cell r="F1233" t="str">
            <v>7950</v>
          </cell>
          <cell r="G1233" t="str">
            <v>FUJI ELECTRIC FA EUROPE (CH) GMBH</v>
          </cell>
          <cell r="H1233" t="str">
            <v>STOCK SALES</v>
          </cell>
          <cell r="I1233">
            <v>4</v>
          </cell>
          <cell r="J1233" t="str">
            <v>Mar-2009</v>
          </cell>
          <cell r="K1233" t="str">
            <v>Mar-2009</v>
          </cell>
          <cell r="L1233" t="str">
            <v>GF</v>
          </cell>
          <cell r="M1233" t="str">
            <v>INVERTER</v>
          </cell>
          <cell r="N1233" t="str">
            <v>PCS</v>
          </cell>
          <cell r="O1233">
            <v>7</v>
          </cell>
          <cell r="P1233">
            <v>154</v>
          </cell>
          <cell r="Q1233" t="str">
            <v>NON FUJI ALL</v>
          </cell>
          <cell r="R1233">
            <v>0</v>
          </cell>
          <cell r="S1233">
            <v>153.393</v>
          </cell>
          <cell r="T1233">
            <v>306.786</v>
          </cell>
          <cell r="U1233">
            <v>2</v>
          </cell>
        </row>
        <row r="1234">
          <cell r="A1234" t="str">
            <v>RF3180-F11</v>
          </cell>
          <cell r="B1234" t="str">
            <v>GS090623</v>
          </cell>
          <cell r="C1234">
            <v>16</v>
          </cell>
          <cell r="D1234" t="str">
            <v>GI091044</v>
          </cell>
          <cell r="E1234">
            <v>20090310</v>
          </cell>
          <cell r="F1234" t="str">
            <v>7950</v>
          </cell>
          <cell r="G1234" t="str">
            <v>FUJI ELECTRIC FA EUROPE (CH) GMBH</v>
          </cell>
          <cell r="H1234" t="str">
            <v>STOCK SALES</v>
          </cell>
          <cell r="I1234">
            <v>1</v>
          </cell>
          <cell r="J1234" t="str">
            <v>Mar-2009</v>
          </cell>
          <cell r="K1234" t="str">
            <v>Mar-2009</v>
          </cell>
          <cell r="L1234" t="str">
            <v>GF</v>
          </cell>
          <cell r="M1234" t="str">
            <v>INVERTER</v>
          </cell>
          <cell r="N1234" t="str">
            <v>PCS</v>
          </cell>
          <cell r="O1234">
            <v>7</v>
          </cell>
          <cell r="P1234">
            <v>154</v>
          </cell>
          <cell r="Q1234" t="str">
            <v>NON FUJI ALL</v>
          </cell>
          <cell r="R1234">
            <v>0</v>
          </cell>
          <cell r="S1234">
            <v>153.393</v>
          </cell>
          <cell r="T1234">
            <v>460.17899999999997</v>
          </cell>
          <cell r="U1234">
            <v>3</v>
          </cell>
        </row>
        <row r="1235">
          <cell r="A1235" t="str">
            <v>RF3180-F11</v>
          </cell>
          <cell r="B1235" t="str">
            <v>GS090925</v>
          </cell>
          <cell r="C1235">
            <v>3</v>
          </cell>
          <cell r="D1235" t="str">
            <v>GI091214</v>
          </cell>
          <cell r="E1235">
            <v>20090318</v>
          </cell>
          <cell r="F1235" t="str">
            <v>7536</v>
          </cell>
          <cell r="G1235" t="str">
            <v>ANTRIEBS TECHNIK N?RNBERGER GMBH</v>
          </cell>
          <cell r="H1235" t="str">
            <v>STOCK SALES</v>
          </cell>
          <cell r="I1235">
            <v>20</v>
          </cell>
          <cell r="J1235" t="str">
            <v>Mar-2009</v>
          </cell>
          <cell r="K1235" t="str">
            <v>Mar-2009</v>
          </cell>
          <cell r="L1235" t="str">
            <v>GF</v>
          </cell>
          <cell r="M1235" t="str">
            <v>INVERTER</v>
          </cell>
          <cell r="N1235" t="str">
            <v>PCS</v>
          </cell>
          <cell r="O1235">
            <v>7</v>
          </cell>
          <cell r="P1235">
            <v>154</v>
          </cell>
          <cell r="Q1235" t="str">
            <v>NON FUJI ALL</v>
          </cell>
          <cell r="R1235">
            <v>0</v>
          </cell>
          <cell r="S1235">
            <v>153.39009999999999</v>
          </cell>
          <cell r="T1235">
            <v>153.39009999999999</v>
          </cell>
          <cell r="U1235">
            <v>1</v>
          </cell>
        </row>
        <row r="1236">
          <cell r="A1236" t="str">
            <v>RF3180-F11</v>
          </cell>
          <cell r="B1236" t="str">
            <v>GS090862</v>
          </cell>
          <cell r="C1236">
            <v>4</v>
          </cell>
          <cell r="D1236" t="str">
            <v>GI091288</v>
          </cell>
          <cell r="E1236">
            <v>20090319</v>
          </cell>
          <cell r="F1236" t="str">
            <v>7097</v>
          </cell>
          <cell r="G1236" t="str">
            <v>ATB BENELUX B.V.</v>
          </cell>
          <cell r="H1236" t="str">
            <v>STOCK SALES</v>
          </cell>
          <cell r="I1236">
            <v>18</v>
          </cell>
          <cell r="J1236" t="str">
            <v>Mar-2009</v>
          </cell>
          <cell r="K1236" t="str">
            <v>Mar-2009</v>
          </cell>
          <cell r="L1236" t="str">
            <v>GF</v>
          </cell>
          <cell r="M1236" t="str">
            <v>INVERTER</v>
          </cell>
          <cell r="N1236" t="str">
            <v>PCS</v>
          </cell>
          <cell r="O1236">
            <v>7</v>
          </cell>
          <cell r="P1236">
            <v>154</v>
          </cell>
          <cell r="Q1236" t="str">
            <v>NON FUJI ALL</v>
          </cell>
          <cell r="R1236">
            <v>0</v>
          </cell>
          <cell r="S1236">
            <v>153.39009999999999</v>
          </cell>
          <cell r="T1236">
            <v>306.78019999999998</v>
          </cell>
          <cell r="U1236">
            <v>2</v>
          </cell>
        </row>
        <row r="1237">
          <cell r="A1237" t="str">
            <v>RF3180-F11</v>
          </cell>
          <cell r="B1237" t="str">
            <v>GS090594</v>
          </cell>
          <cell r="C1237">
            <v>5</v>
          </cell>
          <cell r="D1237" t="str">
            <v>GI091281</v>
          </cell>
          <cell r="E1237">
            <v>20090320</v>
          </cell>
          <cell r="F1237" t="str">
            <v>7038</v>
          </cell>
          <cell r="G1237" t="str">
            <v>JAECKEL ELEKTRONIK GMBH</v>
          </cell>
          <cell r="H1237" t="str">
            <v>STOCK SALES</v>
          </cell>
          <cell r="I1237">
            <v>15</v>
          </cell>
          <cell r="J1237" t="str">
            <v>Mar-2009</v>
          </cell>
          <cell r="K1237" t="str">
            <v>Mar-2009</v>
          </cell>
          <cell r="L1237" t="str">
            <v>GF</v>
          </cell>
          <cell r="M1237" t="str">
            <v>INVERTER</v>
          </cell>
          <cell r="N1237" t="str">
            <v>PCS</v>
          </cell>
          <cell r="O1237">
            <v>7</v>
          </cell>
          <cell r="P1237">
            <v>154</v>
          </cell>
          <cell r="Q1237" t="str">
            <v>NON FUJI ALL</v>
          </cell>
          <cell r="R1237">
            <v>0</v>
          </cell>
          <cell r="S1237">
            <v>153.39009999999999</v>
          </cell>
          <cell r="T1237">
            <v>460.1703</v>
          </cell>
          <cell r="U1237">
            <v>3</v>
          </cell>
        </row>
        <row r="1238">
          <cell r="A1238" t="str">
            <v>RF3180-F11</v>
          </cell>
          <cell r="B1238" t="str">
            <v>GS090594</v>
          </cell>
          <cell r="C1238">
            <v>28</v>
          </cell>
          <cell r="D1238" t="str">
            <v>GI091281</v>
          </cell>
          <cell r="E1238">
            <v>20090320</v>
          </cell>
          <cell r="F1238" t="str">
            <v>7038</v>
          </cell>
          <cell r="G1238" t="str">
            <v>JAECKEL ELEKTRONIK GMBH</v>
          </cell>
          <cell r="H1238" t="str">
            <v>STOCK SALES</v>
          </cell>
          <cell r="I1238">
            <v>11</v>
          </cell>
          <cell r="J1238" t="str">
            <v>Mar-2009</v>
          </cell>
          <cell r="K1238" t="str">
            <v>Mar-2009</v>
          </cell>
          <cell r="L1238" t="str">
            <v>GF</v>
          </cell>
          <cell r="M1238" t="str">
            <v>INVERTER</v>
          </cell>
          <cell r="N1238" t="str">
            <v>PCS</v>
          </cell>
          <cell r="O1238">
            <v>7</v>
          </cell>
          <cell r="P1238">
            <v>154</v>
          </cell>
          <cell r="Q1238" t="str">
            <v>NON FUJI ALL</v>
          </cell>
          <cell r="R1238">
            <v>0</v>
          </cell>
          <cell r="S1238">
            <v>153.39009999999999</v>
          </cell>
          <cell r="T1238">
            <v>613.56039999999996</v>
          </cell>
          <cell r="U1238">
            <v>4</v>
          </cell>
        </row>
        <row r="1239">
          <cell r="A1239" t="str">
            <v>RF3180-F11</v>
          </cell>
          <cell r="B1239" t="str">
            <v>GS091149</v>
          </cell>
          <cell r="C1239">
            <v>2</v>
          </cell>
          <cell r="D1239" t="str">
            <v>GI091434</v>
          </cell>
          <cell r="E1239">
            <v>20090330</v>
          </cell>
          <cell r="F1239" t="str">
            <v>4450</v>
          </cell>
          <cell r="G1239" t="str">
            <v>FUJI ELECTRIC FA SUCURSAL EN ESPA?A</v>
          </cell>
          <cell r="H1239" t="str">
            <v>STOCK SALES</v>
          </cell>
          <cell r="I1239">
            <v>7</v>
          </cell>
          <cell r="J1239" t="str">
            <v>Mar-2009</v>
          </cell>
          <cell r="K1239" t="str">
            <v>Mar-2009</v>
          </cell>
          <cell r="L1239" t="str">
            <v>GF</v>
          </cell>
          <cell r="M1239" t="str">
            <v>INVERTER</v>
          </cell>
          <cell r="N1239" t="str">
            <v>PCS</v>
          </cell>
          <cell r="O1239">
            <v>7</v>
          </cell>
          <cell r="P1239">
            <v>154</v>
          </cell>
          <cell r="Q1239" t="str">
            <v>NON FUJI ALL</v>
          </cell>
          <cell r="R1239">
            <v>0</v>
          </cell>
          <cell r="S1239">
            <v>153.39009999999999</v>
          </cell>
          <cell r="T1239">
            <v>613.56039999999996</v>
          </cell>
          <cell r="U1239">
            <v>4</v>
          </cell>
        </row>
        <row r="1240">
          <cell r="A1240" t="str">
            <v>RF3280-F11</v>
          </cell>
          <cell r="B1240" t="str">
            <v>GS090623</v>
          </cell>
          <cell r="C1240">
            <v>17</v>
          </cell>
          <cell r="D1240" t="str">
            <v>GI091044</v>
          </cell>
          <cell r="E1240">
            <v>20090310</v>
          </cell>
          <cell r="F1240" t="str">
            <v>7950</v>
          </cell>
          <cell r="G1240" t="str">
            <v>FUJI ELECTRIC FA EUROPE (CH) GMBH</v>
          </cell>
          <cell r="H1240" t="str">
            <v>STOCK SALES</v>
          </cell>
          <cell r="I1240">
            <v>0</v>
          </cell>
          <cell r="J1240" t="str">
            <v>Mar-2009</v>
          </cell>
          <cell r="K1240" t="str">
            <v>Mar-2009</v>
          </cell>
          <cell r="L1240" t="str">
            <v>GF</v>
          </cell>
          <cell r="M1240" t="str">
            <v>INVERTER</v>
          </cell>
          <cell r="N1240" t="str">
            <v>PCS</v>
          </cell>
          <cell r="O1240">
            <v>1</v>
          </cell>
          <cell r="P1240">
            <v>266</v>
          </cell>
          <cell r="Q1240" t="str">
            <v>NON FUJI ALL</v>
          </cell>
          <cell r="R1240">
            <v>0</v>
          </cell>
          <cell r="S1240">
            <v>265.87</v>
          </cell>
          <cell r="T1240">
            <v>265.87</v>
          </cell>
          <cell r="U1240">
            <v>1</v>
          </cell>
        </row>
        <row r="1241">
          <cell r="A1241" t="str">
            <v>RF3280-F11</v>
          </cell>
          <cell r="B1241" t="str">
            <v>GS090974</v>
          </cell>
          <cell r="C1241">
            <v>1</v>
          </cell>
          <cell r="D1241" t="str">
            <v>GI091224</v>
          </cell>
          <cell r="E1241">
            <v>20090317</v>
          </cell>
          <cell r="F1241" t="str">
            <v>4450</v>
          </cell>
          <cell r="G1241" t="str">
            <v>FUJI ELECTRIC FA SUCURSAL EN ESPA?A</v>
          </cell>
          <cell r="H1241" t="str">
            <v>STOCK SALES</v>
          </cell>
          <cell r="I1241">
            <v>19</v>
          </cell>
          <cell r="J1241" t="str">
            <v>Mar-2009</v>
          </cell>
          <cell r="K1241" t="str">
            <v>Mar-2009</v>
          </cell>
          <cell r="L1241" t="str">
            <v>GF</v>
          </cell>
          <cell r="M1241" t="str">
            <v>INVERTER</v>
          </cell>
          <cell r="N1241" t="str">
            <v>PCS</v>
          </cell>
          <cell r="O1241">
            <v>1</v>
          </cell>
          <cell r="P1241">
            <v>266</v>
          </cell>
          <cell r="Q1241" t="str">
            <v>NON FUJI ALL</v>
          </cell>
          <cell r="R1241">
            <v>0</v>
          </cell>
          <cell r="S1241">
            <v>265.87</v>
          </cell>
          <cell r="T1241">
            <v>265.87</v>
          </cell>
          <cell r="U1241">
            <v>1</v>
          </cell>
        </row>
        <row r="1242">
          <cell r="A1242" t="str">
            <v>RF3280-F11</v>
          </cell>
          <cell r="B1242" t="str">
            <v>GS091211</v>
          </cell>
          <cell r="C1242">
            <v>3</v>
          </cell>
          <cell r="D1242" t="str">
            <v>GI091484</v>
          </cell>
          <cell r="E1242">
            <v>20090331</v>
          </cell>
          <cell r="F1242" t="str">
            <v>4080</v>
          </cell>
          <cell r="G1242" t="str">
            <v>SIDE SERVICIO INDUSTRIAL DE ELECTRONICA SA</v>
          </cell>
          <cell r="H1242" t="str">
            <v>STOCK SALES</v>
          </cell>
          <cell r="I1242">
            <v>16</v>
          </cell>
          <cell r="J1242" t="str">
            <v>Mar-2009</v>
          </cell>
          <cell r="K1242" t="str">
            <v>Mar-2009</v>
          </cell>
          <cell r="L1242" t="str">
            <v>GF</v>
          </cell>
          <cell r="M1242" t="str">
            <v>INVERTER</v>
          </cell>
          <cell r="N1242" t="str">
            <v>PCS</v>
          </cell>
          <cell r="O1242">
            <v>1</v>
          </cell>
          <cell r="P1242">
            <v>266</v>
          </cell>
          <cell r="Q1242" t="str">
            <v>NON FUJI ALL</v>
          </cell>
          <cell r="R1242">
            <v>0</v>
          </cell>
          <cell r="S1242">
            <v>265.87</v>
          </cell>
          <cell r="T1242">
            <v>797.61</v>
          </cell>
          <cell r="U1242">
            <v>3</v>
          </cell>
        </row>
        <row r="1243">
          <cell r="A1243" t="str">
            <v>RF3400-F11</v>
          </cell>
          <cell r="B1243" t="str">
            <v>GS090997</v>
          </cell>
          <cell r="C1243">
            <v>2</v>
          </cell>
          <cell r="D1243" t="str">
            <v>GI091242</v>
          </cell>
          <cell r="E1243">
            <v>20090318</v>
          </cell>
          <cell r="F1243" t="str">
            <v>4450</v>
          </cell>
          <cell r="G1243" t="str">
            <v>FUJI ELECTRIC FA SUCURSAL EN ESPA?A</v>
          </cell>
          <cell r="H1243" t="str">
            <v>STOCK SALES</v>
          </cell>
          <cell r="I1243">
            <v>5</v>
          </cell>
          <cell r="J1243" t="str">
            <v>Mar-2009</v>
          </cell>
          <cell r="K1243" t="str">
            <v>Mar-2009</v>
          </cell>
          <cell r="L1243" t="str">
            <v>GF</v>
          </cell>
          <cell r="M1243" t="str">
            <v>INVERTER</v>
          </cell>
          <cell r="N1243" t="str">
            <v>PCS</v>
          </cell>
          <cell r="O1243">
            <v>1</v>
          </cell>
          <cell r="P1243">
            <v>429</v>
          </cell>
          <cell r="Q1243" t="str">
            <v>NON FUJI ALL</v>
          </cell>
          <cell r="R1243">
            <v>0</v>
          </cell>
          <cell r="S1243">
            <v>429.49</v>
          </cell>
          <cell r="T1243">
            <v>429.49</v>
          </cell>
          <cell r="U1243">
            <v>1</v>
          </cell>
        </row>
        <row r="1244">
          <cell r="A1244" t="str">
            <v>RF3400-F11</v>
          </cell>
          <cell r="B1244" t="str">
            <v>GS090810</v>
          </cell>
          <cell r="C1244">
            <v>3</v>
          </cell>
          <cell r="D1244" t="str">
            <v>GI091270</v>
          </cell>
          <cell r="E1244">
            <v>20090320</v>
          </cell>
          <cell r="F1244" t="str">
            <v>4080</v>
          </cell>
          <cell r="G1244" t="str">
            <v>SIDE SERVICIO INDUSTRIAL DE ELECTRONICA SA</v>
          </cell>
          <cell r="H1244" t="str">
            <v>STOCK SALES</v>
          </cell>
          <cell r="I1244">
            <v>4</v>
          </cell>
          <cell r="J1244" t="str">
            <v>Mar-2009</v>
          </cell>
          <cell r="K1244" t="str">
            <v>Mar-2009</v>
          </cell>
          <cell r="L1244" t="str">
            <v>GF</v>
          </cell>
          <cell r="M1244" t="str">
            <v>INVERTER</v>
          </cell>
          <cell r="N1244" t="str">
            <v>PCS</v>
          </cell>
          <cell r="O1244">
            <v>1</v>
          </cell>
          <cell r="P1244">
            <v>429</v>
          </cell>
          <cell r="Q1244" t="str">
            <v>NON FUJI ALL</v>
          </cell>
          <cell r="R1244">
            <v>0</v>
          </cell>
          <cell r="S1244">
            <v>429.49</v>
          </cell>
          <cell r="T1244">
            <v>429.49</v>
          </cell>
          <cell r="U1244">
            <v>1</v>
          </cell>
        </row>
        <row r="1245">
          <cell r="A1245" t="str">
            <v>RFMTX 400 47R J</v>
          </cell>
          <cell r="B1245" t="str">
            <v>GS091125</v>
          </cell>
          <cell r="C1245">
            <v>7</v>
          </cell>
          <cell r="D1245" t="str">
            <v>GI091419</v>
          </cell>
          <cell r="E1245">
            <v>20090326</v>
          </cell>
          <cell r="F1245" t="str">
            <v>7760</v>
          </cell>
          <cell r="G1245" t="str">
            <v>BIMEX SRL</v>
          </cell>
          <cell r="H1245" t="str">
            <v>STOCK SALES</v>
          </cell>
          <cell r="I1245">
            <v>52</v>
          </cell>
          <cell r="J1245" t="str">
            <v>Mar-2009</v>
          </cell>
          <cell r="K1245" t="str">
            <v>Mar-2009</v>
          </cell>
          <cell r="L1245" t="str">
            <v>GF</v>
          </cell>
          <cell r="M1245" t="str">
            <v>INVERTER</v>
          </cell>
          <cell r="N1245" t="str">
            <v>PCS</v>
          </cell>
          <cell r="O1245">
            <v>92</v>
          </cell>
          <cell r="P1245">
            <v>16</v>
          </cell>
          <cell r="Q1245" t="str">
            <v>NON FUJI ALL</v>
          </cell>
          <cell r="R1245">
            <v>0</v>
          </cell>
          <cell r="S1245">
            <v>15.5</v>
          </cell>
          <cell r="T1245">
            <v>15.5</v>
          </cell>
          <cell r="U1245">
            <v>1</v>
          </cell>
        </row>
        <row r="1246">
          <cell r="A1246" t="str">
            <v>RFMTX 400 47R J</v>
          </cell>
          <cell r="B1246" t="str">
            <v>GS091110</v>
          </cell>
          <cell r="C1246">
            <v>5</v>
          </cell>
          <cell r="D1246" t="str">
            <v>GI091370</v>
          </cell>
          <cell r="E1246">
            <v>20090327</v>
          </cell>
          <cell r="F1246" t="str">
            <v>7772</v>
          </cell>
          <cell r="G1246" t="str">
            <v>SELE, S.R.L.</v>
          </cell>
          <cell r="H1246" t="str">
            <v>STOCK SALES</v>
          </cell>
          <cell r="I1246">
            <v>51</v>
          </cell>
          <cell r="J1246" t="str">
            <v>Mar-2009</v>
          </cell>
          <cell r="K1246" t="str">
            <v>Mar-2009</v>
          </cell>
          <cell r="L1246" t="str">
            <v>GF</v>
          </cell>
          <cell r="M1246" t="str">
            <v>INVERTER</v>
          </cell>
          <cell r="N1246" t="str">
            <v>PCS</v>
          </cell>
          <cell r="O1246">
            <v>92</v>
          </cell>
          <cell r="P1246">
            <v>16</v>
          </cell>
          <cell r="Q1246" t="str">
            <v>NON FUJI ALL</v>
          </cell>
          <cell r="R1246">
            <v>0</v>
          </cell>
          <cell r="S1246">
            <v>15.5</v>
          </cell>
          <cell r="T1246">
            <v>15.5</v>
          </cell>
          <cell r="U1246">
            <v>1</v>
          </cell>
        </row>
        <row r="1247">
          <cell r="A1247" t="str">
            <v>RFMTX 400 47R J</v>
          </cell>
          <cell r="B1247" t="str">
            <v>GS091033</v>
          </cell>
          <cell r="C1247">
            <v>8</v>
          </cell>
          <cell r="D1247" t="str">
            <v>GI091371</v>
          </cell>
          <cell r="E1247">
            <v>20090327</v>
          </cell>
          <cell r="F1247" t="str">
            <v>7772</v>
          </cell>
          <cell r="G1247" t="str">
            <v>SELE, S.R.L.</v>
          </cell>
          <cell r="H1247" t="str">
            <v>STOCK SALES</v>
          </cell>
          <cell r="I1247">
            <v>47</v>
          </cell>
          <cell r="J1247" t="str">
            <v>Mar-2009</v>
          </cell>
          <cell r="K1247" t="str">
            <v>Mar-2009</v>
          </cell>
          <cell r="L1247" t="str">
            <v>GF</v>
          </cell>
          <cell r="M1247" t="str">
            <v>INVERTER</v>
          </cell>
          <cell r="N1247" t="str">
            <v>PCS</v>
          </cell>
          <cell r="O1247">
            <v>92</v>
          </cell>
          <cell r="P1247">
            <v>16</v>
          </cell>
          <cell r="Q1247" t="str">
            <v>NON FUJI ALL</v>
          </cell>
          <cell r="R1247">
            <v>0</v>
          </cell>
          <cell r="S1247">
            <v>15.5</v>
          </cell>
          <cell r="T1247">
            <v>62</v>
          </cell>
          <cell r="U1247">
            <v>4</v>
          </cell>
        </row>
        <row r="1248">
          <cell r="A1248" t="str">
            <v>RFMTX 400 47R J</v>
          </cell>
          <cell r="B1248" t="str">
            <v>GS091051</v>
          </cell>
          <cell r="C1248">
            <v>6</v>
          </cell>
          <cell r="D1248" t="str">
            <v>GI091466</v>
          </cell>
          <cell r="E1248">
            <v>20090330</v>
          </cell>
          <cell r="F1248" t="str">
            <v>7684</v>
          </cell>
          <cell r="G1248" t="str">
            <v>BEG S.R.L.</v>
          </cell>
          <cell r="H1248" t="str">
            <v>STOCK SALES</v>
          </cell>
          <cell r="I1248">
            <v>26</v>
          </cell>
          <cell r="J1248" t="str">
            <v>Mar-2009</v>
          </cell>
          <cell r="K1248" t="str">
            <v>Mar-2009</v>
          </cell>
          <cell r="L1248" t="str">
            <v>GF</v>
          </cell>
          <cell r="M1248" t="str">
            <v>INVERTER</v>
          </cell>
          <cell r="N1248" t="str">
            <v>PCS</v>
          </cell>
          <cell r="O1248">
            <v>92</v>
          </cell>
          <cell r="P1248">
            <v>16</v>
          </cell>
          <cell r="Q1248" t="str">
            <v>NON FUJI ALL</v>
          </cell>
          <cell r="R1248">
            <v>0</v>
          </cell>
          <cell r="S1248">
            <v>15.5</v>
          </cell>
          <cell r="T1248">
            <v>325.5</v>
          </cell>
          <cell r="U1248">
            <v>21</v>
          </cell>
        </row>
        <row r="1249">
          <cell r="A1249" t="str">
            <v>OPC-G1-AIO</v>
          </cell>
          <cell r="B1249" t="str">
            <v>GS090616</v>
          </cell>
          <cell r="C1249">
            <v>130</v>
          </cell>
          <cell r="D1249" t="str">
            <v>GI091039</v>
          </cell>
          <cell r="E1249">
            <v>20090309</v>
          </cell>
          <cell r="F1249" t="str">
            <v>4028</v>
          </cell>
          <cell r="G1249" t="str">
            <v>KON-TEK AUTOMATION AND DRIVES</v>
          </cell>
          <cell r="H1249" t="str">
            <v>STOCK SALES</v>
          </cell>
          <cell r="I1249">
            <v>76</v>
          </cell>
          <cell r="J1249" t="str">
            <v>Mar-2009</v>
          </cell>
          <cell r="K1249" t="str">
            <v>Mar-2009</v>
          </cell>
          <cell r="L1249" t="str">
            <v>GF</v>
          </cell>
          <cell r="M1249" t="str">
            <v>INVERTER</v>
          </cell>
          <cell r="N1249" t="str">
            <v>PCS</v>
          </cell>
          <cell r="O1249">
            <v>81</v>
          </cell>
          <cell r="P1249">
            <v>45</v>
          </cell>
          <cell r="Q1249" t="str">
            <v>OPTION FRN (G712)</v>
          </cell>
          <cell r="R1249">
            <v>0</v>
          </cell>
          <cell r="S1249">
            <v>44.59</v>
          </cell>
          <cell r="T1249">
            <v>222.95</v>
          </cell>
          <cell r="U1249">
            <v>5</v>
          </cell>
        </row>
        <row r="1250">
          <cell r="A1250" t="str">
            <v>OPC-G1-AIO</v>
          </cell>
          <cell r="B1250" t="str">
            <v>GS090795</v>
          </cell>
          <cell r="C1250">
            <v>4</v>
          </cell>
          <cell r="D1250" t="str">
            <v>GI091357</v>
          </cell>
          <cell r="E1250">
            <v>20090324</v>
          </cell>
          <cell r="F1250" t="str">
            <v>7532</v>
          </cell>
          <cell r="G1250" t="str">
            <v>GEA GRASSO GMBH HALLE</v>
          </cell>
          <cell r="H1250" t="str">
            <v>STOCK SALES</v>
          </cell>
          <cell r="I1250">
            <v>75</v>
          </cell>
          <cell r="J1250" t="str">
            <v>Mar-2009</v>
          </cell>
          <cell r="K1250" t="str">
            <v>Mar-2009</v>
          </cell>
          <cell r="L1250" t="str">
            <v>GF</v>
          </cell>
          <cell r="M1250" t="str">
            <v>INVERTER</v>
          </cell>
          <cell r="N1250" t="str">
            <v>PCS</v>
          </cell>
          <cell r="O1250">
            <v>81</v>
          </cell>
          <cell r="P1250">
            <v>45</v>
          </cell>
          <cell r="Q1250" t="str">
            <v>OPTION FRN (G712)</v>
          </cell>
          <cell r="R1250">
            <v>0</v>
          </cell>
          <cell r="S1250">
            <v>44.59</v>
          </cell>
          <cell r="T1250">
            <v>44.59</v>
          </cell>
          <cell r="U1250">
            <v>1</v>
          </cell>
        </row>
        <row r="1251">
          <cell r="A1251" t="str">
            <v>OPC-G1-AIO</v>
          </cell>
          <cell r="B1251" t="str">
            <v>GS090795</v>
          </cell>
          <cell r="C1251">
            <v>9</v>
          </cell>
          <cell r="D1251" t="str">
            <v>GI091357</v>
          </cell>
          <cell r="E1251">
            <v>20090324</v>
          </cell>
          <cell r="F1251" t="str">
            <v>7532</v>
          </cell>
          <cell r="G1251" t="str">
            <v>GEA GRASSO GMBH HALLE</v>
          </cell>
          <cell r="H1251" t="str">
            <v>STOCK SALES</v>
          </cell>
          <cell r="I1251">
            <v>74</v>
          </cell>
          <cell r="J1251" t="str">
            <v>Mar-2009</v>
          </cell>
          <cell r="K1251" t="str">
            <v>Mar-2009</v>
          </cell>
          <cell r="L1251" t="str">
            <v>GF</v>
          </cell>
          <cell r="M1251" t="str">
            <v>INVERTER</v>
          </cell>
          <cell r="N1251" t="str">
            <v>PCS</v>
          </cell>
          <cell r="O1251">
            <v>81</v>
          </cell>
          <cell r="P1251">
            <v>45</v>
          </cell>
          <cell r="Q1251" t="str">
            <v>OPTION FRN (G712)</v>
          </cell>
          <cell r="R1251">
            <v>0</v>
          </cell>
          <cell r="S1251">
            <v>44.59</v>
          </cell>
          <cell r="T1251">
            <v>44.59</v>
          </cell>
          <cell r="U1251">
            <v>1</v>
          </cell>
        </row>
        <row r="1252">
          <cell r="A1252" t="str">
            <v>OPC-G1-DI</v>
          </cell>
          <cell r="B1252" t="str">
            <v>GS090616</v>
          </cell>
          <cell r="C1252">
            <v>131</v>
          </cell>
          <cell r="D1252" t="str">
            <v>GI091039</v>
          </cell>
          <cell r="E1252">
            <v>20090309</v>
          </cell>
          <cell r="F1252" t="str">
            <v>4028</v>
          </cell>
          <cell r="G1252" t="str">
            <v>KON-TEK AUTOMATION AND DRIVES</v>
          </cell>
          <cell r="H1252" t="str">
            <v>STOCK SALES</v>
          </cell>
          <cell r="I1252">
            <v>81</v>
          </cell>
          <cell r="J1252" t="str">
            <v>Mar-2009</v>
          </cell>
          <cell r="K1252" t="str">
            <v>Mar-2009</v>
          </cell>
          <cell r="L1252" t="str">
            <v>GF</v>
          </cell>
          <cell r="M1252" t="str">
            <v>INVERTER</v>
          </cell>
          <cell r="N1252" t="str">
            <v>PCS</v>
          </cell>
          <cell r="O1252">
            <v>86</v>
          </cell>
          <cell r="P1252">
            <v>37</v>
          </cell>
          <cell r="Q1252" t="str">
            <v>OPTION FRN (G712)</v>
          </cell>
          <cell r="R1252">
            <v>0</v>
          </cell>
          <cell r="S1252">
            <v>37</v>
          </cell>
          <cell r="T1252">
            <v>185</v>
          </cell>
          <cell r="U1252">
            <v>5</v>
          </cell>
        </row>
        <row r="1253">
          <cell r="A1253" t="str">
            <v>OPC-G1-DO</v>
          </cell>
          <cell r="B1253" t="str">
            <v>GS090616</v>
          </cell>
          <cell r="C1253">
            <v>132</v>
          </cell>
          <cell r="D1253" t="str">
            <v>GI091039</v>
          </cell>
          <cell r="E1253">
            <v>20090309</v>
          </cell>
          <cell r="F1253" t="str">
            <v>4028</v>
          </cell>
          <cell r="G1253" t="str">
            <v>KON-TEK AUTOMATION AND DRIVES</v>
          </cell>
          <cell r="H1253" t="str">
            <v>STOCK SALES</v>
          </cell>
          <cell r="I1253">
            <v>84</v>
          </cell>
          <cell r="J1253" t="str">
            <v>Mar-2009</v>
          </cell>
          <cell r="K1253" t="str">
            <v>Mar-2009</v>
          </cell>
          <cell r="L1253" t="str">
            <v>GF</v>
          </cell>
          <cell r="M1253" t="str">
            <v>INVERTER</v>
          </cell>
          <cell r="N1253" t="str">
            <v>PCS</v>
          </cell>
          <cell r="O1253">
            <v>86</v>
          </cell>
          <cell r="P1253">
            <v>37</v>
          </cell>
          <cell r="Q1253" t="str">
            <v>OPTION FRN (G712)</v>
          </cell>
          <cell r="R1253">
            <v>0</v>
          </cell>
          <cell r="S1253">
            <v>37</v>
          </cell>
          <cell r="T1253">
            <v>74</v>
          </cell>
          <cell r="U1253">
            <v>2</v>
          </cell>
        </row>
        <row r="1254">
          <cell r="A1254" t="str">
            <v>OPC-G1-PDP</v>
          </cell>
          <cell r="B1254" t="str">
            <v>GS090616</v>
          </cell>
          <cell r="C1254">
            <v>134</v>
          </cell>
          <cell r="D1254" t="str">
            <v>GI091039</v>
          </cell>
          <cell r="E1254">
            <v>20090309</v>
          </cell>
          <cell r="F1254" t="str">
            <v>4028</v>
          </cell>
          <cell r="G1254" t="str">
            <v>KON-TEK AUTOMATION AND DRIVES</v>
          </cell>
          <cell r="H1254" t="str">
            <v>STOCK SALES</v>
          </cell>
          <cell r="I1254">
            <v>110</v>
          </cell>
          <cell r="J1254" t="str">
            <v>Mar-2009</v>
          </cell>
          <cell r="K1254" t="str">
            <v>Mar-2009</v>
          </cell>
          <cell r="L1254" t="str">
            <v>GF</v>
          </cell>
          <cell r="M1254" t="str">
            <v>INVERTER</v>
          </cell>
          <cell r="N1254" t="str">
            <v>PCS</v>
          </cell>
          <cell r="O1254">
            <v>113</v>
          </cell>
          <cell r="P1254">
            <v>97</v>
          </cell>
          <cell r="Q1254" t="str">
            <v>OPTION FRN (G712)</v>
          </cell>
          <cell r="R1254">
            <v>0</v>
          </cell>
          <cell r="S1254">
            <v>96.824299999999994</v>
          </cell>
          <cell r="T1254">
            <v>290.47289999999998</v>
          </cell>
          <cell r="U1254">
            <v>3</v>
          </cell>
        </row>
        <row r="1255">
          <cell r="A1255" t="str">
            <v>OPC-G1-PDP</v>
          </cell>
          <cell r="B1255" t="str">
            <v>GS091023</v>
          </cell>
          <cell r="C1255">
            <v>6</v>
          </cell>
          <cell r="D1255" t="str">
            <v>GI091274</v>
          </cell>
          <cell r="E1255">
            <v>20090320</v>
          </cell>
          <cell r="F1255" t="str">
            <v>7200</v>
          </cell>
          <cell r="G1255" t="str">
            <v>HEROS ANLAGENBAU GMBH</v>
          </cell>
          <cell r="H1255" t="str">
            <v>STOCK SALES</v>
          </cell>
          <cell r="I1255">
            <v>103</v>
          </cell>
          <cell r="J1255" t="str">
            <v>Mar-2009</v>
          </cell>
          <cell r="K1255" t="str">
            <v>Mar-2009</v>
          </cell>
          <cell r="L1255" t="str">
            <v>GF</v>
          </cell>
          <cell r="M1255" t="str">
            <v>INVERTER</v>
          </cell>
          <cell r="N1255" t="str">
            <v>PCS</v>
          </cell>
          <cell r="O1255">
            <v>113</v>
          </cell>
          <cell r="P1255">
            <v>97</v>
          </cell>
          <cell r="Q1255" t="str">
            <v>OPTION FRN (G712)</v>
          </cell>
          <cell r="R1255">
            <v>0</v>
          </cell>
          <cell r="S1255">
            <v>96.824299999999994</v>
          </cell>
          <cell r="T1255">
            <v>677.77009999999996</v>
          </cell>
          <cell r="U1255">
            <v>7</v>
          </cell>
        </row>
        <row r="1256">
          <cell r="A1256" t="str">
            <v>TP-E1U</v>
          </cell>
          <cell r="B1256" t="str">
            <v>GS090859</v>
          </cell>
          <cell r="C1256">
            <v>6</v>
          </cell>
          <cell r="D1256" t="str">
            <v>GI091050</v>
          </cell>
          <cell r="E1256">
            <v>20090305</v>
          </cell>
          <cell r="F1256" t="str">
            <v>4810</v>
          </cell>
          <cell r="G1256" t="str">
            <v>SST SERVO-SYSTEMTECHNIK GMBH</v>
          </cell>
          <cell r="H1256" t="str">
            <v>STOCK SALES</v>
          </cell>
          <cell r="I1256">
            <v>568</v>
          </cell>
          <cell r="J1256" t="str">
            <v>Mar-2009</v>
          </cell>
          <cell r="K1256" t="str">
            <v>Mar-2009</v>
          </cell>
          <cell r="L1256" t="str">
            <v>GF</v>
          </cell>
          <cell r="M1256" t="str">
            <v>INVERTER</v>
          </cell>
          <cell r="N1256" t="str">
            <v>PCS</v>
          </cell>
          <cell r="O1256">
            <v>569</v>
          </cell>
          <cell r="P1256">
            <v>16</v>
          </cell>
          <cell r="Q1256" t="str">
            <v>OTHERS-SUZUKA</v>
          </cell>
          <cell r="R1256">
            <v>0</v>
          </cell>
          <cell r="S1256">
            <v>16.0168</v>
          </cell>
          <cell r="T1256">
            <v>16.0168</v>
          </cell>
          <cell r="U1256">
            <v>1</v>
          </cell>
        </row>
        <row r="1257">
          <cell r="A1257" t="str">
            <v>TP-E1U</v>
          </cell>
          <cell r="B1257" t="str">
            <v>GS090863</v>
          </cell>
          <cell r="C1257">
            <v>2</v>
          </cell>
          <cell r="D1257" t="str">
            <v>GI091057</v>
          </cell>
          <cell r="E1257">
            <v>20090305</v>
          </cell>
          <cell r="F1257" t="str">
            <v>7820</v>
          </cell>
          <cell r="G1257" t="str">
            <v>DIPL.-ING. PETER ZARDEN</v>
          </cell>
          <cell r="H1257" t="str">
            <v>STOCK SALES</v>
          </cell>
          <cell r="I1257">
            <v>565</v>
          </cell>
          <cell r="J1257" t="str">
            <v>Mar-2009</v>
          </cell>
          <cell r="K1257" t="str">
            <v>Mar-2009</v>
          </cell>
          <cell r="L1257" t="str">
            <v>GF</v>
          </cell>
          <cell r="M1257" t="str">
            <v>INVERTER</v>
          </cell>
          <cell r="N1257" t="str">
            <v>PCS</v>
          </cell>
          <cell r="O1257">
            <v>569</v>
          </cell>
          <cell r="P1257">
            <v>16</v>
          </cell>
          <cell r="Q1257" t="str">
            <v>OTHERS-SUZUKA</v>
          </cell>
          <cell r="R1257">
            <v>0</v>
          </cell>
          <cell r="S1257">
            <v>16.0168</v>
          </cell>
          <cell r="T1257">
            <v>48.050399999999996</v>
          </cell>
          <cell r="U1257">
            <v>3</v>
          </cell>
        </row>
        <row r="1258">
          <cell r="A1258" t="str">
            <v>TP-E1U</v>
          </cell>
          <cell r="B1258" t="str">
            <v>GS090872</v>
          </cell>
          <cell r="C1258">
            <v>2</v>
          </cell>
          <cell r="D1258" t="str">
            <v>GI091080</v>
          </cell>
          <cell r="E1258">
            <v>20090306</v>
          </cell>
          <cell r="F1258" t="str">
            <v>7274</v>
          </cell>
          <cell r="G1258" t="str">
            <v>SAM GMBH</v>
          </cell>
          <cell r="H1258" t="str">
            <v>STOCK SALES</v>
          </cell>
          <cell r="I1258">
            <v>564</v>
          </cell>
          <cell r="J1258" t="str">
            <v>Mar-2009</v>
          </cell>
          <cell r="K1258" t="str">
            <v>Mar-2009</v>
          </cell>
          <cell r="L1258" t="str">
            <v>GF</v>
          </cell>
          <cell r="M1258" t="str">
            <v>INVERTER</v>
          </cell>
          <cell r="N1258" t="str">
            <v>PCS</v>
          </cell>
          <cell r="O1258">
            <v>569</v>
          </cell>
          <cell r="P1258">
            <v>16</v>
          </cell>
          <cell r="Q1258" t="str">
            <v>OTHERS-SUZUKA</v>
          </cell>
          <cell r="R1258">
            <v>0</v>
          </cell>
          <cell r="S1258">
            <v>16.0168</v>
          </cell>
          <cell r="T1258">
            <v>16.0168</v>
          </cell>
          <cell r="U1258">
            <v>1</v>
          </cell>
        </row>
        <row r="1259">
          <cell r="A1259" t="str">
            <v>TP-E1U</v>
          </cell>
          <cell r="B1259" t="str">
            <v>GS090876</v>
          </cell>
          <cell r="C1259">
            <v>2</v>
          </cell>
          <cell r="D1259" t="str">
            <v>GI091086</v>
          </cell>
          <cell r="E1259">
            <v>20090306</v>
          </cell>
          <cell r="F1259" t="str">
            <v>4080</v>
          </cell>
          <cell r="G1259" t="str">
            <v>SIDE SERVICIO INDUSTRIAL DE ELECTRONICA SA</v>
          </cell>
          <cell r="H1259" t="str">
            <v>STOCK SALES</v>
          </cell>
          <cell r="I1259">
            <v>562</v>
          </cell>
          <cell r="J1259" t="str">
            <v>Mar-2009</v>
          </cell>
          <cell r="K1259" t="str">
            <v>Mar-2009</v>
          </cell>
          <cell r="L1259" t="str">
            <v>GF</v>
          </cell>
          <cell r="M1259" t="str">
            <v>INVERTER</v>
          </cell>
          <cell r="N1259" t="str">
            <v>PCS</v>
          </cell>
          <cell r="O1259">
            <v>569</v>
          </cell>
          <cell r="P1259">
            <v>16</v>
          </cell>
          <cell r="Q1259" t="str">
            <v>OTHERS-SUZUKA</v>
          </cell>
          <cell r="R1259">
            <v>0</v>
          </cell>
          <cell r="S1259">
            <v>16.0168</v>
          </cell>
          <cell r="T1259">
            <v>32.0336</v>
          </cell>
          <cell r="U1259">
            <v>2</v>
          </cell>
        </row>
        <row r="1260">
          <cell r="A1260" t="str">
            <v>TP-E1U</v>
          </cell>
          <cell r="B1260" t="str">
            <v>GS090965</v>
          </cell>
          <cell r="C1260">
            <v>2</v>
          </cell>
          <cell r="D1260" t="str">
            <v>GI091197</v>
          </cell>
          <cell r="E1260">
            <v>20090313</v>
          </cell>
          <cell r="F1260" t="str">
            <v>7820</v>
          </cell>
          <cell r="G1260" t="str">
            <v>DIPL.-ING. PETER ZARDEN</v>
          </cell>
          <cell r="H1260" t="str">
            <v>STOCK SALES</v>
          </cell>
          <cell r="I1260">
            <v>558</v>
          </cell>
          <cell r="J1260" t="str">
            <v>Mar-2009</v>
          </cell>
          <cell r="K1260" t="str">
            <v>Mar-2009</v>
          </cell>
          <cell r="L1260" t="str">
            <v>GF</v>
          </cell>
          <cell r="M1260" t="str">
            <v>INVERTER</v>
          </cell>
          <cell r="N1260" t="str">
            <v>PCS</v>
          </cell>
          <cell r="O1260">
            <v>569</v>
          </cell>
          <cell r="P1260">
            <v>16</v>
          </cell>
          <cell r="Q1260" t="str">
            <v>OTHERS-SUZUKA</v>
          </cell>
          <cell r="R1260">
            <v>0</v>
          </cell>
          <cell r="S1260">
            <v>16.0168</v>
          </cell>
          <cell r="T1260">
            <v>64.0672</v>
          </cell>
          <cell r="U1260">
            <v>4</v>
          </cell>
        </row>
        <row r="1261">
          <cell r="A1261" t="str">
            <v>TP-E1U</v>
          </cell>
          <cell r="B1261" t="str">
            <v>GS090893</v>
          </cell>
          <cell r="C1261">
            <v>3</v>
          </cell>
          <cell r="D1261" t="str">
            <v>GI091207</v>
          </cell>
          <cell r="E1261">
            <v>20090316</v>
          </cell>
          <cell r="F1261" t="str">
            <v>5200</v>
          </cell>
          <cell r="G1261" t="str">
            <v>A.F. ELECTRONICS MOTOR CONTROL</v>
          </cell>
          <cell r="H1261" t="str">
            <v>STOCK SALES</v>
          </cell>
          <cell r="I1261">
            <v>560</v>
          </cell>
          <cell r="J1261" t="str">
            <v>Mar-2009</v>
          </cell>
          <cell r="K1261" t="str">
            <v>Mar-2009</v>
          </cell>
          <cell r="L1261" t="str">
            <v>GF</v>
          </cell>
          <cell r="M1261" t="str">
            <v>INVERTER</v>
          </cell>
          <cell r="N1261" t="str">
            <v>PCS</v>
          </cell>
          <cell r="O1261">
            <v>569</v>
          </cell>
          <cell r="P1261">
            <v>16</v>
          </cell>
          <cell r="Q1261" t="str">
            <v>OTHERS-SUZUKA</v>
          </cell>
          <cell r="R1261">
            <v>0</v>
          </cell>
          <cell r="S1261">
            <v>16.0168</v>
          </cell>
          <cell r="T1261">
            <v>16.0168</v>
          </cell>
          <cell r="U1261">
            <v>1</v>
          </cell>
        </row>
        <row r="1262">
          <cell r="A1262" t="str">
            <v>TP-E1U</v>
          </cell>
          <cell r="B1262" t="str">
            <v>GS090991</v>
          </cell>
          <cell r="C1262">
            <v>5</v>
          </cell>
          <cell r="D1262" t="str">
            <v>GI091218</v>
          </cell>
          <cell r="E1262">
            <v>20090317</v>
          </cell>
          <cell r="F1262" t="str">
            <v>4810</v>
          </cell>
          <cell r="G1262" t="str">
            <v>SST SERVO-SYSTEMTECHNIK GMBH</v>
          </cell>
          <cell r="H1262" t="str">
            <v>STOCK SALES</v>
          </cell>
          <cell r="I1262">
            <v>554</v>
          </cell>
          <cell r="J1262" t="str">
            <v>Mar-2009</v>
          </cell>
          <cell r="K1262" t="str">
            <v>Mar-2009</v>
          </cell>
          <cell r="L1262" t="str">
            <v>GF</v>
          </cell>
          <cell r="M1262" t="str">
            <v>INVERTER</v>
          </cell>
          <cell r="N1262" t="str">
            <v>PCS</v>
          </cell>
          <cell r="O1262">
            <v>569</v>
          </cell>
          <cell r="P1262">
            <v>16</v>
          </cell>
          <cell r="Q1262" t="str">
            <v>OTHERS-SUZUKA</v>
          </cell>
          <cell r="R1262">
            <v>0</v>
          </cell>
          <cell r="S1262">
            <v>16.0168</v>
          </cell>
          <cell r="T1262">
            <v>96.100799999999992</v>
          </cell>
          <cell r="U1262">
            <v>6</v>
          </cell>
        </row>
        <row r="1263">
          <cell r="A1263" t="str">
            <v>TP-E1U</v>
          </cell>
          <cell r="B1263" t="str">
            <v>GS091004</v>
          </cell>
          <cell r="C1263">
            <v>4</v>
          </cell>
          <cell r="D1263" t="str">
            <v>GI091309</v>
          </cell>
          <cell r="E1263">
            <v>20090320</v>
          </cell>
          <cell r="F1263" t="str">
            <v>7800</v>
          </cell>
          <cell r="G1263" t="str">
            <v>POINT ELECTRONIC D.O.O.</v>
          </cell>
          <cell r="H1263" t="str">
            <v>STOCK SALES</v>
          </cell>
          <cell r="I1263">
            <v>553</v>
          </cell>
          <cell r="J1263" t="str">
            <v>Mar-2009</v>
          </cell>
          <cell r="K1263" t="str">
            <v>Mar-2009</v>
          </cell>
          <cell r="L1263" t="str">
            <v>GF</v>
          </cell>
          <cell r="M1263" t="str">
            <v>INVERTER</v>
          </cell>
          <cell r="N1263" t="str">
            <v>PCS</v>
          </cell>
          <cell r="O1263">
            <v>569</v>
          </cell>
          <cell r="P1263">
            <v>16</v>
          </cell>
          <cell r="Q1263" t="str">
            <v>OTHERS-SUZUKA</v>
          </cell>
          <cell r="R1263">
            <v>0</v>
          </cell>
          <cell r="S1263">
            <v>16.0168</v>
          </cell>
          <cell r="T1263">
            <v>16.0168</v>
          </cell>
          <cell r="U1263">
            <v>1</v>
          </cell>
        </row>
        <row r="1264">
          <cell r="A1264" t="str">
            <v>TP-E1U</v>
          </cell>
          <cell r="B1264" t="str">
            <v>GS091023</v>
          </cell>
          <cell r="C1264">
            <v>7</v>
          </cell>
          <cell r="D1264" t="str">
            <v>GI091280</v>
          </cell>
          <cell r="E1264">
            <v>20090320</v>
          </cell>
          <cell r="F1264" t="str">
            <v>7200</v>
          </cell>
          <cell r="G1264" t="str">
            <v>HEROS ANLAGENBAU GMBH</v>
          </cell>
          <cell r="H1264" t="str">
            <v>STOCK SALES</v>
          </cell>
          <cell r="I1264">
            <v>552</v>
          </cell>
          <cell r="J1264" t="str">
            <v>Mar-2009</v>
          </cell>
          <cell r="K1264" t="str">
            <v>Mar-2009</v>
          </cell>
          <cell r="L1264" t="str">
            <v>GF</v>
          </cell>
          <cell r="M1264" t="str">
            <v>INVERTER</v>
          </cell>
          <cell r="N1264" t="str">
            <v>PCS</v>
          </cell>
          <cell r="O1264">
            <v>569</v>
          </cell>
          <cell r="P1264">
            <v>16</v>
          </cell>
          <cell r="Q1264" t="str">
            <v>OTHERS-SUZUKA</v>
          </cell>
          <cell r="R1264">
            <v>0</v>
          </cell>
          <cell r="S1264">
            <v>16.0168</v>
          </cell>
          <cell r="T1264">
            <v>16.0168</v>
          </cell>
          <cell r="U1264">
            <v>1</v>
          </cell>
        </row>
        <row r="1265">
          <cell r="A1265" t="str">
            <v>TP-E1U</v>
          </cell>
          <cell r="B1265" t="str">
            <v>GS091042</v>
          </cell>
          <cell r="C1265">
            <v>4</v>
          </cell>
          <cell r="D1265" t="str">
            <v>GI091297</v>
          </cell>
          <cell r="E1265">
            <v>20090323</v>
          </cell>
          <cell r="F1265" t="str">
            <v>4810</v>
          </cell>
          <cell r="G1265" t="str">
            <v>SST SERVO-SYSTEMTECHNIK GMBH</v>
          </cell>
          <cell r="H1265" t="str">
            <v>STOCK SALES</v>
          </cell>
          <cell r="I1265">
            <v>548</v>
          </cell>
          <cell r="J1265" t="str">
            <v>Mar-2009</v>
          </cell>
          <cell r="K1265" t="str">
            <v>Mar-2009</v>
          </cell>
          <cell r="L1265" t="str">
            <v>GF</v>
          </cell>
          <cell r="M1265" t="str">
            <v>INVERTER</v>
          </cell>
          <cell r="N1265" t="str">
            <v>PCS</v>
          </cell>
          <cell r="O1265">
            <v>569</v>
          </cell>
          <cell r="P1265">
            <v>16</v>
          </cell>
          <cell r="Q1265" t="str">
            <v>OTHERS-SUZUKA</v>
          </cell>
          <cell r="R1265">
            <v>0</v>
          </cell>
          <cell r="S1265">
            <v>16.0168</v>
          </cell>
          <cell r="T1265">
            <v>64.0672</v>
          </cell>
          <cell r="U1265">
            <v>4</v>
          </cell>
        </row>
        <row r="1266">
          <cell r="A1266" t="str">
            <v>TP-E1U</v>
          </cell>
          <cell r="B1266" t="str">
            <v>GS091075</v>
          </cell>
          <cell r="C1266">
            <v>3</v>
          </cell>
          <cell r="D1266" t="str">
            <v>GI091320</v>
          </cell>
          <cell r="E1266">
            <v>20090324</v>
          </cell>
          <cell r="F1266" t="str">
            <v>4810</v>
          </cell>
          <cell r="G1266" t="str">
            <v>SST SERVO-SYSTEMTECHNIK GMBH</v>
          </cell>
          <cell r="H1266" t="str">
            <v>STOCK SALES</v>
          </cell>
          <cell r="I1266">
            <v>546</v>
          </cell>
          <cell r="J1266" t="str">
            <v>Mar-2009</v>
          </cell>
          <cell r="K1266" t="str">
            <v>Mar-2009</v>
          </cell>
          <cell r="L1266" t="str">
            <v>GF</v>
          </cell>
          <cell r="M1266" t="str">
            <v>INVERTER</v>
          </cell>
          <cell r="N1266" t="str">
            <v>PCS</v>
          </cell>
          <cell r="O1266">
            <v>569</v>
          </cell>
          <cell r="P1266">
            <v>16</v>
          </cell>
          <cell r="Q1266" t="str">
            <v>OTHERS-SUZUKA</v>
          </cell>
          <cell r="R1266">
            <v>0</v>
          </cell>
          <cell r="S1266">
            <v>16.0168</v>
          </cell>
          <cell r="T1266">
            <v>32.0336</v>
          </cell>
          <cell r="U1266">
            <v>2</v>
          </cell>
        </row>
        <row r="1267">
          <cell r="A1267" t="str">
            <v>TP-E1U</v>
          </cell>
          <cell r="B1267" t="str">
            <v>GS091103</v>
          </cell>
          <cell r="C1267">
            <v>2</v>
          </cell>
          <cell r="D1267" t="str">
            <v>GI091366</v>
          </cell>
          <cell r="E1267">
            <v>20090324</v>
          </cell>
          <cell r="F1267" t="str">
            <v>7274</v>
          </cell>
          <cell r="G1267" t="str">
            <v>SAM GMBH</v>
          </cell>
          <cell r="H1267" t="str">
            <v>STOCK SALES</v>
          </cell>
          <cell r="I1267">
            <v>545</v>
          </cell>
          <cell r="J1267" t="str">
            <v>Mar-2009</v>
          </cell>
          <cell r="K1267" t="str">
            <v>Mar-2009</v>
          </cell>
          <cell r="L1267" t="str">
            <v>GF</v>
          </cell>
          <cell r="M1267" t="str">
            <v>INVERTER</v>
          </cell>
          <cell r="N1267" t="str">
            <v>PCS</v>
          </cell>
          <cell r="O1267">
            <v>569</v>
          </cell>
          <cell r="P1267">
            <v>16</v>
          </cell>
          <cell r="Q1267" t="str">
            <v>OTHERS-SUZUKA</v>
          </cell>
          <cell r="R1267">
            <v>0</v>
          </cell>
          <cell r="S1267">
            <v>16.0168</v>
          </cell>
          <cell r="T1267">
            <v>16.0168</v>
          </cell>
          <cell r="U1267">
            <v>1</v>
          </cell>
        </row>
        <row r="1268">
          <cell r="A1268" t="str">
            <v>FS20159-25-07</v>
          </cell>
          <cell r="B1268" t="str">
            <v>GS084159</v>
          </cell>
          <cell r="C1268">
            <v>1</v>
          </cell>
          <cell r="D1268" t="str">
            <v>GI086526</v>
          </cell>
          <cell r="E1268">
            <v>20090311</v>
          </cell>
          <cell r="F1268" t="str">
            <v>7016</v>
          </cell>
          <cell r="G1268" t="str">
            <v>WALTER MEILE GMBH</v>
          </cell>
          <cell r="H1268" t="str">
            <v>STOCK SALES</v>
          </cell>
          <cell r="I1268">
            <v>32</v>
          </cell>
          <cell r="J1268" t="str">
            <v>Mar-2009</v>
          </cell>
          <cell r="K1268" t="str">
            <v>Mar-2009</v>
          </cell>
          <cell r="L1268" t="str">
            <v>GF</v>
          </cell>
          <cell r="M1268" t="str">
            <v>INVERTER</v>
          </cell>
          <cell r="N1268" t="str">
            <v>PCS</v>
          </cell>
          <cell r="O1268">
            <v>59</v>
          </cell>
          <cell r="P1268">
            <v>21</v>
          </cell>
          <cell r="Q1268" t="str">
            <v>SCHAFFNER</v>
          </cell>
          <cell r="R1268">
            <v>0</v>
          </cell>
          <cell r="S1268">
            <v>21.174800000000001</v>
          </cell>
          <cell r="T1268">
            <v>444.67080000000004</v>
          </cell>
          <cell r="U1268">
            <v>21</v>
          </cell>
        </row>
        <row r="1269">
          <cell r="A1269" t="str">
            <v>FS20229-9-07</v>
          </cell>
          <cell r="B1269" t="str">
            <v>GS082097</v>
          </cell>
          <cell r="C1269">
            <v>2</v>
          </cell>
          <cell r="D1269" t="str">
            <v>GI091388</v>
          </cell>
          <cell r="E1269">
            <v>20090326</v>
          </cell>
          <cell r="F1269" t="str">
            <v>4450</v>
          </cell>
          <cell r="G1269" t="str">
            <v>FUJI ELECTRIC FA SUCURSAL EN ESPA?A</v>
          </cell>
          <cell r="H1269" t="str">
            <v>STOCK SALES</v>
          </cell>
          <cell r="I1269">
            <v>586</v>
          </cell>
          <cell r="J1269" t="str">
            <v>Mar-2009</v>
          </cell>
          <cell r="K1269" t="str">
            <v>Mar-2009</v>
          </cell>
          <cell r="L1269" t="str">
            <v>GF</v>
          </cell>
          <cell r="M1269" t="str">
            <v>INVERTER</v>
          </cell>
          <cell r="N1269" t="str">
            <v>PCS</v>
          </cell>
          <cell r="O1269">
            <v>586</v>
          </cell>
          <cell r="P1269">
            <v>30</v>
          </cell>
          <cell r="Q1269" t="str">
            <v>SCHAFFNER</v>
          </cell>
          <cell r="R1269">
            <v>0</v>
          </cell>
          <cell r="S1269">
            <v>30.338100000000001</v>
          </cell>
          <cell r="T1269">
            <v>3155.1624000000002</v>
          </cell>
          <cell r="U1269">
            <v>104</v>
          </cell>
        </row>
        <row r="1270">
          <cell r="A1270" t="str">
            <v>FS21312-18-07</v>
          </cell>
          <cell r="B1270" t="str">
            <v>GS090961</v>
          </cell>
          <cell r="C1270">
            <v>10</v>
          </cell>
          <cell r="D1270" t="str">
            <v>GI091192</v>
          </cell>
          <cell r="E1270">
            <v>20090313</v>
          </cell>
          <cell r="F1270" t="str">
            <v>4380</v>
          </cell>
          <cell r="G1270" t="str">
            <v>AMTEK,  SPOL. S R.0.</v>
          </cell>
          <cell r="H1270" t="str">
            <v>STOCK SALES</v>
          </cell>
          <cell r="I1270">
            <v>93</v>
          </cell>
          <cell r="J1270" t="str">
            <v>Mar-2009</v>
          </cell>
          <cell r="K1270" t="str">
            <v>Mar-2009</v>
          </cell>
          <cell r="L1270" t="str">
            <v>GF</v>
          </cell>
          <cell r="M1270" t="str">
            <v>INVERTER</v>
          </cell>
          <cell r="N1270" t="str">
            <v>PCS</v>
          </cell>
          <cell r="O1270">
            <v>97</v>
          </cell>
          <cell r="P1270">
            <v>32</v>
          </cell>
          <cell r="Q1270" t="str">
            <v>SCHAFFNER</v>
          </cell>
          <cell r="R1270">
            <v>0</v>
          </cell>
          <cell r="S1270">
            <v>26.8</v>
          </cell>
          <cell r="T1270">
            <v>107.2</v>
          </cell>
          <cell r="U1270">
            <v>4</v>
          </cell>
        </row>
        <row r="1271">
          <cell r="A1271" t="str">
            <v>FS21312-18-07</v>
          </cell>
          <cell r="B1271" t="str">
            <v>GS090965</v>
          </cell>
          <cell r="C1271">
            <v>4</v>
          </cell>
          <cell r="D1271" t="str">
            <v>GI091197</v>
          </cell>
          <cell r="E1271">
            <v>20090313</v>
          </cell>
          <cell r="F1271" t="str">
            <v>7820</v>
          </cell>
          <cell r="G1271" t="str">
            <v>DIPL.-ING. PETER ZARDEN</v>
          </cell>
          <cell r="H1271" t="str">
            <v>STOCK SALES</v>
          </cell>
          <cell r="I1271">
            <v>89</v>
          </cell>
          <cell r="J1271" t="str">
            <v>Mar-2009</v>
          </cell>
          <cell r="K1271" t="str">
            <v>Mar-2009</v>
          </cell>
          <cell r="L1271" t="str">
            <v>GF</v>
          </cell>
          <cell r="M1271" t="str">
            <v>INVERTER</v>
          </cell>
          <cell r="N1271" t="str">
            <v>PCS</v>
          </cell>
          <cell r="O1271">
            <v>97</v>
          </cell>
          <cell r="P1271">
            <v>32</v>
          </cell>
          <cell r="Q1271" t="str">
            <v>SCHAFFNER</v>
          </cell>
          <cell r="R1271">
            <v>0</v>
          </cell>
          <cell r="S1271">
            <v>26.8</v>
          </cell>
          <cell r="T1271">
            <v>107.2</v>
          </cell>
          <cell r="U1271">
            <v>4</v>
          </cell>
        </row>
        <row r="1272">
          <cell r="A1272" t="str">
            <v>FS21312-18-07</v>
          </cell>
          <cell r="B1272" t="str">
            <v>GS090954</v>
          </cell>
          <cell r="C1272">
            <v>7</v>
          </cell>
          <cell r="D1272" t="str">
            <v>GI091186</v>
          </cell>
          <cell r="E1272">
            <v>20090316</v>
          </cell>
          <cell r="F1272" t="str">
            <v>7489</v>
          </cell>
          <cell r="G1272" t="str">
            <v>ALPHA MOTION S. A.</v>
          </cell>
          <cell r="H1272" t="str">
            <v>STOCK SALES</v>
          </cell>
          <cell r="I1272">
            <v>73</v>
          </cell>
          <cell r="J1272" t="str">
            <v>Mar-2009</v>
          </cell>
          <cell r="K1272" t="str">
            <v>Mar-2009</v>
          </cell>
          <cell r="L1272" t="str">
            <v>GF</v>
          </cell>
          <cell r="M1272" t="str">
            <v>INVERTER</v>
          </cell>
          <cell r="N1272" t="str">
            <v>PCS</v>
          </cell>
          <cell r="O1272">
            <v>97</v>
          </cell>
          <cell r="P1272">
            <v>32</v>
          </cell>
          <cell r="Q1272" t="str">
            <v>SCHAFFNER</v>
          </cell>
          <cell r="R1272">
            <v>0</v>
          </cell>
          <cell r="S1272">
            <v>26.8</v>
          </cell>
          <cell r="T1272">
            <v>428.8</v>
          </cell>
          <cell r="U1272">
            <v>16</v>
          </cell>
        </row>
        <row r="1273">
          <cell r="A1273" t="str">
            <v>FS21312-18-07</v>
          </cell>
          <cell r="B1273" t="str">
            <v>GS090751</v>
          </cell>
          <cell r="C1273">
            <v>4</v>
          </cell>
          <cell r="D1273" t="str">
            <v>GI091215</v>
          </cell>
          <cell r="E1273">
            <v>20090319</v>
          </cell>
          <cell r="F1273" t="str">
            <v>7959</v>
          </cell>
          <cell r="G1273" t="str">
            <v>ADVANCED SYSTEMS BALTIC OU</v>
          </cell>
          <cell r="H1273" t="str">
            <v>STOCK SALES</v>
          </cell>
          <cell r="I1273">
            <v>58</v>
          </cell>
          <cell r="J1273" t="str">
            <v>Mar-2009</v>
          </cell>
          <cell r="K1273" t="str">
            <v>Mar-2009</v>
          </cell>
          <cell r="L1273" t="str">
            <v>GF</v>
          </cell>
          <cell r="M1273" t="str">
            <v>INVERTER</v>
          </cell>
          <cell r="N1273" t="str">
            <v>PCS</v>
          </cell>
          <cell r="O1273">
            <v>97</v>
          </cell>
          <cell r="P1273">
            <v>32</v>
          </cell>
          <cell r="Q1273" t="str">
            <v>SCHAFFNER</v>
          </cell>
          <cell r="R1273">
            <v>0</v>
          </cell>
          <cell r="S1273">
            <v>26.8</v>
          </cell>
          <cell r="T1273">
            <v>402</v>
          </cell>
          <cell r="U1273">
            <v>15</v>
          </cell>
        </row>
        <row r="1274">
          <cell r="A1274" t="str">
            <v>FS21312-18-07</v>
          </cell>
          <cell r="B1274" t="str">
            <v>GS091116</v>
          </cell>
          <cell r="C1274">
            <v>4</v>
          </cell>
          <cell r="D1274" t="str">
            <v>GI091487</v>
          </cell>
          <cell r="E1274">
            <v>20090331</v>
          </cell>
          <cell r="F1274" t="str">
            <v>4380</v>
          </cell>
          <cell r="G1274" t="str">
            <v>AMTEK,  SPOL. S R.0.</v>
          </cell>
          <cell r="H1274" t="str">
            <v>STOCK SALES</v>
          </cell>
          <cell r="I1274">
            <v>68</v>
          </cell>
          <cell r="J1274" t="str">
            <v>Mar-2009</v>
          </cell>
          <cell r="K1274" t="str">
            <v>Mar-2009</v>
          </cell>
          <cell r="L1274" t="str">
            <v>GF</v>
          </cell>
          <cell r="M1274" t="str">
            <v>INVERTER</v>
          </cell>
          <cell r="N1274" t="str">
            <v>PCS</v>
          </cell>
          <cell r="O1274">
            <v>97</v>
          </cell>
          <cell r="P1274">
            <v>32</v>
          </cell>
          <cell r="Q1274" t="str">
            <v>SCHAFFNER</v>
          </cell>
          <cell r="R1274">
            <v>0</v>
          </cell>
          <cell r="S1274">
            <v>31.559000000000001</v>
          </cell>
          <cell r="T1274">
            <v>473.38499999999999</v>
          </cell>
          <cell r="U1274">
            <v>15</v>
          </cell>
        </row>
        <row r="1275">
          <cell r="A1275" t="str">
            <v>FS21312-18-07</v>
          </cell>
          <cell r="B1275" t="str">
            <v>GS091010</v>
          </cell>
          <cell r="C1275">
            <v>3</v>
          </cell>
          <cell r="D1275" t="str">
            <v>GI091534</v>
          </cell>
          <cell r="E1275">
            <v>20090331</v>
          </cell>
          <cell r="F1275" t="str">
            <v>4080</v>
          </cell>
          <cell r="G1275" t="str">
            <v>SIDE SERVICIO INDUSTRIAL DE ELECTRONICA SA</v>
          </cell>
          <cell r="H1275" t="str">
            <v>STOCK SALES</v>
          </cell>
          <cell r="I1275">
            <v>60</v>
          </cell>
          <cell r="J1275" t="str">
            <v>Mar-2009</v>
          </cell>
          <cell r="K1275" t="str">
            <v>Mar-2009</v>
          </cell>
          <cell r="L1275" t="str">
            <v>GF</v>
          </cell>
          <cell r="M1275" t="str">
            <v>INVERTER</v>
          </cell>
          <cell r="N1275" t="str">
            <v>PCS</v>
          </cell>
          <cell r="O1275">
            <v>97</v>
          </cell>
          <cell r="P1275">
            <v>32</v>
          </cell>
          <cell r="Q1275" t="str">
            <v>SCHAFFNER</v>
          </cell>
          <cell r="R1275">
            <v>0</v>
          </cell>
          <cell r="S1275">
            <v>31.559000000000001</v>
          </cell>
          <cell r="T1275">
            <v>252.47200000000001</v>
          </cell>
          <cell r="U1275">
            <v>8</v>
          </cell>
        </row>
        <row r="1276">
          <cell r="A1276" t="str">
            <v>FS21558-25-07</v>
          </cell>
          <cell r="B1276" t="str">
            <v>GS091022</v>
          </cell>
          <cell r="C1276">
            <v>6</v>
          </cell>
          <cell r="D1276" t="str">
            <v>GI091269</v>
          </cell>
          <cell r="E1276">
            <v>20090319</v>
          </cell>
          <cell r="F1276" t="str">
            <v>4080</v>
          </cell>
          <cell r="G1276" t="str">
            <v>SIDE SERVICIO INDUSTRIAL DE ELECTRONICA SA</v>
          </cell>
          <cell r="H1276" t="str">
            <v>STOCK SALES</v>
          </cell>
          <cell r="I1276">
            <v>13</v>
          </cell>
          <cell r="J1276" t="str">
            <v>Mar-2009</v>
          </cell>
          <cell r="K1276" t="str">
            <v>Mar-2009</v>
          </cell>
          <cell r="L1276" t="str">
            <v>GF</v>
          </cell>
          <cell r="M1276" t="str">
            <v>INVERTER</v>
          </cell>
          <cell r="N1276" t="str">
            <v>PCS</v>
          </cell>
          <cell r="O1276">
            <v>3</v>
          </cell>
          <cell r="P1276">
            <v>18</v>
          </cell>
          <cell r="Q1276" t="str">
            <v>SCHAFFNER</v>
          </cell>
          <cell r="R1276">
            <v>0</v>
          </cell>
          <cell r="S1276">
            <v>18.219000000000001</v>
          </cell>
          <cell r="T1276">
            <v>182.19</v>
          </cell>
          <cell r="U1276">
            <v>10</v>
          </cell>
        </row>
        <row r="1277">
          <cell r="A1277" t="str">
            <v>FS21559-13-07</v>
          </cell>
          <cell r="B1277" t="str">
            <v>GS090798</v>
          </cell>
          <cell r="C1277">
            <v>2</v>
          </cell>
          <cell r="D1277" t="str">
            <v>GI091001</v>
          </cell>
          <cell r="E1277">
            <v>20090303</v>
          </cell>
          <cell r="F1277" t="str">
            <v>7760</v>
          </cell>
          <cell r="G1277" t="str">
            <v>BIMEX SRL</v>
          </cell>
          <cell r="H1277" t="str">
            <v>STOCK SALES</v>
          </cell>
          <cell r="I1277">
            <v>23</v>
          </cell>
          <cell r="J1277" t="str">
            <v>Mar-2009</v>
          </cell>
          <cell r="K1277" t="str">
            <v>Mar-2009</v>
          </cell>
          <cell r="L1277" t="str">
            <v>GF</v>
          </cell>
          <cell r="M1277" t="str">
            <v>INVERTER</v>
          </cell>
          <cell r="N1277" t="str">
            <v>PCS</v>
          </cell>
          <cell r="O1277">
            <v>26</v>
          </cell>
          <cell r="P1277">
            <v>31</v>
          </cell>
          <cell r="Q1277" t="str">
            <v>SCHAFFNER</v>
          </cell>
          <cell r="R1277">
            <v>0</v>
          </cell>
          <cell r="S1277">
            <v>30.797899999999998</v>
          </cell>
          <cell r="T1277">
            <v>92.393699999999995</v>
          </cell>
          <cell r="U1277">
            <v>3</v>
          </cell>
        </row>
        <row r="1278">
          <cell r="A1278" t="str">
            <v>FS21559-13-07</v>
          </cell>
          <cell r="B1278" t="str">
            <v>GS090395</v>
          </cell>
          <cell r="C1278">
            <v>6</v>
          </cell>
          <cell r="D1278" t="str">
            <v>GI091177</v>
          </cell>
          <cell r="E1278">
            <v>20090313</v>
          </cell>
          <cell r="F1278" t="str">
            <v>1301</v>
          </cell>
          <cell r="G1278" t="str">
            <v>MVR - MOTORI, VENTILATORI, RIDUTTORI S.R.L.</v>
          </cell>
          <cell r="H1278" t="str">
            <v>STOCK SALES</v>
          </cell>
          <cell r="I1278">
            <v>13</v>
          </cell>
          <cell r="J1278" t="str">
            <v>Mar-2009</v>
          </cell>
          <cell r="K1278" t="str">
            <v>Mar-2009</v>
          </cell>
          <cell r="L1278" t="str">
            <v>GF</v>
          </cell>
          <cell r="M1278" t="str">
            <v>INVERTER</v>
          </cell>
          <cell r="N1278" t="str">
            <v>PCS</v>
          </cell>
          <cell r="O1278">
            <v>26</v>
          </cell>
          <cell r="P1278">
            <v>31</v>
          </cell>
          <cell r="Q1278" t="str">
            <v>SCHAFFNER</v>
          </cell>
          <cell r="R1278">
            <v>0</v>
          </cell>
          <cell r="S1278">
            <v>30.797899999999998</v>
          </cell>
          <cell r="T1278">
            <v>307.97899999999998</v>
          </cell>
          <cell r="U1278">
            <v>10</v>
          </cell>
        </row>
        <row r="1279">
          <cell r="A1279" t="str">
            <v>FS21559-13-07</v>
          </cell>
          <cell r="B1279" t="str">
            <v>GS090951</v>
          </cell>
          <cell r="C1279">
            <v>2</v>
          </cell>
          <cell r="D1279" t="str">
            <v>GI091161</v>
          </cell>
          <cell r="E1279">
            <v>20090313</v>
          </cell>
          <cell r="F1279" t="str">
            <v>7934</v>
          </cell>
          <cell r="G1279" t="str">
            <v>PAUL MASCHINENFABRIK GMBH</v>
          </cell>
          <cell r="H1279" t="str">
            <v>STOCK SALES</v>
          </cell>
          <cell r="I1279">
            <v>11</v>
          </cell>
          <cell r="J1279" t="str">
            <v>Mar-2009</v>
          </cell>
          <cell r="K1279" t="str">
            <v>Mar-2009</v>
          </cell>
          <cell r="L1279" t="str">
            <v>GF</v>
          </cell>
          <cell r="M1279" t="str">
            <v>INVERTER</v>
          </cell>
          <cell r="N1279" t="str">
            <v>PCS</v>
          </cell>
          <cell r="O1279">
            <v>26</v>
          </cell>
          <cell r="P1279">
            <v>31</v>
          </cell>
          <cell r="Q1279" t="str">
            <v>SCHAFFNER</v>
          </cell>
          <cell r="R1279">
            <v>0</v>
          </cell>
          <cell r="S1279">
            <v>30.797899999999998</v>
          </cell>
          <cell r="T1279">
            <v>61.595799999999997</v>
          </cell>
          <cell r="U1279">
            <v>2</v>
          </cell>
        </row>
        <row r="1280">
          <cell r="A1280" t="str">
            <v>FS21559-13-07</v>
          </cell>
          <cell r="B1280" t="str">
            <v>GS091125</v>
          </cell>
          <cell r="C1280">
            <v>1</v>
          </cell>
          <cell r="D1280" t="str">
            <v>GI091419</v>
          </cell>
          <cell r="E1280">
            <v>20090326</v>
          </cell>
          <cell r="F1280" t="str">
            <v>7760</v>
          </cell>
          <cell r="G1280" t="str">
            <v>BIMEX SRL</v>
          </cell>
          <cell r="H1280" t="str">
            <v>STOCK SALES</v>
          </cell>
          <cell r="I1280">
            <v>10</v>
          </cell>
          <cell r="J1280" t="str">
            <v>Mar-2009</v>
          </cell>
          <cell r="K1280" t="str">
            <v>Mar-2009</v>
          </cell>
          <cell r="L1280" t="str">
            <v>GF</v>
          </cell>
          <cell r="M1280" t="str">
            <v>INVERTER</v>
          </cell>
          <cell r="N1280" t="str">
            <v>PCS</v>
          </cell>
          <cell r="O1280">
            <v>26</v>
          </cell>
          <cell r="P1280">
            <v>31</v>
          </cell>
          <cell r="Q1280" t="str">
            <v>SCHAFFNER</v>
          </cell>
          <cell r="R1280">
            <v>0</v>
          </cell>
          <cell r="S1280">
            <v>30.797899999999998</v>
          </cell>
          <cell r="T1280">
            <v>30.797899999999998</v>
          </cell>
          <cell r="U1280">
            <v>1</v>
          </cell>
        </row>
        <row r="1281">
          <cell r="A1281" t="str">
            <v>FS21559-24-07</v>
          </cell>
          <cell r="B1281" t="str">
            <v>GS090359</v>
          </cell>
          <cell r="C1281">
            <v>1</v>
          </cell>
          <cell r="D1281" t="str">
            <v>GI091231</v>
          </cell>
          <cell r="E1281">
            <v>20090319</v>
          </cell>
          <cell r="F1281" t="str">
            <v>4450</v>
          </cell>
          <cell r="G1281" t="str">
            <v>FUJI ELECTRIC FA SUCURSAL EN ESPA?A</v>
          </cell>
          <cell r="H1281" t="str">
            <v>STOCK SALES</v>
          </cell>
          <cell r="I1281">
            <v>45</v>
          </cell>
          <cell r="J1281" t="str">
            <v>Mar-2009</v>
          </cell>
          <cell r="K1281" t="str">
            <v>Mar-2009</v>
          </cell>
          <cell r="L1281" t="str">
            <v>GF</v>
          </cell>
          <cell r="M1281" t="str">
            <v>INVERTER</v>
          </cell>
          <cell r="N1281" t="str">
            <v>PCS</v>
          </cell>
          <cell r="O1281">
            <v>5</v>
          </cell>
          <cell r="P1281">
            <v>43</v>
          </cell>
          <cell r="Q1281" t="str">
            <v>SCHAFFNER</v>
          </cell>
          <cell r="R1281">
            <v>0</v>
          </cell>
          <cell r="S1281">
            <v>42.991700000000002</v>
          </cell>
          <cell r="T1281">
            <v>429.91700000000003</v>
          </cell>
          <cell r="U1281">
            <v>10</v>
          </cell>
        </row>
        <row r="1282">
          <cell r="A1282" t="str">
            <v>FS21559-24-07</v>
          </cell>
          <cell r="B1282" t="str">
            <v>GS090719</v>
          </cell>
          <cell r="C1282">
            <v>3</v>
          </cell>
          <cell r="D1282" t="str">
            <v>GI091353</v>
          </cell>
          <cell r="E1282">
            <v>20090323</v>
          </cell>
          <cell r="F1282" t="str">
            <v>7489</v>
          </cell>
          <cell r="G1282" t="str">
            <v>ALPHA MOTION S. A.</v>
          </cell>
          <cell r="H1282" t="str">
            <v>STOCK SALES</v>
          </cell>
          <cell r="I1282">
            <v>25</v>
          </cell>
          <cell r="J1282" t="str">
            <v>Mar-2009</v>
          </cell>
          <cell r="K1282" t="str">
            <v>Mar-2009</v>
          </cell>
          <cell r="L1282" t="str">
            <v>GF</v>
          </cell>
          <cell r="M1282" t="str">
            <v>INVERTER</v>
          </cell>
          <cell r="N1282" t="str">
            <v>PCS</v>
          </cell>
          <cell r="O1282">
            <v>5</v>
          </cell>
          <cell r="P1282">
            <v>43</v>
          </cell>
          <cell r="Q1282" t="str">
            <v>SCHAFFNER</v>
          </cell>
          <cell r="R1282">
            <v>0</v>
          </cell>
          <cell r="S1282">
            <v>42.991700000000002</v>
          </cell>
          <cell r="T1282">
            <v>859.83400000000006</v>
          </cell>
          <cell r="U1282">
            <v>20</v>
          </cell>
        </row>
        <row r="1283">
          <cell r="A1283" t="str">
            <v>FS21559-44-07</v>
          </cell>
          <cell r="B1283" t="str">
            <v>GS090954</v>
          </cell>
          <cell r="C1283">
            <v>10</v>
          </cell>
          <cell r="D1283" t="str">
            <v>GI091186</v>
          </cell>
          <cell r="E1283">
            <v>20090316</v>
          </cell>
          <cell r="F1283" t="str">
            <v>7489</v>
          </cell>
          <cell r="G1283" t="str">
            <v>ALPHA MOTION S. A.</v>
          </cell>
          <cell r="H1283" t="str">
            <v>STOCK SALES</v>
          </cell>
          <cell r="I1283">
            <v>6</v>
          </cell>
          <cell r="J1283" t="str">
            <v>Mar-2009</v>
          </cell>
          <cell r="K1283" t="str">
            <v>Mar-2009</v>
          </cell>
          <cell r="L1283" t="str">
            <v>GF</v>
          </cell>
          <cell r="M1283" t="str">
            <v>INVERTER</v>
          </cell>
          <cell r="N1283" t="str">
            <v>PCS</v>
          </cell>
          <cell r="O1283">
            <v>9</v>
          </cell>
          <cell r="P1283">
            <v>47</v>
          </cell>
          <cell r="Q1283" t="str">
            <v>SCHAFFNER</v>
          </cell>
          <cell r="R1283">
            <v>0</v>
          </cell>
          <cell r="S1283">
            <v>36.799999999999997</v>
          </cell>
          <cell r="T1283">
            <v>110.4</v>
          </cell>
          <cell r="U1283">
            <v>3</v>
          </cell>
        </row>
        <row r="1284">
          <cell r="A1284" t="str">
            <v>FS21559-44-07</v>
          </cell>
          <cell r="B1284" t="str">
            <v>GS090954</v>
          </cell>
          <cell r="C1284">
            <v>11</v>
          </cell>
          <cell r="D1284" t="str">
            <v>GI091187</v>
          </cell>
          <cell r="E1284">
            <v>20090316</v>
          </cell>
          <cell r="F1284" t="str">
            <v>7489</v>
          </cell>
          <cell r="G1284" t="str">
            <v>ALPHA MOTION S. A.</v>
          </cell>
          <cell r="H1284" t="str">
            <v>STOCK SALES</v>
          </cell>
          <cell r="I1284">
            <v>2</v>
          </cell>
          <cell r="J1284" t="str">
            <v>Mar-2009</v>
          </cell>
          <cell r="K1284" t="str">
            <v>Mar-2009</v>
          </cell>
          <cell r="L1284" t="str">
            <v>GF</v>
          </cell>
          <cell r="M1284" t="str">
            <v>INVERTER</v>
          </cell>
          <cell r="N1284" t="str">
            <v>PCS</v>
          </cell>
          <cell r="O1284">
            <v>9</v>
          </cell>
          <cell r="P1284">
            <v>47</v>
          </cell>
          <cell r="Q1284" t="str">
            <v>SCHAFFNER</v>
          </cell>
          <cell r="R1284">
            <v>0</v>
          </cell>
          <cell r="S1284">
            <v>36.799999999999997</v>
          </cell>
          <cell r="T1284">
            <v>147.19999999999999</v>
          </cell>
          <cell r="U1284">
            <v>4</v>
          </cell>
        </row>
        <row r="1285">
          <cell r="A1285" t="str">
            <v>FS23293-16-71</v>
          </cell>
          <cell r="B1285" t="str">
            <v>GS090950</v>
          </cell>
          <cell r="C1285">
            <v>4</v>
          </cell>
          <cell r="D1285" t="str">
            <v>GI091221</v>
          </cell>
          <cell r="E1285">
            <v>20090317</v>
          </cell>
          <cell r="F1285" t="str">
            <v>7957</v>
          </cell>
          <cell r="G1285" t="str">
            <v>SCHMITT AUFZ?GE GMBH</v>
          </cell>
          <cell r="H1285" t="str">
            <v>STOCK SALES</v>
          </cell>
          <cell r="I1285">
            <v>214</v>
          </cell>
          <cell r="J1285" t="str">
            <v>Mar-2009</v>
          </cell>
          <cell r="K1285" t="str">
            <v>Mar-2009</v>
          </cell>
          <cell r="L1285" t="str">
            <v>GF</v>
          </cell>
          <cell r="M1285" t="str">
            <v>INVERTER</v>
          </cell>
          <cell r="N1285" t="str">
            <v>PCS</v>
          </cell>
          <cell r="O1285">
            <v>356</v>
          </cell>
          <cell r="P1285">
            <v>22</v>
          </cell>
          <cell r="Q1285" t="str">
            <v>SCHAFFNER</v>
          </cell>
          <cell r="R1285">
            <v>0</v>
          </cell>
          <cell r="S1285">
            <v>21.5</v>
          </cell>
          <cell r="T1285">
            <v>21.5</v>
          </cell>
          <cell r="U1285">
            <v>1</v>
          </cell>
        </row>
        <row r="1286">
          <cell r="A1286" t="str">
            <v>FS23293-16-71</v>
          </cell>
          <cell r="B1286" t="str">
            <v>GS090995</v>
          </cell>
          <cell r="C1286">
            <v>6</v>
          </cell>
          <cell r="D1286" t="str">
            <v>GI091248</v>
          </cell>
          <cell r="E1286">
            <v>20090318</v>
          </cell>
          <cell r="F1286" t="str">
            <v>7684</v>
          </cell>
          <cell r="G1286" t="str">
            <v>BEG S.R.L.</v>
          </cell>
          <cell r="H1286" t="str">
            <v>STOCK SALES</v>
          </cell>
          <cell r="I1286">
            <v>209</v>
          </cell>
          <cell r="J1286" t="str">
            <v>Mar-2009</v>
          </cell>
          <cell r="K1286" t="str">
            <v>Mar-2009</v>
          </cell>
          <cell r="L1286" t="str">
            <v>GF</v>
          </cell>
          <cell r="M1286" t="str">
            <v>INVERTER</v>
          </cell>
          <cell r="N1286" t="str">
            <v>PCS</v>
          </cell>
          <cell r="O1286">
            <v>356</v>
          </cell>
          <cell r="P1286">
            <v>22</v>
          </cell>
          <cell r="Q1286" t="str">
            <v>SCHAFFNER</v>
          </cell>
          <cell r="R1286">
            <v>0</v>
          </cell>
          <cell r="S1286">
            <v>21.5</v>
          </cell>
          <cell r="T1286">
            <v>107.5</v>
          </cell>
          <cell r="U1286">
            <v>5</v>
          </cell>
        </row>
        <row r="1287">
          <cell r="A1287" t="str">
            <v>FS23293-16-71</v>
          </cell>
          <cell r="B1287" t="str">
            <v>GS090638</v>
          </cell>
          <cell r="C1287">
            <v>4</v>
          </cell>
          <cell r="D1287" t="str">
            <v>GI091243</v>
          </cell>
          <cell r="E1287">
            <v>20090319</v>
          </cell>
          <cell r="F1287" t="str">
            <v>7848</v>
          </cell>
          <cell r="G1287" t="str">
            <v>LM LIFTMATERIAL GMBH</v>
          </cell>
          <cell r="H1287" t="str">
            <v>STOCK SALES</v>
          </cell>
          <cell r="I1287">
            <v>194</v>
          </cell>
          <cell r="J1287" t="str">
            <v>Mar-2009</v>
          </cell>
          <cell r="K1287" t="str">
            <v>Mar-2009</v>
          </cell>
          <cell r="L1287" t="str">
            <v>GF</v>
          </cell>
          <cell r="M1287" t="str">
            <v>INVERTER</v>
          </cell>
          <cell r="N1287" t="str">
            <v>PCS</v>
          </cell>
          <cell r="O1287">
            <v>356</v>
          </cell>
          <cell r="P1287">
            <v>22</v>
          </cell>
          <cell r="Q1287" t="str">
            <v>SCHAFFNER</v>
          </cell>
          <cell r="R1287">
            <v>0</v>
          </cell>
          <cell r="S1287">
            <v>21.5</v>
          </cell>
          <cell r="T1287">
            <v>322.5</v>
          </cell>
          <cell r="U1287">
            <v>15</v>
          </cell>
        </row>
        <row r="1288">
          <cell r="A1288" t="str">
            <v>FS23293-16-71</v>
          </cell>
          <cell r="B1288" t="str">
            <v>GS090983</v>
          </cell>
          <cell r="C1288">
            <v>1</v>
          </cell>
          <cell r="D1288" t="str">
            <v>GI091303</v>
          </cell>
          <cell r="E1288">
            <v>20090320</v>
          </cell>
          <cell r="F1288" t="str">
            <v>7716</v>
          </cell>
          <cell r="G1288" t="str">
            <v>MEA</v>
          </cell>
          <cell r="H1288" t="str">
            <v>STOCK SALES</v>
          </cell>
          <cell r="I1288">
            <v>214</v>
          </cell>
          <cell r="J1288" t="str">
            <v>Mar-2009</v>
          </cell>
          <cell r="K1288" t="str">
            <v>Mar-2009</v>
          </cell>
          <cell r="L1288" t="str">
            <v>GF</v>
          </cell>
          <cell r="M1288" t="str">
            <v>INVERTER</v>
          </cell>
          <cell r="N1288" t="str">
            <v>PCS</v>
          </cell>
          <cell r="O1288">
            <v>356</v>
          </cell>
          <cell r="P1288">
            <v>22</v>
          </cell>
          <cell r="Q1288" t="str">
            <v>SCHAFFNER</v>
          </cell>
          <cell r="R1288">
            <v>0</v>
          </cell>
          <cell r="S1288">
            <v>21.501100000000001</v>
          </cell>
          <cell r="T1288">
            <v>645.03300000000002</v>
          </cell>
          <cell r="U1288">
            <v>30</v>
          </cell>
        </row>
        <row r="1289">
          <cell r="A1289" t="str">
            <v>FS23293-16-71</v>
          </cell>
          <cell r="B1289" t="str">
            <v>GS091033</v>
          </cell>
          <cell r="C1289">
            <v>2</v>
          </cell>
          <cell r="D1289" t="str">
            <v>GI091289</v>
          </cell>
          <cell r="E1289">
            <v>20090320</v>
          </cell>
          <cell r="F1289" t="str">
            <v>7772</v>
          </cell>
          <cell r="G1289" t="str">
            <v>SELE, S.R.L.</v>
          </cell>
          <cell r="H1289" t="str">
            <v>STOCK SALES</v>
          </cell>
          <cell r="I1289">
            <v>210</v>
          </cell>
          <cell r="J1289" t="str">
            <v>Mar-2009</v>
          </cell>
          <cell r="K1289" t="str">
            <v>Mar-2009</v>
          </cell>
          <cell r="L1289" t="str">
            <v>GF</v>
          </cell>
          <cell r="M1289" t="str">
            <v>INVERTER</v>
          </cell>
          <cell r="N1289" t="str">
            <v>PCS</v>
          </cell>
          <cell r="O1289">
            <v>356</v>
          </cell>
          <cell r="P1289">
            <v>22</v>
          </cell>
          <cell r="Q1289" t="str">
            <v>SCHAFFNER</v>
          </cell>
          <cell r="R1289">
            <v>0</v>
          </cell>
          <cell r="S1289">
            <v>21.501100000000001</v>
          </cell>
          <cell r="T1289">
            <v>86.004400000000004</v>
          </cell>
          <cell r="U1289">
            <v>4</v>
          </cell>
        </row>
        <row r="1290">
          <cell r="A1290" t="str">
            <v>FS23293-16-71</v>
          </cell>
          <cell r="B1290" t="str">
            <v>GS090972</v>
          </cell>
          <cell r="C1290">
            <v>9</v>
          </cell>
          <cell r="D1290" t="str">
            <v>GI091279</v>
          </cell>
          <cell r="E1290">
            <v>20090323</v>
          </cell>
          <cell r="F1290" t="str">
            <v>4021</v>
          </cell>
          <cell r="G1290" t="str">
            <v>BORGALTO, S.R.L.</v>
          </cell>
          <cell r="H1290" t="str">
            <v>STOCK SALES</v>
          </cell>
          <cell r="I1290">
            <v>201</v>
          </cell>
          <cell r="J1290" t="str">
            <v>Mar-2009</v>
          </cell>
          <cell r="K1290" t="str">
            <v>Mar-2009</v>
          </cell>
          <cell r="L1290" t="str">
            <v>GF</v>
          </cell>
          <cell r="M1290" t="str">
            <v>INVERTER</v>
          </cell>
          <cell r="N1290" t="str">
            <v>PCS</v>
          </cell>
          <cell r="O1290">
            <v>356</v>
          </cell>
          <cell r="P1290">
            <v>22</v>
          </cell>
          <cell r="Q1290" t="str">
            <v>SCHAFFNER</v>
          </cell>
          <cell r="R1290">
            <v>0</v>
          </cell>
          <cell r="S1290">
            <v>21.501100000000001</v>
          </cell>
          <cell r="T1290">
            <v>193.50990000000002</v>
          </cell>
          <cell r="U1290">
            <v>9</v>
          </cell>
        </row>
        <row r="1291">
          <cell r="A1291" t="str">
            <v>FS23293-16-71</v>
          </cell>
          <cell r="B1291" t="str">
            <v>GS090846</v>
          </cell>
          <cell r="C1291">
            <v>6</v>
          </cell>
          <cell r="D1291" t="str">
            <v>GI091306</v>
          </cell>
          <cell r="E1291">
            <v>20090325</v>
          </cell>
          <cell r="F1291" t="str">
            <v>7712</v>
          </cell>
          <cell r="G1291" t="str">
            <v>SODIMAS</v>
          </cell>
          <cell r="H1291" t="str">
            <v>STOCK SALES</v>
          </cell>
          <cell r="I1291">
            <v>187</v>
          </cell>
          <cell r="J1291" t="str">
            <v>Mar-2009</v>
          </cell>
          <cell r="K1291" t="str">
            <v>Mar-2009</v>
          </cell>
          <cell r="L1291" t="str">
            <v>GF</v>
          </cell>
          <cell r="M1291" t="str">
            <v>INVERTER</v>
          </cell>
          <cell r="N1291" t="str">
            <v>PCS</v>
          </cell>
          <cell r="O1291">
            <v>356</v>
          </cell>
          <cell r="P1291">
            <v>22</v>
          </cell>
          <cell r="Q1291" t="str">
            <v>SCHAFFNER</v>
          </cell>
          <cell r="R1291">
            <v>0</v>
          </cell>
          <cell r="S1291">
            <v>21.501100000000001</v>
          </cell>
          <cell r="T1291">
            <v>301.0154</v>
          </cell>
          <cell r="U1291">
            <v>14</v>
          </cell>
        </row>
        <row r="1292">
          <cell r="A1292" t="str">
            <v>FS23293-16-71</v>
          </cell>
          <cell r="B1292" t="str">
            <v>GS091125</v>
          </cell>
          <cell r="C1292">
            <v>5</v>
          </cell>
          <cell r="D1292" t="str">
            <v>GI091419</v>
          </cell>
          <cell r="E1292">
            <v>20090326</v>
          </cell>
          <cell r="F1292" t="str">
            <v>7760</v>
          </cell>
          <cell r="G1292" t="str">
            <v>BIMEX SRL</v>
          </cell>
          <cell r="H1292" t="str">
            <v>STOCK SALES</v>
          </cell>
          <cell r="I1292">
            <v>186</v>
          </cell>
          <cell r="J1292" t="str">
            <v>Mar-2009</v>
          </cell>
          <cell r="K1292" t="str">
            <v>Mar-2009</v>
          </cell>
          <cell r="L1292" t="str">
            <v>GF</v>
          </cell>
          <cell r="M1292" t="str">
            <v>INVERTER</v>
          </cell>
          <cell r="N1292" t="str">
            <v>PCS</v>
          </cell>
          <cell r="O1292">
            <v>356</v>
          </cell>
          <cell r="P1292">
            <v>22</v>
          </cell>
          <cell r="Q1292" t="str">
            <v>SCHAFFNER</v>
          </cell>
          <cell r="R1292">
            <v>0</v>
          </cell>
          <cell r="S1292">
            <v>21.501100000000001</v>
          </cell>
          <cell r="T1292">
            <v>21.501100000000001</v>
          </cell>
          <cell r="U1292">
            <v>1</v>
          </cell>
        </row>
        <row r="1293">
          <cell r="A1293" t="str">
            <v>FS23293-16-71</v>
          </cell>
          <cell r="B1293" t="str">
            <v>GS090977</v>
          </cell>
          <cell r="C1293">
            <v>3</v>
          </cell>
          <cell r="D1293" t="str">
            <v>GI091426</v>
          </cell>
          <cell r="E1293">
            <v>20090326</v>
          </cell>
          <cell r="F1293" t="str">
            <v>7320</v>
          </cell>
          <cell r="G1293" t="str">
            <v>STRACK LIFT AUTOMATION GMBH</v>
          </cell>
          <cell r="H1293" t="str">
            <v>STOCK SALES</v>
          </cell>
          <cell r="I1293">
            <v>185</v>
          </cell>
          <cell r="J1293" t="str">
            <v>Mar-2009</v>
          </cell>
          <cell r="K1293" t="str">
            <v>Mar-2009</v>
          </cell>
          <cell r="L1293" t="str">
            <v>GF</v>
          </cell>
          <cell r="M1293" t="str">
            <v>INVERTER</v>
          </cell>
          <cell r="N1293" t="str">
            <v>PCS</v>
          </cell>
          <cell r="O1293">
            <v>356</v>
          </cell>
          <cell r="P1293">
            <v>22</v>
          </cell>
          <cell r="Q1293" t="str">
            <v>SCHAFFNER</v>
          </cell>
          <cell r="R1293">
            <v>0</v>
          </cell>
          <cell r="S1293">
            <v>21.501100000000001</v>
          </cell>
          <cell r="T1293">
            <v>21.501100000000001</v>
          </cell>
          <cell r="U1293">
            <v>1</v>
          </cell>
        </row>
        <row r="1294">
          <cell r="A1294" t="str">
            <v>FS23293-16-71</v>
          </cell>
          <cell r="B1294" t="str">
            <v>GS090937</v>
          </cell>
          <cell r="C1294">
            <v>6</v>
          </cell>
          <cell r="D1294" t="str">
            <v>GI091427</v>
          </cell>
          <cell r="E1294">
            <v>20090326</v>
          </cell>
          <cell r="F1294" t="str">
            <v>7710</v>
          </cell>
          <cell r="G1294" t="str">
            <v>NEW LIFT GMBH</v>
          </cell>
          <cell r="H1294" t="str">
            <v>STOCK SALES</v>
          </cell>
          <cell r="I1294">
            <v>182</v>
          </cell>
          <cell r="J1294" t="str">
            <v>Mar-2009</v>
          </cell>
          <cell r="K1294" t="str">
            <v>Mar-2009</v>
          </cell>
          <cell r="L1294" t="str">
            <v>GF</v>
          </cell>
          <cell r="M1294" t="str">
            <v>INVERTER</v>
          </cell>
          <cell r="N1294" t="str">
            <v>PCS</v>
          </cell>
          <cell r="O1294">
            <v>356</v>
          </cell>
          <cell r="P1294">
            <v>22</v>
          </cell>
          <cell r="Q1294" t="str">
            <v>SCHAFFNER</v>
          </cell>
          <cell r="R1294">
            <v>0</v>
          </cell>
          <cell r="S1294">
            <v>21.501100000000001</v>
          </cell>
          <cell r="T1294">
            <v>64.503299999999996</v>
          </cell>
          <cell r="U1294">
            <v>3</v>
          </cell>
        </row>
        <row r="1295">
          <cell r="A1295" t="str">
            <v>FS23293-30-72</v>
          </cell>
          <cell r="B1295" t="str">
            <v>GS090586</v>
          </cell>
          <cell r="C1295">
            <v>4</v>
          </cell>
          <cell r="D1295" t="str">
            <v>GI091011</v>
          </cell>
          <cell r="E1295">
            <v>20090306</v>
          </cell>
          <cell r="F1295" t="str">
            <v>7712</v>
          </cell>
          <cell r="G1295" t="str">
            <v>SODIMAS</v>
          </cell>
          <cell r="H1295" t="str">
            <v>STOCK SALES</v>
          </cell>
          <cell r="I1295">
            <v>33</v>
          </cell>
          <cell r="J1295" t="str">
            <v>Mar-2009</v>
          </cell>
          <cell r="K1295" t="str">
            <v>Mar-2009</v>
          </cell>
          <cell r="L1295" t="str">
            <v>GF</v>
          </cell>
          <cell r="M1295" t="str">
            <v>INVERTER</v>
          </cell>
          <cell r="N1295" t="str">
            <v>PCS</v>
          </cell>
          <cell r="O1295">
            <v>111</v>
          </cell>
          <cell r="P1295">
            <v>33</v>
          </cell>
          <cell r="Q1295" t="str">
            <v>SCHAFFNER</v>
          </cell>
          <cell r="R1295">
            <v>0</v>
          </cell>
          <cell r="S1295">
            <v>26.716799999999999</v>
          </cell>
          <cell r="T1295">
            <v>400.75200000000001</v>
          </cell>
          <cell r="U1295">
            <v>15</v>
          </cell>
        </row>
        <row r="1296">
          <cell r="A1296" t="str">
            <v>FS23293-30-72</v>
          </cell>
          <cell r="B1296" t="str">
            <v>GS090084</v>
          </cell>
          <cell r="C1296">
            <v>5</v>
          </cell>
          <cell r="D1296" t="str">
            <v>GI091203</v>
          </cell>
          <cell r="E1296">
            <v>20090313</v>
          </cell>
          <cell r="F1296" t="str">
            <v>7848</v>
          </cell>
          <cell r="G1296" t="str">
            <v>LM LIFTMATERIAL GMBH</v>
          </cell>
          <cell r="H1296" t="str">
            <v>STOCK SALES</v>
          </cell>
          <cell r="I1296">
            <v>32</v>
          </cell>
          <cell r="J1296" t="str">
            <v>Mar-2009</v>
          </cell>
          <cell r="K1296" t="str">
            <v>Mar-2009</v>
          </cell>
          <cell r="L1296" t="str">
            <v>GF</v>
          </cell>
          <cell r="M1296" t="str">
            <v>INVERTER</v>
          </cell>
          <cell r="N1296" t="str">
            <v>PCS</v>
          </cell>
          <cell r="O1296">
            <v>111</v>
          </cell>
          <cell r="P1296">
            <v>33</v>
          </cell>
          <cell r="Q1296" t="str">
            <v>SCHAFFNER</v>
          </cell>
          <cell r="R1296">
            <v>0</v>
          </cell>
          <cell r="S1296">
            <v>26.716799999999999</v>
          </cell>
          <cell r="T1296">
            <v>26.716799999999999</v>
          </cell>
          <cell r="U1296">
            <v>1</v>
          </cell>
        </row>
        <row r="1297">
          <cell r="A1297" t="str">
            <v>FS23293-30-72</v>
          </cell>
          <cell r="B1297" t="str">
            <v>GS090739</v>
          </cell>
          <cell r="C1297">
            <v>5</v>
          </cell>
          <cell r="D1297" t="str">
            <v>GI091213</v>
          </cell>
          <cell r="E1297">
            <v>20090317</v>
          </cell>
          <cell r="F1297" t="str">
            <v>7712</v>
          </cell>
          <cell r="G1297" t="str">
            <v>SODIMAS</v>
          </cell>
          <cell r="H1297" t="str">
            <v>STOCK SALES</v>
          </cell>
          <cell r="I1297">
            <v>24</v>
          </cell>
          <cell r="J1297" t="str">
            <v>Mar-2009</v>
          </cell>
          <cell r="K1297" t="str">
            <v>Mar-2009</v>
          </cell>
          <cell r="L1297" t="str">
            <v>GF</v>
          </cell>
          <cell r="M1297" t="str">
            <v>INVERTER</v>
          </cell>
          <cell r="N1297" t="str">
            <v>PCS</v>
          </cell>
          <cell r="O1297">
            <v>111</v>
          </cell>
          <cell r="P1297">
            <v>33</v>
          </cell>
          <cell r="Q1297" t="str">
            <v>SCHAFFNER</v>
          </cell>
          <cell r="R1297">
            <v>0</v>
          </cell>
          <cell r="S1297">
            <v>26.716799999999999</v>
          </cell>
          <cell r="T1297">
            <v>213.73439999999999</v>
          </cell>
          <cell r="U1297">
            <v>8</v>
          </cell>
        </row>
        <row r="1298">
          <cell r="A1298" t="str">
            <v>FS23293-30-72</v>
          </cell>
          <cell r="B1298" t="str">
            <v>GS090987</v>
          </cell>
          <cell r="C1298">
            <v>2</v>
          </cell>
          <cell r="D1298" t="str">
            <v>GI091299</v>
          </cell>
          <cell r="E1298">
            <v>20090319</v>
          </cell>
          <cell r="F1298" t="str">
            <v>7772</v>
          </cell>
          <cell r="G1298" t="str">
            <v>SELE, S.R.L.</v>
          </cell>
          <cell r="H1298" t="str">
            <v>STOCK SALES</v>
          </cell>
          <cell r="I1298">
            <v>24</v>
          </cell>
          <cell r="J1298" t="str">
            <v>Mar-2009</v>
          </cell>
          <cell r="K1298" t="str">
            <v>Mar-2009</v>
          </cell>
          <cell r="L1298" t="str">
            <v>GF</v>
          </cell>
          <cell r="M1298" t="str">
            <v>INVERTER</v>
          </cell>
          <cell r="N1298" t="str">
            <v>PCS</v>
          </cell>
          <cell r="O1298">
            <v>111</v>
          </cell>
          <cell r="P1298">
            <v>33</v>
          </cell>
          <cell r="Q1298" t="str">
            <v>SCHAFFNER</v>
          </cell>
          <cell r="R1298">
            <v>0</v>
          </cell>
          <cell r="S1298">
            <v>26.832100000000001</v>
          </cell>
          <cell r="T1298">
            <v>26.832100000000001</v>
          </cell>
          <cell r="U1298">
            <v>1</v>
          </cell>
        </row>
        <row r="1299">
          <cell r="A1299" t="str">
            <v>FS23293-30-72</v>
          </cell>
          <cell r="B1299" t="str">
            <v>GS090846</v>
          </cell>
          <cell r="C1299">
            <v>7</v>
          </cell>
          <cell r="D1299" t="str">
            <v>GI091306</v>
          </cell>
          <cell r="E1299">
            <v>20090325</v>
          </cell>
          <cell r="F1299" t="str">
            <v>7712</v>
          </cell>
          <cell r="G1299" t="str">
            <v>SODIMAS</v>
          </cell>
          <cell r="H1299" t="str">
            <v>STOCK SALES</v>
          </cell>
          <cell r="I1299">
            <v>21</v>
          </cell>
          <cell r="J1299" t="str">
            <v>Mar-2009</v>
          </cell>
          <cell r="K1299" t="str">
            <v>Mar-2009</v>
          </cell>
          <cell r="L1299" t="str">
            <v>GF</v>
          </cell>
          <cell r="M1299" t="str">
            <v>INVERTER</v>
          </cell>
          <cell r="N1299" t="str">
            <v>PCS</v>
          </cell>
          <cell r="O1299">
            <v>111</v>
          </cell>
          <cell r="P1299">
            <v>33</v>
          </cell>
          <cell r="Q1299" t="str">
            <v>SCHAFFNER</v>
          </cell>
          <cell r="R1299">
            <v>0</v>
          </cell>
          <cell r="S1299">
            <v>26.832100000000001</v>
          </cell>
          <cell r="T1299">
            <v>80.496300000000005</v>
          </cell>
          <cell r="U1299">
            <v>3</v>
          </cell>
        </row>
        <row r="1300">
          <cell r="A1300" t="str">
            <v>FS23293-30-72</v>
          </cell>
          <cell r="B1300" t="str">
            <v>GS090937</v>
          </cell>
          <cell r="C1300">
            <v>7</v>
          </cell>
          <cell r="D1300" t="str">
            <v>GI091481</v>
          </cell>
          <cell r="E1300">
            <v>20090331</v>
          </cell>
          <cell r="F1300" t="str">
            <v>7710</v>
          </cell>
          <cell r="G1300" t="str">
            <v>NEW LIFT GMBH</v>
          </cell>
          <cell r="H1300" t="str">
            <v>STOCK SALES</v>
          </cell>
          <cell r="I1300">
            <v>49</v>
          </cell>
          <cell r="J1300" t="str">
            <v>Mar-2009</v>
          </cell>
          <cell r="K1300" t="str">
            <v>Mar-2009</v>
          </cell>
          <cell r="L1300" t="str">
            <v>GF</v>
          </cell>
          <cell r="M1300" t="str">
            <v>INVERTER</v>
          </cell>
          <cell r="N1300" t="str">
            <v>PCS</v>
          </cell>
          <cell r="O1300">
            <v>111</v>
          </cell>
          <cell r="P1300">
            <v>33</v>
          </cell>
          <cell r="Q1300" t="str">
            <v>SCHAFFNER</v>
          </cell>
          <cell r="R1300">
            <v>0</v>
          </cell>
          <cell r="S1300">
            <v>33.107300000000002</v>
          </cell>
          <cell r="T1300">
            <v>66.214600000000004</v>
          </cell>
          <cell r="U1300">
            <v>2</v>
          </cell>
        </row>
        <row r="1301">
          <cell r="A1301" t="str">
            <v>FS23293-30-72</v>
          </cell>
          <cell r="B1301" t="str">
            <v>GS090539</v>
          </cell>
          <cell r="C1301">
            <v>3</v>
          </cell>
          <cell r="D1301" t="str">
            <v>GI091516</v>
          </cell>
          <cell r="E1301">
            <v>20090331</v>
          </cell>
          <cell r="F1301" t="str">
            <v>7848</v>
          </cell>
          <cell r="G1301" t="str">
            <v>LM LIFTMATERIAL GMBH</v>
          </cell>
          <cell r="H1301" t="str">
            <v>STOCK SALES</v>
          </cell>
          <cell r="I1301">
            <v>48</v>
          </cell>
          <cell r="J1301" t="str">
            <v>Mar-2009</v>
          </cell>
          <cell r="K1301" t="str">
            <v>Mar-2009</v>
          </cell>
          <cell r="L1301" t="str">
            <v>GF</v>
          </cell>
          <cell r="M1301" t="str">
            <v>INVERTER</v>
          </cell>
          <cell r="N1301" t="str">
            <v>PCS</v>
          </cell>
          <cell r="O1301">
            <v>111</v>
          </cell>
          <cell r="P1301">
            <v>33</v>
          </cell>
          <cell r="Q1301" t="str">
            <v>SCHAFFNER</v>
          </cell>
          <cell r="R1301">
            <v>0</v>
          </cell>
          <cell r="S1301">
            <v>33.107300000000002</v>
          </cell>
          <cell r="T1301">
            <v>33.107300000000002</v>
          </cell>
          <cell r="U1301">
            <v>1</v>
          </cell>
        </row>
        <row r="1302">
          <cell r="A1302" t="str">
            <v>FS23293-30-72</v>
          </cell>
          <cell r="B1302" t="str">
            <v>GS084308</v>
          </cell>
          <cell r="C1302">
            <v>3</v>
          </cell>
          <cell r="D1302" t="str">
            <v>GI091518</v>
          </cell>
          <cell r="E1302">
            <v>20090331</v>
          </cell>
          <cell r="F1302" t="str">
            <v>7848</v>
          </cell>
          <cell r="G1302" t="str">
            <v>LM LIFTMATERIAL GMBH</v>
          </cell>
          <cell r="H1302" t="str">
            <v>STOCK SALES</v>
          </cell>
          <cell r="I1302">
            <v>47</v>
          </cell>
          <cell r="J1302" t="str">
            <v>Mar-2009</v>
          </cell>
          <cell r="K1302" t="str">
            <v>Mar-2009</v>
          </cell>
          <cell r="L1302" t="str">
            <v>GF</v>
          </cell>
          <cell r="M1302" t="str">
            <v>INVERTER</v>
          </cell>
          <cell r="N1302" t="str">
            <v>PCS</v>
          </cell>
          <cell r="O1302">
            <v>111</v>
          </cell>
          <cell r="P1302">
            <v>33</v>
          </cell>
          <cell r="Q1302" t="str">
            <v>SCHAFFNER</v>
          </cell>
          <cell r="R1302">
            <v>0</v>
          </cell>
          <cell r="S1302">
            <v>33.107300000000002</v>
          </cell>
          <cell r="T1302">
            <v>33.107300000000002</v>
          </cell>
          <cell r="U1302">
            <v>1</v>
          </cell>
        </row>
        <row r="1303">
          <cell r="A1303" t="str">
            <v>FS23293-30-72</v>
          </cell>
          <cell r="B1303" t="str">
            <v>GS084307</v>
          </cell>
          <cell r="C1303">
            <v>3</v>
          </cell>
          <cell r="D1303" t="str">
            <v>GI091519</v>
          </cell>
          <cell r="E1303">
            <v>20090331</v>
          </cell>
          <cell r="F1303" t="str">
            <v>7848</v>
          </cell>
          <cell r="G1303" t="str">
            <v>LM LIFTMATERIAL GMBH</v>
          </cell>
          <cell r="H1303" t="str">
            <v>STOCK SALES</v>
          </cell>
          <cell r="I1303">
            <v>46</v>
          </cell>
          <cell r="J1303" t="str">
            <v>Mar-2009</v>
          </cell>
          <cell r="K1303" t="str">
            <v>Mar-2009</v>
          </cell>
          <cell r="L1303" t="str">
            <v>GF</v>
          </cell>
          <cell r="M1303" t="str">
            <v>INVERTER</v>
          </cell>
          <cell r="N1303" t="str">
            <v>PCS</v>
          </cell>
          <cell r="O1303">
            <v>111</v>
          </cell>
          <cell r="P1303">
            <v>33</v>
          </cell>
          <cell r="Q1303" t="str">
            <v>SCHAFFNER</v>
          </cell>
          <cell r="R1303">
            <v>0</v>
          </cell>
          <cell r="S1303">
            <v>33.107300000000002</v>
          </cell>
          <cell r="T1303">
            <v>33.107300000000002</v>
          </cell>
          <cell r="U1303">
            <v>1</v>
          </cell>
        </row>
        <row r="1304">
          <cell r="A1304" t="str">
            <v>FS23293-30-72</v>
          </cell>
          <cell r="B1304" t="str">
            <v>GS084306</v>
          </cell>
          <cell r="C1304">
            <v>3</v>
          </cell>
          <cell r="D1304" t="str">
            <v>GI091520</v>
          </cell>
          <cell r="E1304">
            <v>20090331</v>
          </cell>
          <cell r="F1304" t="str">
            <v>7848</v>
          </cell>
          <cell r="G1304" t="str">
            <v>LM LIFTMATERIAL GMBH</v>
          </cell>
          <cell r="H1304" t="str">
            <v>STOCK SALES</v>
          </cell>
          <cell r="I1304">
            <v>45</v>
          </cell>
          <cell r="J1304" t="str">
            <v>Mar-2009</v>
          </cell>
          <cell r="K1304" t="str">
            <v>Mar-2009</v>
          </cell>
          <cell r="L1304" t="str">
            <v>GF</v>
          </cell>
          <cell r="M1304" t="str">
            <v>INVERTER</v>
          </cell>
          <cell r="N1304" t="str">
            <v>PCS</v>
          </cell>
          <cell r="O1304">
            <v>111</v>
          </cell>
          <cell r="P1304">
            <v>33</v>
          </cell>
          <cell r="Q1304" t="str">
            <v>SCHAFFNER</v>
          </cell>
          <cell r="R1304">
            <v>0</v>
          </cell>
          <cell r="S1304">
            <v>33.107300000000002</v>
          </cell>
          <cell r="T1304">
            <v>33.107300000000002</v>
          </cell>
          <cell r="U1304">
            <v>1</v>
          </cell>
        </row>
        <row r="1305">
          <cell r="A1305" t="str">
            <v>FS23293-30-72</v>
          </cell>
          <cell r="B1305" t="str">
            <v>GS084305</v>
          </cell>
          <cell r="C1305">
            <v>3</v>
          </cell>
          <cell r="D1305" t="str">
            <v>GI091521</v>
          </cell>
          <cell r="E1305">
            <v>20090331</v>
          </cell>
          <cell r="F1305" t="str">
            <v>7848</v>
          </cell>
          <cell r="G1305" t="str">
            <v>LM LIFTMATERIAL GMBH</v>
          </cell>
          <cell r="H1305" t="str">
            <v>STOCK SALES</v>
          </cell>
          <cell r="I1305">
            <v>44</v>
          </cell>
          <cell r="J1305" t="str">
            <v>Mar-2009</v>
          </cell>
          <cell r="K1305" t="str">
            <v>Mar-2009</v>
          </cell>
          <cell r="L1305" t="str">
            <v>GF</v>
          </cell>
          <cell r="M1305" t="str">
            <v>INVERTER</v>
          </cell>
          <cell r="N1305" t="str">
            <v>PCS</v>
          </cell>
          <cell r="O1305">
            <v>111</v>
          </cell>
          <cell r="P1305">
            <v>33</v>
          </cell>
          <cell r="Q1305" t="str">
            <v>SCHAFFNER</v>
          </cell>
          <cell r="R1305">
            <v>0</v>
          </cell>
          <cell r="S1305">
            <v>33.107300000000002</v>
          </cell>
          <cell r="T1305">
            <v>33.107300000000002</v>
          </cell>
          <cell r="U1305">
            <v>1</v>
          </cell>
        </row>
        <row r="1306">
          <cell r="A1306" t="str">
            <v>FS23293-30-72</v>
          </cell>
          <cell r="B1306" t="str">
            <v>GS084304</v>
          </cell>
          <cell r="C1306">
            <v>3</v>
          </cell>
          <cell r="D1306" t="str">
            <v>GI091522</v>
          </cell>
          <cell r="E1306">
            <v>20090331</v>
          </cell>
          <cell r="F1306" t="str">
            <v>7848</v>
          </cell>
          <cell r="G1306" t="str">
            <v>LM LIFTMATERIAL GMBH</v>
          </cell>
          <cell r="H1306" t="str">
            <v>STOCK SALES</v>
          </cell>
          <cell r="I1306">
            <v>43</v>
          </cell>
          <cell r="J1306" t="str">
            <v>Mar-2009</v>
          </cell>
          <cell r="K1306" t="str">
            <v>Mar-2009</v>
          </cell>
          <cell r="L1306" t="str">
            <v>GF</v>
          </cell>
          <cell r="M1306" t="str">
            <v>INVERTER</v>
          </cell>
          <cell r="N1306" t="str">
            <v>PCS</v>
          </cell>
          <cell r="O1306">
            <v>111</v>
          </cell>
          <cell r="P1306">
            <v>33</v>
          </cell>
          <cell r="Q1306" t="str">
            <v>SCHAFFNER</v>
          </cell>
          <cell r="R1306">
            <v>0</v>
          </cell>
          <cell r="S1306">
            <v>33.107300000000002</v>
          </cell>
          <cell r="T1306">
            <v>33.107300000000002</v>
          </cell>
          <cell r="U1306">
            <v>1</v>
          </cell>
        </row>
        <row r="1307">
          <cell r="A1307" t="str">
            <v>FS23293-42-72</v>
          </cell>
          <cell r="B1307" t="str">
            <v>GS091114</v>
          </cell>
          <cell r="C1307">
            <v>3</v>
          </cell>
          <cell r="D1307" t="str">
            <v>GI091374</v>
          </cell>
          <cell r="E1307">
            <v>20090325</v>
          </cell>
          <cell r="F1307" t="str">
            <v>7684</v>
          </cell>
          <cell r="G1307" t="str">
            <v>BEG S.R.L.</v>
          </cell>
          <cell r="H1307" t="str">
            <v>STOCK SALES</v>
          </cell>
          <cell r="I1307">
            <v>65</v>
          </cell>
          <cell r="J1307" t="str">
            <v>Mar-2009</v>
          </cell>
          <cell r="K1307" t="str">
            <v>Mar-2009</v>
          </cell>
          <cell r="L1307" t="str">
            <v>GF</v>
          </cell>
          <cell r="M1307" t="str">
            <v>INVERTER</v>
          </cell>
          <cell r="N1307" t="str">
            <v>PCS</v>
          </cell>
          <cell r="O1307">
            <v>50</v>
          </cell>
          <cell r="P1307">
            <v>30</v>
          </cell>
          <cell r="Q1307" t="str">
            <v>SCHAFFNER</v>
          </cell>
          <cell r="R1307">
            <v>0</v>
          </cell>
          <cell r="S1307">
            <v>29.609200000000001</v>
          </cell>
          <cell r="T1307">
            <v>29.609200000000001</v>
          </cell>
          <cell r="U1307">
            <v>1</v>
          </cell>
        </row>
        <row r="1308">
          <cell r="A1308" t="str">
            <v>FS23293-42-72</v>
          </cell>
          <cell r="B1308" t="str">
            <v>GS090937</v>
          </cell>
          <cell r="C1308">
            <v>8</v>
          </cell>
          <cell r="D1308" t="str">
            <v>GI091427</v>
          </cell>
          <cell r="E1308">
            <v>20090326</v>
          </cell>
          <cell r="F1308" t="str">
            <v>7710</v>
          </cell>
          <cell r="G1308" t="str">
            <v>NEW LIFT GMBH</v>
          </cell>
          <cell r="H1308" t="str">
            <v>STOCK SALES</v>
          </cell>
          <cell r="I1308">
            <v>64</v>
          </cell>
          <cell r="J1308" t="str">
            <v>Mar-2009</v>
          </cell>
          <cell r="K1308" t="str">
            <v>Mar-2009</v>
          </cell>
          <cell r="L1308" t="str">
            <v>GF</v>
          </cell>
          <cell r="M1308" t="str">
            <v>INVERTER</v>
          </cell>
          <cell r="N1308" t="str">
            <v>PCS</v>
          </cell>
          <cell r="O1308">
            <v>50</v>
          </cell>
          <cell r="P1308">
            <v>30</v>
          </cell>
          <cell r="Q1308" t="str">
            <v>SCHAFFNER</v>
          </cell>
          <cell r="R1308">
            <v>0</v>
          </cell>
          <cell r="S1308">
            <v>29.609200000000001</v>
          </cell>
          <cell r="T1308">
            <v>29.609200000000001</v>
          </cell>
          <cell r="U1308">
            <v>1</v>
          </cell>
        </row>
        <row r="1309">
          <cell r="A1309" t="str">
            <v>FS23293-42-72</v>
          </cell>
          <cell r="B1309" t="str">
            <v>GS091110</v>
          </cell>
          <cell r="C1309">
            <v>4</v>
          </cell>
          <cell r="D1309" t="str">
            <v>GI091370</v>
          </cell>
          <cell r="E1309">
            <v>20090327</v>
          </cell>
          <cell r="F1309" t="str">
            <v>7772</v>
          </cell>
          <cell r="G1309" t="str">
            <v>SELE, S.R.L.</v>
          </cell>
          <cell r="H1309" t="str">
            <v>STOCK SALES</v>
          </cell>
          <cell r="I1309">
            <v>63</v>
          </cell>
          <cell r="J1309" t="str">
            <v>Mar-2009</v>
          </cell>
          <cell r="K1309" t="str">
            <v>Mar-2009</v>
          </cell>
          <cell r="L1309" t="str">
            <v>GF</v>
          </cell>
          <cell r="M1309" t="str">
            <v>INVERTER</v>
          </cell>
          <cell r="N1309" t="str">
            <v>PCS</v>
          </cell>
          <cell r="O1309">
            <v>50</v>
          </cell>
          <cell r="P1309">
            <v>30</v>
          </cell>
          <cell r="Q1309" t="str">
            <v>SCHAFFNER</v>
          </cell>
          <cell r="R1309">
            <v>0</v>
          </cell>
          <cell r="S1309">
            <v>29.609200000000001</v>
          </cell>
          <cell r="T1309">
            <v>29.609200000000001</v>
          </cell>
          <cell r="U1309">
            <v>1</v>
          </cell>
        </row>
        <row r="1310">
          <cell r="A1310" t="str">
            <v>FS23293-42-72</v>
          </cell>
          <cell r="B1310" t="str">
            <v>GS091051</v>
          </cell>
          <cell r="C1310">
            <v>4</v>
          </cell>
          <cell r="D1310" t="str">
            <v>GI091466</v>
          </cell>
          <cell r="E1310">
            <v>20090330</v>
          </cell>
          <cell r="F1310" t="str">
            <v>7684</v>
          </cell>
          <cell r="G1310" t="str">
            <v>BEG S.R.L.</v>
          </cell>
          <cell r="H1310" t="str">
            <v>STOCK SALES</v>
          </cell>
          <cell r="I1310">
            <v>62</v>
          </cell>
          <cell r="J1310" t="str">
            <v>Mar-2009</v>
          </cell>
          <cell r="K1310" t="str">
            <v>Mar-2009</v>
          </cell>
          <cell r="L1310" t="str">
            <v>GF</v>
          </cell>
          <cell r="M1310" t="str">
            <v>INVERTER</v>
          </cell>
          <cell r="N1310" t="str">
            <v>PCS</v>
          </cell>
          <cell r="O1310">
            <v>50</v>
          </cell>
          <cell r="P1310">
            <v>30</v>
          </cell>
          <cell r="Q1310" t="str">
            <v>SCHAFFNER</v>
          </cell>
          <cell r="R1310">
            <v>0</v>
          </cell>
          <cell r="S1310">
            <v>29.609200000000001</v>
          </cell>
          <cell r="T1310">
            <v>29.609200000000001</v>
          </cell>
          <cell r="U1310">
            <v>1</v>
          </cell>
        </row>
        <row r="1311">
          <cell r="A1311" t="str">
            <v>FS23293-42-72</v>
          </cell>
          <cell r="B1311" t="str">
            <v>GS091113</v>
          </cell>
          <cell r="C1311">
            <v>2</v>
          </cell>
          <cell r="D1311" t="str">
            <v>GI091420</v>
          </cell>
          <cell r="E1311">
            <v>20090330</v>
          </cell>
          <cell r="F1311" t="str">
            <v>7743</v>
          </cell>
          <cell r="G1311" t="str">
            <v>MONITOR SPA</v>
          </cell>
          <cell r="H1311" t="str">
            <v>STOCK SALES</v>
          </cell>
          <cell r="I1311">
            <v>61</v>
          </cell>
          <cell r="J1311" t="str">
            <v>Mar-2009</v>
          </cell>
          <cell r="K1311" t="str">
            <v>Mar-2009</v>
          </cell>
          <cell r="L1311" t="str">
            <v>GF</v>
          </cell>
          <cell r="M1311" t="str">
            <v>INVERTER</v>
          </cell>
          <cell r="N1311" t="str">
            <v>PCS</v>
          </cell>
          <cell r="O1311">
            <v>50</v>
          </cell>
          <cell r="P1311">
            <v>30</v>
          </cell>
          <cell r="Q1311" t="str">
            <v>SCHAFFNER</v>
          </cell>
          <cell r="R1311">
            <v>0</v>
          </cell>
          <cell r="S1311">
            <v>29.609200000000001</v>
          </cell>
          <cell r="T1311">
            <v>29.609200000000001</v>
          </cell>
          <cell r="U1311">
            <v>1</v>
          </cell>
        </row>
        <row r="1312">
          <cell r="A1312" t="str">
            <v>FS5536-100-35</v>
          </cell>
          <cell r="B1312" t="str">
            <v>GS084140</v>
          </cell>
          <cell r="C1312">
            <v>2</v>
          </cell>
          <cell r="D1312" t="str">
            <v>GI091018</v>
          </cell>
          <cell r="E1312">
            <v>20090306</v>
          </cell>
          <cell r="F1312" t="str">
            <v>1060</v>
          </cell>
          <cell r="G1312" t="str">
            <v>FUJI ELECTRIC SYSTEMS CO. LTD.-SUZUKA</v>
          </cell>
          <cell r="H1312" t="str">
            <v>STOCK SALES</v>
          </cell>
          <cell r="I1312">
            <v>3</v>
          </cell>
          <cell r="J1312" t="str">
            <v>Mar-2009</v>
          </cell>
          <cell r="K1312" t="str">
            <v>Mar-2009</v>
          </cell>
          <cell r="L1312" t="str">
            <v>GF</v>
          </cell>
          <cell r="M1312" t="str">
            <v>INVERTER</v>
          </cell>
          <cell r="N1312" t="str">
            <v>PCS</v>
          </cell>
          <cell r="O1312">
            <v>1</v>
          </cell>
          <cell r="P1312">
            <v>134</v>
          </cell>
          <cell r="Q1312" t="str">
            <v>SCHAFFNER</v>
          </cell>
          <cell r="R1312">
            <v>0</v>
          </cell>
          <cell r="S1312">
            <v>134</v>
          </cell>
          <cell r="T1312">
            <v>402</v>
          </cell>
          <cell r="U1312">
            <v>3</v>
          </cell>
        </row>
        <row r="1313">
          <cell r="A1313" t="str">
            <v>FS5536-100-35</v>
          </cell>
          <cell r="B1313" t="str">
            <v>GS090528</v>
          </cell>
          <cell r="C1313">
            <v>13</v>
          </cell>
          <cell r="D1313" t="str">
            <v>GI091029</v>
          </cell>
          <cell r="E1313">
            <v>20090312</v>
          </cell>
          <cell r="F1313" t="str">
            <v>7950</v>
          </cell>
          <cell r="G1313" t="str">
            <v>FUJI ELECTRIC FA EUROPE (CH) GMBH</v>
          </cell>
          <cell r="H1313" t="str">
            <v>STOCK SALES</v>
          </cell>
          <cell r="I1313">
            <v>2</v>
          </cell>
          <cell r="J1313" t="str">
            <v>Mar-2009</v>
          </cell>
          <cell r="K1313" t="str">
            <v>Mar-2009</v>
          </cell>
          <cell r="L1313" t="str">
            <v>GF</v>
          </cell>
          <cell r="M1313" t="str">
            <v>INVERTER</v>
          </cell>
          <cell r="N1313" t="str">
            <v>PCS</v>
          </cell>
          <cell r="O1313">
            <v>1</v>
          </cell>
          <cell r="P1313">
            <v>134</v>
          </cell>
          <cell r="Q1313" t="str">
            <v>SCHAFFNER</v>
          </cell>
          <cell r="R1313">
            <v>0</v>
          </cell>
          <cell r="S1313">
            <v>134</v>
          </cell>
          <cell r="T1313">
            <v>134</v>
          </cell>
          <cell r="U1313">
            <v>1</v>
          </cell>
        </row>
        <row r="1314">
          <cell r="A1314" t="str">
            <v>FS5536-12-07</v>
          </cell>
          <cell r="B1314" t="str">
            <v>GS090780</v>
          </cell>
          <cell r="C1314">
            <v>1</v>
          </cell>
          <cell r="D1314" t="str">
            <v>GI090925</v>
          </cell>
          <cell r="E1314">
            <v>20090302</v>
          </cell>
          <cell r="F1314" t="str">
            <v>4450</v>
          </cell>
          <cell r="G1314" t="str">
            <v>FUJI ELECTRIC FA SUCURSAL EN ESPA?A</v>
          </cell>
          <cell r="H1314" t="str">
            <v>STOCK SALES</v>
          </cell>
          <cell r="I1314">
            <v>144</v>
          </cell>
          <cell r="J1314" t="str">
            <v>Mar-2009</v>
          </cell>
          <cell r="K1314" t="str">
            <v>Mar-2009</v>
          </cell>
          <cell r="L1314" t="str">
            <v>GF</v>
          </cell>
          <cell r="M1314" t="str">
            <v>INVERTER</v>
          </cell>
          <cell r="N1314" t="str">
            <v>PCS</v>
          </cell>
          <cell r="O1314">
            <v>154</v>
          </cell>
          <cell r="P1314">
            <v>27</v>
          </cell>
          <cell r="Q1314" t="str">
            <v>SCHAFFNER</v>
          </cell>
          <cell r="R1314">
            <v>0</v>
          </cell>
          <cell r="S1314">
            <v>26.5</v>
          </cell>
          <cell r="T1314">
            <v>265</v>
          </cell>
          <cell r="U1314">
            <v>10</v>
          </cell>
        </row>
        <row r="1315">
          <cell r="A1315" t="str">
            <v>FS5536-12-07</v>
          </cell>
          <cell r="B1315" t="str">
            <v>GS090800</v>
          </cell>
          <cell r="C1315">
            <v>3</v>
          </cell>
          <cell r="D1315" t="str">
            <v>GI090953</v>
          </cell>
          <cell r="E1315">
            <v>20090303</v>
          </cell>
          <cell r="F1315" t="str">
            <v>7097</v>
          </cell>
          <cell r="G1315" t="str">
            <v>ATB BENELUX B.V.</v>
          </cell>
          <cell r="H1315" t="str">
            <v>STOCK SALES</v>
          </cell>
          <cell r="I1315">
            <v>139</v>
          </cell>
          <cell r="J1315" t="str">
            <v>Mar-2009</v>
          </cell>
          <cell r="K1315" t="str">
            <v>Mar-2009</v>
          </cell>
          <cell r="L1315" t="str">
            <v>GF</v>
          </cell>
          <cell r="M1315" t="str">
            <v>INVERTER</v>
          </cell>
          <cell r="N1315" t="str">
            <v>PCS</v>
          </cell>
          <cell r="O1315">
            <v>154</v>
          </cell>
          <cell r="P1315">
            <v>27</v>
          </cell>
          <cell r="Q1315" t="str">
            <v>SCHAFFNER</v>
          </cell>
          <cell r="R1315">
            <v>0</v>
          </cell>
          <cell r="S1315">
            <v>26.5</v>
          </cell>
          <cell r="T1315">
            <v>132.5</v>
          </cell>
          <cell r="U1315">
            <v>5</v>
          </cell>
        </row>
        <row r="1316">
          <cell r="A1316" t="str">
            <v>RFH 400 100R J</v>
          </cell>
          <cell r="B1316" t="str">
            <v>GS090972</v>
          </cell>
          <cell r="C1316">
            <v>10</v>
          </cell>
          <cell r="D1316" t="str">
            <v>GI091279</v>
          </cell>
          <cell r="E1316">
            <v>20090323</v>
          </cell>
          <cell r="F1316" t="str">
            <v>4021</v>
          </cell>
          <cell r="G1316" t="str">
            <v>BORGALTO, S.R.L.</v>
          </cell>
          <cell r="H1316" t="str">
            <v>STOCK SALES</v>
          </cell>
          <cell r="I1316">
            <v>125</v>
          </cell>
          <cell r="J1316" t="str">
            <v>Mar-2009</v>
          </cell>
          <cell r="K1316" t="str">
            <v>Mar-2009</v>
          </cell>
          <cell r="L1316" t="str">
            <v>GF</v>
          </cell>
          <cell r="M1316" t="str">
            <v>INVERTER</v>
          </cell>
          <cell r="N1316" t="str">
            <v>PCS</v>
          </cell>
          <cell r="O1316">
            <v>127</v>
          </cell>
          <cell r="P1316">
            <v>16</v>
          </cell>
          <cell r="Q1316" t="str">
            <v>NON FUJI ALL</v>
          </cell>
          <cell r="R1316">
            <v>0</v>
          </cell>
          <cell r="S1316">
            <v>15.5</v>
          </cell>
          <cell r="T1316">
            <v>31</v>
          </cell>
          <cell r="U1316">
            <v>2</v>
          </cell>
        </row>
        <row r="1317">
          <cell r="A1317" t="str">
            <v>RFH 400 130R J</v>
          </cell>
          <cell r="B1317" t="str">
            <v>GS090798</v>
          </cell>
          <cell r="C1317">
            <v>3</v>
          </cell>
          <cell r="D1317" t="str">
            <v>GI091001</v>
          </cell>
          <cell r="E1317">
            <v>20090303</v>
          </cell>
          <cell r="F1317" t="str">
            <v>7760</v>
          </cell>
          <cell r="G1317" t="str">
            <v>BIMEX SRL</v>
          </cell>
          <cell r="H1317" t="str">
            <v>STOCK SALES</v>
          </cell>
          <cell r="I1317">
            <v>62</v>
          </cell>
          <cell r="J1317" t="str">
            <v>Mar-2009</v>
          </cell>
          <cell r="K1317" t="str">
            <v>Mar-2009</v>
          </cell>
          <cell r="L1317" t="str">
            <v>GF</v>
          </cell>
          <cell r="M1317" t="str">
            <v>INVERTER</v>
          </cell>
          <cell r="N1317" t="str">
            <v>PCS</v>
          </cell>
          <cell r="O1317">
            <v>65</v>
          </cell>
          <cell r="P1317">
            <v>16</v>
          </cell>
          <cell r="Q1317" t="str">
            <v>NON FUJI ALL</v>
          </cell>
          <cell r="R1317">
            <v>0</v>
          </cell>
          <cell r="S1317">
            <v>15.5</v>
          </cell>
          <cell r="T1317">
            <v>46.5</v>
          </cell>
          <cell r="U1317">
            <v>3</v>
          </cell>
        </row>
        <row r="1318">
          <cell r="A1318" t="str">
            <v>RFH 400 130R J</v>
          </cell>
          <cell r="B1318" t="str">
            <v>GS090890</v>
          </cell>
          <cell r="C1318">
            <v>5</v>
          </cell>
          <cell r="D1318" t="str">
            <v>GI091108</v>
          </cell>
          <cell r="E1318">
            <v>20090309</v>
          </cell>
          <cell r="F1318" t="str">
            <v>7772</v>
          </cell>
          <cell r="G1318" t="str">
            <v>SELE, S.R.L.</v>
          </cell>
          <cell r="H1318" t="str">
            <v>STOCK SALES</v>
          </cell>
          <cell r="I1318">
            <v>54</v>
          </cell>
          <cell r="J1318" t="str">
            <v>Mar-2009</v>
          </cell>
          <cell r="K1318" t="str">
            <v>Mar-2009</v>
          </cell>
          <cell r="L1318" t="str">
            <v>GF</v>
          </cell>
          <cell r="M1318" t="str">
            <v>INVERTER</v>
          </cell>
          <cell r="N1318" t="str">
            <v>PCS</v>
          </cell>
          <cell r="O1318">
            <v>65</v>
          </cell>
          <cell r="P1318">
            <v>16</v>
          </cell>
          <cell r="Q1318" t="str">
            <v>NON FUJI ALL</v>
          </cell>
          <cell r="R1318">
            <v>0</v>
          </cell>
          <cell r="S1318">
            <v>15.5</v>
          </cell>
          <cell r="T1318">
            <v>124</v>
          </cell>
          <cell r="U1318">
            <v>8</v>
          </cell>
        </row>
        <row r="1319">
          <cell r="A1319" t="str">
            <v>RFH 400 130R J</v>
          </cell>
          <cell r="B1319" t="str">
            <v>GS090798</v>
          </cell>
          <cell r="C1319">
            <v>3</v>
          </cell>
          <cell r="D1319" t="str">
            <v>GI091345</v>
          </cell>
          <cell r="E1319">
            <v>20090323</v>
          </cell>
          <cell r="F1319" t="str">
            <v>7760</v>
          </cell>
          <cell r="G1319" t="str">
            <v>BIMEX SRL</v>
          </cell>
          <cell r="H1319" t="str">
            <v>STOCK SALES</v>
          </cell>
          <cell r="I1319">
            <v>52</v>
          </cell>
          <cell r="J1319" t="str">
            <v>Mar-2009</v>
          </cell>
          <cell r="K1319" t="str">
            <v>Mar-2009</v>
          </cell>
          <cell r="L1319" t="str">
            <v>GF</v>
          </cell>
          <cell r="M1319" t="str">
            <v>INVERTER</v>
          </cell>
          <cell r="N1319" t="str">
            <v>PCS</v>
          </cell>
          <cell r="O1319">
            <v>65</v>
          </cell>
          <cell r="P1319">
            <v>16</v>
          </cell>
          <cell r="Q1319" t="str">
            <v>NON FUJI ALL</v>
          </cell>
          <cell r="R1319">
            <v>0</v>
          </cell>
          <cell r="S1319">
            <v>15.5</v>
          </cell>
          <cell r="T1319">
            <v>31</v>
          </cell>
          <cell r="U1319">
            <v>2</v>
          </cell>
        </row>
        <row r="1320">
          <cell r="A1320" t="str">
            <v>RFH 400 130R J</v>
          </cell>
          <cell r="B1320" t="str">
            <v>GS091089</v>
          </cell>
          <cell r="C1320">
            <v>2</v>
          </cell>
          <cell r="D1320" t="str">
            <v>GI091346</v>
          </cell>
          <cell r="E1320">
            <v>20090323</v>
          </cell>
          <cell r="F1320" t="str">
            <v>7868</v>
          </cell>
          <cell r="G1320" t="str">
            <v>CEA SRL</v>
          </cell>
          <cell r="H1320" t="str">
            <v>STOCK SALES</v>
          </cell>
          <cell r="I1320">
            <v>51</v>
          </cell>
          <cell r="J1320" t="str">
            <v>Mar-2009</v>
          </cell>
          <cell r="K1320" t="str">
            <v>Mar-2009</v>
          </cell>
          <cell r="L1320" t="str">
            <v>GF</v>
          </cell>
          <cell r="M1320" t="str">
            <v>INVERTER</v>
          </cell>
          <cell r="N1320" t="str">
            <v>PCS</v>
          </cell>
          <cell r="O1320">
            <v>65</v>
          </cell>
          <cell r="P1320">
            <v>16</v>
          </cell>
          <cell r="Q1320" t="str">
            <v>NON FUJI ALL</v>
          </cell>
          <cell r="R1320">
            <v>0</v>
          </cell>
          <cell r="S1320">
            <v>15.5</v>
          </cell>
          <cell r="T1320">
            <v>15.5</v>
          </cell>
          <cell r="U1320">
            <v>1</v>
          </cell>
        </row>
        <row r="1321">
          <cell r="A1321" t="str">
            <v>RFH 400 130R J</v>
          </cell>
          <cell r="B1321" t="str">
            <v>GS091125</v>
          </cell>
          <cell r="C1321">
            <v>3</v>
          </cell>
          <cell r="D1321" t="str">
            <v>GI091419</v>
          </cell>
          <cell r="E1321">
            <v>20090326</v>
          </cell>
          <cell r="F1321" t="str">
            <v>7760</v>
          </cell>
          <cell r="G1321" t="str">
            <v>BIMEX SRL</v>
          </cell>
          <cell r="H1321" t="str">
            <v>STOCK SALES</v>
          </cell>
          <cell r="I1321">
            <v>50</v>
          </cell>
          <cell r="J1321" t="str">
            <v>Mar-2009</v>
          </cell>
          <cell r="K1321" t="str">
            <v>Mar-2009</v>
          </cell>
          <cell r="L1321" t="str">
            <v>GF</v>
          </cell>
          <cell r="M1321" t="str">
            <v>INVERTER</v>
          </cell>
          <cell r="N1321" t="str">
            <v>PCS</v>
          </cell>
          <cell r="O1321">
            <v>65</v>
          </cell>
          <cell r="P1321">
            <v>16</v>
          </cell>
          <cell r="Q1321" t="str">
            <v>NON FUJI ALL</v>
          </cell>
          <cell r="R1321">
            <v>0</v>
          </cell>
          <cell r="S1321">
            <v>15.5</v>
          </cell>
          <cell r="T1321">
            <v>15.5</v>
          </cell>
          <cell r="U1321">
            <v>1</v>
          </cell>
        </row>
        <row r="1322">
          <cell r="A1322" t="str">
            <v>RFH 400 130R J</v>
          </cell>
          <cell r="B1322" t="str">
            <v>GS091033</v>
          </cell>
          <cell r="C1322">
            <v>5</v>
          </cell>
          <cell r="D1322" t="str">
            <v>GI091371</v>
          </cell>
          <cell r="E1322">
            <v>20090327</v>
          </cell>
          <cell r="F1322" t="str">
            <v>7772</v>
          </cell>
          <cell r="G1322" t="str">
            <v>SELE, S.R.L.</v>
          </cell>
          <cell r="H1322" t="str">
            <v>STOCK SALES</v>
          </cell>
          <cell r="I1322">
            <v>46</v>
          </cell>
          <cell r="J1322" t="str">
            <v>Mar-2009</v>
          </cell>
          <cell r="K1322" t="str">
            <v>Mar-2009</v>
          </cell>
          <cell r="L1322" t="str">
            <v>GF</v>
          </cell>
          <cell r="M1322" t="str">
            <v>INVERTER</v>
          </cell>
          <cell r="N1322" t="str">
            <v>PCS</v>
          </cell>
          <cell r="O1322">
            <v>65</v>
          </cell>
          <cell r="P1322">
            <v>16</v>
          </cell>
          <cell r="Q1322" t="str">
            <v>NON FUJI ALL</v>
          </cell>
          <cell r="R1322">
            <v>0</v>
          </cell>
          <cell r="S1322">
            <v>15.5</v>
          </cell>
          <cell r="T1322">
            <v>62</v>
          </cell>
          <cell r="U1322">
            <v>4</v>
          </cell>
        </row>
        <row r="1323">
          <cell r="A1323" t="str">
            <v>RFMTX 400 47R J</v>
          </cell>
          <cell r="B1323" t="str">
            <v>GS090758</v>
          </cell>
          <cell r="C1323">
            <v>3</v>
          </cell>
          <cell r="D1323" t="str">
            <v>GI090936</v>
          </cell>
          <cell r="E1323">
            <v>20090302</v>
          </cell>
          <cell r="F1323" t="str">
            <v>7868</v>
          </cell>
          <cell r="G1323" t="str">
            <v>CEA SRL</v>
          </cell>
          <cell r="H1323" t="str">
            <v>STOCK SALES</v>
          </cell>
          <cell r="I1323">
            <v>91</v>
          </cell>
          <cell r="J1323" t="str">
            <v>Mar-2009</v>
          </cell>
          <cell r="K1323" t="str">
            <v>Mar-2009</v>
          </cell>
          <cell r="L1323" t="str">
            <v>GF</v>
          </cell>
          <cell r="M1323" t="str">
            <v>INVERTER</v>
          </cell>
          <cell r="N1323" t="str">
            <v>PCS</v>
          </cell>
          <cell r="O1323">
            <v>92</v>
          </cell>
          <cell r="P1323">
            <v>16</v>
          </cell>
          <cell r="Q1323" t="str">
            <v>NON FUJI ALL</v>
          </cell>
          <cell r="R1323">
            <v>0</v>
          </cell>
          <cell r="S1323">
            <v>15.5</v>
          </cell>
          <cell r="T1323">
            <v>15.5</v>
          </cell>
          <cell r="U1323">
            <v>1</v>
          </cell>
        </row>
        <row r="1324">
          <cell r="A1324" t="str">
            <v>RFMTX 400 47R J</v>
          </cell>
          <cell r="B1324" t="str">
            <v>GS090841</v>
          </cell>
          <cell r="C1324">
            <v>3</v>
          </cell>
          <cell r="D1324" t="str">
            <v>GI091036</v>
          </cell>
          <cell r="E1324">
            <v>20090304</v>
          </cell>
          <cell r="F1324" t="str">
            <v>7684</v>
          </cell>
          <cell r="G1324" t="str">
            <v>BEG S.R.L.</v>
          </cell>
          <cell r="H1324" t="str">
            <v>STOCK SALES</v>
          </cell>
          <cell r="I1324">
            <v>86</v>
          </cell>
          <cell r="J1324" t="str">
            <v>Mar-2009</v>
          </cell>
          <cell r="K1324" t="str">
            <v>Mar-2009</v>
          </cell>
          <cell r="L1324" t="str">
            <v>GF</v>
          </cell>
          <cell r="M1324" t="str">
            <v>INVERTER</v>
          </cell>
          <cell r="N1324" t="str">
            <v>PCS</v>
          </cell>
          <cell r="O1324">
            <v>92</v>
          </cell>
          <cell r="P1324">
            <v>16</v>
          </cell>
          <cell r="Q1324" t="str">
            <v>NON FUJI ALL</v>
          </cell>
          <cell r="R1324">
            <v>0</v>
          </cell>
          <cell r="S1324">
            <v>15.5</v>
          </cell>
          <cell r="T1324">
            <v>77.5</v>
          </cell>
          <cell r="U1324">
            <v>5</v>
          </cell>
        </row>
        <row r="1325">
          <cell r="A1325" t="str">
            <v>RFMTX 400 47R J</v>
          </cell>
          <cell r="B1325" t="str">
            <v>GS090890</v>
          </cell>
          <cell r="C1325">
            <v>3</v>
          </cell>
          <cell r="D1325" t="str">
            <v>GI091108</v>
          </cell>
          <cell r="E1325">
            <v>20090309</v>
          </cell>
          <cell r="F1325" t="str">
            <v>7772</v>
          </cell>
          <cell r="G1325" t="str">
            <v>SELE, S.R.L.</v>
          </cell>
          <cell r="H1325" t="str">
            <v>STOCK SALES</v>
          </cell>
          <cell r="I1325">
            <v>79</v>
          </cell>
          <cell r="J1325" t="str">
            <v>Mar-2009</v>
          </cell>
          <cell r="K1325" t="str">
            <v>Mar-2009</v>
          </cell>
          <cell r="L1325" t="str">
            <v>GF</v>
          </cell>
          <cell r="M1325" t="str">
            <v>INVERTER</v>
          </cell>
          <cell r="N1325" t="str">
            <v>PCS</v>
          </cell>
          <cell r="O1325">
            <v>92</v>
          </cell>
          <cell r="P1325">
            <v>16</v>
          </cell>
          <cell r="Q1325" t="str">
            <v>NON FUJI ALL</v>
          </cell>
          <cell r="R1325">
            <v>0</v>
          </cell>
          <cell r="S1325">
            <v>15.5</v>
          </cell>
          <cell r="T1325">
            <v>108.5</v>
          </cell>
          <cell r="U1325">
            <v>7</v>
          </cell>
        </row>
        <row r="1326">
          <cell r="A1326" t="str">
            <v>RFMTX 400 47R J</v>
          </cell>
          <cell r="B1326" t="str">
            <v>GS090889</v>
          </cell>
          <cell r="C1326">
            <v>6</v>
          </cell>
          <cell r="D1326" t="str">
            <v>GI091109</v>
          </cell>
          <cell r="E1326">
            <v>20090309</v>
          </cell>
          <cell r="F1326" t="str">
            <v>7684</v>
          </cell>
          <cell r="G1326" t="str">
            <v>BEG S.R.L.</v>
          </cell>
          <cell r="H1326" t="str">
            <v>STOCK SALES</v>
          </cell>
          <cell r="I1326">
            <v>74</v>
          </cell>
          <cell r="J1326" t="str">
            <v>Mar-2009</v>
          </cell>
          <cell r="K1326" t="str">
            <v>Mar-2009</v>
          </cell>
          <cell r="L1326" t="str">
            <v>GF</v>
          </cell>
          <cell r="M1326" t="str">
            <v>INVERTER</v>
          </cell>
          <cell r="N1326" t="str">
            <v>PCS</v>
          </cell>
          <cell r="O1326">
            <v>92</v>
          </cell>
          <cell r="P1326">
            <v>16</v>
          </cell>
          <cell r="Q1326" t="str">
            <v>NON FUJI ALL</v>
          </cell>
          <cell r="R1326">
            <v>0</v>
          </cell>
          <cell r="S1326">
            <v>15.5</v>
          </cell>
          <cell r="T1326">
            <v>77.5</v>
          </cell>
          <cell r="U1326">
            <v>5</v>
          </cell>
        </row>
        <row r="1327">
          <cell r="A1327" t="str">
            <v>RFMTX 400 47R J</v>
          </cell>
          <cell r="B1327" t="str">
            <v>GS090948</v>
          </cell>
          <cell r="C1327">
            <v>3</v>
          </cell>
          <cell r="D1327" t="str">
            <v>GI091171</v>
          </cell>
          <cell r="E1327">
            <v>20090312</v>
          </cell>
          <cell r="F1327" t="str">
            <v>7684</v>
          </cell>
          <cell r="G1327" t="str">
            <v>BEG S.R.L.</v>
          </cell>
          <cell r="H1327" t="str">
            <v>STOCK SALES</v>
          </cell>
          <cell r="I1327">
            <v>64</v>
          </cell>
          <cell r="J1327" t="str">
            <v>Mar-2009</v>
          </cell>
          <cell r="K1327" t="str">
            <v>Mar-2009</v>
          </cell>
          <cell r="L1327" t="str">
            <v>GF</v>
          </cell>
          <cell r="M1327" t="str">
            <v>INVERTER</v>
          </cell>
          <cell r="N1327" t="str">
            <v>PCS</v>
          </cell>
          <cell r="O1327">
            <v>92</v>
          </cell>
          <cell r="P1327">
            <v>16</v>
          </cell>
          <cell r="Q1327" t="str">
            <v>NON FUJI ALL</v>
          </cell>
          <cell r="R1327">
            <v>0</v>
          </cell>
          <cell r="S1327">
            <v>15.5</v>
          </cell>
          <cell r="T1327">
            <v>155</v>
          </cell>
          <cell r="U1327">
            <v>10</v>
          </cell>
        </row>
        <row r="1328">
          <cell r="A1328" t="str">
            <v>RFMTX 400 47R J</v>
          </cell>
          <cell r="B1328" t="str">
            <v>GS091033</v>
          </cell>
          <cell r="C1328">
            <v>3</v>
          </cell>
          <cell r="D1328" t="str">
            <v>GI091289</v>
          </cell>
          <cell r="E1328">
            <v>20090320</v>
          </cell>
          <cell r="F1328" t="str">
            <v>7772</v>
          </cell>
          <cell r="G1328" t="str">
            <v>SELE, S.R.L.</v>
          </cell>
          <cell r="H1328" t="str">
            <v>STOCK SALES</v>
          </cell>
          <cell r="I1328">
            <v>60</v>
          </cell>
          <cell r="J1328" t="str">
            <v>Mar-2009</v>
          </cell>
          <cell r="K1328" t="str">
            <v>Mar-2009</v>
          </cell>
          <cell r="L1328" t="str">
            <v>GF</v>
          </cell>
          <cell r="M1328" t="str">
            <v>INVERTER</v>
          </cell>
          <cell r="N1328" t="str">
            <v>PCS</v>
          </cell>
          <cell r="O1328">
            <v>92</v>
          </cell>
          <cell r="P1328">
            <v>16</v>
          </cell>
          <cell r="Q1328" t="str">
            <v>NON FUJI ALL</v>
          </cell>
          <cell r="R1328">
            <v>0</v>
          </cell>
          <cell r="S1328">
            <v>15.5</v>
          </cell>
          <cell r="T1328">
            <v>62</v>
          </cell>
          <cell r="U1328">
            <v>4</v>
          </cell>
        </row>
        <row r="1329">
          <cell r="A1329" t="str">
            <v>RFMTX 400 47R J</v>
          </cell>
          <cell r="B1329" t="str">
            <v>GS090972</v>
          </cell>
          <cell r="C1329">
            <v>12</v>
          </cell>
          <cell r="D1329" t="str">
            <v>GI091279</v>
          </cell>
          <cell r="E1329">
            <v>20090323</v>
          </cell>
          <cell r="F1329" t="str">
            <v>4021</v>
          </cell>
          <cell r="G1329" t="str">
            <v>BORGALTO, S.R.L.</v>
          </cell>
          <cell r="H1329" t="str">
            <v>STOCK SALES</v>
          </cell>
          <cell r="I1329">
            <v>53</v>
          </cell>
          <cell r="J1329" t="str">
            <v>Mar-2009</v>
          </cell>
          <cell r="K1329" t="str">
            <v>Mar-2009</v>
          </cell>
          <cell r="L1329" t="str">
            <v>GF</v>
          </cell>
          <cell r="M1329" t="str">
            <v>INVERTER</v>
          </cell>
          <cell r="N1329" t="str">
            <v>PCS</v>
          </cell>
          <cell r="O1329">
            <v>92</v>
          </cell>
          <cell r="P1329">
            <v>16</v>
          </cell>
          <cell r="Q1329" t="str">
            <v>NON FUJI ALL</v>
          </cell>
          <cell r="R1329">
            <v>0</v>
          </cell>
          <cell r="S1329">
            <v>15.5</v>
          </cell>
          <cell r="T1329">
            <v>108.5</v>
          </cell>
          <cell r="U1329">
            <v>7</v>
          </cell>
        </row>
        <row r="1330">
          <cell r="A1330" t="str">
            <v>OPC-G1-PG</v>
          </cell>
          <cell r="B1330" t="str">
            <v>GS090833</v>
          </cell>
          <cell r="C1330">
            <v>3</v>
          </cell>
          <cell r="D1330" t="str">
            <v>GI091017</v>
          </cell>
          <cell r="E1330">
            <v>20090304</v>
          </cell>
          <cell r="F1330" t="str">
            <v>4450</v>
          </cell>
          <cell r="G1330" t="str">
            <v>FUJI ELECTRIC FA SUCURSAL EN ESPA?A</v>
          </cell>
          <cell r="H1330" t="str">
            <v>STOCK SALES</v>
          </cell>
          <cell r="I1330">
            <v>112</v>
          </cell>
          <cell r="J1330" t="str">
            <v>Mar-2009</v>
          </cell>
          <cell r="K1330" t="str">
            <v>Mar-2009</v>
          </cell>
          <cell r="L1330" t="str">
            <v>GF</v>
          </cell>
          <cell r="M1330" t="str">
            <v>INVERTER</v>
          </cell>
          <cell r="N1330" t="str">
            <v>PCS</v>
          </cell>
          <cell r="O1330">
            <v>113</v>
          </cell>
          <cell r="P1330">
            <v>40</v>
          </cell>
          <cell r="Q1330" t="str">
            <v>OPTION FRN (G712)</v>
          </cell>
          <cell r="R1330">
            <v>0</v>
          </cell>
          <cell r="S1330">
            <v>39.9422</v>
          </cell>
          <cell r="T1330">
            <v>39.9422</v>
          </cell>
          <cell r="U1330">
            <v>1</v>
          </cell>
        </row>
        <row r="1331">
          <cell r="A1331" t="str">
            <v>OPC-G1-PG</v>
          </cell>
          <cell r="B1331" t="str">
            <v>GS090616</v>
          </cell>
          <cell r="C1331">
            <v>129</v>
          </cell>
          <cell r="D1331" t="str">
            <v>GI091039</v>
          </cell>
          <cell r="E1331">
            <v>20090309</v>
          </cell>
          <cell r="F1331" t="str">
            <v>4028</v>
          </cell>
          <cell r="G1331" t="str">
            <v>KON-TEK AUTOMATION AND DRIVES</v>
          </cell>
          <cell r="H1331" t="str">
            <v>STOCK SALES</v>
          </cell>
          <cell r="I1331">
            <v>107</v>
          </cell>
          <cell r="J1331" t="str">
            <v>Mar-2009</v>
          </cell>
          <cell r="K1331" t="str">
            <v>Mar-2009</v>
          </cell>
          <cell r="L1331" t="str">
            <v>GF</v>
          </cell>
          <cell r="M1331" t="str">
            <v>INVERTER</v>
          </cell>
          <cell r="N1331" t="str">
            <v>PCS</v>
          </cell>
          <cell r="O1331">
            <v>113</v>
          </cell>
          <cell r="P1331">
            <v>40</v>
          </cell>
          <cell r="Q1331" t="str">
            <v>OPTION FRN (G712)</v>
          </cell>
          <cell r="R1331">
            <v>0</v>
          </cell>
          <cell r="S1331">
            <v>39.9422</v>
          </cell>
          <cell r="T1331">
            <v>199.71100000000001</v>
          </cell>
          <cell r="U1331">
            <v>5</v>
          </cell>
        </row>
        <row r="1332">
          <cell r="A1332" t="str">
            <v>OPC-G1-PG</v>
          </cell>
          <cell r="B1332" t="str">
            <v>GS091136</v>
          </cell>
          <cell r="C1332">
            <v>1</v>
          </cell>
          <cell r="D1332" t="str">
            <v>GI091428</v>
          </cell>
          <cell r="E1332">
            <v>20090326</v>
          </cell>
          <cell r="F1332" t="str">
            <v>4080</v>
          </cell>
          <cell r="G1332" t="str">
            <v>SIDE SERVICIO INDUSTRIAL DE ELECTRONICA SA</v>
          </cell>
          <cell r="H1332" t="str">
            <v>STOCK SALES</v>
          </cell>
          <cell r="I1332">
            <v>105</v>
          </cell>
          <cell r="J1332" t="str">
            <v>Mar-2009</v>
          </cell>
          <cell r="K1332" t="str">
            <v>Mar-2009</v>
          </cell>
          <cell r="L1332" t="str">
            <v>GF</v>
          </cell>
          <cell r="M1332" t="str">
            <v>INVERTER</v>
          </cell>
          <cell r="N1332" t="str">
            <v>PCS</v>
          </cell>
          <cell r="O1332">
            <v>113</v>
          </cell>
          <cell r="P1332">
            <v>40</v>
          </cell>
          <cell r="Q1332" t="str">
            <v>OPTION FRN (G712)</v>
          </cell>
          <cell r="R1332">
            <v>0</v>
          </cell>
          <cell r="S1332">
            <v>39.9422</v>
          </cell>
          <cell r="T1332">
            <v>79.884399999999999</v>
          </cell>
          <cell r="U1332">
            <v>2</v>
          </cell>
        </row>
        <row r="1333">
          <cell r="A1333" t="str">
            <v>OPC-G1-PG2</v>
          </cell>
          <cell r="B1333" t="str">
            <v>GS090953</v>
          </cell>
          <cell r="C1333">
            <v>1</v>
          </cell>
          <cell r="D1333" t="str">
            <v>GI091168</v>
          </cell>
          <cell r="E1333">
            <v>20090313</v>
          </cell>
          <cell r="F1333" t="str">
            <v>7088</v>
          </cell>
          <cell r="G1333" t="str">
            <v>ROVEMA VERPACKUNGSMASCHINEN GMBH</v>
          </cell>
          <cell r="H1333" t="str">
            <v>STOCK SALES</v>
          </cell>
          <cell r="I1333">
            <v>82</v>
          </cell>
          <cell r="J1333" t="str">
            <v>Mar-2009</v>
          </cell>
          <cell r="K1333" t="str">
            <v>Mar-2009</v>
          </cell>
          <cell r="L1333" t="str">
            <v>GF</v>
          </cell>
          <cell r="M1333" t="str">
            <v>INVERTER</v>
          </cell>
          <cell r="N1333" t="str">
            <v>PCS</v>
          </cell>
          <cell r="O1333">
            <v>85</v>
          </cell>
          <cell r="P1333">
            <v>43</v>
          </cell>
          <cell r="Q1333" t="str">
            <v>OPTION FRN (G712)</v>
          </cell>
          <cell r="R1333">
            <v>0</v>
          </cell>
          <cell r="S1333">
            <v>42.896700000000003</v>
          </cell>
          <cell r="T1333">
            <v>128.6901</v>
          </cell>
          <cell r="U1333">
            <v>3</v>
          </cell>
        </row>
        <row r="1334">
          <cell r="A1334" t="str">
            <v>OPC-G1-PG2</v>
          </cell>
          <cell r="B1334" t="str">
            <v>GS091130</v>
          </cell>
          <cell r="C1334">
            <v>5</v>
          </cell>
          <cell r="D1334" t="str">
            <v>GI091392</v>
          </cell>
          <cell r="E1334">
            <v>20090326</v>
          </cell>
          <cell r="F1334" t="str">
            <v>4080</v>
          </cell>
          <cell r="G1334" t="str">
            <v>SIDE SERVICIO INDUSTRIAL DE ELECTRONICA SA</v>
          </cell>
          <cell r="H1334" t="str">
            <v>STOCK SALES</v>
          </cell>
          <cell r="I1334">
            <v>73</v>
          </cell>
          <cell r="J1334" t="str">
            <v>Mar-2009</v>
          </cell>
          <cell r="K1334" t="str">
            <v>Mar-2009</v>
          </cell>
          <cell r="L1334" t="str">
            <v>GF</v>
          </cell>
          <cell r="M1334" t="str">
            <v>INVERTER</v>
          </cell>
          <cell r="N1334" t="str">
            <v>PCS</v>
          </cell>
          <cell r="O1334">
            <v>85</v>
          </cell>
          <cell r="P1334">
            <v>43</v>
          </cell>
          <cell r="Q1334" t="str">
            <v>OPTION FRN (G712)</v>
          </cell>
          <cell r="R1334">
            <v>0</v>
          </cell>
          <cell r="S1334">
            <v>42.896700000000003</v>
          </cell>
          <cell r="T1334">
            <v>386.07030000000003</v>
          </cell>
          <cell r="U1334">
            <v>9</v>
          </cell>
        </row>
        <row r="1335">
          <cell r="A1335" t="str">
            <v>OPC-G1-PG2</v>
          </cell>
          <cell r="B1335" t="str">
            <v>GS091136</v>
          </cell>
          <cell r="C1335">
            <v>2</v>
          </cell>
          <cell r="D1335" t="str">
            <v>GI091428</v>
          </cell>
          <cell r="E1335">
            <v>20090326</v>
          </cell>
          <cell r="F1335" t="str">
            <v>4080</v>
          </cell>
          <cell r="G1335" t="str">
            <v>SIDE SERVICIO INDUSTRIAL DE ELECTRONICA SA</v>
          </cell>
          <cell r="H1335" t="str">
            <v>STOCK SALES</v>
          </cell>
          <cell r="I1335">
            <v>72</v>
          </cell>
          <cell r="J1335" t="str">
            <v>Mar-2009</v>
          </cell>
          <cell r="K1335" t="str">
            <v>Mar-2009</v>
          </cell>
          <cell r="L1335" t="str">
            <v>GF</v>
          </cell>
          <cell r="M1335" t="str">
            <v>INVERTER</v>
          </cell>
          <cell r="N1335" t="str">
            <v>PCS</v>
          </cell>
          <cell r="O1335">
            <v>85</v>
          </cell>
          <cell r="P1335">
            <v>43</v>
          </cell>
          <cell r="Q1335" t="str">
            <v>OPTION FRN (G712)</v>
          </cell>
          <cell r="R1335">
            <v>0</v>
          </cell>
          <cell r="S1335">
            <v>42.896700000000003</v>
          </cell>
          <cell r="T1335">
            <v>42.896700000000003</v>
          </cell>
          <cell r="U1335">
            <v>1</v>
          </cell>
        </row>
        <row r="1336">
          <cell r="A1336" t="str">
            <v>OPC-G1-RY</v>
          </cell>
          <cell r="B1336" t="str">
            <v>GS090616</v>
          </cell>
          <cell r="C1336">
            <v>133</v>
          </cell>
          <cell r="D1336" t="str">
            <v>GI091039</v>
          </cell>
          <cell r="E1336">
            <v>20090309</v>
          </cell>
          <cell r="F1336" t="str">
            <v>4028</v>
          </cell>
          <cell r="G1336" t="str">
            <v>KON-TEK AUTOMATION AND DRIVES</v>
          </cell>
          <cell r="H1336" t="str">
            <v>STOCK SALES</v>
          </cell>
          <cell r="I1336">
            <v>27</v>
          </cell>
          <cell r="J1336" t="str">
            <v>Mar-2009</v>
          </cell>
          <cell r="K1336" t="str">
            <v>Mar-2009</v>
          </cell>
          <cell r="L1336" t="str">
            <v>GF</v>
          </cell>
          <cell r="M1336" t="str">
            <v>INVERTER</v>
          </cell>
          <cell r="N1336" t="str">
            <v>PCS</v>
          </cell>
          <cell r="O1336">
            <v>35</v>
          </cell>
          <cell r="P1336">
            <v>77</v>
          </cell>
          <cell r="Q1336" t="str">
            <v>OPTION FRN (G712)</v>
          </cell>
          <cell r="R1336">
            <v>0</v>
          </cell>
          <cell r="S1336">
            <v>77</v>
          </cell>
          <cell r="T1336">
            <v>616</v>
          </cell>
          <cell r="U1336">
            <v>8</v>
          </cell>
        </row>
        <row r="1337">
          <cell r="A1337" t="str">
            <v>HF479442</v>
          </cell>
          <cell r="B1337" t="str">
            <v>GS090894</v>
          </cell>
          <cell r="C1337">
            <v>2</v>
          </cell>
          <cell r="D1337" t="str">
            <v>GI091115</v>
          </cell>
          <cell r="E1337">
            <v>20090311</v>
          </cell>
          <cell r="F1337" t="str">
            <v>1701</v>
          </cell>
          <cell r="G1337" t="str">
            <v>CMTS LIMITED</v>
          </cell>
          <cell r="H1337" t="str">
            <v>STOCK SALES</v>
          </cell>
          <cell r="I1337">
            <v>2</v>
          </cell>
          <cell r="J1337" t="str">
            <v>Mar-2009</v>
          </cell>
          <cell r="K1337" t="str">
            <v>Mar-2009</v>
          </cell>
          <cell r="L1337" t="str">
            <v>GF</v>
          </cell>
          <cell r="M1337" t="str">
            <v>INVERTER</v>
          </cell>
          <cell r="N1337" t="str">
            <v>PCS</v>
          </cell>
          <cell r="O1337">
            <v>3</v>
          </cell>
          <cell r="P1337">
            <v>16</v>
          </cell>
          <cell r="Q1337" t="str">
            <v>OTHERS (G907)</v>
          </cell>
          <cell r="R1337">
            <v>0</v>
          </cell>
          <cell r="S1337">
            <v>16.193300000000001</v>
          </cell>
          <cell r="T1337">
            <v>16.193300000000001</v>
          </cell>
          <cell r="U1337">
            <v>1</v>
          </cell>
        </row>
        <row r="1338">
          <cell r="A1338" t="str">
            <v>EP4514 C3</v>
          </cell>
          <cell r="B1338" t="str">
            <v>GS090973</v>
          </cell>
          <cell r="C1338">
            <v>1</v>
          </cell>
          <cell r="D1338" t="str">
            <v>GI091202</v>
          </cell>
          <cell r="E1338">
            <v>20090313</v>
          </cell>
          <cell r="F1338" t="str">
            <v>7489</v>
          </cell>
          <cell r="G1338" t="str">
            <v>ALPHA MOTION S. A.</v>
          </cell>
          <cell r="H1338" t="str">
            <v>STOCK SALES</v>
          </cell>
          <cell r="I1338">
            <v>1</v>
          </cell>
          <cell r="J1338" t="str">
            <v>Mar-2009</v>
          </cell>
          <cell r="K1338" t="str">
            <v>Mar-2009</v>
          </cell>
          <cell r="L1338" t="str">
            <v>GF</v>
          </cell>
          <cell r="M1338" t="str">
            <v>INVERTER</v>
          </cell>
          <cell r="N1338" t="str">
            <v>PCS</v>
          </cell>
          <cell r="O1338">
            <v>2</v>
          </cell>
          <cell r="P1338">
            <v>120</v>
          </cell>
          <cell r="Q1338" t="str">
            <v>OTHERS-KOBE</v>
          </cell>
          <cell r="R1338">
            <v>0</v>
          </cell>
          <cell r="S1338">
            <v>119.61</v>
          </cell>
          <cell r="T1338">
            <v>119.61</v>
          </cell>
          <cell r="U1338">
            <v>1</v>
          </cell>
        </row>
        <row r="1339">
          <cell r="A1339" t="str">
            <v>FRN0.75E1S-7ECN</v>
          </cell>
          <cell r="B1339" t="str">
            <v>GS090955</v>
          </cell>
          <cell r="C1339">
            <v>1</v>
          </cell>
          <cell r="D1339" t="str">
            <v>GI091185</v>
          </cell>
          <cell r="E1339">
            <v>20090313</v>
          </cell>
          <cell r="F1339" t="str">
            <v>7463</v>
          </cell>
          <cell r="G1339" t="str">
            <v>OTTO CHRIST AG</v>
          </cell>
          <cell r="H1339" t="str">
            <v>STOCK SALES</v>
          </cell>
          <cell r="I1339">
            <v>49</v>
          </cell>
          <cell r="J1339" t="str">
            <v>Mar-2009</v>
          </cell>
          <cell r="K1339" t="str">
            <v>Mar-2009</v>
          </cell>
          <cell r="L1339" t="str">
            <v>GF</v>
          </cell>
          <cell r="M1339" t="str">
            <v>INVERTER</v>
          </cell>
          <cell r="N1339" t="str">
            <v>PCS</v>
          </cell>
          <cell r="O1339">
            <v>50</v>
          </cell>
          <cell r="P1339">
            <v>106</v>
          </cell>
          <cell r="Q1339" t="str">
            <v>OTHERS-SUZUKA</v>
          </cell>
          <cell r="R1339">
            <v>0</v>
          </cell>
          <cell r="S1339">
            <v>106.2891</v>
          </cell>
          <cell r="T1339">
            <v>106.2891</v>
          </cell>
          <cell r="U1339">
            <v>1</v>
          </cell>
        </row>
        <row r="1340">
          <cell r="A1340" t="str">
            <v>TP-E1U</v>
          </cell>
          <cell r="B1340" t="str">
            <v>GS091100</v>
          </cell>
          <cell r="C1340">
            <v>2</v>
          </cell>
          <cell r="D1340" t="str">
            <v>GI091360</v>
          </cell>
          <cell r="E1340">
            <v>20090324</v>
          </cell>
          <cell r="F1340" t="str">
            <v>7274</v>
          </cell>
          <cell r="G1340" t="str">
            <v>SAM GMBH</v>
          </cell>
          <cell r="H1340" t="str">
            <v>STOCK SALES</v>
          </cell>
          <cell r="I1340">
            <v>544</v>
          </cell>
          <cell r="J1340" t="str">
            <v>Mar-2009</v>
          </cell>
          <cell r="K1340" t="str">
            <v>Mar-2009</v>
          </cell>
          <cell r="L1340" t="str">
            <v>GF</v>
          </cell>
          <cell r="M1340" t="str">
            <v>INVERTER</v>
          </cell>
          <cell r="N1340" t="str">
            <v>PCS</v>
          </cell>
          <cell r="O1340">
            <v>569</v>
          </cell>
          <cell r="P1340">
            <v>16</v>
          </cell>
          <cell r="Q1340" t="str">
            <v>OTHERS-SUZUKA</v>
          </cell>
          <cell r="R1340">
            <v>0</v>
          </cell>
          <cell r="S1340">
            <v>16.0168</v>
          </cell>
          <cell r="T1340">
            <v>16.0168</v>
          </cell>
          <cell r="U1340">
            <v>1</v>
          </cell>
        </row>
        <row r="1341">
          <cell r="A1341" t="str">
            <v>TP-E1U</v>
          </cell>
          <cell r="B1341" t="str">
            <v>GS091143</v>
          </cell>
          <cell r="C1341">
            <v>5</v>
          </cell>
          <cell r="D1341" t="str">
            <v>GI091432</v>
          </cell>
          <cell r="E1341">
            <v>20090326</v>
          </cell>
          <cell r="F1341" t="str">
            <v>7215</v>
          </cell>
          <cell r="G1341" t="str">
            <v>AMTEK SPOL. S R. O. SP. Z O. O.</v>
          </cell>
          <cell r="H1341" t="str">
            <v>STOCK SALES</v>
          </cell>
          <cell r="I1341">
            <v>539</v>
          </cell>
          <cell r="J1341" t="str">
            <v>Mar-2009</v>
          </cell>
          <cell r="K1341" t="str">
            <v>Mar-2009</v>
          </cell>
          <cell r="L1341" t="str">
            <v>GF</v>
          </cell>
          <cell r="M1341" t="str">
            <v>INVERTER</v>
          </cell>
          <cell r="N1341" t="str">
            <v>PCS</v>
          </cell>
          <cell r="O1341">
            <v>569</v>
          </cell>
          <cell r="P1341">
            <v>16</v>
          </cell>
          <cell r="Q1341" t="str">
            <v>OTHERS-SUZUKA</v>
          </cell>
          <cell r="R1341">
            <v>0</v>
          </cell>
          <cell r="S1341">
            <v>16.0168</v>
          </cell>
          <cell r="T1341">
            <v>80.084000000000003</v>
          </cell>
          <cell r="U1341">
            <v>5</v>
          </cell>
        </row>
        <row r="1342">
          <cell r="A1342" t="str">
            <v>TP-E1U</v>
          </cell>
          <cell r="B1342" t="str">
            <v>GS091130</v>
          </cell>
          <cell r="C1342">
            <v>4</v>
          </cell>
          <cell r="D1342" t="str">
            <v>GI091392</v>
          </cell>
          <cell r="E1342">
            <v>20090326</v>
          </cell>
          <cell r="F1342" t="str">
            <v>4080</v>
          </cell>
          <cell r="G1342" t="str">
            <v>SIDE SERVICIO INDUSTRIAL DE ELECTRONICA SA</v>
          </cell>
          <cell r="H1342" t="str">
            <v>STOCK SALES</v>
          </cell>
          <cell r="I1342">
            <v>530</v>
          </cell>
          <cell r="J1342" t="str">
            <v>Mar-2009</v>
          </cell>
          <cell r="K1342" t="str">
            <v>Mar-2009</v>
          </cell>
          <cell r="L1342" t="str">
            <v>GF</v>
          </cell>
          <cell r="M1342" t="str">
            <v>INVERTER</v>
          </cell>
          <cell r="N1342" t="str">
            <v>PCS</v>
          </cell>
          <cell r="O1342">
            <v>569</v>
          </cell>
          <cell r="P1342">
            <v>16</v>
          </cell>
          <cell r="Q1342" t="str">
            <v>OTHERS-SUZUKA</v>
          </cell>
          <cell r="R1342">
            <v>0</v>
          </cell>
          <cell r="S1342">
            <v>16.0168</v>
          </cell>
          <cell r="T1342">
            <v>144.15119999999999</v>
          </cell>
          <cell r="U1342">
            <v>9</v>
          </cell>
        </row>
        <row r="1343">
          <cell r="A1343" t="str">
            <v>TP-E1U</v>
          </cell>
          <cell r="B1343" t="str">
            <v>GS091002</v>
          </cell>
          <cell r="C1343">
            <v>10</v>
          </cell>
          <cell r="D1343" t="str">
            <v>GI091497</v>
          </cell>
          <cell r="E1343">
            <v>20090331</v>
          </cell>
          <cell r="F1343" t="str">
            <v>7282</v>
          </cell>
          <cell r="G1343" t="str">
            <v>IES INVERT ELECTRIC SYSTEMS LTD.</v>
          </cell>
          <cell r="H1343" t="str">
            <v>STOCK SALES</v>
          </cell>
          <cell r="I1343">
            <v>527</v>
          </cell>
          <cell r="J1343" t="str">
            <v>Mar-2009</v>
          </cell>
          <cell r="K1343" t="str">
            <v>Mar-2009</v>
          </cell>
          <cell r="L1343" t="str">
            <v>GF</v>
          </cell>
          <cell r="M1343" t="str">
            <v>INVERTER</v>
          </cell>
          <cell r="N1343" t="str">
            <v>PCS</v>
          </cell>
          <cell r="O1343">
            <v>569</v>
          </cell>
          <cell r="P1343">
            <v>16</v>
          </cell>
          <cell r="Q1343" t="str">
            <v>OTHERS-SUZUKA</v>
          </cell>
          <cell r="R1343">
            <v>0</v>
          </cell>
          <cell r="S1343">
            <v>16.0168</v>
          </cell>
          <cell r="T1343">
            <v>48.050399999999996</v>
          </cell>
          <cell r="U1343">
            <v>3</v>
          </cell>
        </row>
        <row r="1344">
          <cell r="A1344" t="str">
            <v>FN2030-10-06</v>
          </cell>
          <cell r="B1344" t="str">
            <v>GS082531</v>
          </cell>
          <cell r="C1344">
            <v>1</v>
          </cell>
          <cell r="D1344" t="str">
            <v>GI091019</v>
          </cell>
          <cell r="E1344">
            <v>20090309</v>
          </cell>
          <cell r="F1344" t="str">
            <v>7591</v>
          </cell>
          <cell r="G1344" t="str">
            <v>RETSCH GMBH</v>
          </cell>
          <cell r="H1344" t="str">
            <v>STOCK SALES</v>
          </cell>
          <cell r="I1344">
            <v>0</v>
          </cell>
          <cell r="J1344" t="str">
            <v>Mar-2009</v>
          </cell>
          <cell r="K1344" t="str">
            <v>Mar-2009</v>
          </cell>
          <cell r="L1344" t="str">
            <v>GF</v>
          </cell>
          <cell r="M1344" t="str">
            <v>INVERTER</v>
          </cell>
          <cell r="N1344" t="str">
            <v>PCS</v>
          </cell>
          <cell r="O1344">
            <v>100</v>
          </cell>
          <cell r="P1344">
            <v>8</v>
          </cell>
          <cell r="Q1344" t="str">
            <v>SCHAFFNER</v>
          </cell>
          <cell r="R1344">
            <v>0</v>
          </cell>
          <cell r="S1344">
            <v>8.27</v>
          </cell>
          <cell r="T1344">
            <v>827</v>
          </cell>
          <cell r="U1344">
            <v>100</v>
          </cell>
        </row>
        <row r="1345">
          <cell r="A1345" t="str">
            <v>FN2090-16-06</v>
          </cell>
          <cell r="B1345" t="str">
            <v>GS090797</v>
          </cell>
          <cell r="C1345">
            <v>1</v>
          </cell>
          <cell r="D1345" t="str">
            <v>GI090949</v>
          </cell>
          <cell r="E1345">
            <v>20090302</v>
          </cell>
          <cell r="F1345" t="str">
            <v>4810</v>
          </cell>
          <cell r="G1345" t="str">
            <v>SST SERVO-SYSTEMTECHNIK GMBH</v>
          </cell>
          <cell r="H1345" t="str">
            <v>STOCK SALES</v>
          </cell>
          <cell r="I1345">
            <v>70</v>
          </cell>
          <cell r="J1345" t="str">
            <v>Mar-2009</v>
          </cell>
          <cell r="K1345" t="str">
            <v>Mar-2009</v>
          </cell>
          <cell r="L1345" t="str">
            <v>GF</v>
          </cell>
          <cell r="M1345" t="str">
            <v>INVERTER</v>
          </cell>
          <cell r="N1345" t="str">
            <v>PCS</v>
          </cell>
          <cell r="O1345">
            <v>80</v>
          </cell>
          <cell r="P1345">
            <v>14</v>
          </cell>
          <cell r="Q1345" t="str">
            <v>SCHAFFNER</v>
          </cell>
          <cell r="R1345">
            <v>0</v>
          </cell>
          <cell r="S1345">
            <v>13.8</v>
          </cell>
          <cell r="T1345">
            <v>138</v>
          </cell>
          <cell r="U1345">
            <v>10</v>
          </cell>
        </row>
        <row r="1346">
          <cell r="A1346" t="str">
            <v>FN3258T-100-35</v>
          </cell>
          <cell r="B1346" t="str">
            <v>GS090853</v>
          </cell>
          <cell r="C1346">
            <v>4</v>
          </cell>
          <cell r="D1346" t="str">
            <v>GI091126</v>
          </cell>
          <cell r="E1346">
            <v>20090310</v>
          </cell>
          <cell r="F1346" t="str">
            <v>7489</v>
          </cell>
          <cell r="G1346" t="str">
            <v>ALPHA MOTION S. A.</v>
          </cell>
          <cell r="H1346" t="str">
            <v>STOCK SALES</v>
          </cell>
          <cell r="I1346">
            <v>23</v>
          </cell>
          <cell r="J1346" t="str">
            <v>Mar-2009</v>
          </cell>
          <cell r="K1346" t="str">
            <v>Mar-2009</v>
          </cell>
          <cell r="L1346" t="str">
            <v>GF</v>
          </cell>
          <cell r="M1346" t="str">
            <v>INVERTER</v>
          </cell>
          <cell r="N1346" t="str">
            <v>PCS</v>
          </cell>
          <cell r="O1346">
            <v>24</v>
          </cell>
          <cell r="P1346">
            <v>110</v>
          </cell>
          <cell r="Q1346" t="str">
            <v>SCHAFFNER</v>
          </cell>
          <cell r="R1346">
            <v>0</v>
          </cell>
          <cell r="S1346">
            <v>110</v>
          </cell>
          <cell r="T1346">
            <v>110</v>
          </cell>
          <cell r="U1346">
            <v>1</v>
          </cell>
        </row>
        <row r="1347">
          <cell r="A1347" t="str">
            <v>FN3280H-8-29</v>
          </cell>
          <cell r="B1347" t="str">
            <v>GS090971</v>
          </cell>
          <cell r="C1347">
            <v>2</v>
          </cell>
          <cell r="D1347" t="str">
            <v>GI091201</v>
          </cell>
          <cell r="E1347">
            <v>20090313</v>
          </cell>
          <cell r="F1347" t="str">
            <v>7274</v>
          </cell>
          <cell r="G1347" t="str">
            <v>SAM GMBH</v>
          </cell>
          <cell r="H1347" t="str">
            <v>STOCK SALES</v>
          </cell>
          <cell r="I1347">
            <v>8</v>
          </cell>
          <cell r="J1347" t="str">
            <v>Mar-2009</v>
          </cell>
          <cell r="K1347" t="str">
            <v>Mar-2009</v>
          </cell>
          <cell r="L1347" t="str">
            <v>GF</v>
          </cell>
          <cell r="M1347" t="str">
            <v>INVERTER</v>
          </cell>
          <cell r="N1347" t="str">
            <v>PCS</v>
          </cell>
          <cell r="O1347">
            <v>9</v>
          </cell>
          <cell r="P1347">
            <v>39</v>
          </cell>
          <cell r="Q1347" t="str">
            <v>SCHAFFNER</v>
          </cell>
          <cell r="R1347">
            <v>0</v>
          </cell>
          <cell r="S1347">
            <v>38.9</v>
          </cell>
          <cell r="T1347">
            <v>38.9</v>
          </cell>
          <cell r="U1347">
            <v>1</v>
          </cell>
        </row>
        <row r="1348">
          <cell r="A1348" t="str">
            <v>FN3280H-8-29</v>
          </cell>
          <cell r="B1348" t="str">
            <v>GS090964</v>
          </cell>
          <cell r="C1348">
            <v>3</v>
          </cell>
          <cell r="D1348" t="str">
            <v>GI091196</v>
          </cell>
          <cell r="E1348">
            <v>20090313</v>
          </cell>
          <cell r="F1348" t="str">
            <v>7274</v>
          </cell>
          <cell r="G1348" t="str">
            <v>SAM GMBH</v>
          </cell>
          <cell r="H1348" t="str">
            <v>STOCK SALES</v>
          </cell>
          <cell r="I1348">
            <v>2</v>
          </cell>
          <cell r="J1348" t="str">
            <v>Mar-2009</v>
          </cell>
          <cell r="K1348" t="str">
            <v>Mar-2009</v>
          </cell>
          <cell r="L1348" t="str">
            <v>GF</v>
          </cell>
          <cell r="M1348" t="str">
            <v>INVERTER</v>
          </cell>
          <cell r="N1348" t="str">
            <v>PCS</v>
          </cell>
          <cell r="O1348">
            <v>9</v>
          </cell>
          <cell r="P1348">
            <v>39</v>
          </cell>
          <cell r="Q1348" t="str">
            <v>SCHAFFNER</v>
          </cell>
          <cell r="R1348">
            <v>0</v>
          </cell>
          <cell r="S1348">
            <v>38.9</v>
          </cell>
          <cell r="T1348">
            <v>233.4</v>
          </cell>
          <cell r="U1348">
            <v>6</v>
          </cell>
        </row>
        <row r="1349">
          <cell r="A1349" t="str">
            <v>FN3359-600-99</v>
          </cell>
          <cell r="B1349" t="str">
            <v>GS090509</v>
          </cell>
          <cell r="C1349">
            <v>2</v>
          </cell>
          <cell r="D1349" t="str">
            <v>GI090950</v>
          </cell>
          <cell r="E1349">
            <v>20090303</v>
          </cell>
          <cell r="F1349" t="str">
            <v>4031</v>
          </cell>
          <cell r="G1349" t="str">
            <v>GEA GRASSO GMBH</v>
          </cell>
          <cell r="H1349" t="str">
            <v>STOCK SALES</v>
          </cell>
          <cell r="I1349">
            <v>7</v>
          </cell>
          <cell r="J1349" t="str">
            <v>Mar-2009</v>
          </cell>
          <cell r="K1349" t="str">
            <v>Mar-2009</v>
          </cell>
          <cell r="L1349" t="str">
            <v>GF</v>
          </cell>
          <cell r="M1349" t="str">
            <v>INVERTER</v>
          </cell>
          <cell r="N1349" t="str">
            <v>PCS</v>
          </cell>
          <cell r="O1349">
            <v>8</v>
          </cell>
          <cell r="P1349">
            <v>460</v>
          </cell>
          <cell r="Q1349" t="str">
            <v>SCHAFFNER</v>
          </cell>
          <cell r="R1349">
            <v>0</v>
          </cell>
          <cell r="S1349">
            <v>460</v>
          </cell>
          <cell r="T1349">
            <v>460</v>
          </cell>
          <cell r="U1349">
            <v>1</v>
          </cell>
        </row>
        <row r="1350">
          <cell r="A1350" t="str">
            <v>FS20159-17-07</v>
          </cell>
          <cell r="B1350" t="str">
            <v>GS090871</v>
          </cell>
          <cell r="C1350">
            <v>1</v>
          </cell>
          <cell r="D1350" t="str">
            <v>GI091084</v>
          </cell>
          <cell r="E1350">
            <v>20090311</v>
          </cell>
          <cell r="F1350" t="str">
            <v>7016</v>
          </cell>
          <cell r="G1350" t="str">
            <v>WALTER MEILE GMBH</v>
          </cell>
          <cell r="H1350" t="str">
            <v>STOCK SALES</v>
          </cell>
          <cell r="I1350">
            <v>63</v>
          </cell>
          <cell r="J1350" t="str">
            <v>Mar-2009</v>
          </cell>
          <cell r="K1350" t="str">
            <v>Mar-2009</v>
          </cell>
          <cell r="L1350" t="str">
            <v>GF</v>
          </cell>
          <cell r="M1350" t="str">
            <v>INVERTER</v>
          </cell>
          <cell r="N1350" t="str">
            <v>PCS</v>
          </cell>
          <cell r="O1350">
            <v>66</v>
          </cell>
          <cell r="P1350">
            <v>16</v>
          </cell>
          <cell r="Q1350" t="str">
            <v>SCHAFFNER</v>
          </cell>
          <cell r="R1350">
            <v>0</v>
          </cell>
          <cell r="S1350">
            <v>16.100000000000001</v>
          </cell>
          <cell r="T1350">
            <v>48.3</v>
          </cell>
          <cell r="U1350">
            <v>3</v>
          </cell>
        </row>
        <row r="1351">
          <cell r="A1351" t="str">
            <v>FS20159-25-07</v>
          </cell>
          <cell r="B1351" t="str">
            <v>GS090865</v>
          </cell>
          <cell r="C1351">
            <v>1</v>
          </cell>
          <cell r="D1351" t="str">
            <v>GI091059</v>
          </cell>
          <cell r="E1351">
            <v>20090309</v>
          </cell>
          <cell r="F1351" t="str">
            <v>4450</v>
          </cell>
          <cell r="G1351" t="str">
            <v>FUJI ELECTRIC FA SUCURSAL EN ESPA?A</v>
          </cell>
          <cell r="H1351" t="str">
            <v>STOCK SALES</v>
          </cell>
          <cell r="I1351">
            <v>58</v>
          </cell>
          <cell r="J1351" t="str">
            <v>Mar-2009</v>
          </cell>
          <cell r="K1351" t="str">
            <v>Mar-2009</v>
          </cell>
          <cell r="L1351" t="str">
            <v>GF</v>
          </cell>
          <cell r="M1351" t="str">
            <v>INVERTER</v>
          </cell>
          <cell r="N1351" t="str">
            <v>PCS</v>
          </cell>
          <cell r="O1351">
            <v>59</v>
          </cell>
          <cell r="P1351">
            <v>21</v>
          </cell>
          <cell r="Q1351" t="str">
            <v>SCHAFFNER</v>
          </cell>
          <cell r="R1351">
            <v>0</v>
          </cell>
          <cell r="S1351">
            <v>21.174800000000001</v>
          </cell>
          <cell r="T1351">
            <v>21.174800000000001</v>
          </cell>
          <cell r="U1351">
            <v>1</v>
          </cell>
        </row>
        <row r="1352">
          <cell r="A1352" t="str">
            <v>FS20159-25-07</v>
          </cell>
          <cell r="B1352" t="str">
            <v>GS090914</v>
          </cell>
          <cell r="C1352">
            <v>2</v>
          </cell>
          <cell r="D1352" t="str">
            <v>GI091135</v>
          </cell>
          <cell r="E1352">
            <v>20090311</v>
          </cell>
          <cell r="F1352" t="str">
            <v>7016</v>
          </cell>
          <cell r="G1352" t="str">
            <v>WALTER MEILE GMBH</v>
          </cell>
          <cell r="H1352" t="str">
            <v>STOCK SALES</v>
          </cell>
          <cell r="I1352">
            <v>53</v>
          </cell>
          <cell r="J1352" t="str">
            <v>Mar-2009</v>
          </cell>
          <cell r="K1352" t="str">
            <v>Mar-2009</v>
          </cell>
          <cell r="L1352" t="str">
            <v>GF</v>
          </cell>
          <cell r="M1352" t="str">
            <v>INVERTER</v>
          </cell>
          <cell r="N1352" t="str">
            <v>PCS</v>
          </cell>
          <cell r="O1352">
            <v>59</v>
          </cell>
          <cell r="P1352">
            <v>21</v>
          </cell>
          <cell r="Q1352" t="str">
            <v>SCHAFFNER</v>
          </cell>
          <cell r="R1352">
            <v>0</v>
          </cell>
          <cell r="S1352">
            <v>21.174800000000001</v>
          </cell>
          <cell r="T1352">
            <v>105.87400000000001</v>
          </cell>
          <cell r="U1352">
            <v>5</v>
          </cell>
        </row>
        <row r="1353">
          <cell r="A1353" t="str">
            <v>FS21312-44-07</v>
          </cell>
          <cell r="B1353" t="str">
            <v>GS090895</v>
          </cell>
          <cell r="C1353">
            <v>7</v>
          </cell>
          <cell r="D1353" t="str">
            <v>GI091117</v>
          </cell>
          <cell r="E1353">
            <v>20090310</v>
          </cell>
          <cell r="F1353" t="str">
            <v>7950</v>
          </cell>
          <cell r="G1353" t="str">
            <v>FUJI ELECTRIC FA EUROPE (CH) GMBH</v>
          </cell>
          <cell r="H1353" t="str">
            <v>STOCK SALES</v>
          </cell>
          <cell r="I1353">
            <v>179</v>
          </cell>
          <cell r="J1353" t="str">
            <v>Mar-2009</v>
          </cell>
          <cell r="K1353" t="str">
            <v>Mar-2009</v>
          </cell>
          <cell r="L1353" t="str">
            <v>GF</v>
          </cell>
          <cell r="M1353" t="str">
            <v>INVERTER</v>
          </cell>
          <cell r="N1353" t="str">
            <v>PCS</v>
          </cell>
          <cell r="O1353">
            <v>184</v>
          </cell>
          <cell r="P1353">
            <v>39</v>
          </cell>
          <cell r="Q1353" t="str">
            <v>SCHAFFNER</v>
          </cell>
          <cell r="R1353">
            <v>0</v>
          </cell>
          <cell r="S1353">
            <v>39.400199999999998</v>
          </cell>
          <cell r="T1353">
            <v>197.00099999999998</v>
          </cell>
          <cell r="U1353">
            <v>5</v>
          </cell>
        </row>
        <row r="1354">
          <cell r="A1354" t="str">
            <v>FS21312-44-07</v>
          </cell>
          <cell r="B1354" t="str">
            <v>GS090961</v>
          </cell>
          <cell r="C1354">
            <v>17</v>
          </cell>
          <cell r="D1354" t="str">
            <v>GI091192</v>
          </cell>
          <cell r="E1354">
            <v>20090313</v>
          </cell>
          <cell r="F1354" t="str">
            <v>4380</v>
          </cell>
          <cell r="G1354" t="str">
            <v>AMTEK,  SPOL. S R.0.</v>
          </cell>
          <cell r="H1354" t="str">
            <v>STOCK SALES</v>
          </cell>
          <cell r="I1354">
            <v>177</v>
          </cell>
          <cell r="J1354" t="str">
            <v>Mar-2009</v>
          </cell>
          <cell r="K1354" t="str">
            <v>Mar-2009</v>
          </cell>
          <cell r="L1354" t="str">
            <v>GF</v>
          </cell>
          <cell r="M1354" t="str">
            <v>INVERTER</v>
          </cell>
          <cell r="N1354" t="str">
            <v>PCS</v>
          </cell>
          <cell r="O1354">
            <v>184</v>
          </cell>
          <cell r="P1354">
            <v>39</v>
          </cell>
          <cell r="Q1354" t="str">
            <v>SCHAFFNER</v>
          </cell>
          <cell r="R1354">
            <v>0</v>
          </cell>
          <cell r="S1354">
            <v>39.400199999999998</v>
          </cell>
          <cell r="T1354">
            <v>78.800399999999996</v>
          </cell>
          <cell r="U1354">
            <v>2</v>
          </cell>
        </row>
        <row r="1355">
          <cell r="A1355" t="str">
            <v>FS21312-44-07</v>
          </cell>
          <cell r="B1355" t="str">
            <v>GS091102</v>
          </cell>
          <cell r="C1355">
            <v>6</v>
          </cell>
          <cell r="D1355" t="str">
            <v>GI091362</v>
          </cell>
          <cell r="E1355">
            <v>20090324</v>
          </cell>
          <cell r="F1355" t="str">
            <v>4080</v>
          </cell>
          <cell r="G1355" t="str">
            <v>SIDE SERVICIO INDUSTRIAL DE ELECTRONICA SA</v>
          </cell>
          <cell r="H1355" t="str">
            <v>STOCK SALES</v>
          </cell>
          <cell r="I1355">
            <v>176</v>
          </cell>
          <cell r="J1355" t="str">
            <v>Mar-2009</v>
          </cell>
          <cell r="K1355" t="str">
            <v>Mar-2009</v>
          </cell>
          <cell r="L1355" t="str">
            <v>GF</v>
          </cell>
          <cell r="M1355" t="str">
            <v>INVERTER</v>
          </cell>
          <cell r="N1355" t="str">
            <v>PCS</v>
          </cell>
          <cell r="O1355">
            <v>184</v>
          </cell>
          <cell r="P1355">
            <v>39</v>
          </cell>
          <cell r="Q1355" t="str">
            <v>SCHAFFNER</v>
          </cell>
          <cell r="R1355">
            <v>0</v>
          </cell>
          <cell r="S1355">
            <v>39.400199999999998</v>
          </cell>
          <cell r="T1355">
            <v>39.400199999999998</v>
          </cell>
          <cell r="U1355">
            <v>1</v>
          </cell>
        </row>
        <row r="1356">
          <cell r="A1356" t="str">
            <v>FS21312-44-07</v>
          </cell>
          <cell r="B1356" t="str">
            <v>GS091116</v>
          </cell>
          <cell r="C1356">
            <v>10</v>
          </cell>
          <cell r="D1356" t="str">
            <v>GI091396</v>
          </cell>
          <cell r="E1356">
            <v>20090326</v>
          </cell>
          <cell r="F1356" t="str">
            <v>4380</v>
          </cell>
          <cell r="G1356" t="str">
            <v>AMTEK,  SPOL. S R.0.</v>
          </cell>
          <cell r="H1356" t="str">
            <v>STOCK SALES</v>
          </cell>
          <cell r="I1356">
            <v>175</v>
          </cell>
          <cell r="J1356" t="str">
            <v>Mar-2009</v>
          </cell>
          <cell r="K1356" t="str">
            <v>Mar-2009</v>
          </cell>
          <cell r="L1356" t="str">
            <v>GF</v>
          </cell>
          <cell r="M1356" t="str">
            <v>INVERTER</v>
          </cell>
          <cell r="N1356" t="str">
            <v>PCS</v>
          </cell>
          <cell r="O1356">
            <v>184</v>
          </cell>
          <cell r="P1356">
            <v>39</v>
          </cell>
          <cell r="Q1356" t="str">
            <v>SCHAFFNER</v>
          </cell>
          <cell r="R1356">
            <v>0</v>
          </cell>
          <cell r="S1356">
            <v>39.400199999999998</v>
          </cell>
          <cell r="T1356">
            <v>39.400199999999998</v>
          </cell>
          <cell r="U1356">
            <v>1</v>
          </cell>
        </row>
        <row r="1357">
          <cell r="A1357" t="str">
            <v>FS21312-78-07</v>
          </cell>
          <cell r="B1357" t="str">
            <v>GS090892</v>
          </cell>
          <cell r="C1357">
            <v>4</v>
          </cell>
          <cell r="D1357" t="str">
            <v>GI091114</v>
          </cell>
          <cell r="E1357">
            <v>20090309</v>
          </cell>
          <cell r="F1357" t="str">
            <v>4028</v>
          </cell>
          <cell r="G1357" t="str">
            <v>KON-TEK AUTOMATION AND DRIVES</v>
          </cell>
          <cell r="H1357" t="str">
            <v>STOCK SALES</v>
          </cell>
          <cell r="I1357">
            <v>3</v>
          </cell>
          <cell r="J1357" t="str">
            <v>Mar-2009</v>
          </cell>
          <cell r="K1357" t="str">
            <v>Mar-2009</v>
          </cell>
          <cell r="L1357" t="str">
            <v>GF</v>
          </cell>
          <cell r="M1357" t="str">
            <v>INVERTER</v>
          </cell>
          <cell r="N1357" t="str">
            <v>PCS</v>
          </cell>
          <cell r="O1357">
            <v>10</v>
          </cell>
          <cell r="P1357">
            <v>80</v>
          </cell>
          <cell r="Q1357" t="str">
            <v>SCHAFFNER</v>
          </cell>
          <cell r="R1357">
            <v>0</v>
          </cell>
          <cell r="S1357">
            <v>79.709400000000002</v>
          </cell>
          <cell r="T1357">
            <v>557.96580000000006</v>
          </cell>
          <cell r="U1357">
            <v>7</v>
          </cell>
        </row>
        <row r="1358">
          <cell r="A1358" t="str">
            <v>FS21312-78-07</v>
          </cell>
          <cell r="B1358" t="str">
            <v>GS091102</v>
          </cell>
          <cell r="C1358">
            <v>8</v>
          </cell>
          <cell r="D1358" t="str">
            <v>GI091362</v>
          </cell>
          <cell r="E1358">
            <v>20090324</v>
          </cell>
          <cell r="F1358" t="str">
            <v>4080</v>
          </cell>
          <cell r="G1358" t="str">
            <v>SIDE SERVICIO INDUSTRIAL DE ELECTRONICA SA</v>
          </cell>
          <cell r="H1358" t="str">
            <v>STOCK SALES</v>
          </cell>
          <cell r="I1358">
            <v>12</v>
          </cell>
          <cell r="J1358" t="str">
            <v>Mar-2009</v>
          </cell>
          <cell r="K1358" t="str">
            <v>Mar-2009</v>
          </cell>
          <cell r="L1358" t="str">
            <v>GF</v>
          </cell>
          <cell r="M1358" t="str">
            <v>INVERTER</v>
          </cell>
          <cell r="N1358" t="str">
            <v>PCS</v>
          </cell>
          <cell r="O1358">
            <v>10</v>
          </cell>
          <cell r="P1358">
            <v>80</v>
          </cell>
          <cell r="Q1358" t="str">
            <v>SCHAFFNER</v>
          </cell>
          <cell r="R1358">
            <v>0</v>
          </cell>
          <cell r="S1358">
            <v>79.7791</v>
          </cell>
          <cell r="T1358">
            <v>79.7791</v>
          </cell>
          <cell r="U1358">
            <v>1</v>
          </cell>
        </row>
        <row r="1359">
          <cell r="A1359" t="str">
            <v>FS21312-78-07</v>
          </cell>
          <cell r="B1359" t="str">
            <v>GS090929</v>
          </cell>
          <cell r="C1359">
            <v>2</v>
          </cell>
          <cell r="D1359" t="str">
            <v>GI091424</v>
          </cell>
          <cell r="E1359">
            <v>20090326</v>
          </cell>
          <cell r="F1359" t="str">
            <v>7097</v>
          </cell>
          <cell r="G1359" t="str">
            <v>ATB BENELUX B.V.</v>
          </cell>
          <cell r="H1359" t="str">
            <v>STOCK SALES</v>
          </cell>
          <cell r="I1359">
            <v>11</v>
          </cell>
          <cell r="J1359" t="str">
            <v>Mar-2009</v>
          </cell>
          <cell r="K1359" t="str">
            <v>Mar-2009</v>
          </cell>
          <cell r="L1359" t="str">
            <v>GF</v>
          </cell>
          <cell r="M1359" t="str">
            <v>INVERTER</v>
          </cell>
          <cell r="N1359" t="str">
            <v>PCS</v>
          </cell>
          <cell r="O1359">
            <v>10</v>
          </cell>
          <cell r="P1359">
            <v>80</v>
          </cell>
          <cell r="Q1359" t="str">
            <v>SCHAFFNER</v>
          </cell>
          <cell r="R1359">
            <v>0</v>
          </cell>
          <cell r="S1359">
            <v>79.7791</v>
          </cell>
          <cell r="T1359">
            <v>79.7791</v>
          </cell>
          <cell r="U1359">
            <v>1</v>
          </cell>
        </row>
        <row r="1360">
          <cell r="A1360" t="str">
            <v>FS21558-17-07</v>
          </cell>
          <cell r="B1360" t="str">
            <v>GS090839</v>
          </cell>
          <cell r="C1360">
            <v>8</v>
          </cell>
          <cell r="D1360" t="str">
            <v>GI091024</v>
          </cell>
          <cell r="E1360">
            <v>20090304</v>
          </cell>
          <cell r="F1360" t="str">
            <v>4351</v>
          </cell>
          <cell r="G1360" t="str">
            <v>ACTION CONTROL B.V.</v>
          </cell>
          <cell r="H1360" t="str">
            <v>STOCK SALES</v>
          </cell>
          <cell r="I1360">
            <v>140</v>
          </cell>
          <cell r="J1360" t="str">
            <v>Mar-2009</v>
          </cell>
          <cell r="K1360" t="str">
            <v>Mar-2009</v>
          </cell>
          <cell r="L1360" t="str">
            <v>GF</v>
          </cell>
          <cell r="M1360" t="str">
            <v>INVERTER</v>
          </cell>
          <cell r="N1360" t="str">
            <v>PCS</v>
          </cell>
          <cell r="O1360">
            <v>142</v>
          </cell>
          <cell r="P1360">
            <v>14</v>
          </cell>
          <cell r="Q1360" t="str">
            <v>SCHAFFNER</v>
          </cell>
          <cell r="R1360">
            <v>0</v>
          </cell>
          <cell r="S1360">
            <v>13.9</v>
          </cell>
          <cell r="T1360">
            <v>27.8</v>
          </cell>
          <cell r="U1360">
            <v>2</v>
          </cell>
        </row>
        <row r="1361">
          <cell r="A1361" t="str">
            <v>FS21559-44-07</v>
          </cell>
          <cell r="B1361" t="str">
            <v>GS090954</v>
          </cell>
          <cell r="C1361">
            <v>10</v>
          </cell>
          <cell r="D1361" t="str">
            <v>GI091367</v>
          </cell>
          <cell r="E1361">
            <v>20090324</v>
          </cell>
          <cell r="F1361" t="str">
            <v>7489</v>
          </cell>
          <cell r="G1361" t="str">
            <v>ALPHA MOTION S. A.</v>
          </cell>
          <cell r="H1361" t="str">
            <v>STOCK SALES</v>
          </cell>
          <cell r="I1361">
            <v>8</v>
          </cell>
          <cell r="J1361" t="str">
            <v>Mar-2009</v>
          </cell>
          <cell r="K1361" t="str">
            <v>Mar-2009</v>
          </cell>
          <cell r="L1361" t="str">
            <v>GF</v>
          </cell>
          <cell r="M1361" t="str">
            <v>INVERTER</v>
          </cell>
          <cell r="N1361" t="str">
            <v>PCS</v>
          </cell>
          <cell r="O1361">
            <v>9</v>
          </cell>
          <cell r="P1361">
            <v>47</v>
          </cell>
          <cell r="Q1361" t="str">
            <v>SCHAFFNER</v>
          </cell>
          <cell r="R1361">
            <v>0</v>
          </cell>
          <cell r="S1361">
            <v>46.633299999999998</v>
          </cell>
          <cell r="T1361">
            <v>186.53319999999999</v>
          </cell>
          <cell r="U1361">
            <v>4</v>
          </cell>
        </row>
        <row r="1362">
          <cell r="A1362" t="str">
            <v>FS21559-44-07</v>
          </cell>
          <cell r="B1362" t="str">
            <v>GS091129</v>
          </cell>
          <cell r="C1362">
            <v>12</v>
          </cell>
          <cell r="D1362" t="str">
            <v>GI091393</v>
          </cell>
          <cell r="E1362">
            <v>20090326</v>
          </cell>
          <cell r="F1362" t="str">
            <v>7489</v>
          </cell>
          <cell r="G1362" t="str">
            <v>ALPHA MOTION S. A.</v>
          </cell>
          <cell r="H1362" t="str">
            <v>STOCK SALES</v>
          </cell>
          <cell r="I1362">
            <v>2</v>
          </cell>
          <cell r="J1362" t="str">
            <v>Mar-2009</v>
          </cell>
          <cell r="K1362" t="str">
            <v>Mar-2009</v>
          </cell>
          <cell r="L1362" t="str">
            <v>GF</v>
          </cell>
          <cell r="M1362" t="str">
            <v>INVERTER</v>
          </cell>
          <cell r="N1362" t="str">
            <v>PCS</v>
          </cell>
          <cell r="O1362">
            <v>9</v>
          </cell>
          <cell r="P1362">
            <v>47</v>
          </cell>
          <cell r="Q1362" t="str">
            <v>SCHAFFNER</v>
          </cell>
          <cell r="R1362">
            <v>0</v>
          </cell>
          <cell r="S1362">
            <v>46.633299999999998</v>
          </cell>
          <cell r="T1362">
            <v>279.7998</v>
          </cell>
          <cell r="U1362">
            <v>6</v>
          </cell>
        </row>
        <row r="1363">
          <cell r="A1363" t="str">
            <v>FS21559-9-07</v>
          </cell>
          <cell r="B1363" t="str">
            <v>GS090978</v>
          </cell>
          <cell r="C1363">
            <v>8</v>
          </cell>
          <cell r="D1363" t="str">
            <v>GI091307</v>
          </cell>
          <cell r="E1363">
            <v>20090325</v>
          </cell>
          <cell r="F1363" t="str">
            <v>7950</v>
          </cell>
          <cell r="G1363" t="str">
            <v>FUJI ELECTRIC FA EUROPE (CH) GMBH</v>
          </cell>
          <cell r="H1363" t="str">
            <v>STOCK SALES</v>
          </cell>
          <cell r="I1363">
            <v>38</v>
          </cell>
          <cell r="J1363" t="str">
            <v>Mar-2009</v>
          </cell>
          <cell r="K1363" t="str">
            <v>Mar-2009</v>
          </cell>
          <cell r="L1363" t="str">
            <v>GF</v>
          </cell>
          <cell r="M1363" t="str">
            <v>INVERTER</v>
          </cell>
          <cell r="N1363" t="str">
            <v>PCS</v>
          </cell>
          <cell r="O1363">
            <v>40</v>
          </cell>
          <cell r="P1363">
            <v>27</v>
          </cell>
          <cell r="Q1363" t="str">
            <v>SCHAFFNER</v>
          </cell>
          <cell r="R1363">
            <v>0</v>
          </cell>
          <cell r="S1363">
            <v>27.216799999999999</v>
          </cell>
          <cell r="T1363">
            <v>54.433599999999998</v>
          </cell>
          <cell r="U1363">
            <v>2</v>
          </cell>
        </row>
        <row r="1364">
          <cell r="A1364" t="str">
            <v>FS23293-16-71</v>
          </cell>
          <cell r="B1364" t="str">
            <v>GS090758</v>
          </cell>
          <cell r="C1364">
            <v>2</v>
          </cell>
          <cell r="D1364" t="str">
            <v>GI090936</v>
          </cell>
          <cell r="E1364">
            <v>20090302</v>
          </cell>
          <cell r="F1364" t="str">
            <v>7868</v>
          </cell>
          <cell r="G1364" t="str">
            <v>CEA SRL</v>
          </cell>
          <cell r="H1364" t="str">
            <v>STOCK SALES</v>
          </cell>
          <cell r="I1364">
            <v>355</v>
          </cell>
          <cell r="J1364" t="str">
            <v>Mar-2009</v>
          </cell>
          <cell r="K1364" t="str">
            <v>Mar-2009</v>
          </cell>
          <cell r="L1364" t="str">
            <v>GF</v>
          </cell>
          <cell r="M1364" t="str">
            <v>INVERTER</v>
          </cell>
          <cell r="N1364" t="str">
            <v>PCS</v>
          </cell>
          <cell r="O1364">
            <v>356</v>
          </cell>
          <cell r="P1364">
            <v>22</v>
          </cell>
          <cell r="Q1364" t="str">
            <v>SCHAFFNER</v>
          </cell>
          <cell r="R1364">
            <v>0</v>
          </cell>
          <cell r="S1364">
            <v>21.5</v>
          </cell>
          <cell r="T1364">
            <v>21.5</v>
          </cell>
          <cell r="U1364">
            <v>1</v>
          </cell>
        </row>
        <row r="1365">
          <cell r="A1365" t="str">
            <v>FS23293-16-71</v>
          </cell>
          <cell r="B1365" t="str">
            <v>GS090566</v>
          </cell>
          <cell r="C1365">
            <v>6</v>
          </cell>
          <cell r="D1365" t="str">
            <v>GI091008</v>
          </cell>
          <cell r="E1365">
            <v>20090304</v>
          </cell>
          <cell r="F1365" t="str">
            <v>7712</v>
          </cell>
          <cell r="G1365" t="str">
            <v>SODIMAS</v>
          </cell>
          <cell r="H1365" t="str">
            <v>STOCK SALES</v>
          </cell>
          <cell r="I1365">
            <v>315</v>
          </cell>
          <cell r="J1365" t="str">
            <v>Mar-2009</v>
          </cell>
          <cell r="K1365" t="str">
            <v>Mar-2009</v>
          </cell>
          <cell r="L1365" t="str">
            <v>GF</v>
          </cell>
          <cell r="M1365" t="str">
            <v>INVERTER</v>
          </cell>
          <cell r="N1365" t="str">
            <v>PCS</v>
          </cell>
          <cell r="O1365">
            <v>356</v>
          </cell>
          <cell r="P1365">
            <v>22</v>
          </cell>
          <cell r="Q1365" t="str">
            <v>SCHAFFNER</v>
          </cell>
          <cell r="R1365">
            <v>0</v>
          </cell>
          <cell r="S1365">
            <v>21.5</v>
          </cell>
          <cell r="T1365">
            <v>860</v>
          </cell>
          <cell r="U1365">
            <v>40</v>
          </cell>
        </row>
        <row r="1366">
          <cell r="A1366" t="str">
            <v>FS23293-16-71</v>
          </cell>
          <cell r="B1366" t="str">
            <v>GS090568</v>
          </cell>
          <cell r="C1366">
            <v>7</v>
          </cell>
          <cell r="D1366" t="str">
            <v>GI091009</v>
          </cell>
          <cell r="E1366">
            <v>20090304</v>
          </cell>
          <cell r="F1366" t="str">
            <v>7712</v>
          </cell>
          <cell r="G1366" t="str">
            <v>SODIMAS</v>
          </cell>
          <cell r="H1366" t="str">
            <v>STOCK SALES</v>
          </cell>
          <cell r="I1366">
            <v>288</v>
          </cell>
          <cell r="J1366" t="str">
            <v>Mar-2009</v>
          </cell>
          <cell r="K1366" t="str">
            <v>Mar-2009</v>
          </cell>
          <cell r="L1366" t="str">
            <v>GF</v>
          </cell>
          <cell r="M1366" t="str">
            <v>INVERTER</v>
          </cell>
          <cell r="N1366" t="str">
            <v>PCS</v>
          </cell>
          <cell r="O1366">
            <v>356</v>
          </cell>
          <cell r="P1366">
            <v>22</v>
          </cell>
          <cell r="Q1366" t="str">
            <v>SCHAFFNER</v>
          </cell>
          <cell r="R1366">
            <v>0</v>
          </cell>
          <cell r="S1366">
            <v>21.5</v>
          </cell>
          <cell r="T1366">
            <v>580.5</v>
          </cell>
          <cell r="U1366">
            <v>27</v>
          </cell>
        </row>
        <row r="1367">
          <cell r="A1367" t="str">
            <v>FS23293-16-71</v>
          </cell>
          <cell r="B1367" t="str">
            <v>GS090841</v>
          </cell>
          <cell r="C1367">
            <v>2</v>
          </cell>
          <cell r="D1367" t="str">
            <v>GI091036</v>
          </cell>
          <cell r="E1367">
            <v>20090304</v>
          </cell>
          <cell r="F1367" t="str">
            <v>7684</v>
          </cell>
          <cell r="G1367" t="str">
            <v>BEG S.R.L.</v>
          </cell>
          <cell r="H1367" t="str">
            <v>STOCK SALES</v>
          </cell>
          <cell r="I1367">
            <v>283</v>
          </cell>
          <cell r="J1367" t="str">
            <v>Mar-2009</v>
          </cell>
          <cell r="K1367" t="str">
            <v>Mar-2009</v>
          </cell>
          <cell r="L1367" t="str">
            <v>GF</v>
          </cell>
          <cell r="M1367" t="str">
            <v>INVERTER</v>
          </cell>
          <cell r="N1367" t="str">
            <v>PCS</v>
          </cell>
          <cell r="O1367">
            <v>356</v>
          </cell>
          <cell r="P1367">
            <v>22</v>
          </cell>
          <cell r="Q1367" t="str">
            <v>SCHAFFNER</v>
          </cell>
          <cell r="R1367">
            <v>0</v>
          </cell>
          <cell r="S1367">
            <v>21.5</v>
          </cell>
          <cell r="T1367">
            <v>107.5</v>
          </cell>
          <cell r="U1367">
            <v>5</v>
          </cell>
        </row>
        <row r="1368">
          <cell r="A1368" t="str">
            <v>FS23293-16-71</v>
          </cell>
          <cell r="B1368" t="str">
            <v>GS090586</v>
          </cell>
          <cell r="C1368">
            <v>6</v>
          </cell>
          <cell r="D1368" t="str">
            <v>GI091011</v>
          </cell>
          <cell r="E1368">
            <v>20090306</v>
          </cell>
          <cell r="F1368" t="str">
            <v>7712</v>
          </cell>
          <cell r="G1368" t="str">
            <v>SODIMAS</v>
          </cell>
          <cell r="H1368" t="str">
            <v>STOCK SALES</v>
          </cell>
          <cell r="I1368">
            <v>258</v>
          </cell>
          <cell r="J1368" t="str">
            <v>Mar-2009</v>
          </cell>
          <cell r="K1368" t="str">
            <v>Mar-2009</v>
          </cell>
          <cell r="L1368" t="str">
            <v>GF</v>
          </cell>
          <cell r="M1368" t="str">
            <v>INVERTER</v>
          </cell>
          <cell r="N1368" t="str">
            <v>PCS</v>
          </cell>
          <cell r="O1368">
            <v>356</v>
          </cell>
          <cell r="P1368">
            <v>22</v>
          </cell>
          <cell r="Q1368" t="str">
            <v>SCHAFFNER</v>
          </cell>
          <cell r="R1368">
            <v>0</v>
          </cell>
          <cell r="S1368">
            <v>21.5</v>
          </cell>
          <cell r="T1368">
            <v>537.5</v>
          </cell>
          <cell r="U1368">
            <v>25</v>
          </cell>
        </row>
        <row r="1369">
          <cell r="A1369" t="str">
            <v>FS23293-16-71</v>
          </cell>
          <cell r="B1369" t="str">
            <v>GS090890</v>
          </cell>
          <cell r="C1369">
            <v>2</v>
          </cell>
          <cell r="D1369" t="str">
            <v>GI091108</v>
          </cell>
          <cell r="E1369">
            <v>20090309</v>
          </cell>
          <cell r="F1369" t="str">
            <v>7772</v>
          </cell>
          <cell r="G1369" t="str">
            <v>SELE, S.R.L.</v>
          </cell>
          <cell r="H1369" t="str">
            <v>STOCK SALES</v>
          </cell>
          <cell r="I1369">
            <v>251</v>
          </cell>
          <cell r="J1369" t="str">
            <v>Mar-2009</v>
          </cell>
          <cell r="K1369" t="str">
            <v>Mar-2009</v>
          </cell>
          <cell r="L1369" t="str">
            <v>GF</v>
          </cell>
          <cell r="M1369" t="str">
            <v>INVERTER</v>
          </cell>
          <cell r="N1369" t="str">
            <v>PCS</v>
          </cell>
          <cell r="O1369">
            <v>356</v>
          </cell>
          <cell r="P1369">
            <v>22</v>
          </cell>
          <cell r="Q1369" t="str">
            <v>SCHAFFNER</v>
          </cell>
          <cell r="R1369">
            <v>0</v>
          </cell>
          <cell r="S1369">
            <v>21.5</v>
          </cell>
          <cell r="T1369">
            <v>150.5</v>
          </cell>
          <cell r="U1369">
            <v>7</v>
          </cell>
        </row>
        <row r="1370">
          <cell r="A1370" t="str">
            <v>FS23293-16-71</v>
          </cell>
          <cell r="B1370" t="str">
            <v>GS090889</v>
          </cell>
          <cell r="C1370">
            <v>7</v>
          </cell>
          <cell r="D1370" t="str">
            <v>GI091109</v>
          </cell>
          <cell r="E1370">
            <v>20090309</v>
          </cell>
          <cell r="F1370" t="str">
            <v>7684</v>
          </cell>
          <cell r="G1370" t="str">
            <v>BEG S.R.L.</v>
          </cell>
          <cell r="H1370" t="str">
            <v>STOCK SALES</v>
          </cell>
          <cell r="I1370">
            <v>246</v>
          </cell>
          <cell r="J1370" t="str">
            <v>Mar-2009</v>
          </cell>
          <cell r="K1370" t="str">
            <v>Mar-2009</v>
          </cell>
          <cell r="L1370" t="str">
            <v>GF</v>
          </cell>
          <cell r="M1370" t="str">
            <v>INVERTER</v>
          </cell>
          <cell r="N1370" t="str">
            <v>PCS</v>
          </cell>
          <cell r="O1370">
            <v>356</v>
          </cell>
          <cell r="P1370">
            <v>22</v>
          </cell>
          <cell r="Q1370" t="str">
            <v>SCHAFFNER</v>
          </cell>
          <cell r="R1370">
            <v>0</v>
          </cell>
          <cell r="S1370">
            <v>21.5</v>
          </cell>
          <cell r="T1370">
            <v>107.5</v>
          </cell>
          <cell r="U1370">
            <v>5</v>
          </cell>
        </row>
        <row r="1371">
          <cell r="A1371" t="str">
            <v>FS23293-16-71</v>
          </cell>
          <cell r="B1371" t="str">
            <v>GS090948</v>
          </cell>
          <cell r="C1371">
            <v>2</v>
          </cell>
          <cell r="D1371" t="str">
            <v>GI091171</v>
          </cell>
          <cell r="E1371">
            <v>20090312</v>
          </cell>
          <cell r="F1371" t="str">
            <v>7684</v>
          </cell>
          <cell r="G1371" t="str">
            <v>BEG S.R.L.</v>
          </cell>
          <cell r="H1371" t="str">
            <v>STOCK SALES</v>
          </cell>
          <cell r="I1371">
            <v>236</v>
          </cell>
          <cell r="J1371" t="str">
            <v>Mar-2009</v>
          </cell>
          <cell r="K1371" t="str">
            <v>Mar-2009</v>
          </cell>
          <cell r="L1371" t="str">
            <v>GF</v>
          </cell>
          <cell r="M1371" t="str">
            <v>INVERTER</v>
          </cell>
          <cell r="N1371" t="str">
            <v>PCS</v>
          </cell>
          <cell r="O1371">
            <v>356</v>
          </cell>
          <cell r="P1371">
            <v>22</v>
          </cell>
          <cell r="Q1371" t="str">
            <v>SCHAFFNER</v>
          </cell>
          <cell r="R1371">
            <v>0</v>
          </cell>
          <cell r="S1371">
            <v>21.5</v>
          </cell>
          <cell r="T1371">
            <v>215</v>
          </cell>
          <cell r="U1371">
            <v>10</v>
          </cell>
        </row>
        <row r="1372">
          <cell r="A1372" t="str">
            <v>FS23293-16-71</v>
          </cell>
          <cell r="B1372" t="str">
            <v>GS090540</v>
          </cell>
          <cell r="C1372">
            <v>7</v>
          </cell>
          <cell r="D1372" t="str">
            <v>GI091204</v>
          </cell>
          <cell r="E1372">
            <v>20090313</v>
          </cell>
          <cell r="F1372" t="str">
            <v>7848</v>
          </cell>
          <cell r="G1372" t="str">
            <v>LM LIFTMATERIAL GMBH</v>
          </cell>
          <cell r="H1372" t="str">
            <v>STOCK SALES</v>
          </cell>
          <cell r="I1372">
            <v>235</v>
          </cell>
          <cell r="J1372" t="str">
            <v>Mar-2009</v>
          </cell>
          <cell r="K1372" t="str">
            <v>Mar-2009</v>
          </cell>
          <cell r="L1372" t="str">
            <v>GF</v>
          </cell>
          <cell r="M1372" t="str">
            <v>INVERTER</v>
          </cell>
          <cell r="N1372" t="str">
            <v>PCS</v>
          </cell>
          <cell r="O1372">
            <v>356</v>
          </cell>
          <cell r="P1372">
            <v>22</v>
          </cell>
          <cell r="Q1372" t="str">
            <v>SCHAFFNER</v>
          </cell>
          <cell r="R1372">
            <v>0</v>
          </cell>
          <cell r="S1372">
            <v>21.5</v>
          </cell>
          <cell r="T1372">
            <v>21.5</v>
          </cell>
          <cell r="U1372">
            <v>1</v>
          </cell>
        </row>
        <row r="1373">
          <cell r="A1373" t="str">
            <v>FS23293-16-71</v>
          </cell>
          <cell r="B1373" t="str">
            <v>GS090946</v>
          </cell>
          <cell r="C1373">
            <v>2</v>
          </cell>
          <cell r="D1373" t="str">
            <v>GI091160</v>
          </cell>
          <cell r="E1373">
            <v>20090316</v>
          </cell>
          <cell r="F1373" t="str">
            <v>7869</v>
          </cell>
          <cell r="G1373" t="str">
            <v>SQUASC S.R.L</v>
          </cell>
          <cell r="H1373" t="str">
            <v>STOCK SALES</v>
          </cell>
          <cell r="I1373">
            <v>215</v>
          </cell>
          <cell r="J1373" t="str">
            <v>Mar-2009</v>
          </cell>
          <cell r="K1373" t="str">
            <v>Mar-2009</v>
          </cell>
          <cell r="L1373" t="str">
            <v>GF</v>
          </cell>
          <cell r="M1373" t="str">
            <v>INVERTER</v>
          </cell>
          <cell r="N1373" t="str">
            <v>PCS</v>
          </cell>
          <cell r="O1373">
            <v>356</v>
          </cell>
          <cell r="P1373">
            <v>22</v>
          </cell>
          <cell r="Q1373" t="str">
            <v>SCHAFFNER</v>
          </cell>
          <cell r="R1373">
            <v>0</v>
          </cell>
          <cell r="S1373">
            <v>21.5</v>
          </cell>
          <cell r="T1373">
            <v>430</v>
          </cell>
          <cell r="U1373">
            <v>20</v>
          </cell>
        </row>
        <row r="1374">
          <cell r="A1374" t="str">
            <v>FS23293-16-71</v>
          </cell>
          <cell r="B1374" t="str">
            <v>GS091110</v>
          </cell>
          <cell r="C1374">
            <v>2</v>
          </cell>
          <cell r="D1374" t="str">
            <v>GI091370</v>
          </cell>
          <cell r="E1374">
            <v>20090327</v>
          </cell>
          <cell r="F1374" t="str">
            <v>7772</v>
          </cell>
          <cell r="G1374" t="str">
            <v>SELE, S.R.L.</v>
          </cell>
          <cell r="H1374" t="str">
            <v>STOCK SALES</v>
          </cell>
          <cell r="I1374">
            <v>677</v>
          </cell>
          <cell r="J1374" t="str">
            <v>Mar-2009</v>
          </cell>
          <cell r="K1374" t="str">
            <v>Mar-2009</v>
          </cell>
          <cell r="L1374" t="str">
            <v>GF</v>
          </cell>
          <cell r="M1374" t="str">
            <v>INVERTER</v>
          </cell>
          <cell r="N1374" t="str">
            <v>PCS</v>
          </cell>
          <cell r="O1374">
            <v>356</v>
          </cell>
          <cell r="P1374">
            <v>22</v>
          </cell>
          <cell r="Q1374" t="str">
            <v>SCHAFFNER</v>
          </cell>
          <cell r="R1374">
            <v>0</v>
          </cell>
          <cell r="S1374">
            <v>21.500299999999999</v>
          </cell>
          <cell r="T1374">
            <v>107.50149999999999</v>
          </cell>
          <cell r="U1374">
            <v>5</v>
          </cell>
        </row>
        <row r="1375">
          <cell r="A1375" t="str">
            <v>FS23293-16-71</v>
          </cell>
          <cell r="B1375" t="str">
            <v>GS091033</v>
          </cell>
          <cell r="C1375">
            <v>6</v>
          </cell>
          <cell r="D1375" t="str">
            <v>GI091371</v>
          </cell>
          <cell r="E1375">
            <v>20090327</v>
          </cell>
          <cell r="F1375" t="str">
            <v>7772</v>
          </cell>
          <cell r="G1375" t="str">
            <v>SELE, S.R.L.</v>
          </cell>
          <cell r="H1375" t="str">
            <v>STOCK SALES</v>
          </cell>
          <cell r="I1375">
            <v>673</v>
          </cell>
          <cell r="J1375" t="str">
            <v>Mar-2009</v>
          </cell>
          <cell r="K1375" t="str">
            <v>Mar-2009</v>
          </cell>
          <cell r="L1375" t="str">
            <v>GF</v>
          </cell>
          <cell r="M1375" t="str">
            <v>INVERTER</v>
          </cell>
          <cell r="N1375" t="str">
            <v>PCS</v>
          </cell>
          <cell r="O1375">
            <v>356</v>
          </cell>
          <cell r="P1375">
            <v>22</v>
          </cell>
          <cell r="Q1375" t="str">
            <v>SCHAFFNER</v>
          </cell>
          <cell r="R1375">
            <v>0</v>
          </cell>
          <cell r="S1375">
            <v>21.500299999999999</v>
          </cell>
          <cell r="T1375">
            <v>86.001199999999997</v>
          </cell>
          <cell r="U1375">
            <v>4</v>
          </cell>
        </row>
        <row r="1376">
          <cell r="A1376" t="str">
            <v>FS23293-16-71</v>
          </cell>
          <cell r="B1376" t="str">
            <v>GS091051</v>
          </cell>
          <cell r="C1376">
            <v>3</v>
          </cell>
          <cell r="D1376" t="str">
            <v>GI091466</v>
          </cell>
          <cell r="E1376">
            <v>20090330</v>
          </cell>
          <cell r="F1376" t="str">
            <v>7684</v>
          </cell>
          <cell r="G1376" t="str">
            <v>BEG S.R.L.</v>
          </cell>
          <cell r="H1376" t="str">
            <v>STOCK SALES</v>
          </cell>
          <cell r="I1376">
            <v>653</v>
          </cell>
          <cell r="J1376" t="str">
            <v>Mar-2009</v>
          </cell>
          <cell r="K1376" t="str">
            <v>Mar-2009</v>
          </cell>
          <cell r="L1376" t="str">
            <v>GF</v>
          </cell>
          <cell r="M1376" t="str">
            <v>INVERTER</v>
          </cell>
          <cell r="N1376" t="str">
            <v>PCS</v>
          </cell>
          <cell r="O1376">
            <v>356</v>
          </cell>
          <cell r="P1376">
            <v>22</v>
          </cell>
          <cell r="Q1376" t="str">
            <v>SCHAFFNER</v>
          </cell>
          <cell r="R1376">
            <v>0</v>
          </cell>
          <cell r="S1376">
            <v>21.500299999999999</v>
          </cell>
          <cell r="T1376">
            <v>430.00599999999997</v>
          </cell>
          <cell r="U1376">
            <v>20</v>
          </cell>
        </row>
        <row r="1377">
          <cell r="A1377" t="str">
            <v>FS23293-16-71</v>
          </cell>
          <cell r="B1377" t="str">
            <v>GS090679</v>
          </cell>
          <cell r="C1377">
            <v>4</v>
          </cell>
          <cell r="D1377" t="str">
            <v>GI091423</v>
          </cell>
          <cell r="E1377">
            <v>20090330</v>
          </cell>
          <cell r="F1377" t="str">
            <v>7848</v>
          </cell>
          <cell r="G1377" t="str">
            <v>LM LIFTMATERIAL GMBH</v>
          </cell>
          <cell r="H1377" t="str">
            <v>STOCK SALES</v>
          </cell>
          <cell r="I1377">
            <v>643</v>
          </cell>
          <cell r="J1377" t="str">
            <v>Mar-2009</v>
          </cell>
          <cell r="K1377" t="str">
            <v>Mar-2009</v>
          </cell>
          <cell r="L1377" t="str">
            <v>GF</v>
          </cell>
          <cell r="M1377" t="str">
            <v>INVERTER</v>
          </cell>
          <cell r="N1377" t="str">
            <v>PCS</v>
          </cell>
          <cell r="O1377">
            <v>356</v>
          </cell>
          <cell r="P1377">
            <v>22</v>
          </cell>
          <cell r="Q1377" t="str">
            <v>SCHAFFNER</v>
          </cell>
          <cell r="R1377">
            <v>0</v>
          </cell>
          <cell r="S1377">
            <v>21.500299999999999</v>
          </cell>
          <cell r="T1377">
            <v>215.00299999999999</v>
          </cell>
          <cell r="U1377">
            <v>10</v>
          </cell>
        </row>
        <row r="1378">
          <cell r="A1378" t="str">
            <v>FS23293-16-71</v>
          </cell>
          <cell r="B1378" t="str">
            <v>GS090444</v>
          </cell>
          <cell r="C1378">
            <v>3</v>
          </cell>
          <cell r="D1378" t="str">
            <v>GI091515</v>
          </cell>
          <cell r="E1378">
            <v>20090331</v>
          </cell>
          <cell r="F1378" t="str">
            <v>7848</v>
          </cell>
          <cell r="G1378" t="str">
            <v>LM LIFTMATERIAL GMBH</v>
          </cell>
          <cell r="H1378" t="str">
            <v>STOCK SALES</v>
          </cell>
          <cell r="I1378">
            <v>642</v>
          </cell>
          <cell r="J1378" t="str">
            <v>Mar-2009</v>
          </cell>
          <cell r="K1378" t="str">
            <v>Mar-2009</v>
          </cell>
          <cell r="L1378" t="str">
            <v>GF</v>
          </cell>
          <cell r="M1378" t="str">
            <v>INVERTER</v>
          </cell>
          <cell r="N1378" t="str">
            <v>PCS</v>
          </cell>
          <cell r="O1378">
            <v>356</v>
          </cell>
          <cell r="P1378">
            <v>22</v>
          </cell>
          <cell r="Q1378" t="str">
            <v>SCHAFFNER</v>
          </cell>
          <cell r="R1378">
            <v>0</v>
          </cell>
          <cell r="S1378">
            <v>21.500299999999999</v>
          </cell>
          <cell r="T1378">
            <v>21.500299999999999</v>
          </cell>
          <cell r="U1378">
            <v>1</v>
          </cell>
        </row>
        <row r="1379">
          <cell r="A1379" t="str">
            <v>FS23293-16-71</v>
          </cell>
          <cell r="B1379" t="str">
            <v>GS090446</v>
          </cell>
          <cell r="C1379">
            <v>3</v>
          </cell>
          <cell r="D1379" t="str">
            <v>GI091517</v>
          </cell>
          <cell r="E1379">
            <v>20090331</v>
          </cell>
          <cell r="F1379" t="str">
            <v>7848</v>
          </cell>
          <cell r="G1379" t="str">
            <v>LM LIFTMATERIAL GMBH</v>
          </cell>
          <cell r="H1379" t="str">
            <v>STOCK SALES</v>
          </cell>
          <cell r="I1379">
            <v>641</v>
          </cell>
          <cell r="J1379" t="str">
            <v>Mar-2009</v>
          </cell>
          <cell r="K1379" t="str">
            <v>Mar-2009</v>
          </cell>
          <cell r="L1379" t="str">
            <v>GF</v>
          </cell>
          <cell r="M1379" t="str">
            <v>INVERTER</v>
          </cell>
          <cell r="N1379" t="str">
            <v>PCS</v>
          </cell>
          <cell r="O1379">
            <v>356</v>
          </cell>
          <cell r="P1379">
            <v>22</v>
          </cell>
          <cell r="Q1379" t="str">
            <v>SCHAFFNER</v>
          </cell>
          <cell r="R1379">
            <v>0</v>
          </cell>
          <cell r="S1379">
            <v>21.500299999999999</v>
          </cell>
          <cell r="T1379">
            <v>21.500299999999999</v>
          </cell>
          <cell r="U1379">
            <v>1</v>
          </cell>
        </row>
        <row r="1380">
          <cell r="A1380" t="str">
            <v>FS23293-30-72</v>
          </cell>
          <cell r="B1380" t="str">
            <v>GS090814</v>
          </cell>
          <cell r="C1380">
            <v>1</v>
          </cell>
          <cell r="D1380" t="str">
            <v>GI091000</v>
          </cell>
          <cell r="E1380">
            <v>20090303</v>
          </cell>
          <cell r="F1380" t="str">
            <v>4450</v>
          </cell>
          <cell r="G1380" t="str">
            <v>FUJI ELECTRIC FA SUCURSAL EN ESPA?A</v>
          </cell>
          <cell r="H1380" t="str">
            <v>STOCK SALES</v>
          </cell>
          <cell r="I1380">
            <v>109</v>
          </cell>
          <cell r="J1380" t="str">
            <v>Mar-2009</v>
          </cell>
          <cell r="K1380" t="str">
            <v>Mar-2009</v>
          </cell>
          <cell r="L1380" t="str">
            <v>GF</v>
          </cell>
          <cell r="M1380" t="str">
            <v>INVERTER</v>
          </cell>
          <cell r="N1380" t="str">
            <v>PCS</v>
          </cell>
          <cell r="O1380">
            <v>111</v>
          </cell>
          <cell r="P1380">
            <v>33</v>
          </cell>
          <cell r="Q1380" t="str">
            <v>SCHAFFNER</v>
          </cell>
          <cell r="R1380">
            <v>0</v>
          </cell>
          <cell r="S1380">
            <v>26.716799999999999</v>
          </cell>
          <cell r="T1380">
            <v>53.433599999999998</v>
          </cell>
          <cell r="U1380">
            <v>2</v>
          </cell>
        </row>
        <row r="1381">
          <cell r="A1381" t="str">
            <v>FS23293-30-72</v>
          </cell>
          <cell r="B1381" t="str">
            <v>GS090566</v>
          </cell>
          <cell r="C1381">
            <v>4</v>
          </cell>
          <cell r="D1381" t="str">
            <v>GI091008</v>
          </cell>
          <cell r="E1381">
            <v>20090304</v>
          </cell>
          <cell r="F1381" t="str">
            <v>7712</v>
          </cell>
          <cell r="G1381" t="str">
            <v>SODIMAS</v>
          </cell>
          <cell r="H1381" t="str">
            <v>STOCK SALES</v>
          </cell>
          <cell r="I1381">
            <v>94</v>
          </cell>
          <cell r="J1381" t="str">
            <v>Mar-2009</v>
          </cell>
          <cell r="K1381" t="str">
            <v>Mar-2009</v>
          </cell>
          <cell r="L1381" t="str">
            <v>GF</v>
          </cell>
          <cell r="M1381" t="str">
            <v>INVERTER</v>
          </cell>
          <cell r="N1381" t="str">
            <v>PCS</v>
          </cell>
          <cell r="O1381">
            <v>111</v>
          </cell>
          <cell r="P1381">
            <v>33</v>
          </cell>
          <cell r="Q1381" t="str">
            <v>SCHAFFNER</v>
          </cell>
          <cell r="R1381">
            <v>0</v>
          </cell>
          <cell r="S1381">
            <v>26.716799999999999</v>
          </cell>
          <cell r="T1381">
            <v>400.75200000000001</v>
          </cell>
          <cell r="U1381">
            <v>15</v>
          </cell>
        </row>
        <row r="1382">
          <cell r="A1382" t="str">
            <v>FS23293-30-72</v>
          </cell>
          <cell r="B1382" t="str">
            <v>GS090568</v>
          </cell>
          <cell r="C1382">
            <v>5</v>
          </cell>
          <cell r="D1382" t="str">
            <v>GI091009</v>
          </cell>
          <cell r="E1382">
            <v>20090304</v>
          </cell>
          <cell r="F1382" t="str">
            <v>7712</v>
          </cell>
          <cell r="G1382" t="str">
            <v>SODIMAS</v>
          </cell>
          <cell r="H1382" t="str">
            <v>STOCK SALES</v>
          </cell>
          <cell r="I1382">
            <v>69</v>
          </cell>
          <cell r="J1382" t="str">
            <v>Mar-2009</v>
          </cell>
          <cell r="K1382" t="str">
            <v>Mar-2009</v>
          </cell>
          <cell r="L1382" t="str">
            <v>GF</v>
          </cell>
          <cell r="M1382" t="str">
            <v>INVERTER</v>
          </cell>
          <cell r="N1382" t="str">
            <v>PCS</v>
          </cell>
          <cell r="O1382">
            <v>111</v>
          </cell>
          <cell r="P1382">
            <v>33</v>
          </cell>
          <cell r="Q1382" t="str">
            <v>SCHAFFNER</v>
          </cell>
          <cell r="R1382">
            <v>0</v>
          </cell>
          <cell r="S1382">
            <v>26.716799999999999</v>
          </cell>
          <cell r="T1382">
            <v>667.92</v>
          </cell>
          <cell r="U1382">
            <v>25</v>
          </cell>
        </row>
        <row r="1383">
          <cell r="A1383" t="str">
            <v>FS23293-30-72</v>
          </cell>
          <cell r="B1383" t="str">
            <v>GS090828</v>
          </cell>
          <cell r="C1383">
            <v>2</v>
          </cell>
          <cell r="D1383" t="str">
            <v>GI091014</v>
          </cell>
          <cell r="E1383">
            <v>20090304</v>
          </cell>
          <cell r="F1383" t="str">
            <v>7215</v>
          </cell>
          <cell r="G1383" t="str">
            <v>AMTEK SPOL. S R. O. SP. Z O. O.</v>
          </cell>
          <cell r="H1383" t="str">
            <v>STOCK SALES</v>
          </cell>
          <cell r="I1383">
            <v>49</v>
          </cell>
          <cell r="J1383" t="str">
            <v>Mar-2009</v>
          </cell>
          <cell r="K1383" t="str">
            <v>Mar-2009</v>
          </cell>
          <cell r="L1383" t="str">
            <v>GF</v>
          </cell>
          <cell r="M1383" t="str">
            <v>INVERTER</v>
          </cell>
          <cell r="N1383" t="str">
            <v>PCS</v>
          </cell>
          <cell r="O1383">
            <v>111</v>
          </cell>
          <cell r="P1383">
            <v>33</v>
          </cell>
          <cell r="Q1383" t="str">
            <v>SCHAFFNER</v>
          </cell>
          <cell r="R1383">
            <v>0</v>
          </cell>
          <cell r="S1383">
            <v>26.716799999999999</v>
          </cell>
          <cell r="T1383">
            <v>534.33600000000001</v>
          </cell>
          <cell r="U1383">
            <v>20</v>
          </cell>
        </row>
        <row r="1384">
          <cell r="A1384" t="str">
            <v>FS23293-30-72</v>
          </cell>
          <cell r="B1384" t="str">
            <v>GS090761</v>
          </cell>
          <cell r="C1384">
            <v>2</v>
          </cell>
          <cell r="D1384" t="str">
            <v>GI091105</v>
          </cell>
          <cell r="E1384">
            <v>20090306</v>
          </cell>
          <cell r="F1384" t="str">
            <v>7848</v>
          </cell>
          <cell r="G1384" t="str">
            <v>LM LIFTMATERIAL GMBH</v>
          </cell>
          <cell r="H1384" t="str">
            <v>STOCK SALES</v>
          </cell>
          <cell r="I1384">
            <v>48</v>
          </cell>
          <cell r="J1384" t="str">
            <v>Mar-2009</v>
          </cell>
          <cell r="K1384" t="str">
            <v>Mar-2009</v>
          </cell>
          <cell r="L1384" t="str">
            <v>GF</v>
          </cell>
          <cell r="M1384" t="str">
            <v>INVERTER</v>
          </cell>
          <cell r="N1384" t="str">
            <v>PCS</v>
          </cell>
          <cell r="O1384">
            <v>111</v>
          </cell>
          <cell r="P1384">
            <v>33</v>
          </cell>
          <cell r="Q1384" t="str">
            <v>SCHAFFNER</v>
          </cell>
          <cell r="R1384">
            <v>0</v>
          </cell>
          <cell r="S1384">
            <v>26.716799999999999</v>
          </cell>
          <cell r="T1384">
            <v>26.716799999999999</v>
          </cell>
          <cell r="U1384">
            <v>1</v>
          </cell>
        </row>
        <row r="1385">
          <cell r="A1385" t="str">
            <v>FS23293-30-72</v>
          </cell>
          <cell r="B1385" t="str">
            <v>GS084340</v>
          </cell>
          <cell r="C1385">
            <v>3</v>
          </cell>
          <cell r="D1385" t="str">
            <v>GI091523</v>
          </cell>
          <cell r="E1385">
            <v>20090331</v>
          </cell>
          <cell r="F1385" t="str">
            <v>7848</v>
          </cell>
          <cell r="G1385" t="str">
            <v>LM LIFTMATERIAL GMBH</v>
          </cell>
          <cell r="H1385" t="str">
            <v>STOCK SALES</v>
          </cell>
          <cell r="I1385">
            <v>42</v>
          </cell>
          <cell r="J1385" t="str">
            <v>Mar-2009</v>
          </cell>
          <cell r="K1385" t="str">
            <v>Mar-2009</v>
          </cell>
          <cell r="L1385" t="str">
            <v>GF</v>
          </cell>
          <cell r="M1385" t="str">
            <v>INVERTER</v>
          </cell>
          <cell r="N1385" t="str">
            <v>PCS</v>
          </cell>
          <cell r="O1385">
            <v>111</v>
          </cell>
          <cell r="P1385">
            <v>33</v>
          </cell>
          <cell r="Q1385" t="str">
            <v>SCHAFFNER</v>
          </cell>
          <cell r="R1385">
            <v>0</v>
          </cell>
          <cell r="S1385">
            <v>33.107300000000002</v>
          </cell>
          <cell r="T1385">
            <v>33.107300000000002</v>
          </cell>
          <cell r="U1385">
            <v>1</v>
          </cell>
        </row>
        <row r="1386">
          <cell r="A1386" t="str">
            <v>FS23293-30-72</v>
          </cell>
          <cell r="B1386" t="str">
            <v>GS084339</v>
          </cell>
          <cell r="C1386">
            <v>3</v>
          </cell>
          <cell r="D1386" t="str">
            <v>GI091524</v>
          </cell>
          <cell r="E1386">
            <v>20090331</v>
          </cell>
          <cell r="F1386" t="str">
            <v>7848</v>
          </cell>
          <cell r="G1386" t="str">
            <v>LM LIFTMATERIAL GMBH</v>
          </cell>
          <cell r="H1386" t="str">
            <v>STOCK SALES</v>
          </cell>
          <cell r="I1386">
            <v>41</v>
          </cell>
          <cell r="J1386" t="str">
            <v>Mar-2009</v>
          </cell>
          <cell r="K1386" t="str">
            <v>Mar-2009</v>
          </cell>
          <cell r="L1386" t="str">
            <v>GF</v>
          </cell>
          <cell r="M1386" t="str">
            <v>INVERTER</v>
          </cell>
          <cell r="N1386" t="str">
            <v>PCS</v>
          </cell>
          <cell r="O1386">
            <v>111</v>
          </cell>
          <cell r="P1386">
            <v>33</v>
          </cell>
          <cell r="Q1386" t="str">
            <v>SCHAFFNER</v>
          </cell>
          <cell r="R1386">
            <v>0</v>
          </cell>
          <cell r="S1386">
            <v>33.107300000000002</v>
          </cell>
          <cell r="T1386">
            <v>33.107300000000002</v>
          </cell>
          <cell r="U1386">
            <v>1</v>
          </cell>
        </row>
        <row r="1387">
          <cell r="A1387" t="str">
            <v>FS23293-30-72</v>
          </cell>
          <cell r="B1387" t="str">
            <v>GS084338</v>
          </cell>
          <cell r="C1387">
            <v>3</v>
          </cell>
          <cell r="D1387" t="str">
            <v>GI091525</v>
          </cell>
          <cell r="E1387">
            <v>20090331</v>
          </cell>
          <cell r="F1387" t="str">
            <v>7848</v>
          </cell>
          <cell r="G1387" t="str">
            <v>LM LIFTMATERIAL GMBH</v>
          </cell>
          <cell r="H1387" t="str">
            <v>STOCK SALES</v>
          </cell>
          <cell r="I1387">
            <v>40</v>
          </cell>
          <cell r="J1387" t="str">
            <v>Mar-2009</v>
          </cell>
          <cell r="K1387" t="str">
            <v>Mar-2009</v>
          </cell>
          <cell r="L1387" t="str">
            <v>GF</v>
          </cell>
          <cell r="M1387" t="str">
            <v>INVERTER</v>
          </cell>
          <cell r="N1387" t="str">
            <v>PCS</v>
          </cell>
          <cell r="O1387">
            <v>111</v>
          </cell>
          <cell r="P1387">
            <v>33</v>
          </cell>
          <cell r="Q1387" t="str">
            <v>SCHAFFNER</v>
          </cell>
          <cell r="R1387">
            <v>0</v>
          </cell>
          <cell r="S1387">
            <v>33.107300000000002</v>
          </cell>
          <cell r="T1387">
            <v>33.107300000000002</v>
          </cell>
          <cell r="U1387">
            <v>1</v>
          </cell>
        </row>
        <row r="1388">
          <cell r="A1388" t="str">
            <v>FS23293-30-72</v>
          </cell>
          <cell r="B1388" t="str">
            <v>GS091191</v>
          </cell>
          <cell r="C1388">
            <v>2</v>
          </cell>
          <cell r="D1388" t="str">
            <v>GI091486</v>
          </cell>
          <cell r="E1388">
            <v>20090331</v>
          </cell>
          <cell r="F1388" t="str">
            <v>7684</v>
          </cell>
          <cell r="G1388" t="str">
            <v>BEG S.R.L.</v>
          </cell>
          <cell r="H1388" t="str">
            <v>STOCK SALES</v>
          </cell>
          <cell r="I1388">
            <v>39</v>
          </cell>
          <cell r="J1388" t="str">
            <v>Mar-2009</v>
          </cell>
          <cell r="K1388" t="str">
            <v>Mar-2009</v>
          </cell>
          <cell r="L1388" t="str">
            <v>GF</v>
          </cell>
          <cell r="M1388" t="str">
            <v>INVERTER</v>
          </cell>
          <cell r="N1388" t="str">
            <v>PCS</v>
          </cell>
          <cell r="O1388">
            <v>111</v>
          </cell>
          <cell r="P1388">
            <v>33</v>
          </cell>
          <cell r="Q1388" t="str">
            <v>SCHAFFNER</v>
          </cell>
          <cell r="R1388">
            <v>0</v>
          </cell>
          <cell r="S1388">
            <v>33.107300000000002</v>
          </cell>
          <cell r="T1388">
            <v>33.107300000000002</v>
          </cell>
          <cell r="U1388">
            <v>1</v>
          </cell>
        </row>
        <row r="1389">
          <cell r="A1389" t="str">
            <v>FS23293-30-72</v>
          </cell>
          <cell r="B1389" t="str">
            <v>GS090972</v>
          </cell>
          <cell r="C1389">
            <v>17</v>
          </cell>
          <cell r="D1389" t="str">
            <v>GI091485</v>
          </cell>
          <cell r="E1389">
            <v>20090331</v>
          </cell>
          <cell r="F1389" t="str">
            <v>4021</v>
          </cell>
          <cell r="G1389" t="str">
            <v>BORGALTO, S.R.L.</v>
          </cell>
          <cell r="H1389" t="str">
            <v>STOCK SALES</v>
          </cell>
          <cell r="I1389">
            <v>36</v>
          </cell>
          <cell r="J1389" t="str">
            <v>Mar-2009</v>
          </cell>
          <cell r="K1389" t="str">
            <v>Mar-2009</v>
          </cell>
          <cell r="L1389" t="str">
            <v>GF</v>
          </cell>
          <cell r="M1389" t="str">
            <v>INVERTER</v>
          </cell>
          <cell r="N1389" t="str">
            <v>PCS</v>
          </cell>
          <cell r="O1389">
            <v>111</v>
          </cell>
          <cell r="P1389">
            <v>33</v>
          </cell>
          <cell r="Q1389" t="str">
            <v>SCHAFFNER</v>
          </cell>
          <cell r="R1389">
            <v>0</v>
          </cell>
          <cell r="S1389">
            <v>33.107300000000002</v>
          </cell>
          <cell r="T1389">
            <v>99.321899999999999</v>
          </cell>
          <cell r="U1389">
            <v>3</v>
          </cell>
        </row>
        <row r="1390">
          <cell r="A1390" t="str">
            <v>FS23293-30-72</v>
          </cell>
          <cell r="B1390" t="str">
            <v>GS091137</v>
          </cell>
          <cell r="C1390">
            <v>2</v>
          </cell>
          <cell r="D1390" t="str">
            <v>GI091529</v>
          </cell>
          <cell r="E1390">
            <v>20090331</v>
          </cell>
          <cell r="F1390" t="str">
            <v>7752</v>
          </cell>
          <cell r="G1390" t="str">
            <v>EUROPANEL SRL</v>
          </cell>
          <cell r="H1390" t="str">
            <v>STOCK SALES</v>
          </cell>
          <cell r="I1390">
            <v>36</v>
          </cell>
          <cell r="J1390" t="str">
            <v>Mar-2009</v>
          </cell>
          <cell r="K1390" t="str">
            <v>Mar-2009</v>
          </cell>
          <cell r="L1390" t="str">
            <v>GF</v>
          </cell>
          <cell r="M1390" t="str">
            <v>INVERTER</v>
          </cell>
          <cell r="N1390" t="str">
            <v>PCS</v>
          </cell>
          <cell r="O1390">
            <v>111</v>
          </cell>
          <cell r="P1390">
            <v>33</v>
          </cell>
          <cell r="Q1390" t="str">
            <v>SCHAFFNER</v>
          </cell>
          <cell r="R1390">
            <v>0</v>
          </cell>
          <cell r="S1390">
            <v>33.107300000000002</v>
          </cell>
          <cell r="T1390">
            <v>66.214600000000004</v>
          </cell>
          <cell r="U1390">
            <v>2</v>
          </cell>
        </row>
        <row r="1391">
          <cell r="A1391" t="str">
            <v>FS23293-42-72</v>
          </cell>
          <cell r="B1391" t="str">
            <v>GS090568</v>
          </cell>
          <cell r="C1391">
            <v>8</v>
          </cell>
          <cell r="D1391" t="str">
            <v>GI091009</v>
          </cell>
          <cell r="E1391">
            <v>20090304</v>
          </cell>
          <cell r="F1391" t="str">
            <v>7712</v>
          </cell>
          <cell r="G1391" t="str">
            <v>SODIMAS</v>
          </cell>
          <cell r="H1391" t="str">
            <v>STOCK SALES</v>
          </cell>
          <cell r="I1391">
            <v>48</v>
          </cell>
          <cell r="J1391" t="str">
            <v>Mar-2009</v>
          </cell>
          <cell r="K1391" t="str">
            <v>Mar-2009</v>
          </cell>
          <cell r="L1391" t="str">
            <v>GF</v>
          </cell>
          <cell r="M1391" t="str">
            <v>INVERTER</v>
          </cell>
          <cell r="N1391" t="str">
            <v>PCS</v>
          </cell>
          <cell r="O1391">
            <v>50</v>
          </cell>
          <cell r="P1391">
            <v>30</v>
          </cell>
          <cell r="Q1391" t="str">
            <v>SCHAFFNER</v>
          </cell>
          <cell r="R1391">
            <v>0</v>
          </cell>
          <cell r="S1391">
            <v>29.6233</v>
          </cell>
          <cell r="T1391">
            <v>59.246600000000001</v>
          </cell>
          <cell r="U1391">
            <v>2</v>
          </cell>
        </row>
        <row r="1392">
          <cell r="A1392" t="str">
            <v>FS23293-42-72</v>
          </cell>
          <cell r="B1392" t="str">
            <v>GS090950</v>
          </cell>
          <cell r="C1392">
            <v>17</v>
          </cell>
          <cell r="D1392" t="str">
            <v>GI091221</v>
          </cell>
          <cell r="E1392">
            <v>20090317</v>
          </cell>
          <cell r="F1392" t="str">
            <v>7957</v>
          </cell>
          <cell r="G1392" t="str">
            <v>SCHMITT AUFZ?GE GMBH</v>
          </cell>
          <cell r="H1392" t="str">
            <v>STOCK SALES</v>
          </cell>
          <cell r="I1392">
            <v>47</v>
          </cell>
          <cell r="J1392" t="str">
            <v>Mar-2009</v>
          </cell>
          <cell r="K1392" t="str">
            <v>Mar-2009</v>
          </cell>
          <cell r="L1392" t="str">
            <v>GF</v>
          </cell>
          <cell r="M1392" t="str">
            <v>INVERTER</v>
          </cell>
          <cell r="N1392" t="str">
            <v>PCS</v>
          </cell>
          <cell r="O1392">
            <v>50</v>
          </cell>
          <cell r="P1392">
            <v>30</v>
          </cell>
          <cell r="Q1392" t="str">
            <v>SCHAFFNER</v>
          </cell>
          <cell r="R1392">
            <v>0</v>
          </cell>
          <cell r="S1392">
            <v>29.6233</v>
          </cell>
          <cell r="T1392">
            <v>29.6233</v>
          </cell>
          <cell r="U1392">
            <v>1</v>
          </cell>
        </row>
        <row r="1393">
          <cell r="A1393" t="str">
            <v>FS23293-42-72</v>
          </cell>
          <cell r="B1393" t="str">
            <v>GS090950</v>
          </cell>
          <cell r="C1393">
            <v>11</v>
          </cell>
          <cell r="D1393" t="str">
            <v>GI091223</v>
          </cell>
          <cell r="E1393">
            <v>20090318</v>
          </cell>
          <cell r="F1393" t="str">
            <v>7957</v>
          </cell>
          <cell r="G1393" t="str">
            <v>SCHMITT AUFZ?GE GMBH</v>
          </cell>
          <cell r="H1393" t="str">
            <v>STOCK SALES</v>
          </cell>
          <cell r="I1393">
            <v>46</v>
          </cell>
          <cell r="J1393" t="str">
            <v>Mar-2009</v>
          </cell>
          <cell r="K1393" t="str">
            <v>Mar-2009</v>
          </cell>
          <cell r="L1393" t="str">
            <v>GF</v>
          </cell>
          <cell r="M1393" t="str">
            <v>INVERTER</v>
          </cell>
          <cell r="N1393" t="str">
            <v>PCS</v>
          </cell>
          <cell r="O1393">
            <v>50</v>
          </cell>
          <cell r="P1393">
            <v>30</v>
          </cell>
          <cell r="Q1393" t="str">
            <v>SCHAFFNER</v>
          </cell>
          <cell r="R1393">
            <v>0</v>
          </cell>
          <cell r="S1393">
            <v>29.6233</v>
          </cell>
          <cell r="T1393">
            <v>29.6233</v>
          </cell>
          <cell r="U1393">
            <v>1</v>
          </cell>
        </row>
        <row r="1394">
          <cell r="A1394" t="str">
            <v>FS23293-42-72</v>
          </cell>
          <cell r="B1394" t="str">
            <v>GS090958</v>
          </cell>
          <cell r="C1394">
            <v>3</v>
          </cell>
          <cell r="D1394" t="str">
            <v>GI091229</v>
          </cell>
          <cell r="E1394">
            <v>20090318</v>
          </cell>
          <cell r="F1394" t="str">
            <v>7215</v>
          </cell>
          <cell r="G1394" t="str">
            <v>AMTEK SPOL. S R. O. SP. Z O. O.</v>
          </cell>
          <cell r="H1394" t="str">
            <v>STOCK SALES</v>
          </cell>
          <cell r="I1394">
            <v>26</v>
          </cell>
          <cell r="J1394" t="str">
            <v>Mar-2009</v>
          </cell>
          <cell r="K1394" t="str">
            <v>Mar-2009</v>
          </cell>
          <cell r="L1394" t="str">
            <v>GF</v>
          </cell>
          <cell r="M1394" t="str">
            <v>INVERTER</v>
          </cell>
          <cell r="N1394" t="str">
            <v>PCS</v>
          </cell>
          <cell r="O1394">
            <v>50</v>
          </cell>
          <cell r="P1394">
            <v>30</v>
          </cell>
          <cell r="Q1394" t="str">
            <v>SCHAFFNER</v>
          </cell>
          <cell r="R1394">
            <v>0</v>
          </cell>
          <cell r="S1394">
            <v>29.6233</v>
          </cell>
          <cell r="T1394">
            <v>592.46600000000001</v>
          </cell>
          <cell r="U1394">
            <v>20</v>
          </cell>
        </row>
        <row r="1395">
          <cell r="A1395" t="str">
            <v>FS5536-12-07</v>
          </cell>
          <cell r="B1395" t="str">
            <v>GS090854</v>
          </cell>
          <cell r="C1395">
            <v>3</v>
          </cell>
          <cell r="D1395" t="str">
            <v>GI091048</v>
          </cell>
          <cell r="E1395">
            <v>20090306</v>
          </cell>
          <cell r="F1395" t="str">
            <v>4450</v>
          </cell>
          <cell r="G1395" t="str">
            <v>FUJI ELECTRIC FA SUCURSAL EN ESPA?A</v>
          </cell>
          <cell r="H1395" t="str">
            <v>STOCK SALES</v>
          </cell>
          <cell r="I1395">
            <v>134</v>
          </cell>
          <cell r="J1395" t="str">
            <v>Mar-2009</v>
          </cell>
          <cell r="K1395" t="str">
            <v>Mar-2009</v>
          </cell>
          <cell r="L1395" t="str">
            <v>GF</v>
          </cell>
          <cell r="M1395" t="str">
            <v>INVERTER</v>
          </cell>
          <cell r="N1395" t="str">
            <v>PCS</v>
          </cell>
          <cell r="O1395">
            <v>154</v>
          </cell>
          <cell r="P1395">
            <v>27</v>
          </cell>
          <cell r="Q1395" t="str">
            <v>SCHAFFNER</v>
          </cell>
          <cell r="R1395">
            <v>0</v>
          </cell>
          <cell r="S1395">
            <v>26.5</v>
          </cell>
          <cell r="T1395">
            <v>132.5</v>
          </cell>
          <cell r="U1395">
            <v>5</v>
          </cell>
        </row>
        <row r="1396">
          <cell r="A1396" t="str">
            <v>FS5536-12-07</v>
          </cell>
          <cell r="B1396" t="str">
            <v>GS090860</v>
          </cell>
          <cell r="C1396">
            <v>1</v>
          </cell>
          <cell r="D1396" t="str">
            <v>GI091053</v>
          </cell>
          <cell r="E1396">
            <v>20090306</v>
          </cell>
          <cell r="F1396" t="str">
            <v>4450</v>
          </cell>
          <cell r="G1396" t="str">
            <v>FUJI ELECTRIC FA SUCURSAL EN ESPA?A</v>
          </cell>
          <cell r="H1396" t="str">
            <v>STOCK SALES</v>
          </cell>
          <cell r="I1396">
            <v>124</v>
          </cell>
          <cell r="J1396" t="str">
            <v>Mar-2009</v>
          </cell>
          <cell r="K1396" t="str">
            <v>Mar-2009</v>
          </cell>
          <cell r="L1396" t="str">
            <v>GF</v>
          </cell>
          <cell r="M1396" t="str">
            <v>INVERTER</v>
          </cell>
          <cell r="N1396" t="str">
            <v>PCS</v>
          </cell>
          <cell r="O1396">
            <v>154</v>
          </cell>
          <cell r="P1396">
            <v>27</v>
          </cell>
          <cell r="Q1396" t="str">
            <v>SCHAFFNER</v>
          </cell>
          <cell r="R1396">
            <v>0</v>
          </cell>
          <cell r="S1396">
            <v>26.5</v>
          </cell>
          <cell r="T1396">
            <v>265</v>
          </cell>
          <cell r="U1396">
            <v>10</v>
          </cell>
        </row>
        <row r="1397">
          <cell r="A1397" t="str">
            <v>FS5536-12-07</v>
          </cell>
          <cell r="B1397" t="str">
            <v>GS090860</v>
          </cell>
          <cell r="C1397">
            <v>2</v>
          </cell>
          <cell r="D1397" t="str">
            <v>GI091122</v>
          </cell>
          <cell r="E1397">
            <v>20090310</v>
          </cell>
          <cell r="F1397" t="str">
            <v>4450</v>
          </cell>
          <cell r="G1397" t="str">
            <v>FUJI ELECTRIC FA SUCURSAL EN ESPA?A</v>
          </cell>
          <cell r="H1397" t="str">
            <v>STOCK SALES</v>
          </cell>
          <cell r="I1397">
            <v>109</v>
          </cell>
          <cell r="J1397" t="str">
            <v>Mar-2009</v>
          </cell>
          <cell r="K1397" t="str">
            <v>Mar-2009</v>
          </cell>
          <cell r="L1397" t="str">
            <v>GF</v>
          </cell>
          <cell r="M1397" t="str">
            <v>INVERTER</v>
          </cell>
          <cell r="N1397" t="str">
            <v>PCS</v>
          </cell>
          <cell r="O1397">
            <v>154</v>
          </cell>
          <cell r="P1397">
            <v>27</v>
          </cell>
          <cell r="Q1397" t="str">
            <v>SCHAFFNER</v>
          </cell>
          <cell r="R1397">
            <v>0</v>
          </cell>
          <cell r="S1397">
            <v>26.5</v>
          </cell>
          <cell r="T1397">
            <v>397.5</v>
          </cell>
          <cell r="U1397">
            <v>15</v>
          </cell>
        </row>
        <row r="1398">
          <cell r="A1398" t="str">
            <v>FS5536-12-07</v>
          </cell>
          <cell r="B1398" t="str">
            <v>GS090854</v>
          </cell>
          <cell r="C1398">
            <v>7</v>
          </cell>
          <cell r="D1398" t="str">
            <v>GI091129</v>
          </cell>
          <cell r="E1398">
            <v>20090310</v>
          </cell>
          <cell r="F1398" t="str">
            <v>4450</v>
          </cell>
          <cell r="G1398" t="str">
            <v>FUJI ELECTRIC FA SUCURSAL EN ESPA?A</v>
          </cell>
          <cell r="H1398" t="str">
            <v>STOCK SALES</v>
          </cell>
          <cell r="I1398">
            <v>106</v>
          </cell>
          <cell r="J1398" t="str">
            <v>Mar-2009</v>
          </cell>
          <cell r="K1398" t="str">
            <v>Mar-2009</v>
          </cell>
          <cell r="L1398" t="str">
            <v>GF</v>
          </cell>
          <cell r="M1398" t="str">
            <v>INVERTER</v>
          </cell>
          <cell r="N1398" t="str">
            <v>PCS</v>
          </cell>
          <cell r="O1398">
            <v>154</v>
          </cell>
          <cell r="P1398">
            <v>27</v>
          </cell>
          <cell r="Q1398" t="str">
            <v>SCHAFFNER</v>
          </cell>
          <cell r="R1398">
            <v>0</v>
          </cell>
          <cell r="S1398">
            <v>26.5</v>
          </cell>
          <cell r="T1398">
            <v>79.5</v>
          </cell>
          <cell r="U1398">
            <v>3</v>
          </cell>
        </row>
        <row r="1399">
          <cell r="A1399" t="str">
            <v>FS5536-12-07</v>
          </cell>
          <cell r="B1399" t="str">
            <v>GS090929</v>
          </cell>
          <cell r="C1399">
            <v>7</v>
          </cell>
          <cell r="D1399" t="str">
            <v>GI091149</v>
          </cell>
          <cell r="E1399">
            <v>20090312</v>
          </cell>
          <cell r="F1399" t="str">
            <v>7097</v>
          </cell>
          <cell r="G1399" t="str">
            <v>ATB BENELUX B.V.</v>
          </cell>
          <cell r="H1399" t="str">
            <v>STOCK SALES</v>
          </cell>
          <cell r="I1399">
            <v>101</v>
          </cell>
          <cell r="J1399" t="str">
            <v>Mar-2009</v>
          </cell>
          <cell r="K1399" t="str">
            <v>Mar-2009</v>
          </cell>
          <cell r="L1399" t="str">
            <v>GF</v>
          </cell>
          <cell r="M1399" t="str">
            <v>INVERTER</v>
          </cell>
          <cell r="N1399" t="str">
            <v>PCS</v>
          </cell>
          <cell r="O1399">
            <v>154</v>
          </cell>
          <cell r="P1399">
            <v>27</v>
          </cell>
          <cell r="Q1399" t="str">
            <v>SCHAFFNER</v>
          </cell>
          <cell r="R1399">
            <v>0</v>
          </cell>
          <cell r="S1399">
            <v>26.5</v>
          </cell>
          <cell r="T1399">
            <v>132.5</v>
          </cell>
          <cell r="U1399">
            <v>5</v>
          </cell>
        </row>
        <row r="1400">
          <cell r="A1400" t="str">
            <v>FS5536-12-07</v>
          </cell>
          <cell r="B1400" t="str">
            <v>GS090395</v>
          </cell>
          <cell r="C1400">
            <v>7</v>
          </cell>
          <cell r="D1400" t="str">
            <v>GI091177</v>
          </cell>
          <cell r="E1400">
            <v>20090313</v>
          </cell>
          <cell r="F1400" t="str">
            <v>1301</v>
          </cell>
          <cell r="G1400" t="str">
            <v>MVR - MOTORI, VENTILATORI, RIDUTTORI S.R.L.</v>
          </cell>
          <cell r="H1400" t="str">
            <v>STOCK SALES</v>
          </cell>
          <cell r="I1400">
            <v>93</v>
          </cell>
          <cell r="J1400" t="str">
            <v>Mar-2009</v>
          </cell>
          <cell r="K1400" t="str">
            <v>Mar-2009</v>
          </cell>
          <cell r="L1400" t="str">
            <v>GF</v>
          </cell>
          <cell r="M1400" t="str">
            <v>INVERTER</v>
          </cell>
          <cell r="N1400" t="str">
            <v>PCS</v>
          </cell>
          <cell r="O1400">
            <v>154</v>
          </cell>
          <cell r="P1400">
            <v>27</v>
          </cell>
          <cell r="Q1400" t="str">
            <v>SCHAFFNER</v>
          </cell>
          <cell r="R1400">
            <v>0</v>
          </cell>
          <cell r="S1400">
            <v>26.5</v>
          </cell>
          <cell r="T1400">
            <v>212</v>
          </cell>
          <cell r="U1400">
            <v>8</v>
          </cell>
        </row>
        <row r="1401">
          <cell r="A1401" t="str">
            <v>FS5536-12-07</v>
          </cell>
          <cell r="B1401" t="str">
            <v>GS091025</v>
          </cell>
          <cell r="C1401">
            <v>2</v>
          </cell>
          <cell r="D1401" t="str">
            <v>GI091282</v>
          </cell>
          <cell r="E1401">
            <v>20090319</v>
          </cell>
          <cell r="F1401" t="str">
            <v>4540</v>
          </cell>
          <cell r="G1401" t="str">
            <v>PETER ELECTRONIC GMBH &amp; CO. KG</v>
          </cell>
          <cell r="H1401" t="str">
            <v>STOCK SALES</v>
          </cell>
          <cell r="I1401">
            <v>92</v>
          </cell>
          <cell r="J1401" t="str">
            <v>Mar-2009</v>
          </cell>
          <cell r="K1401" t="str">
            <v>Mar-2009</v>
          </cell>
          <cell r="L1401" t="str">
            <v>GF</v>
          </cell>
          <cell r="M1401" t="str">
            <v>INVERTER</v>
          </cell>
          <cell r="N1401" t="str">
            <v>PCS</v>
          </cell>
          <cell r="O1401">
            <v>154</v>
          </cell>
          <cell r="P1401">
            <v>27</v>
          </cell>
          <cell r="Q1401" t="str">
            <v>SCHAFFNER</v>
          </cell>
          <cell r="R1401">
            <v>0</v>
          </cell>
          <cell r="S1401">
            <v>26.5</v>
          </cell>
          <cell r="T1401">
            <v>26.5</v>
          </cell>
          <cell r="U1401">
            <v>1</v>
          </cell>
        </row>
        <row r="1402">
          <cell r="A1402" t="str">
            <v>FS5536-12-07</v>
          </cell>
          <cell r="B1402" t="str">
            <v>GS091034</v>
          </cell>
          <cell r="C1402">
            <v>2</v>
          </cell>
          <cell r="D1402" t="str">
            <v>GI091290</v>
          </cell>
          <cell r="E1402">
            <v>20090320</v>
          </cell>
          <cell r="F1402" t="str">
            <v>7412</v>
          </cell>
          <cell r="G1402" t="str">
            <v>BOLIN TECHNOLOGIES GMBH</v>
          </cell>
          <cell r="H1402" t="str">
            <v>STOCK SALES</v>
          </cell>
          <cell r="I1402">
            <v>90</v>
          </cell>
          <cell r="J1402" t="str">
            <v>Mar-2009</v>
          </cell>
          <cell r="K1402" t="str">
            <v>Mar-2009</v>
          </cell>
          <cell r="L1402" t="str">
            <v>GF</v>
          </cell>
          <cell r="M1402" t="str">
            <v>INVERTER</v>
          </cell>
          <cell r="N1402" t="str">
            <v>PCS</v>
          </cell>
          <cell r="O1402">
            <v>154</v>
          </cell>
          <cell r="P1402">
            <v>27</v>
          </cell>
          <cell r="Q1402" t="str">
            <v>SCHAFFNER</v>
          </cell>
          <cell r="R1402">
            <v>0</v>
          </cell>
          <cell r="S1402">
            <v>26.5</v>
          </cell>
          <cell r="T1402">
            <v>53</v>
          </cell>
          <cell r="U1402">
            <v>2</v>
          </cell>
        </row>
        <row r="1403">
          <cell r="A1403" t="str">
            <v>FS5536-12-07</v>
          </cell>
          <cell r="B1403" t="str">
            <v>GS090594</v>
          </cell>
          <cell r="C1403">
            <v>2</v>
          </cell>
          <cell r="D1403" t="str">
            <v>GI091281</v>
          </cell>
          <cell r="E1403">
            <v>20090320</v>
          </cell>
          <cell r="F1403" t="str">
            <v>7038</v>
          </cell>
          <cell r="G1403" t="str">
            <v>JAECKEL ELEKTRONIK GMBH</v>
          </cell>
          <cell r="H1403" t="str">
            <v>STOCK SALES</v>
          </cell>
          <cell r="I1403">
            <v>88</v>
          </cell>
          <cell r="J1403" t="str">
            <v>Mar-2009</v>
          </cell>
          <cell r="K1403" t="str">
            <v>Mar-2009</v>
          </cell>
          <cell r="L1403" t="str">
            <v>GF</v>
          </cell>
          <cell r="M1403" t="str">
            <v>INVERTER</v>
          </cell>
          <cell r="N1403" t="str">
            <v>PCS</v>
          </cell>
          <cell r="O1403">
            <v>154</v>
          </cell>
          <cell r="P1403">
            <v>27</v>
          </cell>
          <cell r="Q1403" t="str">
            <v>SCHAFFNER</v>
          </cell>
          <cell r="R1403">
            <v>0</v>
          </cell>
          <cell r="S1403">
            <v>26.5</v>
          </cell>
          <cell r="T1403">
            <v>53</v>
          </cell>
          <cell r="U1403">
            <v>2</v>
          </cell>
        </row>
        <row r="1404">
          <cell r="A1404" t="str">
            <v>FS5536-12-07</v>
          </cell>
          <cell r="B1404" t="str">
            <v>GS090594</v>
          </cell>
          <cell r="C1404">
            <v>8</v>
          </cell>
          <cell r="D1404" t="str">
            <v>GI091281</v>
          </cell>
          <cell r="E1404">
            <v>20090320</v>
          </cell>
          <cell r="F1404" t="str">
            <v>7038</v>
          </cell>
          <cell r="G1404" t="str">
            <v>JAECKEL ELEKTRONIK GMBH</v>
          </cell>
          <cell r="H1404" t="str">
            <v>STOCK SALES</v>
          </cell>
          <cell r="I1404">
            <v>86</v>
          </cell>
          <cell r="J1404" t="str">
            <v>Mar-2009</v>
          </cell>
          <cell r="K1404" t="str">
            <v>Mar-2009</v>
          </cell>
          <cell r="L1404" t="str">
            <v>GF</v>
          </cell>
          <cell r="M1404" t="str">
            <v>INVERTER</v>
          </cell>
          <cell r="N1404" t="str">
            <v>PCS</v>
          </cell>
          <cell r="O1404">
            <v>154</v>
          </cell>
          <cell r="P1404">
            <v>27</v>
          </cell>
          <cell r="Q1404" t="str">
            <v>SCHAFFNER</v>
          </cell>
          <cell r="R1404">
            <v>0</v>
          </cell>
          <cell r="S1404">
            <v>26.5</v>
          </cell>
          <cell r="T1404">
            <v>53</v>
          </cell>
          <cell r="U1404">
            <v>2</v>
          </cell>
        </row>
        <row r="1405">
          <cell r="A1405" t="str">
            <v>FS5536-12-07</v>
          </cell>
          <cell r="B1405" t="str">
            <v>GS090594</v>
          </cell>
          <cell r="C1405">
            <v>21</v>
          </cell>
          <cell r="D1405" t="str">
            <v>GI091281</v>
          </cell>
          <cell r="E1405">
            <v>20090320</v>
          </cell>
          <cell r="F1405" t="str">
            <v>7038</v>
          </cell>
          <cell r="G1405" t="str">
            <v>JAECKEL ELEKTRONIK GMBH</v>
          </cell>
          <cell r="H1405" t="str">
            <v>STOCK SALES</v>
          </cell>
          <cell r="I1405">
            <v>85</v>
          </cell>
          <cell r="J1405" t="str">
            <v>Mar-2009</v>
          </cell>
          <cell r="K1405" t="str">
            <v>Mar-2009</v>
          </cell>
          <cell r="L1405" t="str">
            <v>GF</v>
          </cell>
          <cell r="M1405" t="str">
            <v>INVERTER</v>
          </cell>
          <cell r="N1405" t="str">
            <v>PCS</v>
          </cell>
          <cell r="O1405">
            <v>154</v>
          </cell>
          <cell r="P1405">
            <v>27</v>
          </cell>
          <cell r="Q1405" t="str">
            <v>SCHAFFNER</v>
          </cell>
          <cell r="R1405">
            <v>0</v>
          </cell>
          <cell r="S1405">
            <v>26.5</v>
          </cell>
          <cell r="T1405">
            <v>26.5</v>
          </cell>
          <cell r="U1405">
            <v>1</v>
          </cell>
        </row>
        <row r="1406">
          <cell r="A1406" t="str">
            <v>FS5536-12-07</v>
          </cell>
          <cell r="B1406" t="str">
            <v>GS091058</v>
          </cell>
          <cell r="C1406">
            <v>2</v>
          </cell>
          <cell r="D1406" t="str">
            <v>GI091304</v>
          </cell>
          <cell r="E1406">
            <v>20090323</v>
          </cell>
          <cell r="F1406" t="str">
            <v>4044</v>
          </cell>
          <cell r="G1406" t="str">
            <v>BIOGASANLAGE HOHENBERG-KRUSEMARK GMBH &amp; CO. KG</v>
          </cell>
          <cell r="H1406" t="str">
            <v>STOCK SALES</v>
          </cell>
          <cell r="I1406">
            <v>84</v>
          </cell>
          <cell r="J1406" t="str">
            <v>Mar-2009</v>
          </cell>
          <cell r="K1406" t="str">
            <v>Mar-2009</v>
          </cell>
          <cell r="L1406" t="str">
            <v>GF</v>
          </cell>
          <cell r="M1406" t="str">
            <v>INVERTER</v>
          </cell>
          <cell r="N1406" t="str">
            <v>PCS</v>
          </cell>
          <cell r="O1406">
            <v>154</v>
          </cell>
          <cell r="P1406">
            <v>27</v>
          </cell>
          <cell r="Q1406" t="str">
            <v>SCHAFFNER</v>
          </cell>
          <cell r="R1406">
            <v>0</v>
          </cell>
          <cell r="S1406">
            <v>26.5</v>
          </cell>
          <cell r="T1406">
            <v>26.5</v>
          </cell>
          <cell r="U1406">
            <v>1</v>
          </cell>
        </row>
        <row r="1407">
          <cell r="A1407" t="str">
            <v>FS5536-12-07</v>
          </cell>
          <cell r="B1407" t="str">
            <v>GS091069</v>
          </cell>
          <cell r="C1407">
            <v>2</v>
          </cell>
          <cell r="D1407" t="str">
            <v>GI091316</v>
          </cell>
          <cell r="E1407">
            <v>20090323</v>
          </cell>
          <cell r="F1407" t="str">
            <v>7781</v>
          </cell>
          <cell r="G1407" t="str">
            <v>ELEKTRO LETSCHE</v>
          </cell>
          <cell r="H1407" t="str">
            <v>STOCK SALES</v>
          </cell>
          <cell r="I1407">
            <v>82</v>
          </cell>
          <cell r="J1407" t="str">
            <v>Mar-2009</v>
          </cell>
          <cell r="K1407" t="str">
            <v>Mar-2009</v>
          </cell>
          <cell r="L1407" t="str">
            <v>GF</v>
          </cell>
          <cell r="M1407" t="str">
            <v>INVERTER</v>
          </cell>
          <cell r="N1407" t="str">
            <v>PCS</v>
          </cell>
          <cell r="O1407">
            <v>154</v>
          </cell>
          <cell r="P1407">
            <v>27</v>
          </cell>
          <cell r="Q1407" t="str">
            <v>SCHAFFNER</v>
          </cell>
          <cell r="R1407">
            <v>0</v>
          </cell>
          <cell r="S1407">
            <v>26.5</v>
          </cell>
          <cell r="T1407">
            <v>53</v>
          </cell>
          <cell r="U1407">
            <v>2</v>
          </cell>
        </row>
        <row r="1408">
          <cell r="A1408" t="str">
            <v>FS5536-12-07</v>
          </cell>
          <cell r="B1408" t="str">
            <v>GS091136</v>
          </cell>
          <cell r="C1408">
            <v>3</v>
          </cell>
          <cell r="D1408" t="str">
            <v>GI091428</v>
          </cell>
          <cell r="E1408">
            <v>20090326</v>
          </cell>
          <cell r="F1408" t="str">
            <v>4080</v>
          </cell>
          <cell r="G1408" t="str">
            <v>SIDE SERVICIO INDUSTRIAL DE ELECTRONICA SA</v>
          </cell>
          <cell r="H1408" t="str">
            <v>STOCK SALES</v>
          </cell>
          <cell r="I1408">
            <v>72</v>
          </cell>
          <cell r="J1408" t="str">
            <v>Mar-2009</v>
          </cell>
          <cell r="K1408" t="str">
            <v>Mar-2009</v>
          </cell>
          <cell r="L1408" t="str">
            <v>GF</v>
          </cell>
          <cell r="M1408" t="str">
            <v>INVERTER</v>
          </cell>
          <cell r="N1408" t="str">
            <v>PCS</v>
          </cell>
          <cell r="O1408">
            <v>154</v>
          </cell>
          <cell r="P1408">
            <v>27</v>
          </cell>
          <cell r="Q1408" t="str">
            <v>SCHAFFNER</v>
          </cell>
          <cell r="R1408">
            <v>0</v>
          </cell>
          <cell r="S1408">
            <v>26.5</v>
          </cell>
          <cell r="T1408">
            <v>265</v>
          </cell>
          <cell r="U1408">
            <v>10</v>
          </cell>
        </row>
        <row r="1409">
          <cell r="A1409" t="str">
            <v>FS5536-12-07</v>
          </cell>
          <cell r="B1409" t="str">
            <v>GS091142</v>
          </cell>
          <cell r="C1409">
            <v>3</v>
          </cell>
          <cell r="D1409" t="str">
            <v>GI091431</v>
          </cell>
          <cell r="E1409">
            <v>20090326</v>
          </cell>
          <cell r="F1409" t="str">
            <v>7274</v>
          </cell>
          <cell r="G1409" t="str">
            <v>SAM GMBH</v>
          </cell>
          <cell r="H1409" t="str">
            <v>STOCK SALES</v>
          </cell>
          <cell r="I1409">
            <v>68</v>
          </cell>
          <cell r="J1409" t="str">
            <v>Mar-2009</v>
          </cell>
          <cell r="K1409" t="str">
            <v>Mar-2009</v>
          </cell>
          <cell r="L1409" t="str">
            <v>GF</v>
          </cell>
          <cell r="M1409" t="str">
            <v>INVERTER</v>
          </cell>
          <cell r="N1409" t="str">
            <v>PCS</v>
          </cell>
          <cell r="O1409">
            <v>154</v>
          </cell>
          <cell r="P1409">
            <v>27</v>
          </cell>
          <cell r="Q1409" t="str">
            <v>SCHAFFNER</v>
          </cell>
          <cell r="R1409">
            <v>0</v>
          </cell>
          <cell r="S1409">
            <v>26.5</v>
          </cell>
          <cell r="T1409">
            <v>106</v>
          </cell>
          <cell r="U1409">
            <v>4</v>
          </cell>
        </row>
        <row r="1410">
          <cell r="A1410" t="str">
            <v>FS5536-12-07</v>
          </cell>
          <cell r="B1410" t="str">
            <v>GS091142</v>
          </cell>
          <cell r="C1410">
            <v>4</v>
          </cell>
          <cell r="D1410" t="str">
            <v>GI091431</v>
          </cell>
          <cell r="E1410">
            <v>20090326</v>
          </cell>
          <cell r="F1410" t="str">
            <v>7274</v>
          </cell>
          <cell r="G1410" t="str">
            <v>SAM GMBH</v>
          </cell>
          <cell r="H1410" t="str">
            <v>STOCK SALES</v>
          </cell>
          <cell r="I1410">
            <v>66</v>
          </cell>
          <cell r="J1410" t="str">
            <v>Mar-2009</v>
          </cell>
          <cell r="K1410" t="str">
            <v>Mar-2009</v>
          </cell>
          <cell r="L1410" t="str">
            <v>GF</v>
          </cell>
          <cell r="M1410" t="str">
            <v>INVERTER</v>
          </cell>
          <cell r="N1410" t="str">
            <v>PCS</v>
          </cell>
          <cell r="O1410">
            <v>154</v>
          </cell>
          <cell r="P1410">
            <v>27</v>
          </cell>
          <cell r="Q1410" t="str">
            <v>SCHAFFNER</v>
          </cell>
          <cell r="R1410">
            <v>0</v>
          </cell>
          <cell r="S1410">
            <v>26.5</v>
          </cell>
          <cell r="T1410">
            <v>53</v>
          </cell>
          <cell r="U1410">
            <v>2</v>
          </cell>
        </row>
        <row r="1411">
          <cell r="A1411" t="str">
            <v>FS5536-180-40</v>
          </cell>
          <cell r="B1411" t="str">
            <v>GS090854</v>
          </cell>
          <cell r="C1411">
            <v>8</v>
          </cell>
          <cell r="D1411" t="str">
            <v>GI091129</v>
          </cell>
          <cell r="E1411">
            <v>20090310</v>
          </cell>
          <cell r="F1411" t="str">
            <v>4450</v>
          </cell>
          <cell r="G1411" t="str">
            <v>FUJI ELECTRIC FA SUCURSAL EN ESPA?A</v>
          </cell>
          <cell r="H1411" t="str">
            <v>STOCK SALES</v>
          </cell>
          <cell r="I1411">
            <v>30</v>
          </cell>
          <cell r="J1411" t="str">
            <v>Mar-2009</v>
          </cell>
          <cell r="K1411" t="str">
            <v>Mar-2009</v>
          </cell>
          <cell r="L1411" t="str">
            <v>GF</v>
          </cell>
          <cell r="M1411" t="str">
            <v>INVERTER</v>
          </cell>
          <cell r="N1411" t="str">
            <v>PCS</v>
          </cell>
          <cell r="O1411">
            <v>37</v>
          </cell>
          <cell r="P1411">
            <v>182</v>
          </cell>
          <cell r="Q1411" t="str">
            <v>SCHAFFNER</v>
          </cell>
          <cell r="R1411">
            <v>0</v>
          </cell>
          <cell r="S1411">
            <v>182</v>
          </cell>
          <cell r="T1411">
            <v>1274</v>
          </cell>
          <cell r="U1411">
            <v>7</v>
          </cell>
        </row>
        <row r="1412">
          <cell r="A1412" t="str">
            <v>FS5536-250-99</v>
          </cell>
          <cell r="B1412" t="str">
            <v>GS090990</v>
          </cell>
          <cell r="C1412">
            <v>1</v>
          </cell>
          <cell r="D1412" t="str">
            <v>GI091216</v>
          </cell>
          <cell r="E1412">
            <v>20090317</v>
          </cell>
          <cell r="F1412" t="str">
            <v>1301</v>
          </cell>
          <cell r="G1412" t="str">
            <v>MVR - MOTORI, VENTILATORI, RIDUTTORI S.R.L.</v>
          </cell>
          <cell r="H1412" t="str">
            <v>STOCK SALES</v>
          </cell>
          <cell r="I1412">
            <v>5</v>
          </cell>
          <cell r="J1412" t="str">
            <v>Mar-2009</v>
          </cell>
          <cell r="K1412" t="str">
            <v>Mar-2009</v>
          </cell>
          <cell r="L1412" t="str">
            <v>GF</v>
          </cell>
          <cell r="M1412" t="str">
            <v>INVERTER</v>
          </cell>
          <cell r="N1412" t="str">
            <v>PCS</v>
          </cell>
          <cell r="O1412">
            <v>6</v>
          </cell>
          <cell r="P1412">
            <v>261</v>
          </cell>
          <cell r="Q1412" t="str">
            <v>SCHAFFNER</v>
          </cell>
          <cell r="R1412">
            <v>0</v>
          </cell>
          <cell r="S1412">
            <v>261.25</v>
          </cell>
          <cell r="T1412">
            <v>261.25</v>
          </cell>
          <cell r="U1412">
            <v>1</v>
          </cell>
        </row>
        <row r="1413">
          <cell r="A1413" t="str">
            <v>FS5536-250-99-1</v>
          </cell>
          <cell r="B1413" t="str">
            <v>GS090795</v>
          </cell>
          <cell r="C1413">
            <v>7</v>
          </cell>
          <cell r="D1413" t="str">
            <v>GI091357</v>
          </cell>
          <cell r="E1413">
            <v>20090324</v>
          </cell>
          <cell r="F1413" t="str">
            <v>7532</v>
          </cell>
          <cell r="G1413" t="str">
            <v>GEA GRASSO GMBH HALLE</v>
          </cell>
          <cell r="H1413" t="str">
            <v>STOCK SALES</v>
          </cell>
          <cell r="I1413">
            <v>4</v>
          </cell>
          <cell r="J1413" t="str">
            <v>Mar-2009</v>
          </cell>
          <cell r="K1413" t="str">
            <v>Mar-2009</v>
          </cell>
          <cell r="L1413" t="str">
            <v>GF</v>
          </cell>
          <cell r="M1413" t="str">
            <v>INVERTER</v>
          </cell>
          <cell r="N1413" t="str">
            <v>PCS</v>
          </cell>
          <cell r="O1413">
            <v>5</v>
          </cell>
          <cell r="P1413">
            <v>343</v>
          </cell>
          <cell r="Q1413" t="str">
            <v>SCHAFFNER</v>
          </cell>
          <cell r="R1413">
            <v>0</v>
          </cell>
          <cell r="S1413">
            <v>343</v>
          </cell>
          <cell r="T1413">
            <v>343</v>
          </cell>
          <cell r="U1413">
            <v>1</v>
          </cell>
        </row>
        <row r="1414">
          <cell r="A1414" t="str">
            <v>FS5536-35-07</v>
          </cell>
          <cell r="B1414" t="str">
            <v>GS090736</v>
          </cell>
          <cell r="C1414">
            <v>1</v>
          </cell>
          <cell r="D1414" t="str">
            <v>GI090926</v>
          </cell>
          <cell r="E1414">
            <v>20090302</v>
          </cell>
          <cell r="F1414" t="str">
            <v>4450</v>
          </cell>
          <cell r="G1414" t="str">
            <v>FUJI ELECTRIC FA SUCURSAL EN ESPA?A</v>
          </cell>
          <cell r="H1414" t="str">
            <v>STOCK SALES</v>
          </cell>
          <cell r="I1414">
            <v>6</v>
          </cell>
          <cell r="J1414" t="str">
            <v>Mar-2009</v>
          </cell>
          <cell r="K1414" t="str">
            <v>Mar-2009</v>
          </cell>
          <cell r="L1414" t="str">
            <v>GF</v>
          </cell>
          <cell r="M1414" t="str">
            <v>INVERTER</v>
          </cell>
          <cell r="N1414" t="str">
            <v>PCS</v>
          </cell>
          <cell r="O1414">
            <v>12</v>
          </cell>
          <cell r="P1414">
            <v>36</v>
          </cell>
          <cell r="Q1414" t="str">
            <v>SCHAFFNER</v>
          </cell>
          <cell r="R1414">
            <v>0</v>
          </cell>
          <cell r="S1414">
            <v>36.200000000000003</v>
          </cell>
          <cell r="T1414">
            <v>217.2</v>
          </cell>
          <cell r="U1414">
            <v>6</v>
          </cell>
        </row>
        <row r="1415">
          <cell r="A1415" t="str">
            <v>FS5536-35-07</v>
          </cell>
          <cell r="B1415" t="str">
            <v>GS090348</v>
          </cell>
          <cell r="C1415">
            <v>10</v>
          </cell>
          <cell r="D1415" t="str">
            <v>GI091116</v>
          </cell>
          <cell r="E1415">
            <v>20090309</v>
          </cell>
          <cell r="F1415" t="str">
            <v>4380</v>
          </cell>
          <cell r="G1415" t="str">
            <v>AMTEK,  SPOL. S R.0.</v>
          </cell>
          <cell r="H1415" t="str">
            <v>STOCK SALES</v>
          </cell>
          <cell r="I1415">
            <v>192</v>
          </cell>
          <cell r="J1415" t="str">
            <v>Mar-2009</v>
          </cell>
          <cell r="K1415" t="str">
            <v>Mar-2009</v>
          </cell>
          <cell r="L1415" t="str">
            <v>GF</v>
          </cell>
          <cell r="M1415" t="str">
            <v>INVERTER</v>
          </cell>
          <cell r="N1415" t="str">
            <v>PCS</v>
          </cell>
          <cell r="O1415">
            <v>12</v>
          </cell>
          <cell r="P1415">
            <v>36</v>
          </cell>
          <cell r="Q1415" t="str">
            <v>SCHAFFNER</v>
          </cell>
          <cell r="R1415">
            <v>0</v>
          </cell>
          <cell r="S1415">
            <v>36.200000000000003</v>
          </cell>
          <cell r="T1415">
            <v>217.2</v>
          </cell>
          <cell r="U1415">
            <v>6</v>
          </cell>
        </row>
        <row r="1416">
          <cell r="A1416" t="str">
            <v>FS5536-35-07</v>
          </cell>
          <cell r="B1416" t="str">
            <v>GS090348</v>
          </cell>
          <cell r="C1416">
            <v>10</v>
          </cell>
          <cell r="D1416" t="str">
            <v>GI091190</v>
          </cell>
          <cell r="E1416">
            <v>20090309</v>
          </cell>
          <cell r="F1416" t="str">
            <v>4380</v>
          </cell>
          <cell r="G1416" t="str">
            <v>AMTEK,  SPOL. S R.0.</v>
          </cell>
          <cell r="H1416" t="str">
            <v>STOCK SALES</v>
          </cell>
          <cell r="I1416">
            <v>191</v>
          </cell>
          <cell r="J1416" t="str">
            <v>Mar-2009</v>
          </cell>
          <cell r="K1416" t="str">
            <v>Mar-2009</v>
          </cell>
          <cell r="L1416" t="str">
            <v>GF</v>
          </cell>
          <cell r="M1416" t="str">
            <v>INVERTER</v>
          </cell>
          <cell r="N1416" t="str">
            <v>PCS</v>
          </cell>
          <cell r="O1416">
            <v>12</v>
          </cell>
          <cell r="P1416">
            <v>36</v>
          </cell>
          <cell r="Q1416" t="str">
            <v>SCHAFFNER</v>
          </cell>
          <cell r="R1416">
            <v>0</v>
          </cell>
          <cell r="S1416">
            <v>36.200000000000003</v>
          </cell>
          <cell r="T1416">
            <v>36.200000000000003</v>
          </cell>
          <cell r="U1416">
            <v>1</v>
          </cell>
        </row>
        <row r="1417">
          <cell r="A1417" t="str">
            <v>FS5536-35-07</v>
          </cell>
          <cell r="B1417" t="str">
            <v>GS090852</v>
          </cell>
          <cell r="C1417">
            <v>5</v>
          </cell>
          <cell r="D1417" t="str">
            <v>GI091125</v>
          </cell>
          <cell r="E1417">
            <v>20090310</v>
          </cell>
          <cell r="F1417" t="str">
            <v>7489</v>
          </cell>
          <cell r="G1417" t="str">
            <v>ALPHA MOTION S. A.</v>
          </cell>
          <cell r="H1417" t="str">
            <v>STOCK SALES</v>
          </cell>
          <cell r="I1417">
            <v>183</v>
          </cell>
          <cell r="J1417" t="str">
            <v>Mar-2009</v>
          </cell>
          <cell r="K1417" t="str">
            <v>Mar-2009</v>
          </cell>
          <cell r="L1417" t="str">
            <v>GF</v>
          </cell>
          <cell r="M1417" t="str">
            <v>INVERTER</v>
          </cell>
          <cell r="N1417" t="str">
            <v>PCS</v>
          </cell>
          <cell r="O1417">
            <v>12</v>
          </cell>
          <cell r="P1417">
            <v>36</v>
          </cell>
          <cell r="Q1417" t="str">
            <v>SCHAFFNER</v>
          </cell>
          <cell r="R1417">
            <v>0</v>
          </cell>
          <cell r="S1417">
            <v>36.200000000000003</v>
          </cell>
          <cell r="T1417">
            <v>289.60000000000002</v>
          </cell>
          <cell r="U1417">
            <v>8</v>
          </cell>
        </row>
        <row r="1418">
          <cell r="A1418" t="str">
            <v>FS5536-35-07</v>
          </cell>
          <cell r="B1418" t="str">
            <v>GS090858</v>
          </cell>
          <cell r="C1418">
            <v>3</v>
          </cell>
          <cell r="D1418" t="str">
            <v>GI091127</v>
          </cell>
          <cell r="E1418">
            <v>20090310</v>
          </cell>
          <cell r="F1418" t="str">
            <v>7536</v>
          </cell>
          <cell r="G1418" t="str">
            <v>ANTRIEBS TECHNIK N?RNBERGER GMBH</v>
          </cell>
          <cell r="H1418" t="str">
            <v>STOCK SALES</v>
          </cell>
          <cell r="I1418">
            <v>182</v>
          </cell>
          <cell r="J1418" t="str">
            <v>Mar-2009</v>
          </cell>
          <cell r="K1418" t="str">
            <v>Mar-2009</v>
          </cell>
          <cell r="L1418" t="str">
            <v>GF</v>
          </cell>
          <cell r="M1418" t="str">
            <v>INVERTER</v>
          </cell>
          <cell r="N1418" t="str">
            <v>PCS</v>
          </cell>
          <cell r="O1418">
            <v>12</v>
          </cell>
          <cell r="P1418">
            <v>36</v>
          </cell>
          <cell r="Q1418" t="str">
            <v>SCHAFFNER</v>
          </cell>
          <cell r="R1418">
            <v>0</v>
          </cell>
          <cell r="S1418">
            <v>36.200000000000003</v>
          </cell>
          <cell r="T1418">
            <v>36.200000000000003</v>
          </cell>
          <cell r="U1418">
            <v>1</v>
          </cell>
        </row>
        <row r="1419">
          <cell r="A1419" t="str">
            <v>FS5536-35-07</v>
          </cell>
          <cell r="B1419" t="str">
            <v>GS090832</v>
          </cell>
          <cell r="C1419">
            <v>2</v>
          </cell>
          <cell r="D1419" t="str">
            <v>GI091130</v>
          </cell>
          <cell r="E1419">
            <v>20090310</v>
          </cell>
          <cell r="F1419" t="str">
            <v>7412</v>
          </cell>
          <cell r="G1419" t="str">
            <v>BOLIN TECHNOLOGIES GMBH</v>
          </cell>
          <cell r="H1419" t="str">
            <v>STOCK SALES</v>
          </cell>
          <cell r="I1419">
            <v>176</v>
          </cell>
          <cell r="J1419" t="str">
            <v>Mar-2009</v>
          </cell>
          <cell r="K1419" t="str">
            <v>Mar-2009</v>
          </cell>
          <cell r="L1419" t="str">
            <v>GF</v>
          </cell>
          <cell r="M1419" t="str">
            <v>INVERTER</v>
          </cell>
          <cell r="N1419" t="str">
            <v>PCS</v>
          </cell>
          <cell r="O1419">
            <v>12</v>
          </cell>
          <cell r="P1419">
            <v>36</v>
          </cell>
          <cell r="Q1419" t="str">
            <v>SCHAFFNER</v>
          </cell>
          <cell r="R1419">
            <v>0</v>
          </cell>
          <cell r="S1419">
            <v>36.200000000000003</v>
          </cell>
          <cell r="T1419">
            <v>217.2</v>
          </cell>
          <cell r="U1419">
            <v>6</v>
          </cell>
        </row>
        <row r="1420">
          <cell r="A1420" t="str">
            <v>FS5536-35-07</v>
          </cell>
          <cell r="B1420" t="str">
            <v>GS090594</v>
          </cell>
          <cell r="C1420">
            <v>24</v>
          </cell>
          <cell r="D1420" t="str">
            <v>GI091281</v>
          </cell>
          <cell r="E1420">
            <v>20090320</v>
          </cell>
          <cell r="F1420" t="str">
            <v>7038</v>
          </cell>
          <cell r="G1420" t="str">
            <v>JAECKEL ELEKTRONIK GMBH</v>
          </cell>
          <cell r="H1420" t="str">
            <v>STOCK SALES</v>
          </cell>
          <cell r="I1420">
            <v>106</v>
          </cell>
          <cell r="J1420" t="str">
            <v>Mar-2009</v>
          </cell>
          <cell r="K1420" t="str">
            <v>Mar-2009</v>
          </cell>
          <cell r="L1420" t="str">
            <v>GF</v>
          </cell>
          <cell r="M1420" t="str">
            <v>INVERTER</v>
          </cell>
          <cell r="N1420" t="str">
            <v>PCS</v>
          </cell>
          <cell r="O1420">
            <v>12</v>
          </cell>
          <cell r="P1420">
            <v>36</v>
          </cell>
          <cell r="Q1420" t="str">
            <v>SCHAFFNER</v>
          </cell>
          <cell r="R1420">
            <v>0</v>
          </cell>
          <cell r="S1420">
            <v>36.202199999999998</v>
          </cell>
          <cell r="T1420">
            <v>108.60659999999999</v>
          </cell>
          <cell r="U1420">
            <v>3</v>
          </cell>
        </row>
        <row r="1421">
          <cell r="A1421" t="str">
            <v>FS5536-35-07</v>
          </cell>
          <cell r="B1421" t="str">
            <v>GS091069</v>
          </cell>
          <cell r="C1421">
            <v>4</v>
          </cell>
          <cell r="D1421" t="str">
            <v>GI091316</v>
          </cell>
          <cell r="E1421">
            <v>20090323</v>
          </cell>
          <cell r="F1421" t="str">
            <v>7781</v>
          </cell>
          <cell r="G1421" t="str">
            <v>ELEKTRO LETSCHE</v>
          </cell>
          <cell r="H1421" t="str">
            <v>STOCK SALES</v>
          </cell>
          <cell r="I1421">
            <v>104</v>
          </cell>
          <cell r="J1421" t="str">
            <v>Mar-2009</v>
          </cell>
          <cell r="K1421" t="str">
            <v>Mar-2009</v>
          </cell>
          <cell r="L1421" t="str">
            <v>GF</v>
          </cell>
          <cell r="M1421" t="str">
            <v>INVERTER</v>
          </cell>
          <cell r="N1421" t="str">
            <v>PCS</v>
          </cell>
          <cell r="O1421">
            <v>12</v>
          </cell>
          <cell r="P1421">
            <v>36</v>
          </cell>
          <cell r="Q1421" t="str">
            <v>SCHAFFNER</v>
          </cell>
          <cell r="R1421">
            <v>0</v>
          </cell>
          <cell r="S1421">
            <v>36.202199999999998</v>
          </cell>
          <cell r="T1421">
            <v>72.404399999999995</v>
          </cell>
          <cell r="U1421">
            <v>2</v>
          </cell>
        </row>
        <row r="1422">
          <cell r="A1422" t="str">
            <v>FS5536-35-07</v>
          </cell>
          <cell r="B1422" t="str">
            <v>GS091069</v>
          </cell>
          <cell r="C1422">
            <v>6</v>
          </cell>
          <cell r="D1422" t="str">
            <v>GI091316</v>
          </cell>
          <cell r="E1422">
            <v>20090323</v>
          </cell>
          <cell r="F1422" t="str">
            <v>7781</v>
          </cell>
          <cell r="G1422" t="str">
            <v>ELEKTRO LETSCHE</v>
          </cell>
          <cell r="H1422" t="str">
            <v>STOCK SALES</v>
          </cell>
          <cell r="I1422">
            <v>100</v>
          </cell>
          <cell r="J1422" t="str">
            <v>Mar-2009</v>
          </cell>
          <cell r="K1422" t="str">
            <v>Mar-2009</v>
          </cell>
          <cell r="L1422" t="str">
            <v>GF</v>
          </cell>
          <cell r="M1422" t="str">
            <v>INVERTER</v>
          </cell>
          <cell r="N1422" t="str">
            <v>PCS</v>
          </cell>
          <cell r="O1422">
            <v>12</v>
          </cell>
          <cell r="P1422">
            <v>36</v>
          </cell>
          <cell r="Q1422" t="str">
            <v>SCHAFFNER</v>
          </cell>
          <cell r="R1422">
            <v>0</v>
          </cell>
          <cell r="S1422">
            <v>36.202199999999998</v>
          </cell>
          <cell r="T1422">
            <v>144.80879999999999</v>
          </cell>
          <cell r="U1422">
            <v>4</v>
          </cell>
        </row>
        <row r="1423">
          <cell r="A1423" t="str">
            <v>FS5536-35-07</v>
          </cell>
          <cell r="B1423" t="str">
            <v>GS091115</v>
          </cell>
          <cell r="C1423">
            <v>1</v>
          </cell>
          <cell r="D1423" t="str">
            <v>GI091375</v>
          </cell>
          <cell r="E1423">
            <v>20090324</v>
          </cell>
          <cell r="F1423" t="str">
            <v>4380</v>
          </cell>
          <cell r="G1423" t="str">
            <v>AMTEK,  SPOL. S R.0.</v>
          </cell>
          <cell r="H1423" t="str">
            <v>STOCK SALES</v>
          </cell>
          <cell r="I1423">
            <v>97</v>
          </cell>
          <cell r="J1423" t="str">
            <v>Mar-2009</v>
          </cell>
          <cell r="K1423" t="str">
            <v>Mar-2009</v>
          </cell>
          <cell r="L1423" t="str">
            <v>GF</v>
          </cell>
          <cell r="M1423" t="str">
            <v>INVERTER</v>
          </cell>
          <cell r="N1423" t="str">
            <v>PCS</v>
          </cell>
          <cell r="O1423">
            <v>12</v>
          </cell>
          <cell r="P1423">
            <v>36</v>
          </cell>
          <cell r="Q1423" t="str">
            <v>SCHAFFNER</v>
          </cell>
          <cell r="R1423">
            <v>0</v>
          </cell>
          <cell r="S1423">
            <v>36.202199999999998</v>
          </cell>
          <cell r="T1423">
            <v>144.80879999999999</v>
          </cell>
          <cell r="U1423">
            <v>4</v>
          </cell>
        </row>
        <row r="1424">
          <cell r="A1424" t="str">
            <v>FS5536-35-07</v>
          </cell>
          <cell r="B1424" t="str">
            <v>GS090992</v>
          </cell>
          <cell r="C1424">
            <v>7</v>
          </cell>
          <cell r="D1424" t="str">
            <v>GI091368</v>
          </cell>
          <cell r="E1424">
            <v>20090324</v>
          </cell>
          <cell r="F1424" t="str">
            <v>7489</v>
          </cell>
          <cell r="G1424" t="str">
            <v>ALPHA MOTION S. A.</v>
          </cell>
          <cell r="H1424" t="str">
            <v>STOCK SALES</v>
          </cell>
          <cell r="I1424">
            <v>89</v>
          </cell>
          <cell r="J1424" t="str">
            <v>Mar-2009</v>
          </cell>
          <cell r="K1424" t="str">
            <v>Mar-2009</v>
          </cell>
          <cell r="L1424" t="str">
            <v>GF</v>
          </cell>
          <cell r="M1424" t="str">
            <v>INVERTER</v>
          </cell>
          <cell r="N1424" t="str">
            <v>PCS</v>
          </cell>
          <cell r="O1424">
            <v>12</v>
          </cell>
          <cell r="P1424">
            <v>36</v>
          </cell>
          <cell r="Q1424" t="str">
            <v>SCHAFFNER</v>
          </cell>
          <cell r="R1424">
            <v>0</v>
          </cell>
          <cell r="S1424">
            <v>36.202199999999998</v>
          </cell>
          <cell r="T1424">
            <v>289.61759999999998</v>
          </cell>
          <cell r="U1424">
            <v>8</v>
          </cell>
        </row>
        <row r="1425">
          <cell r="A1425" t="str">
            <v>FS5536-35-07</v>
          </cell>
          <cell r="B1425" t="str">
            <v>GS090927</v>
          </cell>
          <cell r="C1425">
            <v>1</v>
          </cell>
          <cell r="D1425" t="str">
            <v>GI091146</v>
          </cell>
          <cell r="E1425">
            <v>20090324</v>
          </cell>
          <cell r="F1425" t="str">
            <v>4450</v>
          </cell>
          <cell r="G1425" t="str">
            <v>FUJI ELECTRIC FA SUCURSAL EN ESPA?A</v>
          </cell>
          <cell r="H1425" t="str">
            <v>STOCK SALES</v>
          </cell>
          <cell r="I1425">
            <v>65</v>
          </cell>
          <cell r="J1425" t="str">
            <v>Mar-2009</v>
          </cell>
          <cell r="K1425" t="str">
            <v>Mar-2009</v>
          </cell>
          <cell r="L1425" t="str">
            <v>GF</v>
          </cell>
          <cell r="M1425" t="str">
            <v>INVERTER</v>
          </cell>
          <cell r="N1425" t="str">
            <v>PCS</v>
          </cell>
          <cell r="O1425">
            <v>12</v>
          </cell>
          <cell r="P1425">
            <v>36</v>
          </cell>
          <cell r="Q1425" t="str">
            <v>SCHAFFNER</v>
          </cell>
          <cell r="R1425">
            <v>0</v>
          </cell>
          <cell r="S1425">
            <v>36.202199999999998</v>
          </cell>
          <cell r="T1425">
            <v>868.85279999999989</v>
          </cell>
          <cell r="U1425">
            <v>24</v>
          </cell>
        </row>
        <row r="1426">
          <cell r="A1426" t="str">
            <v>FS5536-35-07</v>
          </cell>
          <cell r="B1426" t="str">
            <v>GS090736</v>
          </cell>
          <cell r="C1426">
            <v>1</v>
          </cell>
          <cell r="D1426" t="str">
            <v>GI091277</v>
          </cell>
          <cell r="E1426">
            <v>20090324</v>
          </cell>
          <cell r="F1426" t="str">
            <v>4450</v>
          </cell>
          <cell r="G1426" t="str">
            <v>FUJI ELECTRIC FA SUCURSAL EN ESPA?A</v>
          </cell>
          <cell r="H1426" t="str">
            <v>STOCK SALES</v>
          </cell>
          <cell r="I1426">
            <v>61</v>
          </cell>
          <cell r="J1426" t="str">
            <v>Mar-2009</v>
          </cell>
          <cell r="K1426" t="str">
            <v>Mar-2009</v>
          </cell>
          <cell r="L1426" t="str">
            <v>GF</v>
          </cell>
          <cell r="M1426" t="str">
            <v>INVERTER</v>
          </cell>
          <cell r="N1426" t="str">
            <v>PCS</v>
          </cell>
          <cell r="O1426">
            <v>12</v>
          </cell>
          <cell r="P1426">
            <v>36</v>
          </cell>
          <cell r="Q1426" t="str">
            <v>SCHAFFNER</v>
          </cell>
          <cell r="R1426">
            <v>0</v>
          </cell>
          <cell r="S1426">
            <v>36.202199999999998</v>
          </cell>
          <cell r="T1426">
            <v>144.80879999999999</v>
          </cell>
          <cell r="U1426">
            <v>4</v>
          </cell>
        </row>
        <row r="1427">
          <cell r="A1427" t="str">
            <v>FS5536-35-07</v>
          </cell>
          <cell r="B1427" t="str">
            <v>GS091116</v>
          </cell>
          <cell r="C1427">
            <v>8</v>
          </cell>
          <cell r="D1427" t="str">
            <v>GI091396</v>
          </cell>
          <cell r="E1427">
            <v>20090326</v>
          </cell>
          <cell r="F1427" t="str">
            <v>4380</v>
          </cell>
          <cell r="G1427" t="str">
            <v>AMTEK,  SPOL. S R.0.</v>
          </cell>
          <cell r="H1427" t="str">
            <v>STOCK SALES</v>
          </cell>
          <cell r="I1427">
            <v>57</v>
          </cell>
          <cell r="J1427" t="str">
            <v>Mar-2009</v>
          </cell>
          <cell r="K1427" t="str">
            <v>Mar-2009</v>
          </cell>
          <cell r="L1427" t="str">
            <v>GF</v>
          </cell>
          <cell r="M1427" t="str">
            <v>INVERTER</v>
          </cell>
          <cell r="N1427" t="str">
            <v>PCS</v>
          </cell>
          <cell r="O1427">
            <v>12</v>
          </cell>
          <cell r="P1427">
            <v>36</v>
          </cell>
          <cell r="Q1427" t="str">
            <v>SCHAFFNER</v>
          </cell>
          <cell r="R1427">
            <v>0</v>
          </cell>
          <cell r="S1427">
            <v>36.202199999999998</v>
          </cell>
          <cell r="T1427">
            <v>144.80879999999999</v>
          </cell>
          <cell r="U1427">
            <v>4</v>
          </cell>
        </row>
        <row r="1428">
          <cell r="A1428" t="str">
            <v>FS5536-35-07</v>
          </cell>
          <cell r="B1428" t="str">
            <v>GS091129</v>
          </cell>
          <cell r="C1428">
            <v>11</v>
          </cell>
          <cell r="D1428" t="str">
            <v>GI091393</v>
          </cell>
          <cell r="E1428">
            <v>20090326</v>
          </cell>
          <cell r="F1428" t="str">
            <v>7489</v>
          </cell>
          <cell r="G1428" t="str">
            <v>ALPHA MOTION S. A.</v>
          </cell>
          <cell r="H1428" t="str">
            <v>STOCK SALES</v>
          </cell>
          <cell r="I1428">
            <v>49</v>
          </cell>
          <cell r="J1428" t="str">
            <v>Mar-2009</v>
          </cell>
          <cell r="K1428" t="str">
            <v>Mar-2009</v>
          </cell>
          <cell r="L1428" t="str">
            <v>GF</v>
          </cell>
          <cell r="M1428" t="str">
            <v>INVERTER</v>
          </cell>
          <cell r="N1428" t="str">
            <v>PCS</v>
          </cell>
          <cell r="O1428">
            <v>12</v>
          </cell>
          <cell r="P1428">
            <v>36</v>
          </cell>
          <cell r="Q1428" t="str">
            <v>SCHAFFNER</v>
          </cell>
          <cell r="R1428">
            <v>0</v>
          </cell>
          <cell r="S1428">
            <v>36.202199999999998</v>
          </cell>
          <cell r="T1428">
            <v>289.61759999999998</v>
          </cell>
          <cell r="U1428">
            <v>8</v>
          </cell>
        </row>
        <row r="1429">
          <cell r="A1429" t="str">
            <v>FS5536-35-07</v>
          </cell>
          <cell r="B1429" t="str">
            <v>GS091133</v>
          </cell>
          <cell r="C1429">
            <v>2</v>
          </cell>
          <cell r="D1429" t="str">
            <v>GI091406</v>
          </cell>
          <cell r="E1429">
            <v>20090326</v>
          </cell>
          <cell r="F1429" t="str">
            <v>7412</v>
          </cell>
          <cell r="G1429" t="str">
            <v>BOLIN TECHNOLOGIES GMBH</v>
          </cell>
          <cell r="H1429" t="str">
            <v>STOCK SALES</v>
          </cell>
          <cell r="I1429">
            <v>47</v>
          </cell>
          <cell r="J1429" t="str">
            <v>Mar-2009</v>
          </cell>
          <cell r="K1429" t="str">
            <v>Mar-2009</v>
          </cell>
          <cell r="L1429" t="str">
            <v>GF</v>
          </cell>
          <cell r="M1429" t="str">
            <v>INVERTER</v>
          </cell>
          <cell r="N1429" t="str">
            <v>PCS</v>
          </cell>
          <cell r="O1429">
            <v>12</v>
          </cell>
          <cell r="P1429">
            <v>36</v>
          </cell>
          <cell r="Q1429" t="str">
            <v>SCHAFFNER</v>
          </cell>
          <cell r="R1429">
            <v>0</v>
          </cell>
          <cell r="S1429">
            <v>36.202199999999998</v>
          </cell>
          <cell r="T1429">
            <v>72.404399999999995</v>
          </cell>
          <cell r="U1429">
            <v>2</v>
          </cell>
        </row>
        <row r="1430">
          <cell r="A1430" t="str">
            <v>FS5536-35-07</v>
          </cell>
          <cell r="B1430" t="str">
            <v>GS091177</v>
          </cell>
          <cell r="C1430">
            <v>4</v>
          </cell>
          <cell r="D1430" t="str">
            <v>GI091468</v>
          </cell>
          <cell r="E1430">
            <v>20090330</v>
          </cell>
          <cell r="F1430" t="str">
            <v>4080</v>
          </cell>
          <cell r="G1430" t="str">
            <v>SIDE SERVICIO INDUSTRIAL DE ELECTRONICA SA</v>
          </cell>
          <cell r="H1430" t="str">
            <v>STOCK SALES</v>
          </cell>
          <cell r="I1430">
            <v>90</v>
          </cell>
          <cell r="J1430" t="str">
            <v>Mar-2009</v>
          </cell>
          <cell r="K1430" t="str">
            <v>Mar-2009</v>
          </cell>
          <cell r="L1430" t="str">
            <v>GF</v>
          </cell>
          <cell r="M1430" t="str">
            <v>INVERTER</v>
          </cell>
          <cell r="N1430" t="str">
            <v>PCS</v>
          </cell>
          <cell r="O1430">
            <v>12</v>
          </cell>
          <cell r="P1430">
            <v>36</v>
          </cell>
          <cell r="Q1430" t="str">
            <v>SCHAFFNER</v>
          </cell>
          <cell r="R1430">
            <v>0</v>
          </cell>
          <cell r="S1430">
            <v>36.201099999999997</v>
          </cell>
          <cell r="T1430">
            <v>181.00549999999998</v>
          </cell>
          <cell r="U1430">
            <v>5</v>
          </cell>
        </row>
        <row r="1431">
          <cell r="A1431" t="str">
            <v>FS5536-35-07</v>
          </cell>
          <cell r="B1431" t="str">
            <v>GS091117</v>
          </cell>
          <cell r="C1431">
            <v>3</v>
          </cell>
          <cell r="D1431" t="str">
            <v>GI091463</v>
          </cell>
          <cell r="E1431">
            <v>20090330</v>
          </cell>
          <cell r="F1431" t="str">
            <v>4050</v>
          </cell>
          <cell r="G1431" t="str">
            <v>DEUTSCHE LEASING F?R SPARKASSEN UND MITTELSTAND GMBH</v>
          </cell>
          <cell r="H1431" t="str">
            <v>STOCK SALES</v>
          </cell>
          <cell r="I1431">
            <v>40</v>
          </cell>
          <cell r="J1431" t="str">
            <v>Mar-2009</v>
          </cell>
          <cell r="K1431" t="str">
            <v>Mar-2009</v>
          </cell>
          <cell r="L1431" t="str">
            <v>GF</v>
          </cell>
          <cell r="M1431" t="str">
            <v>INVERTER</v>
          </cell>
          <cell r="N1431" t="str">
            <v>PCS</v>
          </cell>
          <cell r="O1431">
            <v>12</v>
          </cell>
          <cell r="P1431">
            <v>36</v>
          </cell>
          <cell r="Q1431" t="str">
            <v>SCHAFFNER</v>
          </cell>
          <cell r="R1431">
            <v>0</v>
          </cell>
          <cell r="S1431">
            <v>36.201099999999997</v>
          </cell>
          <cell r="T1431">
            <v>1810.0550000000001</v>
          </cell>
          <cell r="U1431">
            <v>50</v>
          </cell>
        </row>
        <row r="1432">
          <cell r="A1432" t="str">
            <v>FS5536-50-07</v>
          </cell>
          <cell r="B1432" t="str">
            <v>GS091169</v>
          </cell>
          <cell r="C1432">
            <v>2</v>
          </cell>
          <cell r="D1432" t="str">
            <v>GI091458</v>
          </cell>
          <cell r="E1432">
            <v>20090327</v>
          </cell>
          <cell r="F1432" t="str">
            <v>7955</v>
          </cell>
          <cell r="G1432" t="str">
            <v>STREISAL GMBH</v>
          </cell>
          <cell r="H1432" t="str">
            <v>STOCK SALES</v>
          </cell>
          <cell r="I1432">
            <v>253</v>
          </cell>
          <cell r="J1432" t="str">
            <v>Mar-2009</v>
          </cell>
          <cell r="K1432" t="str">
            <v>Mar-2009</v>
          </cell>
          <cell r="L1432" t="str">
            <v>GF</v>
          </cell>
          <cell r="M1432" t="str">
            <v>INVERTER</v>
          </cell>
          <cell r="N1432" t="str">
            <v>PCS</v>
          </cell>
          <cell r="O1432">
            <v>304</v>
          </cell>
          <cell r="P1432">
            <v>47</v>
          </cell>
          <cell r="Q1432" t="str">
            <v>SCHAFFNER</v>
          </cell>
          <cell r="R1432">
            <v>0</v>
          </cell>
          <cell r="S1432">
            <v>46.548200000000001</v>
          </cell>
          <cell r="T1432">
            <v>46.548200000000001</v>
          </cell>
          <cell r="U1432">
            <v>1</v>
          </cell>
        </row>
        <row r="1433">
          <cell r="A1433" t="str">
            <v>FS5536-50-07</v>
          </cell>
          <cell r="B1433" t="str">
            <v>GS091180</v>
          </cell>
          <cell r="C1433">
            <v>4</v>
          </cell>
          <cell r="D1433" t="str">
            <v>GI091469</v>
          </cell>
          <cell r="E1433">
            <v>20090330</v>
          </cell>
          <cell r="F1433" t="str">
            <v>4380</v>
          </cell>
          <cell r="G1433" t="str">
            <v>AMTEK,  SPOL. S R.0.</v>
          </cell>
          <cell r="H1433" t="str">
            <v>STOCK SALES</v>
          </cell>
          <cell r="I1433">
            <v>251</v>
          </cell>
          <cell r="J1433" t="str">
            <v>Mar-2009</v>
          </cell>
          <cell r="K1433" t="str">
            <v>Mar-2009</v>
          </cell>
          <cell r="L1433" t="str">
            <v>GF</v>
          </cell>
          <cell r="M1433" t="str">
            <v>INVERTER</v>
          </cell>
          <cell r="N1433" t="str">
            <v>PCS</v>
          </cell>
          <cell r="O1433">
            <v>304</v>
          </cell>
          <cell r="P1433">
            <v>47</v>
          </cell>
          <cell r="Q1433" t="str">
            <v>SCHAFFNER</v>
          </cell>
          <cell r="R1433">
            <v>0</v>
          </cell>
          <cell r="S1433">
            <v>46.548200000000001</v>
          </cell>
          <cell r="T1433">
            <v>93.096400000000003</v>
          </cell>
          <cell r="U1433">
            <v>2</v>
          </cell>
        </row>
        <row r="1434">
          <cell r="A1434" t="str">
            <v>FS8082-10-07</v>
          </cell>
          <cell r="B1434" t="str">
            <v>GS090839</v>
          </cell>
          <cell r="C1434">
            <v>6</v>
          </cell>
          <cell r="D1434" t="str">
            <v>GI091024</v>
          </cell>
          <cell r="E1434">
            <v>20090304</v>
          </cell>
          <cell r="F1434" t="str">
            <v>4351</v>
          </cell>
          <cell r="G1434" t="str">
            <v>ACTION CONTROL B.V.</v>
          </cell>
          <cell r="H1434" t="str">
            <v>STOCK SALES</v>
          </cell>
          <cell r="I1434">
            <v>410</v>
          </cell>
          <cell r="J1434" t="str">
            <v>Mar-2009</v>
          </cell>
          <cell r="K1434" t="str">
            <v>Mar-2009</v>
          </cell>
          <cell r="L1434" t="str">
            <v>GF</v>
          </cell>
          <cell r="M1434" t="str">
            <v>INVERTER</v>
          </cell>
          <cell r="N1434" t="str">
            <v>PCS</v>
          </cell>
          <cell r="O1434">
            <v>416</v>
          </cell>
          <cell r="P1434">
            <v>7</v>
          </cell>
          <cell r="Q1434" t="str">
            <v>SCHAFFNER</v>
          </cell>
          <cell r="R1434">
            <v>0</v>
          </cell>
          <cell r="S1434">
            <v>6.5000999999999998</v>
          </cell>
          <cell r="T1434">
            <v>39.000599999999999</v>
          </cell>
          <cell r="U1434">
            <v>6</v>
          </cell>
        </row>
        <row r="1435">
          <cell r="A1435" t="str">
            <v>FS8082-10-07</v>
          </cell>
          <cell r="B1435" t="str">
            <v>GS091062</v>
          </cell>
          <cell r="C1435">
            <v>6</v>
          </cell>
          <cell r="D1435" t="str">
            <v>GI091312</v>
          </cell>
          <cell r="E1435">
            <v>20090323</v>
          </cell>
          <cell r="F1435" t="str">
            <v>1148</v>
          </cell>
          <cell r="G1435" t="str">
            <v>VERMEIRE TRANSMISSIONS</v>
          </cell>
          <cell r="H1435" t="str">
            <v>STOCK SALES</v>
          </cell>
          <cell r="I1435">
            <v>405</v>
          </cell>
          <cell r="J1435" t="str">
            <v>Mar-2009</v>
          </cell>
          <cell r="K1435" t="str">
            <v>Mar-2009</v>
          </cell>
          <cell r="L1435" t="str">
            <v>GF</v>
          </cell>
          <cell r="M1435" t="str">
            <v>INVERTER</v>
          </cell>
          <cell r="N1435" t="str">
            <v>PCS</v>
          </cell>
          <cell r="O1435">
            <v>416</v>
          </cell>
          <cell r="P1435">
            <v>7</v>
          </cell>
          <cell r="Q1435" t="str">
            <v>SCHAFFNER</v>
          </cell>
          <cell r="R1435">
            <v>0</v>
          </cell>
          <cell r="S1435">
            <v>6.5000999999999998</v>
          </cell>
          <cell r="T1435">
            <v>32.500500000000002</v>
          </cell>
          <cell r="U1435">
            <v>5</v>
          </cell>
        </row>
        <row r="1436">
          <cell r="A1436" t="str">
            <v>FS8082-10-07</v>
          </cell>
          <cell r="B1436" t="str">
            <v>GS091005</v>
          </cell>
          <cell r="C1436">
            <v>2</v>
          </cell>
          <cell r="D1436" t="str">
            <v>GI091241</v>
          </cell>
          <cell r="E1436">
            <v>20090324</v>
          </cell>
          <cell r="F1436" t="str">
            <v>7713</v>
          </cell>
          <cell r="G1436" t="str">
            <v>IBL LOETTECHNIK GMBH</v>
          </cell>
          <cell r="H1436" t="str">
            <v>STOCK SALES</v>
          </cell>
          <cell r="I1436">
            <v>395</v>
          </cell>
          <cell r="J1436" t="str">
            <v>Mar-2009</v>
          </cell>
          <cell r="K1436" t="str">
            <v>Mar-2009</v>
          </cell>
          <cell r="L1436" t="str">
            <v>GF</v>
          </cell>
          <cell r="M1436" t="str">
            <v>INVERTER</v>
          </cell>
          <cell r="N1436" t="str">
            <v>PCS</v>
          </cell>
          <cell r="O1436">
            <v>416</v>
          </cell>
          <cell r="P1436">
            <v>7</v>
          </cell>
          <cell r="Q1436" t="str">
            <v>SCHAFFNER</v>
          </cell>
          <cell r="R1436">
            <v>0</v>
          </cell>
          <cell r="S1436">
            <v>6.5000999999999998</v>
          </cell>
          <cell r="T1436">
            <v>65.001000000000005</v>
          </cell>
          <cell r="U1436">
            <v>10</v>
          </cell>
        </row>
        <row r="1437">
          <cell r="A1437" t="str">
            <v>FS8082-10-07</v>
          </cell>
          <cell r="B1437" t="str">
            <v>GS090978</v>
          </cell>
          <cell r="C1437">
            <v>7</v>
          </cell>
          <cell r="D1437" t="str">
            <v>GI091307</v>
          </cell>
          <cell r="E1437">
            <v>20090325</v>
          </cell>
          <cell r="F1437" t="str">
            <v>7950</v>
          </cell>
          <cell r="G1437" t="str">
            <v>FUJI ELECTRIC FA EUROPE (CH) GMBH</v>
          </cell>
          <cell r="H1437" t="str">
            <v>STOCK SALES</v>
          </cell>
          <cell r="I1437">
            <v>390</v>
          </cell>
          <cell r="J1437" t="str">
            <v>Mar-2009</v>
          </cell>
          <cell r="K1437" t="str">
            <v>Mar-2009</v>
          </cell>
          <cell r="L1437" t="str">
            <v>GF</v>
          </cell>
          <cell r="M1437" t="str">
            <v>INVERTER</v>
          </cell>
          <cell r="N1437" t="str">
            <v>PCS</v>
          </cell>
          <cell r="O1437">
            <v>416</v>
          </cell>
          <cell r="P1437">
            <v>7</v>
          </cell>
          <cell r="Q1437" t="str">
            <v>SCHAFFNER</v>
          </cell>
          <cell r="R1437">
            <v>0</v>
          </cell>
          <cell r="S1437">
            <v>6.5000999999999998</v>
          </cell>
          <cell r="T1437">
            <v>32.500500000000002</v>
          </cell>
          <cell r="U1437">
            <v>5</v>
          </cell>
        </row>
        <row r="1438">
          <cell r="A1438" t="str">
            <v>FS8082-10-07-R</v>
          </cell>
          <cell r="B1438" t="str">
            <v>GS082658</v>
          </cell>
          <cell r="C1438">
            <v>2</v>
          </cell>
          <cell r="D1438" t="str">
            <v>GI091540</v>
          </cell>
          <cell r="E1438">
            <v>20090331</v>
          </cell>
          <cell r="F1438" t="str">
            <v>7440</v>
          </cell>
          <cell r="G1438" t="str">
            <v>WASH-TEC CLEANING TECHNOLGY GMBH</v>
          </cell>
          <cell r="H1438" t="str">
            <v>STOCK SALES</v>
          </cell>
          <cell r="I1438">
            <v>979</v>
          </cell>
          <cell r="J1438" t="str">
            <v>Mar-2009</v>
          </cell>
          <cell r="K1438" t="str">
            <v>Mar-2009</v>
          </cell>
          <cell r="L1438" t="str">
            <v>GF</v>
          </cell>
          <cell r="M1438" t="str">
            <v>INVERTER</v>
          </cell>
          <cell r="N1438" t="str">
            <v>PCS</v>
          </cell>
          <cell r="O1438">
            <v>1683</v>
          </cell>
          <cell r="P1438">
            <v>9</v>
          </cell>
          <cell r="Q1438" t="str">
            <v>SCHAFFNER</v>
          </cell>
          <cell r="R1438">
            <v>0</v>
          </cell>
          <cell r="S1438">
            <v>8.75</v>
          </cell>
          <cell r="T1438">
            <v>6160</v>
          </cell>
          <cell r="U1438">
            <v>704</v>
          </cell>
        </row>
        <row r="1439">
          <cell r="A1439" t="str">
            <v>FRN7.5MC5-2</v>
          </cell>
          <cell r="B1439" t="str">
            <v>GS090838</v>
          </cell>
          <cell r="C1439">
            <v>1</v>
          </cell>
          <cell r="D1439" t="str">
            <v>GI091022</v>
          </cell>
          <cell r="E1439">
            <v>20090304</v>
          </cell>
          <cell r="F1439" t="str">
            <v>1701</v>
          </cell>
          <cell r="G1439" t="str">
            <v>CMTS LIMITED</v>
          </cell>
          <cell r="H1439" t="str">
            <v>STOCK SALES</v>
          </cell>
          <cell r="I1439">
            <v>1</v>
          </cell>
          <cell r="J1439" t="str">
            <v>Mar-2009</v>
          </cell>
          <cell r="K1439" t="str">
            <v>Mar-2009</v>
          </cell>
          <cell r="L1439" t="str">
            <v>GF</v>
          </cell>
          <cell r="M1439" t="str">
            <v>INVERTER</v>
          </cell>
          <cell r="N1439" t="str">
            <v>PCS</v>
          </cell>
          <cell r="O1439">
            <v>2</v>
          </cell>
          <cell r="P1439">
            <v>467</v>
          </cell>
          <cell r="Q1439" t="str">
            <v>SERVO ALL</v>
          </cell>
          <cell r="R1439">
            <v>0</v>
          </cell>
          <cell r="S1439">
            <v>466.94</v>
          </cell>
          <cell r="T1439">
            <v>466.94</v>
          </cell>
          <cell r="U1439">
            <v>1</v>
          </cell>
        </row>
        <row r="1440">
          <cell r="A1440" t="str">
            <v>FRN7.5MC5-2</v>
          </cell>
          <cell r="B1440" t="str">
            <v>GS091135</v>
          </cell>
          <cell r="C1440">
            <v>1</v>
          </cell>
          <cell r="D1440" t="str">
            <v>GI091421</v>
          </cell>
          <cell r="E1440">
            <v>20090330</v>
          </cell>
          <cell r="F1440" t="str">
            <v>1701</v>
          </cell>
          <cell r="G1440" t="str">
            <v>CMTS LIMITED</v>
          </cell>
          <cell r="H1440" t="str">
            <v>STOCK SALES</v>
          </cell>
          <cell r="I1440">
            <v>0</v>
          </cell>
          <cell r="J1440" t="str">
            <v>Mar-2009</v>
          </cell>
          <cell r="K1440" t="str">
            <v>Mar-2009</v>
          </cell>
          <cell r="L1440" t="str">
            <v>GF</v>
          </cell>
          <cell r="M1440" t="str">
            <v>INVERTER</v>
          </cell>
          <cell r="N1440" t="str">
            <v>PCS</v>
          </cell>
          <cell r="O1440">
            <v>2</v>
          </cell>
          <cell r="P1440">
            <v>467</v>
          </cell>
          <cell r="Q1440" t="str">
            <v>SERVO ALL</v>
          </cell>
          <cell r="R1440">
            <v>0</v>
          </cell>
          <cell r="S1440">
            <v>466.94</v>
          </cell>
          <cell r="T1440">
            <v>466.94</v>
          </cell>
          <cell r="U1440">
            <v>1</v>
          </cell>
        </row>
        <row r="1441">
          <cell r="A1441" t="str">
            <v>GYS101DC2-T2A</v>
          </cell>
          <cell r="B1441" t="str">
            <v>GS091024</v>
          </cell>
          <cell r="C1441">
            <v>12</v>
          </cell>
          <cell r="D1441" t="str">
            <v>GI091284</v>
          </cell>
          <cell r="E1441">
            <v>20090320</v>
          </cell>
          <cell r="F1441" t="str">
            <v>7506</v>
          </cell>
          <cell r="G1441" t="str">
            <v>ELECTROBLUE SRL</v>
          </cell>
          <cell r="H1441" t="str">
            <v>STOCK SALES</v>
          </cell>
          <cell r="I1441">
            <v>14</v>
          </cell>
          <cell r="J1441" t="str">
            <v>Mar-2009</v>
          </cell>
          <cell r="K1441" t="str">
            <v>Mar-2009</v>
          </cell>
          <cell r="L1441" t="str">
            <v>GF</v>
          </cell>
          <cell r="M1441" t="str">
            <v>INVERTER</v>
          </cell>
          <cell r="N1441" t="str">
            <v>PCS</v>
          </cell>
          <cell r="O1441">
            <v>13</v>
          </cell>
          <cell r="P1441">
            <v>116</v>
          </cell>
          <cell r="Q1441" t="str">
            <v>SERVO ALL</v>
          </cell>
          <cell r="R1441">
            <v>0</v>
          </cell>
          <cell r="S1441">
            <v>116</v>
          </cell>
          <cell r="T1441">
            <v>116</v>
          </cell>
          <cell r="U1441">
            <v>1</v>
          </cell>
        </row>
        <row r="1442">
          <cell r="A1442" t="str">
            <v>GYS201DC2-T2A</v>
          </cell>
          <cell r="B1442" t="str">
            <v>GS091207</v>
          </cell>
          <cell r="C1442">
            <v>1</v>
          </cell>
          <cell r="D1442" t="str">
            <v>GI091482</v>
          </cell>
          <cell r="E1442">
            <v>20090331</v>
          </cell>
          <cell r="F1442" t="str">
            <v>4450</v>
          </cell>
          <cell r="G1442" t="str">
            <v>FUJI ELECTRIC FA SUCURSAL EN ESPA?A</v>
          </cell>
          <cell r="H1442" t="str">
            <v>STOCK SALES</v>
          </cell>
          <cell r="I1442">
            <v>23</v>
          </cell>
          <cell r="J1442" t="str">
            <v>Mar-2009</v>
          </cell>
          <cell r="K1442" t="str">
            <v>Mar-2009</v>
          </cell>
          <cell r="L1442" t="str">
            <v>GF</v>
          </cell>
          <cell r="M1442" t="str">
            <v>INVERTER</v>
          </cell>
          <cell r="N1442" t="str">
            <v>PCS</v>
          </cell>
          <cell r="O1442">
            <v>24</v>
          </cell>
          <cell r="P1442">
            <v>120</v>
          </cell>
          <cell r="Q1442" t="str">
            <v>SERVO ALL</v>
          </cell>
          <cell r="R1442">
            <v>0</v>
          </cell>
          <cell r="S1442">
            <v>120.00020000000001</v>
          </cell>
          <cell r="T1442">
            <v>120.00020000000001</v>
          </cell>
          <cell r="U1442">
            <v>1</v>
          </cell>
        </row>
        <row r="1443">
          <cell r="A1443" t="str">
            <v>GYS401DC2-T2A</v>
          </cell>
          <cell r="B1443" t="str">
            <v>GS091017</v>
          </cell>
          <cell r="C1443">
            <v>3</v>
          </cell>
          <cell r="D1443" t="str">
            <v>GI091265</v>
          </cell>
          <cell r="E1443">
            <v>20090320</v>
          </cell>
          <cell r="F1443" t="str">
            <v>7950</v>
          </cell>
          <cell r="G1443" t="str">
            <v>FUJI ELECTRIC FA EUROPE (CH) GMBH</v>
          </cell>
          <cell r="H1443" t="str">
            <v>STOCK SALES</v>
          </cell>
          <cell r="I1443">
            <v>79</v>
          </cell>
          <cell r="J1443" t="str">
            <v>Mar-2009</v>
          </cell>
          <cell r="K1443" t="str">
            <v>Mar-2009</v>
          </cell>
          <cell r="L1443" t="str">
            <v>GF</v>
          </cell>
          <cell r="M1443" t="str">
            <v>INVERTER</v>
          </cell>
          <cell r="N1443" t="str">
            <v>PCS</v>
          </cell>
          <cell r="O1443">
            <v>86</v>
          </cell>
          <cell r="P1443">
            <v>136</v>
          </cell>
          <cell r="Q1443" t="str">
            <v>SERVO ALL</v>
          </cell>
          <cell r="R1443">
            <v>0</v>
          </cell>
          <cell r="S1443">
            <v>136</v>
          </cell>
          <cell r="T1443">
            <v>952</v>
          </cell>
          <cell r="U1443">
            <v>7</v>
          </cell>
        </row>
        <row r="1444">
          <cell r="A1444" t="str">
            <v>GYS401DC2-T2E-B-Z3</v>
          </cell>
          <cell r="B1444" t="str">
            <v>GS083913</v>
          </cell>
          <cell r="C1444">
            <v>9</v>
          </cell>
          <cell r="D1444" t="str">
            <v>GI091046</v>
          </cell>
          <cell r="E1444">
            <v>20090306</v>
          </cell>
          <cell r="F1444" t="str">
            <v>7950</v>
          </cell>
          <cell r="G1444" t="str">
            <v>FUJI ELECTRIC FA EUROPE (CH) GMBH</v>
          </cell>
          <cell r="H1444" t="str">
            <v>STOCK SALES</v>
          </cell>
          <cell r="I1444">
            <v>0</v>
          </cell>
          <cell r="J1444" t="str">
            <v>Mar-2009</v>
          </cell>
          <cell r="K1444" t="str">
            <v>Mar-2009</v>
          </cell>
          <cell r="L1444" t="str">
            <v>GF</v>
          </cell>
          <cell r="M1444" t="str">
            <v>INVERTER</v>
          </cell>
          <cell r="N1444" t="str">
            <v>PCS</v>
          </cell>
          <cell r="O1444">
            <v>5</v>
          </cell>
          <cell r="P1444">
            <v>226</v>
          </cell>
          <cell r="Q1444" t="str">
            <v>SERVO ALL</v>
          </cell>
          <cell r="R1444">
            <v>0</v>
          </cell>
          <cell r="S1444">
            <v>226</v>
          </cell>
          <cell r="T1444">
            <v>1130</v>
          </cell>
          <cell r="U1444">
            <v>5</v>
          </cell>
        </row>
        <row r="1445">
          <cell r="A1445" t="str">
            <v>FS5536-35-07</v>
          </cell>
          <cell r="B1445" t="str">
            <v>GS090830</v>
          </cell>
          <cell r="C1445">
            <v>2</v>
          </cell>
          <cell r="D1445" t="str">
            <v>GI091128</v>
          </cell>
          <cell r="E1445">
            <v>20090310</v>
          </cell>
          <cell r="F1445" t="str">
            <v>7493</v>
          </cell>
          <cell r="G1445" t="str">
            <v>IBF ANTRIEBSTECHNIK</v>
          </cell>
          <cell r="H1445" t="str">
            <v>STOCK SALES</v>
          </cell>
          <cell r="I1445">
            <v>175</v>
          </cell>
          <cell r="J1445" t="str">
            <v>Mar-2009</v>
          </cell>
          <cell r="K1445" t="str">
            <v>Mar-2009</v>
          </cell>
          <cell r="L1445" t="str">
            <v>GF</v>
          </cell>
          <cell r="M1445" t="str">
            <v>INVERTER</v>
          </cell>
          <cell r="N1445" t="str">
            <v>PCS</v>
          </cell>
          <cell r="O1445">
            <v>12</v>
          </cell>
          <cell r="P1445">
            <v>36</v>
          </cell>
          <cell r="Q1445" t="str">
            <v>SCHAFFNER</v>
          </cell>
          <cell r="R1445">
            <v>0</v>
          </cell>
          <cell r="S1445">
            <v>36.200000000000003</v>
          </cell>
          <cell r="T1445">
            <v>36.200000000000003</v>
          </cell>
          <cell r="U1445">
            <v>1</v>
          </cell>
        </row>
        <row r="1446">
          <cell r="A1446" t="str">
            <v>FS5536-35-07</v>
          </cell>
          <cell r="B1446" t="str">
            <v>GS090920</v>
          </cell>
          <cell r="C1446">
            <v>2</v>
          </cell>
          <cell r="D1446" t="str">
            <v>GI091140</v>
          </cell>
          <cell r="E1446">
            <v>20090311</v>
          </cell>
          <cell r="F1446" t="str">
            <v>7412</v>
          </cell>
          <cell r="G1446" t="str">
            <v>BOLIN TECHNOLOGIES GMBH</v>
          </cell>
          <cell r="H1446" t="str">
            <v>STOCK SALES</v>
          </cell>
          <cell r="I1446">
            <v>168</v>
          </cell>
          <cell r="J1446" t="str">
            <v>Mar-2009</v>
          </cell>
          <cell r="K1446" t="str">
            <v>Mar-2009</v>
          </cell>
          <cell r="L1446" t="str">
            <v>GF</v>
          </cell>
          <cell r="M1446" t="str">
            <v>INVERTER</v>
          </cell>
          <cell r="N1446" t="str">
            <v>PCS</v>
          </cell>
          <cell r="O1446">
            <v>12</v>
          </cell>
          <cell r="P1446">
            <v>36</v>
          </cell>
          <cell r="Q1446" t="str">
            <v>SCHAFFNER</v>
          </cell>
          <cell r="R1446">
            <v>0</v>
          </cell>
          <cell r="S1446">
            <v>36.200000000000003</v>
          </cell>
          <cell r="T1446">
            <v>253.4</v>
          </cell>
          <cell r="U1446">
            <v>7</v>
          </cell>
        </row>
        <row r="1447">
          <cell r="A1447" t="str">
            <v>FS5536-35-07</v>
          </cell>
          <cell r="B1447" t="str">
            <v>GS090961</v>
          </cell>
          <cell r="C1447">
            <v>13</v>
          </cell>
          <cell r="D1447" t="str">
            <v>GI091192</v>
          </cell>
          <cell r="E1447">
            <v>20090313</v>
          </cell>
          <cell r="F1447" t="str">
            <v>4380</v>
          </cell>
          <cell r="G1447" t="str">
            <v>AMTEK,  SPOL. S R.0.</v>
          </cell>
          <cell r="H1447" t="str">
            <v>STOCK SALES</v>
          </cell>
          <cell r="I1447">
            <v>153</v>
          </cell>
          <cell r="J1447" t="str">
            <v>Mar-2009</v>
          </cell>
          <cell r="K1447" t="str">
            <v>Mar-2009</v>
          </cell>
          <cell r="L1447" t="str">
            <v>GF</v>
          </cell>
          <cell r="M1447" t="str">
            <v>INVERTER</v>
          </cell>
          <cell r="N1447" t="str">
            <v>PCS</v>
          </cell>
          <cell r="O1447">
            <v>12</v>
          </cell>
          <cell r="P1447">
            <v>36</v>
          </cell>
          <cell r="Q1447" t="str">
            <v>SCHAFFNER</v>
          </cell>
          <cell r="R1447">
            <v>0</v>
          </cell>
          <cell r="S1447">
            <v>36.202199999999998</v>
          </cell>
          <cell r="T1447">
            <v>579.23519999999996</v>
          </cell>
          <cell r="U1447">
            <v>16</v>
          </cell>
        </row>
        <row r="1448">
          <cell r="A1448" t="str">
            <v>FS5536-35-07</v>
          </cell>
          <cell r="B1448" t="str">
            <v>GS084438</v>
          </cell>
          <cell r="C1448">
            <v>5</v>
          </cell>
          <cell r="D1448" t="str">
            <v>GI091178</v>
          </cell>
          <cell r="E1448">
            <v>20090313</v>
          </cell>
          <cell r="F1448" t="str">
            <v>1301</v>
          </cell>
          <cell r="G1448" t="str">
            <v>MVR - MOTORI, VENTILATORI, RIDUTTORI S.R.L.</v>
          </cell>
          <cell r="H1448" t="str">
            <v>STOCK SALES</v>
          </cell>
          <cell r="I1448">
            <v>143</v>
          </cell>
          <cell r="J1448" t="str">
            <v>Mar-2009</v>
          </cell>
          <cell r="K1448" t="str">
            <v>Mar-2009</v>
          </cell>
          <cell r="L1448" t="str">
            <v>GF</v>
          </cell>
          <cell r="M1448" t="str">
            <v>INVERTER</v>
          </cell>
          <cell r="N1448" t="str">
            <v>PCS</v>
          </cell>
          <cell r="O1448">
            <v>12</v>
          </cell>
          <cell r="P1448">
            <v>36</v>
          </cell>
          <cell r="Q1448" t="str">
            <v>SCHAFFNER</v>
          </cell>
          <cell r="R1448">
            <v>0</v>
          </cell>
          <cell r="S1448">
            <v>36.202199999999998</v>
          </cell>
          <cell r="T1448">
            <v>362.02199999999999</v>
          </cell>
          <cell r="U1448">
            <v>10</v>
          </cell>
        </row>
        <row r="1449">
          <cell r="A1449" t="str">
            <v>FS5536-35-07</v>
          </cell>
          <cell r="B1449" t="str">
            <v>GS090954</v>
          </cell>
          <cell r="C1449">
            <v>8</v>
          </cell>
          <cell r="D1449" t="str">
            <v>GI091186</v>
          </cell>
          <cell r="E1449">
            <v>20090316</v>
          </cell>
          <cell r="F1449" t="str">
            <v>7489</v>
          </cell>
          <cell r="G1449" t="str">
            <v>ALPHA MOTION S. A.</v>
          </cell>
          <cell r="H1449" t="str">
            <v>STOCK SALES</v>
          </cell>
          <cell r="I1449">
            <v>135</v>
          </cell>
          <cell r="J1449" t="str">
            <v>Mar-2009</v>
          </cell>
          <cell r="K1449" t="str">
            <v>Mar-2009</v>
          </cell>
          <cell r="L1449" t="str">
            <v>GF</v>
          </cell>
          <cell r="M1449" t="str">
            <v>INVERTER</v>
          </cell>
          <cell r="N1449" t="str">
            <v>PCS</v>
          </cell>
          <cell r="O1449">
            <v>12</v>
          </cell>
          <cell r="P1449">
            <v>36</v>
          </cell>
          <cell r="Q1449" t="str">
            <v>SCHAFFNER</v>
          </cell>
          <cell r="R1449">
            <v>0</v>
          </cell>
          <cell r="S1449">
            <v>36.202199999999998</v>
          </cell>
          <cell r="T1449">
            <v>289.61759999999998</v>
          </cell>
          <cell r="U1449">
            <v>8</v>
          </cell>
        </row>
        <row r="1450">
          <cell r="A1450" t="str">
            <v>FS5536-35-07</v>
          </cell>
          <cell r="B1450" t="str">
            <v>GS090751</v>
          </cell>
          <cell r="C1450">
            <v>5</v>
          </cell>
          <cell r="D1450" t="str">
            <v>GI091215</v>
          </cell>
          <cell r="E1450">
            <v>20090319</v>
          </cell>
          <cell r="F1450" t="str">
            <v>7959</v>
          </cell>
          <cell r="G1450" t="str">
            <v>ADVANCED SYSTEMS BALTIC OU</v>
          </cell>
          <cell r="H1450" t="str">
            <v>STOCK SALES</v>
          </cell>
          <cell r="I1450">
            <v>125</v>
          </cell>
          <cell r="J1450" t="str">
            <v>Mar-2009</v>
          </cell>
          <cell r="K1450" t="str">
            <v>Mar-2009</v>
          </cell>
          <cell r="L1450" t="str">
            <v>GF</v>
          </cell>
          <cell r="M1450" t="str">
            <v>INVERTER</v>
          </cell>
          <cell r="N1450" t="str">
            <v>PCS</v>
          </cell>
          <cell r="O1450">
            <v>12</v>
          </cell>
          <cell r="P1450">
            <v>36</v>
          </cell>
          <cell r="Q1450" t="str">
            <v>SCHAFFNER</v>
          </cell>
          <cell r="R1450">
            <v>0</v>
          </cell>
          <cell r="S1450">
            <v>36.202199999999998</v>
          </cell>
          <cell r="T1450">
            <v>362.02199999999999</v>
          </cell>
          <cell r="U1450">
            <v>10</v>
          </cell>
        </row>
        <row r="1451">
          <cell r="A1451" t="str">
            <v>FS5536-35-07</v>
          </cell>
          <cell r="B1451" t="str">
            <v>GS091025</v>
          </cell>
          <cell r="C1451">
            <v>3</v>
          </cell>
          <cell r="D1451" t="str">
            <v>GI091282</v>
          </cell>
          <cell r="E1451">
            <v>20090319</v>
          </cell>
          <cell r="F1451" t="str">
            <v>4540</v>
          </cell>
          <cell r="G1451" t="str">
            <v>PETER ELECTRONIC GMBH &amp; CO. KG</v>
          </cell>
          <cell r="H1451" t="str">
            <v>STOCK SALES</v>
          </cell>
          <cell r="I1451">
            <v>124</v>
          </cell>
          <cell r="J1451" t="str">
            <v>Mar-2009</v>
          </cell>
          <cell r="K1451" t="str">
            <v>Mar-2009</v>
          </cell>
          <cell r="L1451" t="str">
            <v>GF</v>
          </cell>
          <cell r="M1451" t="str">
            <v>INVERTER</v>
          </cell>
          <cell r="N1451" t="str">
            <v>PCS</v>
          </cell>
          <cell r="O1451">
            <v>12</v>
          </cell>
          <cell r="P1451">
            <v>36</v>
          </cell>
          <cell r="Q1451" t="str">
            <v>SCHAFFNER</v>
          </cell>
          <cell r="R1451">
            <v>0</v>
          </cell>
          <cell r="S1451">
            <v>36.202199999999998</v>
          </cell>
          <cell r="T1451">
            <v>36.202199999999998</v>
          </cell>
          <cell r="U1451">
            <v>1</v>
          </cell>
        </row>
        <row r="1452">
          <cell r="A1452" t="str">
            <v>FS5536-35-07</v>
          </cell>
          <cell r="B1452" t="str">
            <v>GS091016</v>
          </cell>
          <cell r="C1452">
            <v>2</v>
          </cell>
          <cell r="D1452" t="str">
            <v>GI091259</v>
          </cell>
          <cell r="E1452">
            <v>20090319</v>
          </cell>
          <cell r="F1452" t="str">
            <v>7412</v>
          </cell>
          <cell r="G1452" t="str">
            <v>BOLIN TECHNOLOGIES GMBH</v>
          </cell>
          <cell r="H1452" t="str">
            <v>STOCK SALES</v>
          </cell>
          <cell r="I1452">
            <v>122</v>
          </cell>
          <cell r="J1452" t="str">
            <v>Mar-2009</v>
          </cell>
          <cell r="K1452" t="str">
            <v>Mar-2009</v>
          </cell>
          <cell r="L1452" t="str">
            <v>GF</v>
          </cell>
          <cell r="M1452" t="str">
            <v>INVERTER</v>
          </cell>
          <cell r="N1452" t="str">
            <v>PCS</v>
          </cell>
          <cell r="O1452">
            <v>12</v>
          </cell>
          <cell r="P1452">
            <v>36</v>
          </cell>
          <cell r="Q1452" t="str">
            <v>SCHAFFNER</v>
          </cell>
          <cell r="R1452">
            <v>0</v>
          </cell>
          <cell r="S1452">
            <v>36.202199999999998</v>
          </cell>
          <cell r="T1452">
            <v>72.404399999999995</v>
          </cell>
          <cell r="U1452">
            <v>2</v>
          </cell>
        </row>
        <row r="1453">
          <cell r="A1453" t="str">
            <v>FS5536-35-07</v>
          </cell>
          <cell r="B1453" t="str">
            <v>GS091024</v>
          </cell>
          <cell r="C1453">
            <v>11</v>
          </cell>
          <cell r="D1453" t="str">
            <v>GI091284</v>
          </cell>
          <cell r="E1453">
            <v>20090320</v>
          </cell>
          <cell r="F1453" t="str">
            <v>7506</v>
          </cell>
          <cell r="G1453" t="str">
            <v>ELECTROBLUE SRL</v>
          </cell>
          <cell r="H1453" t="str">
            <v>STOCK SALES</v>
          </cell>
          <cell r="I1453">
            <v>121</v>
          </cell>
          <cell r="J1453" t="str">
            <v>Mar-2009</v>
          </cell>
          <cell r="K1453" t="str">
            <v>Mar-2009</v>
          </cell>
          <cell r="L1453" t="str">
            <v>GF</v>
          </cell>
          <cell r="M1453" t="str">
            <v>INVERTER</v>
          </cell>
          <cell r="N1453" t="str">
            <v>PCS</v>
          </cell>
          <cell r="O1453">
            <v>12</v>
          </cell>
          <cell r="P1453">
            <v>36</v>
          </cell>
          <cell r="Q1453" t="str">
            <v>SCHAFFNER</v>
          </cell>
          <cell r="R1453">
            <v>0</v>
          </cell>
          <cell r="S1453">
            <v>36.202199999999998</v>
          </cell>
          <cell r="T1453">
            <v>36.202199999999998</v>
          </cell>
          <cell r="U1453">
            <v>1</v>
          </cell>
        </row>
        <row r="1454">
          <cell r="A1454" t="str">
            <v>FS5536-35-07</v>
          </cell>
          <cell r="B1454" t="str">
            <v>GS090748</v>
          </cell>
          <cell r="C1454">
            <v>4</v>
          </cell>
          <cell r="D1454" t="str">
            <v>GI091271</v>
          </cell>
          <cell r="E1454">
            <v>20090320</v>
          </cell>
          <cell r="F1454" t="str">
            <v>4380</v>
          </cell>
          <cell r="G1454" t="str">
            <v>AMTEK,  SPOL. S R.0.</v>
          </cell>
          <cell r="H1454" t="str">
            <v>STOCK SALES</v>
          </cell>
          <cell r="I1454">
            <v>113</v>
          </cell>
          <cell r="J1454" t="str">
            <v>Mar-2009</v>
          </cell>
          <cell r="K1454" t="str">
            <v>Mar-2009</v>
          </cell>
          <cell r="L1454" t="str">
            <v>GF</v>
          </cell>
          <cell r="M1454" t="str">
            <v>INVERTER</v>
          </cell>
          <cell r="N1454" t="str">
            <v>PCS</v>
          </cell>
          <cell r="O1454">
            <v>12</v>
          </cell>
          <cell r="P1454">
            <v>36</v>
          </cell>
          <cell r="Q1454" t="str">
            <v>SCHAFFNER</v>
          </cell>
          <cell r="R1454">
            <v>0</v>
          </cell>
          <cell r="S1454">
            <v>36.202199999999998</v>
          </cell>
          <cell r="T1454">
            <v>289.61759999999998</v>
          </cell>
          <cell r="U1454">
            <v>8</v>
          </cell>
        </row>
        <row r="1455">
          <cell r="A1455" t="str">
            <v>FS5536-35-07</v>
          </cell>
          <cell r="B1455" t="str">
            <v>GS091035</v>
          </cell>
          <cell r="C1455">
            <v>2</v>
          </cell>
          <cell r="D1455" t="str">
            <v>GI091291</v>
          </cell>
          <cell r="E1455">
            <v>20090320</v>
          </cell>
          <cell r="F1455" t="str">
            <v>7412</v>
          </cell>
          <cell r="G1455" t="str">
            <v>BOLIN TECHNOLOGIES GMBH</v>
          </cell>
          <cell r="H1455" t="str">
            <v>STOCK SALES</v>
          </cell>
          <cell r="I1455">
            <v>111</v>
          </cell>
          <cell r="J1455" t="str">
            <v>Mar-2009</v>
          </cell>
          <cell r="K1455" t="str">
            <v>Mar-2009</v>
          </cell>
          <cell r="L1455" t="str">
            <v>GF</v>
          </cell>
          <cell r="M1455" t="str">
            <v>INVERTER</v>
          </cell>
          <cell r="N1455" t="str">
            <v>PCS</v>
          </cell>
          <cell r="O1455">
            <v>12</v>
          </cell>
          <cell r="P1455">
            <v>36</v>
          </cell>
          <cell r="Q1455" t="str">
            <v>SCHAFFNER</v>
          </cell>
          <cell r="R1455">
            <v>0</v>
          </cell>
          <cell r="S1455">
            <v>36.202199999999998</v>
          </cell>
          <cell r="T1455">
            <v>72.404399999999995</v>
          </cell>
          <cell r="U1455">
            <v>2</v>
          </cell>
        </row>
        <row r="1456">
          <cell r="A1456" t="str">
            <v>FS5536-35-07</v>
          </cell>
          <cell r="B1456" t="str">
            <v>GS090594</v>
          </cell>
          <cell r="C1456">
            <v>15</v>
          </cell>
          <cell r="D1456" t="str">
            <v>GI091281</v>
          </cell>
          <cell r="E1456">
            <v>20090320</v>
          </cell>
          <cell r="F1456" t="str">
            <v>7038</v>
          </cell>
          <cell r="G1456" t="str">
            <v>JAECKEL ELEKTRONIK GMBH</v>
          </cell>
          <cell r="H1456" t="str">
            <v>STOCK SALES</v>
          </cell>
          <cell r="I1456">
            <v>109</v>
          </cell>
          <cell r="J1456" t="str">
            <v>Mar-2009</v>
          </cell>
          <cell r="K1456" t="str">
            <v>Mar-2009</v>
          </cell>
          <cell r="L1456" t="str">
            <v>GF</v>
          </cell>
          <cell r="M1456" t="str">
            <v>INVERTER</v>
          </cell>
          <cell r="N1456" t="str">
            <v>PCS</v>
          </cell>
          <cell r="O1456">
            <v>12</v>
          </cell>
          <cell r="P1456">
            <v>36</v>
          </cell>
          <cell r="Q1456" t="str">
            <v>SCHAFFNER</v>
          </cell>
          <cell r="R1456">
            <v>0</v>
          </cell>
          <cell r="S1456">
            <v>36.202199999999998</v>
          </cell>
          <cell r="T1456">
            <v>72.404399999999995</v>
          </cell>
          <cell r="U1456">
            <v>2</v>
          </cell>
        </row>
        <row r="1457">
          <cell r="A1457" t="str">
            <v>FS5536-35-07</v>
          </cell>
          <cell r="B1457" t="str">
            <v>GS090936</v>
          </cell>
          <cell r="C1457">
            <v>2</v>
          </cell>
          <cell r="D1457" t="str">
            <v>GI091425</v>
          </cell>
          <cell r="E1457">
            <v>20090330</v>
          </cell>
          <cell r="F1457" t="str">
            <v>4036</v>
          </cell>
          <cell r="G1457" t="str">
            <v>NEW LIFT SERVICE CENTER GMBH</v>
          </cell>
          <cell r="H1457" t="str">
            <v>STOCK SALES</v>
          </cell>
          <cell r="I1457">
            <v>39</v>
          </cell>
          <cell r="J1457" t="str">
            <v>Mar-2009</v>
          </cell>
          <cell r="K1457" t="str">
            <v>Mar-2009</v>
          </cell>
          <cell r="L1457" t="str">
            <v>GF</v>
          </cell>
          <cell r="M1457" t="str">
            <v>INVERTER</v>
          </cell>
          <cell r="N1457" t="str">
            <v>PCS</v>
          </cell>
          <cell r="O1457">
            <v>12</v>
          </cell>
          <cell r="P1457">
            <v>36</v>
          </cell>
          <cell r="Q1457" t="str">
            <v>SCHAFFNER</v>
          </cell>
          <cell r="R1457">
            <v>0</v>
          </cell>
          <cell r="S1457">
            <v>36.201099999999997</v>
          </cell>
          <cell r="T1457">
            <v>36.201099999999997</v>
          </cell>
          <cell r="U1457">
            <v>1</v>
          </cell>
        </row>
        <row r="1458">
          <cell r="A1458" t="str">
            <v>FS5536-400-99-1</v>
          </cell>
          <cell r="B1458" t="str">
            <v>GS090795</v>
          </cell>
          <cell r="C1458">
            <v>2</v>
          </cell>
          <cell r="D1458" t="str">
            <v>GI091357</v>
          </cell>
          <cell r="E1458">
            <v>20090324</v>
          </cell>
          <cell r="F1458" t="str">
            <v>7532</v>
          </cell>
          <cell r="G1458" t="str">
            <v>GEA GRASSO GMBH HALLE</v>
          </cell>
          <cell r="H1458" t="str">
            <v>STOCK SALES</v>
          </cell>
          <cell r="I1458">
            <v>5</v>
          </cell>
          <cell r="J1458" t="str">
            <v>Mar-2009</v>
          </cell>
          <cell r="K1458" t="str">
            <v>Mar-2009</v>
          </cell>
          <cell r="L1458" t="str">
            <v>GF</v>
          </cell>
          <cell r="M1458" t="str">
            <v>INVERTER</v>
          </cell>
          <cell r="N1458" t="str">
            <v>PCS</v>
          </cell>
          <cell r="O1458">
            <v>6</v>
          </cell>
          <cell r="P1458">
            <v>330</v>
          </cell>
          <cell r="Q1458" t="str">
            <v>SCHAFFNER</v>
          </cell>
          <cell r="R1458">
            <v>0</v>
          </cell>
          <cell r="S1458">
            <v>329.72500000000002</v>
          </cell>
          <cell r="T1458">
            <v>329.72500000000002</v>
          </cell>
          <cell r="U1458">
            <v>1</v>
          </cell>
        </row>
        <row r="1459">
          <cell r="A1459" t="str">
            <v>FS5536-50-07</v>
          </cell>
          <cell r="B1459" t="str">
            <v>GS090817</v>
          </cell>
          <cell r="C1459">
            <v>9</v>
          </cell>
          <cell r="D1459" t="str">
            <v>GI090991</v>
          </cell>
          <cell r="E1459">
            <v>20090304</v>
          </cell>
          <cell r="F1459" t="str">
            <v>4080</v>
          </cell>
          <cell r="G1459" t="str">
            <v>SIDE SERVICIO INDUSTRIAL DE ELECTRONICA SA</v>
          </cell>
          <cell r="H1459" t="str">
            <v>STOCK SALES</v>
          </cell>
          <cell r="I1459">
            <v>303</v>
          </cell>
          <cell r="J1459" t="str">
            <v>Mar-2009</v>
          </cell>
          <cell r="K1459" t="str">
            <v>Mar-2009</v>
          </cell>
          <cell r="L1459" t="str">
            <v>GF</v>
          </cell>
          <cell r="M1459" t="str">
            <v>INVERTER</v>
          </cell>
          <cell r="N1459" t="str">
            <v>PCS</v>
          </cell>
          <cell r="O1459">
            <v>304</v>
          </cell>
          <cell r="P1459">
            <v>47</v>
          </cell>
          <cell r="Q1459" t="str">
            <v>SCHAFFNER</v>
          </cell>
          <cell r="R1459">
            <v>0</v>
          </cell>
          <cell r="S1459">
            <v>46.548200000000001</v>
          </cell>
          <cell r="T1459">
            <v>46.548200000000001</v>
          </cell>
          <cell r="U1459">
            <v>1</v>
          </cell>
        </row>
        <row r="1460">
          <cell r="A1460" t="str">
            <v>FS5536-50-07</v>
          </cell>
          <cell r="B1460" t="str">
            <v>GS090859</v>
          </cell>
          <cell r="C1460">
            <v>3</v>
          </cell>
          <cell r="D1460" t="str">
            <v>GI091050</v>
          </cell>
          <cell r="E1460">
            <v>20090305</v>
          </cell>
          <cell r="F1460" t="str">
            <v>4810</v>
          </cell>
          <cell r="G1460" t="str">
            <v>SST SERVO-SYSTEMTECHNIK GMBH</v>
          </cell>
          <cell r="H1460" t="str">
            <v>STOCK SALES</v>
          </cell>
          <cell r="I1460">
            <v>302</v>
          </cell>
          <cell r="J1460" t="str">
            <v>Mar-2009</v>
          </cell>
          <cell r="K1460" t="str">
            <v>Mar-2009</v>
          </cell>
          <cell r="L1460" t="str">
            <v>GF</v>
          </cell>
          <cell r="M1460" t="str">
            <v>INVERTER</v>
          </cell>
          <cell r="N1460" t="str">
            <v>PCS</v>
          </cell>
          <cell r="O1460">
            <v>304</v>
          </cell>
          <cell r="P1460">
            <v>47</v>
          </cell>
          <cell r="Q1460" t="str">
            <v>SCHAFFNER</v>
          </cell>
          <cell r="R1460">
            <v>0</v>
          </cell>
          <cell r="S1460">
            <v>46.548200000000001</v>
          </cell>
          <cell r="T1460">
            <v>46.548200000000001</v>
          </cell>
          <cell r="U1460">
            <v>1</v>
          </cell>
        </row>
        <row r="1461">
          <cell r="A1461" t="str">
            <v>FS5536-50-07</v>
          </cell>
          <cell r="B1461" t="str">
            <v>GS090873</v>
          </cell>
          <cell r="C1461">
            <v>2</v>
          </cell>
          <cell r="D1461" t="str">
            <v>GI091081</v>
          </cell>
          <cell r="E1461">
            <v>20090306</v>
          </cell>
          <cell r="F1461" t="str">
            <v>7274</v>
          </cell>
          <cell r="G1461" t="str">
            <v>SAM GMBH</v>
          </cell>
          <cell r="H1461" t="str">
            <v>STOCK SALES</v>
          </cell>
          <cell r="I1461">
            <v>301</v>
          </cell>
          <cell r="J1461" t="str">
            <v>Mar-2009</v>
          </cell>
          <cell r="K1461" t="str">
            <v>Mar-2009</v>
          </cell>
          <cell r="L1461" t="str">
            <v>GF</v>
          </cell>
          <cell r="M1461" t="str">
            <v>INVERTER</v>
          </cell>
          <cell r="N1461" t="str">
            <v>PCS</v>
          </cell>
          <cell r="O1461">
            <v>304</v>
          </cell>
          <cell r="P1461">
            <v>47</v>
          </cell>
          <cell r="Q1461" t="str">
            <v>SCHAFFNER</v>
          </cell>
          <cell r="R1461">
            <v>0</v>
          </cell>
          <cell r="S1461">
            <v>46.548200000000001</v>
          </cell>
          <cell r="T1461">
            <v>46.548200000000001</v>
          </cell>
          <cell r="U1461">
            <v>1</v>
          </cell>
        </row>
        <row r="1462">
          <cell r="A1462" t="str">
            <v>FS5536-50-07</v>
          </cell>
          <cell r="B1462" t="str">
            <v>GS090892</v>
          </cell>
          <cell r="C1462">
            <v>3</v>
          </cell>
          <cell r="D1462" t="str">
            <v>GI091114</v>
          </cell>
          <cell r="E1462">
            <v>20090309</v>
          </cell>
          <cell r="F1462" t="str">
            <v>4028</v>
          </cell>
          <cell r="G1462" t="str">
            <v>KON-TEK AUTOMATION AND DRIVES</v>
          </cell>
          <cell r="H1462" t="str">
            <v>STOCK SALES</v>
          </cell>
          <cell r="I1462">
            <v>271</v>
          </cell>
          <cell r="J1462" t="str">
            <v>Mar-2009</v>
          </cell>
          <cell r="K1462" t="str">
            <v>Mar-2009</v>
          </cell>
          <cell r="L1462" t="str">
            <v>GF</v>
          </cell>
          <cell r="M1462" t="str">
            <v>INVERTER</v>
          </cell>
          <cell r="N1462" t="str">
            <v>PCS</v>
          </cell>
          <cell r="O1462">
            <v>304</v>
          </cell>
          <cell r="P1462">
            <v>47</v>
          </cell>
          <cell r="Q1462" t="str">
            <v>SCHAFFNER</v>
          </cell>
          <cell r="R1462">
            <v>0</v>
          </cell>
          <cell r="S1462">
            <v>46.548200000000001</v>
          </cell>
          <cell r="T1462">
            <v>1396.4460000000001</v>
          </cell>
          <cell r="U1462">
            <v>30</v>
          </cell>
        </row>
        <row r="1463">
          <cell r="A1463" t="str">
            <v>FS5536-50-07</v>
          </cell>
          <cell r="B1463" t="str">
            <v>GS090961</v>
          </cell>
          <cell r="C1463">
            <v>8</v>
          </cell>
          <cell r="D1463" t="str">
            <v>GI091192</v>
          </cell>
          <cell r="E1463">
            <v>20090313</v>
          </cell>
          <cell r="F1463" t="str">
            <v>4380</v>
          </cell>
          <cell r="G1463" t="str">
            <v>AMTEK,  SPOL. S R.0.</v>
          </cell>
          <cell r="H1463" t="str">
            <v>STOCK SALES</v>
          </cell>
          <cell r="I1463">
            <v>267</v>
          </cell>
          <cell r="J1463" t="str">
            <v>Mar-2009</v>
          </cell>
          <cell r="K1463" t="str">
            <v>Mar-2009</v>
          </cell>
          <cell r="L1463" t="str">
            <v>GF</v>
          </cell>
          <cell r="M1463" t="str">
            <v>INVERTER</v>
          </cell>
          <cell r="N1463" t="str">
            <v>PCS</v>
          </cell>
          <cell r="O1463">
            <v>304</v>
          </cell>
          <cell r="P1463">
            <v>47</v>
          </cell>
          <cell r="Q1463" t="str">
            <v>SCHAFFNER</v>
          </cell>
          <cell r="R1463">
            <v>0</v>
          </cell>
          <cell r="S1463">
            <v>46.548200000000001</v>
          </cell>
          <cell r="T1463">
            <v>186.19280000000001</v>
          </cell>
          <cell r="U1463">
            <v>4</v>
          </cell>
        </row>
        <row r="1464">
          <cell r="A1464" t="str">
            <v>FS5536-50-07</v>
          </cell>
          <cell r="B1464" t="str">
            <v>GS090908</v>
          </cell>
          <cell r="C1464">
            <v>3</v>
          </cell>
          <cell r="D1464" t="str">
            <v>GI091210</v>
          </cell>
          <cell r="E1464">
            <v>20090317</v>
          </cell>
          <cell r="F1464" t="str">
            <v>7511</v>
          </cell>
          <cell r="G1464" t="str">
            <v>D.M.G. S.P.A.</v>
          </cell>
          <cell r="H1464" t="str">
            <v>STOCK SALES</v>
          </cell>
          <cell r="I1464">
            <v>262</v>
          </cell>
          <cell r="J1464" t="str">
            <v>Mar-2009</v>
          </cell>
          <cell r="K1464" t="str">
            <v>Mar-2009</v>
          </cell>
          <cell r="L1464" t="str">
            <v>GF</v>
          </cell>
          <cell r="M1464" t="str">
            <v>INVERTER</v>
          </cell>
          <cell r="N1464" t="str">
            <v>PCS</v>
          </cell>
          <cell r="O1464">
            <v>304</v>
          </cell>
          <cell r="P1464">
            <v>47</v>
          </cell>
          <cell r="Q1464" t="str">
            <v>SCHAFFNER</v>
          </cell>
          <cell r="R1464">
            <v>0</v>
          </cell>
          <cell r="S1464">
            <v>46.548200000000001</v>
          </cell>
          <cell r="T1464">
            <v>232.74100000000001</v>
          </cell>
          <cell r="U1464">
            <v>5</v>
          </cell>
        </row>
        <row r="1465">
          <cell r="A1465" t="str">
            <v>FS5536-50-07</v>
          </cell>
          <cell r="B1465" t="str">
            <v>GS091041</v>
          </cell>
          <cell r="C1465">
            <v>2</v>
          </cell>
          <cell r="D1465" t="str">
            <v>GI091296</v>
          </cell>
          <cell r="E1465">
            <v>20090320</v>
          </cell>
          <cell r="F1465" t="str">
            <v>4810</v>
          </cell>
          <cell r="G1465" t="str">
            <v>SST SERVO-SYSTEMTECHNIK GMBH</v>
          </cell>
          <cell r="H1465" t="str">
            <v>STOCK SALES</v>
          </cell>
          <cell r="I1465">
            <v>261</v>
          </cell>
          <cell r="J1465" t="str">
            <v>Mar-2009</v>
          </cell>
          <cell r="K1465" t="str">
            <v>Mar-2009</v>
          </cell>
          <cell r="L1465" t="str">
            <v>GF</v>
          </cell>
          <cell r="M1465" t="str">
            <v>INVERTER</v>
          </cell>
          <cell r="N1465" t="str">
            <v>PCS</v>
          </cell>
          <cell r="O1465">
            <v>304</v>
          </cell>
          <cell r="P1465">
            <v>47</v>
          </cell>
          <cell r="Q1465" t="str">
            <v>SCHAFFNER</v>
          </cell>
          <cell r="R1465">
            <v>0</v>
          </cell>
          <cell r="S1465">
            <v>46.548200000000001</v>
          </cell>
          <cell r="T1465">
            <v>46.548200000000001</v>
          </cell>
          <cell r="U1465">
            <v>1</v>
          </cell>
        </row>
        <row r="1466">
          <cell r="A1466" t="str">
            <v>FS5536-50-07</v>
          </cell>
          <cell r="B1466" t="str">
            <v>GS090594</v>
          </cell>
          <cell r="C1466">
            <v>18</v>
          </cell>
          <cell r="D1466" t="str">
            <v>GI091281</v>
          </cell>
          <cell r="E1466">
            <v>20090320</v>
          </cell>
          <cell r="F1466" t="str">
            <v>7038</v>
          </cell>
          <cell r="G1466" t="str">
            <v>JAECKEL ELEKTRONIK GMBH</v>
          </cell>
          <cell r="H1466" t="str">
            <v>STOCK SALES</v>
          </cell>
          <cell r="I1466">
            <v>258</v>
          </cell>
          <cell r="J1466" t="str">
            <v>Mar-2009</v>
          </cell>
          <cell r="K1466" t="str">
            <v>Mar-2009</v>
          </cell>
          <cell r="L1466" t="str">
            <v>GF</v>
          </cell>
          <cell r="M1466" t="str">
            <v>INVERTER</v>
          </cell>
          <cell r="N1466" t="str">
            <v>PCS</v>
          </cell>
          <cell r="O1466">
            <v>304</v>
          </cell>
          <cell r="P1466">
            <v>47</v>
          </cell>
          <cell r="Q1466" t="str">
            <v>SCHAFFNER</v>
          </cell>
          <cell r="R1466">
            <v>0</v>
          </cell>
          <cell r="S1466">
            <v>46.548200000000001</v>
          </cell>
          <cell r="T1466">
            <v>139.6446</v>
          </cell>
          <cell r="U1466">
            <v>3</v>
          </cell>
        </row>
        <row r="1467">
          <cell r="A1467" t="str">
            <v>FS5536-50-07</v>
          </cell>
          <cell r="B1467" t="str">
            <v>GS090992</v>
          </cell>
          <cell r="C1467">
            <v>10</v>
          </cell>
          <cell r="D1467" t="str">
            <v>GI091368</v>
          </cell>
          <cell r="E1467">
            <v>20090324</v>
          </cell>
          <cell r="F1467" t="str">
            <v>7489</v>
          </cell>
          <cell r="G1467" t="str">
            <v>ALPHA MOTION S. A.</v>
          </cell>
          <cell r="H1467" t="str">
            <v>STOCK SALES</v>
          </cell>
          <cell r="I1467">
            <v>256</v>
          </cell>
          <cell r="J1467" t="str">
            <v>Mar-2009</v>
          </cell>
          <cell r="K1467" t="str">
            <v>Mar-2009</v>
          </cell>
          <cell r="L1467" t="str">
            <v>GF</v>
          </cell>
          <cell r="M1467" t="str">
            <v>INVERTER</v>
          </cell>
          <cell r="N1467" t="str">
            <v>PCS</v>
          </cell>
          <cell r="O1467">
            <v>304</v>
          </cell>
          <cell r="P1467">
            <v>47</v>
          </cell>
          <cell r="Q1467" t="str">
            <v>SCHAFFNER</v>
          </cell>
          <cell r="R1467">
            <v>0</v>
          </cell>
          <cell r="S1467">
            <v>46.548200000000001</v>
          </cell>
          <cell r="T1467">
            <v>93.096400000000003</v>
          </cell>
          <cell r="U1467">
            <v>2</v>
          </cell>
        </row>
        <row r="1468">
          <cell r="A1468" t="str">
            <v>FS5536-50-07</v>
          </cell>
          <cell r="B1468" t="str">
            <v>GS091169</v>
          </cell>
          <cell r="C1468">
            <v>5</v>
          </cell>
          <cell r="D1468" t="str">
            <v>GI091459</v>
          </cell>
          <cell r="E1468">
            <v>20090327</v>
          </cell>
          <cell r="F1468" t="str">
            <v>7955</v>
          </cell>
          <cell r="G1468" t="str">
            <v>STREISAL GMBH</v>
          </cell>
          <cell r="H1468" t="str">
            <v>STOCK SALES</v>
          </cell>
          <cell r="I1468">
            <v>254</v>
          </cell>
          <cell r="J1468" t="str">
            <v>Mar-2009</v>
          </cell>
          <cell r="K1468" t="str">
            <v>Mar-2009</v>
          </cell>
          <cell r="L1468" t="str">
            <v>GF</v>
          </cell>
          <cell r="M1468" t="str">
            <v>INVERTER</v>
          </cell>
          <cell r="N1468" t="str">
            <v>PCS</v>
          </cell>
          <cell r="O1468">
            <v>304</v>
          </cell>
          <cell r="P1468">
            <v>47</v>
          </cell>
          <cell r="Q1468" t="str">
            <v>SCHAFFNER</v>
          </cell>
          <cell r="R1468">
            <v>0</v>
          </cell>
          <cell r="S1468">
            <v>46.548200000000001</v>
          </cell>
          <cell r="T1468">
            <v>93.096400000000003</v>
          </cell>
          <cell r="U1468">
            <v>2</v>
          </cell>
        </row>
        <row r="1469">
          <cell r="A1469" t="str">
            <v>RYC101D3-VVT2</v>
          </cell>
          <cell r="B1469" t="str">
            <v>GS091024</v>
          </cell>
          <cell r="C1469">
            <v>14</v>
          </cell>
          <cell r="D1469" t="str">
            <v>GI091284</v>
          </cell>
          <cell r="E1469">
            <v>20090320</v>
          </cell>
          <cell r="F1469" t="str">
            <v>7506</v>
          </cell>
          <cell r="G1469" t="str">
            <v>ELECTROBLUE SRL</v>
          </cell>
          <cell r="H1469" t="str">
            <v>STOCK SALES</v>
          </cell>
          <cell r="I1469">
            <v>14</v>
          </cell>
          <cell r="J1469" t="str">
            <v>Mar-2009</v>
          </cell>
          <cell r="K1469" t="str">
            <v>Mar-2009</v>
          </cell>
          <cell r="L1469" t="str">
            <v>GF</v>
          </cell>
          <cell r="M1469" t="str">
            <v>INVERTER</v>
          </cell>
          <cell r="N1469" t="str">
            <v>PCS</v>
          </cell>
          <cell r="O1469">
            <v>15</v>
          </cell>
          <cell r="P1469">
            <v>169</v>
          </cell>
          <cell r="Q1469" t="str">
            <v>SERVO ALL</v>
          </cell>
          <cell r="R1469">
            <v>0</v>
          </cell>
          <cell r="S1469">
            <v>169</v>
          </cell>
          <cell r="T1469">
            <v>169</v>
          </cell>
          <cell r="U1469">
            <v>1</v>
          </cell>
        </row>
        <row r="1470">
          <cell r="A1470" t="str">
            <v>RYC201D3-VVT2</v>
          </cell>
          <cell r="B1470" t="str">
            <v>GS091207</v>
          </cell>
          <cell r="C1470">
            <v>2</v>
          </cell>
          <cell r="D1470" t="str">
            <v>GI091482</v>
          </cell>
          <cell r="E1470">
            <v>20090331</v>
          </cell>
          <cell r="F1470" t="str">
            <v>4450</v>
          </cell>
          <cell r="G1470" t="str">
            <v>FUJI ELECTRIC FA SUCURSAL EN ESPA?A</v>
          </cell>
          <cell r="H1470" t="str">
            <v>STOCK SALES</v>
          </cell>
          <cell r="I1470">
            <v>35</v>
          </cell>
          <cell r="J1470" t="str">
            <v>Mar-2009</v>
          </cell>
          <cell r="K1470" t="str">
            <v>Mar-2009</v>
          </cell>
          <cell r="L1470" t="str">
            <v>GF</v>
          </cell>
          <cell r="M1470" t="str">
            <v>INVERTER</v>
          </cell>
          <cell r="N1470" t="str">
            <v>PCS</v>
          </cell>
          <cell r="O1470">
            <v>36</v>
          </cell>
          <cell r="P1470">
            <v>169</v>
          </cell>
          <cell r="Q1470" t="str">
            <v>SERVO ALL</v>
          </cell>
          <cell r="R1470">
            <v>0</v>
          </cell>
          <cell r="S1470">
            <v>169.00319999999999</v>
          </cell>
          <cell r="T1470">
            <v>169.00319999999999</v>
          </cell>
          <cell r="U1470">
            <v>1</v>
          </cell>
        </row>
        <row r="1471">
          <cell r="A1471" t="str">
            <v>FRN7.5VG7S-2MV</v>
          </cell>
          <cell r="B1471" t="str">
            <v>GS090894</v>
          </cell>
          <cell r="C1471">
            <v>1</v>
          </cell>
          <cell r="D1471" t="str">
            <v>GI091115</v>
          </cell>
          <cell r="E1471">
            <v>20090311</v>
          </cell>
          <cell r="F1471" t="str">
            <v>1701</v>
          </cell>
          <cell r="G1471" t="str">
            <v>CMTS LIMITED</v>
          </cell>
          <cell r="H1471" t="str">
            <v>STOCK SALES</v>
          </cell>
          <cell r="I1471">
            <v>5</v>
          </cell>
          <cell r="J1471" t="str">
            <v>Mar-2009</v>
          </cell>
          <cell r="K1471" t="str">
            <v>Mar-2009</v>
          </cell>
          <cell r="L1471" t="str">
            <v>GF</v>
          </cell>
          <cell r="M1471" t="str">
            <v>INVERTER</v>
          </cell>
          <cell r="N1471" t="str">
            <v>PCS</v>
          </cell>
          <cell r="O1471">
            <v>6</v>
          </cell>
          <cell r="P1471">
            <v>708</v>
          </cell>
          <cell r="Q1471" t="str">
            <v>VG7</v>
          </cell>
          <cell r="R1471">
            <v>0</v>
          </cell>
          <cell r="S1471">
            <v>708.10479999999995</v>
          </cell>
          <cell r="T1471">
            <v>708.10479999999995</v>
          </cell>
          <cell r="U1471">
            <v>1</v>
          </cell>
        </row>
      </sheetData>
      <sheetData sheetId="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</row>
        <row r="2">
          <cell r="H2" t="str">
            <v>OUTGOING (ADJUST)</v>
          </cell>
          <cell r="I2" t="str">
            <v>c</v>
          </cell>
          <cell r="T2">
            <v>0</v>
          </cell>
        </row>
        <row r="3">
          <cell r="H3" t="str">
            <v>RETURN P/O (INVOICE)</v>
          </cell>
          <cell r="I3" t="str">
            <v>d</v>
          </cell>
          <cell r="T3">
            <v>0</v>
          </cell>
        </row>
        <row r="4">
          <cell r="H4" t="str">
            <v>RETURN S/O (INVOICE)</v>
          </cell>
          <cell r="I4" t="str">
            <v>e</v>
          </cell>
          <cell r="T4">
            <v>32326.720000000001</v>
          </cell>
        </row>
        <row r="5">
          <cell r="H5" t="str">
            <v>STOCK P/O INVOICE</v>
          </cell>
          <cell r="I5" t="str">
            <v>f</v>
          </cell>
          <cell r="T5">
            <v>497705.37114999996</v>
          </cell>
        </row>
        <row r="6">
          <cell r="H6" t="str">
            <v>STOCK SALES</v>
          </cell>
          <cell r="I6" t="str">
            <v>g</v>
          </cell>
          <cell r="T6">
            <v>1387708.3191000016</v>
          </cell>
        </row>
        <row r="7">
          <cell r="H7" t="str">
            <v>d+g</v>
          </cell>
          <cell r="T7">
            <v>1387708.3191000016</v>
          </cell>
        </row>
        <row r="8">
          <cell r="A8" t="str">
            <v>Item</v>
          </cell>
          <cell r="B8" t="str">
            <v>Order No</v>
          </cell>
          <cell r="C8" t="str">
            <v>Pos</v>
          </cell>
          <cell r="D8" t="str">
            <v>Invoice No</v>
          </cell>
          <cell r="E8" t="str">
            <v>Invoice Date</v>
          </cell>
          <cell r="F8" t="str">
            <v>Customer</v>
          </cell>
          <cell r="G8" t="str">
            <v>Customer Name</v>
          </cell>
          <cell r="H8" t="str">
            <v>Order Type</v>
          </cell>
          <cell r="I8" t="str">
            <v>Blalnce</v>
          </cell>
          <cell r="J8" t="str">
            <v>From</v>
          </cell>
          <cell r="K8" t="str">
            <v>To</v>
          </cell>
          <cell r="L8" t="str">
            <v>Warehouse</v>
          </cell>
          <cell r="M8" t="str">
            <v>Warehouse Name</v>
          </cell>
          <cell r="N8" t="str">
            <v>UOM</v>
          </cell>
          <cell r="O8" t="str">
            <v>Last Balance QTY</v>
          </cell>
          <cell r="P8" t="str">
            <v>Last Balance Price</v>
          </cell>
          <cell r="Q8" t="str">
            <v>Category Name</v>
          </cell>
          <cell r="R8" t="str">
            <v>Incoming QTY</v>
          </cell>
          <cell r="S8" t="str">
            <v>Incoming Price</v>
          </cell>
          <cell r="T8" t="str">
            <v>Incoming AMT</v>
          </cell>
          <cell r="U8" t="str">
            <v>Outgoing QTY</v>
          </cell>
        </row>
        <row r="9">
          <cell r="A9" t="str">
            <v>DCRE2-1.5</v>
          </cell>
          <cell r="B9" t="str">
            <v>GS083445</v>
          </cell>
          <cell r="C9">
            <v>2</v>
          </cell>
          <cell r="D9" t="str">
            <v>GI091555</v>
          </cell>
          <cell r="E9">
            <v>20090402</v>
          </cell>
          <cell r="F9" t="str">
            <v>7950</v>
          </cell>
          <cell r="G9" t="str">
            <v>FUJI ELECTRIC FA EUROPE (CH) GMBH</v>
          </cell>
          <cell r="H9" t="str">
            <v>STOCK SALES</v>
          </cell>
          <cell r="I9">
            <v>0</v>
          </cell>
          <cell r="J9" t="str">
            <v>Apr-2009</v>
          </cell>
          <cell r="K9" t="str">
            <v>Apr-2009</v>
          </cell>
          <cell r="L9" t="str">
            <v>GF</v>
          </cell>
          <cell r="M9" t="str">
            <v>INVERTER</v>
          </cell>
          <cell r="N9" t="str">
            <v>PCS</v>
          </cell>
          <cell r="O9">
            <v>2</v>
          </cell>
          <cell r="P9">
            <v>20</v>
          </cell>
          <cell r="Q9" t="str">
            <v>B+S</v>
          </cell>
          <cell r="R9">
            <v>0</v>
          </cell>
          <cell r="S9">
            <v>20.02</v>
          </cell>
          <cell r="T9">
            <v>40.04</v>
          </cell>
          <cell r="U9">
            <v>2</v>
          </cell>
        </row>
        <row r="10">
          <cell r="A10" t="str">
            <v>DCRE4-0.4</v>
          </cell>
          <cell r="B10" t="str">
            <v>GS091221</v>
          </cell>
          <cell r="C10">
            <v>6</v>
          </cell>
          <cell r="D10" t="str">
            <v>GI091514</v>
          </cell>
          <cell r="E10">
            <v>20090401</v>
          </cell>
          <cell r="F10" t="str">
            <v>7274</v>
          </cell>
          <cell r="G10" t="str">
            <v>SAM GMBH</v>
          </cell>
          <cell r="H10" t="str">
            <v>STOCK SALES</v>
          </cell>
          <cell r="I10">
            <v>4</v>
          </cell>
          <cell r="J10" t="str">
            <v>Apr-2009</v>
          </cell>
          <cell r="K10" t="str">
            <v>Apr-2009</v>
          </cell>
          <cell r="L10" t="str">
            <v>GF</v>
          </cell>
          <cell r="M10" t="str">
            <v>INVERTER</v>
          </cell>
          <cell r="N10" t="str">
            <v>PCS</v>
          </cell>
          <cell r="O10">
            <v>6</v>
          </cell>
          <cell r="P10">
            <v>9</v>
          </cell>
          <cell r="Q10" t="str">
            <v>B+S</v>
          </cell>
          <cell r="R10">
            <v>0</v>
          </cell>
          <cell r="S10">
            <v>9.0691000000000006</v>
          </cell>
          <cell r="T10">
            <v>18.138200000000001</v>
          </cell>
          <cell r="U10">
            <v>2</v>
          </cell>
        </row>
        <row r="11">
          <cell r="A11" t="str">
            <v>DCRE4-0.75</v>
          </cell>
          <cell r="B11" t="str">
            <v>GS091225</v>
          </cell>
          <cell r="C11">
            <v>2</v>
          </cell>
          <cell r="D11" t="str">
            <v>GI091535</v>
          </cell>
          <cell r="E11">
            <v>20090402</v>
          </cell>
          <cell r="F11" t="str">
            <v>7839</v>
          </cell>
          <cell r="G11" t="str">
            <v>ASM RAHDEN GBMH</v>
          </cell>
          <cell r="H11" t="str">
            <v>STOCK SALES</v>
          </cell>
          <cell r="I11">
            <v>1</v>
          </cell>
          <cell r="J11" t="str">
            <v>Apr-2009</v>
          </cell>
          <cell r="K11" t="str">
            <v>Apr-2009</v>
          </cell>
          <cell r="L11" t="str">
            <v>GF</v>
          </cell>
          <cell r="M11" t="str">
            <v>INVERTER</v>
          </cell>
          <cell r="N11" t="str">
            <v>PCS</v>
          </cell>
          <cell r="O11">
            <v>4</v>
          </cell>
          <cell r="P11">
            <v>14</v>
          </cell>
          <cell r="Q11" t="str">
            <v>B+S</v>
          </cell>
          <cell r="R11">
            <v>0</v>
          </cell>
          <cell r="S11">
            <v>13.5905</v>
          </cell>
          <cell r="T11">
            <v>40.771500000000003</v>
          </cell>
          <cell r="U11">
            <v>3</v>
          </cell>
        </row>
        <row r="12">
          <cell r="A12" t="str">
            <v>DCRE4-0.75</v>
          </cell>
          <cell r="B12" t="str">
            <v>GS091225</v>
          </cell>
          <cell r="C12">
            <v>5</v>
          </cell>
          <cell r="D12" t="str">
            <v>GI091535</v>
          </cell>
          <cell r="E12">
            <v>20090402</v>
          </cell>
          <cell r="F12" t="str">
            <v>7839</v>
          </cell>
          <cell r="G12" t="str">
            <v>ASM RAHDEN GBMH</v>
          </cell>
          <cell r="H12" t="str">
            <v>STOCK SALES</v>
          </cell>
          <cell r="I12">
            <v>0</v>
          </cell>
          <cell r="J12" t="str">
            <v>Apr-2009</v>
          </cell>
          <cell r="K12" t="str">
            <v>Apr-2009</v>
          </cell>
          <cell r="L12" t="str">
            <v>GF</v>
          </cell>
          <cell r="M12" t="str">
            <v>INVERTER</v>
          </cell>
          <cell r="N12" t="str">
            <v>PCS</v>
          </cell>
          <cell r="O12">
            <v>4</v>
          </cell>
          <cell r="P12">
            <v>14</v>
          </cell>
          <cell r="Q12" t="str">
            <v>B+S</v>
          </cell>
          <cell r="R12">
            <v>0</v>
          </cell>
          <cell r="S12">
            <v>13.5905</v>
          </cell>
          <cell r="T12">
            <v>13.5905</v>
          </cell>
          <cell r="U12">
            <v>1</v>
          </cell>
        </row>
        <row r="13">
          <cell r="A13" t="str">
            <v>DCRE4-1.5</v>
          </cell>
          <cell r="B13" t="str">
            <v>GS091221</v>
          </cell>
          <cell r="C13">
            <v>7</v>
          </cell>
          <cell r="D13" t="str">
            <v>GI091514</v>
          </cell>
          <cell r="E13">
            <v>20090401</v>
          </cell>
          <cell r="F13" t="str">
            <v>7274</v>
          </cell>
          <cell r="G13" t="str">
            <v>SAM GMBH</v>
          </cell>
          <cell r="H13" t="str">
            <v>STOCK SALES</v>
          </cell>
          <cell r="I13">
            <v>1</v>
          </cell>
          <cell r="J13" t="str">
            <v>Apr-2009</v>
          </cell>
          <cell r="K13" t="str">
            <v>Apr-2009</v>
          </cell>
          <cell r="L13" t="str">
            <v>GF</v>
          </cell>
          <cell r="M13" t="str">
            <v>INVERTER</v>
          </cell>
          <cell r="N13" t="str">
            <v>PCS</v>
          </cell>
          <cell r="O13">
            <v>2</v>
          </cell>
          <cell r="P13">
            <v>15</v>
          </cell>
          <cell r="Q13" t="str">
            <v>B+S</v>
          </cell>
          <cell r="R13">
            <v>0</v>
          </cell>
          <cell r="S13">
            <v>15.4047</v>
          </cell>
          <cell r="T13">
            <v>15.4047</v>
          </cell>
          <cell r="U13">
            <v>1</v>
          </cell>
        </row>
        <row r="14">
          <cell r="A14" t="str">
            <v>DCRE4-11</v>
          </cell>
          <cell r="B14" t="str">
            <v>GS091236</v>
          </cell>
          <cell r="C14">
            <v>4</v>
          </cell>
          <cell r="D14" t="str">
            <v>GI091538</v>
          </cell>
          <cell r="E14">
            <v>20090402</v>
          </cell>
          <cell r="F14" t="str">
            <v>7839</v>
          </cell>
          <cell r="G14" t="str">
            <v>ASM RAHDEN GBMH</v>
          </cell>
          <cell r="H14" t="str">
            <v>STOCK SALES</v>
          </cell>
          <cell r="I14">
            <v>67</v>
          </cell>
          <cell r="J14" t="str">
            <v>Apr-2009</v>
          </cell>
          <cell r="K14" t="str">
            <v>Apr-2009</v>
          </cell>
          <cell r="L14" t="str">
            <v>GF</v>
          </cell>
          <cell r="M14" t="str">
            <v>INVERTER</v>
          </cell>
          <cell r="N14" t="str">
            <v>PCS</v>
          </cell>
          <cell r="O14">
            <v>69</v>
          </cell>
          <cell r="P14">
            <v>25</v>
          </cell>
          <cell r="Q14" t="str">
            <v>B+S</v>
          </cell>
          <cell r="R14">
            <v>0</v>
          </cell>
          <cell r="S14">
            <v>25.078199999999999</v>
          </cell>
          <cell r="T14">
            <v>50.156399999999998</v>
          </cell>
          <cell r="U14">
            <v>2</v>
          </cell>
        </row>
        <row r="15">
          <cell r="A15" t="str">
            <v>DCRE4-11</v>
          </cell>
          <cell r="B15" t="str">
            <v>GS091419</v>
          </cell>
          <cell r="C15">
            <v>9</v>
          </cell>
          <cell r="D15" t="str">
            <v>GI091756</v>
          </cell>
          <cell r="E15">
            <v>20090420</v>
          </cell>
          <cell r="F15" t="str">
            <v>1148</v>
          </cell>
          <cell r="G15" t="str">
            <v>VERMEIRE TRANSMISSIONS</v>
          </cell>
          <cell r="H15" t="str">
            <v>STOCK SALES</v>
          </cell>
          <cell r="I15">
            <v>60</v>
          </cell>
          <cell r="J15" t="str">
            <v>Apr-2009</v>
          </cell>
          <cell r="K15" t="str">
            <v>Apr-2009</v>
          </cell>
          <cell r="L15" t="str">
            <v>GF</v>
          </cell>
          <cell r="M15" t="str">
            <v>INVERTER</v>
          </cell>
          <cell r="N15" t="str">
            <v>PCS</v>
          </cell>
          <cell r="O15">
            <v>69</v>
          </cell>
          <cell r="P15">
            <v>25</v>
          </cell>
          <cell r="Q15" t="str">
            <v>B+S</v>
          </cell>
          <cell r="R15">
            <v>0</v>
          </cell>
          <cell r="S15">
            <v>25.078199999999999</v>
          </cell>
          <cell r="T15">
            <v>175.54739999999998</v>
          </cell>
          <cell r="U15">
            <v>7</v>
          </cell>
        </row>
        <row r="16">
          <cell r="A16" t="str">
            <v>DCRE4-11-FZ</v>
          </cell>
          <cell r="B16" t="str">
            <v>GS090573</v>
          </cell>
          <cell r="C16">
            <v>4</v>
          </cell>
          <cell r="D16" t="str">
            <v>GI092006</v>
          </cell>
          <cell r="E16">
            <v>20090430</v>
          </cell>
          <cell r="F16" t="str">
            <v>7848</v>
          </cell>
          <cell r="G16" t="str">
            <v>LM LIFTMATERIAL GMBH</v>
          </cell>
          <cell r="H16" t="str">
            <v>STOCK SALES</v>
          </cell>
          <cell r="I16">
            <v>30</v>
          </cell>
          <cell r="J16" t="str">
            <v>Apr-2009</v>
          </cell>
          <cell r="K16" t="str">
            <v>Apr-2009</v>
          </cell>
          <cell r="L16" t="str">
            <v>GF</v>
          </cell>
          <cell r="M16" t="str">
            <v>INVERTER</v>
          </cell>
          <cell r="N16" t="str">
            <v>PCS</v>
          </cell>
          <cell r="O16">
            <v>31</v>
          </cell>
          <cell r="P16">
            <v>39</v>
          </cell>
          <cell r="Q16" t="str">
            <v>B+S</v>
          </cell>
          <cell r="R16">
            <v>0</v>
          </cell>
          <cell r="S16">
            <v>38.906999999999996</v>
          </cell>
          <cell r="T16">
            <v>38.906999999999996</v>
          </cell>
          <cell r="U16">
            <v>1</v>
          </cell>
        </row>
        <row r="17">
          <cell r="A17" t="str">
            <v>DCRE4-11-FZ</v>
          </cell>
          <cell r="B17" t="str">
            <v>GS090572</v>
          </cell>
          <cell r="C17">
            <v>4</v>
          </cell>
          <cell r="D17" t="str">
            <v>GI092020</v>
          </cell>
          <cell r="E17">
            <v>20090430</v>
          </cell>
          <cell r="F17" t="str">
            <v>7848</v>
          </cell>
          <cell r="G17" t="str">
            <v>LM LIFTMATERIAL GMBH</v>
          </cell>
          <cell r="H17" t="str">
            <v>STOCK SALES</v>
          </cell>
          <cell r="I17">
            <v>29</v>
          </cell>
          <cell r="J17" t="str">
            <v>Apr-2009</v>
          </cell>
          <cell r="K17" t="str">
            <v>Apr-2009</v>
          </cell>
          <cell r="L17" t="str">
            <v>GF</v>
          </cell>
          <cell r="M17" t="str">
            <v>INVERTER</v>
          </cell>
          <cell r="N17" t="str">
            <v>PCS</v>
          </cell>
          <cell r="O17">
            <v>31</v>
          </cell>
          <cell r="P17">
            <v>39</v>
          </cell>
          <cell r="Q17" t="str">
            <v>B+S</v>
          </cell>
          <cell r="R17">
            <v>0</v>
          </cell>
          <cell r="S17">
            <v>38.906999999999996</v>
          </cell>
          <cell r="T17">
            <v>38.906999999999996</v>
          </cell>
          <cell r="U17">
            <v>1</v>
          </cell>
        </row>
        <row r="18">
          <cell r="A18" t="str">
            <v>DCRE4-11-FZ</v>
          </cell>
          <cell r="B18" t="str">
            <v>GS090809</v>
          </cell>
          <cell r="C18">
            <v>4</v>
          </cell>
          <cell r="D18" t="str">
            <v>GI092038</v>
          </cell>
          <cell r="E18">
            <v>20090430</v>
          </cell>
          <cell r="F18" t="str">
            <v>7848</v>
          </cell>
          <cell r="G18" t="str">
            <v>LM LIFTMATERIAL GMBH</v>
          </cell>
          <cell r="H18" t="str">
            <v>STOCK SALES</v>
          </cell>
          <cell r="I18">
            <v>28</v>
          </cell>
          <cell r="J18" t="str">
            <v>Apr-2009</v>
          </cell>
          <cell r="K18" t="str">
            <v>Apr-2009</v>
          </cell>
          <cell r="L18" t="str">
            <v>GF</v>
          </cell>
          <cell r="M18" t="str">
            <v>INVERTER</v>
          </cell>
          <cell r="N18" t="str">
            <v>PCS</v>
          </cell>
          <cell r="O18">
            <v>31</v>
          </cell>
          <cell r="P18">
            <v>39</v>
          </cell>
          <cell r="Q18" t="str">
            <v>B+S</v>
          </cell>
          <cell r="R18">
            <v>0</v>
          </cell>
          <cell r="S18">
            <v>38.906999999999996</v>
          </cell>
          <cell r="T18">
            <v>38.906999999999996</v>
          </cell>
          <cell r="U18">
            <v>1</v>
          </cell>
        </row>
        <row r="19">
          <cell r="A19" t="str">
            <v>DCRE4-15</v>
          </cell>
          <cell r="B19" t="str">
            <v>GS091225</v>
          </cell>
          <cell r="C19">
            <v>8</v>
          </cell>
          <cell r="D19" t="str">
            <v>GI091535</v>
          </cell>
          <cell r="E19">
            <v>20090402</v>
          </cell>
          <cell r="F19" t="str">
            <v>7839</v>
          </cell>
          <cell r="G19" t="str">
            <v>ASM RAHDEN GBMH</v>
          </cell>
          <cell r="H19" t="str">
            <v>STOCK SALES</v>
          </cell>
          <cell r="I19">
            <v>22</v>
          </cell>
          <cell r="J19" t="str">
            <v>Apr-2009</v>
          </cell>
          <cell r="K19" t="str">
            <v>Apr-2009</v>
          </cell>
          <cell r="L19" t="str">
            <v>GF</v>
          </cell>
          <cell r="M19" t="str">
            <v>INVERTER</v>
          </cell>
          <cell r="N19" t="str">
            <v>PCS</v>
          </cell>
          <cell r="O19">
            <v>23</v>
          </cell>
          <cell r="P19">
            <v>42</v>
          </cell>
          <cell r="Q19" t="str">
            <v>B+S</v>
          </cell>
          <cell r="R19">
            <v>0</v>
          </cell>
          <cell r="S19">
            <v>41.9985</v>
          </cell>
          <cell r="T19">
            <v>41.9985</v>
          </cell>
          <cell r="U19">
            <v>1</v>
          </cell>
        </row>
        <row r="20">
          <cell r="A20" t="str">
            <v>DCRE4-15</v>
          </cell>
          <cell r="B20" t="str">
            <v>GS091419</v>
          </cell>
          <cell r="C20">
            <v>11</v>
          </cell>
          <cell r="D20" t="str">
            <v>GI091756</v>
          </cell>
          <cell r="E20">
            <v>20090420</v>
          </cell>
          <cell r="F20" t="str">
            <v>1148</v>
          </cell>
          <cell r="G20" t="str">
            <v>VERMEIRE TRANSMISSIONS</v>
          </cell>
          <cell r="H20" t="str">
            <v>STOCK SALES</v>
          </cell>
          <cell r="I20">
            <v>19</v>
          </cell>
          <cell r="J20" t="str">
            <v>Apr-2009</v>
          </cell>
          <cell r="K20" t="str">
            <v>Apr-2009</v>
          </cell>
          <cell r="L20" t="str">
            <v>GF</v>
          </cell>
          <cell r="M20" t="str">
            <v>INVERTER</v>
          </cell>
          <cell r="N20" t="str">
            <v>PCS</v>
          </cell>
          <cell r="O20">
            <v>23</v>
          </cell>
          <cell r="P20">
            <v>42</v>
          </cell>
          <cell r="Q20" t="str">
            <v>B+S</v>
          </cell>
          <cell r="R20">
            <v>0</v>
          </cell>
          <cell r="S20">
            <v>41.9985</v>
          </cell>
          <cell r="T20">
            <v>125.99549999999999</v>
          </cell>
          <cell r="U20">
            <v>3</v>
          </cell>
        </row>
        <row r="21">
          <cell r="A21" t="str">
            <v>DCRE4-15</v>
          </cell>
          <cell r="B21" t="str">
            <v>GS091290</v>
          </cell>
          <cell r="C21">
            <v>4</v>
          </cell>
          <cell r="D21" t="str">
            <v>GI091818</v>
          </cell>
          <cell r="E21">
            <v>20090422</v>
          </cell>
          <cell r="F21" t="str">
            <v>4080</v>
          </cell>
          <cell r="G21" t="str">
            <v>SIDE SERVICIO INDUSTRIAL DE ELECTRONICA SA</v>
          </cell>
          <cell r="H21" t="str">
            <v>STOCK SALES</v>
          </cell>
          <cell r="I21">
            <v>17</v>
          </cell>
          <cell r="J21" t="str">
            <v>Apr-2009</v>
          </cell>
          <cell r="K21" t="str">
            <v>Apr-2009</v>
          </cell>
          <cell r="L21" t="str">
            <v>GF</v>
          </cell>
          <cell r="M21" t="str">
            <v>INVERTER</v>
          </cell>
          <cell r="N21" t="str">
            <v>PCS</v>
          </cell>
          <cell r="O21">
            <v>23</v>
          </cell>
          <cell r="P21">
            <v>42</v>
          </cell>
          <cell r="Q21" t="str">
            <v>B+S</v>
          </cell>
          <cell r="R21">
            <v>0</v>
          </cell>
          <cell r="S21">
            <v>41.9985</v>
          </cell>
          <cell r="T21">
            <v>83.997</v>
          </cell>
          <cell r="U21">
            <v>2</v>
          </cell>
        </row>
        <row r="22">
          <cell r="A22" t="str">
            <v>DCRE4-15</v>
          </cell>
          <cell r="B22" t="str">
            <v>GS091404</v>
          </cell>
          <cell r="C22">
            <v>6</v>
          </cell>
          <cell r="D22" t="str">
            <v>GI091758</v>
          </cell>
          <cell r="E22">
            <v>20090423</v>
          </cell>
          <cell r="F22" t="str">
            <v>4055</v>
          </cell>
          <cell r="G22" t="str">
            <v>CSG GERMANY GMBH</v>
          </cell>
          <cell r="H22" t="str">
            <v>STOCK SALES</v>
          </cell>
          <cell r="I22">
            <v>16</v>
          </cell>
          <cell r="J22" t="str">
            <v>Apr-2009</v>
          </cell>
          <cell r="K22" t="str">
            <v>Apr-2009</v>
          </cell>
          <cell r="L22" t="str">
            <v>GF</v>
          </cell>
          <cell r="M22" t="str">
            <v>INVERTER</v>
          </cell>
          <cell r="N22" t="str">
            <v>PCS</v>
          </cell>
          <cell r="O22">
            <v>23</v>
          </cell>
          <cell r="P22">
            <v>42</v>
          </cell>
          <cell r="Q22" t="str">
            <v>B+S</v>
          </cell>
          <cell r="R22">
            <v>0</v>
          </cell>
          <cell r="S22">
            <v>41.9985</v>
          </cell>
          <cell r="T22">
            <v>41.9985</v>
          </cell>
          <cell r="U22">
            <v>1</v>
          </cell>
        </row>
        <row r="23">
          <cell r="A23" t="str">
            <v>DCRE4-15-F</v>
          </cell>
          <cell r="B23" t="str">
            <v>GS091248</v>
          </cell>
          <cell r="C23">
            <v>2</v>
          </cell>
          <cell r="D23" t="str">
            <v>GI091743</v>
          </cell>
          <cell r="E23">
            <v>20090417</v>
          </cell>
          <cell r="F23" t="str">
            <v>7871</v>
          </cell>
          <cell r="G23" t="str">
            <v>E.P. NORMAND (S.A.) (PTY) LTD T/A</v>
          </cell>
          <cell r="H23" t="str">
            <v>STOCK SALES</v>
          </cell>
          <cell r="I23">
            <v>11</v>
          </cell>
          <cell r="J23" t="str">
            <v>Apr-2009</v>
          </cell>
          <cell r="K23" t="str">
            <v>Apr-2009</v>
          </cell>
          <cell r="L23" t="str">
            <v>GF</v>
          </cell>
          <cell r="M23" t="str">
            <v>INVERTER</v>
          </cell>
          <cell r="N23" t="str">
            <v>PCS</v>
          </cell>
          <cell r="O23">
            <v>15</v>
          </cell>
          <cell r="P23">
            <v>46</v>
          </cell>
          <cell r="Q23" t="str">
            <v>B+S</v>
          </cell>
          <cell r="R23">
            <v>0</v>
          </cell>
          <cell r="S23">
            <v>46.118200000000002</v>
          </cell>
          <cell r="T23">
            <v>184.47280000000001</v>
          </cell>
          <cell r="U23">
            <v>4</v>
          </cell>
        </row>
        <row r="24">
          <cell r="A24" t="str">
            <v>DCRE4-15-F</v>
          </cell>
          <cell r="B24" t="str">
            <v>GS091489</v>
          </cell>
          <cell r="C24">
            <v>4</v>
          </cell>
          <cell r="D24" t="str">
            <v>GI091858</v>
          </cell>
          <cell r="E24">
            <v>20090424</v>
          </cell>
          <cell r="F24" t="str">
            <v>7276</v>
          </cell>
          <cell r="G24" t="str">
            <v>ASCENTRONIC GERAETEBAU GMBH</v>
          </cell>
          <cell r="H24" t="str">
            <v>STOCK SALES</v>
          </cell>
          <cell r="I24">
            <v>9</v>
          </cell>
          <cell r="J24" t="str">
            <v>Apr-2009</v>
          </cell>
          <cell r="K24" t="str">
            <v>Apr-2009</v>
          </cell>
          <cell r="L24" t="str">
            <v>GF</v>
          </cell>
          <cell r="M24" t="str">
            <v>INVERTER</v>
          </cell>
          <cell r="N24" t="str">
            <v>PCS</v>
          </cell>
          <cell r="O24">
            <v>15</v>
          </cell>
          <cell r="P24">
            <v>46</v>
          </cell>
          <cell r="Q24" t="str">
            <v>B+S</v>
          </cell>
          <cell r="R24">
            <v>0</v>
          </cell>
          <cell r="S24">
            <v>46.118200000000002</v>
          </cell>
          <cell r="T24">
            <v>92.236400000000003</v>
          </cell>
          <cell r="U24">
            <v>2</v>
          </cell>
        </row>
        <row r="25">
          <cell r="A25" t="str">
            <v>DCRE4-15-FZ</v>
          </cell>
          <cell r="B25" t="str">
            <v>GS090935</v>
          </cell>
          <cell r="C25">
            <v>3</v>
          </cell>
          <cell r="D25" t="str">
            <v>GI091945</v>
          </cell>
          <cell r="E25">
            <v>20090429</v>
          </cell>
          <cell r="F25" t="str">
            <v>7848</v>
          </cell>
          <cell r="G25" t="str">
            <v>LM LIFTMATERIAL GMBH</v>
          </cell>
          <cell r="H25" t="str">
            <v>STOCK SALES</v>
          </cell>
          <cell r="I25">
            <v>63</v>
          </cell>
          <cell r="J25" t="str">
            <v>Apr-2009</v>
          </cell>
          <cell r="K25" t="str">
            <v>Apr-2009</v>
          </cell>
          <cell r="L25" t="str">
            <v>GF</v>
          </cell>
          <cell r="M25" t="str">
            <v>INVERTER</v>
          </cell>
          <cell r="N25" t="str">
            <v>PCS</v>
          </cell>
          <cell r="O25">
            <v>64</v>
          </cell>
          <cell r="P25">
            <v>50</v>
          </cell>
          <cell r="Q25" t="str">
            <v>B+S</v>
          </cell>
          <cell r="R25">
            <v>0</v>
          </cell>
          <cell r="S25">
            <v>50.222900000000003</v>
          </cell>
          <cell r="T25">
            <v>50.222900000000003</v>
          </cell>
          <cell r="U25">
            <v>1</v>
          </cell>
        </row>
        <row r="26">
          <cell r="A26" t="str">
            <v>DCRE4-15-FZ</v>
          </cell>
          <cell r="B26" t="str">
            <v>GS091044</v>
          </cell>
          <cell r="C26">
            <v>3</v>
          </cell>
          <cell r="D26" t="str">
            <v>GI091959</v>
          </cell>
          <cell r="E26">
            <v>20090430</v>
          </cell>
          <cell r="F26" t="str">
            <v>7848</v>
          </cell>
          <cell r="G26" t="str">
            <v>LM LIFTMATERIAL GMBH</v>
          </cell>
          <cell r="H26" t="str">
            <v>STOCK SALES</v>
          </cell>
          <cell r="I26">
            <v>62</v>
          </cell>
          <cell r="J26" t="str">
            <v>Apr-2009</v>
          </cell>
          <cell r="K26" t="str">
            <v>Apr-2009</v>
          </cell>
          <cell r="L26" t="str">
            <v>GF</v>
          </cell>
          <cell r="M26" t="str">
            <v>INVERTER</v>
          </cell>
          <cell r="N26" t="str">
            <v>PCS</v>
          </cell>
          <cell r="O26">
            <v>64</v>
          </cell>
          <cell r="P26">
            <v>50</v>
          </cell>
          <cell r="Q26" t="str">
            <v>B+S</v>
          </cell>
          <cell r="R26">
            <v>0</v>
          </cell>
          <cell r="S26">
            <v>50.222900000000003</v>
          </cell>
          <cell r="T26">
            <v>50.222900000000003</v>
          </cell>
          <cell r="U26">
            <v>1</v>
          </cell>
        </row>
        <row r="27">
          <cell r="A27" t="str">
            <v>DCRE4-15-FZ</v>
          </cell>
          <cell r="B27" t="str">
            <v>GS091007</v>
          </cell>
          <cell r="C27">
            <v>3</v>
          </cell>
          <cell r="D27" t="str">
            <v>GI091990</v>
          </cell>
          <cell r="E27">
            <v>20090430</v>
          </cell>
          <cell r="F27" t="str">
            <v>7848</v>
          </cell>
          <cell r="G27" t="str">
            <v>LM LIFTMATERIAL GMBH</v>
          </cell>
          <cell r="H27" t="str">
            <v>STOCK SALES</v>
          </cell>
          <cell r="I27">
            <v>61</v>
          </cell>
          <cell r="J27" t="str">
            <v>Apr-2009</v>
          </cell>
          <cell r="K27" t="str">
            <v>Apr-2009</v>
          </cell>
          <cell r="L27" t="str">
            <v>GF</v>
          </cell>
          <cell r="M27" t="str">
            <v>INVERTER</v>
          </cell>
          <cell r="N27" t="str">
            <v>PCS</v>
          </cell>
          <cell r="O27">
            <v>64</v>
          </cell>
          <cell r="P27">
            <v>50</v>
          </cell>
          <cell r="Q27" t="str">
            <v>B+S</v>
          </cell>
          <cell r="R27">
            <v>0</v>
          </cell>
          <cell r="S27">
            <v>50.222900000000003</v>
          </cell>
          <cell r="T27">
            <v>50.222900000000003</v>
          </cell>
          <cell r="U27">
            <v>1</v>
          </cell>
        </row>
        <row r="28">
          <cell r="A28" t="str">
            <v>DCRE4-15-FZ</v>
          </cell>
          <cell r="B28" t="str">
            <v>GS090898</v>
          </cell>
          <cell r="C28">
            <v>3</v>
          </cell>
          <cell r="D28" t="str">
            <v>GI092015</v>
          </cell>
          <cell r="E28">
            <v>20090430</v>
          </cell>
          <cell r="F28" t="str">
            <v>7848</v>
          </cell>
          <cell r="G28" t="str">
            <v>LM LIFTMATERIAL GMBH</v>
          </cell>
          <cell r="H28" t="str">
            <v>STOCK SALES</v>
          </cell>
          <cell r="I28">
            <v>60</v>
          </cell>
          <cell r="J28" t="str">
            <v>Apr-2009</v>
          </cell>
          <cell r="K28" t="str">
            <v>Apr-2009</v>
          </cell>
          <cell r="L28" t="str">
            <v>GF</v>
          </cell>
          <cell r="M28" t="str">
            <v>INVERTER</v>
          </cell>
          <cell r="N28" t="str">
            <v>PCS</v>
          </cell>
          <cell r="O28">
            <v>64</v>
          </cell>
          <cell r="P28">
            <v>50</v>
          </cell>
          <cell r="Q28" t="str">
            <v>B+S</v>
          </cell>
          <cell r="R28">
            <v>0</v>
          </cell>
          <cell r="S28">
            <v>50.222900000000003</v>
          </cell>
          <cell r="T28">
            <v>50.222900000000003</v>
          </cell>
          <cell r="U28">
            <v>1</v>
          </cell>
        </row>
        <row r="29">
          <cell r="A29" t="str">
            <v>DCRE4-15-FZ</v>
          </cell>
          <cell r="B29" t="str">
            <v>GS091006</v>
          </cell>
          <cell r="C29">
            <v>3</v>
          </cell>
          <cell r="D29" t="str">
            <v>GI092027</v>
          </cell>
          <cell r="E29">
            <v>20090430</v>
          </cell>
          <cell r="F29" t="str">
            <v>7848</v>
          </cell>
          <cell r="G29" t="str">
            <v>LM LIFTMATERIAL GMBH</v>
          </cell>
          <cell r="H29" t="str">
            <v>STOCK SALES</v>
          </cell>
          <cell r="I29">
            <v>59</v>
          </cell>
          <cell r="J29" t="str">
            <v>Apr-2009</v>
          </cell>
          <cell r="K29" t="str">
            <v>Apr-2009</v>
          </cell>
          <cell r="L29" t="str">
            <v>GF</v>
          </cell>
          <cell r="M29" t="str">
            <v>INVERTER</v>
          </cell>
          <cell r="N29" t="str">
            <v>PCS</v>
          </cell>
          <cell r="O29">
            <v>64</v>
          </cell>
          <cell r="P29">
            <v>50</v>
          </cell>
          <cell r="Q29" t="str">
            <v>B+S</v>
          </cell>
          <cell r="R29">
            <v>0</v>
          </cell>
          <cell r="S29">
            <v>50.222900000000003</v>
          </cell>
          <cell r="T29">
            <v>50.222900000000003</v>
          </cell>
          <cell r="U29">
            <v>1</v>
          </cell>
        </row>
        <row r="30">
          <cell r="A30" t="str">
            <v>DCRE4-160B</v>
          </cell>
          <cell r="B30" t="str">
            <v>GS091278</v>
          </cell>
          <cell r="C30">
            <v>2</v>
          </cell>
          <cell r="D30" t="str">
            <v>GI091574</v>
          </cell>
          <cell r="E30">
            <v>20090403</v>
          </cell>
          <cell r="F30" t="str">
            <v>4080</v>
          </cell>
          <cell r="G30" t="str">
            <v>SIDE SERVICIO INDUSTRIAL DE ELECTRONICA SA</v>
          </cell>
          <cell r="H30" t="str">
            <v>STOCK SALES</v>
          </cell>
          <cell r="I30">
            <v>3</v>
          </cell>
          <cell r="J30" t="str">
            <v>Apr-2009</v>
          </cell>
          <cell r="K30" t="str">
            <v>Apr-2009</v>
          </cell>
          <cell r="L30" t="str">
            <v>GF</v>
          </cell>
          <cell r="M30" t="str">
            <v>INVERTER</v>
          </cell>
          <cell r="N30" t="str">
            <v>PCS</v>
          </cell>
          <cell r="O30">
            <v>4</v>
          </cell>
          <cell r="P30">
            <v>347</v>
          </cell>
          <cell r="Q30" t="str">
            <v>B+S</v>
          </cell>
          <cell r="R30">
            <v>0</v>
          </cell>
          <cell r="S30">
            <v>346.5068</v>
          </cell>
          <cell r="T30">
            <v>346.5068</v>
          </cell>
          <cell r="U30">
            <v>1</v>
          </cell>
        </row>
        <row r="31">
          <cell r="A31" t="str">
            <v>DCRE4-160B</v>
          </cell>
          <cell r="B31" t="str">
            <v>GS091496</v>
          </cell>
          <cell r="C31">
            <v>3</v>
          </cell>
          <cell r="D31" t="str">
            <v>GI091877</v>
          </cell>
          <cell r="E31">
            <v>20090428</v>
          </cell>
          <cell r="F31" t="str">
            <v>7274</v>
          </cell>
          <cell r="G31" t="str">
            <v>SAM GMBH</v>
          </cell>
          <cell r="H31" t="str">
            <v>STOCK SALES</v>
          </cell>
          <cell r="I31">
            <v>2</v>
          </cell>
          <cell r="J31" t="str">
            <v>Apr-2009</v>
          </cell>
          <cell r="K31" t="str">
            <v>Apr-2009</v>
          </cell>
          <cell r="L31" t="str">
            <v>GF</v>
          </cell>
          <cell r="M31" t="str">
            <v>INVERTER</v>
          </cell>
          <cell r="N31" t="str">
            <v>PCS</v>
          </cell>
          <cell r="O31">
            <v>4</v>
          </cell>
          <cell r="P31">
            <v>347</v>
          </cell>
          <cell r="Q31" t="str">
            <v>B+S</v>
          </cell>
          <cell r="R31">
            <v>0</v>
          </cell>
          <cell r="S31">
            <v>346.5068</v>
          </cell>
          <cell r="T31">
            <v>346.5068</v>
          </cell>
          <cell r="U31">
            <v>1</v>
          </cell>
        </row>
        <row r="32">
          <cell r="A32" t="str">
            <v>DCRE4-18.5</v>
          </cell>
          <cell r="B32" t="str">
            <v>GS090671</v>
          </cell>
          <cell r="C32">
            <v>8</v>
          </cell>
          <cell r="D32" t="str">
            <v>GI091611</v>
          </cell>
          <cell r="E32">
            <v>20090407</v>
          </cell>
          <cell r="F32" t="str">
            <v>7200</v>
          </cell>
          <cell r="G32" t="str">
            <v>HEROS ANLAGENBAU GMBH</v>
          </cell>
          <cell r="H32" t="str">
            <v>STOCK SALES</v>
          </cell>
          <cell r="I32">
            <v>4</v>
          </cell>
          <cell r="J32" t="str">
            <v>Apr-2009</v>
          </cell>
          <cell r="K32" t="str">
            <v>Apr-2009</v>
          </cell>
          <cell r="L32" t="str">
            <v>GF</v>
          </cell>
          <cell r="M32" t="str">
            <v>INVERTER</v>
          </cell>
          <cell r="N32" t="str">
            <v>PCS</v>
          </cell>
          <cell r="O32">
            <v>8</v>
          </cell>
          <cell r="P32">
            <v>43</v>
          </cell>
          <cell r="Q32" t="str">
            <v>B+S</v>
          </cell>
          <cell r="R32">
            <v>0</v>
          </cell>
          <cell r="S32">
            <v>42.747199999999999</v>
          </cell>
          <cell r="T32">
            <v>170.9888</v>
          </cell>
          <cell r="U32">
            <v>4</v>
          </cell>
        </row>
        <row r="33">
          <cell r="A33" t="str">
            <v>DCRE4-18.5-F</v>
          </cell>
          <cell r="B33" t="str">
            <v>GS091477</v>
          </cell>
          <cell r="C33">
            <v>3</v>
          </cell>
          <cell r="D33" t="str">
            <v>GI091830</v>
          </cell>
          <cell r="E33">
            <v>20090423</v>
          </cell>
          <cell r="F33" t="str">
            <v>4042</v>
          </cell>
          <cell r="G33" t="str">
            <v>INTERNATIONAL LIFT EQUIPMENT LIMITED</v>
          </cell>
          <cell r="H33" t="str">
            <v>STOCK SALES</v>
          </cell>
          <cell r="I33">
            <v>8</v>
          </cell>
          <cell r="J33" t="str">
            <v>Apr-2009</v>
          </cell>
          <cell r="K33" t="str">
            <v>Apr-2009</v>
          </cell>
          <cell r="L33" t="str">
            <v>GF</v>
          </cell>
          <cell r="M33" t="str">
            <v>INVERTER</v>
          </cell>
          <cell r="N33" t="str">
            <v>PCS</v>
          </cell>
          <cell r="O33">
            <v>10</v>
          </cell>
          <cell r="P33">
            <v>47</v>
          </cell>
          <cell r="Q33" t="str">
            <v>B+S</v>
          </cell>
          <cell r="R33">
            <v>0</v>
          </cell>
          <cell r="S33">
            <v>47.4893</v>
          </cell>
          <cell r="T33">
            <v>94.9786</v>
          </cell>
          <cell r="U33">
            <v>2</v>
          </cell>
        </row>
        <row r="34">
          <cell r="A34" t="str">
            <v>DCRE4-18.5-F</v>
          </cell>
          <cell r="B34" t="str">
            <v>GS091549</v>
          </cell>
          <cell r="C34">
            <v>13</v>
          </cell>
          <cell r="D34" t="str">
            <v>GI092043</v>
          </cell>
          <cell r="E34">
            <v>20090430</v>
          </cell>
          <cell r="F34" t="str">
            <v>4042</v>
          </cell>
          <cell r="G34" t="str">
            <v>INTERNATIONAL LIFT EQUIPMENT LIMITED</v>
          </cell>
          <cell r="H34" t="str">
            <v>STOCK SALES</v>
          </cell>
          <cell r="I34">
            <v>7</v>
          </cell>
          <cell r="J34" t="str">
            <v>Apr-2009</v>
          </cell>
          <cell r="K34" t="str">
            <v>Apr-2009</v>
          </cell>
          <cell r="L34" t="str">
            <v>GF</v>
          </cell>
          <cell r="M34" t="str">
            <v>INVERTER</v>
          </cell>
          <cell r="N34" t="str">
            <v>PCS</v>
          </cell>
          <cell r="O34">
            <v>10</v>
          </cell>
          <cell r="P34">
            <v>47</v>
          </cell>
          <cell r="Q34" t="str">
            <v>B+S</v>
          </cell>
          <cell r="R34">
            <v>0</v>
          </cell>
          <cell r="S34">
            <v>47.4893</v>
          </cell>
          <cell r="T34">
            <v>47.4893</v>
          </cell>
          <cell r="U34">
            <v>1</v>
          </cell>
        </row>
        <row r="35">
          <cell r="A35" t="str">
            <v>DCRE4-18.5-FZ</v>
          </cell>
          <cell r="B35" t="str">
            <v>GS090851</v>
          </cell>
          <cell r="C35">
            <v>5</v>
          </cell>
          <cell r="D35" t="str">
            <v>GI091948</v>
          </cell>
          <cell r="E35">
            <v>20090429</v>
          </cell>
          <cell r="F35" t="str">
            <v>7848</v>
          </cell>
          <cell r="G35" t="str">
            <v>LM LIFTMATERIAL GMBH</v>
          </cell>
          <cell r="H35" t="str">
            <v>STOCK SALES</v>
          </cell>
          <cell r="I35">
            <v>22</v>
          </cell>
          <cell r="J35" t="str">
            <v>Apr-2009</v>
          </cell>
          <cell r="K35" t="str">
            <v>Apr-2009</v>
          </cell>
          <cell r="L35" t="str">
            <v>GF</v>
          </cell>
          <cell r="M35" t="str">
            <v>INVERTER</v>
          </cell>
          <cell r="N35" t="str">
            <v>PCS</v>
          </cell>
          <cell r="O35">
            <v>23</v>
          </cell>
          <cell r="P35">
            <v>60</v>
          </cell>
          <cell r="Q35" t="str">
            <v>B+S</v>
          </cell>
          <cell r="R35">
            <v>0</v>
          </cell>
          <cell r="S35">
            <v>59.601999999999997</v>
          </cell>
          <cell r="T35">
            <v>59.601999999999997</v>
          </cell>
          <cell r="U35">
            <v>1</v>
          </cell>
        </row>
        <row r="36">
          <cell r="A36" t="str">
            <v>DCRE4-18.5-FZ</v>
          </cell>
          <cell r="B36" t="str">
            <v>GS090850</v>
          </cell>
          <cell r="C36">
            <v>5</v>
          </cell>
          <cell r="D36" t="str">
            <v>GI092007</v>
          </cell>
          <cell r="E36">
            <v>20090430</v>
          </cell>
          <cell r="F36" t="str">
            <v>7848</v>
          </cell>
          <cell r="G36" t="str">
            <v>LM LIFTMATERIAL GMBH</v>
          </cell>
          <cell r="H36" t="str">
            <v>STOCK SALES</v>
          </cell>
          <cell r="I36">
            <v>21</v>
          </cell>
          <cell r="J36" t="str">
            <v>Apr-2009</v>
          </cell>
          <cell r="K36" t="str">
            <v>Apr-2009</v>
          </cell>
          <cell r="L36" t="str">
            <v>GF</v>
          </cell>
          <cell r="M36" t="str">
            <v>INVERTER</v>
          </cell>
          <cell r="N36" t="str">
            <v>PCS</v>
          </cell>
          <cell r="O36">
            <v>23</v>
          </cell>
          <cell r="P36">
            <v>60</v>
          </cell>
          <cell r="Q36" t="str">
            <v>B+S</v>
          </cell>
          <cell r="R36">
            <v>0</v>
          </cell>
          <cell r="S36">
            <v>59.601999999999997</v>
          </cell>
          <cell r="T36">
            <v>59.601999999999997</v>
          </cell>
          <cell r="U36">
            <v>1</v>
          </cell>
        </row>
        <row r="37">
          <cell r="A37" t="str">
            <v>DCRE4-18.5-FZ</v>
          </cell>
          <cell r="B37" t="str">
            <v>GS091039</v>
          </cell>
          <cell r="C37">
            <v>4</v>
          </cell>
          <cell r="D37" t="str">
            <v>GI092010</v>
          </cell>
          <cell r="E37">
            <v>20090430</v>
          </cell>
          <cell r="F37" t="str">
            <v>7848</v>
          </cell>
          <cell r="G37" t="str">
            <v>LM LIFTMATERIAL GMBH</v>
          </cell>
          <cell r="H37" t="str">
            <v>STOCK SALES</v>
          </cell>
          <cell r="I37">
            <v>20</v>
          </cell>
          <cell r="J37" t="str">
            <v>Apr-2009</v>
          </cell>
          <cell r="K37" t="str">
            <v>Apr-2009</v>
          </cell>
          <cell r="L37" t="str">
            <v>GF</v>
          </cell>
          <cell r="M37" t="str">
            <v>INVERTER</v>
          </cell>
          <cell r="N37" t="str">
            <v>PCS</v>
          </cell>
          <cell r="O37">
            <v>23</v>
          </cell>
          <cell r="P37">
            <v>60</v>
          </cell>
          <cell r="Q37" t="str">
            <v>B+S</v>
          </cell>
          <cell r="R37">
            <v>0</v>
          </cell>
          <cell r="S37">
            <v>59.601999999999997</v>
          </cell>
          <cell r="T37">
            <v>59.601999999999997</v>
          </cell>
          <cell r="U37">
            <v>1</v>
          </cell>
        </row>
        <row r="38">
          <cell r="A38" t="str">
            <v>DCRE4-2.2</v>
          </cell>
          <cell r="B38" t="str">
            <v>GS091407</v>
          </cell>
          <cell r="C38">
            <v>5</v>
          </cell>
          <cell r="D38" t="str">
            <v>GI091748</v>
          </cell>
          <cell r="E38">
            <v>20090420</v>
          </cell>
          <cell r="F38" t="str">
            <v>7274</v>
          </cell>
          <cell r="G38" t="str">
            <v>SAM GMBH</v>
          </cell>
          <cell r="H38" t="str">
            <v>STOCK SALES</v>
          </cell>
          <cell r="I38">
            <v>6</v>
          </cell>
          <cell r="J38" t="str">
            <v>Apr-2009</v>
          </cell>
          <cell r="K38" t="str">
            <v>Apr-2009</v>
          </cell>
          <cell r="L38" t="str">
            <v>GF</v>
          </cell>
          <cell r="M38" t="str">
            <v>INVERTER</v>
          </cell>
          <cell r="N38" t="str">
            <v>PCS</v>
          </cell>
          <cell r="O38">
            <v>8</v>
          </cell>
          <cell r="P38">
            <v>17</v>
          </cell>
          <cell r="Q38" t="str">
            <v>B+S</v>
          </cell>
          <cell r="R38">
            <v>0</v>
          </cell>
          <cell r="S38">
            <v>16.9602</v>
          </cell>
          <cell r="T38">
            <v>33.920400000000001</v>
          </cell>
          <cell r="U38">
            <v>2</v>
          </cell>
        </row>
        <row r="39">
          <cell r="A39" t="str">
            <v>DCRE4-200B</v>
          </cell>
          <cell r="B39" t="str">
            <v>GS090596</v>
          </cell>
          <cell r="C39">
            <v>4</v>
          </cell>
          <cell r="D39" t="str">
            <v>GI091379</v>
          </cell>
          <cell r="E39">
            <v>20090401</v>
          </cell>
          <cell r="F39" t="str">
            <v>7095</v>
          </cell>
          <cell r="G39" t="str">
            <v>FUJI ELECTRIC FRANCE S.A.</v>
          </cell>
          <cell r="H39" t="str">
            <v>STOCK SALES</v>
          </cell>
          <cell r="I39">
            <v>4</v>
          </cell>
          <cell r="J39" t="str">
            <v>Apr-2009</v>
          </cell>
          <cell r="K39" t="str">
            <v>Apr-2009</v>
          </cell>
          <cell r="L39" t="str">
            <v>GF</v>
          </cell>
          <cell r="M39" t="str">
            <v>INVERTER</v>
          </cell>
          <cell r="N39" t="str">
            <v>PCS</v>
          </cell>
          <cell r="O39">
            <v>5</v>
          </cell>
          <cell r="P39">
            <v>357</v>
          </cell>
          <cell r="Q39" t="str">
            <v>B+S</v>
          </cell>
          <cell r="R39">
            <v>0</v>
          </cell>
          <cell r="S39">
            <v>356.92919999999998</v>
          </cell>
          <cell r="T39">
            <v>356.92919999999998</v>
          </cell>
          <cell r="U39">
            <v>1</v>
          </cell>
        </row>
        <row r="40">
          <cell r="A40" t="str">
            <v>DCRE4-22-F</v>
          </cell>
          <cell r="B40" t="str">
            <v>GS091487</v>
          </cell>
          <cell r="C40">
            <v>4</v>
          </cell>
          <cell r="D40" t="str">
            <v>GI091857</v>
          </cell>
          <cell r="E40">
            <v>20090424</v>
          </cell>
          <cell r="F40" t="str">
            <v>7276</v>
          </cell>
          <cell r="G40" t="str">
            <v>ASCENTRONIC GERAETEBAU GMBH</v>
          </cell>
          <cell r="H40" t="str">
            <v>STOCK SALES</v>
          </cell>
          <cell r="I40">
            <v>11</v>
          </cell>
          <cell r="J40" t="str">
            <v>Apr-2009</v>
          </cell>
          <cell r="K40" t="str">
            <v>Apr-2009</v>
          </cell>
          <cell r="L40" t="str">
            <v>GF</v>
          </cell>
          <cell r="M40" t="str">
            <v>INVERTER</v>
          </cell>
          <cell r="N40" t="str">
            <v>PCS</v>
          </cell>
          <cell r="O40">
            <v>12</v>
          </cell>
          <cell r="P40">
            <v>61</v>
          </cell>
          <cell r="Q40" t="str">
            <v>B+S</v>
          </cell>
          <cell r="R40">
            <v>0</v>
          </cell>
          <cell r="S40">
            <v>60.7</v>
          </cell>
          <cell r="T40">
            <v>60.7</v>
          </cell>
          <cell r="U40">
            <v>1</v>
          </cell>
        </row>
        <row r="41">
          <cell r="A41" t="str">
            <v>DCRE4-22A</v>
          </cell>
          <cell r="B41" t="str">
            <v>GS090671</v>
          </cell>
          <cell r="C41">
            <v>3</v>
          </cell>
          <cell r="D41" t="str">
            <v>GI091611</v>
          </cell>
          <cell r="E41">
            <v>20090407</v>
          </cell>
          <cell r="F41" t="str">
            <v>7200</v>
          </cell>
          <cell r="G41" t="str">
            <v>HEROS ANLAGENBAU GMBH</v>
          </cell>
          <cell r="H41" t="str">
            <v>STOCK SALES</v>
          </cell>
          <cell r="I41">
            <v>11</v>
          </cell>
          <cell r="J41" t="str">
            <v>Apr-2009</v>
          </cell>
          <cell r="K41" t="str">
            <v>Apr-2009</v>
          </cell>
          <cell r="L41" t="str">
            <v>GF</v>
          </cell>
          <cell r="M41" t="str">
            <v>INVERTER</v>
          </cell>
          <cell r="N41" t="str">
            <v>PCS</v>
          </cell>
          <cell r="O41">
            <v>12</v>
          </cell>
          <cell r="P41">
            <v>53</v>
          </cell>
          <cell r="Q41" t="str">
            <v>B+S</v>
          </cell>
          <cell r="R41">
            <v>0</v>
          </cell>
          <cell r="S41">
            <v>52.686799999999998</v>
          </cell>
          <cell r="T41">
            <v>52.686799999999998</v>
          </cell>
          <cell r="U41">
            <v>1</v>
          </cell>
        </row>
        <row r="42">
          <cell r="A42" t="str">
            <v>DCRE4-22A</v>
          </cell>
          <cell r="B42" t="str">
            <v>GS091404</v>
          </cell>
          <cell r="C42">
            <v>4</v>
          </cell>
          <cell r="D42" t="str">
            <v>GI091758</v>
          </cell>
          <cell r="E42">
            <v>20090423</v>
          </cell>
          <cell r="F42" t="str">
            <v>4055</v>
          </cell>
          <cell r="G42" t="str">
            <v>CSG GERMANY GMBH</v>
          </cell>
          <cell r="H42" t="str">
            <v>STOCK SALES</v>
          </cell>
          <cell r="I42">
            <v>10</v>
          </cell>
          <cell r="J42" t="str">
            <v>Apr-2009</v>
          </cell>
          <cell r="K42" t="str">
            <v>Apr-2009</v>
          </cell>
          <cell r="L42" t="str">
            <v>GF</v>
          </cell>
          <cell r="M42" t="str">
            <v>INVERTER</v>
          </cell>
          <cell r="N42" t="str">
            <v>PCS</v>
          </cell>
          <cell r="O42">
            <v>12</v>
          </cell>
          <cell r="P42">
            <v>53</v>
          </cell>
          <cell r="Q42" t="str">
            <v>B+S</v>
          </cell>
          <cell r="R42">
            <v>0</v>
          </cell>
          <cell r="S42">
            <v>52.686799999999998</v>
          </cell>
          <cell r="T42">
            <v>52.686799999999998</v>
          </cell>
          <cell r="U42">
            <v>1</v>
          </cell>
        </row>
        <row r="43">
          <cell r="A43" t="str">
            <v>DCRE4-30-F</v>
          </cell>
          <cell r="B43" t="str">
            <v>GS091460</v>
          </cell>
          <cell r="C43">
            <v>1</v>
          </cell>
          <cell r="D43" t="str">
            <v>GI091812</v>
          </cell>
          <cell r="E43">
            <v>20090422</v>
          </cell>
          <cell r="F43" t="str">
            <v>7215</v>
          </cell>
          <cell r="G43" t="str">
            <v>AMTEK SPOL. S R. O. SP. Z O. O.</v>
          </cell>
          <cell r="H43" t="str">
            <v>STOCK SALES</v>
          </cell>
          <cell r="I43">
            <v>3</v>
          </cell>
          <cell r="J43" t="str">
            <v>Apr-2009</v>
          </cell>
          <cell r="K43" t="str">
            <v>Apr-2009</v>
          </cell>
          <cell r="L43" t="str">
            <v>GF</v>
          </cell>
          <cell r="M43" t="str">
            <v>INVERTER</v>
          </cell>
          <cell r="N43" t="str">
            <v>PCS</v>
          </cell>
          <cell r="O43">
            <v>4</v>
          </cell>
          <cell r="P43">
            <v>81</v>
          </cell>
          <cell r="Q43" t="str">
            <v>B+S</v>
          </cell>
          <cell r="R43">
            <v>0</v>
          </cell>
          <cell r="S43">
            <v>81.285799999999995</v>
          </cell>
          <cell r="T43">
            <v>81.285799999999995</v>
          </cell>
          <cell r="U43">
            <v>1</v>
          </cell>
        </row>
        <row r="44">
          <cell r="A44" t="str">
            <v>DCRE4-30-F</v>
          </cell>
          <cell r="B44" t="str">
            <v>GS090701</v>
          </cell>
          <cell r="C44">
            <v>11</v>
          </cell>
          <cell r="D44" t="str">
            <v>GI091960</v>
          </cell>
          <cell r="E44">
            <v>20090428</v>
          </cell>
          <cell r="F44" t="str">
            <v>7694</v>
          </cell>
          <cell r="G44" t="str">
            <v>HANS LUTZ MASCHINENFABRIK GMBH</v>
          </cell>
          <cell r="H44" t="str">
            <v>STOCK SALES</v>
          </cell>
          <cell r="I44">
            <v>1</v>
          </cell>
          <cell r="J44" t="str">
            <v>Apr-2009</v>
          </cell>
          <cell r="K44" t="str">
            <v>Apr-2009</v>
          </cell>
          <cell r="L44" t="str">
            <v>GF</v>
          </cell>
          <cell r="M44" t="str">
            <v>INVERTER</v>
          </cell>
          <cell r="N44" t="str">
            <v>PCS</v>
          </cell>
          <cell r="O44">
            <v>4</v>
          </cell>
          <cell r="P44">
            <v>81</v>
          </cell>
          <cell r="Q44" t="str">
            <v>B+S</v>
          </cell>
          <cell r="R44">
            <v>0</v>
          </cell>
          <cell r="S44">
            <v>81.285799999999995</v>
          </cell>
          <cell r="T44">
            <v>162.57159999999999</v>
          </cell>
          <cell r="U44">
            <v>2</v>
          </cell>
        </row>
        <row r="45">
          <cell r="A45" t="str">
            <v>DCRE4-30-FZ</v>
          </cell>
          <cell r="B45" t="str">
            <v>GS090701</v>
          </cell>
          <cell r="C45">
            <v>62</v>
          </cell>
          <cell r="D45" t="str">
            <v>GI091963</v>
          </cell>
          <cell r="E45">
            <v>20090430</v>
          </cell>
          <cell r="F45" t="str">
            <v>7694</v>
          </cell>
          <cell r="G45" t="str">
            <v>HANS LUTZ MASCHINENFABRIK GMBH</v>
          </cell>
          <cell r="H45" t="str">
            <v>STOCK SALES</v>
          </cell>
          <cell r="I45">
            <v>3</v>
          </cell>
          <cell r="J45" t="str">
            <v>Apr-2009</v>
          </cell>
          <cell r="K45" t="str">
            <v>Apr-2009</v>
          </cell>
          <cell r="L45" t="str">
            <v>GF</v>
          </cell>
          <cell r="M45" t="str">
            <v>INVERTER</v>
          </cell>
          <cell r="N45" t="str">
            <v>PCS</v>
          </cell>
          <cell r="O45">
            <v>7</v>
          </cell>
          <cell r="P45">
            <v>88</v>
          </cell>
          <cell r="Q45" t="str">
            <v>B+S</v>
          </cell>
          <cell r="R45">
            <v>0</v>
          </cell>
          <cell r="S45">
            <v>87.517099999999999</v>
          </cell>
          <cell r="T45">
            <v>350.0684</v>
          </cell>
          <cell r="U45">
            <v>4</v>
          </cell>
        </row>
        <row r="46">
          <cell r="A46" t="str">
            <v>DCRE4-30B</v>
          </cell>
          <cell r="B46" t="str">
            <v>GS090616</v>
          </cell>
          <cell r="C46">
            <v>141</v>
          </cell>
          <cell r="D46" t="str">
            <v>GI091673</v>
          </cell>
          <cell r="E46">
            <v>20090415</v>
          </cell>
          <cell r="F46" t="str">
            <v>4028</v>
          </cell>
          <cell r="G46" t="str">
            <v>KON-TEK AUTOMATION AND DRIVES</v>
          </cell>
          <cell r="H46" t="str">
            <v>STOCK SALES</v>
          </cell>
          <cell r="I46">
            <v>6</v>
          </cell>
          <cell r="J46" t="str">
            <v>Apr-2009</v>
          </cell>
          <cell r="K46" t="str">
            <v>Apr-2009</v>
          </cell>
          <cell r="L46" t="str">
            <v>GF</v>
          </cell>
          <cell r="M46" t="str">
            <v>INVERTER</v>
          </cell>
          <cell r="N46" t="str">
            <v>PCS</v>
          </cell>
          <cell r="O46">
            <v>11</v>
          </cell>
          <cell r="P46">
            <v>74</v>
          </cell>
          <cell r="Q46" t="str">
            <v>B+S</v>
          </cell>
          <cell r="R46">
            <v>0</v>
          </cell>
          <cell r="S46">
            <v>73.8035</v>
          </cell>
          <cell r="T46">
            <v>369.01749999999998</v>
          </cell>
          <cell r="U46">
            <v>5</v>
          </cell>
        </row>
        <row r="47">
          <cell r="A47" t="str">
            <v>DCRE4-37B</v>
          </cell>
          <cell r="B47" t="str">
            <v>GS091290</v>
          </cell>
          <cell r="C47">
            <v>5</v>
          </cell>
          <cell r="D47" t="str">
            <v>GI091818</v>
          </cell>
          <cell r="E47">
            <v>20090422</v>
          </cell>
          <cell r="F47" t="str">
            <v>4080</v>
          </cell>
          <cell r="G47" t="str">
            <v>SIDE SERVICIO INDUSTRIAL DE ELECTRONICA SA</v>
          </cell>
          <cell r="H47" t="str">
            <v>STOCK SALES</v>
          </cell>
          <cell r="I47">
            <v>14</v>
          </cell>
          <cell r="J47" t="str">
            <v>Apr-2009</v>
          </cell>
          <cell r="K47" t="str">
            <v>Apr-2009</v>
          </cell>
          <cell r="L47" t="str">
            <v>GF</v>
          </cell>
          <cell r="M47" t="str">
            <v>INVERTER</v>
          </cell>
          <cell r="N47" t="str">
            <v>PCS</v>
          </cell>
          <cell r="O47">
            <v>17</v>
          </cell>
          <cell r="P47">
            <v>91</v>
          </cell>
          <cell r="Q47" t="str">
            <v>B+S</v>
          </cell>
          <cell r="R47">
            <v>0</v>
          </cell>
          <cell r="S47">
            <v>91.292699999999996</v>
          </cell>
          <cell r="T47">
            <v>273.87810000000002</v>
          </cell>
          <cell r="U47">
            <v>3</v>
          </cell>
        </row>
        <row r="48">
          <cell r="A48" t="str">
            <v>DCRE4-4.0</v>
          </cell>
          <cell r="B48" t="str">
            <v>GS091354</v>
          </cell>
          <cell r="C48">
            <v>4</v>
          </cell>
          <cell r="D48" t="str">
            <v>GI091688</v>
          </cell>
          <cell r="E48">
            <v>20090414</v>
          </cell>
          <cell r="F48" t="str">
            <v>7274</v>
          </cell>
          <cell r="G48" t="str">
            <v>SAM GMBH</v>
          </cell>
          <cell r="H48" t="str">
            <v>STOCK SALES</v>
          </cell>
          <cell r="I48">
            <v>13</v>
          </cell>
          <cell r="J48" t="str">
            <v>Apr-2009</v>
          </cell>
          <cell r="K48" t="str">
            <v>Apr-2009</v>
          </cell>
          <cell r="L48" t="str">
            <v>GF</v>
          </cell>
          <cell r="M48" t="str">
            <v>INVERTER</v>
          </cell>
          <cell r="N48" t="str">
            <v>PCS</v>
          </cell>
          <cell r="O48">
            <v>19</v>
          </cell>
          <cell r="P48">
            <v>19</v>
          </cell>
          <cell r="Q48" t="str">
            <v>B+S</v>
          </cell>
          <cell r="R48">
            <v>0</v>
          </cell>
          <cell r="S48">
            <v>19.194299999999998</v>
          </cell>
          <cell r="T48">
            <v>115.16579999999999</v>
          </cell>
          <cell r="U48">
            <v>6</v>
          </cell>
        </row>
        <row r="49">
          <cell r="A49" t="str">
            <v>DCRE4-4.0</v>
          </cell>
          <cell r="B49" t="str">
            <v>GS091407</v>
          </cell>
          <cell r="C49">
            <v>7</v>
          </cell>
          <cell r="D49" t="str">
            <v>GI091748</v>
          </cell>
          <cell r="E49">
            <v>20090420</v>
          </cell>
          <cell r="F49" t="str">
            <v>7274</v>
          </cell>
          <cell r="G49" t="str">
            <v>SAM GMBH</v>
          </cell>
          <cell r="H49" t="str">
            <v>STOCK SALES</v>
          </cell>
          <cell r="I49">
            <v>10</v>
          </cell>
          <cell r="J49" t="str">
            <v>Apr-2009</v>
          </cell>
          <cell r="K49" t="str">
            <v>Apr-2009</v>
          </cell>
          <cell r="L49" t="str">
            <v>GF</v>
          </cell>
          <cell r="M49" t="str">
            <v>INVERTER</v>
          </cell>
          <cell r="N49" t="str">
            <v>PCS</v>
          </cell>
          <cell r="O49">
            <v>19</v>
          </cell>
          <cell r="P49">
            <v>19</v>
          </cell>
          <cell r="Q49" t="str">
            <v>B+S</v>
          </cell>
          <cell r="R49">
            <v>0</v>
          </cell>
          <cell r="S49">
            <v>19.194299999999998</v>
          </cell>
          <cell r="T49">
            <v>57.582899999999995</v>
          </cell>
          <cell r="U49">
            <v>3</v>
          </cell>
        </row>
        <row r="50">
          <cell r="A50" t="str">
            <v>DCRE4-4.0</v>
          </cell>
          <cell r="B50" t="str">
            <v>GS091479</v>
          </cell>
          <cell r="C50">
            <v>5</v>
          </cell>
          <cell r="D50" t="str">
            <v>GI091831</v>
          </cell>
          <cell r="E50">
            <v>20090423</v>
          </cell>
          <cell r="F50" t="str">
            <v>7274</v>
          </cell>
          <cell r="G50" t="str">
            <v>SAM GMBH</v>
          </cell>
          <cell r="H50" t="str">
            <v>STOCK SALES</v>
          </cell>
          <cell r="I50">
            <v>6</v>
          </cell>
          <cell r="J50" t="str">
            <v>Apr-2009</v>
          </cell>
          <cell r="K50" t="str">
            <v>Apr-2009</v>
          </cell>
          <cell r="L50" t="str">
            <v>GF</v>
          </cell>
          <cell r="M50" t="str">
            <v>INVERTER</v>
          </cell>
          <cell r="N50" t="str">
            <v>PCS</v>
          </cell>
          <cell r="O50">
            <v>19</v>
          </cell>
          <cell r="P50">
            <v>19</v>
          </cell>
          <cell r="Q50" t="str">
            <v>B+S</v>
          </cell>
          <cell r="R50">
            <v>0</v>
          </cell>
          <cell r="S50">
            <v>19.194299999999998</v>
          </cell>
          <cell r="T50">
            <v>76.777199999999993</v>
          </cell>
          <cell r="U50">
            <v>4</v>
          </cell>
        </row>
        <row r="51">
          <cell r="A51" t="str">
            <v>DCRE4-4.0-F</v>
          </cell>
          <cell r="B51" t="str">
            <v>GS091315</v>
          </cell>
          <cell r="C51">
            <v>5</v>
          </cell>
          <cell r="D51" t="str">
            <v>GI091641</v>
          </cell>
          <cell r="E51">
            <v>20090409</v>
          </cell>
          <cell r="F51" t="str">
            <v>7992</v>
          </cell>
          <cell r="G51" t="str">
            <v>JOHANN SCHUM AUFZUGTECHNIK GMBH</v>
          </cell>
          <cell r="H51" t="str">
            <v>STOCK SALES</v>
          </cell>
          <cell r="I51">
            <v>22</v>
          </cell>
          <cell r="J51" t="str">
            <v>Apr-2009</v>
          </cell>
          <cell r="K51" t="str">
            <v>Apr-2009</v>
          </cell>
          <cell r="L51" t="str">
            <v>GF</v>
          </cell>
          <cell r="M51" t="str">
            <v>INVERTER</v>
          </cell>
          <cell r="N51" t="str">
            <v>PCS</v>
          </cell>
          <cell r="O51">
            <v>24</v>
          </cell>
          <cell r="P51">
            <v>26</v>
          </cell>
          <cell r="Q51" t="str">
            <v>B+S</v>
          </cell>
          <cell r="R51">
            <v>0</v>
          </cell>
          <cell r="S51">
            <v>25.525700000000001</v>
          </cell>
          <cell r="T51">
            <v>51.051400000000001</v>
          </cell>
          <cell r="U51">
            <v>2</v>
          </cell>
        </row>
        <row r="52">
          <cell r="A52" t="str">
            <v>DCRE4-4.0-F</v>
          </cell>
          <cell r="B52" t="str">
            <v>GS091549</v>
          </cell>
          <cell r="C52">
            <v>10</v>
          </cell>
          <cell r="D52" t="str">
            <v>GI092043</v>
          </cell>
          <cell r="E52">
            <v>20090430</v>
          </cell>
          <cell r="F52" t="str">
            <v>4042</v>
          </cell>
          <cell r="G52" t="str">
            <v>INTERNATIONAL LIFT EQUIPMENT LIMITED</v>
          </cell>
          <cell r="H52" t="str">
            <v>STOCK SALES</v>
          </cell>
          <cell r="I52">
            <v>20</v>
          </cell>
          <cell r="J52" t="str">
            <v>Apr-2009</v>
          </cell>
          <cell r="K52" t="str">
            <v>Apr-2009</v>
          </cell>
          <cell r="L52" t="str">
            <v>GF</v>
          </cell>
          <cell r="M52" t="str">
            <v>INVERTER</v>
          </cell>
          <cell r="N52" t="str">
            <v>PCS</v>
          </cell>
          <cell r="O52">
            <v>24</v>
          </cell>
          <cell r="P52">
            <v>26</v>
          </cell>
          <cell r="Q52" t="str">
            <v>B+S</v>
          </cell>
          <cell r="R52">
            <v>0</v>
          </cell>
          <cell r="S52">
            <v>25.525700000000001</v>
          </cell>
          <cell r="T52">
            <v>51.051400000000001</v>
          </cell>
          <cell r="U52">
            <v>2</v>
          </cell>
        </row>
        <row r="53">
          <cell r="A53" t="str">
            <v>DCRE4-45B</v>
          </cell>
          <cell r="B53" t="str">
            <v>GS090596</v>
          </cell>
          <cell r="C53">
            <v>8</v>
          </cell>
          <cell r="D53" t="str">
            <v>GI091379</v>
          </cell>
          <cell r="E53">
            <v>20090401</v>
          </cell>
          <cell r="F53" t="str">
            <v>7095</v>
          </cell>
          <cell r="G53" t="str">
            <v>FUJI ELECTRIC FRANCE S.A.</v>
          </cell>
          <cell r="H53" t="str">
            <v>STOCK SALES</v>
          </cell>
          <cell r="I53">
            <v>15</v>
          </cell>
          <cell r="J53" t="str">
            <v>Apr-2009</v>
          </cell>
          <cell r="K53" t="str">
            <v>Apr-2009</v>
          </cell>
          <cell r="L53" t="str">
            <v>GF</v>
          </cell>
          <cell r="M53" t="str">
            <v>INVERTER</v>
          </cell>
          <cell r="N53" t="str">
            <v>PCS</v>
          </cell>
          <cell r="O53">
            <v>16</v>
          </cell>
          <cell r="P53">
            <v>105</v>
          </cell>
          <cell r="Q53" t="str">
            <v>B+S</v>
          </cell>
          <cell r="R53">
            <v>0</v>
          </cell>
          <cell r="S53">
            <v>104.53</v>
          </cell>
          <cell r="T53">
            <v>104.53</v>
          </cell>
          <cell r="U53">
            <v>1</v>
          </cell>
        </row>
        <row r="54">
          <cell r="A54" t="str">
            <v>DCRE4-45B</v>
          </cell>
          <cell r="B54" t="str">
            <v>GS091419</v>
          </cell>
          <cell r="C54">
            <v>12</v>
          </cell>
          <cell r="D54" t="str">
            <v>GI091756</v>
          </cell>
          <cell r="E54">
            <v>20090420</v>
          </cell>
          <cell r="F54" t="str">
            <v>1148</v>
          </cell>
          <cell r="G54" t="str">
            <v>VERMEIRE TRANSMISSIONS</v>
          </cell>
          <cell r="H54" t="str">
            <v>STOCK SALES</v>
          </cell>
          <cell r="I54">
            <v>13</v>
          </cell>
          <cell r="J54" t="str">
            <v>Apr-2009</v>
          </cell>
          <cell r="K54" t="str">
            <v>Apr-2009</v>
          </cell>
          <cell r="L54" t="str">
            <v>GF</v>
          </cell>
          <cell r="M54" t="str">
            <v>INVERTER</v>
          </cell>
          <cell r="N54" t="str">
            <v>PCS</v>
          </cell>
          <cell r="O54">
            <v>16</v>
          </cell>
          <cell r="P54">
            <v>105</v>
          </cell>
          <cell r="Q54" t="str">
            <v>B+S</v>
          </cell>
          <cell r="R54">
            <v>0</v>
          </cell>
          <cell r="S54">
            <v>104.53</v>
          </cell>
          <cell r="T54">
            <v>209.06</v>
          </cell>
          <cell r="U54">
            <v>2</v>
          </cell>
        </row>
        <row r="55">
          <cell r="A55" t="str">
            <v>DCRE4-5.5-F</v>
          </cell>
          <cell r="B55" t="str">
            <v>GS090756</v>
          </cell>
          <cell r="C55">
            <v>4</v>
          </cell>
          <cell r="D55" t="str">
            <v>GI091563</v>
          </cell>
          <cell r="E55">
            <v>20090403</v>
          </cell>
          <cell r="F55" t="str">
            <v>7276</v>
          </cell>
          <cell r="G55" t="str">
            <v>ASCENTRONIC GERAETEBAU GMBH</v>
          </cell>
          <cell r="H55" t="str">
            <v>STOCK SALES</v>
          </cell>
          <cell r="I55">
            <v>23</v>
          </cell>
          <cell r="J55" t="str">
            <v>Apr-2009</v>
          </cell>
          <cell r="K55" t="str">
            <v>Apr-2009</v>
          </cell>
          <cell r="L55" t="str">
            <v>GF</v>
          </cell>
          <cell r="M55" t="str">
            <v>INVERTER</v>
          </cell>
          <cell r="N55" t="str">
            <v>PCS</v>
          </cell>
          <cell r="O55">
            <v>33</v>
          </cell>
          <cell r="P55">
            <v>31</v>
          </cell>
          <cell r="Q55" t="str">
            <v>B+S</v>
          </cell>
          <cell r="R55">
            <v>0</v>
          </cell>
          <cell r="S55">
            <v>31.176300000000001</v>
          </cell>
          <cell r="T55">
            <v>311.76300000000003</v>
          </cell>
          <cell r="U55">
            <v>10</v>
          </cell>
        </row>
        <row r="56">
          <cell r="A56" t="str">
            <v>DCRE4-5.5-F</v>
          </cell>
          <cell r="B56" t="str">
            <v>GS090943</v>
          </cell>
          <cell r="C56">
            <v>5</v>
          </cell>
          <cell r="D56" t="str">
            <v>GI091804</v>
          </cell>
          <cell r="E56">
            <v>20090427</v>
          </cell>
          <cell r="F56" t="str">
            <v>7848</v>
          </cell>
          <cell r="G56" t="str">
            <v>LM LIFTMATERIAL GMBH</v>
          </cell>
          <cell r="H56" t="str">
            <v>STOCK SALES</v>
          </cell>
          <cell r="I56">
            <v>18</v>
          </cell>
          <cell r="J56" t="str">
            <v>Apr-2009</v>
          </cell>
          <cell r="K56" t="str">
            <v>Apr-2009</v>
          </cell>
          <cell r="L56" t="str">
            <v>GF</v>
          </cell>
          <cell r="M56" t="str">
            <v>INVERTER</v>
          </cell>
          <cell r="N56" t="str">
            <v>PCS</v>
          </cell>
          <cell r="O56">
            <v>33</v>
          </cell>
          <cell r="P56">
            <v>31</v>
          </cell>
          <cell r="Q56" t="str">
            <v>B+S</v>
          </cell>
          <cell r="R56">
            <v>0</v>
          </cell>
          <cell r="S56">
            <v>31.176300000000001</v>
          </cell>
          <cell r="T56">
            <v>155.88150000000002</v>
          </cell>
          <cell r="U56">
            <v>5</v>
          </cell>
        </row>
        <row r="57">
          <cell r="A57" t="str">
            <v>DCRE4-5.5-F</v>
          </cell>
          <cell r="B57" t="str">
            <v>GS091549</v>
          </cell>
          <cell r="C57">
            <v>11</v>
          </cell>
          <cell r="D57" t="str">
            <v>GI092043</v>
          </cell>
          <cell r="E57">
            <v>20090430</v>
          </cell>
          <cell r="F57" t="str">
            <v>4042</v>
          </cell>
          <cell r="G57" t="str">
            <v>INTERNATIONAL LIFT EQUIPMENT LIMITED</v>
          </cell>
          <cell r="H57" t="str">
            <v>STOCK SALES</v>
          </cell>
          <cell r="I57">
            <v>15</v>
          </cell>
          <cell r="J57" t="str">
            <v>Apr-2009</v>
          </cell>
          <cell r="K57" t="str">
            <v>Apr-2009</v>
          </cell>
          <cell r="L57" t="str">
            <v>GF</v>
          </cell>
          <cell r="M57" t="str">
            <v>INVERTER</v>
          </cell>
          <cell r="N57" t="str">
            <v>PCS</v>
          </cell>
          <cell r="O57">
            <v>33</v>
          </cell>
          <cell r="P57">
            <v>31</v>
          </cell>
          <cell r="Q57" t="str">
            <v>B+S</v>
          </cell>
          <cell r="R57">
            <v>0</v>
          </cell>
          <cell r="S57">
            <v>31.176300000000001</v>
          </cell>
          <cell r="T57">
            <v>93.528900000000007</v>
          </cell>
          <cell r="U57">
            <v>3</v>
          </cell>
        </row>
        <row r="58">
          <cell r="A58" t="str">
            <v>DCRE4-5.5-FZ</v>
          </cell>
          <cell r="B58" t="str">
            <v>GS091029</v>
          </cell>
          <cell r="C58">
            <v>8</v>
          </cell>
          <cell r="D58" t="str">
            <v>GI092022</v>
          </cell>
          <cell r="E58">
            <v>20090430</v>
          </cell>
          <cell r="F58" t="str">
            <v>7848</v>
          </cell>
          <cell r="G58" t="str">
            <v>LM LIFTMATERIAL GMBH</v>
          </cell>
          <cell r="H58" t="str">
            <v>STOCK SALES</v>
          </cell>
          <cell r="I58">
            <v>35</v>
          </cell>
          <cell r="J58" t="str">
            <v>Apr-2009</v>
          </cell>
          <cell r="K58" t="str">
            <v>Apr-2009</v>
          </cell>
          <cell r="L58" t="str">
            <v>GF</v>
          </cell>
          <cell r="M58" t="str">
            <v>INVERTER</v>
          </cell>
          <cell r="N58" t="str">
            <v>PCS</v>
          </cell>
          <cell r="O58">
            <v>36</v>
          </cell>
          <cell r="P58">
            <v>24</v>
          </cell>
          <cell r="Q58" t="str">
            <v>B+S</v>
          </cell>
          <cell r="R58">
            <v>0</v>
          </cell>
          <cell r="S58">
            <v>23.6252</v>
          </cell>
          <cell r="T58">
            <v>23.6252</v>
          </cell>
          <cell r="U58">
            <v>1</v>
          </cell>
        </row>
        <row r="59">
          <cell r="A59" t="str">
            <v>DCRE4-5.5-FZ</v>
          </cell>
          <cell r="B59" t="str">
            <v>GS091028</v>
          </cell>
          <cell r="C59">
            <v>8</v>
          </cell>
          <cell r="D59" t="str">
            <v>GI092035</v>
          </cell>
          <cell r="E59">
            <v>20090430</v>
          </cell>
          <cell r="F59" t="str">
            <v>7848</v>
          </cell>
          <cell r="G59" t="str">
            <v>LM LIFTMATERIAL GMBH</v>
          </cell>
          <cell r="H59" t="str">
            <v>STOCK SALES</v>
          </cell>
          <cell r="I59">
            <v>34</v>
          </cell>
          <cell r="J59" t="str">
            <v>Apr-2009</v>
          </cell>
          <cell r="K59" t="str">
            <v>Apr-2009</v>
          </cell>
          <cell r="L59" t="str">
            <v>GF</v>
          </cell>
          <cell r="M59" t="str">
            <v>INVERTER</v>
          </cell>
          <cell r="N59" t="str">
            <v>PCS</v>
          </cell>
          <cell r="O59">
            <v>36</v>
          </cell>
          <cell r="P59">
            <v>24</v>
          </cell>
          <cell r="Q59" t="str">
            <v>B+S</v>
          </cell>
          <cell r="R59">
            <v>0</v>
          </cell>
          <cell r="S59">
            <v>23.6252</v>
          </cell>
          <cell r="T59">
            <v>23.6252</v>
          </cell>
          <cell r="U59">
            <v>1</v>
          </cell>
        </row>
        <row r="60">
          <cell r="A60" t="str">
            <v>DCRE4-55B</v>
          </cell>
          <cell r="B60" t="str">
            <v>GS091358</v>
          </cell>
          <cell r="C60">
            <v>3</v>
          </cell>
          <cell r="D60" t="str">
            <v>GI091692</v>
          </cell>
          <cell r="E60">
            <v>20090415</v>
          </cell>
          <cell r="F60" t="str">
            <v>4080</v>
          </cell>
          <cell r="G60" t="str">
            <v>SIDE SERVICIO INDUSTRIAL DE ELECTRONICA SA</v>
          </cell>
          <cell r="H60" t="str">
            <v>STOCK SALES</v>
          </cell>
          <cell r="I60">
            <v>16</v>
          </cell>
          <cell r="J60" t="str">
            <v>Apr-2009</v>
          </cell>
          <cell r="K60" t="str">
            <v>Apr-2009</v>
          </cell>
          <cell r="L60" t="str">
            <v>GF</v>
          </cell>
          <cell r="M60" t="str">
            <v>INVERTER</v>
          </cell>
          <cell r="N60" t="str">
            <v>PCS</v>
          </cell>
          <cell r="O60">
            <v>17</v>
          </cell>
          <cell r="P60">
            <v>123</v>
          </cell>
          <cell r="Q60" t="str">
            <v>B+S</v>
          </cell>
          <cell r="R60">
            <v>0</v>
          </cell>
          <cell r="S60">
            <v>122.7437</v>
          </cell>
          <cell r="T60">
            <v>122.7437</v>
          </cell>
          <cell r="U60">
            <v>1</v>
          </cell>
        </row>
        <row r="61">
          <cell r="A61" t="str">
            <v>DCRE4-55B</v>
          </cell>
          <cell r="B61" t="str">
            <v>GS091345</v>
          </cell>
          <cell r="C61">
            <v>3</v>
          </cell>
          <cell r="D61" t="str">
            <v>GI091722</v>
          </cell>
          <cell r="E61">
            <v>20090417</v>
          </cell>
          <cell r="F61" t="str">
            <v>7095</v>
          </cell>
          <cell r="G61" t="str">
            <v>FUJI ELECTRIC FRANCE S.A.</v>
          </cell>
          <cell r="H61" t="str">
            <v>STOCK SALES</v>
          </cell>
          <cell r="I61">
            <v>13</v>
          </cell>
          <cell r="J61" t="str">
            <v>Apr-2009</v>
          </cell>
          <cell r="K61" t="str">
            <v>Apr-2009</v>
          </cell>
          <cell r="L61" t="str">
            <v>GF</v>
          </cell>
          <cell r="M61" t="str">
            <v>INVERTER</v>
          </cell>
          <cell r="N61" t="str">
            <v>PCS</v>
          </cell>
          <cell r="O61">
            <v>17</v>
          </cell>
          <cell r="P61">
            <v>123</v>
          </cell>
          <cell r="Q61" t="str">
            <v>B+S</v>
          </cell>
          <cell r="R61">
            <v>0</v>
          </cell>
          <cell r="S61">
            <v>122.7437</v>
          </cell>
          <cell r="T61">
            <v>368.23110000000003</v>
          </cell>
          <cell r="U61">
            <v>3</v>
          </cell>
        </row>
        <row r="62">
          <cell r="A62" t="str">
            <v>DCRE4-55B</v>
          </cell>
          <cell r="B62" t="str">
            <v>GS091290</v>
          </cell>
          <cell r="C62">
            <v>6</v>
          </cell>
          <cell r="D62" t="str">
            <v>GI091818</v>
          </cell>
          <cell r="E62">
            <v>20090422</v>
          </cell>
          <cell r="F62" t="str">
            <v>4080</v>
          </cell>
          <cell r="G62" t="str">
            <v>SIDE SERVICIO INDUSTRIAL DE ELECTRONICA SA</v>
          </cell>
          <cell r="H62" t="str">
            <v>STOCK SALES</v>
          </cell>
          <cell r="I62">
            <v>11</v>
          </cell>
          <cell r="J62" t="str">
            <v>Apr-2009</v>
          </cell>
          <cell r="K62" t="str">
            <v>Apr-2009</v>
          </cell>
          <cell r="L62" t="str">
            <v>GF</v>
          </cell>
          <cell r="M62" t="str">
            <v>INVERTER</v>
          </cell>
          <cell r="N62" t="str">
            <v>PCS</v>
          </cell>
          <cell r="O62">
            <v>17</v>
          </cell>
          <cell r="P62">
            <v>123</v>
          </cell>
          <cell r="Q62" t="str">
            <v>B+S</v>
          </cell>
          <cell r="R62">
            <v>0</v>
          </cell>
          <cell r="S62">
            <v>122.7437</v>
          </cell>
          <cell r="T62">
            <v>245.48740000000001</v>
          </cell>
          <cell r="U62">
            <v>2</v>
          </cell>
        </row>
        <row r="63">
          <cell r="A63" t="str">
            <v>DCRE4-7.5</v>
          </cell>
          <cell r="B63" t="str">
            <v>GS091221</v>
          </cell>
          <cell r="C63">
            <v>8</v>
          </cell>
          <cell r="D63" t="str">
            <v>GI091514</v>
          </cell>
          <cell r="E63">
            <v>20090401</v>
          </cell>
          <cell r="F63" t="str">
            <v>7274</v>
          </cell>
          <cell r="G63" t="str">
            <v>SAM GMBH</v>
          </cell>
          <cell r="H63" t="str">
            <v>STOCK SALES</v>
          </cell>
          <cell r="I63">
            <v>8</v>
          </cell>
          <cell r="J63" t="str">
            <v>Apr-2009</v>
          </cell>
          <cell r="K63" t="str">
            <v>Apr-2009</v>
          </cell>
          <cell r="L63" t="str">
            <v>GF</v>
          </cell>
          <cell r="M63" t="str">
            <v>INVERTER</v>
          </cell>
          <cell r="N63" t="str">
            <v>PCS</v>
          </cell>
          <cell r="O63">
            <v>10</v>
          </cell>
          <cell r="P63">
            <v>26</v>
          </cell>
          <cell r="Q63" t="str">
            <v>B+S</v>
          </cell>
          <cell r="R63">
            <v>0</v>
          </cell>
          <cell r="S63">
            <v>25.913399999999999</v>
          </cell>
          <cell r="T63">
            <v>51.826799999999999</v>
          </cell>
          <cell r="U63">
            <v>2</v>
          </cell>
        </row>
        <row r="64">
          <cell r="A64" t="str">
            <v>DCRE4-7.5</v>
          </cell>
          <cell r="B64" t="str">
            <v>GS091236</v>
          </cell>
          <cell r="C64">
            <v>1</v>
          </cell>
          <cell r="D64" t="str">
            <v>GI091538</v>
          </cell>
          <cell r="E64">
            <v>20090402</v>
          </cell>
          <cell r="F64" t="str">
            <v>7839</v>
          </cell>
          <cell r="G64" t="str">
            <v>ASM RAHDEN GBMH</v>
          </cell>
          <cell r="H64" t="str">
            <v>STOCK SALES</v>
          </cell>
          <cell r="I64">
            <v>4</v>
          </cell>
          <cell r="J64" t="str">
            <v>Apr-2009</v>
          </cell>
          <cell r="K64" t="str">
            <v>Apr-2009</v>
          </cell>
          <cell r="L64" t="str">
            <v>GF</v>
          </cell>
          <cell r="M64" t="str">
            <v>INVERTER</v>
          </cell>
          <cell r="N64" t="str">
            <v>PCS</v>
          </cell>
          <cell r="O64">
            <v>10</v>
          </cell>
          <cell r="P64">
            <v>26</v>
          </cell>
          <cell r="Q64" t="str">
            <v>B+S</v>
          </cell>
          <cell r="R64">
            <v>0</v>
          </cell>
          <cell r="S64">
            <v>25.913399999999999</v>
          </cell>
          <cell r="T64">
            <v>103.6536</v>
          </cell>
          <cell r="U64">
            <v>4</v>
          </cell>
        </row>
        <row r="65">
          <cell r="A65" t="str">
            <v>DCRE4-7.5-F</v>
          </cell>
          <cell r="B65" t="str">
            <v>GS091287</v>
          </cell>
          <cell r="C65">
            <v>2</v>
          </cell>
          <cell r="D65" t="str">
            <v>GI091616</v>
          </cell>
          <cell r="E65">
            <v>20090407</v>
          </cell>
          <cell r="F65" t="str">
            <v>7860</v>
          </cell>
          <cell r="G65" t="str">
            <v>ORION AUFZUGSDIENST U. ELEKTROANLAGEN</v>
          </cell>
          <cell r="H65" t="str">
            <v>STOCK SALES</v>
          </cell>
          <cell r="I65">
            <v>11</v>
          </cell>
          <cell r="J65" t="str">
            <v>Apr-2009</v>
          </cell>
          <cell r="K65" t="str">
            <v>Apr-2009</v>
          </cell>
          <cell r="L65" t="str">
            <v>GF</v>
          </cell>
          <cell r="M65" t="str">
            <v>INVERTER</v>
          </cell>
          <cell r="N65" t="str">
            <v>PCS</v>
          </cell>
          <cell r="O65">
            <v>12</v>
          </cell>
          <cell r="P65">
            <v>29</v>
          </cell>
          <cell r="Q65" t="str">
            <v>B+S</v>
          </cell>
          <cell r="R65">
            <v>0</v>
          </cell>
          <cell r="S65">
            <v>28.7577</v>
          </cell>
          <cell r="T65">
            <v>28.7577</v>
          </cell>
          <cell r="U65">
            <v>1</v>
          </cell>
        </row>
        <row r="66">
          <cell r="A66" t="str">
            <v>DCRE4-7.5-F</v>
          </cell>
          <cell r="B66" t="str">
            <v>GS091549</v>
          </cell>
          <cell r="C66">
            <v>12</v>
          </cell>
          <cell r="D66" t="str">
            <v>GI092043</v>
          </cell>
          <cell r="E66">
            <v>20090430</v>
          </cell>
          <cell r="F66" t="str">
            <v>4042</v>
          </cell>
          <cell r="G66" t="str">
            <v>INTERNATIONAL LIFT EQUIPMENT LIMITED</v>
          </cell>
          <cell r="H66" t="str">
            <v>STOCK SALES</v>
          </cell>
          <cell r="I66">
            <v>10</v>
          </cell>
          <cell r="J66" t="str">
            <v>Apr-2009</v>
          </cell>
          <cell r="K66" t="str">
            <v>Apr-2009</v>
          </cell>
          <cell r="L66" t="str">
            <v>GF</v>
          </cell>
          <cell r="M66" t="str">
            <v>INVERTER</v>
          </cell>
          <cell r="N66" t="str">
            <v>PCS</v>
          </cell>
          <cell r="O66">
            <v>12</v>
          </cell>
          <cell r="P66">
            <v>29</v>
          </cell>
          <cell r="Q66" t="str">
            <v>B+S</v>
          </cell>
          <cell r="R66">
            <v>0</v>
          </cell>
          <cell r="S66">
            <v>29.151</v>
          </cell>
          <cell r="T66">
            <v>116.604</v>
          </cell>
          <cell r="U66">
            <v>4</v>
          </cell>
        </row>
        <row r="67">
          <cell r="A67" t="str">
            <v>DCRE4-7.5-FZ</v>
          </cell>
          <cell r="B67" t="str">
            <v>GS090811</v>
          </cell>
          <cell r="C67">
            <v>6</v>
          </cell>
          <cell r="D67" t="str">
            <v>GI091654</v>
          </cell>
          <cell r="E67">
            <v>20090409</v>
          </cell>
          <cell r="F67" t="str">
            <v>7860</v>
          </cell>
          <cell r="G67" t="str">
            <v>ORION AUFZUGSDIENST U. ELEKTROANLAGEN</v>
          </cell>
          <cell r="H67" t="str">
            <v>STOCK SALES</v>
          </cell>
          <cell r="I67">
            <v>21</v>
          </cell>
          <cell r="J67" t="str">
            <v>Apr-2009</v>
          </cell>
          <cell r="K67" t="str">
            <v>Apr-2009</v>
          </cell>
          <cell r="L67" t="str">
            <v>GF</v>
          </cell>
          <cell r="M67" t="str">
            <v>INVERTER</v>
          </cell>
          <cell r="N67" t="str">
            <v>PCS</v>
          </cell>
          <cell r="O67">
            <v>22</v>
          </cell>
          <cell r="P67">
            <v>31</v>
          </cell>
          <cell r="Q67" t="str">
            <v>B+S</v>
          </cell>
          <cell r="R67">
            <v>0</v>
          </cell>
          <cell r="S67">
            <v>30.593299999999999</v>
          </cell>
          <cell r="T67">
            <v>30.593299999999999</v>
          </cell>
          <cell r="U67">
            <v>1</v>
          </cell>
        </row>
        <row r="68">
          <cell r="A68" t="str">
            <v>DCRE4-7.5-FZ</v>
          </cell>
          <cell r="B68" t="str">
            <v>GS091106</v>
          </cell>
          <cell r="C68">
            <v>4</v>
          </cell>
          <cell r="D68" t="str">
            <v>GI092036</v>
          </cell>
          <cell r="E68">
            <v>20090430</v>
          </cell>
          <cell r="F68" t="str">
            <v>7848</v>
          </cell>
          <cell r="G68" t="str">
            <v>LM LIFTMATERIAL GMBH</v>
          </cell>
          <cell r="H68" t="str">
            <v>STOCK SALES</v>
          </cell>
          <cell r="I68">
            <v>17</v>
          </cell>
          <cell r="J68" t="str">
            <v>Apr-2009</v>
          </cell>
          <cell r="K68" t="str">
            <v>Apr-2009</v>
          </cell>
          <cell r="L68" t="str">
            <v>GF</v>
          </cell>
          <cell r="M68" t="str">
            <v>INVERTER</v>
          </cell>
          <cell r="N68" t="str">
            <v>PCS</v>
          </cell>
          <cell r="O68">
            <v>22</v>
          </cell>
          <cell r="P68">
            <v>31</v>
          </cell>
          <cell r="Q68" t="str">
            <v>B+S</v>
          </cell>
          <cell r="R68">
            <v>0</v>
          </cell>
          <cell r="S68">
            <v>30.593299999999999</v>
          </cell>
          <cell r="T68">
            <v>30.593299999999999</v>
          </cell>
          <cell r="U68">
            <v>1</v>
          </cell>
        </row>
        <row r="69">
          <cell r="A69" t="str">
            <v>DCRE4-75B</v>
          </cell>
          <cell r="B69" t="str">
            <v>GS091276</v>
          </cell>
          <cell r="C69">
            <v>1</v>
          </cell>
          <cell r="D69" t="str">
            <v>GI091572</v>
          </cell>
          <cell r="E69">
            <v>20090403</v>
          </cell>
          <cell r="F69" t="str">
            <v>7097</v>
          </cell>
          <cell r="G69" t="str">
            <v>ATB BENELUX B.V.</v>
          </cell>
          <cell r="H69" t="str">
            <v>STOCK SALES</v>
          </cell>
          <cell r="I69">
            <v>4</v>
          </cell>
          <cell r="J69" t="str">
            <v>Apr-2009</v>
          </cell>
          <cell r="K69" t="str">
            <v>Apr-2009</v>
          </cell>
          <cell r="L69" t="str">
            <v>GF</v>
          </cell>
          <cell r="M69" t="str">
            <v>INVERTER</v>
          </cell>
          <cell r="N69" t="str">
            <v>PCS</v>
          </cell>
          <cell r="O69">
            <v>8</v>
          </cell>
          <cell r="P69">
            <v>162</v>
          </cell>
          <cell r="Q69" t="str">
            <v>B+S</v>
          </cell>
          <cell r="R69">
            <v>0</v>
          </cell>
          <cell r="S69">
            <v>161.9479</v>
          </cell>
          <cell r="T69">
            <v>647.79160000000002</v>
          </cell>
          <cell r="U69">
            <v>4</v>
          </cell>
        </row>
        <row r="70">
          <cell r="A70" t="str">
            <v>DCRE4-75B</v>
          </cell>
          <cell r="B70" t="str">
            <v>GS091317</v>
          </cell>
          <cell r="C70">
            <v>2</v>
          </cell>
          <cell r="D70" t="str">
            <v>GI091638</v>
          </cell>
          <cell r="E70">
            <v>20090408</v>
          </cell>
          <cell r="F70" t="str">
            <v>4540</v>
          </cell>
          <cell r="G70" t="str">
            <v>PETER ELECTRONIC GMBH &amp; CO. KG</v>
          </cell>
          <cell r="H70" t="str">
            <v>STOCK SALES</v>
          </cell>
          <cell r="I70">
            <v>3</v>
          </cell>
          <cell r="J70" t="str">
            <v>Apr-2009</v>
          </cell>
          <cell r="K70" t="str">
            <v>Apr-2009</v>
          </cell>
          <cell r="L70" t="str">
            <v>GF</v>
          </cell>
          <cell r="M70" t="str">
            <v>INVERTER</v>
          </cell>
          <cell r="N70" t="str">
            <v>PCS</v>
          </cell>
          <cell r="O70">
            <v>8</v>
          </cell>
          <cell r="P70">
            <v>162</v>
          </cell>
          <cell r="Q70" t="str">
            <v>B+S</v>
          </cell>
          <cell r="R70">
            <v>0</v>
          </cell>
          <cell r="S70">
            <v>161.9479</v>
          </cell>
          <cell r="T70">
            <v>161.9479</v>
          </cell>
          <cell r="U70">
            <v>1</v>
          </cell>
        </row>
        <row r="71">
          <cell r="A71" t="str">
            <v>DCRE4-75B</v>
          </cell>
          <cell r="B71" t="str">
            <v>GS091308</v>
          </cell>
          <cell r="C71">
            <v>14</v>
          </cell>
          <cell r="D71" t="str">
            <v>GI091931</v>
          </cell>
          <cell r="E71">
            <v>20090429</v>
          </cell>
          <cell r="F71" t="str">
            <v>7282</v>
          </cell>
          <cell r="G71" t="str">
            <v>IES INVERT ELECTRIC SYSTEMS LTD.</v>
          </cell>
          <cell r="H71" t="str">
            <v>STOCK SALES</v>
          </cell>
          <cell r="I71">
            <v>2</v>
          </cell>
          <cell r="J71" t="str">
            <v>Apr-2009</v>
          </cell>
          <cell r="K71" t="str">
            <v>Apr-2009</v>
          </cell>
          <cell r="L71" t="str">
            <v>GF</v>
          </cell>
          <cell r="M71" t="str">
            <v>INVERTER</v>
          </cell>
          <cell r="N71" t="str">
            <v>PCS</v>
          </cell>
          <cell r="O71">
            <v>8</v>
          </cell>
          <cell r="P71">
            <v>162</v>
          </cell>
          <cell r="Q71" t="str">
            <v>B+S</v>
          </cell>
          <cell r="R71">
            <v>0</v>
          </cell>
          <cell r="S71">
            <v>161.9479</v>
          </cell>
          <cell r="T71">
            <v>161.9479</v>
          </cell>
          <cell r="U71">
            <v>1</v>
          </cell>
        </row>
        <row r="72">
          <cell r="A72" t="str">
            <v>DCRE4-75B</v>
          </cell>
          <cell r="B72" t="str">
            <v>GS083582</v>
          </cell>
          <cell r="C72">
            <v>1</v>
          </cell>
          <cell r="D72" t="str">
            <v>GI091932</v>
          </cell>
          <cell r="E72">
            <v>20090429</v>
          </cell>
          <cell r="F72" t="str">
            <v>7282</v>
          </cell>
          <cell r="G72" t="str">
            <v>IES INVERT ELECTRIC SYSTEMS LTD.</v>
          </cell>
          <cell r="H72" t="str">
            <v>STOCK SALES</v>
          </cell>
          <cell r="I72">
            <v>1</v>
          </cell>
          <cell r="J72" t="str">
            <v>Apr-2009</v>
          </cell>
          <cell r="K72" t="str">
            <v>Apr-2009</v>
          </cell>
          <cell r="L72" t="str">
            <v>GF</v>
          </cell>
          <cell r="M72" t="str">
            <v>INVERTER</v>
          </cell>
          <cell r="N72" t="str">
            <v>PCS</v>
          </cell>
          <cell r="O72">
            <v>8</v>
          </cell>
          <cell r="P72">
            <v>162</v>
          </cell>
          <cell r="Q72" t="str">
            <v>B+S</v>
          </cell>
          <cell r="R72">
            <v>0</v>
          </cell>
          <cell r="S72">
            <v>161.9479</v>
          </cell>
          <cell r="T72">
            <v>161.9479</v>
          </cell>
          <cell r="U72">
            <v>1</v>
          </cell>
        </row>
        <row r="73">
          <cell r="A73" t="str">
            <v>DCRE4-90B</v>
          </cell>
          <cell r="B73" t="str">
            <v>GS083725</v>
          </cell>
          <cell r="C73">
            <v>10</v>
          </cell>
          <cell r="D73" t="str">
            <v>GI091709</v>
          </cell>
          <cell r="E73">
            <v>20090415</v>
          </cell>
          <cell r="F73" t="str">
            <v>7532</v>
          </cell>
          <cell r="G73" t="str">
            <v>GEA GRASSO GMBH HALLE</v>
          </cell>
          <cell r="H73" t="str">
            <v>STOCK SALES</v>
          </cell>
          <cell r="I73">
            <v>11</v>
          </cell>
          <cell r="J73" t="str">
            <v>Apr-2009</v>
          </cell>
          <cell r="K73" t="str">
            <v>Apr-2009</v>
          </cell>
          <cell r="L73" t="str">
            <v>GF</v>
          </cell>
          <cell r="M73" t="str">
            <v>INVERTER</v>
          </cell>
          <cell r="N73" t="str">
            <v>PCS</v>
          </cell>
          <cell r="O73">
            <v>14</v>
          </cell>
          <cell r="P73">
            <v>192</v>
          </cell>
          <cell r="Q73" t="str">
            <v>B+S</v>
          </cell>
          <cell r="R73">
            <v>0</v>
          </cell>
          <cell r="S73">
            <v>191.9744</v>
          </cell>
          <cell r="T73">
            <v>575.92319999999995</v>
          </cell>
          <cell r="U73">
            <v>3</v>
          </cell>
        </row>
        <row r="74">
          <cell r="A74" t="str">
            <v>DCRE4-90B</v>
          </cell>
          <cell r="B74" t="str">
            <v>GS083725</v>
          </cell>
          <cell r="C74">
            <v>10</v>
          </cell>
          <cell r="D74" t="str">
            <v>GI091784</v>
          </cell>
          <cell r="E74">
            <v>20090420</v>
          </cell>
          <cell r="F74" t="str">
            <v>7532</v>
          </cell>
          <cell r="G74" t="str">
            <v>GEA GRASSO GMBH HALLE</v>
          </cell>
          <cell r="H74" t="str">
            <v>STOCK SALES</v>
          </cell>
          <cell r="I74">
            <v>10</v>
          </cell>
          <cell r="J74" t="str">
            <v>Apr-2009</v>
          </cell>
          <cell r="K74" t="str">
            <v>Apr-2009</v>
          </cell>
          <cell r="L74" t="str">
            <v>GF</v>
          </cell>
          <cell r="M74" t="str">
            <v>INVERTER</v>
          </cell>
          <cell r="N74" t="str">
            <v>PCS</v>
          </cell>
          <cell r="O74">
            <v>14</v>
          </cell>
          <cell r="P74">
            <v>192</v>
          </cell>
          <cell r="Q74" t="str">
            <v>B+S</v>
          </cell>
          <cell r="R74">
            <v>0</v>
          </cell>
          <cell r="S74">
            <v>191.9744</v>
          </cell>
          <cell r="T74">
            <v>191.9744</v>
          </cell>
          <cell r="U74">
            <v>1</v>
          </cell>
        </row>
        <row r="75">
          <cell r="A75" t="str">
            <v>DCRE4-90B</v>
          </cell>
          <cell r="B75" t="str">
            <v>GS091525</v>
          </cell>
          <cell r="C75">
            <v>1</v>
          </cell>
          <cell r="D75" t="str">
            <v>GI091904</v>
          </cell>
          <cell r="E75">
            <v>20090428</v>
          </cell>
          <cell r="F75" t="str">
            <v>4540</v>
          </cell>
          <cell r="G75" t="str">
            <v>PETER ELECTRONIC GMBH &amp; CO. KG</v>
          </cell>
          <cell r="H75" t="str">
            <v>STOCK SALES</v>
          </cell>
          <cell r="I75">
            <v>9</v>
          </cell>
          <cell r="J75" t="str">
            <v>Apr-2009</v>
          </cell>
          <cell r="K75" t="str">
            <v>Apr-2009</v>
          </cell>
          <cell r="L75" t="str">
            <v>GF</v>
          </cell>
          <cell r="M75" t="str">
            <v>INVERTER</v>
          </cell>
          <cell r="N75" t="str">
            <v>PCS</v>
          </cell>
          <cell r="O75">
            <v>14</v>
          </cell>
          <cell r="P75">
            <v>192</v>
          </cell>
          <cell r="Q75" t="str">
            <v>B+S</v>
          </cell>
          <cell r="R75">
            <v>0</v>
          </cell>
          <cell r="S75">
            <v>191.9744</v>
          </cell>
          <cell r="T75">
            <v>191.9744</v>
          </cell>
          <cell r="U75">
            <v>1</v>
          </cell>
        </row>
        <row r="76">
          <cell r="A76" t="str">
            <v>GEHAEUSE 38700</v>
          </cell>
          <cell r="B76" t="str">
            <v>GS090935</v>
          </cell>
          <cell r="C76">
            <v>5</v>
          </cell>
          <cell r="D76" t="str">
            <v>GI091945</v>
          </cell>
          <cell r="E76">
            <v>20090429</v>
          </cell>
          <cell r="F76" t="str">
            <v>7848</v>
          </cell>
          <cell r="G76" t="str">
            <v>LM LIFTMATERIAL GMBH</v>
          </cell>
          <cell r="H76" t="str">
            <v>STOCK SALES</v>
          </cell>
          <cell r="I76">
            <v>151</v>
          </cell>
          <cell r="J76" t="str">
            <v>Apr-2009</v>
          </cell>
          <cell r="K76" t="str">
            <v>Apr-2009</v>
          </cell>
          <cell r="L76" t="str">
            <v>GF</v>
          </cell>
          <cell r="M76" t="str">
            <v>INVERTER</v>
          </cell>
          <cell r="N76" t="str">
            <v>PCS</v>
          </cell>
          <cell r="O76">
            <v>152</v>
          </cell>
          <cell r="P76">
            <v>68</v>
          </cell>
          <cell r="Q76" t="str">
            <v>CABINET</v>
          </cell>
          <cell r="R76">
            <v>0</v>
          </cell>
          <cell r="S76">
            <v>67.5</v>
          </cell>
          <cell r="T76">
            <v>67.5</v>
          </cell>
          <cell r="U76">
            <v>1</v>
          </cell>
        </row>
        <row r="77">
          <cell r="A77" t="str">
            <v>GEHAEUSE 38700</v>
          </cell>
          <cell r="B77" t="str">
            <v>GS090851</v>
          </cell>
          <cell r="C77">
            <v>7</v>
          </cell>
          <cell r="D77" t="str">
            <v>GI091948</v>
          </cell>
          <cell r="E77">
            <v>20090429</v>
          </cell>
          <cell r="F77" t="str">
            <v>7848</v>
          </cell>
          <cell r="G77" t="str">
            <v>LM LIFTMATERIAL GMBH</v>
          </cell>
          <cell r="H77" t="str">
            <v>STOCK SALES</v>
          </cell>
          <cell r="I77">
            <v>150</v>
          </cell>
          <cell r="J77" t="str">
            <v>Apr-2009</v>
          </cell>
          <cell r="K77" t="str">
            <v>Apr-2009</v>
          </cell>
          <cell r="L77" t="str">
            <v>GF</v>
          </cell>
          <cell r="M77" t="str">
            <v>INVERTER</v>
          </cell>
          <cell r="N77" t="str">
            <v>PCS</v>
          </cell>
          <cell r="O77">
            <v>152</v>
          </cell>
          <cell r="P77">
            <v>68</v>
          </cell>
          <cell r="Q77" t="str">
            <v>CABINET</v>
          </cell>
          <cell r="R77">
            <v>0</v>
          </cell>
          <cell r="S77">
            <v>67.5</v>
          </cell>
          <cell r="T77">
            <v>67.5</v>
          </cell>
          <cell r="U77">
            <v>1</v>
          </cell>
        </row>
        <row r="78">
          <cell r="A78" t="str">
            <v>GEHAEUSE 38700</v>
          </cell>
          <cell r="B78" t="str">
            <v>GS091044</v>
          </cell>
          <cell r="C78">
            <v>5</v>
          </cell>
          <cell r="D78" t="str">
            <v>GI091959</v>
          </cell>
          <cell r="E78">
            <v>20090430</v>
          </cell>
          <cell r="F78" t="str">
            <v>7848</v>
          </cell>
          <cell r="G78" t="str">
            <v>LM LIFTMATERIAL GMBH</v>
          </cell>
          <cell r="H78" t="str">
            <v>STOCK SALES</v>
          </cell>
          <cell r="I78">
            <v>149</v>
          </cell>
          <cell r="J78" t="str">
            <v>Apr-2009</v>
          </cell>
          <cell r="K78" t="str">
            <v>Apr-2009</v>
          </cell>
          <cell r="L78" t="str">
            <v>GF</v>
          </cell>
          <cell r="M78" t="str">
            <v>INVERTER</v>
          </cell>
          <cell r="N78" t="str">
            <v>PCS</v>
          </cell>
          <cell r="O78">
            <v>152</v>
          </cell>
          <cell r="P78">
            <v>68</v>
          </cell>
          <cell r="Q78" t="str">
            <v>CABINET</v>
          </cell>
          <cell r="R78">
            <v>0</v>
          </cell>
          <cell r="S78">
            <v>67.5</v>
          </cell>
          <cell r="T78">
            <v>67.5</v>
          </cell>
          <cell r="U78">
            <v>1</v>
          </cell>
        </row>
        <row r="79">
          <cell r="A79" t="str">
            <v>GEHAEUSE 38700</v>
          </cell>
          <cell r="B79" t="str">
            <v>GS091007</v>
          </cell>
          <cell r="C79">
            <v>5</v>
          </cell>
          <cell r="D79" t="str">
            <v>GI091990</v>
          </cell>
          <cell r="E79">
            <v>20090430</v>
          </cell>
          <cell r="F79" t="str">
            <v>7848</v>
          </cell>
          <cell r="G79" t="str">
            <v>LM LIFTMATERIAL GMBH</v>
          </cell>
          <cell r="H79" t="str">
            <v>STOCK SALES</v>
          </cell>
          <cell r="I79">
            <v>148</v>
          </cell>
          <cell r="J79" t="str">
            <v>Apr-2009</v>
          </cell>
          <cell r="K79" t="str">
            <v>Apr-2009</v>
          </cell>
          <cell r="L79" t="str">
            <v>GF</v>
          </cell>
          <cell r="M79" t="str">
            <v>INVERTER</v>
          </cell>
          <cell r="N79" t="str">
            <v>PCS</v>
          </cell>
          <cell r="O79">
            <v>152</v>
          </cell>
          <cell r="P79">
            <v>68</v>
          </cell>
          <cell r="Q79" t="str">
            <v>CABINET</v>
          </cell>
          <cell r="R79">
            <v>0</v>
          </cell>
          <cell r="S79">
            <v>67.5</v>
          </cell>
          <cell r="T79">
            <v>67.5</v>
          </cell>
          <cell r="U79">
            <v>1</v>
          </cell>
        </row>
        <row r="80">
          <cell r="A80" t="str">
            <v>GEHAEUSE 38700</v>
          </cell>
          <cell r="B80" t="str">
            <v>GS090573</v>
          </cell>
          <cell r="C80">
            <v>6</v>
          </cell>
          <cell r="D80" t="str">
            <v>GI092006</v>
          </cell>
          <cell r="E80">
            <v>20090430</v>
          </cell>
          <cell r="F80" t="str">
            <v>7848</v>
          </cell>
          <cell r="G80" t="str">
            <v>LM LIFTMATERIAL GMBH</v>
          </cell>
          <cell r="H80" t="str">
            <v>STOCK SALES</v>
          </cell>
          <cell r="I80">
            <v>147</v>
          </cell>
          <cell r="J80" t="str">
            <v>Apr-2009</v>
          </cell>
          <cell r="K80" t="str">
            <v>Apr-2009</v>
          </cell>
          <cell r="L80" t="str">
            <v>GF</v>
          </cell>
          <cell r="M80" t="str">
            <v>INVERTER</v>
          </cell>
          <cell r="N80" t="str">
            <v>PCS</v>
          </cell>
          <cell r="O80">
            <v>152</v>
          </cell>
          <cell r="P80">
            <v>68</v>
          </cell>
          <cell r="Q80" t="str">
            <v>CABINET</v>
          </cell>
          <cell r="R80">
            <v>0</v>
          </cell>
          <cell r="S80">
            <v>67.5</v>
          </cell>
          <cell r="T80">
            <v>67.5</v>
          </cell>
          <cell r="U80">
            <v>1</v>
          </cell>
        </row>
        <row r="81">
          <cell r="A81" t="str">
            <v>GEHAEUSE 38700</v>
          </cell>
          <cell r="B81" t="str">
            <v>GS090850</v>
          </cell>
          <cell r="C81">
            <v>7</v>
          </cell>
          <cell r="D81" t="str">
            <v>GI092007</v>
          </cell>
          <cell r="E81">
            <v>20090430</v>
          </cell>
          <cell r="F81" t="str">
            <v>7848</v>
          </cell>
          <cell r="G81" t="str">
            <v>LM LIFTMATERIAL GMBH</v>
          </cell>
          <cell r="H81" t="str">
            <v>STOCK SALES</v>
          </cell>
          <cell r="I81">
            <v>146</v>
          </cell>
          <cell r="J81" t="str">
            <v>Apr-2009</v>
          </cell>
          <cell r="K81" t="str">
            <v>Apr-2009</v>
          </cell>
          <cell r="L81" t="str">
            <v>GF</v>
          </cell>
          <cell r="M81" t="str">
            <v>INVERTER</v>
          </cell>
          <cell r="N81" t="str">
            <v>PCS</v>
          </cell>
          <cell r="O81">
            <v>152</v>
          </cell>
          <cell r="P81">
            <v>68</v>
          </cell>
          <cell r="Q81" t="str">
            <v>CABINET</v>
          </cell>
          <cell r="R81">
            <v>0</v>
          </cell>
          <cell r="S81">
            <v>67.5</v>
          </cell>
          <cell r="T81">
            <v>67.5</v>
          </cell>
          <cell r="U81">
            <v>1</v>
          </cell>
        </row>
        <row r="82">
          <cell r="A82" t="str">
            <v>GEHAEUSE 38700</v>
          </cell>
          <cell r="B82" t="str">
            <v>GS091039</v>
          </cell>
          <cell r="C82">
            <v>6</v>
          </cell>
          <cell r="D82" t="str">
            <v>GI092010</v>
          </cell>
          <cell r="E82">
            <v>20090430</v>
          </cell>
          <cell r="F82" t="str">
            <v>7848</v>
          </cell>
          <cell r="G82" t="str">
            <v>LM LIFTMATERIAL GMBH</v>
          </cell>
          <cell r="H82" t="str">
            <v>STOCK SALES</v>
          </cell>
          <cell r="I82">
            <v>145</v>
          </cell>
          <cell r="J82" t="str">
            <v>Apr-2009</v>
          </cell>
          <cell r="K82" t="str">
            <v>Apr-2009</v>
          </cell>
          <cell r="L82" t="str">
            <v>GF</v>
          </cell>
          <cell r="M82" t="str">
            <v>INVERTER</v>
          </cell>
          <cell r="N82" t="str">
            <v>PCS</v>
          </cell>
          <cell r="O82">
            <v>152</v>
          </cell>
          <cell r="P82">
            <v>68</v>
          </cell>
          <cell r="Q82" t="str">
            <v>CABINET</v>
          </cell>
          <cell r="R82">
            <v>0</v>
          </cell>
          <cell r="S82">
            <v>67.5</v>
          </cell>
          <cell r="T82">
            <v>67.5</v>
          </cell>
          <cell r="U82">
            <v>1</v>
          </cell>
        </row>
        <row r="83">
          <cell r="A83" t="str">
            <v>GEHAEUSE 38700</v>
          </cell>
          <cell r="B83" t="str">
            <v>GS090898</v>
          </cell>
          <cell r="C83">
            <v>5</v>
          </cell>
          <cell r="D83" t="str">
            <v>GI092015</v>
          </cell>
          <cell r="E83">
            <v>20090430</v>
          </cell>
          <cell r="F83" t="str">
            <v>7848</v>
          </cell>
          <cell r="G83" t="str">
            <v>LM LIFTMATERIAL GMBH</v>
          </cell>
          <cell r="H83" t="str">
            <v>STOCK SALES</v>
          </cell>
          <cell r="I83">
            <v>144</v>
          </cell>
          <cell r="J83" t="str">
            <v>Apr-2009</v>
          </cell>
          <cell r="K83" t="str">
            <v>Apr-2009</v>
          </cell>
          <cell r="L83" t="str">
            <v>GF</v>
          </cell>
          <cell r="M83" t="str">
            <v>INVERTER</v>
          </cell>
          <cell r="N83" t="str">
            <v>PCS</v>
          </cell>
          <cell r="O83">
            <v>152</v>
          </cell>
          <cell r="P83">
            <v>68</v>
          </cell>
          <cell r="Q83" t="str">
            <v>CABINET</v>
          </cell>
          <cell r="R83">
            <v>0</v>
          </cell>
          <cell r="S83">
            <v>67.5</v>
          </cell>
          <cell r="T83">
            <v>67.5</v>
          </cell>
          <cell r="U83">
            <v>1</v>
          </cell>
        </row>
        <row r="84">
          <cell r="A84" t="str">
            <v>GEHAEUSE 38700</v>
          </cell>
          <cell r="B84" t="str">
            <v>GS090572</v>
          </cell>
          <cell r="C84">
            <v>6</v>
          </cell>
          <cell r="D84" t="str">
            <v>GI092020</v>
          </cell>
          <cell r="E84">
            <v>20090430</v>
          </cell>
          <cell r="F84" t="str">
            <v>7848</v>
          </cell>
          <cell r="G84" t="str">
            <v>LM LIFTMATERIAL GMBH</v>
          </cell>
          <cell r="H84" t="str">
            <v>STOCK SALES</v>
          </cell>
          <cell r="I84">
            <v>143</v>
          </cell>
          <cell r="J84" t="str">
            <v>Apr-2009</v>
          </cell>
          <cell r="K84" t="str">
            <v>Apr-2009</v>
          </cell>
          <cell r="L84" t="str">
            <v>GF</v>
          </cell>
          <cell r="M84" t="str">
            <v>INVERTER</v>
          </cell>
          <cell r="N84" t="str">
            <v>PCS</v>
          </cell>
          <cell r="O84">
            <v>152</v>
          </cell>
          <cell r="P84">
            <v>68</v>
          </cell>
          <cell r="Q84" t="str">
            <v>CABINET</v>
          </cell>
          <cell r="R84">
            <v>0</v>
          </cell>
          <cell r="S84">
            <v>67.5</v>
          </cell>
          <cell r="T84">
            <v>67.5</v>
          </cell>
          <cell r="U84">
            <v>1</v>
          </cell>
        </row>
        <row r="85">
          <cell r="A85" t="str">
            <v>GEHAEUSE 38700</v>
          </cell>
          <cell r="B85" t="str">
            <v>GS091029</v>
          </cell>
          <cell r="C85">
            <v>10</v>
          </cell>
          <cell r="D85" t="str">
            <v>GI092022</v>
          </cell>
          <cell r="E85">
            <v>20090430</v>
          </cell>
          <cell r="F85" t="str">
            <v>7848</v>
          </cell>
          <cell r="G85" t="str">
            <v>LM LIFTMATERIAL GMBH</v>
          </cell>
          <cell r="H85" t="str">
            <v>STOCK SALES</v>
          </cell>
          <cell r="I85">
            <v>142</v>
          </cell>
          <cell r="J85" t="str">
            <v>Apr-2009</v>
          </cell>
          <cell r="K85" t="str">
            <v>Apr-2009</v>
          </cell>
          <cell r="L85" t="str">
            <v>GF</v>
          </cell>
          <cell r="M85" t="str">
            <v>INVERTER</v>
          </cell>
          <cell r="N85" t="str">
            <v>PCS</v>
          </cell>
          <cell r="O85">
            <v>152</v>
          </cell>
          <cell r="P85">
            <v>68</v>
          </cell>
          <cell r="Q85" t="str">
            <v>CABINET</v>
          </cell>
          <cell r="R85">
            <v>0</v>
          </cell>
          <cell r="S85">
            <v>67.5</v>
          </cell>
          <cell r="T85">
            <v>67.5</v>
          </cell>
          <cell r="U85">
            <v>1</v>
          </cell>
        </row>
        <row r="86">
          <cell r="A86" t="str">
            <v>GEHAEUSE 38700</v>
          </cell>
          <cell r="B86" t="str">
            <v>GS091006</v>
          </cell>
          <cell r="C86">
            <v>5</v>
          </cell>
          <cell r="D86" t="str">
            <v>GI092027</v>
          </cell>
          <cell r="E86">
            <v>20090430</v>
          </cell>
          <cell r="F86" t="str">
            <v>7848</v>
          </cell>
          <cell r="G86" t="str">
            <v>LM LIFTMATERIAL GMBH</v>
          </cell>
          <cell r="H86" t="str">
            <v>STOCK SALES</v>
          </cell>
          <cell r="I86">
            <v>141</v>
          </cell>
          <cell r="J86" t="str">
            <v>Apr-2009</v>
          </cell>
          <cell r="K86" t="str">
            <v>Apr-2009</v>
          </cell>
          <cell r="L86" t="str">
            <v>GF</v>
          </cell>
          <cell r="M86" t="str">
            <v>INVERTER</v>
          </cell>
          <cell r="N86" t="str">
            <v>PCS</v>
          </cell>
          <cell r="O86">
            <v>152</v>
          </cell>
          <cell r="P86">
            <v>68</v>
          </cell>
          <cell r="Q86" t="str">
            <v>CABINET</v>
          </cell>
          <cell r="R86">
            <v>0</v>
          </cell>
          <cell r="S86">
            <v>67.5</v>
          </cell>
          <cell r="T86">
            <v>67.5</v>
          </cell>
          <cell r="U86">
            <v>1</v>
          </cell>
        </row>
        <row r="87">
          <cell r="A87" t="str">
            <v>GEHAEUSE 38700</v>
          </cell>
          <cell r="B87" t="str">
            <v>GS091028</v>
          </cell>
          <cell r="C87">
            <v>10</v>
          </cell>
          <cell r="D87" t="str">
            <v>GI092035</v>
          </cell>
          <cell r="E87">
            <v>20090430</v>
          </cell>
          <cell r="F87" t="str">
            <v>7848</v>
          </cell>
          <cell r="G87" t="str">
            <v>LM LIFTMATERIAL GMBH</v>
          </cell>
          <cell r="H87" t="str">
            <v>STOCK SALES</v>
          </cell>
          <cell r="I87">
            <v>140</v>
          </cell>
          <cell r="J87" t="str">
            <v>Apr-2009</v>
          </cell>
          <cell r="K87" t="str">
            <v>Apr-2009</v>
          </cell>
          <cell r="L87" t="str">
            <v>GF</v>
          </cell>
          <cell r="M87" t="str">
            <v>INVERTER</v>
          </cell>
          <cell r="N87" t="str">
            <v>PCS</v>
          </cell>
          <cell r="O87">
            <v>152</v>
          </cell>
          <cell r="P87">
            <v>68</v>
          </cell>
          <cell r="Q87" t="str">
            <v>CABINET</v>
          </cell>
          <cell r="R87">
            <v>0</v>
          </cell>
          <cell r="S87">
            <v>67.5</v>
          </cell>
          <cell r="T87">
            <v>67.5</v>
          </cell>
          <cell r="U87">
            <v>1</v>
          </cell>
        </row>
        <row r="88">
          <cell r="A88" t="str">
            <v>GEHAEUSE 38700</v>
          </cell>
          <cell r="B88" t="str">
            <v>GS091106</v>
          </cell>
          <cell r="C88">
            <v>6</v>
          </cell>
          <cell r="D88" t="str">
            <v>GI092036</v>
          </cell>
          <cell r="E88">
            <v>20090430</v>
          </cell>
          <cell r="F88" t="str">
            <v>7848</v>
          </cell>
          <cell r="G88" t="str">
            <v>LM LIFTMATERIAL GMBH</v>
          </cell>
          <cell r="H88" t="str">
            <v>STOCK SALES</v>
          </cell>
          <cell r="I88">
            <v>139</v>
          </cell>
          <cell r="J88" t="str">
            <v>Apr-2009</v>
          </cell>
          <cell r="K88" t="str">
            <v>Apr-2009</v>
          </cell>
          <cell r="L88" t="str">
            <v>GF</v>
          </cell>
          <cell r="M88" t="str">
            <v>INVERTER</v>
          </cell>
          <cell r="N88" t="str">
            <v>PCS</v>
          </cell>
          <cell r="O88">
            <v>152</v>
          </cell>
          <cell r="P88">
            <v>68</v>
          </cell>
          <cell r="Q88" t="str">
            <v>CABINET</v>
          </cell>
          <cell r="R88">
            <v>0</v>
          </cell>
          <cell r="S88">
            <v>67.5</v>
          </cell>
          <cell r="T88">
            <v>67.5</v>
          </cell>
          <cell r="U88">
            <v>1</v>
          </cell>
        </row>
        <row r="89">
          <cell r="A89" t="str">
            <v>GEHAEUSE 38700</v>
          </cell>
          <cell r="B89" t="str">
            <v>GS090809</v>
          </cell>
          <cell r="C89">
            <v>6</v>
          </cell>
          <cell r="D89" t="str">
            <v>GI092038</v>
          </cell>
          <cell r="E89">
            <v>20090430</v>
          </cell>
          <cell r="F89" t="str">
            <v>7848</v>
          </cell>
          <cell r="G89" t="str">
            <v>LM LIFTMATERIAL GMBH</v>
          </cell>
          <cell r="H89" t="str">
            <v>STOCK SALES</v>
          </cell>
          <cell r="I89">
            <v>138</v>
          </cell>
          <cell r="J89" t="str">
            <v>Apr-2009</v>
          </cell>
          <cell r="K89" t="str">
            <v>Apr-2009</v>
          </cell>
          <cell r="L89" t="str">
            <v>GF</v>
          </cell>
          <cell r="M89" t="str">
            <v>INVERTER</v>
          </cell>
          <cell r="N89" t="str">
            <v>PCS</v>
          </cell>
          <cell r="O89">
            <v>152</v>
          </cell>
          <cell r="P89">
            <v>68</v>
          </cell>
          <cell r="Q89" t="str">
            <v>CABINET</v>
          </cell>
          <cell r="R89">
            <v>0</v>
          </cell>
          <cell r="S89">
            <v>67.5</v>
          </cell>
          <cell r="T89">
            <v>67.5</v>
          </cell>
          <cell r="U89">
            <v>1</v>
          </cell>
        </row>
        <row r="90">
          <cell r="A90" t="str">
            <v>P9900561003</v>
          </cell>
          <cell r="B90" t="str">
            <v>GS090809</v>
          </cell>
          <cell r="C90">
            <v>16</v>
          </cell>
          <cell r="D90" t="str">
            <v>GI092038</v>
          </cell>
          <cell r="E90">
            <v>20090430</v>
          </cell>
          <cell r="F90" t="str">
            <v>7848</v>
          </cell>
          <cell r="G90" t="str">
            <v>LM LIFTMATERIAL GMBH</v>
          </cell>
          <cell r="H90" t="str">
            <v>STOCK SALES</v>
          </cell>
          <cell r="I90">
            <v>2</v>
          </cell>
          <cell r="J90" t="str">
            <v>Apr-2009</v>
          </cell>
          <cell r="K90" t="str">
            <v>Apr-2009</v>
          </cell>
          <cell r="L90" t="str">
            <v>GF</v>
          </cell>
          <cell r="M90" t="str">
            <v>INVERTER</v>
          </cell>
          <cell r="N90" t="str">
            <v>PCS</v>
          </cell>
          <cell r="O90">
            <v>2</v>
          </cell>
          <cell r="P90">
            <v>63</v>
          </cell>
          <cell r="Q90" t="str">
            <v>CABINET</v>
          </cell>
          <cell r="R90">
            <v>0</v>
          </cell>
          <cell r="S90">
            <v>62.58</v>
          </cell>
          <cell r="T90">
            <v>62.58</v>
          </cell>
          <cell r="U90">
            <v>1</v>
          </cell>
        </row>
        <row r="91">
          <cell r="A91" t="str">
            <v>P9900561003 CU-MRL</v>
          </cell>
          <cell r="B91" t="str">
            <v>GS090809</v>
          </cell>
          <cell r="C91">
            <v>13</v>
          </cell>
          <cell r="D91" t="str">
            <v>GI092038</v>
          </cell>
          <cell r="E91">
            <v>20090430</v>
          </cell>
          <cell r="F91" t="str">
            <v>7848</v>
          </cell>
          <cell r="G91" t="str">
            <v>LM LIFTMATERIAL GMBH</v>
          </cell>
          <cell r="H91" t="str">
            <v>STOCK SALES</v>
          </cell>
          <cell r="I91">
            <v>0</v>
          </cell>
          <cell r="J91" t="str">
            <v>Apr-2009</v>
          </cell>
          <cell r="K91" t="str">
            <v>Apr-2009</v>
          </cell>
          <cell r="L91" t="str">
            <v>GF</v>
          </cell>
          <cell r="M91" t="str">
            <v>INVERTER</v>
          </cell>
          <cell r="N91" t="str">
            <v>PCS</v>
          </cell>
          <cell r="O91">
            <v>0</v>
          </cell>
          <cell r="P91">
            <v>8</v>
          </cell>
          <cell r="Q91" t="str">
            <v>CABINET</v>
          </cell>
          <cell r="R91">
            <v>0</v>
          </cell>
          <cell r="S91">
            <v>8.0399999999999991</v>
          </cell>
          <cell r="T91">
            <v>8.0399999999999991</v>
          </cell>
          <cell r="U91">
            <v>1</v>
          </cell>
        </row>
        <row r="92">
          <cell r="A92" t="str">
            <v>P9900561003 MEHRPREIS PRO M</v>
          </cell>
          <cell r="B92" t="str">
            <v>GS090809</v>
          </cell>
          <cell r="C92">
            <v>8</v>
          </cell>
          <cell r="D92" t="str">
            <v>GI092038</v>
          </cell>
          <cell r="E92">
            <v>20090430</v>
          </cell>
          <cell r="F92" t="str">
            <v>7848</v>
          </cell>
          <cell r="G92" t="str">
            <v>LM LIFTMATERIAL GMBH</v>
          </cell>
          <cell r="H92" t="str">
            <v>STOCK SALES</v>
          </cell>
          <cell r="I92">
            <v>0</v>
          </cell>
          <cell r="J92" t="str">
            <v>Apr-2009</v>
          </cell>
          <cell r="K92" t="str">
            <v>Apr-2009</v>
          </cell>
          <cell r="L92" t="str">
            <v>GF</v>
          </cell>
          <cell r="M92" t="str">
            <v>INVERTER</v>
          </cell>
          <cell r="N92" t="str">
            <v>PCS</v>
          </cell>
          <cell r="O92">
            <v>0</v>
          </cell>
          <cell r="P92">
            <v>2</v>
          </cell>
          <cell r="Q92" t="str">
            <v>CABINET</v>
          </cell>
          <cell r="R92">
            <v>0</v>
          </cell>
          <cell r="S92">
            <v>1.96</v>
          </cell>
          <cell r="T92">
            <v>25.48</v>
          </cell>
          <cell r="U92">
            <v>13</v>
          </cell>
        </row>
        <row r="93">
          <cell r="A93" t="str">
            <v>P9900561009</v>
          </cell>
          <cell r="B93" t="str">
            <v>GS091029</v>
          </cell>
          <cell r="C93">
            <v>13</v>
          </cell>
          <cell r="D93" t="str">
            <v>GI092022</v>
          </cell>
          <cell r="E93">
            <v>20090430</v>
          </cell>
          <cell r="F93" t="str">
            <v>7848</v>
          </cell>
          <cell r="G93" t="str">
            <v>LM LIFTMATERIAL GMBH</v>
          </cell>
          <cell r="H93" t="str">
            <v>STOCK SALES</v>
          </cell>
          <cell r="I93">
            <v>0</v>
          </cell>
          <cell r="J93" t="str">
            <v>Apr-2009</v>
          </cell>
          <cell r="K93" t="str">
            <v>Apr-2009</v>
          </cell>
          <cell r="L93" t="str">
            <v>GF</v>
          </cell>
          <cell r="M93" t="str">
            <v>INVERTER</v>
          </cell>
          <cell r="N93" t="str">
            <v>PCS</v>
          </cell>
          <cell r="O93">
            <v>0</v>
          </cell>
          <cell r="P93">
            <v>108</v>
          </cell>
          <cell r="Q93" t="str">
            <v>CABINET</v>
          </cell>
          <cell r="R93">
            <v>0</v>
          </cell>
          <cell r="S93">
            <v>108.26</v>
          </cell>
          <cell r="T93">
            <v>108.26</v>
          </cell>
          <cell r="U93">
            <v>1</v>
          </cell>
        </row>
        <row r="94">
          <cell r="A94" t="str">
            <v>P9900561009</v>
          </cell>
          <cell r="B94" t="str">
            <v>GS091028</v>
          </cell>
          <cell r="C94">
            <v>13</v>
          </cell>
          <cell r="D94" t="str">
            <v>GI092035</v>
          </cell>
          <cell r="E94">
            <v>20090430</v>
          </cell>
          <cell r="F94" t="str">
            <v>7848</v>
          </cell>
          <cell r="G94" t="str">
            <v>LM LIFTMATERIAL GMBH</v>
          </cell>
          <cell r="H94" t="str">
            <v>STOCK SALES</v>
          </cell>
          <cell r="I94">
            <v>0</v>
          </cell>
          <cell r="J94" t="str">
            <v>Apr-2009</v>
          </cell>
          <cell r="K94" t="str">
            <v>Apr-2009</v>
          </cell>
          <cell r="L94" t="str">
            <v>GF</v>
          </cell>
          <cell r="M94" t="str">
            <v>INVERTER</v>
          </cell>
          <cell r="N94" t="str">
            <v>PCS</v>
          </cell>
          <cell r="O94">
            <v>0</v>
          </cell>
          <cell r="P94">
            <v>108</v>
          </cell>
          <cell r="Q94" t="str">
            <v>CABINET</v>
          </cell>
          <cell r="R94">
            <v>0</v>
          </cell>
          <cell r="S94">
            <v>108.26</v>
          </cell>
          <cell r="T94">
            <v>108.26</v>
          </cell>
          <cell r="U94">
            <v>1</v>
          </cell>
        </row>
        <row r="95">
          <cell r="A95" t="str">
            <v>P9900561009 CU-MRL</v>
          </cell>
          <cell r="B95" t="str">
            <v>GS091029</v>
          </cell>
          <cell r="C95">
            <v>14</v>
          </cell>
          <cell r="D95" t="str">
            <v>GI092022</v>
          </cell>
          <cell r="E95">
            <v>20090430</v>
          </cell>
          <cell r="F95" t="str">
            <v>7848</v>
          </cell>
          <cell r="G95" t="str">
            <v>LM LIFTMATERIAL GMBH</v>
          </cell>
          <cell r="H95" t="str">
            <v>STOCK SALES</v>
          </cell>
          <cell r="I95">
            <v>0</v>
          </cell>
          <cell r="J95" t="str">
            <v>Apr-2009</v>
          </cell>
          <cell r="K95" t="str">
            <v>Apr-2009</v>
          </cell>
          <cell r="L95" t="str">
            <v>GF</v>
          </cell>
          <cell r="M95" t="str">
            <v>INVERTER</v>
          </cell>
          <cell r="N95" t="str">
            <v>PCS</v>
          </cell>
          <cell r="O95">
            <v>0</v>
          </cell>
          <cell r="P95">
            <v>8</v>
          </cell>
          <cell r="Q95" t="str">
            <v>CABINET</v>
          </cell>
          <cell r="R95">
            <v>0</v>
          </cell>
          <cell r="S95">
            <v>8.14</v>
          </cell>
          <cell r="T95">
            <v>8.14</v>
          </cell>
          <cell r="U95">
            <v>1</v>
          </cell>
        </row>
        <row r="96">
          <cell r="A96" t="str">
            <v>P9900561009 CU-MRL</v>
          </cell>
          <cell r="B96" t="str">
            <v>GS091028</v>
          </cell>
          <cell r="C96">
            <v>14</v>
          </cell>
          <cell r="D96" t="str">
            <v>GI092035</v>
          </cell>
          <cell r="E96">
            <v>20090430</v>
          </cell>
          <cell r="F96" t="str">
            <v>7848</v>
          </cell>
          <cell r="G96" t="str">
            <v>LM LIFTMATERIAL GMBH</v>
          </cell>
          <cell r="H96" t="str">
            <v>STOCK SALES</v>
          </cell>
          <cell r="I96">
            <v>0</v>
          </cell>
          <cell r="J96" t="str">
            <v>Apr-2009</v>
          </cell>
          <cell r="K96" t="str">
            <v>Apr-2009</v>
          </cell>
          <cell r="L96" t="str">
            <v>GF</v>
          </cell>
          <cell r="M96" t="str">
            <v>INVERTER</v>
          </cell>
          <cell r="N96" t="str">
            <v>PCS</v>
          </cell>
          <cell r="O96">
            <v>0</v>
          </cell>
          <cell r="P96">
            <v>8</v>
          </cell>
          <cell r="Q96" t="str">
            <v>CABINET</v>
          </cell>
          <cell r="R96">
            <v>0</v>
          </cell>
          <cell r="S96">
            <v>8.01</v>
          </cell>
          <cell r="T96">
            <v>8.01</v>
          </cell>
          <cell r="U96">
            <v>1</v>
          </cell>
        </row>
        <row r="97">
          <cell r="A97" t="str">
            <v>P9900561009 MEHRPREIS PRO M</v>
          </cell>
          <cell r="B97" t="str">
            <v>GS091029</v>
          </cell>
          <cell r="C97">
            <v>12</v>
          </cell>
          <cell r="D97" t="str">
            <v>GI092022</v>
          </cell>
          <cell r="E97">
            <v>20090430</v>
          </cell>
          <cell r="F97" t="str">
            <v>7848</v>
          </cell>
          <cell r="G97" t="str">
            <v>LM LIFTMATERIAL GMBH</v>
          </cell>
          <cell r="H97" t="str">
            <v>STOCK SALES</v>
          </cell>
          <cell r="I97">
            <v>0</v>
          </cell>
          <cell r="J97" t="str">
            <v>Apr-2009</v>
          </cell>
          <cell r="K97" t="str">
            <v>Apr-2009</v>
          </cell>
          <cell r="L97" t="str">
            <v>GF</v>
          </cell>
          <cell r="M97" t="str">
            <v>INVERTER</v>
          </cell>
          <cell r="N97" t="str">
            <v>PCS</v>
          </cell>
          <cell r="O97">
            <v>0</v>
          </cell>
          <cell r="P97">
            <v>3</v>
          </cell>
          <cell r="Q97" t="str">
            <v>CABINET</v>
          </cell>
          <cell r="R97">
            <v>0</v>
          </cell>
          <cell r="S97">
            <v>2.77</v>
          </cell>
          <cell r="T97">
            <v>27.7</v>
          </cell>
          <cell r="U97">
            <v>10</v>
          </cell>
        </row>
        <row r="98">
          <cell r="A98" t="str">
            <v>P9900561009 MEHRPREIS PRO M</v>
          </cell>
          <cell r="B98" t="str">
            <v>GS091028</v>
          </cell>
          <cell r="C98">
            <v>12</v>
          </cell>
          <cell r="D98" t="str">
            <v>GI092035</v>
          </cell>
          <cell r="E98">
            <v>20090430</v>
          </cell>
          <cell r="F98" t="str">
            <v>7848</v>
          </cell>
          <cell r="G98" t="str">
            <v>LM LIFTMATERIAL GMBH</v>
          </cell>
          <cell r="H98" t="str">
            <v>STOCK SALES</v>
          </cell>
          <cell r="I98">
            <v>0</v>
          </cell>
          <cell r="J98" t="str">
            <v>Apr-2009</v>
          </cell>
          <cell r="K98" t="str">
            <v>Apr-2009</v>
          </cell>
          <cell r="L98" t="str">
            <v>GF</v>
          </cell>
          <cell r="M98" t="str">
            <v>INVERTER</v>
          </cell>
          <cell r="N98" t="str">
            <v>PCS</v>
          </cell>
          <cell r="O98">
            <v>0</v>
          </cell>
          <cell r="P98">
            <v>3</v>
          </cell>
          <cell r="Q98" t="str">
            <v>CABINET</v>
          </cell>
          <cell r="R98">
            <v>0</v>
          </cell>
          <cell r="S98">
            <v>2.77</v>
          </cell>
          <cell r="T98">
            <v>27.7</v>
          </cell>
          <cell r="U98">
            <v>10</v>
          </cell>
        </row>
        <row r="99">
          <cell r="A99" t="str">
            <v>P9900561010</v>
          </cell>
          <cell r="B99" t="str">
            <v>GS091106</v>
          </cell>
          <cell r="C99">
            <v>17</v>
          </cell>
          <cell r="D99" t="str">
            <v>GI092036</v>
          </cell>
          <cell r="E99">
            <v>20090430</v>
          </cell>
          <cell r="F99" t="str">
            <v>7848</v>
          </cell>
          <cell r="G99" t="str">
            <v>LM LIFTMATERIAL GMBH</v>
          </cell>
          <cell r="H99" t="str">
            <v>STOCK SALES</v>
          </cell>
          <cell r="I99">
            <v>0</v>
          </cell>
          <cell r="J99" t="str">
            <v>Apr-2009</v>
          </cell>
          <cell r="K99" t="str">
            <v>Apr-2009</v>
          </cell>
          <cell r="L99" t="str">
            <v>GF</v>
          </cell>
          <cell r="M99" t="str">
            <v>INVERTER</v>
          </cell>
          <cell r="N99" t="str">
            <v>PCS</v>
          </cell>
          <cell r="O99">
            <v>0</v>
          </cell>
          <cell r="P99">
            <v>99</v>
          </cell>
          <cell r="Q99" t="str">
            <v>CABINET</v>
          </cell>
          <cell r="R99">
            <v>0</v>
          </cell>
          <cell r="S99">
            <v>98.81</v>
          </cell>
          <cell r="T99">
            <v>98.81</v>
          </cell>
          <cell r="U99">
            <v>1</v>
          </cell>
        </row>
        <row r="100">
          <cell r="A100" t="str">
            <v>P9900561010 CU-MRL</v>
          </cell>
          <cell r="B100" t="str">
            <v>GS091106</v>
          </cell>
          <cell r="C100">
            <v>19</v>
          </cell>
          <cell r="D100" t="str">
            <v>GI092036</v>
          </cell>
          <cell r="E100">
            <v>20090430</v>
          </cell>
          <cell r="F100" t="str">
            <v>7848</v>
          </cell>
          <cell r="G100" t="str">
            <v>LM LIFTMATERIAL GMBH</v>
          </cell>
          <cell r="H100" t="str">
            <v>STOCK SALES</v>
          </cell>
          <cell r="I100">
            <v>0</v>
          </cell>
          <cell r="J100" t="str">
            <v>Apr-2009</v>
          </cell>
          <cell r="K100" t="str">
            <v>Apr-2009</v>
          </cell>
          <cell r="L100" t="str">
            <v>GF</v>
          </cell>
          <cell r="M100" t="str">
            <v>INVERTER</v>
          </cell>
          <cell r="N100" t="str">
            <v>PCS</v>
          </cell>
          <cell r="O100">
            <v>0</v>
          </cell>
          <cell r="P100">
            <v>7</v>
          </cell>
          <cell r="Q100" t="str">
            <v>CABINET</v>
          </cell>
          <cell r="R100">
            <v>0</v>
          </cell>
          <cell r="S100">
            <v>6.77</v>
          </cell>
          <cell r="T100">
            <v>6.77</v>
          </cell>
          <cell r="U100">
            <v>1</v>
          </cell>
        </row>
        <row r="101">
          <cell r="A101" t="str">
            <v>P9900561010 MEHRPREIS PRO M</v>
          </cell>
          <cell r="B101" t="str">
            <v>GS091106</v>
          </cell>
          <cell r="C101">
            <v>18</v>
          </cell>
          <cell r="D101" t="str">
            <v>GI092036</v>
          </cell>
          <cell r="E101">
            <v>20090430</v>
          </cell>
          <cell r="F101" t="str">
            <v>7848</v>
          </cell>
          <cell r="G101" t="str">
            <v>LM LIFTMATERIAL GMBH</v>
          </cell>
          <cell r="H101" t="str">
            <v>STOCK SALES</v>
          </cell>
          <cell r="I101">
            <v>0</v>
          </cell>
          <cell r="J101" t="str">
            <v>Apr-2009</v>
          </cell>
          <cell r="K101" t="str">
            <v>Apr-2009</v>
          </cell>
          <cell r="L101" t="str">
            <v>GF</v>
          </cell>
          <cell r="M101" t="str">
            <v>INVERTER</v>
          </cell>
          <cell r="N101" t="str">
            <v>PCS</v>
          </cell>
          <cell r="O101">
            <v>0</v>
          </cell>
          <cell r="P101">
            <v>3</v>
          </cell>
          <cell r="Q101" t="str">
            <v>CABINET</v>
          </cell>
          <cell r="R101">
            <v>0</v>
          </cell>
          <cell r="S101">
            <v>2.77</v>
          </cell>
          <cell r="T101">
            <v>22.16</v>
          </cell>
          <cell r="U101">
            <v>8</v>
          </cell>
        </row>
        <row r="102">
          <cell r="A102" t="str">
            <v>P9900561011</v>
          </cell>
          <cell r="B102" t="str">
            <v>GS090573</v>
          </cell>
          <cell r="C102">
            <v>8</v>
          </cell>
          <cell r="D102" t="str">
            <v>GI092006</v>
          </cell>
          <cell r="E102">
            <v>20090430</v>
          </cell>
          <cell r="F102" t="str">
            <v>7848</v>
          </cell>
          <cell r="G102" t="str">
            <v>LM LIFTMATERIAL GMBH</v>
          </cell>
          <cell r="H102" t="str">
            <v>STOCK SALES</v>
          </cell>
          <cell r="I102">
            <v>1</v>
          </cell>
          <cell r="J102" t="str">
            <v>Apr-2009</v>
          </cell>
          <cell r="K102" t="str">
            <v>Apr-2009</v>
          </cell>
          <cell r="L102" t="str">
            <v>GF</v>
          </cell>
          <cell r="M102" t="str">
            <v>INVERTER</v>
          </cell>
          <cell r="N102" t="str">
            <v>PCS</v>
          </cell>
          <cell r="O102">
            <v>0</v>
          </cell>
          <cell r="P102">
            <v>111</v>
          </cell>
          <cell r="Q102" t="str">
            <v>CABINET</v>
          </cell>
          <cell r="R102">
            <v>0</v>
          </cell>
          <cell r="S102">
            <v>110.78</v>
          </cell>
          <cell r="T102">
            <v>110.78</v>
          </cell>
          <cell r="U102">
            <v>1</v>
          </cell>
        </row>
        <row r="103">
          <cell r="A103" t="str">
            <v>P9900561011 CU-MRL</v>
          </cell>
          <cell r="B103" t="str">
            <v>GS090573</v>
          </cell>
          <cell r="C103">
            <v>16</v>
          </cell>
          <cell r="D103" t="str">
            <v>GI092006</v>
          </cell>
          <cell r="E103">
            <v>20090430</v>
          </cell>
          <cell r="F103" t="str">
            <v>7848</v>
          </cell>
          <cell r="G103" t="str">
            <v>LM LIFTMATERIAL GMBH</v>
          </cell>
          <cell r="H103" t="str">
            <v>STOCK SALES</v>
          </cell>
          <cell r="I103">
            <v>1</v>
          </cell>
          <cell r="J103" t="str">
            <v>Apr-2009</v>
          </cell>
          <cell r="K103" t="str">
            <v>Apr-2009</v>
          </cell>
          <cell r="L103" t="str">
            <v>GF</v>
          </cell>
          <cell r="M103" t="str">
            <v>INVERTER</v>
          </cell>
          <cell r="N103" t="str">
            <v>PCS</v>
          </cell>
          <cell r="O103">
            <v>0</v>
          </cell>
          <cell r="P103">
            <v>8</v>
          </cell>
          <cell r="Q103" t="str">
            <v>CABINET</v>
          </cell>
          <cell r="R103">
            <v>0</v>
          </cell>
          <cell r="S103">
            <v>8.41</v>
          </cell>
          <cell r="T103">
            <v>8.41</v>
          </cell>
          <cell r="U103">
            <v>1</v>
          </cell>
        </row>
        <row r="104">
          <cell r="A104" t="str">
            <v>P9900561011 CU-MRL</v>
          </cell>
          <cell r="B104" t="str">
            <v>GS090572</v>
          </cell>
          <cell r="C104">
            <v>16</v>
          </cell>
          <cell r="D104" t="str">
            <v>GI092020</v>
          </cell>
          <cell r="E104">
            <v>20090430</v>
          </cell>
          <cell r="F104" t="str">
            <v>7848</v>
          </cell>
          <cell r="G104" t="str">
            <v>LM LIFTMATERIAL GMBH</v>
          </cell>
          <cell r="H104" t="str">
            <v>STOCK SALES</v>
          </cell>
          <cell r="I104">
            <v>0</v>
          </cell>
          <cell r="J104" t="str">
            <v>Apr-2009</v>
          </cell>
          <cell r="K104" t="str">
            <v>Apr-2009</v>
          </cell>
          <cell r="L104" t="str">
            <v>GF</v>
          </cell>
          <cell r="M104" t="str">
            <v>INVERTER</v>
          </cell>
          <cell r="N104" t="str">
            <v>PCS</v>
          </cell>
          <cell r="O104">
            <v>0</v>
          </cell>
          <cell r="P104">
            <v>8</v>
          </cell>
          <cell r="Q104" t="str">
            <v>CABINET</v>
          </cell>
          <cell r="R104">
            <v>0</v>
          </cell>
          <cell r="S104">
            <v>8.41</v>
          </cell>
          <cell r="T104">
            <v>8.41</v>
          </cell>
          <cell r="U104">
            <v>1</v>
          </cell>
        </row>
        <row r="105">
          <cell r="A105" t="str">
            <v>P9900561011 MEHRPREIS PRO M</v>
          </cell>
          <cell r="B105" t="str">
            <v>GS090573</v>
          </cell>
          <cell r="C105">
            <v>17</v>
          </cell>
          <cell r="D105" t="str">
            <v>GI092006</v>
          </cell>
          <cell r="E105">
            <v>20090430</v>
          </cell>
          <cell r="F105" t="str">
            <v>7848</v>
          </cell>
          <cell r="G105" t="str">
            <v>LM LIFTMATERIAL GMBH</v>
          </cell>
          <cell r="H105" t="str">
            <v>STOCK SALES</v>
          </cell>
          <cell r="I105">
            <v>14</v>
          </cell>
          <cell r="J105" t="str">
            <v>Apr-2009</v>
          </cell>
          <cell r="K105" t="str">
            <v>Apr-2009</v>
          </cell>
          <cell r="L105" t="str">
            <v>GF</v>
          </cell>
          <cell r="M105" t="str">
            <v>INVERTER</v>
          </cell>
          <cell r="N105" t="str">
            <v>PCS</v>
          </cell>
          <cell r="O105">
            <v>0</v>
          </cell>
          <cell r="P105">
            <v>3</v>
          </cell>
          <cell r="Q105" t="str">
            <v>CABINET</v>
          </cell>
          <cell r="R105">
            <v>0</v>
          </cell>
          <cell r="S105">
            <v>2.66</v>
          </cell>
          <cell r="T105">
            <v>37.24</v>
          </cell>
          <cell r="U105">
            <v>14</v>
          </cell>
        </row>
        <row r="106">
          <cell r="A106" t="str">
            <v>P9900561011 MEHRPREIS PRO M</v>
          </cell>
          <cell r="B106" t="str">
            <v>GS090572</v>
          </cell>
          <cell r="C106">
            <v>8</v>
          </cell>
          <cell r="D106" t="str">
            <v>GI092020</v>
          </cell>
          <cell r="E106">
            <v>20090430</v>
          </cell>
          <cell r="F106" t="str">
            <v>7848</v>
          </cell>
          <cell r="G106" t="str">
            <v>LM LIFTMATERIAL GMBH</v>
          </cell>
          <cell r="H106" t="str">
            <v>STOCK SALES</v>
          </cell>
          <cell r="I106">
            <v>0</v>
          </cell>
          <cell r="J106" t="str">
            <v>Apr-2009</v>
          </cell>
          <cell r="K106" t="str">
            <v>Apr-2009</v>
          </cell>
          <cell r="L106" t="str">
            <v>GF</v>
          </cell>
          <cell r="M106" t="str">
            <v>INVERTER</v>
          </cell>
          <cell r="N106" t="str">
            <v>PCS</v>
          </cell>
          <cell r="O106">
            <v>0</v>
          </cell>
          <cell r="P106">
            <v>3</v>
          </cell>
          <cell r="Q106" t="str">
            <v>CABINET</v>
          </cell>
          <cell r="R106">
            <v>0</v>
          </cell>
          <cell r="S106">
            <v>2.66</v>
          </cell>
          <cell r="T106">
            <v>37.24</v>
          </cell>
          <cell r="U106">
            <v>14</v>
          </cell>
        </row>
        <row r="107">
          <cell r="A107" t="str">
            <v>P9900561012</v>
          </cell>
          <cell r="B107" t="str">
            <v>GS091044</v>
          </cell>
          <cell r="C107">
            <v>9</v>
          </cell>
          <cell r="D107" t="str">
            <v>GI091959</v>
          </cell>
          <cell r="E107">
            <v>20090430</v>
          </cell>
          <cell r="F107" t="str">
            <v>7848</v>
          </cell>
          <cell r="G107" t="str">
            <v>LM LIFTMATERIAL GMBH</v>
          </cell>
          <cell r="H107" t="str">
            <v>STOCK SALES</v>
          </cell>
          <cell r="I107">
            <v>1</v>
          </cell>
          <cell r="J107" t="str">
            <v>Apr-2009</v>
          </cell>
          <cell r="K107" t="str">
            <v>Apr-2009</v>
          </cell>
          <cell r="L107" t="str">
            <v>GF</v>
          </cell>
          <cell r="M107" t="str">
            <v>INVERTER</v>
          </cell>
          <cell r="N107" t="str">
            <v>PCS</v>
          </cell>
          <cell r="O107">
            <v>1</v>
          </cell>
          <cell r="P107">
            <v>113</v>
          </cell>
          <cell r="Q107" t="str">
            <v>CABINET</v>
          </cell>
          <cell r="R107">
            <v>0</v>
          </cell>
          <cell r="S107">
            <v>112.98</v>
          </cell>
          <cell r="T107">
            <v>112.98</v>
          </cell>
          <cell r="U107">
            <v>1</v>
          </cell>
        </row>
        <row r="108">
          <cell r="A108" t="str">
            <v>P9900561012</v>
          </cell>
          <cell r="B108" t="str">
            <v>GS091007</v>
          </cell>
          <cell r="C108">
            <v>7</v>
          </cell>
          <cell r="D108" t="str">
            <v>GI091990</v>
          </cell>
          <cell r="E108">
            <v>20090430</v>
          </cell>
          <cell r="F108" t="str">
            <v>7848</v>
          </cell>
          <cell r="G108" t="str">
            <v>LM LIFTMATERIAL GMBH</v>
          </cell>
          <cell r="H108" t="str">
            <v>STOCK SALES</v>
          </cell>
          <cell r="I108">
            <v>1</v>
          </cell>
          <cell r="J108" t="str">
            <v>Apr-2009</v>
          </cell>
          <cell r="K108" t="str">
            <v>Apr-2009</v>
          </cell>
          <cell r="L108" t="str">
            <v>GF</v>
          </cell>
          <cell r="M108" t="str">
            <v>INVERTER</v>
          </cell>
          <cell r="N108" t="str">
            <v>PCS</v>
          </cell>
          <cell r="O108">
            <v>1</v>
          </cell>
          <cell r="P108">
            <v>113</v>
          </cell>
          <cell r="Q108" t="str">
            <v>CABINET</v>
          </cell>
          <cell r="R108">
            <v>0</v>
          </cell>
          <cell r="S108">
            <v>112.98</v>
          </cell>
          <cell r="T108">
            <v>112.98</v>
          </cell>
          <cell r="U108">
            <v>1</v>
          </cell>
        </row>
        <row r="109">
          <cell r="A109" t="str">
            <v>P9900561012</v>
          </cell>
          <cell r="B109" t="str">
            <v>GS091006</v>
          </cell>
          <cell r="C109">
            <v>7</v>
          </cell>
          <cell r="D109" t="str">
            <v>GI092027</v>
          </cell>
          <cell r="E109">
            <v>20090430</v>
          </cell>
          <cell r="F109" t="str">
            <v>7848</v>
          </cell>
          <cell r="G109" t="str">
            <v>LM LIFTMATERIAL GMBH</v>
          </cell>
          <cell r="H109" t="str">
            <v>STOCK SALES</v>
          </cell>
          <cell r="I109">
            <v>1</v>
          </cell>
          <cell r="J109" t="str">
            <v>Apr-2009</v>
          </cell>
          <cell r="K109" t="str">
            <v>Apr-2009</v>
          </cell>
          <cell r="L109" t="str">
            <v>GF</v>
          </cell>
          <cell r="M109" t="str">
            <v>INVERTER</v>
          </cell>
          <cell r="N109" t="str">
            <v>PCS</v>
          </cell>
          <cell r="O109">
            <v>1</v>
          </cell>
          <cell r="P109">
            <v>113</v>
          </cell>
          <cell r="Q109" t="str">
            <v>CABINET</v>
          </cell>
          <cell r="R109">
            <v>0</v>
          </cell>
          <cell r="S109">
            <v>112.98</v>
          </cell>
          <cell r="T109">
            <v>112.98</v>
          </cell>
          <cell r="U109">
            <v>1</v>
          </cell>
        </row>
        <row r="110">
          <cell r="A110" t="str">
            <v>P9900561012 CU-MRL</v>
          </cell>
          <cell r="B110" t="str">
            <v>GS091044</v>
          </cell>
          <cell r="C110">
            <v>8</v>
          </cell>
          <cell r="D110" t="str">
            <v>GI091959</v>
          </cell>
          <cell r="E110">
            <v>20090430</v>
          </cell>
          <cell r="F110" t="str">
            <v>7848</v>
          </cell>
          <cell r="G110" t="str">
            <v>LM LIFTMATERIAL GMBH</v>
          </cell>
          <cell r="H110" t="str">
            <v>STOCK SALES</v>
          </cell>
          <cell r="I110">
            <v>1</v>
          </cell>
          <cell r="J110" t="str">
            <v>Apr-2009</v>
          </cell>
          <cell r="K110" t="str">
            <v>Apr-2009</v>
          </cell>
          <cell r="L110" t="str">
            <v>GF</v>
          </cell>
          <cell r="M110" t="str">
            <v>INVERTER</v>
          </cell>
          <cell r="N110" t="str">
            <v>PCS</v>
          </cell>
          <cell r="O110">
            <v>1</v>
          </cell>
          <cell r="P110">
            <v>13</v>
          </cell>
          <cell r="Q110" t="str">
            <v>CABINET</v>
          </cell>
          <cell r="R110">
            <v>0</v>
          </cell>
          <cell r="S110">
            <v>8.41</v>
          </cell>
          <cell r="T110">
            <v>8.41</v>
          </cell>
          <cell r="U110">
            <v>1</v>
          </cell>
        </row>
        <row r="111">
          <cell r="A111" t="str">
            <v>P9900561012 CU-MRL</v>
          </cell>
          <cell r="B111" t="str">
            <v>GS091007</v>
          </cell>
          <cell r="C111">
            <v>8</v>
          </cell>
          <cell r="D111" t="str">
            <v>GI091990</v>
          </cell>
          <cell r="E111">
            <v>20090430</v>
          </cell>
          <cell r="F111" t="str">
            <v>7848</v>
          </cell>
          <cell r="G111" t="str">
            <v>LM LIFTMATERIAL GMBH</v>
          </cell>
          <cell r="H111" t="str">
            <v>STOCK SALES</v>
          </cell>
          <cell r="I111">
            <v>1</v>
          </cell>
          <cell r="J111" t="str">
            <v>Apr-2009</v>
          </cell>
          <cell r="K111" t="str">
            <v>Apr-2009</v>
          </cell>
          <cell r="L111" t="str">
            <v>GF</v>
          </cell>
          <cell r="M111" t="str">
            <v>INVERTER</v>
          </cell>
          <cell r="N111" t="str">
            <v>PCS</v>
          </cell>
          <cell r="O111">
            <v>1</v>
          </cell>
          <cell r="P111">
            <v>13</v>
          </cell>
          <cell r="Q111" t="str">
            <v>CABINET</v>
          </cell>
          <cell r="R111">
            <v>0</v>
          </cell>
          <cell r="S111">
            <v>11.734999999999999</v>
          </cell>
          <cell r="T111">
            <v>11.734999999999999</v>
          </cell>
          <cell r="U111">
            <v>1</v>
          </cell>
        </row>
        <row r="112">
          <cell r="A112" t="str">
            <v>P9900561012 CU-MRL</v>
          </cell>
          <cell r="B112" t="str">
            <v>GS091006</v>
          </cell>
          <cell r="C112">
            <v>8</v>
          </cell>
          <cell r="D112" t="str">
            <v>GI092027</v>
          </cell>
          <cell r="E112">
            <v>20090430</v>
          </cell>
          <cell r="F112" t="str">
            <v>7848</v>
          </cell>
          <cell r="G112" t="str">
            <v>LM LIFTMATERIAL GMBH</v>
          </cell>
          <cell r="H112" t="str">
            <v>STOCK SALES</v>
          </cell>
          <cell r="I112">
            <v>1</v>
          </cell>
          <cell r="J112" t="str">
            <v>Apr-2009</v>
          </cell>
          <cell r="K112" t="str">
            <v>Apr-2009</v>
          </cell>
          <cell r="L112" t="str">
            <v>GF</v>
          </cell>
          <cell r="M112" t="str">
            <v>INVERTER</v>
          </cell>
          <cell r="N112" t="str">
            <v>PCS</v>
          </cell>
          <cell r="O112">
            <v>1</v>
          </cell>
          <cell r="P112">
            <v>13</v>
          </cell>
          <cell r="Q112" t="str">
            <v>CABINET</v>
          </cell>
          <cell r="R112">
            <v>0</v>
          </cell>
          <cell r="S112">
            <v>13.397500000000001</v>
          </cell>
          <cell r="T112">
            <v>13.397500000000001</v>
          </cell>
          <cell r="U112">
            <v>1</v>
          </cell>
        </row>
        <row r="113">
          <cell r="A113" t="str">
            <v>P9900561012 MEHRPREIS PRO M</v>
          </cell>
          <cell r="B113" t="str">
            <v>GS091044</v>
          </cell>
          <cell r="C113">
            <v>7</v>
          </cell>
          <cell r="D113" t="str">
            <v>GI091959</v>
          </cell>
          <cell r="E113">
            <v>20090430</v>
          </cell>
          <cell r="F113" t="str">
            <v>7848</v>
          </cell>
          <cell r="G113" t="str">
            <v>LM LIFTMATERIAL GMBH</v>
          </cell>
          <cell r="H113" t="str">
            <v>STOCK SALES</v>
          </cell>
          <cell r="I113">
            <v>28</v>
          </cell>
          <cell r="J113" t="str">
            <v>Apr-2009</v>
          </cell>
          <cell r="K113" t="str">
            <v>Apr-2009</v>
          </cell>
          <cell r="L113" t="str">
            <v>GF</v>
          </cell>
          <cell r="M113" t="str">
            <v>INVERTER</v>
          </cell>
          <cell r="N113" t="str">
            <v>PCS</v>
          </cell>
          <cell r="O113">
            <v>28</v>
          </cell>
          <cell r="P113">
            <v>3</v>
          </cell>
          <cell r="Q113" t="str">
            <v>CABINET</v>
          </cell>
          <cell r="R113">
            <v>0</v>
          </cell>
          <cell r="S113">
            <v>2.66</v>
          </cell>
          <cell r="T113">
            <v>7.98</v>
          </cell>
          <cell r="U113">
            <v>3</v>
          </cell>
        </row>
        <row r="114">
          <cell r="A114" t="str">
            <v>P9900561012 MEHRPREIS PRO M</v>
          </cell>
          <cell r="B114" t="str">
            <v>GS091007</v>
          </cell>
          <cell r="C114">
            <v>16</v>
          </cell>
          <cell r="D114" t="str">
            <v>GI091990</v>
          </cell>
          <cell r="E114">
            <v>20090430</v>
          </cell>
          <cell r="F114" t="str">
            <v>7848</v>
          </cell>
          <cell r="G114" t="str">
            <v>LM LIFTMATERIAL GMBH</v>
          </cell>
          <cell r="H114" t="str">
            <v>STOCK SALES</v>
          </cell>
          <cell r="I114">
            <v>28</v>
          </cell>
          <cell r="J114" t="str">
            <v>Apr-2009</v>
          </cell>
          <cell r="K114" t="str">
            <v>Apr-2009</v>
          </cell>
          <cell r="L114" t="str">
            <v>GF</v>
          </cell>
          <cell r="M114" t="str">
            <v>INVERTER</v>
          </cell>
          <cell r="N114" t="str">
            <v>PCS</v>
          </cell>
          <cell r="O114">
            <v>28</v>
          </cell>
          <cell r="P114">
            <v>3</v>
          </cell>
          <cell r="Q114" t="str">
            <v>CABINET</v>
          </cell>
          <cell r="R114">
            <v>0</v>
          </cell>
          <cell r="S114">
            <v>2.66</v>
          </cell>
          <cell r="T114">
            <v>55.86</v>
          </cell>
          <cell r="U114">
            <v>21</v>
          </cell>
        </row>
        <row r="115">
          <cell r="A115" t="str">
            <v>P9900561012 MEHRPREIS PRO M</v>
          </cell>
          <cell r="B115" t="str">
            <v>GS091006</v>
          </cell>
          <cell r="C115">
            <v>17</v>
          </cell>
          <cell r="D115" t="str">
            <v>GI092027</v>
          </cell>
          <cell r="E115">
            <v>20090430</v>
          </cell>
          <cell r="F115" t="str">
            <v>7848</v>
          </cell>
          <cell r="G115" t="str">
            <v>LM LIFTMATERIAL GMBH</v>
          </cell>
          <cell r="H115" t="str">
            <v>STOCK SALES</v>
          </cell>
          <cell r="I115">
            <v>28</v>
          </cell>
          <cell r="J115" t="str">
            <v>Apr-2009</v>
          </cell>
          <cell r="K115" t="str">
            <v>Apr-2009</v>
          </cell>
          <cell r="L115" t="str">
            <v>GF</v>
          </cell>
          <cell r="M115" t="str">
            <v>INVERTER</v>
          </cell>
          <cell r="N115" t="str">
            <v>PCS</v>
          </cell>
          <cell r="O115">
            <v>28</v>
          </cell>
          <cell r="P115">
            <v>3</v>
          </cell>
          <cell r="Q115" t="str">
            <v>CABINET</v>
          </cell>
          <cell r="R115">
            <v>0</v>
          </cell>
          <cell r="S115">
            <v>2.66</v>
          </cell>
          <cell r="T115">
            <v>55.86</v>
          </cell>
          <cell r="U115">
            <v>21</v>
          </cell>
        </row>
        <row r="116">
          <cell r="A116" t="str">
            <v>P9900561018</v>
          </cell>
          <cell r="B116" t="str">
            <v>GS091007</v>
          </cell>
          <cell r="C116">
            <v>12</v>
          </cell>
          <cell r="D116" t="str">
            <v>GI091990</v>
          </cell>
          <cell r="E116">
            <v>20090430</v>
          </cell>
          <cell r="F116" t="str">
            <v>7848</v>
          </cell>
          <cell r="G116" t="str">
            <v>LM LIFTMATERIAL GMBH</v>
          </cell>
          <cell r="H116" t="str">
            <v>STOCK SALES</v>
          </cell>
          <cell r="I116">
            <v>2</v>
          </cell>
          <cell r="J116" t="str">
            <v>Apr-2009</v>
          </cell>
          <cell r="K116" t="str">
            <v>Apr-2009</v>
          </cell>
          <cell r="L116" t="str">
            <v>GF</v>
          </cell>
          <cell r="M116" t="str">
            <v>INVERTER</v>
          </cell>
          <cell r="N116" t="str">
            <v>PCS</v>
          </cell>
          <cell r="O116">
            <v>1</v>
          </cell>
          <cell r="P116">
            <v>15</v>
          </cell>
          <cell r="Q116" t="str">
            <v>CABINET</v>
          </cell>
          <cell r="R116">
            <v>0</v>
          </cell>
          <cell r="S116">
            <v>12.98</v>
          </cell>
          <cell r="T116">
            <v>12.98</v>
          </cell>
          <cell r="U116">
            <v>1</v>
          </cell>
        </row>
        <row r="117">
          <cell r="A117" t="str">
            <v>P9900561018</v>
          </cell>
          <cell r="B117" t="str">
            <v>GS090573</v>
          </cell>
          <cell r="C117">
            <v>2</v>
          </cell>
          <cell r="D117" t="str">
            <v>GI092006</v>
          </cell>
          <cell r="E117">
            <v>20090430</v>
          </cell>
          <cell r="F117" t="str">
            <v>7848</v>
          </cell>
          <cell r="G117" t="str">
            <v>LM LIFTMATERIAL GMBH</v>
          </cell>
          <cell r="H117" t="str">
            <v>STOCK SALES</v>
          </cell>
          <cell r="I117">
            <v>2</v>
          </cell>
          <cell r="J117" t="str">
            <v>Apr-2009</v>
          </cell>
          <cell r="K117" t="str">
            <v>Apr-2009</v>
          </cell>
          <cell r="L117" t="str">
            <v>GF</v>
          </cell>
          <cell r="M117" t="str">
            <v>INVERTER</v>
          </cell>
          <cell r="N117" t="str">
            <v>PCS</v>
          </cell>
          <cell r="O117">
            <v>1</v>
          </cell>
          <cell r="P117">
            <v>15</v>
          </cell>
          <cell r="Q117" t="str">
            <v>CABINET</v>
          </cell>
          <cell r="R117">
            <v>0</v>
          </cell>
          <cell r="S117">
            <v>11.4133</v>
          </cell>
          <cell r="T117">
            <v>11.4133</v>
          </cell>
          <cell r="U117">
            <v>1</v>
          </cell>
        </row>
        <row r="118">
          <cell r="A118" t="str">
            <v>P9900561018</v>
          </cell>
          <cell r="B118" t="str">
            <v>GS090573</v>
          </cell>
          <cell r="C118">
            <v>18</v>
          </cell>
          <cell r="D118" t="str">
            <v>GI092006</v>
          </cell>
          <cell r="E118">
            <v>20090430</v>
          </cell>
          <cell r="F118" t="str">
            <v>7848</v>
          </cell>
          <cell r="G118" t="str">
            <v>LM LIFTMATERIAL GMBH</v>
          </cell>
          <cell r="H118" t="str">
            <v>STOCK SALES</v>
          </cell>
          <cell r="I118">
            <v>1</v>
          </cell>
          <cell r="J118" t="str">
            <v>Apr-2009</v>
          </cell>
          <cell r="K118" t="str">
            <v>Apr-2009</v>
          </cell>
          <cell r="L118" t="str">
            <v>GF</v>
          </cell>
          <cell r="M118" t="str">
            <v>INVERTER</v>
          </cell>
          <cell r="N118" t="str">
            <v>PCS</v>
          </cell>
          <cell r="O118">
            <v>1</v>
          </cell>
          <cell r="P118">
            <v>15</v>
          </cell>
          <cell r="Q118" t="str">
            <v>CABINET</v>
          </cell>
          <cell r="R118">
            <v>0</v>
          </cell>
          <cell r="S118">
            <v>11.4133</v>
          </cell>
          <cell r="T118">
            <v>11.4133</v>
          </cell>
          <cell r="U118">
            <v>1</v>
          </cell>
        </row>
        <row r="119">
          <cell r="A119" t="str">
            <v>P9900561018</v>
          </cell>
          <cell r="B119" t="str">
            <v>GS090572</v>
          </cell>
          <cell r="C119">
            <v>2</v>
          </cell>
          <cell r="D119" t="str">
            <v>GI092020</v>
          </cell>
          <cell r="E119">
            <v>20090430</v>
          </cell>
          <cell r="F119" t="str">
            <v>7848</v>
          </cell>
          <cell r="G119" t="str">
            <v>LM LIFTMATERIAL GMBH</v>
          </cell>
          <cell r="H119" t="str">
            <v>STOCK SALES</v>
          </cell>
          <cell r="I119">
            <v>1</v>
          </cell>
          <cell r="J119" t="str">
            <v>Apr-2009</v>
          </cell>
          <cell r="K119" t="str">
            <v>Apr-2009</v>
          </cell>
          <cell r="L119" t="str">
            <v>GF</v>
          </cell>
          <cell r="M119" t="str">
            <v>INVERTER</v>
          </cell>
          <cell r="N119" t="str">
            <v>PCS</v>
          </cell>
          <cell r="O119">
            <v>1</v>
          </cell>
          <cell r="P119">
            <v>15</v>
          </cell>
          <cell r="Q119" t="str">
            <v>CABINET</v>
          </cell>
          <cell r="R119">
            <v>0</v>
          </cell>
          <cell r="S119">
            <v>13.3718</v>
          </cell>
          <cell r="T119">
            <v>13.3718</v>
          </cell>
          <cell r="U119">
            <v>1</v>
          </cell>
        </row>
        <row r="120">
          <cell r="A120" t="str">
            <v>P9900561018</v>
          </cell>
          <cell r="B120" t="str">
            <v>GS091029</v>
          </cell>
          <cell r="C120">
            <v>3</v>
          </cell>
          <cell r="D120" t="str">
            <v>GI092022</v>
          </cell>
          <cell r="E120">
            <v>20090430</v>
          </cell>
          <cell r="F120" t="str">
            <v>7848</v>
          </cell>
          <cell r="G120" t="str">
            <v>LM LIFTMATERIAL GMBH</v>
          </cell>
          <cell r="H120" t="str">
            <v>STOCK SALES</v>
          </cell>
          <cell r="I120">
            <v>1</v>
          </cell>
          <cell r="J120" t="str">
            <v>Apr-2009</v>
          </cell>
          <cell r="K120" t="str">
            <v>Apr-2009</v>
          </cell>
          <cell r="L120" t="str">
            <v>GF</v>
          </cell>
          <cell r="M120" t="str">
            <v>INVERTER</v>
          </cell>
          <cell r="N120" t="str">
            <v>PCS</v>
          </cell>
          <cell r="O120">
            <v>1</v>
          </cell>
          <cell r="P120">
            <v>15</v>
          </cell>
          <cell r="Q120" t="str">
            <v>CABINET</v>
          </cell>
          <cell r="R120">
            <v>0</v>
          </cell>
          <cell r="S120">
            <v>14.350899999999999</v>
          </cell>
          <cell r="T120">
            <v>14.350899999999999</v>
          </cell>
          <cell r="U120">
            <v>1</v>
          </cell>
        </row>
        <row r="121">
          <cell r="A121" t="str">
            <v>P9900561018</v>
          </cell>
          <cell r="B121" t="str">
            <v>GS091006</v>
          </cell>
          <cell r="C121">
            <v>12</v>
          </cell>
          <cell r="D121" t="str">
            <v>GI092027</v>
          </cell>
          <cell r="E121">
            <v>20090430</v>
          </cell>
          <cell r="F121" t="str">
            <v>7848</v>
          </cell>
          <cell r="G121" t="str">
            <v>LM LIFTMATERIAL GMBH</v>
          </cell>
          <cell r="H121" t="str">
            <v>STOCK SALES</v>
          </cell>
          <cell r="I121">
            <v>1</v>
          </cell>
          <cell r="J121" t="str">
            <v>Apr-2009</v>
          </cell>
          <cell r="K121" t="str">
            <v>Apr-2009</v>
          </cell>
          <cell r="L121" t="str">
            <v>GF</v>
          </cell>
          <cell r="M121" t="str">
            <v>INVERTER</v>
          </cell>
          <cell r="N121" t="str">
            <v>PCS</v>
          </cell>
          <cell r="O121">
            <v>1</v>
          </cell>
          <cell r="P121">
            <v>15</v>
          </cell>
          <cell r="Q121" t="str">
            <v>CABINET</v>
          </cell>
          <cell r="R121">
            <v>0</v>
          </cell>
          <cell r="S121">
            <v>14.8405</v>
          </cell>
          <cell r="T121">
            <v>14.8405</v>
          </cell>
          <cell r="U121">
            <v>1</v>
          </cell>
        </row>
        <row r="122">
          <cell r="A122" t="str">
            <v>P9900561018</v>
          </cell>
          <cell r="B122" t="str">
            <v>GS091028</v>
          </cell>
          <cell r="C122">
            <v>3</v>
          </cell>
          <cell r="D122" t="str">
            <v>GI092035</v>
          </cell>
          <cell r="E122">
            <v>20090430</v>
          </cell>
          <cell r="F122" t="str">
            <v>7848</v>
          </cell>
          <cell r="G122" t="str">
            <v>LM LIFTMATERIAL GMBH</v>
          </cell>
          <cell r="H122" t="str">
            <v>STOCK SALES</v>
          </cell>
          <cell r="I122">
            <v>2</v>
          </cell>
          <cell r="J122" t="str">
            <v>Apr-2009</v>
          </cell>
          <cell r="K122" t="str">
            <v>Apr-2009</v>
          </cell>
          <cell r="L122" t="str">
            <v>GF</v>
          </cell>
          <cell r="M122" t="str">
            <v>INVERTER</v>
          </cell>
          <cell r="N122" t="str">
            <v>PCS</v>
          </cell>
          <cell r="O122">
            <v>1</v>
          </cell>
          <cell r="P122">
            <v>15</v>
          </cell>
          <cell r="Q122" t="str">
            <v>CABINET</v>
          </cell>
          <cell r="R122">
            <v>0</v>
          </cell>
          <cell r="S122">
            <v>15.1669</v>
          </cell>
          <cell r="T122">
            <v>15.1669</v>
          </cell>
          <cell r="U122">
            <v>1</v>
          </cell>
        </row>
        <row r="123">
          <cell r="A123" t="str">
            <v>P9900561018</v>
          </cell>
          <cell r="B123" t="str">
            <v>GS091106</v>
          </cell>
          <cell r="C123">
            <v>14</v>
          </cell>
          <cell r="D123" t="str">
            <v>GI092036</v>
          </cell>
          <cell r="E123">
            <v>20090430</v>
          </cell>
          <cell r="F123" t="str">
            <v>7848</v>
          </cell>
          <cell r="G123" t="str">
            <v>LM LIFTMATERIAL GMBH</v>
          </cell>
          <cell r="H123" t="str">
            <v>STOCK SALES</v>
          </cell>
          <cell r="I123">
            <v>1</v>
          </cell>
          <cell r="J123" t="str">
            <v>Apr-2009</v>
          </cell>
          <cell r="K123" t="str">
            <v>Apr-2009</v>
          </cell>
          <cell r="L123" t="str">
            <v>GF</v>
          </cell>
          <cell r="M123" t="str">
            <v>INVERTER</v>
          </cell>
          <cell r="N123" t="str">
            <v>PCS</v>
          </cell>
          <cell r="O123">
            <v>1</v>
          </cell>
          <cell r="P123">
            <v>15</v>
          </cell>
          <cell r="Q123" t="str">
            <v>CABINET</v>
          </cell>
          <cell r="R123">
            <v>0</v>
          </cell>
          <cell r="S123">
            <v>15.1669</v>
          </cell>
          <cell r="T123">
            <v>15.1669</v>
          </cell>
          <cell r="U123">
            <v>1</v>
          </cell>
        </row>
        <row r="124">
          <cell r="A124" t="str">
            <v>P9900561018</v>
          </cell>
          <cell r="B124" t="str">
            <v>GS090809</v>
          </cell>
          <cell r="C124">
            <v>2</v>
          </cell>
          <cell r="D124" t="str">
            <v>GI092038</v>
          </cell>
          <cell r="E124">
            <v>20090430</v>
          </cell>
          <cell r="F124" t="str">
            <v>7848</v>
          </cell>
          <cell r="G124" t="str">
            <v>LM LIFTMATERIAL GMBH</v>
          </cell>
          <cell r="H124" t="str">
            <v>STOCK SALES</v>
          </cell>
          <cell r="I124">
            <v>0</v>
          </cell>
          <cell r="J124" t="str">
            <v>Apr-2009</v>
          </cell>
          <cell r="K124" t="str">
            <v>Apr-2009</v>
          </cell>
          <cell r="L124" t="str">
            <v>GF</v>
          </cell>
          <cell r="M124" t="str">
            <v>INVERTER</v>
          </cell>
          <cell r="N124" t="str">
            <v>PCS</v>
          </cell>
          <cell r="O124">
            <v>1</v>
          </cell>
          <cell r="P124">
            <v>15</v>
          </cell>
          <cell r="Q124" t="str">
            <v>CABINET</v>
          </cell>
          <cell r="R124">
            <v>0</v>
          </cell>
          <cell r="S124">
            <v>15.1669</v>
          </cell>
          <cell r="T124">
            <v>15.1669</v>
          </cell>
          <cell r="U124">
            <v>1</v>
          </cell>
        </row>
        <row r="125">
          <cell r="A125" t="str">
            <v>P9900561018 CU-FST2</v>
          </cell>
          <cell r="B125" t="str">
            <v>GS091007</v>
          </cell>
          <cell r="C125">
            <v>9</v>
          </cell>
          <cell r="D125" t="str">
            <v>GI091990</v>
          </cell>
          <cell r="E125">
            <v>20090430</v>
          </cell>
          <cell r="F125" t="str">
            <v>7848</v>
          </cell>
          <cell r="G125" t="str">
            <v>LM LIFTMATERIAL GMBH</v>
          </cell>
          <cell r="H125" t="str">
            <v>STOCK SALES</v>
          </cell>
          <cell r="I125">
            <v>3</v>
          </cell>
          <cell r="J125" t="str">
            <v>Apr-2009</v>
          </cell>
          <cell r="K125" t="str">
            <v>Apr-2009</v>
          </cell>
          <cell r="L125" t="str">
            <v>GF</v>
          </cell>
          <cell r="M125" t="str">
            <v>INVERTER</v>
          </cell>
          <cell r="N125" t="str">
            <v>PCS</v>
          </cell>
          <cell r="O125">
            <v>2</v>
          </cell>
          <cell r="P125">
            <v>3</v>
          </cell>
          <cell r="Q125" t="str">
            <v>CABINET</v>
          </cell>
          <cell r="R125">
            <v>0</v>
          </cell>
          <cell r="S125">
            <v>2.1732</v>
          </cell>
          <cell r="T125">
            <v>2.1732</v>
          </cell>
          <cell r="U125">
            <v>1</v>
          </cell>
        </row>
        <row r="126">
          <cell r="A126" t="str">
            <v>P9900561018 CU-FST2</v>
          </cell>
          <cell r="B126" t="str">
            <v>GS090573</v>
          </cell>
          <cell r="C126">
            <v>12</v>
          </cell>
          <cell r="D126" t="str">
            <v>GI092006</v>
          </cell>
          <cell r="E126">
            <v>20090430</v>
          </cell>
          <cell r="F126" t="str">
            <v>7848</v>
          </cell>
          <cell r="G126" t="str">
            <v>LM LIFTMATERIAL GMBH</v>
          </cell>
          <cell r="H126" t="str">
            <v>STOCK SALES</v>
          </cell>
          <cell r="I126">
            <v>3</v>
          </cell>
          <cell r="J126" t="str">
            <v>Apr-2009</v>
          </cell>
          <cell r="K126" t="str">
            <v>Apr-2009</v>
          </cell>
          <cell r="L126" t="str">
            <v>GF</v>
          </cell>
          <cell r="M126" t="str">
            <v>INVERTER</v>
          </cell>
          <cell r="N126" t="str">
            <v>PCS</v>
          </cell>
          <cell r="O126">
            <v>2</v>
          </cell>
          <cell r="P126">
            <v>3</v>
          </cell>
          <cell r="Q126" t="str">
            <v>CABINET</v>
          </cell>
          <cell r="R126">
            <v>0</v>
          </cell>
          <cell r="S126">
            <v>1.8473999999999999</v>
          </cell>
          <cell r="T126">
            <v>1.8473999999999999</v>
          </cell>
          <cell r="U126">
            <v>1</v>
          </cell>
        </row>
        <row r="127">
          <cell r="A127" t="str">
            <v>P9900561018 CU-FST2</v>
          </cell>
          <cell r="B127" t="str">
            <v>GS090572</v>
          </cell>
          <cell r="C127">
            <v>12</v>
          </cell>
          <cell r="D127" t="str">
            <v>GI092020</v>
          </cell>
          <cell r="E127">
            <v>20090430</v>
          </cell>
          <cell r="F127" t="str">
            <v>7848</v>
          </cell>
          <cell r="G127" t="str">
            <v>LM LIFTMATERIAL GMBH</v>
          </cell>
          <cell r="H127" t="str">
            <v>STOCK SALES</v>
          </cell>
          <cell r="I127">
            <v>3</v>
          </cell>
          <cell r="J127" t="str">
            <v>Apr-2009</v>
          </cell>
          <cell r="K127" t="str">
            <v>Apr-2009</v>
          </cell>
          <cell r="L127" t="str">
            <v>GF</v>
          </cell>
          <cell r="M127" t="str">
            <v>INVERTER</v>
          </cell>
          <cell r="N127" t="str">
            <v>PCS</v>
          </cell>
          <cell r="O127">
            <v>2</v>
          </cell>
          <cell r="P127">
            <v>3</v>
          </cell>
          <cell r="Q127" t="str">
            <v>CABINET</v>
          </cell>
          <cell r="R127">
            <v>0</v>
          </cell>
          <cell r="S127">
            <v>1.8230999999999999</v>
          </cell>
          <cell r="T127">
            <v>1.8230999999999999</v>
          </cell>
          <cell r="U127">
            <v>1</v>
          </cell>
        </row>
        <row r="128">
          <cell r="A128" t="str">
            <v>P9900561018 CU-FST2</v>
          </cell>
          <cell r="B128" t="str">
            <v>GS091029</v>
          </cell>
          <cell r="C128">
            <v>18</v>
          </cell>
          <cell r="D128" t="str">
            <v>GI092022</v>
          </cell>
          <cell r="E128">
            <v>20090430</v>
          </cell>
          <cell r="F128" t="str">
            <v>7848</v>
          </cell>
          <cell r="G128" t="str">
            <v>LM LIFTMATERIAL GMBH</v>
          </cell>
          <cell r="H128" t="str">
            <v>STOCK SALES</v>
          </cell>
          <cell r="I128">
            <v>3</v>
          </cell>
          <cell r="J128" t="str">
            <v>Apr-2009</v>
          </cell>
          <cell r="K128" t="str">
            <v>Apr-2009</v>
          </cell>
          <cell r="L128" t="str">
            <v>GF</v>
          </cell>
          <cell r="M128" t="str">
            <v>INVERTER</v>
          </cell>
          <cell r="N128" t="str">
            <v>PCS</v>
          </cell>
          <cell r="O128">
            <v>2</v>
          </cell>
          <cell r="P128">
            <v>3</v>
          </cell>
          <cell r="Q128" t="str">
            <v>CABINET</v>
          </cell>
          <cell r="R128">
            <v>0</v>
          </cell>
          <cell r="S128">
            <v>1.9522999999999999</v>
          </cell>
          <cell r="T128">
            <v>1.9522999999999999</v>
          </cell>
          <cell r="U128">
            <v>1</v>
          </cell>
        </row>
        <row r="129">
          <cell r="A129" t="str">
            <v>P9900561018 CU-FST2</v>
          </cell>
          <cell r="B129" t="str">
            <v>GS091006</v>
          </cell>
          <cell r="C129">
            <v>9</v>
          </cell>
          <cell r="D129" t="str">
            <v>GI092027</v>
          </cell>
          <cell r="E129">
            <v>20090430</v>
          </cell>
          <cell r="F129" t="str">
            <v>7848</v>
          </cell>
          <cell r="G129" t="str">
            <v>LM LIFTMATERIAL GMBH</v>
          </cell>
          <cell r="H129" t="str">
            <v>STOCK SALES</v>
          </cell>
          <cell r="I129">
            <v>3</v>
          </cell>
          <cell r="J129" t="str">
            <v>Apr-2009</v>
          </cell>
          <cell r="K129" t="str">
            <v>Apr-2009</v>
          </cell>
          <cell r="L129" t="str">
            <v>GF</v>
          </cell>
          <cell r="M129" t="str">
            <v>INVERTER</v>
          </cell>
          <cell r="N129" t="str">
            <v>PCS</v>
          </cell>
          <cell r="O129">
            <v>2</v>
          </cell>
          <cell r="P129">
            <v>3</v>
          </cell>
          <cell r="Q129" t="str">
            <v>CABINET</v>
          </cell>
          <cell r="R129">
            <v>0</v>
          </cell>
          <cell r="S129">
            <v>2.4041999999999999</v>
          </cell>
          <cell r="T129">
            <v>2.4041999999999999</v>
          </cell>
          <cell r="U129">
            <v>1</v>
          </cell>
        </row>
        <row r="130">
          <cell r="A130" t="str">
            <v>P9900561018 CU-FST2</v>
          </cell>
          <cell r="B130" t="str">
            <v>GS091028</v>
          </cell>
          <cell r="C130">
            <v>18</v>
          </cell>
          <cell r="D130" t="str">
            <v>GI092035</v>
          </cell>
          <cell r="E130">
            <v>20090430</v>
          </cell>
          <cell r="F130" t="str">
            <v>7848</v>
          </cell>
          <cell r="G130" t="str">
            <v>LM LIFTMATERIAL GMBH</v>
          </cell>
          <cell r="H130" t="str">
            <v>STOCK SALES</v>
          </cell>
          <cell r="I130">
            <v>4</v>
          </cell>
          <cell r="J130" t="str">
            <v>Apr-2009</v>
          </cell>
          <cell r="K130" t="str">
            <v>Apr-2009</v>
          </cell>
          <cell r="L130" t="str">
            <v>GF</v>
          </cell>
          <cell r="M130" t="str">
            <v>INVERTER</v>
          </cell>
          <cell r="N130" t="str">
            <v>PCS</v>
          </cell>
          <cell r="O130">
            <v>2</v>
          </cell>
          <cell r="P130">
            <v>3</v>
          </cell>
          <cell r="Q130" t="str">
            <v>CABINET</v>
          </cell>
          <cell r="R130">
            <v>0</v>
          </cell>
          <cell r="S130">
            <v>2.5206</v>
          </cell>
          <cell r="T130">
            <v>2.5206</v>
          </cell>
          <cell r="U130">
            <v>1</v>
          </cell>
        </row>
        <row r="131">
          <cell r="A131" t="str">
            <v>P9900561018 CU-FST2</v>
          </cell>
          <cell r="B131" t="str">
            <v>GS091106</v>
          </cell>
          <cell r="C131">
            <v>11</v>
          </cell>
          <cell r="D131" t="str">
            <v>GI092036</v>
          </cell>
          <cell r="E131">
            <v>20090430</v>
          </cell>
          <cell r="F131" t="str">
            <v>7848</v>
          </cell>
          <cell r="G131" t="str">
            <v>LM LIFTMATERIAL GMBH</v>
          </cell>
          <cell r="H131" t="str">
            <v>STOCK SALES</v>
          </cell>
          <cell r="I131">
            <v>3</v>
          </cell>
          <cell r="J131" t="str">
            <v>Apr-2009</v>
          </cell>
          <cell r="K131" t="str">
            <v>Apr-2009</v>
          </cell>
          <cell r="L131" t="str">
            <v>GF</v>
          </cell>
          <cell r="M131" t="str">
            <v>INVERTER</v>
          </cell>
          <cell r="N131" t="str">
            <v>PCS</v>
          </cell>
          <cell r="O131">
            <v>2</v>
          </cell>
          <cell r="P131">
            <v>3</v>
          </cell>
          <cell r="Q131" t="str">
            <v>CABINET</v>
          </cell>
          <cell r="R131">
            <v>0</v>
          </cell>
          <cell r="S131">
            <v>2.5206</v>
          </cell>
          <cell r="T131">
            <v>2.5206</v>
          </cell>
          <cell r="U131">
            <v>1</v>
          </cell>
        </row>
        <row r="132">
          <cell r="A132" t="str">
            <v>P9900561018 CU-FST2</v>
          </cell>
          <cell r="B132" t="str">
            <v>GS090809</v>
          </cell>
          <cell r="C132">
            <v>12</v>
          </cell>
          <cell r="D132" t="str">
            <v>GI092038</v>
          </cell>
          <cell r="E132">
            <v>20090430</v>
          </cell>
          <cell r="F132" t="str">
            <v>7848</v>
          </cell>
          <cell r="G132" t="str">
            <v>LM LIFTMATERIAL GMBH</v>
          </cell>
          <cell r="H132" t="str">
            <v>STOCK SALES</v>
          </cell>
          <cell r="I132">
            <v>2</v>
          </cell>
          <cell r="J132" t="str">
            <v>Apr-2009</v>
          </cell>
          <cell r="K132" t="str">
            <v>Apr-2009</v>
          </cell>
          <cell r="L132" t="str">
            <v>GF</v>
          </cell>
          <cell r="M132" t="str">
            <v>INVERTER</v>
          </cell>
          <cell r="N132" t="str">
            <v>PCS</v>
          </cell>
          <cell r="O132">
            <v>2</v>
          </cell>
          <cell r="P132">
            <v>3</v>
          </cell>
          <cell r="Q132" t="str">
            <v>CABINET</v>
          </cell>
          <cell r="R132">
            <v>0</v>
          </cell>
          <cell r="S132">
            <v>2.5206</v>
          </cell>
          <cell r="T132">
            <v>2.5206</v>
          </cell>
          <cell r="U132">
            <v>1</v>
          </cell>
        </row>
        <row r="133">
          <cell r="A133" t="str">
            <v>P9900561018 MEHRPREIS PRO M</v>
          </cell>
          <cell r="B133" t="str">
            <v>GS091007</v>
          </cell>
          <cell r="C133">
            <v>13</v>
          </cell>
          <cell r="D133" t="str">
            <v>GI091990</v>
          </cell>
          <cell r="E133">
            <v>20090430</v>
          </cell>
          <cell r="F133" t="str">
            <v>7848</v>
          </cell>
          <cell r="G133" t="str">
            <v>LM LIFTMATERIAL GMBH</v>
          </cell>
          <cell r="H133" t="str">
            <v>STOCK SALES</v>
          </cell>
          <cell r="I133">
            <v>82</v>
          </cell>
          <cell r="J133" t="str">
            <v>Apr-2009</v>
          </cell>
          <cell r="K133" t="str">
            <v>Apr-2009</v>
          </cell>
          <cell r="L133" t="str">
            <v>GF</v>
          </cell>
          <cell r="M133" t="str">
            <v>INVERTER</v>
          </cell>
          <cell r="N133" t="str">
            <v>PCS</v>
          </cell>
          <cell r="O133">
            <v>53</v>
          </cell>
          <cell r="P133">
            <v>0</v>
          </cell>
          <cell r="Q133" t="str">
            <v>CABINET</v>
          </cell>
          <cell r="R133">
            <v>0</v>
          </cell>
          <cell r="S133">
            <v>0.47</v>
          </cell>
          <cell r="T133">
            <v>22.56</v>
          </cell>
          <cell r="U133">
            <v>48</v>
          </cell>
        </row>
        <row r="134">
          <cell r="A134" t="str">
            <v>P9900561018 MEHRPREIS PRO M</v>
          </cell>
          <cell r="B134" t="str">
            <v>GS090573</v>
          </cell>
          <cell r="C134">
            <v>15</v>
          </cell>
          <cell r="D134" t="str">
            <v>GI092006</v>
          </cell>
          <cell r="E134">
            <v>20090430</v>
          </cell>
          <cell r="F134" t="str">
            <v>7848</v>
          </cell>
          <cell r="G134" t="str">
            <v>LM LIFTMATERIAL GMBH</v>
          </cell>
          <cell r="H134" t="str">
            <v>STOCK SALES</v>
          </cell>
          <cell r="I134">
            <v>82</v>
          </cell>
          <cell r="J134" t="str">
            <v>Apr-2009</v>
          </cell>
          <cell r="K134" t="str">
            <v>Apr-2009</v>
          </cell>
          <cell r="L134" t="str">
            <v>GF</v>
          </cell>
          <cell r="M134" t="str">
            <v>INVERTER</v>
          </cell>
          <cell r="N134" t="str">
            <v>PCS</v>
          </cell>
          <cell r="O134">
            <v>53</v>
          </cell>
          <cell r="P134">
            <v>0</v>
          </cell>
          <cell r="Q134" t="str">
            <v>CABINET</v>
          </cell>
          <cell r="R134">
            <v>0</v>
          </cell>
          <cell r="S134">
            <v>0.47</v>
          </cell>
          <cell r="T134">
            <v>13.63</v>
          </cell>
          <cell r="U134">
            <v>29</v>
          </cell>
        </row>
        <row r="135">
          <cell r="A135" t="str">
            <v>P9900561018 MEHRPREIS PRO M</v>
          </cell>
          <cell r="B135" t="str">
            <v>GS090572</v>
          </cell>
          <cell r="C135">
            <v>15</v>
          </cell>
          <cell r="D135" t="str">
            <v>GI092020</v>
          </cell>
          <cell r="E135">
            <v>20090430</v>
          </cell>
          <cell r="F135" t="str">
            <v>7848</v>
          </cell>
          <cell r="G135" t="str">
            <v>LM LIFTMATERIAL GMBH</v>
          </cell>
          <cell r="H135" t="str">
            <v>STOCK SALES</v>
          </cell>
          <cell r="I135">
            <v>76</v>
          </cell>
          <cell r="J135" t="str">
            <v>Apr-2009</v>
          </cell>
          <cell r="K135" t="str">
            <v>Apr-2009</v>
          </cell>
          <cell r="L135" t="str">
            <v>GF</v>
          </cell>
          <cell r="M135" t="str">
            <v>INVERTER</v>
          </cell>
          <cell r="N135" t="str">
            <v>PCS</v>
          </cell>
          <cell r="O135">
            <v>53</v>
          </cell>
          <cell r="P135">
            <v>0</v>
          </cell>
          <cell r="Q135" t="str">
            <v>CABINET</v>
          </cell>
          <cell r="R135">
            <v>0</v>
          </cell>
          <cell r="S135">
            <v>0.47</v>
          </cell>
          <cell r="T135">
            <v>13.63</v>
          </cell>
          <cell r="U135">
            <v>29</v>
          </cell>
        </row>
        <row r="136">
          <cell r="A136" t="str">
            <v>P9900561018 MEHRPREIS PRO M</v>
          </cell>
          <cell r="B136" t="str">
            <v>GS091029</v>
          </cell>
          <cell r="C136">
            <v>4</v>
          </cell>
          <cell r="D136" t="str">
            <v>GI092022</v>
          </cell>
          <cell r="E136">
            <v>20090430</v>
          </cell>
          <cell r="F136" t="str">
            <v>7848</v>
          </cell>
          <cell r="G136" t="str">
            <v>LM LIFTMATERIAL GMBH</v>
          </cell>
          <cell r="H136" t="str">
            <v>STOCK SALES</v>
          </cell>
          <cell r="I136">
            <v>76</v>
          </cell>
          <cell r="J136" t="str">
            <v>Apr-2009</v>
          </cell>
          <cell r="K136" t="str">
            <v>Apr-2009</v>
          </cell>
          <cell r="L136" t="str">
            <v>GF</v>
          </cell>
          <cell r="M136" t="str">
            <v>INVERTER</v>
          </cell>
          <cell r="N136" t="str">
            <v>PCS</v>
          </cell>
          <cell r="O136">
            <v>53</v>
          </cell>
          <cell r="P136">
            <v>0</v>
          </cell>
          <cell r="Q136" t="str">
            <v>CABINET</v>
          </cell>
          <cell r="R136">
            <v>0</v>
          </cell>
          <cell r="S136">
            <v>0.47</v>
          </cell>
          <cell r="T136">
            <v>13.16</v>
          </cell>
          <cell r="U136">
            <v>28</v>
          </cell>
        </row>
        <row r="137">
          <cell r="A137" t="str">
            <v>P9900561018 MEHRPREIS PRO M</v>
          </cell>
          <cell r="B137" t="str">
            <v>GS091006</v>
          </cell>
          <cell r="C137">
            <v>13</v>
          </cell>
          <cell r="D137" t="str">
            <v>GI092027</v>
          </cell>
          <cell r="E137">
            <v>20090430</v>
          </cell>
          <cell r="F137" t="str">
            <v>7848</v>
          </cell>
          <cell r="G137" t="str">
            <v>LM LIFTMATERIAL GMBH</v>
          </cell>
          <cell r="H137" t="str">
            <v>STOCK SALES</v>
          </cell>
          <cell r="I137">
            <v>76</v>
          </cell>
          <cell r="J137" t="str">
            <v>Apr-2009</v>
          </cell>
          <cell r="K137" t="str">
            <v>Apr-2009</v>
          </cell>
          <cell r="L137" t="str">
            <v>GF</v>
          </cell>
          <cell r="M137" t="str">
            <v>INVERTER</v>
          </cell>
          <cell r="N137" t="str">
            <v>PCS</v>
          </cell>
          <cell r="O137">
            <v>53</v>
          </cell>
          <cell r="P137">
            <v>0</v>
          </cell>
          <cell r="Q137" t="str">
            <v>CABINET</v>
          </cell>
          <cell r="R137">
            <v>0</v>
          </cell>
          <cell r="S137">
            <v>0.47</v>
          </cell>
          <cell r="T137">
            <v>22.56</v>
          </cell>
          <cell r="U137">
            <v>48</v>
          </cell>
        </row>
        <row r="138">
          <cell r="A138" t="str">
            <v>P9900561018 MEHRPREIS PRO M</v>
          </cell>
          <cell r="B138" t="str">
            <v>GS091028</v>
          </cell>
          <cell r="C138">
            <v>4</v>
          </cell>
          <cell r="D138" t="str">
            <v>GI092035</v>
          </cell>
          <cell r="E138">
            <v>20090430</v>
          </cell>
          <cell r="F138" t="str">
            <v>7848</v>
          </cell>
          <cell r="G138" t="str">
            <v>LM LIFTMATERIAL GMBH</v>
          </cell>
          <cell r="H138" t="str">
            <v>STOCK SALES</v>
          </cell>
          <cell r="I138">
            <v>113</v>
          </cell>
          <cell r="J138" t="str">
            <v>Apr-2009</v>
          </cell>
          <cell r="K138" t="str">
            <v>Apr-2009</v>
          </cell>
          <cell r="L138" t="str">
            <v>GF</v>
          </cell>
          <cell r="M138" t="str">
            <v>INVERTER</v>
          </cell>
          <cell r="N138" t="str">
            <v>PCS</v>
          </cell>
          <cell r="O138">
            <v>53</v>
          </cell>
          <cell r="P138">
            <v>0</v>
          </cell>
          <cell r="Q138" t="str">
            <v>CABINET</v>
          </cell>
          <cell r="R138">
            <v>0</v>
          </cell>
          <cell r="S138">
            <v>0.47</v>
          </cell>
          <cell r="T138">
            <v>13.16</v>
          </cell>
          <cell r="U138">
            <v>28</v>
          </cell>
        </row>
        <row r="139">
          <cell r="A139" t="str">
            <v>P9900561018 MEHRPREIS PRO M</v>
          </cell>
          <cell r="B139" t="str">
            <v>GS091106</v>
          </cell>
          <cell r="C139">
            <v>15</v>
          </cell>
          <cell r="D139" t="str">
            <v>GI092036</v>
          </cell>
          <cell r="E139">
            <v>20090430</v>
          </cell>
          <cell r="F139" t="str">
            <v>7848</v>
          </cell>
          <cell r="G139" t="str">
            <v>LM LIFTMATERIAL GMBH</v>
          </cell>
          <cell r="H139" t="str">
            <v>STOCK SALES</v>
          </cell>
          <cell r="I139">
            <v>76</v>
          </cell>
          <cell r="J139" t="str">
            <v>Apr-2009</v>
          </cell>
          <cell r="K139" t="str">
            <v>Apr-2009</v>
          </cell>
          <cell r="L139" t="str">
            <v>GF</v>
          </cell>
          <cell r="M139" t="str">
            <v>INVERTER</v>
          </cell>
          <cell r="N139" t="str">
            <v>PCS</v>
          </cell>
          <cell r="O139">
            <v>53</v>
          </cell>
          <cell r="P139">
            <v>0</v>
          </cell>
          <cell r="Q139" t="str">
            <v>CABINET</v>
          </cell>
          <cell r="R139">
            <v>0</v>
          </cell>
          <cell r="S139">
            <v>0.47</v>
          </cell>
          <cell r="T139">
            <v>17.39</v>
          </cell>
          <cell r="U139">
            <v>37</v>
          </cell>
        </row>
        <row r="140">
          <cell r="A140" t="str">
            <v>P9900561018 MEHRPREIS PRO M</v>
          </cell>
          <cell r="B140" t="str">
            <v>GS090809</v>
          </cell>
          <cell r="C140">
            <v>15</v>
          </cell>
          <cell r="D140" t="str">
            <v>GI092038</v>
          </cell>
          <cell r="E140">
            <v>20090430</v>
          </cell>
          <cell r="F140" t="str">
            <v>7848</v>
          </cell>
          <cell r="G140" t="str">
            <v>LM LIFTMATERIAL GMBH</v>
          </cell>
          <cell r="H140" t="str">
            <v>STOCK SALES</v>
          </cell>
          <cell r="I140">
            <v>53</v>
          </cell>
          <cell r="J140" t="str">
            <v>Apr-2009</v>
          </cell>
          <cell r="K140" t="str">
            <v>Apr-2009</v>
          </cell>
          <cell r="L140" t="str">
            <v>GF</v>
          </cell>
          <cell r="M140" t="str">
            <v>INVERTER</v>
          </cell>
          <cell r="N140" t="str">
            <v>PCS</v>
          </cell>
          <cell r="O140">
            <v>53</v>
          </cell>
          <cell r="P140">
            <v>0</v>
          </cell>
          <cell r="Q140" t="str">
            <v>CABINET</v>
          </cell>
          <cell r="R140">
            <v>0</v>
          </cell>
          <cell r="S140">
            <v>0.47</v>
          </cell>
          <cell r="T140">
            <v>10.81</v>
          </cell>
          <cell r="U140">
            <v>23</v>
          </cell>
        </row>
        <row r="141">
          <cell r="A141" t="str">
            <v>P9900561019</v>
          </cell>
          <cell r="B141" t="str">
            <v>GS090198</v>
          </cell>
          <cell r="C141">
            <v>1</v>
          </cell>
          <cell r="D141" t="str">
            <v>GI091977</v>
          </cell>
          <cell r="E141">
            <v>20090430</v>
          </cell>
          <cell r="F141" t="str">
            <v>7848</v>
          </cell>
          <cell r="G141" t="str">
            <v>LM LIFTMATERIAL GMBH</v>
          </cell>
          <cell r="H141" t="str">
            <v>STOCK SALES</v>
          </cell>
          <cell r="I141">
            <v>4</v>
          </cell>
          <cell r="J141" t="str">
            <v>Apr-2009</v>
          </cell>
          <cell r="K141" t="str">
            <v>Apr-2009</v>
          </cell>
          <cell r="L141" t="str">
            <v>GF</v>
          </cell>
          <cell r="M141" t="str">
            <v>INVERTER</v>
          </cell>
          <cell r="N141" t="str">
            <v>PCS</v>
          </cell>
          <cell r="O141">
            <v>1</v>
          </cell>
          <cell r="P141">
            <v>37</v>
          </cell>
          <cell r="Q141" t="str">
            <v>CABINET</v>
          </cell>
          <cell r="R141">
            <v>0</v>
          </cell>
          <cell r="S141">
            <v>37.468000000000004</v>
          </cell>
          <cell r="T141">
            <v>37.468000000000004</v>
          </cell>
          <cell r="U141">
            <v>1</v>
          </cell>
        </row>
        <row r="142">
          <cell r="A142" t="str">
            <v>P9900561019</v>
          </cell>
          <cell r="B142" t="str">
            <v>GS090197</v>
          </cell>
          <cell r="C142">
            <v>1</v>
          </cell>
          <cell r="D142" t="str">
            <v>GI091981</v>
          </cell>
          <cell r="E142">
            <v>20090430</v>
          </cell>
          <cell r="F142" t="str">
            <v>7848</v>
          </cell>
          <cell r="G142" t="str">
            <v>LM LIFTMATERIAL GMBH</v>
          </cell>
          <cell r="H142" t="str">
            <v>STOCK SALES</v>
          </cell>
          <cell r="I142">
            <v>4</v>
          </cell>
          <cell r="J142" t="str">
            <v>Apr-2009</v>
          </cell>
          <cell r="K142" t="str">
            <v>Apr-2009</v>
          </cell>
          <cell r="L142" t="str">
            <v>GF</v>
          </cell>
          <cell r="M142" t="str">
            <v>INVERTER</v>
          </cell>
          <cell r="N142" t="str">
            <v>PCS</v>
          </cell>
          <cell r="O142">
            <v>1</v>
          </cell>
          <cell r="P142">
            <v>37</v>
          </cell>
          <cell r="Q142" t="str">
            <v>CABINET</v>
          </cell>
          <cell r="R142">
            <v>0</v>
          </cell>
          <cell r="S142">
            <v>36.858400000000003</v>
          </cell>
          <cell r="T142">
            <v>36.858400000000003</v>
          </cell>
          <cell r="U142">
            <v>1</v>
          </cell>
        </row>
        <row r="143">
          <cell r="A143" t="str">
            <v>P9900561019</v>
          </cell>
          <cell r="B143" t="str">
            <v>GS090454</v>
          </cell>
          <cell r="C143">
            <v>1</v>
          </cell>
          <cell r="D143" t="str">
            <v>GI092011</v>
          </cell>
          <cell r="E143">
            <v>20090430</v>
          </cell>
          <cell r="F143" t="str">
            <v>7848</v>
          </cell>
          <cell r="G143" t="str">
            <v>LM LIFTMATERIAL GMBH</v>
          </cell>
          <cell r="H143" t="str">
            <v>STOCK SALES</v>
          </cell>
          <cell r="I143">
            <v>4</v>
          </cell>
          <cell r="J143" t="str">
            <v>Apr-2009</v>
          </cell>
          <cell r="K143" t="str">
            <v>Apr-2009</v>
          </cell>
          <cell r="L143" t="str">
            <v>GF</v>
          </cell>
          <cell r="M143" t="str">
            <v>INVERTER</v>
          </cell>
          <cell r="N143" t="str">
            <v>PCS</v>
          </cell>
          <cell r="O143">
            <v>1</v>
          </cell>
          <cell r="P143">
            <v>37</v>
          </cell>
          <cell r="Q143" t="str">
            <v>CABINET</v>
          </cell>
          <cell r="R143">
            <v>0</v>
          </cell>
          <cell r="S143">
            <v>36.364699999999999</v>
          </cell>
          <cell r="T143">
            <v>36.364699999999999</v>
          </cell>
          <cell r="U143">
            <v>1</v>
          </cell>
        </row>
        <row r="144">
          <cell r="A144" t="str">
            <v>P9900561019</v>
          </cell>
          <cell r="B144" t="str">
            <v>GS090453</v>
          </cell>
          <cell r="C144">
            <v>1</v>
          </cell>
          <cell r="D144" t="str">
            <v>GI092014</v>
          </cell>
          <cell r="E144">
            <v>20090430</v>
          </cell>
          <cell r="F144" t="str">
            <v>7848</v>
          </cell>
          <cell r="G144" t="str">
            <v>LM LIFTMATERIAL GMBH</v>
          </cell>
          <cell r="H144" t="str">
            <v>STOCK SALES</v>
          </cell>
          <cell r="I144">
            <v>4</v>
          </cell>
          <cell r="J144" t="str">
            <v>Apr-2009</v>
          </cell>
          <cell r="K144" t="str">
            <v>Apr-2009</v>
          </cell>
          <cell r="L144" t="str">
            <v>GF</v>
          </cell>
          <cell r="M144" t="str">
            <v>INVERTER</v>
          </cell>
          <cell r="N144" t="str">
            <v>PCS</v>
          </cell>
          <cell r="O144">
            <v>1</v>
          </cell>
          <cell r="P144">
            <v>37</v>
          </cell>
          <cell r="Q144" t="str">
            <v>CABINET</v>
          </cell>
          <cell r="R144">
            <v>0</v>
          </cell>
          <cell r="S144">
            <v>36.991799999999998</v>
          </cell>
          <cell r="T144">
            <v>36.991799999999998</v>
          </cell>
          <cell r="U144">
            <v>1</v>
          </cell>
        </row>
        <row r="145">
          <cell r="A145" t="str">
            <v>P9900561019 CU-ERN 1387</v>
          </cell>
          <cell r="B145" t="str">
            <v>GS090197</v>
          </cell>
          <cell r="C145">
            <v>3</v>
          </cell>
          <cell r="D145" t="str">
            <v>GI091981</v>
          </cell>
          <cell r="E145">
            <v>20090430</v>
          </cell>
          <cell r="F145" t="str">
            <v>7848</v>
          </cell>
          <cell r="G145" t="str">
            <v>LM LIFTMATERIAL GMBH</v>
          </cell>
          <cell r="H145" t="str">
            <v>STOCK SALES</v>
          </cell>
          <cell r="I145">
            <v>7</v>
          </cell>
          <cell r="J145" t="str">
            <v>Apr-2009</v>
          </cell>
          <cell r="K145" t="str">
            <v>Apr-2009</v>
          </cell>
          <cell r="L145" t="str">
            <v>GF</v>
          </cell>
          <cell r="M145" t="str">
            <v>INVERTER</v>
          </cell>
          <cell r="N145" t="str">
            <v>PCS</v>
          </cell>
          <cell r="O145">
            <v>3</v>
          </cell>
          <cell r="P145">
            <v>1</v>
          </cell>
          <cell r="Q145" t="str">
            <v>CABINET</v>
          </cell>
          <cell r="R145">
            <v>0</v>
          </cell>
          <cell r="S145">
            <v>1.0271999999999999</v>
          </cell>
          <cell r="T145">
            <v>1.0271999999999999</v>
          </cell>
          <cell r="U145">
            <v>1</v>
          </cell>
        </row>
        <row r="146">
          <cell r="A146" t="str">
            <v>P9900561019 CU-ERN 1387</v>
          </cell>
          <cell r="B146" t="str">
            <v>GS090198</v>
          </cell>
          <cell r="C146">
            <v>3</v>
          </cell>
          <cell r="D146" t="str">
            <v>GI091998</v>
          </cell>
          <cell r="E146">
            <v>20090430</v>
          </cell>
          <cell r="F146" t="str">
            <v>7848</v>
          </cell>
          <cell r="G146" t="str">
            <v>LM LIFTMATERIAL GMBH</v>
          </cell>
          <cell r="H146" t="str">
            <v>STOCK SALES</v>
          </cell>
          <cell r="I146">
            <v>6</v>
          </cell>
          <cell r="J146" t="str">
            <v>Apr-2009</v>
          </cell>
          <cell r="K146" t="str">
            <v>Apr-2009</v>
          </cell>
          <cell r="L146" t="str">
            <v>GF</v>
          </cell>
          <cell r="M146" t="str">
            <v>INVERTER</v>
          </cell>
          <cell r="N146" t="str">
            <v>PCS</v>
          </cell>
          <cell r="O146">
            <v>3</v>
          </cell>
          <cell r="P146">
            <v>1</v>
          </cell>
          <cell r="Q146" t="str">
            <v>CABINET</v>
          </cell>
          <cell r="R146">
            <v>0</v>
          </cell>
          <cell r="S146">
            <v>1.0271999999999999</v>
          </cell>
          <cell r="T146">
            <v>1.0271999999999999</v>
          </cell>
          <cell r="U146">
            <v>1</v>
          </cell>
        </row>
        <row r="147">
          <cell r="A147" t="str">
            <v>P9900561019 CU-ERN 1387</v>
          </cell>
          <cell r="B147" t="str">
            <v>GS090454</v>
          </cell>
          <cell r="C147">
            <v>3</v>
          </cell>
          <cell r="D147" t="str">
            <v>GI092011</v>
          </cell>
          <cell r="E147">
            <v>20090430</v>
          </cell>
          <cell r="F147" t="str">
            <v>7848</v>
          </cell>
          <cell r="G147" t="str">
            <v>LM LIFTMATERIAL GMBH</v>
          </cell>
          <cell r="H147" t="str">
            <v>STOCK SALES</v>
          </cell>
          <cell r="I147">
            <v>6</v>
          </cell>
          <cell r="J147" t="str">
            <v>Apr-2009</v>
          </cell>
          <cell r="K147" t="str">
            <v>Apr-2009</v>
          </cell>
          <cell r="L147" t="str">
            <v>GF</v>
          </cell>
          <cell r="M147" t="str">
            <v>INVERTER</v>
          </cell>
          <cell r="N147" t="str">
            <v>PCS</v>
          </cell>
          <cell r="O147">
            <v>3</v>
          </cell>
          <cell r="P147">
            <v>1</v>
          </cell>
          <cell r="Q147" t="str">
            <v>CABINET</v>
          </cell>
          <cell r="R147">
            <v>0</v>
          </cell>
          <cell r="S147">
            <v>1.0847</v>
          </cell>
          <cell r="T147">
            <v>1.0847</v>
          </cell>
          <cell r="U147">
            <v>1</v>
          </cell>
        </row>
        <row r="148">
          <cell r="A148" t="str">
            <v>P9900561019 CU-ERN 1387</v>
          </cell>
          <cell r="B148" t="str">
            <v>GS090453</v>
          </cell>
          <cell r="C148">
            <v>3</v>
          </cell>
          <cell r="D148" t="str">
            <v>GI092014</v>
          </cell>
          <cell r="E148">
            <v>20090430</v>
          </cell>
          <cell r="F148" t="str">
            <v>7848</v>
          </cell>
          <cell r="G148" t="str">
            <v>LM LIFTMATERIAL GMBH</v>
          </cell>
          <cell r="H148" t="str">
            <v>STOCK SALES</v>
          </cell>
          <cell r="I148">
            <v>6</v>
          </cell>
          <cell r="J148" t="str">
            <v>Apr-2009</v>
          </cell>
          <cell r="K148" t="str">
            <v>Apr-2009</v>
          </cell>
          <cell r="L148" t="str">
            <v>GF</v>
          </cell>
          <cell r="M148" t="str">
            <v>INVERTER</v>
          </cell>
          <cell r="N148" t="str">
            <v>PCS</v>
          </cell>
          <cell r="O148">
            <v>3</v>
          </cell>
          <cell r="P148">
            <v>1</v>
          </cell>
          <cell r="Q148" t="str">
            <v>CABINET</v>
          </cell>
          <cell r="R148">
            <v>0</v>
          </cell>
          <cell r="S148">
            <v>1.0640000000000001</v>
          </cell>
          <cell r="T148">
            <v>1.0640000000000001</v>
          </cell>
          <cell r="U148">
            <v>1</v>
          </cell>
        </row>
        <row r="149">
          <cell r="A149" t="str">
            <v>P9900561019 MEHRPREIS PRO M</v>
          </cell>
          <cell r="B149" t="str">
            <v>GS090198</v>
          </cell>
          <cell r="C149">
            <v>2</v>
          </cell>
          <cell r="D149" t="str">
            <v>GI091977</v>
          </cell>
          <cell r="E149">
            <v>20090430</v>
          </cell>
          <cell r="F149" t="str">
            <v>7848</v>
          </cell>
          <cell r="G149" t="str">
            <v>LM LIFTMATERIAL GMBH</v>
          </cell>
          <cell r="H149" t="str">
            <v>STOCK SALES</v>
          </cell>
          <cell r="I149">
            <v>50</v>
          </cell>
          <cell r="J149" t="str">
            <v>Apr-2009</v>
          </cell>
          <cell r="K149" t="str">
            <v>Apr-2009</v>
          </cell>
          <cell r="L149" t="str">
            <v>GF</v>
          </cell>
          <cell r="M149" t="str">
            <v>INVERTER</v>
          </cell>
          <cell r="N149" t="str">
            <v>PCS</v>
          </cell>
          <cell r="O149">
            <v>10</v>
          </cell>
          <cell r="P149">
            <v>1</v>
          </cell>
          <cell r="Q149" t="str">
            <v>CABINET</v>
          </cell>
          <cell r="R149">
            <v>0</v>
          </cell>
          <cell r="S149">
            <v>0.62</v>
          </cell>
          <cell r="T149">
            <v>9.3000000000000007</v>
          </cell>
          <cell r="U149">
            <v>15</v>
          </cell>
        </row>
        <row r="150">
          <cell r="A150" t="str">
            <v>P9900561019 MEHRPREIS PRO M</v>
          </cell>
          <cell r="B150" t="str">
            <v>GS090197</v>
          </cell>
          <cell r="C150">
            <v>2</v>
          </cell>
          <cell r="D150" t="str">
            <v>GI091981</v>
          </cell>
          <cell r="E150">
            <v>20090430</v>
          </cell>
          <cell r="F150" t="str">
            <v>7848</v>
          </cell>
          <cell r="G150" t="str">
            <v>LM LIFTMATERIAL GMBH</v>
          </cell>
          <cell r="H150" t="str">
            <v>STOCK SALES</v>
          </cell>
          <cell r="I150">
            <v>50</v>
          </cell>
          <cell r="J150" t="str">
            <v>Apr-2009</v>
          </cell>
          <cell r="K150" t="str">
            <v>Apr-2009</v>
          </cell>
          <cell r="L150" t="str">
            <v>GF</v>
          </cell>
          <cell r="M150" t="str">
            <v>INVERTER</v>
          </cell>
          <cell r="N150" t="str">
            <v>PCS</v>
          </cell>
          <cell r="O150">
            <v>10</v>
          </cell>
          <cell r="P150">
            <v>1</v>
          </cell>
          <cell r="Q150" t="str">
            <v>CABINET</v>
          </cell>
          <cell r="R150">
            <v>0</v>
          </cell>
          <cell r="S150">
            <v>0.62</v>
          </cell>
          <cell r="T150">
            <v>9.3000000000000007</v>
          </cell>
          <cell r="U150">
            <v>15</v>
          </cell>
        </row>
        <row r="151">
          <cell r="A151" t="str">
            <v>P9900561019 MEHRPREIS PRO M</v>
          </cell>
          <cell r="B151" t="str">
            <v>GS090454</v>
          </cell>
          <cell r="C151">
            <v>2</v>
          </cell>
          <cell r="D151" t="str">
            <v>GI092011</v>
          </cell>
          <cell r="E151">
            <v>20090430</v>
          </cell>
          <cell r="F151" t="str">
            <v>7848</v>
          </cell>
          <cell r="G151" t="str">
            <v>LM LIFTMATERIAL GMBH</v>
          </cell>
          <cell r="H151" t="str">
            <v>STOCK SALES</v>
          </cell>
          <cell r="I151">
            <v>50</v>
          </cell>
          <cell r="J151" t="str">
            <v>Apr-2009</v>
          </cell>
          <cell r="K151" t="str">
            <v>Apr-2009</v>
          </cell>
          <cell r="L151" t="str">
            <v>GF</v>
          </cell>
          <cell r="M151" t="str">
            <v>INVERTER</v>
          </cell>
          <cell r="N151" t="str">
            <v>PCS</v>
          </cell>
          <cell r="O151">
            <v>10</v>
          </cell>
          <cell r="P151">
            <v>1</v>
          </cell>
          <cell r="Q151" t="str">
            <v>CABINET</v>
          </cell>
          <cell r="R151">
            <v>0</v>
          </cell>
          <cell r="S151">
            <v>0.69850000000000001</v>
          </cell>
          <cell r="T151">
            <v>10.477499999999999</v>
          </cell>
          <cell r="U151">
            <v>15</v>
          </cell>
        </row>
        <row r="152">
          <cell r="A152" t="str">
            <v>P9900561019 MEHRPREIS PRO M</v>
          </cell>
          <cell r="B152" t="str">
            <v>GS090453</v>
          </cell>
          <cell r="C152">
            <v>2</v>
          </cell>
          <cell r="D152" t="str">
            <v>GI092014</v>
          </cell>
          <cell r="E152">
            <v>20090430</v>
          </cell>
          <cell r="F152" t="str">
            <v>7848</v>
          </cell>
          <cell r="G152" t="str">
            <v>LM LIFTMATERIAL GMBH</v>
          </cell>
          <cell r="H152" t="str">
            <v>STOCK SALES</v>
          </cell>
          <cell r="I152">
            <v>50</v>
          </cell>
          <cell r="J152" t="str">
            <v>Apr-2009</v>
          </cell>
          <cell r="K152" t="str">
            <v>Apr-2009</v>
          </cell>
          <cell r="L152" t="str">
            <v>GF</v>
          </cell>
          <cell r="M152" t="str">
            <v>INVERTER</v>
          </cell>
          <cell r="N152" t="str">
            <v>PCS</v>
          </cell>
          <cell r="O152">
            <v>10</v>
          </cell>
          <cell r="P152">
            <v>1</v>
          </cell>
          <cell r="Q152" t="str">
            <v>CABINET</v>
          </cell>
          <cell r="R152">
            <v>0</v>
          </cell>
          <cell r="S152">
            <v>0.68540000000000001</v>
          </cell>
          <cell r="T152">
            <v>6.8540000000000001</v>
          </cell>
          <cell r="U152">
            <v>10</v>
          </cell>
        </row>
        <row r="153">
          <cell r="A153" t="str">
            <v>P9900561023</v>
          </cell>
          <cell r="B153" t="str">
            <v>GS090935</v>
          </cell>
          <cell r="C153">
            <v>8</v>
          </cell>
          <cell r="D153" t="str">
            <v>GI091945</v>
          </cell>
          <cell r="E153">
            <v>20090429</v>
          </cell>
          <cell r="F153" t="str">
            <v>7848</v>
          </cell>
          <cell r="G153" t="str">
            <v>LM LIFTMATERIAL GMBH</v>
          </cell>
          <cell r="H153" t="str">
            <v>STOCK SALES</v>
          </cell>
          <cell r="I153">
            <v>2</v>
          </cell>
          <cell r="J153" t="str">
            <v>Apr-2009</v>
          </cell>
          <cell r="K153" t="str">
            <v>Apr-2009</v>
          </cell>
          <cell r="L153" t="str">
            <v>GF</v>
          </cell>
          <cell r="M153" t="str">
            <v>INVERTER</v>
          </cell>
          <cell r="N153" t="str">
            <v>PCS</v>
          </cell>
          <cell r="O153">
            <v>2</v>
          </cell>
          <cell r="P153">
            <v>47</v>
          </cell>
          <cell r="Q153" t="str">
            <v>CABINET</v>
          </cell>
          <cell r="R153">
            <v>0</v>
          </cell>
          <cell r="S153">
            <v>46.8</v>
          </cell>
          <cell r="T153">
            <v>46.8</v>
          </cell>
          <cell r="U153">
            <v>1</v>
          </cell>
        </row>
        <row r="154">
          <cell r="A154" t="str">
            <v>P9900561023</v>
          </cell>
          <cell r="B154" t="str">
            <v>GS090898</v>
          </cell>
          <cell r="C154">
            <v>17</v>
          </cell>
          <cell r="D154" t="str">
            <v>GI092015</v>
          </cell>
          <cell r="E154">
            <v>20090430</v>
          </cell>
          <cell r="F154" t="str">
            <v>7848</v>
          </cell>
          <cell r="G154" t="str">
            <v>LM LIFTMATERIAL GMBH</v>
          </cell>
          <cell r="H154" t="str">
            <v>STOCK SALES</v>
          </cell>
          <cell r="I154">
            <v>2</v>
          </cell>
          <cell r="J154" t="str">
            <v>Apr-2009</v>
          </cell>
          <cell r="K154" t="str">
            <v>Apr-2009</v>
          </cell>
          <cell r="L154" t="str">
            <v>GF</v>
          </cell>
          <cell r="M154" t="str">
            <v>INVERTER</v>
          </cell>
          <cell r="N154" t="str">
            <v>PCS</v>
          </cell>
          <cell r="O154">
            <v>2</v>
          </cell>
          <cell r="P154">
            <v>47</v>
          </cell>
          <cell r="Q154" t="str">
            <v>CABINET</v>
          </cell>
          <cell r="R154">
            <v>0</v>
          </cell>
          <cell r="S154">
            <v>46.8</v>
          </cell>
          <cell r="T154">
            <v>46.8</v>
          </cell>
          <cell r="U154">
            <v>1</v>
          </cell>
        </row>
        <row r="155">
          <cell r="A155" t="str">
            <v>P9900561023 CU-MRL</v>
          </cell>
          <cell r="B155" t="str">
            <v>GS090935</v>
          </cell>
          <cell r="C155">
            <v>9</v>
          </cell>
          <cell r="D155" t="str">
            <v>GI091945</v>
          </cell>
          <cell r="E155">
            <v>20090429</v>
          </cell>
          <cell r="F155" t="str">
            <v>7848</v>
          </cell>
          <cell r="G155" t="str">
            <v>LM LIFTMATERIAL GMBH</v>
          </cell>
          <cell r="H155" t="str">
            <v>STOCK SALES</v>
          </cell>
          <cell r="I155">
            <v>0</v>
          </cell>
          <cell r="J155" t="str">
            <v>Apr-2009</v>
          </cell>
          <cell r="K155" t="str">
            <v>Apr-2009</v>
          </cell>
          <cell r="L155" t="str">
            <v>GF</v>
          </cell>
          <cell r="M155" t="str">
            <v>INVERTER</v>
          </cell>
          <cell r="N155" t="str">
            <v>PCS</v>
          </cell>
          <cell r="O155">
            <v>0</v>
          </cell>
          <cell r="P155">
            <v>2</v>
          </cell>
          <cell r="Q155" t="str">
            <v>CABINET</v>
          </cell>
          <cell r="R155">
            <v>0</v>
          </cell>
          <cell r="S155">
            <v>1.69</v>
          </cell>
          <cell r="T155">
            <v>1.69</v>
          </cell>
          <cell r="U155">
            <v>1</v>
          </cell>
        </row>
        <row r="156">
          <cell r="A156" t="str">
            <v>P9900561023 CU-MRL</v>
          </cell>
          <cell r="B156" t="str">
            <v>GS090898</v>
          </cell>
          <cell r="C156">
            <v>9</v>
          </cell>
          <cell r="D156" t="str">
            <v>GI092015</v>
          </cell>
          <cell r="E156">
            <v>20090430</v>
          </cell>
          <cell r="F156" t="str">
            <v>7848</v>
          </cell>
          <cell r="G156" t="str">
            <v>LM LIFTMATERIAL GMBH</v>
          </cell>
          <cell r="H156" t="str">
            <v>STOCK SALES</v>
          </cell>
          <cell r="I156">
            <v>0</v>
          </cell>
          <cell r="J156" t="str">
            <v>Apr-2009</v>
          </cell>
          <cell r="K156" t="str">
            <v>Apr-2009</v>
          </cell>
          <cell r="L156" t="str">
            <v>GF</v>
          </cell>
          <cell r="M156" t="str">
            <v>INVERTER</v>
          </cell>
          <cell r="N156" t="str">
            <v>PCS</v>
          </cell>
          <cell r="O156">
            <v>0</v>
          </cell>
          <cell r="P156">
            <v>2</v>
          </cell>
          <cell r="Q156" t="str">
            <v>CABINET</v>
          </cell>
          <cell r="R156">
            <v>0</v>
          </cell>
          <cell r="S156">
            <v>1.65</v>
          </cell>
          <cell r="T156">
            <v>1.65</v>
          </cell>
          <cell r="U156">
            <v>1</v>
          </cell>
        </row>
        <row r="157">
          <cell r="A157" t="str">
            <v>P9900561023 MEHRPREIS PRO M</v>
          </cell>
          <cell r="B157" t="str">
            <v>GS090935</v>
          </cell>
          <cell r="C157">
            <v>7</v>
          </cell>
          <cell r="D157" t="str">
            <v>GI091945</v>
          </cell>
          <cell r="E157">
            <v>20090429</v>
          </cell>
          <cell r="F157" t="str">
            <v>7848</v>
          </cell>
          <cell r="G157" t="str">
            <v>LM LIFTMATERIAL GMBH</v>
          </cell>
          <cell r="H157" t="str">
            <v>STOCK SALES</v>
          </cell>
          <cell r="I157">
            <v>0</v>
          </cell>
          <cell r="J157" t="str">
            <v>Apr-2009</v>
          </cell>
          <cell r="K157" t="str">
            <v>Apr-2009</v>
          </cell>
          <cell r="L157" t="str">
            <v>GF</v>
          </cell>
          <cell r="M157" t="str">
            <v>INVERTER</v>
          </cell>
          <cell r="N157" t="str">
            <v>PCS</v>
          </cell>
          <cell r="O157">
            <v>0</v>
          </cell>
          <cell r="P157">
            <v>2</v>
          </cell>
          <cell r="Q157" t="str">
            <v>CABINET</v>
          </cell>
          <cell r="R157">
            <v>0</v>
          </cell>
          <cell r="S157">
            <v>1.92</v>
          </cell>
          <cell r="T157">
            <v>5.76</v>
          </cell>
          <cell r="U157">
            <v>3</v>
          </cell>
        </row>
        <row r="158">
          <cell r="A158" t="str">
            <v>P9900561023 MEHRPREIS PRO M</v>
          </cell>
          <cell r="B158" t="str">
            <v>GS090898</v>
          </cell>
          <cell r="C158">
            <v>7</v>
          </cell>
          <cell r="D158" t="str">
            <v>GI092015</v>
          </cell>
          <cell r="E158">
            <v>20090430</v>
          </cell>
          <cell r="F158" t="str">
            <v>7848</v>
          </cell>
          <cell r="G158" t="str">
            <v>LM LIFTMATERIAL GMBH</v>
          </cell>
          <cell r="H158" t="str">
            <v>STOCK SALES</v>
          </cell>
          <cell r="I158">
            <v>0</v>
          </cell>
          <cell r="J158" t="str">
            <v>Apr-2009</v>
          </cell>
          <cell r="K158" t="str">
            <v>Apr-2009</v>
          </cell>
          <cell r="L158" t="str">
            <v>GF</v>
          </cell>
          <cell r="M158" t="str">
            <v>INVERTER</v>
          </cell>
          <cell r="N158" t="str">
            <v>PCS</v>
          </cell>
          <cell r="O158">
            <v>0</v>
          </cell>
          <cell r="P158">
            <v>2</v>
          </cell>
          <cell r="Q158" t="str">
            <v>CABINET</v>
          </cell>
          <cell r="R158">
            <v>0</v>
          </cell>
          <cell r="S158">
            <v>1.92</v>
          </cell>
          <cell r="T158">
            <v>5.76</v>
          </cell>
          <cell r="U158">
            <v>3</v>
          </cell>
        </row>
        <row r="159">
          <cell r="A159" t="str">
            <v>P9900561024</v>
          </cell>
          <cell r="B159" t="str">
            <v>GS091039</v>
          </cell>
          <cell r="C159">
            <v>9</v>
          </cell>
          <cell r="D159" t="str">
            <v>GI092010</v>
          </cell>
          <cell r="E159">
            <v>20090430</v>
          </cell>
          <cell r="F159" t="str">
            <v>7848</v>
          </cell>
          <cell r="G159" t="str">
            <v>LM LIFTMATERIAL GMBH</v>
          </cell>
          <cell r="H159" t="str">
            <v>STOCK SALES</v>
          </cell>
          <cell r="I159">
            <v>0</v>
          </cell>
          <cell r="J159" t="str">
            <v>Apr-2009</v>
          </cell>
          <cell r="K159" t="str">
            <v>Apr-2009</v>
          </cell>
          <cell r="L159" t="str">
            <v>GF</v>
          </cell>
          <cell r="M159" t="str">
            <v>INVERTER</v>
          </cell>
          <cell r="N159" t="str">
            <v>PCS</v>
          </cell>
          <cell r="O159">
            <v>0</v>
          </cell>
          <cell r="P159">
            <v>47</v>
          </cell>
          <cell r="Q159" t="str">
            <v>CABINET</v>
          </cell>
          <cell r="R159">
            <v>0</v>
          </cell>
          <cell r="S159">
            <v>46.8</v>
          </cell>
          <cell r="T159">
            <v>46.8</v>
          </cell>
          <cell r="U159">
            <v>1</v>
          </cell>
        </row>
        <row r="160">
          <cell r="A160" t="str">
            <v>P9900561024 CU-MRL</v>
          </cell>
          <cell r="B160" t="str">
            <v>GS091039</v>
          </cell>
          <cell r="C160">
            <v>11</v>
          </cell>
          <cell r="D160" t="str">
            <v>GI092010</v>
          </cell>
          <cell r="E160">
            <v>20090430</v>
          </cell>
          <cell r="F160" t="str">
            <v>7848</v>
          </cell>
          <cell r="G160" t="str">
            <v>LM LIFTMATERIAL GMBH</v>
          </cell>
          <cell r="H160" t="str">
            <v>STOCK SALES</v>
          </cell>
          <cell r="I160">
            <v>0</v>
          </cell>
          <cell r="J160" t="str">
            <v>Apr-2009</v>
          </cell>
          <cell r="K160" t="str">
            <v>Apr-2009</v>
          </cell>
          <cell r="L160" t="str">
            <v>GF</v>
          </cell>
          <cell r="M160" t="str">
            <v>INVERTER</v>
          </cell>
          <cell r="N160" t="str">
            <v>PCS</v>
          </cell>
          <cell r="O160">
            <v>0</v>
          </cell>
          <cell r="P160">
            <v>3</v>
          </cell>
          <cell r="Q160" t="str">
            <v>CABINET</v>
          </cell>
          <cell r="R160">
            <v>0</v>
          </cell>
          <cell r="S160">
            <v>2.75</v>
          </cell>
          <cell r="T160">
            <v>2.75</v>
          </cell>
          <cell r="U160">
            <v>1</v>
          </cell>
        </row>
        <row r="161">
          <cell r="A161" t="str">
            <v>P9900561024 MEHRPREIS PRO M</v>
          </cell>
          <cell r="B161" t="str">
            <v>GS091039</v>
          </cell>
          <cell r="C161">
            <v>10</v>
          </cell>
          <cell r="D161" t="str">
            <v>GI092010</v>
          </cell>
          <cell r="E161">
            <v>20090430</v>
          </cell>
          <cell r="F161" t="str">
            <v>7848</v>
          </cell>
          <cell r="G161" t="str">
            <v>LM LIFTMATERIAL GMBH</v>
          </cell>
          <cell r="H161" t="str">
            <v>STOCK SALES</v>
          </cell>
          <cell r="I161">
            <v>0</v>
          </cell>
          <cell r="J161" t="str">
            <v>Apr-2009</v>
          </cell>
          <cell r="K161" t="str">
            <v>Apr-2009</v>
          </cell>
          <cell r="L161" t="str">
            <v>GF</v>
          </cell>
          <cell r="M161" t="str">
            <v>INVERTER</v>
          </cell>
          <cell r="N161" t="str">
            <v>PCS</v>
          </cell>
          <cell r="O161">
            <v>0</v>
          </cell>
          <cell r="P161">
            <v>2</v>
          </cell>
          <cell r="Q161" t="str">
            <v>CABINET</v>
          </cell>
          <cell r="R161">
            <v>0</v>
          </cell>
          <cell r="S161">
            <v>1.92</v>
          </cell>
          <cell r="T161">
            <v>9.6</v>
          </cell>
          <cell r="U161">
            <v>5</v>
          </cell>
        </row>
        <row r="162">
          <cell r="A162" t="str">
            <v>P9900561033</v>
          </cell>
          <cell r="B162" t="str">
            <v>GS090851</v>
          </cell>
          <cell r="C162">
            <v>12</v>
          </cell>
          <cell r="D162" t="str">
            <v>GI091948</v>
          </cell>
          <cell r="E162">
            <v>20090429</v>
          </cell>
          <cell r="F162" t="str">
            <v>7848</v>
          </cell>
          <cell r="G162" t="str">
            <v>LM LIFTMATERIAL GMBH</v>
          </cell>
          <cell r="H162" t="str">
            <v>STOCK SALES</v>
          </cell>
          <cell r="I162">
            <v>0</v>
          </cell>
          <cell r="J162" t="str">
            <v>Apr-2009</v>
          </cell>
          <cell r="K162" t="str">
            <v>Apr-2009</v>
          </cell>
          <cell r="L162" t="str">
            <v>GF</v>
          </cell>
          <cell r="M162" t="str">
            <v>INVERTER</v>
          </cell>
          <cell r="N162" t="str">
            <v>PCS</v>
          </cell>
          <cell r="O162">
            <v>0</v>
          </cell>
          <cell r="P162">
            <v>39</v>
          </cell>
          <cell r="Q162" t="str">
            <v>CABINET</v>
          </cell>
          <cell r="R162">
            <v>0</v>
          </cell>
          <cell r="S162">
            <v>38.6</v>
          </cell>
          <cell r="T162">
            <v>38.6</v>
          </cell>
          <cell r="U162">
            <v>1</v>
          </cell>
        </row>
        <row r="163">
          <cell r="A163" t="str">
            <v>P9900561033</v>
          </cell>
          <cell r="B163" t="str">
            <v>GS090850</v>
          </cell>
          <cell r="C163">
            <v>11</v>
          </cell>
          <cell r="D163" t="str">
            <v>GI092007</v>
          </cell>
          <cell r="E163">
            <v>20090430</v>
          </cell>
          <cell r="F163" t="str">
            <v>7848</v>
          </cell>
          <cell r="G163" t="str">
            <v>LM LIFTMATERIAL GMBH</v>
          </cell>
          <cell r="H163" t="str">
            <v>STOCK SALES</v>
          </cell>
          <cell r="I163">
            <v>0</v>
          </cell>
          <cell r="J163" t="str">
            <v>Apr-2009</v>
          </cell>
          <cell r="K163" t="str">
            <v>Apr-2009</v>
          </cell>
          <cell r="L163" t="str">
            <v>GF</v>
          </cell>
          <cell r="M163" t="str">
            <v>INVERTER</v>
          </cell>
          <cell r="N163" t="str">
            <v>PCS</v>
          </cell>
          <cell r="O163">
            <v>0</v>
          </cell>
          <cell r="P163">
            <v>39</v>
          </cell>
          <cell r="Q163" t="str">
            <v>CABINET</v>
          </cell>
          <cell r="R163">
            <v>0</v>
          </cell>
          <cell r="S163">
            <v>38.6</v>
          </cell>
          <cell r="T163">
            <v>38.6</v>
          </cell>
          <cell r="U163">
            <v>1</v>
          </cell>
        </row>
        <row r="164">
          <cell r="A164" t="str">
            <v>P9900561033 CU-MRL</v>
          </cell>
          <cell r="B164" t="str">
            <v>GS090851</v>
          </cell>
          <cell r="C164">
            <v>11</v>
          </cell>
          <cell r="D164" t="str">
            <v>GI091948</v>
          </cell>
          <cell r="E164">
            <v>20090429</v>
          </cell>
          <cell r="F164" t="str">
            <v>7848</v>
          </cell>
          <cell r="G164" t="str">
            <v>LM LIFTMATERIAL GMBH</v>
          </cell>
          <cell r="H164" t="str">
            <v>STOCK SALES</v>
          </cell>
          <cell r="I164">
            <v>0</v>
          </cell>
          <cell r="J164" t="str">
            <v>Apr-2009</v>
          </cell>
          <cell r="K164" t="str">
            <v>Apr-2009</v>
          </cell>
          <cell r="L164" t="str">
            <v>GF</v>
          </cell>
          <cell r="M164" t="str">
            <v>INVERTER</v>
          </cell>
          <cell r="N164" t="str">
            <v>PCS</v>
          </cell>
          <cell r="O164">
            <v>0</v>
          </cell>
          <cell r="P164">
            <v>6</v>
          </cell>
          <cell r="Q164" t="str">
            <v>CABINET</v>
          </cell>
          <cell r="R164">
            <v>0</v>
          </cell>
          <cell r="S164">
            <v>6.21</v>
          </cell>
          <cell r="T164">
            <v>6.21</v>
          </cell>
          <cell r="U164">
            <v>1</v>
          </cell>
        </row>
        <row r="165">
          <cell r="A165" t="str">
            <v>P9900561033 CU-MRL</v>
          </cell>
          <cell r="B165" t="str">
            <v>GS090850</v>
          </cell>
          <cell r="C165">
            <v>13</v>
          </cell>
          <cell r="D165" t="str">
            <v>GI092007</v>
          </cell>
          <cell r="E165">
            <v>20090430</v>
          </cell>
          <cell r="F165" t="str">
            <v>7848</v>
          </cell>
          <cell r="G165" t="str">
            <v>LM LIFTMATERIAL GMBH</v>
          </cell>
          <cell r="H165" t="str">
            <v>STOCK SALES</v>
          </cell>
          <cell r="I165">
            <v>0</v>
          </cell>
          <cell r="J165" t="str">
            <v>Apr-2009</v>
          </cell>
          <cell r="K165" t="str">
            <v>Apr-2009</v>
          </cell>
          <cell r="L165" t="str">
            <v>GF</v>
          </cell>
          <cell r="M165" t="str">
            <v>INVERTER</v>
          </cell>
          <cell r="N165" t="str">
            <v>PCS</v>
          </cell>
          <cell r="O165">
            <v>0</v>
          </cell>
          <cell r="P165">
            <v>6</v>
          </cell>
          <cell r="Q165" t="str">
            <v>CABINET</v>
          </cell>
          <cell r="R165">
            <v>0</v>
          </cell>
          <cell r="S165">
            <v>6.21</v>
          </cell>
          <cell r="T165">
            <v>6.21</v>
          </cell>
          <cell r="U165">
            <v>1</v>
          </cell>
        </row>
        <row r="166">
          <cell r="A166" t="str">
            <v>P9900561033 MEHRPREIS PRO M</v>
          </cell>
          <cell r="B166" t="str">
            <v>GS090851</v>
          </cell>
          <cell r="C166">
            <v>9</v>
          </cell>
          <cell r="D166" t="str">
            <v>GI091948</v>
          </cell>
          <cell r="E166">
            <v>20090429</v>
          </cell>
          <cell r="F166" t="str">
            <v>7848</v>
          </cell>
          <cell r="G166" t="str">
            <v>LM LIFTMATERIAL GMBH</v>
          </cell>
          <cell r="H166" t="str">
            <v>STOCK SALES</v>
          </cell>
          <cell r="I166">
            <v>0</v>
          </cell>
          <cell r="J166" t="str">
            <v>Apr-2009</v>
          </cell>
          <cell r="K166" t="str">
            <v>Apr-2009</v>
          </cell>
          <cell r="L166" t="str">
            <v>GF</v>
          </cell>
          <cell r="M166" t="str">
            <v>INVERTER</v>
          </cell>
          <cell r="N166" t="str">
            <v>PCS</v>
          </cell>
          <cell r="O166">
            <v>0</v>
          </cell>
          <cell r="P166">
            <v>2</v>
          </cell>
          <cell r="Q166" t="str">
            <v>CABINET</v>
          </cell>
          <cell r="R166">
            <v>0</v>
          </cell>
          <cell r="S166">
            <v>1.92</v>
          </cell>
          <cell r="T166">
            <v>23.04</v>
          </cell>
          <cell r="U166">
            <v>12</v>
          </cell>
        </row>
        <row r="167">
          <cell r="A167" t="str">
            <v>P9900561033 MEHRPREIS PRO M</v>
          </cell>
          <cell r="B167" t="str">
            <v>GS090850</v>
          </cell>
          <cell r="C167">
            <v>12</v>
          </cell>
          <cell r="D167" t="str">
            <v>GI092007</v>
          </cell>
          <cell r="E167">
            <v>20090430</v>
          </cell>
          <cell r="F167" t="str">
            <v>7848</v>
          </cell>
          <cell r="G167" t="str">
            <v>LM LIFTMATERIAL GMBH</v>
          </cell>
          <cell r="H167" t="str">
            <v>STOCK SALES</v>
          </cell>
          <cell r="I167">
            <v>0</v>
          </cell>
          <cell r="J167" t="str">
            <v>Apr-2009</v>
          </cell>
          <cell r="K167" t="str">
            <v>Apr-2009</v>
          </cell>
          <cell r="L167" t="str">
            <v>GF</v>
          </cell>
          <cell r="M167" t="str">
            <v>INVERTER</v>
          </cell>
          <cell r="N167" t="str">
            <v>PCS</v>
          </cell>
          <cell r="O167">
            <v>0</v>
          </cell>
          <cell r="P167">
            <v>2</v>
          </cell>
          <cell r="Q167" t="str">
            <v>CABINET</v>
          </cell>
          <cell r="R167">
            <v>0</v>
          </cell>
          <cell r="S167">
            <v>1.92</v>
          </cell>
          <cell r="T167">
            <v>23.04</v>
          </cell>
          <cell r="U167">
            <v>12</v>
          </cell>
        </row>
        <row r="168">
          <cell r="A168" t="str">
            <v>P9900561038</v>
          </cell>
          <cell r="B168" t="str">
            <v>GS091029</v>
          </cell>
          <cell r="C168">
            <v>2</v>
          </cell>
          <cell r="D168" t="str">
            <v>GI092022</v>
          </cell>
          <cell r="E168">
            <v>20090430</v>
          </cell>
          <cell r="F168" t="str">
            <v>7848</v>
          </cell>
          <cell r="G168" t="str">
            <v>LM LIFTMATERIAL GMBH</v>
          </cell>
          <cell r="H168" t="str">
            <v>STOCK SALES</v>
          </cell>
          <cell r="I168">
            <v>0</v>
          </cell>
          <cell r="J168" t="str">
            <v>Apr-2009</v>
          </cell>
          <cell r="K168" t="str">
            <v>Apr-2009</v>
          </cell>
          <cell r="L168" t="str">
            <v>GF</v>
          </cell>
          <cell r="M168" t="str">
            <v>INVERTER</v>
          </cell>
          <cell r="N168" t="str">
            <v>PCS</v>
          </cell>
          <cell r="O168">
            <v>0</v>
          </cell>
          <cell r="P168">
            <v>6</v>
          </cell>
          <cell r="Q168" t="str">
            <v>CABINET</v>
          </cell>
          <cell r="R168">
            <v>0</v>
          </cell>
          <cell r="S168">
            <v>5.72</v>
          </cell>
          <cell r="T168">
            <v>5.72</v>
          </cell>
          <cell r="U168">
            <v>1</v>
          </cell>
        </row>
        <row r="169">
          <cell r="A169" t="str">
            <v>P9900561038</v>
          </cell>
          <cell r="B169" t="str">
            <v>GS091028</v>
          </cell>
          <cell r="C169">
            <v>2</v>
          </cell>
          <cell r="D169" t="str">
            <v>GI092035</v>
          </cell>
          <cell r="E169">
            <v>20090430</v>
          </cell>
          <cell r="F169" t="str">
            <v>7848</v>
          </cell>
          <cell r="G169" t="str">
            <v>LM LIFTMATERIAL GMBH</v>
          </cell>
          <cell r="H169" t="str">
            <v>STOCK SALES</v>
          </cell>
          <cell r="I169">
            <v>0</v>
          </cell>
          <cell r="J169" t="str">
            <v>Apr-2009</v>
          </cell>
          <cell r="K169" t="str">
            <v>Apr-2009</v>
          </cell>
          <cell r="L169" t="str">
            <v>GF</v>
          </cell>
          <cell r="M169" t="str">
            <v>INVERTER</v>
          </cell>
          <cell r="N169" t="str">
            <v>PCS</v>
          </cell>
          <cell r="O169">
            <v>0</v>
          </cell>
          <cell r="P169">
            <v>6</v>
          </cell>
          <cell r="Q169" t="str">
            <v>CABINET</v>
          </cell>
          <cell r="R169">
            <v>0</v>
          </cell>
          <cell r="S169">
            <v>5.72</v>
          </cell>
          <cell r="T169">
            <v>5.72</v>
          </cell>
          <cell r="U169">
            <v>1</v>
          </cell>
        </row>
        <row r="170">
          <cell r="A170" t="str">
            <v>P9900561038 CU-UZL</v>
          </cell>
          <cell r="B170" t="str">
            <v>GS091029</v>
          </cell>
          <cell r="C170">
            <v>15</v>
          </cell>
          <cell r="D170" t="str">
            <v>GI092022</v>
          </cell>
          <cell r="E170">
            <v>20090430</v>
          </cell>
          <cell r="F170" t="str">
            <v>7848</v>
          </cell>
          <cell r="G170" t="str">
            <v>LM LIFTMATERIAL GMBH</v>
          </cell>
          <cell r="H170" t="str">
            <v>STOCK SALES</v>
          </cell>
          <cell r="I170">
            <v>1</v>
          </cell>
          <cell r="J170" t="str">
            <v>Apr-2009</v>
          </cell>
          <cell r="K170" t="str">
            <v>Apr-2009</v>
          </cell>
          <cell r="L170" t="str">
            <v>GF</v>
          </cell>
          <cell r="M170" t="str">
            <v>INVERTER</v>
          </cell>
          <cell r="N170" t="str">
            <v>PCS</v>
          </cell>
          <cell r="O170">
            <v>1</v>
          </cell>
          <cell r="P170">
            <v>3</v>
          </cell>
          <cell r="Q170" t="str">
            <v>CABINET</v>
          </cell>
          <cell r="R170">
            <v>0</v>
          </cell>
          <cell r="S170">
            <v>2.4075000000000002</v>
          </cell>
          <cell r="T170">
            <v>2.4075000000000002</v>
          </cell>
          <cell r="U170">
            <v>1</v>
          </cell>
        </row>
        <row r="171">
          <cell r="A171" t="str">
            <v>P9900561038 CU-UZL</v>
          </cell>
          <cell r="B171" t="str">
            <v>GS091028</v>
          </cell>
          <cell r="C171">
            <v>15</v>
          </cell>
          <cell r="D171" t="str">
            <v>GI092035</v>
          </cell>
          <cell r="E171">
            <v>20090430</v>
          </cell>
          <cell r="F171" t="str">
            <v>7848</v>
          </cell>
          <cell r="G171" t="str">
            <v>LM LIFTMATERIAL GMBH</v>
          </cell>
          <cell r="H171" t="str">
            <v>STOCK SALES</v>
          </cell>
          <cell r="I171">
            <v>1</v>
          </cell>
          <cell r="J171" t="str">
            <v>Apr-2009</v>
          </cell>
          <cell r="K171" t="str">
            <v>Apr-2009</v>
          </cell>
          <cell r="L171" t="str">
            <v>GF</v>
          </cell>
          <cell r="M171" t="str">
            <v>INVERTER</v>
          </cell>
          <cell r="N171" t="str">
            <v>PCS</v>
          </cell>
          <cell r="O171">
            <v>1</v>
          </cell>
          <cell r="P171">
            <v>3</v>
          </cell>
          <cell r="Q171" t="str">
            <v>CABINET</v>
          </cell>
          <cell r="R171">
            <v>0</v>
          </cell>
          <cell r="S171">
            <v>2.5188000000000001</v>
          </cell>
          <cell r="T171">
            <v>2.5188000000000001</v>
          </cell>
          <cell r="U171">
            <v>1</v>
          </cell>
        </row>
        <row r="172">
          <cell r="A172" t="str">
            <v>P9900561038 MEHRPREIS PRO M</v>
          </cell>
          <cell r="B172" t="str">
            <v>GS091029</v>
          </cell>
          <cell r="C172">
            <v>5</v>
          </cell>
          <cell r="D172" t="str">
            <v>GI092022</v>
          </cell>
          <cell r="E172">
            <v>20090430</v>
          </cell>
          <cell r="F172" t="str">
            <v>7848</v>
          </cell>
          <cell r="G172" t="str">
            <v>LM LIFTMATERIAL GMBH</v>
          </cell>
          <cell r="H172" t="str">
            <v>STOCK SALES</v>
          </cell>
          <cell r="I172">
            <v>3</v>
          </cell>
          <cell r="J172" t="str">
            <v>Apr-2009</v>
          </cell>
          <cell r="K172" t="str">
            <v>Apr-2009</v>
          </cell>
          <cell r="L172" t="str">
            <v>GF</v>
          </cell>
          <cell r="M172" t="str">
            <v>INVERTER</v>
          </cell>
          <cell r="N172" t="str">
            <v>PCS</v>
          </cell>
          <cell r="O172">
            <v>3</v>
          </cell>
          <cell r="P172">
            <v>1</v>
          </cell>
          <cell r="Q172" t="str">
            <v>CABINET</v>
          </cell>
          <cell r="R172">
            <v>0</v>
          </cell>
          <cell r="S172">
            <v>0.51</v>
          </cell>
          <cell r="T172">
            <v>5.0999999999999996</v>
          </cell>
          <cell r="U172">
            <v>10</v>
          </cell>
        </row>
        <row r="173">
          <cell r="A173" t="str">
            <v>P9900561038 MEHRPREIS PRO M</v>
          </cell>
          <cell r="B173" t="str">
            <v>GS091028</v>
          </cell>
          <cell r="C173">
            <v>5</v>
          </cell>
          <cell r="D173" t="str">
            <v>GI092035</v>
          </cell>
          <cell r="E173">
            <v>20090430</v>
          </cell>
          <cell r="F173" t="str">
            <v>7848</v>
          </cell>
          <cell r="G173" t="str">
            <v>LM LIFTMATERIAL GMBH</v>
          </cell>
          <cell r="H173" t="str">
            <v>STOCK SALES</v>
          </cell>
          <cell r="I173">
            <v>3</v>
          </cell>
          <cell r="J173" t="str">
            <v>Apr-2009</v>
          </cell>
          <cell r="K173" t="str">
            <v>Apr-2009</v>
          </cell>
          <cell r="L173" t="str">
            <v>GF</v>
          </cell>
          <cell r="M173" t="str">
            <v>INVERTER</v>
          </cell>
          <cell r="N173" t="str">
            <v>PCS</v>
          </cell>
          <cell r="O173">
            <v>3</v>
          </cell>
          <cell r="P173">
            <v>1</v>
          </cell>
          <cell r="Q173" t="str">
            <v>CABINET</v>
          </cell>
          <cell r="R173">
            <v>0</v>
          </cell>
          <cell r="S173">
            <v>0.51</v>
          </cell>
          <cell r="T173">
            <v>5.0999999999999996</v>
          </cell>
          <cell r="U173">
            <v>10</v>
          </cell>
        </row>
        <row r="174">
          <cell r="A174" t="str">
            <v>P9900561039</v>
          </cell>
          <cell r="B174" t="str">
            <v>GS091106</v>
          </cell>
          <cell r="C174">
            <v>9</v>
          </cell>
          <cell r="D174" t="str">
            <v>GI092036</v>
          </cell>
          <cell r="E174">
            <v>20090430</v>
          </cell>
          <cell r="F174" t="str">
            <v>7848</v>
          </cell>
          <cell r="G174" t="str">
            <v>LM LIFTMATERIAL GMBH</v>
          </cell>
          <cell r="H174" t="str">
            <v>STOCK SALES</v>
          </cell>
          <cell r="I174">
            <v>0</v>
          </cell>
          <cell r="J174" t="str">
            <v>Apr-2009</v>
          </cell>
          <cell r="K174" t="str">
            <v>Apr-2009</v>
          </cell>
          <cell r="L174" t="str">
            <v>GF</v>
          </cell>
          <cell r="M174" t="str">
            <v>INVERTER</v>
          </cell>
          <cell r="N174" t="str">
            <v>PCS</v>
          </cell>
          <cell r="O174">
            <v>0</v>
          </cell>
          <cell r="P174">
            <v>6</v>
          </cell>
          <cell r="Q174" t="str">
            <v>CABINET</v>
          </cell>
          <cell r="R174">
            <v>0</v>
          </cell>
          <cell r="S174">
            <v>5.72</v>
          </cell>
          <cell r="T174">
            <v>5.72</v>
          </cell>
          <cell r="U174">
            <v>1</v>
          </cell>
        </row>
        <row r="175">
          <cell r="A175" t="str">
            <v>P9900561039 CU-UZL</v>
          </cell>
          <cell r="B175" t="str">
            <v>GS091106</v>
          </cell>
          <cell r="C175">
            <v>13</v>
          </cell>
          <cell r="D175" t="str">
            <v>GI092036</v>
          </cell>
          <cell r="E175">
            <v>20090430</v>
          </cell>
          <cell r="F175" t="str">
            <v>7848</v>
          </cell>
          <cell r="G175" t="str">
            <v>LM LIFTMATERIAL GMBH</v>
          </cell>
          <cell r="H175" t="str">
            <v>STOCK SALES</v>
          </cell>
          <cell r="I175">
            <v>5</v>
          </cell>
          <cell r="J175" t="str">
            <v>Apr-2009</v>
          </cell>
          <cell r="K175" t="str">
            <v>Apr-2009</v>
          </cell>
          <cell r="L175" t="str">
            <v>GF</v>
          </cell>
          <cell r="M175" t="str">
            <v>INVERTER</v>
          </cell>
          <cell r="N175" t="str">
            <v>PCS</v>
          </cell>
          <cell r="O175">
            <v>5</v>
          </cell>
          <cell r="P175">
            <v>2</v>
          </cell>
          <cell r="Q175" t="str">
            <v>CABINET</v>
          </cell>
          <cell r="R175">
            <v>0</v>
          </cell>
          <cell r="S175">
            <v>1.7323</v>
          </cell>
          <cell r="T175">
            <v>1.7323</v>
          </cell>
          <cell r="U175">
            <v>1</v>
          </cell>
        </row>
        <row r="176">
          <cell r="A176" t="str">
            <v>P9900561039 MEHRPREIS PRO M</v>
          </cell>
          <cell r="B176" t="str">
            <v>GS091106</v>
          </cell>
          <cell r="C176">
            <v>10</v>
          </cell>
          <cell r="D176" t="str">
            <v>GI092036</v>
          </cell>
          <cell r="E176">
            <v>20090430</v>
          </cell>
          <cell r="F176" t="str">
            <v>7848</v>
          </cell>
          <cell r="G176" t="str">
            <v>LM LIFTMATERIAL GMBH</v>
          </cell>
          <cell r="H176" t="str">
            <v>STOCK SALES</v>
          </cell>
          <cell r="I176">
            <v>0</v>
          </cell>
          <cell r="J176" t="str">
            <v>Apr-2009</v>
          </cell>
          <cell r="K176" t="str">
            <v>Apr-2009</v>
          </cell>
          <cell r="L176" t="str">
            <v>GF</v>
          </cell>
          <cell r="M176" t="str">
            <v>INVERTER</v>
          </cell>
          <cell r="N176" t="str">
            <v>PCS</v>
          </cell>
          <cell r="O176">
            <v>0</v>
          </cell>
          <cell r="P176">
            <v>1</v>
          </cell>
          <cell r="Q176" t="str">
            <v>CABINET</v>
          </cell>
          <cell r="R176">
            <v>0</v>
          </cell>
          <cell r="S176">
            <v>0.51</v>
          </cell>
          <cell r="T176">
            <v>5.61</v>
          </cell>
          <cell r="U176">
            <v>11</v>
          </cell>
        </row>
        <row r="177">
          <cell r="A177" t="str">
            <v>P9900561040</v>
          </cell>
          <cell r="B177" t="str">
            <v>GS090573</v>
          </cell>
          <cell r="C177">
            <v>9</v>
          </cell>
          <cell r="D177" t="str">
            <v>GI092006</v>
          </cell>
          <cell r="E177">
            <v>20090430</v>
          </cell>
          <cell r="F177" t="str">
            <v>7848</v>
          </cell>
          <cell r="G177" t="str">
            <v>LM LIFTMATERIAL GMBH</v>
          </cell>
          <cell r="H177" t="str">
            <v>STOCK SALES</v>
          </cell>
          <cell r="I177">
            <v>2</v>
          </cell>
          <cell r="J177" t="str">
            <v>Apr-2009</v>
          </cell>
          <cell r="K177" t="str">
            <v>Apr-2009</v>
          </cell>
          <cell r="L177" t="str">
            <v>GF</v>
          </cell>
          <cell r="M177" t="str">
            <v>INVERTER</v>
          </cell>
          <cell r="N177" t="str">
            <v>PCS</v>
          </cell>
          <cell r="O177">
            <v>0</v>
          </cell>
          <cell r="P177">
            <v>6</v>
          </cell>
          <cell r="Q177" t="str">
            <v>CABINET</v>
          </cell>
          <cell r="R177">
            <v>0</v>
          </cell>
          <cell r="S177">
            <v>5.7233000000000001</v>
          </cell>
          <cell r="T177">
            <v>5.7233000000000001</v>
          </cell>
          <cell r="U177">
            <v>1</v>
          </cell>
        </row>
        <row r="178">
          <cell r="A178" t="str">
            <v>P9900561040</v>
          </cell>
          <cell r="B178" t="str">
            <v>GS090572</v>
          </cell>
          <cell r="C178">
            <v>9</v>
          </cell>
          <cell r="D178" t="str">
            <v>GI092020</v>
          </cell>
          <cell r="E178">
            <v>20090430</v>
          </cell>
          <cell r="F178" t="str">
            <v>7848</v>
          </cell>
          <cell r="G178" t="str">
            <v>LM LIFTMATERIAL GMBH</v>
          </cell>
          <cell r="H178" t="str">
            <v>STOCK SALES</v>
          </cell>
          <cell r="I178">
            <v>1</v>
          </cell>
          <cell r="J178" t="str">
            <v>Apr-2009</v>
          </cell>
          <cell r="K178" t="str">
            <v>Apr-2009</v>
          </cell>
          <cell r="L178" t="str">
            <v>GF</v>
          </cell>
          <cell r="M178" t="str">
            <v>INVERTER</v>
          </cell>
          <cell r="N178" t="str">
            <v>PCS</v>
          </cell>
          <cell r="O178">
            <v>0</v>
          </cell>
          <cell r="P178">
            <v>6</v>
          </cell>
          <cell r="Q178" t="str">
            <v>CABINET</v>
          </cell>
          <cell r="R178">
            <v>0</v>
          </cell>
          <cell r="S178">
            <v>5.7233000000000001</v>
          </cell>
          <cell r="T178">
            <v>5.7233000000000001</v>
          </cell>
          <cell r="U178">
            <v>1</v>
          </cell>
        </row>
        <row r="179">
          <cell r="A179" t="str">
            <v>P9900561040 CU-UZL</v>
          </cell>
          <cell r="B179" t="str">
            <v>GS090976</v>
          </cell>
          <cell r="C179">
            <v>3</v>
          </cell>
          <cell r="D179" t="str">
            <v>GI092001</v>
          </cell>
          <cell r="E179">
            <v>20090430</v>
          </cell>
          <cell r="F179" t="str">
            <v>7848</v>
          </cell>
          <cell r="G179" t="str">
            <v>LM LIFTMATERIAL GMBH</v>
          </cell>
          <cell r="H179" t="str">
            <v>STOCK SALES</v>
          </cell>
          <cell r="I179">
            <v>6</v>
          </cell>
          <cell r="J179" t="str">
            <v>Apr-2009</v>
          </cell>
          <cell r="K179" t="str">
            <v>Apr-2009</v>
          </cell>
          <cell r="L179" t="str">
            <v>GF</v>
          </cell>
          <cell r="M179" t="str">
            <v>INVERTER</v>
          </cell>
          <cell r="N179" t="str">
            <v>PCS</v>
          </cell>
          <cell r="O179">
            <v>5</v>
          </cell>
          <cell r="P179">
            <v>2</v>
          </cell>
          <cell r="Q179" t="str">
            <v>CABINET</v>
          </cell>
          <cell r="R179">
            <v>0</v>
          </cell>
          <cell r="S179">
            <v>1.3347</v>
          </cell>
          <cell r="T179">
            <v>1.3347</v>
          </cell>
          <cell r="U179">
            <v>1</v>
          </cell>
        </row>
        <row r="180">
          <cell r="A180" t="str">
            <v>P9900561040 CU-UZL</v>
          </cell>
          <cell r="B180" t="str">
            <v>GS090573</v>
          </cell>
          <cell r="C180">
            <v>13</v>
          </cell>
          <cell r="D180" t="str">
            <v>GI092006</v>
          </cell>
          <cell r="E180">
            <v>20090430</v>
          </cell>
          <cell r="F180" t="str">
            <v>7848</v>
          </cell>
          <cell r="G180" t="str">
            <v>LM LIFTMATERIAL GMBH</v>
          </cell>
          <cell r="H180" t="str">
            <v>STOCK SALES</v>
          </cell>
          <cell r="I180">
            <v>6</v>
          </cell>
          <cell r="J180" t="str">
            <v>Apr-2009</v>
          </cell>
          <cell r="K180" t="str">
            <v>Apr-2009</v>
          </cell>
          <cell r="L180" t="str">
            <v>GF</v>
          </cell>
          <cell r="M180" t="str">
            <v>INVERTER</v>
          </cell>
          <cell r="N180" t="str">
            <v>PCS</v>
          </cell>
          <cell r="O180">
            <v>5</v>
          </cell>
          <cell r="P180">
            <v>2</v>
          </cell>
          <cell r="Q180" t="str">
            <v>CABINET</v>
          </cell>
          <cell r="R180">
            <v>0</v>
          </cell>
          <cell r="S180">
            <v>1.5426</v>
          </cell>
          <cell r="T180">
            <v>1.5426</v>
          </cell>
          <cell r="U180">
            <v>1</v>
          </cell>
        </row>
        <row r="181">
          <cell r="A181" t="str">
            <v>P9900561040 CU-UZL</v>
          </cell>
          <cell r="B181" t="str">
            <v>GS090572</v>
          </cell>
          <cell r="C181">
            <v>13</v>
          </cell>
          <cell r="D181" t="str">
            <v>GI092020</v>
          </cell>
          <cell r="E181">
            <v>20090430</v>
          </cell>
          <cell r="F181" t="str">
            <v>7848</v>
          </cell>
          <cell r="G181" t="str">
            <v>LM LIFTMATERIAL GMBH</v>
          </cell>
          <cell r="H181" t="str">
            <v>STOCK SALES</v>
          </cell>
          <cell r="I181">
            <v>5</v>
          </cell>
          <cell r="J181" t="str">
            <v>Apr-2009</v>
          </cell>
          <cell r="K181" t="str">
            <v>Apr-2009</v>
          </cell>
          <cell r="L181" t="str">
            <v>GF</v>
          </cell>
          <cell r="M181" t="str">
            <v>INVERTER</v>
          </cell>
          <cell r="N181" t="str">
            <v>PCS</v>
          </cell>
          <cell r="O181">
            <v>5</v>
          </cell>
          <cell r="P181">
            <v>2</v>
          </cell>
          <cell r="Q181" t="str">
            <v>CABINET</v>
          </cell>
          <cell r="R181">
            <v>0</v>
          </cell>
          <cell r="S181">
            <v>1.5426</v>
          </cell>
          <cell r="T181">
            <v>1.5426</v>
          </cell>
          <cell r="U181">
            <v>1</v>
          </cell>
        </row>
        <row r="182">
          <cell r="A182" t="str">
            <v>P9900561040 CU-UZL</v>
          </cell>
          <cell r="B182" t="str">
            <v>GS090975</v>
          </cell>
          <cell r="C182">
            <v>3</v>
          </cell>
          <cell r="D182" t="str">
            <v>GI092032</v>
          </cell>
          <cell r="E182">
            <v>20090430</v>
          </cell>
          <cell r="F182" t="str">
            <v>7848</v>
          </cell>
          <cell r="G182" t="str">
            <v>LM LIFTMATERIAL GMBH</v>
          </cell>
          <cell r="H182" t="str">
            <v>STOCK SALES</v>
          </cell>
          <cell r="I182">
            <v>4</v>
          </cell>
          <cell r="J182" t="str">
            <v>Apr-2009</v>
          </cell>
          <cell r="K182" t="str">
            <v>Apr-2009</v>
          </cell>
          <cell r="L182" t="str">
            <v>GF</v>
          </cell>
          <cell r="M182" t="str">
            <v>INVERTER</v>
          </cell>
          <cell r="N182" t="str">
            <v>PCS</v>
          </cell>
          <cell r="O182">
            <v>5</v>
          </cell>
          <cell r="P182">
            <v>2</v>
          </cell>
          <cell r="Q182" t="str">
            <v>CABINET</v>
          </cell>
          <cell r="R182">
            <v>0</v>
          </cell>
          <cell r="S182">
            <v>1.5426</v>
          </cell>
          <cell r="T182">
            <v>1.5426</v>
          </cell>
          <cell r="U182">
            <v>1</v>
          </cell>
        </row>
        <row r="183">
          <cell r="A183" t="str">
            <v>P9900561040 MEHRPREIS PRO M</v>
          </cell>
          <cell r="B183" t="str">
            <v>GS090573</v>
          </cell>
          <cell r="C183">
            <v>10</v>
          </cell>
          <cell r="D183" t="str">
            <v>GI092006</v>
          </cell>
          <cell r="E183">
            <v>20090430</v>
          </cell>
          <cell r="F183" t="str">
            <v>7848</v>
          </cell>
          <cell r="G183" t="str">
            <v>LM LIFTMATERIAL GMBH</v>
          </cell>
          <cell r="H183" t="str">
            <v>STOCK SALES</v>
          </cell>
          <cell r="I183">
            <v>29</v>
          </cell>
          <cell r="J183" t="str">
            <v>Apr-2009</v>
          </cell>
          <cell r="K183" t="str">
            <v>Apr-2009</v>
          </cell>
          <cell r="L183" t="str">
            <v>GF</v>
          </cell>
          <cell r="M183" t="str">
            <v>INVERTER</v>
          </cell>
          <cell r="N183" t="str">
            <v>PCS</v>
          </cell>
          <cell r="O183">
            <v>1</v>
          </cell>
          <cell r="P183">
            <v>1</v>
          </cell>
          <cell r="Q183" t="str">
            <v>CABINET</v>
          </cell>
          <cell r="R183">
            <v>0</v>
          </cell>
          <cell r="S183">
            <v>0.51</v>
          </cell>
          <cell r="T183">
            <v>7.14</v>
          </cell>
          <cell r="U183">
            <v>14</v>
          </cell>
        </row>
        <row r="184">
          <cell r="A184" t="str">
            <v>P9900561040 MEHRPREIS PRO M</v>
          </cell>
          <cell r="B184" t="str">
            <v>GS090572</v>
          </cell>
          <cell r="C184">
            <v>10</v>
          </cell>
          <cell r="D184" t="str">
            <v>GI092020</v>
          </cell>
          <cell r="E184">
            <v>20090430</v>
          </cell>
          <cell r="F184" t="str">
            <v>7848</v>
          </cell>
          <cell r="G184" t="str">
            <v>LM LIFTMATERIAL GMBH</v>
          </cell>
          <cell r="H184" t="str">
            <v>STOCK SALES</v>
          </cell>
          <cell r="I184">
            <v>15</v>
          </cell>
          <cell r="J184" t="str">
            <v>Apr-2009</v>
          </cell>
          <cell r="K184" t="str">
            <v>Apr-2009</v>
          </cell>
          <cell r="L184" t="str">
            <v>GF</v>
          </cell>
          <cell r="M184" t="str">
            <v>INVERTER</v>
          </cell>
          <cell r="N184" t="str">
            <v>PCS</v>
          </cell>
          <cell r="O184">
            <v>1</v>
          </cell>
          <cell r="P184">
            <v>1</v>
          </cell>
          <cell r="Q184" t="str">
            <v>CABINET</v>
          </cell>
          <cell r="R184">
            <v>0</v>
          </cell>
          <cell r="S184">
            <v>0.51</v>
          </cell>
          <cell r="T184">
            <v>7.14</v>
          </cell>
          <cell r="U184">
            <v>14</v>
          </cell>
        </row>
        <row r="185">
          <cell r="A185" t="str">
            <v>P9900561041</v>
          </cell>
          <cell r="B185" t="str">
            <v>GS090935</v>
          </cell>
          <cell r="C185">
            <v>14</v>
          </cell>
          <cell r="D185" t="str">
            <v>GI091945</v>
          </cell>
          <cell r="E185">
            <v>20090429</v>
          </cell>
          <cell r="F185" t="str">
            <v>7848</v>
          </cell>
          <cell r="G185" t="str">
            <v>LM LIFTMATERIAL GMBH</v>
          </cell>
          <cell r="H185" t="str">
            <v>STOCK SALES</v>
          </cell>
          <cell r="I185">
            <v>0</v>
          </cell>
          <cell r="J185" t="str">
            <v>Apr-2009</v>
          </cell>
          <cell r="K185" t="str">
            <v>Apr-2009</v>
          </cell>
          <cell r="L185" t="str">
            <v>GF</v>
          </cell>
          <cell r="M185" t="str">
            <v>INVERTER</v>
          </cell>
          <cell r="N185" t="str">
            <v>PCS</v>
          </cell>
          <cell r="O185">
            <v>0</v>
          </cell>
          <cell r="P185">
            <v>6</v>
          </cell>
          <cell r="Q185" t="str">
            <v>CABINET</v>
          </cell>
          <cell r="R185">
            <v>0</v>
          </cell>
          <cell r="S185">
            <v>5.79</v>
          </cell>
          <cell r="T185">
            <v>5.79</v>
          </cell>
          <cell r="U185">
            <v>1</v>
          </cell>
        </row>
        <row r="186">
          <cell r="A186" t="str">
            <v>P9900561041</v>
          </cell>
          <cell r="B186" t="str">
            <v>GS091044</v>
          </cell>
          <cell r="C186">
            <v>14</v>
          </cell>
          <cell r="D186" t="str">
            <v>GI091959</v>
          </cell>
          <cell r="E186">
            <v>20090430</v>
          </cell>
          <cell r="F186" t="str">
            <v>7848</v>
          </cell>
          <cell r="G186" t="str">
            <v>LM LIFTMATERIAL GMBH</v>
          </cell>
          <cell r="H186" t="str">
            <v>STOCK SALES</v>
          </cell>
          <cell r="I186">
            <v>0</v>
          </cell>
          <cell r="J186" t="str">
            <v>Apr-2009</v>
          </cell>
          <cell r="K186" t="str">
            <v>Apr-2009</v>
          </cell>
          <cell r="L186" t="str">
            <v>GF</v>
          </cell>
          <cell r="M186" t="str">
            <v>INVERTER</v>
          </cell>
          <cell r="N186" t="str">
            <v>PCS</v>
          </cell>
          <cell r="O186">
            <v>0</v>
          </cell>
          <cell r="P186">
            <v>6</v>
          </cell>
          <cell r="Q186" t="str">
            <v>CABINET</v>
          </cell>
          <cell r="R186">
            <v>0</v>
          </cell>
          <cell r="S186">
            <v>5.79</v>
          </cell>
          <cell r="T186">
            <v>5.79</v>
          </cell>
          <cell r="U186">
            <v>1</v>
          </cell>
        </row>
        <row r="187">
          <cell r="A187" t="str">
            <v>P9900561041</v>
          </cell>
          <cell r="B187" t="str">
            <v>GS091007</v>
          </cell>
          <cell r="C187">
            <v>14</v>
          </cell>
          <cell r="D187" t="str">
            <v>GI091990</v>
          </cell>
          <cell r="E187">
            <v>20090430</v>
          </cell>
          <cell r="F187" t="str">
            <v>7848</v>
          </cell>
          <cell r="G187" t="str">
            <v>LM LIFTMATERIAL GMBH</v>
          </cell>
          <cell r="H187" t="str">
            <v>STOCK SALES</v>
          </cell>
          <cell r="I187">
            <v>0</v>
          </cell>
          <cell r="J187" t="str">
            <v>Apr-2009</v>
          </cell>
          <cell r="K187" t="str">
            <v>Apr-2009</v>
          </cell>
          <cell r="L187" t="str">
            <v>GF</v>
          </cell>
          <cell r="M187" t="str">
            <v>INVERTER</v>
          </cell>
          <cell r="N187" t="str">
            <v>PCS</v>
          </cell>
          <cell r="O187">
            <v>0</v>
          </cell>
          <cell r="P187">
            <v>6</v>
          </cell>
          <cell r="Q187" t="str">
            <v>CABINET</v>
          </cell>
          <cell r="R187">
            <v>0</v>
          </cell>
          <cell r="S187">
            <v>5.79</v>
          </cell>
          <cell r="T187">
            <v>5.79</v>
          </cell>
          <cell r="U187">
            <v>1</v>
          </cell>
        </row>
        <row r="188">
          <cell r="A188" t="str">
            <v>P9900561041</v>
          </cell>
          <cell r="B188" t="str">
            <v>GS090898</v>
          </cell>
          <cell r="C188">
            <v>14</v>
          </cell>
          <cell r="D188" t="str">
            <v>GI092015</v>
          </cell>
          <cell r="E188">
            <v>20090430</v>
          </cell>
          <cell r="F188" t="str">
            <v>7848</v>
          </cell>
          <cell r="G188" t="str">
            <v>LM LIFTMATERIAL GMBH</v>
          </cell>
          <cell r="H188" t="str">
            <v>STOCK SALES</v>
          </cell>
          <cell r="I188">
            <v>0</v>
          </cell>
          <cell r="J188" t="str">
            <v>Apr-2009</v>
          </cell>
          <cell r="K188" t="str">
            <v>Apr-2009</v>
          </cell>
          <cell r="L188" t="str">
            <v>GF</v>
          </cell>
          <cell r="M188" t="str">
            <v>INVERTER</v>
          </cell>
          <cell r="N188" t="str">
            <v>PCS</v>
          </cell>
          <cell r="O188">
            <v>0</v>
          </cell>
          <cell r="P188">
            <v>6</v>
          </cell>
          <cell r="Q188" t="str">
            <v>CABINET</v>
          </cell>
          <cell r="R188">
            <v>0</v>
          </cell>
          <cell r="S188">
            <v>5.79</v>
          </cell>
          <cell r="T188">
            <v>5.79</v>
          </cell>
          <cell r="U188">
            <v>1</v>
          </cell>
        </row>
        <row r="189">
          <cell r="A189" t="str">
            <v>P9900561041</v>
          </cell>
          <cell r="B189" t="str">
            <v>GS091006</v>
          </cell>
          <cell r="C189">
            <v>14</v>
          </cell>
          <cell r="D189" t="str">
            <v>GI092027</v>
          </cell>
          <cell r="E189">
            <v>20090430</v>
          </cell>
          <cell r="F189" t="str">
            <v>7848</v>
          </cell>
          <cell r="G189" t="str">
            <v>LM LIFTMATERIAL GMBH</v>
          </cell>
          <cell r="H189" t="str">
            <v>STOCK SALES</v>
          </cell>
          <cell r="I189">
            <v>0</v>
          </cell>
          <cell r="J189" t="str">
            <v>Apr-2009</v>
          </cell>
          <cell r="K189" t="str">
            <v>Apr-2009</v>
          </cell>
          <cell r="L189" t="str">
            <v>GF</v>
          </cell>
          <cell r="M189" t="str">
            <v>INVERTER</v>
          </cell>
          <cell r="N189" t="str">
            <v>PCS</v>
          </cell>
          <cell r="O189">
            <v>0</v>
          </cell>
          <cell r="P189">
            <v>6</v>
          </cell>
          <cell r="Q189" t="str">
            <v>CABINET</v>
          </cell>
          <cell r="R189">
            <v>0</v>
          </cell>
          <cell r="S189">
            <v>5.79</v>
          </cell>
          <cell r="T189">
            <v>5.79</v>
          </cell>
          <cell r="U189">
            <v>1</v>
          </cell>
        </row>
        <row r="190">
          <cell r="A190" t="str">
            <v>P9900561041 CU-UZL</v>
          </cell>
          <cell r="B190" t="str">
            <v>GS090935</v>
          </cell>
          <cell r="C190">
            <v>11</v>
          </cell>
          <cell r="D190" t="str">
            <v>GI091945</v>
          </cell>
          <cell r="E190">
            <v>20090429</v>
          </cell>
          <cell r="F190" t="str">
            <v>7848</v>
          </cell>
          <cell r="G190" t="str">
            <v>LM LIFTMATERIAL GMBH</v>
          </cell>
          <cell r="H190" t="str">
            <v>STOCK SALES</v>
          </cell>
          <cell r="I190">
            <v>0</v>
          </cell>
          <cell r="J190" t="str">
            <v>Apr-2009</v>
          </cell>
          <cell r="K190" t="str">
            <v>Apr-2009</v>
          </cell>
          <cell r="L190" t="str">
            <v>GF</v>
          </cell>
          <cell r="M190" t="str">
            <v>INVERTER</v>
          </cell>
          <cell r="N190" t="str">
            <v>PCS</v>
          </cell>
          <cell r="O190">
            <v>0</v>
          </cell>
          <cell r="P190">
            <v>8</v>
          </cell>
          <cell r="Q190" t="str">
            <v>CABINET</v>
          </cell>
          <cell r="R190">
            <v>0</v>
          </cell>
          <cell r="S190">
            <v>1.1200000000000001</v>
          </cell>
          <cell r="T190">
            <v>1.1200000000000001</v>
          </cell>
          <cell r="U190">
            <v>1</v>
          </cell>
        </row>
        <row r="191">
          <cell r="A191" t="str">
            <v>P9900561041 CU-UZL</v>
          </cell>
          <cell r="B191" t="str">
            <v>GS091044</v>
          </cell>
          <cell r="C191">
            <v>11</v>
          </cell>
          <cell r="D191" t="str">
            <v>GI091959</v>
          </cell>
          <cell r="E191">
            <v>20090430</v>
          </cell>
          <cell r="F191" t="str">
            <v>7848</v>
          </cell>
          <cell r="G191" t="str">
            <v>LM LIFTMATERIAL GMBH</v>
          </cell>
          <cell r="H191" t="str">
            <v>STOCK SALES</v>
          </cell>
          <cell r="I191">
            <v>0</v>
          </cell>
          <cell r="J191" t="str">
            <v>Apr-2009</v>
          </cell>
          <cell r="K191" t="str">
            <v>Apr-2009</v>
          </cell>
          <cell r="L191" t="str">
            <v>GF</v>
          </cell>
          <cell r="M191" t="str">
            <v>INVERTER</v>
          </cell>
          <cell r="N191" t="str">
            <v>PCS</v>
          </cell>
          <cell r="O191">
            <v>0</v>
          </cell>
          <cell r="P191">
            <v>8</v>
          </cell>
          <cell r="Q191" t="str">
            <v>CABINET</v>
          </cell>
          <cell r="R191">
            <v>0</v>
          </cell>
          <cell r="S191">
            <v>3.88</v>
          </cell>
          <cell r="T191">
            <v>3.88</v>
          </cell>
          <cell r="U191">
            <v>1</v>
          </cell>
        </row>
        <row r="192">
          <cell r="A192" t="str">
            <v>P9900561041 CU-UZL</v>
          </cell>
          <cell r="B192" t="str">
            <v>GS091007</v>
          </cell>
          <cell r="C192">
            <v>11</v>
          </cell>
          <cell r="D192" t="str">
            <v>GI091990</v>
          </cell>
          <cell r="E192">
            <v>20090430</v>
          </cell>
          <cell r="F192" t="str">
            <v>7848</v>
          </cell>
          <cell r="G192" t="str">
            <v>LM LIFTMATERIAL GMBH</v>
          </cell>
          <cell r="H192" t="str">
            <v>STOCK SALES</v>
          </cell>
          <cell r="I192">
            <v>0</v>
          </cell>
          <cell r="J192" t="str">
            <v>Apr-2009</v>
          </cell>
          <cell r="K192" t="str">
            <v>Apr-2009</v>
          </cell>
          <cell r="L192" t="str">
            <v>GF</v>
          </cell>
          <cell r="M192" t="str">
            <v>INVERTER</v>
          </cell>
          <cell r="N192" t="str">
            <v>PCS</v>
          </cell>
          <cell r="O192">
            <v>0</v>
          </cell>
          <cell r="P192">
            <v>8</v>
          </cell>
          <cell r="Q192" t="str">
            <v>CABINET</v>
          </cell>
          <cell r="R192">
            <v>0</v>
          </cell>
          <cell r="S192">
            <v>7.9</v>
          </cell>
          <cell r="T192">
            <v>7.9</v>
          </cell>
          <cell r="U192">
            <v>1</v>
          </cell>
        </row>
        <row r="193">
          <cell r="A193" t="str">
            <v>P9900561041 CU-UZL</v>
          </cell>
          <cell r="B193" t="str">
            <v>GS090898</v>
          </cell>
          <cell r="C193">
            <v>11</v>
          </cell>
          <cell r="D193" t="str">
            <v>GI092015</v>
          </cell>
          <cell r="E193">
            <v>20090430</v>
          </cell>
          <cell r="F193" t="str">
            <v>7848</v>
          </cell>
          <cell r="G193" t="str">
            <v>LM LIFTMATERIAL GMBH</v>
          </cell>
          <cell r="H193" t="str">
            <v>STOCK SALES</v>
          </cell>
          <cell r="I193">
            <v>0</v>
          </cell>
          <cell r="J193" t="str">
            <v>Apr-2009</v>
          </cell>
          <cell r="K193" t="str">
            <v>Apr-2009</v>
          </cell>
          <cell r="L193" t="str">
            <v>GF</v>
          </cell>
          <cell r="M193" t="str">
            <v>INVERTER</v>
          </cell>
          <cell r="N193" t="str">
            <v>PCS</v>
          </cell>
          <cell r="O193">
            <v>0</v>
          </cell>
          <cell r="P193">
            <v>8</v>
          </cell>
          <cell r="Q193" t="str">
            <v>CABINET</v>
          </cell>
          <cell r="R193">
            <v>0</v>
          </cell>
          <cell r="S193">
            <v>1.1000000000000001</v>
          </cell>
          <cell r="T193">
            <v>1.1000000000000001</v>
          </cell>
          <cell r="U193">
            <v>1</v>
          </cell>
        </row>
        <row r="194">
          <cell r="A194" t="str">
            <v>P9900561041 CU-UZL</v>
          </cell>
          <cell r="B194" t="str">
            <v>GS091006</v>
          </cell>
          <cell r="C194">
            <v>11</v>
          </cell>
          <cell r="D194" t="str">
            <v>GI092027</v>
          </cell>
          <cell r="E194">
            <v>20090430</v>
          </cell>
          <cell r="F194" t="str">
            <v>7848</v>
          </cell>
          <cell r="G194" t="str">
            <v>LM LIFTMATERIAL GMBH</v>
          </cell>
          <cell r="H194" t="str">
            <v>STOCK SALES</v>
          </cell>
          <cell r="I194">
            <v>0</v>
          </cell>
          <cell r="J194" t="str">
            <v>Apr-2009</v>
          </cell>
          <cell r="K194" t="str">
            <v>Apr-2009</v>
          </cell>
          <cell r="L194" t="str">
            <v>GF</v>
          </cell>
          <cell r="M194" t="str">
            <v>INVERTER</v>
          </cell>
          <cell r="N194" t="str">
            <v>PCS</v>
          </cell>
          <cell r="O194">
            <v>0</v>
          </cell>
          <cell r="P194">
            <v>8</v>
          </cell>
          <cell r="Q194" t="str">
            <v>CABINET</v>
          </cell>
          <cell r="R194">
            <v>0</v>
          </cell>
          <cell r="S194">
            <v>7.9</v>
          </cell>
          <cell r="T194">
            <v>7.9</v>
          </cell>
          <cell r="U194">
            <v>1</v>
          </cell>
        </row>
        <row r="195">
          <cell r="A195" t="str">
            <v>P9900561041 MEHRPREIS PRO M</v>
          </cell>
          <cell r="B195" t="str">
            <v>GS090935</v>
          </cell>
          <cell r="C195">
            <v>15</v>
          </cell>
          <cell r="D195" t="str">
            <v>GI091945</v>
          </cell>
          <cell r="E195">
            <v>20090429</v>
          </cell>
          <cell r="F195" t="str">
            <v>7848</v>
          </cell>
          <cell r="G195" t="str">
            <v>LM LIFTMATERIAL GMBH</v>
          </cell>
          <cell r="H195" t="str">
            <v>STOCK SALES</v>
          </cell>
          <cell r="I195">
            <v>0</v>
          </cell>
          <cell r="J195" t="str">
            <v>Apr-2009</v>
          </cell>
          <cell r="K195" t="str">
            <v>Apr-2009</v>
          </cell>
          <cell r="L195" t="str">
            <v>GF</v>
          </cell>
          <cell r="M195" t="str">
            <v>INVERTER</v>
          </cell>
          <cell r="N195" t="str">
            <v>PCS</v>
          </cell>
          <cell r="O195">
            <v>0</v>
          </cell>
          <cell r="P195">
            <v>1</v>
          </cell>
          <cell r="Q195" t="str">
            <v>CABINET</v>
          </cell>
          <cell r="R195">
            <v>0</v>
          </cell>
          <cell r="S195">
            <v>0.59</v>
          </cell>
          <cell r="T195">
            <v>1.77</v>
          </cell>
          <cell r="U195">
            <v>3</v>
          </cell>
        </row>
        <row r="196">
          <cell r="A196" t="str">
            <v>P9900561041 MEHRPREIS PRO M</v>
          </cell>
          <cell r="B196" t="str">
            <v>GS091044</v>
          </cell>
          <cell r="C196">
            <v>15</v>
          </cell>
          <cell r="D196" t="str">
            <v>GI091959</v>
          </cell>
          <cell r="E196">
            <v>20090430</v>
          </cell>
          <cell r="F196" t="str">
            <v>7848</v>
          </cell>
          <cell r="G196" t="str">
            <v>LM LIFTMATERIAL GMBH</v>
          </cell>
          <cell r="H196" t="str">
            <v>STOCK SALES</v>
          </cell>
          <cell r="I196">
            <v>0</v>
          </cell>
          <cell r="J196" t="str">
            <v>Apr-2009</v>
          </cell>
          <cell r="K196" t="str">
            <v>Apr-2009</v>
          </cell>
          <cell r="L196" t="str">
            <v>GF</v>
          </cell>
          <cell r="M196" t="str">
            <v>INVERTER</v>
          </cell>
          <cell r="N196" t="str">
            <v>PCS</v>
          </cell>
          <cell r="O196">
            <v>0</v>
          </cell>
          <cell r="P196">
            <v>1</v>
          </cell>
          <cell r="Q196" t="str">
            <v>CABINET</v>
          </cell>
          <cell r="R196">
            <v>0</v>
          </cell>
          <cell r="S196">
            <v>0.59</v>
          </cell>
          <cell r="T196">
            <v>5.9</v>
          </cell>
          <cell r="U196">
            <v>10</v>
          </cell>
        </row>
        <row r="197">
          <cell r="A197" t="str">
            <v>P9900561041 MEHRPREIS PRO M</v>
          </cell>
          <cell r="B197" t="str">
            <v>GS091007</v>
          </cell>
          <cell r="C197">
            <v>15</v>
          </cell>
          <cell r="D197" t="str">
            <v>GI091990</v>
          </cell>
          <cell r="E197">
            <v>20090430</v>
          </cell>
          <cell r="F197" t="str">
            <v>7848</v>
          </cell>
          <cell r="G197" t="str">
            <v>LM LIFTMATERIAL GMBH</v>
          </cell>
          <cell r="H197" t="str">
            <v>STOCK SALES</v>
          </cell>
          <cell r="I197">
            <v>0</v>
          </cell>
          <cell r="J197" t="str">
            <v>Apr-2009</v>
          </cell>
          <cell r="K197" t="str">
            <v>Apr-2009</v>
          </cell>
          <cell r="L197" t="str">
            <v>GF</v>
          </cell>
          <cell r="M197" t="str">
            <v>INVERTER</v>
          </cell>
          <cell r="N197" t="str">
            <v>PCS</v>
          </cell>
          <cell r="O197">
            <v>0</v>
          </cell>
          <cell r="P197">
            <v>1</v>
          </cell>
          <cell r="Q197" t="str">
            <v>CABINET</v>
          </cell>
          <cell r="R197">
            <v>0</v>
          </cell>
          <cell r="S197">
            <v>0.59</v>
          </cell>
          <cell r="T197">
            <v>12.39</v>
          </cell>
          <cell r="U197">
            <v>21</v>
          </cell>
        </row>
        <row r="198">
          <cell r="A198" t="str">
            <v>P9900561041 MEHRPREIS PRO M</v>
          </cell>
          <cell r="B198" t="str">
            <v>GS090898</v>
          </cell>
          <cell r="C198">
            <v>15</v>
          </cell>
          <cell r="D198" t="str">
            <v>GI092015</v>
          </cell>
          <cell r="E198">
            <v>20090430</v>
          </cell>
          <cell r="F198" t="str">
            <v>7848</v>
          </cell>
          <cell r="G198" t="str">
            <v>LM LIFTMATERIAL GMBH</v>
          </cell>
          <cell r="H198" t="str">
            <v>STOCK SALES</v>
          </cell>
          <cell r="I198">
            <v>0</v>
          </cell>
          <cell r="J198" t="str">
            <v>Apr-2009</v>
          </cell>
          <cell r="K198" t="str">
            <v>Apr-2009</v>
          </cell>
          <cell r="L198" t="str">
            <v>GF</v>
          </cell>
          <cell r="M198" t="str">
            <v>INVERTER</v>
          </cell>
          <cell r="N198" t="str">
            <v>PCS</v>
          </cell>
          <cell r="O198">
            <v>0</v>
          </cell>
          <cell r="P198">
            <v>1</v>
          </cell>
          <cell r="Q198" t="str">
            <v>CABINET</v>
          </cell>
          <cell r="R198">
            <v>0</v>
          </cell>
          <cell r="S198">
            <v>0.59</v>
          </cell>
          <cell r="T198">
            <v>1.77</v>
          </cell>
          <cell r="U198">
            <v>3</v>
          </cell>
        </row>
        <row r="199">
          <cell r="A199" t="str">
            <v>P9900561041 MEHRPREIS PRO M</v>
          </cell>
          <cell r="B199" t="str">
            <v>GS091006</v>
          </cell>
          <cell r="C199">
            <v>15</v>
          </cell>
          <cell r="D199" t="str">
            <v>GI092027</v>
          </cell>
          <cell r="E199">
            <v>20090430</v>
          </cell>
          <cell r="F199" t="str">
            <v>7848</v>
          </cell>
          <cell r="G199" t="str">
            <v>LM LIFTMATERIAL GMBH</v>
          </cell>
          <cell r="H199" t="str">
            <v>STOCK SALES</v>
          </cell>
          <cell r="I199">
            <v>0</v>
          </cell>
          <cell r="J199" t="str">
            <v>Apr-2009</v>
          </cell>
          <cell r="K199" t="str">
            <v>Apr-2009</v>
          </cell>
          <cell r="L199" t="str">
            <v>GF</v>
          </cell>
          <cell r="M199" t="str">
            <v>INVERTER</v>
          </cell>
          <cell r="N199" t="str">
            <v>PCS</v>
          </cell>
          <cell r="O199">
            <v>0</v>
          </cell>
          <cell r="P199">
            <v>1</v>
          </cell>
          <cell r="Q199" t="str">
            <v>CABINET</v>
          </cell>
          <cell r="R199">
            <v>0</v>
          </cell>
          <cell r="S199">
            <v>0.59</v>
          </cell>
          <cell r="T199">
            <v>12.39</v>
          </cell>
          <cell r="U199">
            <v>21</v>
          </cell>
        </row>
        <row r="200">
          <cell r="A200" t="str">
            <v>P9900561042</v>
          </cell>
          <cell r="B200" t="str">
            <v>GS090976</v>
          </cell>
          <cell r="C200">
            <v>1</v>
          </cell>
          <cell r="D200" t="str">
            <v>GI092001</v>
          </cell>
          <cell r="E200">
            <v>20090430</v>
          </cell>
          <cell r="F200" t="str">
            <v>7848</v>
          </cell>
          <cell r="G200" t="str">
            <v>LM LIFTMATERIAL GMBH</v>
          </cell>
          <cell r="H200" t="str">
            <v>STOCK SALES</v>
          </cell>
          <cell r="I200">
            <v>0</v>
          </cell>
          <cell r="J200" t="str">
            <v>Apr-2009</v>
          </cell>
          <cell r="K200" t="str">
            <v>Apr-2009</v>
          </cell>
          <cell r="L200" t="str">
            <v>GF</v>
          </cell>
          <cell r="M200" t="str">
            <v>INVERTER</v>
          </cell>
          <cell r="N200" t="str">
            <v>PCS</v>
          </cell>
          <cell r="O200">
            <v>0</v>
          </cell>
          <cell r="P200">
            <v>4</v>
          </cell>
          <cell r="Q200" t="str">
            <v>CABINET</v>
          </cell>
          <cell r="R200">
            <v>0</v>
          </cell>
          <cell r="S200">
            <v>5.79</v>
          </cell>
          <cell r="T200">
            <v>5.79</v>
          </cell>
          <cell r="U200">
            <v>1</v>
          </cell>
        </row>
        <row r="201">
          <cell r="A201" t="str">
            <v>P9900561042</v>
          </cell>
          <cell r="B201" t="str">
            <v>GS090975</v>
          </cell>
          <cell r="C201">
            <v>1</v>
          </cell>
          <cell r="D201" t="str">
            <v>GI092032</v>
          </cell>
          <cell r="E201">
            <v>20090430</v>
          </cell>
          <cell r="F201" t="str">
            <v>7848</v>
          </cell>
          <cell r="G201" t="str">
            <v>LM LIFTMATERIAL GMBH</v>
          </cell>
          <cell r="H201" t="str">
            <v>STOCK SALES</v>
          </cell>
          <cell r="I201">
            <v>0</v>
          </cell>
          <cell r="J201" t="str">
            <v>Apr-2009</v>
          </cell>
          <cell r="K201" t="str">
            <v>Apr-2009</v>
          </cell>
          <cell r="L201" t="str">
            <v>GF</v>
          </cell>
          <cell r="M201" t="str">
            <v>INVERTER</v>
          </cell>
          <cell r="N201" t="str">
            <v>PCS</v>
          </cell>
          <cell r="O201">
            <v>0</v>
          </cell>
          <cell r="P201">
            <v>4</v>
          </cell>
          <cell r="Q201" t="str">
            <v>CABINET</v>
          </cell>
          <cell r="R201">
            <v>0</v>
          </cell>
          <cell r="S201">
            <v>3.92</v>
          </cell>
          <cell r="T201">
            <v>3.92</v>
          </cell>
          <cell r="U201">
            <v>1</v>
          </cell>
        </row>
        <row r="202">
          <cell r="A202" t="str">
            <v>P9900561042 MEHRPREIS PRO M</v>
          </cell>
          <cell r="B202" t="str">
            <v>GS090976</v>
          </cell>
          <cell r="C202">
            <v>2</v>
          </cell>
          <cell r="D202" t="str">
            <v>GI092001</v>
          </cell>
          <cell r="E202">
            <v>20090430</v>
          </cell>
          <cell r="F202" t="str">
            <v>7848</v>
          </cell>
          <cell r="G202" t="str">
            <v>LM LIFTMATERIAL GMBH</v>
          </cell>
          <cell r="H202" t="str">
            <v>STOCK SALES</v>
          </cell>
          <cell r="I202">
            <v>0</v>
          </cell>
          <cell r="J202" t="str">
            <v>Apr-2009</v>
          </cell>
          <cell r="K202" t="str">
            <v>Apr-2009</v>
          </cell>
          <cell r="L202" t="str">
            <v>GF</v>
          </cell>
          <cell r="M202" t="str">
            <v>INVERTER</v>
          </cell>
          <cell r="N202" t="str">
            <v>PCS</v>
          </cell>
          <cell r="O202">
            <v>0</v>
          </cell>
          <cell r="P202">
            <v>1</v>
          </cell>
          <cell r="Q202" t="str">
            <v>CABINET</v>
          </cell>
          <cell r="R202">
            <v>0</v>
          </cell>
          <cell r="S202">
            <v>0.59</v>
          </cell>
          <cell r="T202">
            <v>7.08</v>
          </cell>
          <cell r="U202">
            <v>12</v>
          </cell>
        </row>
        <row r="203">
          <cell r="A203" t="str">
            <v>P9900561042 MEHRPREIS PRO M</v>
          </cell>
          <cell r="B203" t="str">
            <v>GS090975</v>
          </cell>
          <cell r="C203">
            <v>2</v>
          </cell>
          <cell r="D203" t="str">
            <v>GI092032</v>
          </cell>
          <cell r="E203">
            <v>20090430</v>
          </cell>
          <cell r="F203" t="str">
            <v>7848</v>
          </cell>
          <cell r="G203" t="str">
            <v>LM LIFTMATERIAL GMBH</v>
          </cell>
          <cell r="H203" t="str">
            <v>STOCK SALES</v>
          </cell>
          <cell r="I203">
            <v>0</v>
          </cell>
          <cell r="J203" t="str">
            <v>Apr-2009</v>
          </cell>
          <cell r="K203" t="str">
            <v>Apr-2009</v>
          </cell>
          <cell r="L203" t="str">
            <v>GF</v>
          </cell>
          <cell r="M203" t="str">
            <v>INVERTER</v>
          </cell>
          <cell r="N203" t="str">
            <v>PCS</v>
          </cell>
          <cell r="O203">
            <v>0</v>
          </cell>
          <cell r="P203">
            <v>1</v>
          </cell>
          <cell r="Q203" t="str">
            <v>CABINET</v>
          </cell>
          <cell r="R203">
            <v>0</v>
          </cell>
          <cell r="S203">
            <v>1.1200000000000001</v>
          </cell>
          <cell r="T203">
            <v>13.44</v>
          </cell>
          <cell r="U203">
            <v>12</v>
          </cell>
        </row>
        <row r="204">
          <cell r="A204" t="str">
            <v>P9900561047</v>
          </cell>
          <cell r="B204" t="str">
            <v>GS090655</v>
          </cell>
          <cell r="C204">
            <v>1</v>
          </cell>
          <cell r="D204" t="str">
            <v>GI091964</v>
          </cell>
          <cell r="E204">
            <v>20090430</v>
          </cell>
          <cell r="F204" t="str">
            <v>7848</v>
          </cell>
          <cell r="G204" t="str">
            <v>LM LIFTMATERIAL GMBH</v>
          </cell>
          <cell r="H204" t="str">
            <v>STOCK SALES</v>
          </cell>
          <cell r="I204">
            <v>1</v>
          </cell>
          <cell r="J204" t="str">
            <v>Apr-2009</v>
          </cell>
          <cell r="K204" t="str">
            <v>Apr-2009</v>
          </cell>
          <cell r="L204" t="str">
            <v>GF</v>
          </cell>
          <cell r="M204" t="str">
            <v>INVERTER</v>
          </cell>
          <cell r="N204" t="str">
            <v>PCS</v>
          </cell>
          <cell r="O204">
            <v>0</v>
          </cell>
          <cell r="P204">
            <v>39</v>
          </cell>
          <cell r="Q204" t="str">
            <v>CABINET</v>
          </cell>
          <cell r="R204">
            <v>0</v>
          </cell>
          <cell r="S204">
            <v>36.96</v>
          </cell>
          <cell r="T204">
            <v>36.96</v>
          </cell>
          <cell r="U204">
            <v>1</v>
          </cell>
        </row>
        <row r="205">
          <cell r="A205" t="str">
            <v>P9900561047</v>
          </cell>
          <cell r="B205" t="str">
            <v>GS090653</v>
          </cell>
          <cell r="C205">
            <v>1</v>
          </cell>
          <cell r="D205" t="str">
            <v>GI091967</v>
          </cell>
          <cell r="E205">
            <v>20090430</v>
          </cell>
          <cell r="F205" t="str">
            <v>7848</v>
          </cell>
          <cell r="G205" t="str">
            <v>LM LIFTMATERIAL GMBH</v>
          </cell>
          <cell r="H205" t="str">
            <v>STOCK SALES</v>
          </cell>
          <cell r="I205">
            <v>1</v>
          </cell>
          <cell r="J205" t="str">
            <v>Apr-2009</v>
          </cell>
          <cell r="K205" t="str">
            <v>Apr-2009</v>
          </cell>
          <cell r="L205" t="str">
            <v>GF</v>
          </cell>
          <cell r="M205" t="str">
            <v>INVERTER</v>
          </cell>
          <cell r="N205" t="str">
            <v>PCS</v>
          </cell>
          <cell r="O205">
            <v>0</v>
          </cell>
          <cell r="P205">
            <v>39</v>
          </cell>
          <cell r="Q205" t="str">
            <v>CABINET</v>
          </cell>
          <cell r="R205">
            <v>0</v>
          </cell>
          <cell r="S205">
            <v>38.229999999999997</v>
          </cell>
          <cell r="T205">
            <v>38.229999999999997</v>
          </cell>
          <cell r="U205">
            <v>1</v>
          </cell>
        </row>
        <row r="206">
          <cell r="A206" t="str">
            <v>P9900561047</v>
          </cell>
          <cell r="B206" t="str">
            <v>GS090654</v>
          </cell>
          <cell r="C206">
            <v>1</v>
          </cell>
          <cell r="D206" t="str">
            <v>GI091975</v>
          </cell>
          <cell r="E206">
            <v>20090430</v>
          </cell>
          <cell r="F206" t="str">
            <v>7848</v>
          </cell>
          <cell r="G206" t="str">
            <v>LM LIFTMATERIAL GMBH</v>
          </cell>
          <cell r="H206" t="str">
            <v>STOCK SALES</v>
          </cell>
          <cell r="I206">
            <v>2</v>
          </cell>
          <cell r="J206" t="str">
            <v>Apr-2009</v>
          </cell>
          <cell r="K206" t="str">
            <v>Apr-2009</v>
          </cell>
          <cell r="L206" t="str">
            <v>GF</v>
          </cell>
          <cell r="M206" t="str">
            <v>INVERTER</v>
          </cell>
          <cell r="N206" t="str">
            <v>PCS</v>
          </cell>
          <cell r="O206">
            <v>0</v>
          </cell>
          <cell r="P206">
            <v>39</v>
          </cell>
          <cell r="Q206" t="str">
            <v>CABINET</v>
          </cell>
          <cell r="R206">
            <v>0</v>
          </cell>
          <cell r="S206">
            <v>39.076700000000002</v>
          </cell>
          <cell r="T206">
            <v>39.076700000000002</v>
          </cell>
          <cell r="U206">
            <v>1</v>
          </cell>
        </row>
        <row r="207">
          <cell r="A207" t="str">
            <v>P9900561047</v>
          </cell>
          <cell r="B207" t="str">
            <v>GS090904</v>
          </cell>
          <cell r="C207">
            <v>1</v>
          </cell>
          <cell r="D207" t="str">
            <v>GI091969</v>
          </cell>
          <cell r="E207">
            <v>20090430</v>
          </cell>
          <cell r="F207" t="str">
            <v>7848</v>
          </cell>
          <cell r="G207" t="str">
            <v>LM LIFTMATERIAL GMBH</v>
          </cell>
          <cell r="H207" t="str">
            <v>STOCK SALES</v>
          </cell>
          <cell r="I207">
            <v>1</v>
          </cell>
          <cell r="J207" t="str">
            <v>Apr-2009</v>
          </cell>
          <cell r="K207" t="str">
            <v>Apr-2009</v>
          </cell>
          <cell r="L207" t="str">
            <v>GF</v>
          </cell>
          <cell r="M207" t="str">
            <v>INVERTER</v>
          </cell>
          <cell r="N207" t="str">
            <v>PCS</v>
          </cell>
          <cell r="O207">
            <v>0</v>
          </cell>
          <cell r="P207">
            <v>39</v>
          </cell>
          <cell r="Q207" t="str">
            <v>CABINET</v>
          </cell>
          <cell r="R207">
            <v>0</v>
          </cell>
          <cell r="S207">
            <v>39.076700000000002</v>
          </cell>
          <cell r="T207">
            <v>39.076700000000002</v>
          </cell>
          <cell r="U207">
            <v>1</v>
          </cell>
        </row>
        <row r="208">
          <cell r="A208" t="str">
            <v>P9900561047</v>
          </cell>
          <cell r="B208" t="str">
            <v>GS090744</v>
          </cell>
          <cell r="C208">
            <v>1</v>
          </cell>
          <cell r="D208" t="str">
            <v>GI091984</v>
          </cell>
          <cell r="E208">
            <v>20090430</v>
          </cell>
          <cell r="F208" t="str">
            <v>7848</v>
          </cell>
          <cell r="G208" t="str">
            <v>LM LIFTMATERIAL GMBH</v>
          </cell>
          <cell r="H208" t="str">
            <v>STOCK SALES</v>
          </cell>
          <cell r="I208">
            <v>1</v>
          </cell>
          <cell r="J208" t="str">
            <v>Apr-2009</v>
          </cell>
          <cell r="K208" t="str">
            <v>Apr-2009</v>
          </cell>
          <cell r="L208" t="str">
            <v>GF</v>
          </cell>
          <cell r="M208" t="str">
            <v>INVERTER</v>
          </cell>
          <cell r="N208" t="str">
            <v>PCS</v>
          </cell>
          <cell r="O208">
            <v>0</v>
          </cell>
          <cell r="P208">
            <v>39</v>
          </cell>
          <cell r="Q208" t="str">
            <v>CABINET</v>
          </cell>
          <cell r="R208">
            <v>0</v>
          </cell>
          <cell r="S208">
            <v>39.288400000000003</v>
          </cell>
          <cell r="T208">
            <v>39.288400000000003</v>
          </cell>
          <cell r="U208">
            <v>1</v>
          </cell>
        </row>
        <row r="209">
          <cell r="A209" t="str">
            <v>P9900561047</v>
          </cell>
          <cell r="B209" t="str">
            <v>GS090657</v>
          </cell>
          <cell r="C209">
            <v>1</v>
          </cell>
          <cell r="D209" t="str">
            <v>GI091991</v>
          </cell>
          <cell r="E209">
            <v>20090430</v>
          </cell>
          <cell r="F209" t="str">
            <v>7848</v>
          </cell>
          <cell r="G209" t="str">
            <v>LM LIFTMATERIAL GMBH</v>
          </cell>
          <cell r="H209" t="str">
            <v>STOCK SALES</v>
          </cell>
          <cell r="I209">
            <v>1</v>
          </cell>
          <cell r="J209" t="str">
            <v>Apr-2009</v>
          </cell>
          <cell r="K209" t="str">
            <v>Apr-2009</v>
          </cell>
          <cell r="L209" t="str">
            <v>GF</v>
          </cell>
          <cell r="M209" t="str">
            <v>INVERTER</v>
          </cell>
          <cell r="N209" t="str">
            <v>PCS</v>
          </cell>
          <cell r="O209">
            <v>0</v>
          </cell>
          <cell r="P209">
            <v>39</v>
          </cell>
          <cell r="Q209" t="str">
            <v>CABINET</v>
          </cell>
          <cell r="R209">
            <v>0</v>
          </cell>
          <cell r="S209">
            <v>39.394199999999998</v>
          </cell>
          <cell r="T209">
            <v>39.394199999999998</v>
          </cell>
          <cell r="U209">
            <v>1</v>
          </cell>
        </row>
        <row r="210">
          <cell r="A210" t="str">
            <v>P9900561047</v>
          </cell>
          <cell r="B210" t="str">
            <v>GS090658</v>
          </cell>
          <cell r="C210">
            <v>1</v>
          </cell>
          <cell r="D210" t="str">
            <v>GI092008</v>
          </cell>
          <cell r="E210">
            <v>20090430</v>
          </cell>
          <cell r="F210" t="str">
            <v>7848</v>
          </cell>
          <cell r="G210" t="str">
            <v>LM LIFTMATERIAL GMBH</v>
          </cell>
          <cell r="H210" t="str">
            <v>STOCK SALES</v>
          </cell>
          <cell r="I210">
            <v>1</v>
          </cell>
          <cell r="J210" t="str">
            <v>Apr-2009</v>
          </cell>
          <cell r="K210" t="str">
            <v>Apr-2009</v>
          </cell>
          <cell r="L210" t="str">
            <v>GF</v>
          </cell>
          <cell r="M210" t="str">
            <v>INVERTER</v>
          </cell>
          <cell r="N210" t="str">
            <v>PCS</v>
          </cell>
          <cell r="O210">
            <v>0</v>
          </cell>
          <cell r="P210">
            <v>39</v>
          </cell>
          <cell r="Q210" t="str">
            <v>CABINET</v>
          </cell>
          <cell r="R210">
            <v>0</v>
          </cell>
          <cell r="S210">
            <v>39.447099999999999</v>
          </cell>
          <cell r="T210">
            <v>39.447099999999999</v>
          </cell>
          <cell r="U210">
            <v>1</v>
          </cell>
        </row>
        <row r="211">
          <cell r="A211" t="str">
            <v>P9900561047</v>
          </cell>
          <cell r="B211" t="str">
            <v>GS090565</v>
          </cell>
          <cell r="C211">
            <v>1</v>
          </cell>
          <cell r="D211" t="str">
            <v>GI092009</v>
          </cell>
          <cell r="E211">
            <v>20090430</v>
          </cell>
          <cell r="F211" t="str">
            <v>7848</v>
          </cell>
          <cell r="G211" t="str">
            <v>LM LIFTMATERIAL GMBH</v>
          </cell>
          <cell r="H211" t="str">
            <v>STOCK SALES</v>
          </cell>
          <cell r="I211">
            <v>1</v>
          </cell>
          <cell r="J211" t="str">
            <v>Apr-2009</v>
          </cell>
          <cell r="K211" t="str">
            <v>Apr-2009</v>
          </cell>
          <cell r="L211" t="str">
            <v>GF</v>
          </cell>
          <cell r="M211" t="str">
            <v>INVERTER</v>
          </cell>
          <cell r="N211" t="str">
            <v>PCS</v>
          </cell>
          <cell r="O211">
            <v>0</v>
          </cell>
          <cell r="P211">
            <v>39</v>
          </cell>
          <cell r="Q211" t="str">
            <v>CABINET</v>
          </cell>
          <cell r="R211">
            <v>0</v>
          </cell>
          <cell r="S211">
            <v>39.473599999999998</v>
          </cell>
          <cell r="T211">
            <v>39.473599999999998</v>
          </cell>
          <cell r="U211">
            <v>1</v>
          </cell>
        </row>
        <row r="212">
          <cell r="A212" t="str">
            <v>P9900561047</v>
          </cell>
          <cell r="B212" t="str">
            <v>GS090807</v>
          </cell>
          <cell r="C212">
            <v>1</v>
          </cell>
          <cell r="D212" t="str">
            <v>GI092012</v>
          </cell>
          <cell r="E212">
            <v>20090430</v>
          </cell>
          <cell r="F212" t="str">
            <v>7848</v>
          </cell>
          <cell r="G212" t="str">
            <v>LM LIFTMATERIAL GMBH</v>
          </cell>
          <cell r="H212" t="str">
            <v>STOCK SALES</v>
          </cell>
          <cell r="I212">
            <v>2</v>
          </cell>
          <cell r="J212" t="str">
            <v>Apr-2009</v>
          </cell>
          <cell r="K212" t="str">
            <v>Apr-2009</v>
          </cell>
          <cell r="L212" t="str">
            <v>GF</v>
          </cell>
          <cell r="M212" t="str">
            <v>INVERTER</v>
          </cell>
          <cell r="N212" t="str">
            <v>PCS</v>
          </cell>
          <cell r="O212">
            <v>0</v>
          </cell>
          <cell r="P212">
            <v>39</v>
          </cell>
          <cell r="Q212" t="str">
            <v>CABINET</v>
          </cell>
          <cell r="R212">
            <v>0</v>
          </cell>
          <cell r="S212">
            <v>39.491199999999999</v>
          </cell>
          <cell r="T212">
            <v>39.491199999999999</v>
          </cell>
          <cell r="U212">
            <v>1</v>
          </cell>
        </row>
        <row r="213">
          <cell r="A213" t="str">
            <v>P9900561047</v>
          </cell>
          <cell r="B213" t="str">
            <v>GS090742</v>
          </cell>
          <cell r="C213">
            <v>1</v>
          </cell>
          <cell r="D213" t="str">
            <v>GI092016</v>
          </cell>
          <cell r="E213">
            <v>20090430</v>
          </cell>
          <cell r="F213" t="str">
            <v>7848</v>
          </cell>
          <cell r="G213" t="str">
            <v>LM LIFTMATERIAL GMBH</v>
          </cell>
          <cell r="H213" t="str">
            <v>STOCK SALES</v>
          </cell>
          <cell r="I213">
            <v>2</v>
          </cell>
          <cell r="J213" t="str">
            <v>Apr-2009</v>
          </cell>
          <cell r="K213" t="str">
            <v>Apr-2009</v>
          </cell>
          <cell r="L213" t="str">
            <v>GF</v>
          </cell>
          <cell r="M213" t="str">
            <v>INVERTER</v>
          </cell>
          <cell r="N213" t="str">
            <v>PCS</v>
          </cell>
          <cell r="O213">
            <v>0</v>
          </cell>
          <cell r="P213">
            <v>39</v>
          </cell>
          <cell r="Q213" t="str">
            <v>CABINET</v>
          </cell>
          <cell r="R213">
            <v>0</v>
          </cell>
          <cell r="S213">
            <v>39.494100000000003</v>
          </cell>
          <cell r="T213">
            <v>39.494100000000003</v>
          </cell>
          <cell r="U213">
            <v>1</v>
          </cell>
        </row>
        <row r="214">
          <cell r="A214" t="str">
            <v>P9900561047</v>
          </cell>
          <cell r="B214" t="str">
            <v>GS090652</v>
          </cell>
          <cell r="C214">
            <v>1</v>
          </cell>
          <cell r="D214" t="str">
            <v>GI092017</v>
          </cell>
          <cell r="E214">
            <v>20090430</v>
          </cell>
          <cell r="F214" t="str">
            <v>7848</v>
          </cell>
          <cell r="G214" t="str">
            <v>LM LIFTMATERIAL GMBH</v>
          </cell>
          <cell r="H214" t="str">
            <v>STOCK SALES</v>
          </cell>
          <cell r="I214">
            <v>2</v>
          </cell>
          <cell r="J214" t="str">
            <v>Apr-2009</v>
          </cell>
          <cell r="K214" t="str">
            <v>Apr-2009</v>
          </cell>
          <cell r="L214" t="str">
            <v>GF</v>
          </cell>
          <cell r="M214" t="str">
            <v>INVERTER</v>
          </cell>
          <cell r="N214" t="str">
            <v>PCS</v>
          </cell>
          <cell r="O214">
            <v>0</v>
          </cell>
          <cell r="P214">
            <v>39</v>
          </cell>
          <cell r="Q214" t="str">
            <v>CABINET</v>
          </cell>
          <cell r="R214">
            <v>0</v>
          </cell>
          <cell r="S214">
            <v>39.496099999999998</v>
          </cell>
          <cell r="T214">
            <v>39.496099999999998</v>
          </cell>
          <cell r="U214">
            <v>1</v>
          </cell>
        </row>
        <row r="215">
          <cell r="A215" t="str">
            <v>P9900561047</v>
          </cell>
          <cell r="B215" t="str">
            <v>GS090650</v>
          </cell>
          <cell r="C215">
            <v>1</v>
          </cell>
          <cell r="D215" t="str">
            <v>GI092018</v>
          </cell>
          <cell r="E215">
            <v>20090430</v>
          </cell>
          <cell r="F215" t="str">
            <v>7848</v>
          </cell>
          <cell r="G215" t="str">
            <v>LM LIFTMATERIAL GMBH</v>
          </cell>
          <cell r="H215" t="str">
            <v>STOCK SALES</v>
          </cell>
          <cell r="I215">
            <v>2</v>
          </cell>
          <cell r="J215" t="str">
            <v>Apr-2009</v>
          </cell>
          <cell r="K215" t="str">
            <v>Apr-2009</v>
          </cell>
          <cell r="L215" t="str">
            <v>GF</v>
          </cell>
          <cell r="M215" t="str">
            <v>INVERTER</v>
          </cell>
          <cell r="N215" t="str">
            <v>PCS</v>
          </cell>
          <cell r="O215">
            <v>0</v>
          </cell>
          <cell r="P215">
            <v>39</v>
          </cell>
          <cell r="Q215" t="str">
            <v>CABINET</v>
          </cell>
          <cell r="R215">
            <v>0</v>
          </cell>
          <cell r="S215">
            <v>39.497399999999999</v>
          </cell>
          <cell r="T215">
            <v>39.497399999999999</v>
          </cell>
          <cell r="U215">
            <v>1</v>
          </cell>
        </row>
        <row r="216">
          <cell r="A216" t="str">
            <v>P9900561047</v>
          </cell>
          <cell r="B216" t="str">
            <v>GS090553</v>
          </cell>
          <cell r="C216">
            <v>1</v>
          </cell>
          <cell r="D216" t="str">
            <v>GI092025</v>
          </cell>
          <cell r="E216">
            <v>20090430</v>
          </cell>
          <cell r="F216" t="str">
            <v>7848</v>
          </cell>
          <cell r="G216" t="str">
            <v>LM LIFTMATERIAL GMBH</v>
          </cell>
          <cell r="H216" t="str">
            <v>STOCK SALES</v>
          </cell>
          <cell r="I216">
            <v>2</v>
          </cell>
          <cell r="J216" t="str">
            <v>Apr-2009</v>
          </cell>
          <cell r="K216" t="str">
            <v>Apr-2009</v>
          </cell>
          <cell r="L216" t="str">
            <v>GF</v>
          </cell>
          <cell r="M216" t="str">
            <v>INVERTER</v>
          </cell>
          <cell r="N216" t="str">
            <v>PCS</v>
          </cell>
          <cell r="O216">
            <v>0</v>
          </cell>
          <cell r="P216">
            <v>39</v>
          </cell>
          <cell r="Q216" t="str">
            <v>CABINET</v>
          </cell>
          <cell r="R216">
            <v>0</v>
          </cell>
          <cell r="S216">
            <v>39.4983</v>
          </cell>
          <cell r="T216">
            <v>39.4983</v>
          </cell>
          <cell r="U216">
            <v>1</v>
          </cell>
        </row>
        <row r="217">
          <cell r="A217" t="str">
            <v>P9900561047</v>
          </cell>
          <cell r="B217" t="str">
            <v>GS090932</v>
          </cell>
          <cell r="C217">
            <v>1</v>
          </cell>
          <cell r="D217" t="str">
            <v>GI092026</v>
          </cell>
          <cell r="E217">
            <v>20090430</v>
          </cell>
          <cell r="F217" t="str">
            <v>7848</v>
          </cell>
          <cell r="G217" t="str">
            <v>LM LIFTMATERIAL GMBH</v>
          </cell>
          <cell r="H217" t="str">
            <v>STOCK SALES</v>
          </cell>
          <cell r="I217">
            <v>2</v>
          </cell>
          <cell r="J217" t="str">
            <v>Apr-2009</v>
          </cell>
          <cell r="K217" t="str">
            <v>Apr-2009</v>
          </cell>
          <cell r="L217" t="str">
            <v>GF</v>
          </cell>
          <cell r="M217" t="str">
            <v>INVERTER</v>
          </cell>
          <cell r="N217" t="str">
            <v>PCS</v>
          </cell>
          <cell r="O217">
            <v>0</v>
          </cell>
          <cell r="P217">
            <v>39</v>
          </cell>
          <cell r="Q217" t="str">
            <v>CABINET</v>
          </cell>
          <cell r="R217">
            <v>0</v>
          </cell>
          <cell r="S217">
            <v>39.498899999999999</v>
          </cell>
          <cell r="T217">
            <v>39.498899999999999</v>
          </cell>
          <cell r="U217">
            <v>1</v>
          </cell>
        </row>
        <row r="218">
          <cell r="A218" t="str">
            <v>P9900561047</v>
          </cell>
          <cell r="B218" t="str">
            <v>GS090555</v>
          </cell>
          <cell r="C218">
            <v>1</v>
          </cell>
          <cell r="D218" t="str">
            <v>GI092029</v>
          </cell>
          <cell r="E218">
            <v>20090430</v>
          </cell>
          <cell r="F218" t="str">
            <v>7848</v>
          </cell>
          <cell r="G218" t="str">
            <v>LM LIFTMATERIAL GMBH</v>
          </cell>
          <cell r="H218" t="str">
            <v>STOCK SALES</v>
          </cell>
          <cell r="I218">
            <v>2</v>
          </cell>
          <cell r="J218" t="str">
            <v>Apr-2009</v>
          </cell>
          <cell r="K218" t="str">
            <v>Apr-2009</v>
          </cell>
          <cell r="L218" t="str">
            <v>GF</v>
          </cell>
          <cell r="M218" t="str">
            <v>INVERTER</v>
          </cell>
          <cell r="N218" t="str">
            <v>PCS</v>
          </cell>
          <cell r="O218">
            <v>0</v>
          </cell>
          <cell r="P218">
            <v>39</v>
          </cell>
          <cell r="Q218" t="str">
            <v>CABINET</v>
          </cell>
          <cell r="R218">
            <v>0</v>
          </cell>
          <cell r="S218">
            <v>39.499299999999998</v>
          </cell>
          <cell r="T218">
            <v>39.499299999999998</v>
          </cell>
          <cell r="U218">
            <v>1</v>
          </cell>
        </row>
        <row r="219">
          <cell r="A219" t="str">
            <v>P9900561047</v>
          </cell>
          <cell r="B219" t="str">
            <v>GS090808</v>
          </cell>
          <cell r="C219">
            <v>1</v>
          </cell>
          <cell r="D219" t="str">
            <v>GI092031</v>
          </cell>
          <cell r="E219">
            <v>20090430</v>
          </cell>
          <cell r="F219" t="str">
            <v>7848</v>
          </cell>
          <cell r="G219" t="str">
            <v>LM LIFTMATERIAL GMBH</v>
          </cell>
          <cell r="H219" t="str">
            <v>STOCK SALES</v>
          </cell>
          <cell r="I219">
            <v>2</v>
          </cell>
          <cell r="J219" t="str">
            <v>Apr-2009</v>
          </cell>
          <cell r="K219" t="str">
            <v>Apr-2009</v>
          </cell>
          <cell r="L219" t="str">
            <v>GF</v>
          </cell>
          <cell r="M219" t="str">
            <v>INVERTER</v>
          </cell>
          <cell r="N219" t="str">
            <v>PCS</v>
          </cell>
          <cell r="O219">
            <v>0</v>
          </cell>
          <cell r="P219">
            <v>39</v>
          </cell>
          <cell r="Q219" t="str">
            <v>CABINET</v>
          </cell>
          <cell r="R219">
            <v>0</v>
          </cell>
          <cell r="S219">
            <v>39.499499999999998</v>
          </cell>
          <cell r="T219">
            <v>39.499499999999998</v>
          </cell>
          <cell r="U219">
            <v>1</v>
          </cell>
        </row>
        <row r="220">
          <cell r="A220" t="str">
            <v>P9900561047 CU-UZL</v>
          </cell>
          <cell r="B220" t="str">
            <v>GS090655</v>
          </cell>
          <cell r="C220">
            <v>3</v>
          </cell>
          <cell r="D220" t="str">
            <v>GI091964</v>
          </cell>
          <cell r="E220">
            <v>20090430</v>
          </cell>
          <cell r="F220" t="str">
            <v>7848</v>
          </cell>
          <cell r="G220" t="str">
            <v>LM LIFTMATERIAL GMBH</v>
          </cell>
          <cell r="H220" t="str">
            <v>STOCK SALES</v>
          </cell>
          <cell r="I220">
            <v>1</v>
          </cell>
          <cell r="J220" t="str">
            <v>Apr-2009</v>
          </cell>
          <cell r="K220" t="str">
            <v>Apr-2009</v>
          </cell>
          <cell r="L220" t="str">
            <v>GF</v>
          </cell>
          <cell r="M220" t="str">
            <v>INVERTER</v>
          </cell>
          <cell r="N220" t="str">
            <v>PCS</v>
          </cell>
          <cell r="O220">
            <v>0</v>
          </cell>
          <cell r="P220">
            <v>1</v>
          </cell>
          <cell r="Q220" t="str">
            <v>CABINET</v>
          </cell>
          <cell r="R220">
            <v>0</v>
          </cell>
          <cell r="S220">
            <v>1.395</v>
          </cell>
          <cell r="T220">
            <v>1.395</v>
          </cell>
          <cell r="U220">
            <v>1</v>
          </cell>
        </row>
        <row r="221">
          <cell r="A221" t="str">
            <v>P9900561047 CU-UZL</v>
          </cell>
          <cell r="B221" t="str">
            <v>GS090653</v>
          </cell>
          <cell r="C221">
            <v>3</v>
          </cell>
          <cell r="D221" t="str">
            <v>GI091967</v>
          </cell>
          <cell r="E221">
            <v>20090430</v>
          </cell>
          <cell r="F221" t="str">
            <v>7848</v>
          </cell>
          <cell r="G221" t="str">
            <v>LM LIFTMATERIAL GMBH</v>
          </cell>
          <cell r="H221" t="str">
            <v>STOCK SALES</v>
          </cell>
          <cell r="I221">
            <v>1</v>
          </cell>
          <cell r="J221" t="str">
            <v>Apr-2009</v>
          </cell>
          <cell r="K221" t="str">
            <v>Apr-2009</v>
          </cell>
          <cell r="L221" t="str">
            <v>GF</v>
          </cell>
          <cell r="M221" t="str">
            <v>INVERTER</v>
          </cell>
          <cell r="N221" t="str">
            <v>PCS</v>
          </cell>
          <cell r="O221">
            <v>0</v>
          </cell>
          <cell r="P221">
            <v>1</v>
          </cell>
          <cell r="Q221" t="str">
            <v>CABINET</v>
          </cell>
          <cell r="R221">
            <v>0</v>
          </cell>
          <cell r="S221">
            <v>1.3125</v>
          </cell>
          <cell r="T221">
            <v>1.3125</v>
          </cell>
          <cell r="U221">
            <v>1</v>
          </cell>
        </row>
        <row r="222">
          <cell r="A222" t="str">
            <v>P9900561047 CU-UZL</v>
          </cell>
          <cell r="B222" t="str">
            <v>GS090654</v>
          </cell>
          <cell r="C222">
            <v>3</v>
          </cell>
          <cell r="D222" t="str">
            <v>GI091975</v>
          </cell>
          <cell r="E222">
            <v>20090430</v>
          </cell>
          <cell r="F222" t="str">
            <v>7848</v>
          </cell>
          <cell r="G222" t="str">
            <v>LM LIFTMATERIAL GMBH</v>
          </cell>
          <cell r="H222" t="str">
            <v>STOCK SALES</v>
          </cell>
          <cell r="I222">
            <v>2</v>
          </cell>
          <cell r="J222" t="str">
            <v>Apr-2009</v>
          </cell>
          <cell r="K222" t="str">
            <v>Apr-2009</v>
          </cell>
          <cell r="L222" t="str">
            <v>GF</v>
          </cell>
          <cell r="M222" t="str">
            <v>INVERTER</v>
          </cell>
          <cell r="N222" t="str">
            <v>PCS</v>
          </cell>
          <cell r="O222">
            <v>0</v>
          </cell>
          <cell r="P222">
            <v>1</v>
          </cell>
          <cell r="Q222" t="str">
            <v>CABINET</v>
          </cell>
          <cell r="R222">
            <v>0</v>
          </cell>
          <cell r="S222">
            <v>1.5408999999999999</v>
          </cell>
          <cell r="T222">
            <v>1.5408999999999999</v>
          </cell>
          <cell r="U222">
            <v>1</v>
          </cell>
        </row>
        <row r="223">
          <cell r="A223" t="str">
            <v>P9900561047 CU-UZL</v>
          </cell>
          <cell r="B223" t="str">
            <v>GS090904</v>
          </cell>
          <cell r="C223">
            <v>3</v>
          </cell>
          <cell r="D223" t="str">
            <v>GI091969</v>
          </cell>
          <cell r="E223">
            <v>20090430</v>
          </cell>
          <cell r="F223" t="str">
            <v>7848</v>
          </cell>
          <cell r="G223" t="str">
            <v>LM LIFTMATERIAL GMBH</v>
          </cell>
          <cell r="H223" t="str">
            <v>STOCK SALES</v>
          </cell>
          <cell r="I223">
            <v>1</v>
          </cell>
          <cell r="J223" t="str">
            <v>Apr-2009</v>
          </cell>
          <cell r="K223" t="str">
            <v>Apr-2009</v>
          </cell>
          <cell r="L223" t="str">
            <v>GF</v>
          </cell>
          <cell r="M223" t="str">
            <v>INVERTER</v>
          </cell>
          <cell r="N223" t="str">
            <v>PCS</v>
          </cell>
          <cell r="O223">
            <v>0</v>
          </cell>
          <cell r="P223">
            <v>1</v>
          </cell>
          <cell r="Q223" t="str">
            <v>CABINET</v>
          </cell>
          <cell r="R223">
            <v>0</v>
          </cell>
          <cell r="S223">
            <v>1.5408999999999999</v>
          </cell>
          <cell r="T223">
            <v>1.5408999999999999</v>
          </cell>
          <cell r="U223">
            <v>1</v>
          </cell>
        </row>
        <row r="224">
          <cell r="A224" t="str">
            <v>P9900561047 CU-UZL</v>
          </cell>
          <cell r="B224" t="str">
            <v>GS090744</v>
          </cell>
          <cell r="C224">
            <v>3</v>
          </cell>
          <cell r="D224" t="str">
            <v>GI091984</v>
          </cell>
          <cell r="E224">
            <v>20090430</v>
          </cell>
          <cell r="F224" t="str">
            <v>7848</v>
          </cell>
          <cell r="G224" t="str">
            <v>LM LIFTMATERIAL GMBH</v>
          </cell>
          <cell r="H224" t="str">
            <v>STOCK SALES</v>
          </cell>
          <cell r="I224">
            <v>1</v>
          </cell>
          <cell r="J224" t="str">
            <v>Apr-2009</v>
          </cell>
          <cell r="K224" t="str">
            <v>Apr-2009</v>
          </cell>
          <cell r="L224" t="str">
            <v>GF</v>
          </cell>
          <cell r="M224" t="str">
            <v>INVERTER</v>
          </cell>
          <cell r="N224" t="str">
            <v>PCS</v>
          </cell>
          <cell r="O224">
            <v>0</v>
          </cell>
          <cell r="P224">
            <v>1</v>
          </cell>
          <cell r="Q224" t="str">
            <v>CABINET</v>
          </cell>
          <cell r="R224">
            <v>0</v>
          </cell>
          <cell r="S224">
            <v>1.5705</v>
          </cell>
          <cell r="T224">
            <v>1.5705</v>
          </cell>
          <cell r="U224">
            <v>1</v>
          </cell>
        </row>
        <row r="225">
          <cell r="A225" t="str">
            <v>P9900561047 CU-UZL</v>
          </cell>
          <cell r="B225" t="str">
            <v>GS090657</v>
          </cell>
          <cell r="C225">
            <v>3</v>
          </cell>
          <cell r="D225" t="str">
            <v>GI091991</v>
          </cell>
          <cell r="E225">
            <v>20090430</v>
          </cell>
          <cell r="F225" t="str">
            <v>7848</v>
          </cell>
          <cell r="G225" t="str">
            <v>LM LIFTMATERIAL GMBH</v>
          </cell>
          <cell r="H225" t="str">
            <v>STOCK SALES</v>
          </cell>
          <cell r="I225">
            <v>1</v>
          </cell>
          <cell r="J225" t="str">
            <v>Apr-2009</v>
          </cell>
          <cell r="K225" t="str">
            <v>Apr-2009</v>
          </cell>
          <cell r="L225" t="str">
            <v>GF</v>
          </cell>
          <cell r="M225" t="str">
            <v>INVERTER</v>
          </cell>
          <cell r="N225" t="str">
            <v>PCS</v>
          </cell>
          <cell r="O225">
            <v>0</v>
          </cell>
          <cell r="P225">
            <v>1</v>
          </cell>
          <cell r="Q225" t="str">
            <v>CABINET</v>
          </cell>
          <cell r="R225">
            <v>0</v>
          </cell>
          <cell r="S225">
            <v>1.4003000000000001</v>
          </cell>
          <cell r="T225">
            <v>1.4003000000000001</v>
          </cell>
          <cell r="U225">
            <v>1</v>
          </cell>
        </row>
        <row r="226">
          <cell r="A226" t="str">
            <v>P9900561047 CU-UZL</v>
          </cell>
          <cell r="B226" t="str">
            <v>GS090658</v>
          </cell>
          <cell r="C226">
            <v>3</v>
          </cell>
          <cell r="D226" t="str">
            <v>GI092008</v>
          </cell>
          <cell r="E226">
            <v>20090430</v>
          </cell>
          <cell r="F226" t="str">
            <v>7848</v>
          </cell>
          <cell r="G226" t="str">
            <v>LM LIFTMATERIAL GMBH</v>
          </cell>
          <cell r="H226" t="str">
            <v>STOCK SALES</v>
          </cell>
          <cell r="I226">
            <v>1</v>
          </cell>
          <cell r="J226" t="str">
            <v>Apr-2009</v>
          </cell>
          <cell r="K226" t="str">
            <v>Apr-2009</v>
          </cell>
          <cell r="L226" t="str">
            <v>GF</v>
          </cell>
          <cell r="M226" t="str">
            <v>INVERTER</v>
          </cell>
          <cell r="N226" t="str">
            <v>PCS</v>
          </cell>
          <cell r="O226">
            <v>0</v>
          </cell>
          <cell r="P226">
            <v>1</v>
          </cell>
          <cell r="Q226" t="str">
            <v>CABINET</v>
          </cell>
          <cell r="R226">
            <v>0</v>
          </cell>
          <cell r="S226">
            <v>1.8102</v>
          </cell>
          <cell r="T226">
            <v>1.8102</v>
          </cell>
          <cell r="U226">
            <v>1</v>
          </cell>
        </row>
        <row r="227">
          <cell r="A227" t="str">
            <v>P9900561047 CU-UZL</v>
          </cell>
          <cell r="B227" t="str">
            <v>GS090565</v>
          </cell>
          <cell r="C227">
            <v>3</v>
          </cell>
          <cell r="D227" t="str">
            <v>GI092009</v>
          </cell>
          <cell r="E227">
            <v>20090430</v>
          </cell>
          <cell r="F227" t="str">
            <v>7848</v>
          </cell>
          <cell r="G227" t="str">
            <v>LM LIFTMATERIAL GMBH</v>
          </cell>
          <cell r="H227" t="str">
            <v>STOCK SALES</v>
          </cell>
          <cell r="I227">
            <v>1</v>
          </cell>
          <cell r="J227" t="str">
            <v>Apr-2009</v>
          </cell>
          <cell r="K227" t="str">
            <v>Apr-2009</v>
          </cell>
          <cell r="L227" t="str">
            <v>GF</v>
          </cell>
          <cell r="M227" t="str">
            <v>INVERTER</v>
          </cell>
          <cell r="N227" t="str">
            <v>PCS</v>
          </cell>
          <cell r="O227">
            <v>0</v>
          </cell>
          <cell r="P227">
            <v>1</v>
          </cell>
          <cell r="Q227" t="str">
            <v>CABINET</v>
          </cell>
          <cell r="R227">
            <v>0</v>
          </cell>
          <cell r="S227">
            <v>1.5750999999999999</v>
          </cell>
          <cell r="T227">
            <v>1.5750999999999999</v>
          </cell>
          <cell r="U227">
            <v>1</v>
          </cell>
        </row>
        <row r="228">
          <cell r="A228" t="str">
            <v>P9900561047 CU-UZL</v>
          </cell>
          <cell r="B228" t="str">
            <v>GS090807</v>
          </cell>
          <cell r="C228">
            <v>3</v>
          </cell>
          <cell r="D228" t="str">
            <v>GI092012</v>
          </cell>
          <cell r="E228">
            <v>20090430</v>
          </cell>
          <cell r="F228" t="str">
            <v>7848</v>
          </cell>
          <cell r="G228" t="str">
            <v>LM LIFTMATERIAL GMBH</v>
          </cell>
          <cell r="H228" t="str">
            <v>STOCK SALES</v>
          </cell>
          <cell r="I228">
            <v>2</v>
          </cell>
          <cell r="J228" t="str">
            <v>Apr-2009</v>
          </cell>
          <cell r="K228" t="str">
            <v>Apr-2009</v>
          </cell>
          <cell r="L228" t="str">
            <v>GF</v>
          </cell>
          <cell r="M228" t="str">
            <v>INVERTER</v>
          </cell>
          <cell r="N228" t="str">
            <v>PCS</v>
          </cell>
          <cell r="O228">
            <v>0</v>
          </cell>
          <cell r="P228">
            <v>1</v>
          </cell>
          <cell r="Q228" t="str">
            <v>CABINET</v>
          </cell>
          <cell r="R228">
            <v>0</v>
          </cell>
          <cell r="S228">
            <v>1.2317</v>
          </cell>
          <cell r="T228">
            <v>1.2317</v>
          </cell>
          <cell r="U228">
            <v>1</v>
          </cell>
        </row>
        <row r="229">
          <cell r="A229" t="str">
            <v>P9900561047 CU-UZL</v>
          </cell>
          <cell r="B229" t="str">
            <v>GS090808</v>
          </cell>
          <cell r="C229">
            <v>3</v>
          </cell>
          <cell r="D229" t="str">
            <v>GI092031</v>
          </cell>
          <cell r="E229">
            <v>20090430</v>
          </cell>
          <cell r="F229" t="str">
            <v>7848</v>
          </cell>
          <cell r="G229" t="str">
            <v>LM LIFTMATERIAL GMBH</v>
          </cell>
          <cell r="H229" t="str">
            <v>STOCK SALES</v>
          </cell>
          <cell r="I229">
            <v>2</v>
          </cell>
          <cell r="J229" t="str">
            <v>Apr-2009</v>
          </cell>
          <cell r="K229" t="str">
            <v>Apr-2009</v>
          </cell>
          <cell r="L229" t="str">
            <v>GF</v>
          </cell>
          <cell r="M229" t="str">
            <v>INVERTER</v>
          </cell>
          <cell r="N229" t="str">
            <v>PCS</v>
          </cell>
          <cell r="O229">
            <v>0</v>
          </cell>
          <cell r="P229">
            <v>1</v>
          </cell>
          <cell r="Q229" t="str">
            <v>CABINET</v>
          </cell>
          <cell r="R229">
            <v>0</v>
          </cell>
          <cell r="S229">
            <v>1.0291999999999999</v>
          </cell>
          <cell r="T229">
            <v>1.0291999999999999</v>
          </cell>
          <cell r="U229">
            <v>1</v>
          </cell>
        </row>
        <row r="230">
          <cell r="A230" t="str">
            <v>P9900561047 MEHRPREIS PRO M</v>
          </cell>
          <cell r="B230" t="str">
            <v>GS090655</v>
          </cell>
          <cell r="C230">
            <v>2</v>
          </cell>
          <cell r="D230" t="str">
            <v>GI091964</v>
          </cell>
          <cell r="E230">
            <v>20090430</v>
          </cell>
          <cell r="F230" t="str">
            <v>7848</v>
          </cell>
          <cell r="G230" t="str">
            <v>LM LIFTMATERIAL GMBH</v>
          </cell>
          <cell r="H230" t="str">
            <v>STOCK SALES</v>
          </cell>
          <cell r="I230">
            <v>26</v>
          </cell>
          <cell r="J230" t="str">
            <v>Apr-2009</v>
          </cell>
          <cell r="K230" t="str">
            <v>Apr-2009</v>
          </cell>
          <cell r="L230" t="str">
            <v>GF</v>
          </cell>
          <cell r="M230" t="str">
            <v>INVERTER</v>
          </cell>
          <cell r="N230" t="str">
            <v>PCS</v>
          </cell>
          <cell r="O230">
            <v>5</v>
          </cell>
          <cell r="P230">
            <v>1</v>
          </cell>
          <cell r="Q230" t="str">
            <v>CABINET</v>
          </cell>
          <cell r="R230">
            <v>0</v>
          </cell>
          <cell r="S230">
            <v>0.62</v>
          </cell>
          <cell r="T230">
            <v>9.3000000000000007</v>
          </cell>
          <cell r="U230">
            <v>15</v>
          </cell>
        </row>
        <row r="231">
          <cell r="A231" t="str">
            <v>P9900561047 MEHRPREIS PRO M</v>
          </cell>
          <cell r="B231" t="str">
            <v>GS090653</v>
          </cell>
          <cell r="C231">
            <v>2</v>
          </cell>
          <cell r="D231" t="str">
            <v>GI091967</v>
          </cell>
          <cell r="E231">
            <v>20090430</v>
          </cell>
          <cell r="F231" t="str">
            <v>7848</v>
          </cell>
          <cell r="G231" t="str">
            <v>LM LIFTMATERIAL GMBH</v>
          </cell>
          <cell r="H231" t="str">
            <v>STOCK SALES</v>
          </cell>
          <cell r="I231">
            <v>26</v>
          </cell>
          <cell r="J231" t="str">
            <v>Apr-2009</v>
          </cell>
          <cell r="K231" t="str">
            <v>Apr-2009</v>
          </cell>
          <cell r="L231" t="str">
            <v>GF</v>
          </cell>
          <cell r="M231" t="str">
            <v>INVERTER</v>
          </cell>
          <cell r="N231" t="str">
            <v>PCS</v>
          </cell>
          <cell r="O231">
            <v>5</v>
          </cell>
          <cell r="P231">
            <v>1</v>
          </cell>
          <cell r="Q231" t="str">
            <v>CABINET</v>
          </cell>
          <cell r="R231">
            <v>0</v>
          </cell>
          <cell r="S231">
            <v>0.62</v>
          </cell>
          <cell r="T231">
            <v>9.3000000000000007</v>
          </cell>
          <cell r="U231">
            <v>15</v>
          </cell>
        </row>
        <row r="232">
          <cell r="A232" t="str">
            <v>P9900561047 MEHRPREIS PRO M</v>
          </cell>
          <cell r="B232" t="str">
            <v>GS090654</v>
          </cell>
          <cell r="C232">
            <v>2</v>
          </cell>
          <cell r="D232" t="str">
            <v>GI091975</v>
          </cell>
          <cell r="E232">
            <v>20090430</v>
          </cell>
          <cell r="F232" t="str">
            <v>7848</v>
          </cell>
          <cell r="G232" t="str">
            <v>LM LIFTMATERIAL GMBH</v>
          </cell>
          <cell r="H232" t="str">
            <v>STOCK SALES</v>
          </cell>
          <cell r="I232">
            <v>36</v>
          </cell>
          <cell r="J232" t="str">
            <v>Apr-2009</v>
          </cell>
          <cell r="K232" t="str">
            <v>Apr-2009</v>
          </cell>
          <cell r="L232" t="str">
            <v>GF</v>
          </cell>
          <cell r="M232" t="str">
            <v>INVERTER</v>
          </cell>
          <cell r="N232" t="str">
            <v>PCS</v>
          </cell>
          <cell r="O232">
            <v>5</v>
          </cell>
          <cell r="P232">
            <v>1</v>
          </cell>
          <cell r="Q232" t="str">
            <v>CABINET</v>
          </cell>
          <cell r="R232">
            <v>0</v>
          </cell>
          <cell r="S232">
            <v>0.62</v>
          </cell>
          <cell r="T232">
            <v>16.739999999999998</v>
          </cell>
          <cell r="U232">
            <v>27</v>
          </cell>
        </row>
        <row r="233">
          <cell r="A233" t="str">
            <v>P9900561047 MEHRPREIS PRO M</v>
          </cell>
          <cell r="B233" t="str">
            <v>GS090904</v>
          </cell>
          <cell r="C233">
            <v>2</v>
          </cell>
          <cell r="D233" t="str">
            <v>GI091969</v>
          </cell>
          <cell r="E233">
            <v>20090430</v>
          </cell>
          <cell r="F233" t="str">
            <v>7848</v>
          </cell>
          <cell r="G233" t="str">
            <v>LM LIFTMATERIAL GMBH</v>
          </cell>
          <cell r="H233" t="str">
            <v>STOCK SALES</v>
          </cell>
          <cell r="I233">
            <v>26</v>
          </cell>
          <cell r="J233" t="str">
            <v>Apr-2009</v>
          </cell>
          <cell r="K233" t="str">
            <v>Apr-2009</v>
          </cell>
          <cell r="L233" t="str">
            <v>GF</v>
          </cell>
          <cell r="M233" t="str">
            <v>INVERTER</v>
          </cell>
          <cell r="N233" t="str">
            <v>PCS</v>
          </cell>
          <cell r="O233">
            <v>5</v>
          </cell>
          <cell r="P233">
            <v>1</v>
          </cell>
          <cell r="Q233" t="str">
            <v>CABINET</v>
          </cell>
          <cell r="R233">
            <v>0</v>
          </cell>
          <cell r="S233">
            <v>0.62</v>
          </cell>
          <cell r="T233">
            <v>6.2</v>
          </cell>
          <cell r="U233">
            <v>10</v>
          </cell>
        </row>
        <row r="234">
          <cell r="A234" t="str">
            <v>P9900561047 MEHRPREIS PRO M</v>
          </cell>
          <cell r="B234" t="str">
            <v>GS090744</v>
          </cell>
          <cell r="C234">
            <v>2</v>
          </cell>
          <cell r="D234" t="str">
            <v>GI091984</v>
          </cell>
          <cell r="E234">
            <v>20090430</v>
          </cell>
          <cell r="F234" t="str">
            <v>7848</v>
          </cell>
          <cell r="G234" t="str">
            <v>LM LIFTMATERIAL GMBH</v>
          </cell>
          <cell r="H234" t="str">
            <v>STOCK SALES</v>
          </cell>
          <cell r="I234">
            <v>26</v>
          </cell>
          <cell r="J234" t="str">
            <v>Apr-2009</v>
          </cell>
          <cell r="K234" t="str">
            <v>Apr-2009</v>
          </cell>
          <cell r="L234" t="str">
            <v>GF</v>
          </cell>
          <cell r="M234" t="str">
            <v>INVERTER</v>
          </cell>
          <cell r="N234" t="str">
            <v>PCS</v>
          </cell>
          <cell r="O234">
            <v>5</v>
          </cell>
          <cell r="P234">
            <v>1</v>
          </cell>
          <cell r="Q234" t="str">
            <v>CABINET</v>
          </cell>
          <cell r="R234">
            <v>0</v>
          </cell>
          <cell r="S234">
            <v>0.62</v>
          </cell>
          <cell r="T234">
            <v>9.3000000000000007</v>
          </cell>
          <cell r="U234">
            <v>15</v>
          </cell>
        </row>
        <row r="235">
          <cell r="A235" t="str">
            <v>P9900561047 MEHRPREIS PRO M</v>
          </cell>
          <cell r="B235" t="str">
            <v>GS090650</v>
          </cell>
          <cell r="C235">
            <v>2</v>
          </cell>
          <cell r="D235" t="str">
            <v>GI092018</v>
          </cell>
          <cell r="E235">
            <v>20090430</v>
          </cell>
          <cell r="F235" t="str">
            <v>7848</v>
          </cell>
          <cell r="G235" t="str">
            <v>LM LIFTMATERIAL GMBH</v>
          </cell>
          <cell r="H235" t="str">
            <v>STOCK SALES</v>
          </cell>
          <cell r="I235">
            <v>36</v>
          </cell>
          <cell r="J235" t="str">
            <v>Apr-2009</v>
          </cell>
          <cell r="K235" t="str">
            <v>Apr-2009</v>
          </cell>
          <cell r="L235" t="str">
            <v>GF</v>
          </cell>
          <cell r="M235" t="str">
            <v>INVERTER</v>
          </cell>
          <cell r="N235" t="str">
            <v>PCS</v>
          </cell>
          <cell r="O235">
            <v>5</v>
          </cell>
          <cell r="P235">
            <v>1</v>
          </cell>
          <cell r="Q235" t="str">
            <v>CABINET</v>
          </cell>
          <cell r="R235">
            <v>0</v>
          </cell>
          <cell r="S235">
            <v>0.62</v>
          </cell>
          <cell r="T235">
            <v>9.3000000000000007</v>
          </cell>
          <cell r="U235">
            <v>15</v>
          </cell>
        </row>
        <row r="236">
          <cell r="A236" t="str">
            <v>P9900561047 MEHRPREIS PRO M</v>
          </cell>
          <cell r="B236" t="str">
            <v>GS090553</v>
          </cell>
          <cell r="C236">
            <v>2</v>
          </cell>
          <cell r="D236" t="str">
            <v>GI092025</v>
          </cell>
          <cell r="E236">
            <v>20090430</v>
          </cell>
          <cell r="F236" t="str">
            <v>7848</v>
          </cell>
          <cell r="G236" t="str">
            <v>LM LIFTMATERIAL GMBH</v>
          </cell>
          <cell r="H236" t="str">
            <v>STOCK SALES</v>
          </cell>
          <cell r="I236">
            <v>36</v>
          </cell>
          <cell r="J236" t="str">
            <v>Apr-2009</v>
          </cell>
          <cell r="K236" t="str">
            <v>Apr-2009</v>
          </cell>
          <cell r="L236" t="str">
            <v>GF</v>
          </cell>
          <cell r="M236" t="str">
            <v>INVERTER</v>
          </cell>
          <cell r="N236" t="str">
            <v>PCS</v>
          </cell>
          <cell r="O236">
            <v>5</v>
          </cell>
          <cell r="P236">
            <v>1</v>
          </cell>
          <cell r="Q236" t="str">
            <v>CABINET</v>
          </cell>
          <cell r="R236">
            <v>0</v>
          </cell>
          <cell r="S236">
            <v>0.62</v>
          </cell>
          <cell r="T236">
            <v>6.2</v>
          </cell>
          <cell r="U236">
            <v>10</v>
          </cell>
        </row>
        <row r="237">
          <cell r="A237" t="str">
            <v>P9900561047 MEHRPREIS PRO M</v>
          </cell>
          <cell r="B237" t="str">
            <v>GS090932</v>
          </cell>
          <cell r="C237">
            <v>2</v>
          </cell>
          <cell r="D237" t="str">
            <v>GI092026</v>
          </cell>
          <cell r="E237">
            <v>20090430</v>
          </cell>
          <cell r="F237" t="str">
            <v>7848</v>
          </cell>
          <cell r="G237" t="str">
            <v>LM LIFTMATERIAL GMBH</v>
          </cell>
          <cell r="H237" t="str">
            <v>STOCK SALES</v>
          </cell>
          <cell r="I237">
            <v>36</v>
          </cell>
          <cell r="J237" t="str">
            <v>Apr-2009</v>
          </cell>
          <cell r="K237" t="str">
            <v>Apr-2009</v>
          </cell>
          <cell r="L237" t="str">
            <v>GF</v>
          </cell>
          <cell r="M237" t="str">
            <v>INVERTER</v>
          </cell>
          <cell r="N237" t="str">
            <v>PCS</v>
          </cell>
          <cell r="O237">
            <v>5</v>
          </cell>
          <cell r="P237">
            <v>1</v>
          </cell>
          <cell r="Q237" t="str">
            <v>CABINET</v>
          </cell>
          <cell r="R237">
            <v>0</v>
          </cell>
          <cell r="S237">
            <v>0.62</v>
          </cell>
          <cell r="T237">
            <v>6.2</v>
          </cell>
          <cell r="U237">
            <v>10</v>
          </cell>
        </row>
        <row r="238">
          <cell r="A238" t="str">
            <v>P9900561047 MEHRPREIS PRO M</v>
          </cell>
          <cell r="B238" t="str">
            <v>GS090555</v>
          </cell>
          <cell r="C238">
            <v>2</v>
          </cell>
          <cell r="D238" t="str">
            <v>GI092029</v>
          </cell>
          <cell r="E238">
            <v>20090430</v>
          </cell>
          <cell r="F238" t="str">
            <v>7848</v>
          </cell>
          <cell r="G238" t="str">
            <v>LM LIFTMATERIAL GMBH</v>
          </cell>
          <cell r="H238" t="str">
            <v>STOCK SALES</v>
          </cell>
          <cell r="I238">
            <v>36</v>
          </cell>
          <cell r="J238" t="str">
            <v>Apr-2009</v>
          </cell>
          <cell r="K238" t="str">
            <v>Apr-2009</v>
          </cell>
          <cell r="L238" t="str">
            <v>GF</v>
          </cell>
          <cell r="M238" t="str">
            <v>INVERTER</v>
          </cell>
          <cell r="N238" t="str">
            <v>PCS</v>
          </cell>
          <cell r="O238">
            <v>5</v>
          </cell>
          <cell r="P238">
            <v>1</v>
          </cell>
          <cell r="Q238" t="str">
            <v>CABINET</v>
          </cell>
          <cell r="R238">
            <v>0</v>
          </cell>
          <cell r="S238">
            <v>0.62</v>
          </cell>
          <cell r="T238">
            <v>6.2</v>
          </cell>
          <cell r="U238">
            <v>10</v>
          </cell>
        </row>
        <row r="239">
          <cell r="A239" t="str">
            <v>P9900561047 MEHRPREIS PRO M</v>
          </cell>
          <cell r="B239" t="str">
            <v>GS090808</v>
          </cell>
          <cell r="C239">
            <v>2</v>
          </cell>
          <cell r="D239" t="str">
            <v>GI092031</v>
          </cell>
          <cell r="E239">
            <v>20090430</v>
          </cell>
          <cell r="F239" t="str">
            <v>7848</v>
          </cell>
          <cell r="G239" t="str">
            <v>LM LIFTMATERIAL GMBH</v>
          </cell>
          <cell r="H239" t="str">
            <v>STOCK SALES</v>
          </cell>
          <cell r="I239">
            <v>36</v>
          </cell>
          <cell r="J239" t="str">
            <v>Apr-2009</v>
          </cell>
          <cell r="K239" t="str">
            <v>Apr-2009</v>
          </cell>
          <cell r="L239" t="str">
            <v>GF</v>
          </cell>
          <cell r="M239" t="str">
            <v>INVERTER</v>
          </cell>
          <cell r="N239" t="str">
            <v>PCS</v>
          </cell>
          <cell r="O239">
            <v>5</v>
          </cell>
          <cell r="P239">
            <v>1</v>
          </cell>
          <cell r="Q239" t="str">
            <v>CABINET</v>
          </cell>
          <cell r="R239">
            <v>0</v>
          </cell>
          <cell r="S239">
            <v>0.62</v>
          </cell>
          <cell r="T239">
            <v>6.2</v>
          </cell>
          <cell r="U239">
            <v>10</v>
          </cell>
        </row>
        <row r="240">
          <cell r="A240" t="str">
            <v>P9900561102</v>
          </cell>
          <cell r="B240" t="str">
            <v>GS091029</v>
          </cell>
          <cell r="C240">
            <v>11</v>
          </cell>
          <cell r="D240" t="str">
            <v>GI092022</v>
          </cell>
          <cell r="E240">
            <v>20090430</v>
          </cell>
          <cell r="F240" t="str">
            <v>7848</v>
          </cell>
          <cell r="G240" t="str">
            <v>LM LIFTMATERIAL GMBH</v>
          </cell>
          <cell r="H240" t="str">
            <v>STOCK SALES</v>
          </cell>
          <cell r="I240">
            <v>1</v>
          </cell>
          <cell r="J240" t="str">
            <v>Apr-2009</v>
          </cell>
          <cell r="K240" t="str">
            <v>Apr-2009</v>
          </cell>
          <cell r="L240" t="str">
            <v>GF</v>
          </cell>
          <cell r="M240" t="str">
            <v>INVERTER</v>
          </cell>
          <cell r="N240" t="str">
            <v>PCS</v>
          </cell>
          <cell r="O240">
            <v>1</v>
          </cell>
          <cell r="P240">
            <v>231</v>
          </cell>
          <cell r="Q240" t="str">
            <v>CABINET</v>
          </cell>
          <cell r="R240">
            <v>0</v>
          </cell>
          <cell r="S240">
            <v>231.38</v>
          </cell>
          <cell r="T240">
            <v>231.38</v>
          </cell>
          <cell r="U240">
            <v>1</v>
          </cell>
        </row>
        <row r="241">
          <cell r="A241" t="str">
            <v>P9900561104</v>
          </cell>
          <cell r="B241" t="str">
            <v>GS090809</v>
          </cell>
          <cell r="C241">
            <v>7</v>
          </cell>
          <cell r="D241" t="str">
            <v>GI092038</v>
          </cell>
          <cell r="E241">
            <v>20090430</v>
          </cell>
          <cell r="F241" t="str">
            <v>7848</v>
          </cell>
          <cell r="G241" t="str">
            <v>LM LIFTMATERIAL GMBH</v>
          </cell>
          <cell r="H241" t="str">
            <v>STOCK SALES</v>
          </cell>
          <cell r="I241">
            <v>0</v>
          </cell>
          <cell r="J241" t="str">
            <v>Apr-2009</v>
          </cell>
          <cell r="K241" t="str">
            <v>Apr-2009</v>
          </cell>
          <cell r="L241" t="str">
            <v>GF</v>
          </cell>
          <cell r="M241" t="str">
            <v>INVERTER</v>
          </cell>
          <cell r="N241" t="str">
            <v>PCS</v>
          </cell>
          <cell r="O241">
            <v>0</v>
          </cell>
          <cell r="P241">
            <v>257</v>
          </cell>
          <cell r="Q241" t="str">
            <v>CABINET</v>
          </cell>
          <cell r="R241">
            <v>0</v>
          </cell>
          <cell r="S241">
            <v>257.13</v>
          </cell>
          <cell r="T241">
            <v>257.13</v>
          </cell>
          <cell r="U241">
            <v>1</v>
          </cell>
        </row>
        <row r="242">
          <cell r="A242" t="str">
            <v>P9900561104 CU-KKS</v>
          </cell>
          <cell r="B242" t="str">
            <v>GS090573</v>
          </cell>
          <cell r="C242">
            <v>11</v>
          </cell>
          <cell r="D242" t="str">
            <v>GI092006</v>
          </cell>
          <cell r="E242">
            <v>20090430</v>
          </cell>
          <cell r="F242" t="str">
            <v>7848</v>
          </cell>
          <cell r="G242" t="str">
            <v>LM LIFTMATERIAL GMBH</v>
          </cell>
          <cell r="H242" t="str">
            <v>STOCK SALES</v>
          </cell>
          <cell r="I242">
            <v>1</v>
          </cell>
          <cell r="J242" t="str">
            <v>Apr-2009</v>
          </cell>
          <cell r="K242" t="str">
            <v>Apr-2009</v>
          </cell>
          <cell r="L242" t="str">
            <v>GF</v>
          </cell>
          <cell r="M242" t="str">
            <v>INVERTER</v>
          </cell>
          <cell r="N242" t="str">
            <v>PCS</v>
          </cell>
          <cell r="O242">
            <v>0</v>
          </cell>
          <cell r="P242">
            <v>1</v>
          </cell>
          <cell r="Q242" t="str">
            <v>CABINET</v>
          </cell>
          <cell r="R242">
            <v>0</v>
          </cell>
          <cell r="S242">
            <v>0.46</v>
          </cell>
          <cell r="T242">
            <v>0.46</v>
          </cell>
          <cell r="U242">
            <v>1</v>
          </cell>
        </row>
        <row r="243">
          <cell r="A243" t="str">
            <v>P9900561104 CU-KKS</v>
          </cell>
          <cell r="B243" t="str">
            <v>GS090572</v>
          </cell>
          <cell r="C243">
            <v>11</v>
          </cell>
          <cell r="D243" t="str">
            <v>GI092020</v>
          </cell>
          <cell r="E243">
            <v>20090430</v>
          </cell>
          <cell r="F243" t="str">
            <v>7848</v>
          </cell>
          <cell r="G243" t="str">
            <v>LM LIFTMATERIAL GMBH</v>
          </cell>
          <cell r="H243" t="str">
            <v>STOCK SALES</v>
          </cell>
          <cell r="I243">
            <v>1</v>
          </cell>
          <cell r="J243" t="str">
            <v>Apr-2009</v>
          </cell>
          <cell r="K243" t="str">
            <v>Apr-2009</v>
          </cell>
          <cell r="L243" t="str">
            <v>GF</v>
          </cell>
          <cell r="M243" t="str">
            <v>INVERTER</v>
          </cell>
          <cell r="N243" t="str">
            <v>PCS</v>
          </cell>
          <cell r="O243">
            <v>0</v>
          </cell>
          <cell r="P243">
            <v>1</v>
          </cell>
          <cell r="Q243" t="str">
            <v>CABINET</v>
          </cell>
          <cell r="R243">
            <v>0</v>
          </cell>
          <cell r="S243">
            <v>0.51500000000000001</v>
          </cell>
          <cell r="T243">
            <v>0.51500000000000001</v>
          </cell>
          <cell r="U243">
            <v>1</v>
          </cell>
        </row>
        <row r="244">
          <cell r="A244" t="str">
            <v>P9900561104 CU-KKS</v>
          </cell>
          <cell r="B244" t="str">
            <v>GS090809</v>
          </cell>
          <cell r="C244">
            <v>11</v>
          </cell>
          <cell r="D244" t="str">
            <v>GI092038</v>
          </cell>
          <cell r="E244">
            <v>20090430</v>
          </cell>
          <cell r="F244" t="str">
            <v>7848</v>
          </cell>
          <cell r="G244" t="str">
            <v>LM LIFTMATERIAL GMBH</v>
          </cell>
          <cell r="H244" t="str">
            <v>STOCK SALES</v>
          </cell>
          <cell r="I244">
            <v>0</v>
          </cell>
          <cell r="J244" t="str">
            <v>Apr-2009</v>
          </cell>
          <cell r="K244" t="str">
            <v>Apr-2009</v>
          </cell>
          <cell r="L244" t="str">
            <v>GF</v>
          </cell>
          <cell r="M244" t="str">
            <v>INVERTER</v>
          </cell>
          <cell r="N244" t="str">
            <v>PCS</v>
          </cell>
          <cell r="O244">
            <v>0</v>
          </cell>
          <cell r="P244">
            <v>1</v>
          </cell>
          <cell r="Q244" t="str">
            <v>CABINET</v>
          </cell>
          <cell r="R244">
            <v>0</v>
          </cell>
          <cell r="S244">
            <v>0.51500000000000001</v>
          </cell>
          <cell r="T244">
            <v>0.51500000000000001</v>
          </cell>
          <cell r="U244">
            <v>1</v>
          </cell>
        </row>
        <row r="245">
          <cell r="A245" t="str">
            <v>P9900561105</v>
          </cell>
          <cell r="B245" t="str">
            <v>GS091044</v>
          </cell>
          <cell r="C245">
            <v>6</v>
          </cell>
          <cell r="D245" t="str">
            <v>GI091959</v>
          </cell>
          <cell r="E245">
            <v>20090430</v>
          </cell>
          <cell r="F245" t="str">
            <v>7848</v>
          </cell>
          <cell r="G245" t="str">
            <v>LM LIFTMATERIAL GMBH</v>
          </cell>
          <cell r="H245" t="str">
            <v>STOCK SALES</v>
          </cell>
          <cell r="I245">
            <v>1</v>
          </cell>
          <cell r="J245" t="str">
            <v>Apr-2009</v>
          </cell>
          <cell r="K245" t="str">
            <v>Apr-2009</v>
          </cell>
          <cell r="L245" t="str">
            <v>GF</v>
          </cell>
          <cell r="M245" t="str">
            <v>INVERTER</v>
          </cell>
          <cell r="N245" t="str">
            <v>PCS</v>
          </cell>
          <cell r="O245">
            <v>1</v>
          </cell>
          <cell r="P245">
            <v>351</v>
          </cell>
          <cell r="Q245" t="str">
            <v>CABINET</v>
          </cell>
          <cell r="R245">
            <v>0</v>
          </cell>
          <cell r="S245">
            <v>350.86</v>
          </cell>
          <cell r="T245">
            <v>350.86</v>
          </cell>
          <cell r="U245">
            <v>1</v>
          </cell>
        </row>
        <row r="246">
          <cell r="A246" t="str">
            <v>P9900561105</v>
          </cell>
          <cell r="B246" t="str">
            <v>GS091007</v>
          </cell>
          <cell r="C246">
            <v>6</v>
          </cell>
          <cell r="D246" t="str">
            <v>GI091990</v>
          </cell>
          <cell r="E246">
            <v>20090430</v>
          </cell>
          <cell r="F246" t="str">
            <v>7848</v>
          </cell>
          <cell r="G246" t="str">
            <v>LM LIFTMATERIAL GMBH</v>
          </cell>
          <cell r="H246" t="str">
            <v>STOCK SALES</v>
          </cell>
          <cell r="I246">
            <v>1</v>
          </cell>
          <cell r="J246" t="str">
            <v>Apr-2009</v>
          </cell>
          <cell r="K246" t="str">
            <v>Apr-2009</v>
          </cell>
          <cell r="L246" t="str">
            <v>GF</v>
          </cell>
          <cell r="M246" t="str">
            <v>INVERTER</v>
          </cell>
          <cell r="N246" t="str">
            <v>PCS</v>
          </cell>
          <cell r="O246">
            <v>1</v>
          </cell>
          <cell r="P246">
            <v>351</v>
          </cell>
          <cell r="Q246" t="str">
            <v>CABINET</v>
          </cell>
          <cell r="R246">
            <v>0</v>
          </cell>
          <cell r="S246">
            <v>350.86</v>
          </cell>
          <cell r="T246">
            <v>350.86</v>
          </cell>
          <cell r="U246">
            <v>1</v>
          </cell>
        </row>
        <row r="247">
          <cell r="A247" t="str">
            <v>P9900561105</v>
          </cell>
          <cell r="B247" t="str">
            <v>GS091006</v>
          </cell>
          <cell r="C247">
            <v>6</v>
          </cell>
          <cell r="D247" t="str">
            <v>GI092027</v>
          </cell>
          <cell r="E247">
            <v>20090430</v>
          </cell>
          <cell r="F247" t="str">
            <v>7848</v>
          </cell>
          <cell r="G247" t="str">
            <v>LM LIFTMATERIAL GMBH</v>
          </cell>
          <cell r="H247" t="str">
            <v>STOCK SALES</v>
          </cell>
          <cell r="I247">
            <v>1</v>
          </cell>
          <cell r="J247" t="str">
            <v>Apr-2009</v>
          </cell>
          <cell r="K247" t="str">
            <v>Apr-2009</v>
          </cell>
          <cell r="L247" t="str">
            <v>GF</v>
          </cell>
          <cell r="M247" t="str">
            <v>INVERTER</v>
          </cell>
          <cell r="N247" t="str">
            <v>PCS</v>
          </cell>
          <cell r="O247">
            <v>1</v>
          </cell>
          <cell r="P247">
            <v>351</v>
          </cell>
          <cell r="Q247" t="str">
            <v>CABINET</v>
          </cell>
          <cell r="R247">
            <v>0</v>
          </cell>
          <cell r="S247">
            <v>350.86</v>
          </cell>
          <cell r="T247">
            <v>350.86</v>
          </cell>
          <cell r="U247">
            <v>1</v>
          </cell>
        </row>
        <row r="248">
          <cell r="A248" t="str">
            <v>P9900561116</v>
          </cell>
          <cell r="B248" t="str">
            <v>GS090850</v>
          </cell>
          <cell r="C248">
            <v>8</v>
          </cell>
          <cell r="D248" t="str">
            <v>GI092007</v>
          </cell>
          <cell r="E248">
            <v>20090430</v>
          </cell>
          <cell r="F248" t="str">
            <v>7848</v>
          </cell>
          <cell r="G248" t="str">
            <v>LM LIFTMATERIAL GMBH</v>
          </cell>
          <cell r="H248" t="str">
            <v>STOCK SALES</v>
          </cell>
          <cell r="I248">
            <v>0</v>
          </cell>
          <cell r="J248" t="str">
            <v>Apr-2009</v>
          </cell>
          <cell r="K248" t="str">
            <v>Apr-2009</v>
          </cell>
          <cell r="L248" t="str">
            <v>GF</v>
          </cell>
          <cell r="M248" t="str">
            <v>INVERTER</v>
          </cell>
          <cell r="N248" t="str">
            <v>PCS</v>
          </cell>
          <cell r="O248">
            <v>0</v>
          </cell>
          <cell r="P248">
            <v>354</v>
          </cell>
          <cell r="Q248" t="str">
            <v>CABINET</v>
          </cell>
          <cell r="R248">
            <v>0</v>
          </cell>
          <cell r="S248">
            <v>354.46</v>
          </cell>
          <cell r="T248">
            <v>354.46</v>
          </cell>
          <cell r="U248">
            <v>1</v>
          </cell>
        </row>
        <row r="249">
          <cell r="A249" t="str">
            <v>P9900561116</v>
          </cell>
          <cell r="B249" t="str">
            <v>GS091039</v>
          </cell>
          <cell r="C249">
            <v>7</v>
          </cell>
          <cell r="D249" t="str">
            <v>GI092010</v>
          </cell>
          <cell r="E249">
            <v>20090430</v>
          </cell>
          <cell r="F249" t="str">
            <v>7848</v>
          </cell>
          <cell r="G249" t="str">
            <v>LM LIFTMATERIAL GMBH</v>
          </cell>
          <cell r="H249" t="str">
            <v>STOCK SALES</v>
          </cell>
          <cell r="I249">
            <v>0</v>
          </cell>
          <cell r="J249" t="str">
            <v>Apr-2009</v>
          </cell>
          <cell r="K249" t="str">
            <v>Apr-2009</v>
          </cell>
          <cell r="L249" t="str">
            <v>GF</v>
          </cell>
          <cell r="M249" t="str">
            <v>INVERTER</v>
          </cell>
          <cell r="N249" t="str">
            <v>PCS</v>
          </cell>
          <cell r="O249">
            <v>0</v>
          </cell>
          <cell r="P249">
            <v>354</v>
          </cell>
          <cell r="Q249" t="str">
            <v>CABINET</v>
          </cell>
          <cell r="R249">
            <v>0</v>
          </cell>
          <cell r="S249">
            <v>354.46</v>
          </cell>
          <cell r="T249">
            <v>354.46</v>
          </cell>
          <cell r="U249">
            <v>1</v>
          </cell>
        </row>
        <row r="250">
          <cell r="A250" t="str">
            <v>P9900561116 CU-KKS</v>
          </cell>
          <cell r="B250" t="str">
            <v>GS090851</v>
          </cell>
          <cell r="C250">
            <v>10</v>
          </cell>
          <cell r="D250" t="str">
            <v>GI091948</v>
          </cell>
          <cell r="E250">
            <v>20090429</v>
          </cell>
          <cell r="F250" t="str">
            <v>7848</v>
          </cell>
          <cell r="G250" t="str">
            <v>LM LIFTMATERIAL GMBH</v>
          </cell>
          <cell r="H250" t="str">
            <v>STOCK SALES</v>
          </cell>
          <cell r="I250">
            <v>0</v>
          </cell>
          <cell r="J250" t="str">
            <v>Apr-2009</v>
          </cell>
          <cell r="K250" t="str">
            <v>Apr-2009</v>
          </cell>
          <cell r="L250" t="str">
            <v>GF</v>
          </cell>
          <cell r="M250" t="str">
            <v>INVERTER</v>
          </cell>
          <cell r="N250" t="str">
            <v>PCS</v>
          </cell>
          <cell r="O250">
            <v>0</v>
          </cell>
          <cell r="P250">
            <v>2</v>
          </cell>
          <cell r="Q250" t="str">
            <v>CABINET</v>
          </cell>
          <cell r="R250">
            <v>0</v>
          </cell>
          <cell r="S250">
            <v>1.7</v>
          </cell>
          <cell r="T250">
            <v>1.7</v>
          </cell>
          <cell r="U250">
            <v>1</v>
          </cell>
        </row>
        <row r="251">
          <cell r="A251" t="str">
            <v>P9900561116 CU-KKS</v>
          </cell>
          <cell r="B251" t="str">
            <v>GS090850</v>
          </cell>
          <cell r="C251">
            <v>9</v>
          </cell>
          <cell r="D251" t="str">
            <v>GI092007</v>
          </cell>
          <cell r="E251">
            <v>20090430</v>
          </cell>
          <cell r="F251" t="str">
            <v>7848</v>
          </cell>
          <cell r="G251" t="str">
            <v>LM LIFTMATERIAL GMBH</v>
          </cell>
          <cell r="H251" t="str">
            <v>STOCK SALES</v>
          </cell>
          <cell r="I251">
            <v>0</v>
          </cell>
          <cell r="J251" t="str">
            <v>Apr-2009</v>
          </cell>
          <cell r="K251" t="str">
            <v>Apr-2009</v>
          </cell>
          <cell r="L251" t="str">
            <v>GF</v>
          </cell>
          <cell r="M251" t="str">
            <v>INVERTER</v>
          </cell>
          <cell r="N251" t="str">
            <v>PCS</v>
          </cell>
          <cell r="O251">
            <v>0</v>
          </cell>
          <cell r="P251">
            <v>2</v>
          </cell>
          <cell r="Q251" t="str">
            <v>CABINET</v>
          </cell>
          <cell r="R251">
            <v>0</v>
          </cell>
          <cell r="S251">
            <v>1.7</v>
          </cell>
          <cell r="T251">
            <v>1.7</v>
          </cell>
          <cell r="U251">
            <v>1</v>
          </cell>
        </row>
        <row r="252">
          <cell r="A252" t="str">
            <v>P9900561116 CU-KKS</v>
          </cell>
          <cell r="B252" t="str">
            <v>GS091039</v>
          </cell>
          <cell r="C252">
            <v>8</v>
          </cell>
          <cell r="D252" t="str">
            <v>GI092010</v>
          </cell>
          <cell r="E252">
            <v>20090430</v>
          </cell>
          <cell r="F252" t="str">
            <v>7848</v>
          </cell>
          <cell r="G252" t="str">
            <v>LM LIFTMATERIAL GMBH</v>
          </cell>
          <cell r="H252" t="str">
            <v>STOCK SALES</v>
          </cell>
          <cell r="I252">
            <v>0</v>
          </cell>
          <cell r="J252" t="str">
            <v>Apr-2009</v>
          </cell>
          <cell r="K252" t="str">
            <v>Apr-2009</v>
          </cell>
          <cell r="L252" t="str">
            <v>GF</v>
          </cell>
          <cell r="M252" t="str">
            <v>INVERTER</v>
          </cell>
          <cell r="N252" t="str">
            <v>PCS</v>
          </cell>
          <cell r="O252">
            <v>0</v>
          </cell>
          <cell r="P252">
            <v>2</v>
          </cell>
          <cell r="Q252" t="str">
            <v>CABINET</v>
          </cell>
          <cell r="R252">
            <v>0</v>
          </cell>
          <cell r="S252">
            <v>1.75</v>
          </cell>
          <cell r="T252">
            <v>1.75</v>
          </cell>
          <cell r="U252">
            <v>1</v>
          </cell>
        </row>
        <row r="253">
          <cell r="A253" t="str">
            <v>FVR0.4E9S-7EN</v>
          </cell>
          <cell r="B253" t="str">
            <v>GS091298</v>
          </cell>
          <cell r="C253">
            <v>1</v>
          </cell>
          <cell r="D253" t="str">
            <v>GI091615</v>
          </cell>
          <cell r="E253">
            <v>20090408</v>
          </cell>
          <cell r="F253" t="str">
            <v>7212</v>
          </cell>
          <cell r="G253" t="str">
            <v>ELEKTROMOTOREN Z?LLIG GMBH</v>
          </cell>
          <cell r="H253" t="str">
            <v>STOCK SALES</v>
          </cell>
          <cell r="I253">
            <v>223</v>
          </cell>
          <cell r="J253" t="str">
            <v>Apr-2009</v>
          </cell>
          <cell r="K253" t="str">
            <v>Apr-2009</v>
          </cell>
          <cell r="L253" t="str">
            <v>GF</v>
          </cell>
          <cell r="M253" t="str">
            <v>INVERTER</v>
          </cell>
          <cell r="N253" t="str">
            <v>PCS</v>
          </cell>
          <cell r="O253">
            <v>224</v>
          </cell>
          <cell r="P253">
            <v>103</v>
          </cell>
          <cell r="Q253" t="str">
            <v>E9</v>
          </cell>
          <cell r="R253">
            <v>0</v>
          </cell>
          <cell r="S253">
            <v>102.59059999999999</v>
          </cell>
          <cell r="T253">
            <v>102.59059999999999</v>
          </cell>
          <cell r="U253">
            <v>1</v>
          </cell>
        </row>
        <row r="254">
          <cell r="A254" t="str">
            <v>FRN0.75F1S-4E</v>
          </cell>
          <cell r="B254" t="str">
            <v>GS091225</v>
          </cell>
          <cell r="C254">
            <v>3</v>
          </cell>
          <cell r="D254" t="str">
            <v>GI091535</v>
          </cell>
          <cell r="E254">
            <v>20090402</v>
          </cell>
          <cell r="F254" t="str">
            <v>7839</v>
          </cell>
          <cell r="G254" t="str">
            <v>ASM RAHDEN GBMH</v>
          </cell>
          <cell r="H254" t="str">
            <v>STOCK SALES</v>
          </cell>
          <cell r="I254">
            <v>74</v>
          </cell>
          <cell r="J254" t="str">
            <v>Apr-2009</v>
          </cell>
          <cell r="K254" t="str">
            <v>Apr-2009</v>
          </cell>
          <cell r="L254" t="str">
            <v>GF</v>
          </cell>
          <cell r="M254" t="str">
            <v>INVERTER</v>
          </cell>
          <cell r="N254" t="str">
            <v>PCS</v>
          </cell>
          <cell r="O254">
            <v>77</v>
          </cell>
          <cell r="P254">
            <v>158</v>
          </cell>
          <cell r="Q254" t="str">
            <v>ECO</v>
          </cell>
          <cell r="R254">
            <v>0</v>
          </cell>
          <cell r="S254">
            <v>157.79519999999999</v>
          </cell>
          <cell r="T254">
            <v>473.38559999999995</v>
          </cell>
          <cell r="U254">
            <v>3</v>
          </cell>
        </row>
        <row r="255">
          <cell r="A255" t="str">
            <v>FRN0.75F1S-4E</v>
          </cell>
          <cell r="B255" t="str">
            <v>GS091225</v>
          </cell>
          <cell r="C255">
            <v>6</v>
          </cell>
          <cell r="D255" t="str">
            <v>GI091535</v>
          </cell>
          <cell r="E255">
            <v>20090402</v>
          </cell>
          <cell r="F255" t="str">
            <v>7839</v>
          </cell>
          <cell r="G255" t="str">
            <v>ASM RAHDEN GBMH</v>
          </cell>
          <cell r="H255" t="str">
            <v>STOCK SALES</v>
          </cell>
          <cell r="I255">
            <v>73</v>
          </cell>
          <cell r="J255" t="str">
            <v>Apr-2009</v>
          </cell>
          <cell r="K255" t="str">
            <v>Apr-2009</v>
          </cell>
          <cell r="L255" t="str">
            <v>GF</v>
          </cell>
          <cell r="M255" t="str">
            <v>INVERTER</v>
          </cell>
          <cell r="N255" t="str">
            <v>PCS</v>
          </cell>
          <cell r="O255">
            <v>77</v>
          </cell>
          <cell r="P255">
            <v>158</v>
          </cell>
          <cell r="Q255" t="str">
            <v>ECO</v>
          </cell>
          <cell r="R255">
            <v>0</v>
          </cell>
          <cell r="S255">
            <v>157.79519999999999</v>
          </cell>
          <cell r="T255">
            <v>157.79519999999999</v>
          </cell>
          <cell r="U255">
            <v>1</v>
          </cell>
        </row>
        <row r="256">
          <cell r="A256" t="str">
            <v>FRN0.75F1S-4E</v>
          </cell>
          <cell r="B256" t="str">
            <v>GS091249</v>
          </cell>
          <cell r="C256">
            <v>3</v>
          </cell>
          <cell r="D256" t="str">
            <v>GI091546</v>
          </cell>
          <cell r="E256">
            <v>20090406</v>
          </cell>
          <cell r="F256" t="str">
            <v>7950</v>
          </cell>
          <cell r="G256" t="str">
            <v>FUJI ELECTRIC FA EUROPE (CH) GMBH</v>
          </cell>
          <cell r="H256" t="str">
            <v>STOCK SALES</v>
          </cell>
          <cell r="I256">
            <v>72</v>
          </cell>
          <cell r="J256" t="str">
            <v>Apr-2009</v>
          </cell>
          <cell r="K256" t="str">
            <v>Apr-2009</v>
          </cell>
          <cell r="L256" t="str">
            <v>GF</v>
          </cell>
          <cell r="M256" t="str">
            <v>INVERTER</v>
          </cell>
          <cell r="N256" t="str">
            <v>PCS</v>
          </cell>
          <cell r="O256">
            <v>77</v>
          </cell>
          <cell r="P256">
            <v>158</v>
          </cell>
          <cell r="Q256" t="str">
            <v>ECO</v>
          </cell>
          <cell r="R256">
            <v>0</v>
          </cell>
          <cell r="S256">
            <v>157.79519999999999</v>
          </cell>
          <cell r="T256">
            <v>157.79519999999999</v>
          </cell>
          <cell r="U256">
            <v>1</v>
          </cell>
        </row>
        <row r="257">
          <cell r="A257" t="str">
            <v>FRN15F1S-4E</v>
          </cell>
          <cell r="B257" t="str">
            <v>GS091166</v>
          </cell>
          <cell r="C257">
            <v>13</v>
          </cell>
          <cell r="D257" t="str">
            <v>GI091742</v>
          </cell>
          <cell r="E257">
            <v>20090417</v>
          </cell>
          <cell r="F257" t="str">
            <v>7275</v>
          </cell>
          <cell r="G257" t="str">
            <v>ALPHA GROUP</v>
          </cell>
          <cell r="H257" t="str">
            <v>STOCK SALES</v>
          </cell>
          <cell r="I257">
            <v>191</v>
          </cell>
          <cell r="J257" t="str">
            <v>Apr-2009</v>
          </cell>
          <cell r="K257" t="str">
            <v>Apr-2009</v>
          </cell>
          <cell r="L257" t="str">
            <v>GF</v>
          </cell>
          <cell r="M257" t="str">
            <v>INVERTER</v>
          </cell>
          <cell r="N257" t="str">
            <v>PCS</v>
          </cell>
          <cell r="O257">
            <v>213</v>
          </cell>
          <cell r="P257">
            <v>371</v>
          </cell>
          <cell r="Q257" t="str">
            <v>ECO</v>
          </cell>
          <cell r="R257">
            <v>0</v>
          </cell>
          <cell r="S257">
            <v>370.96</v>
          </cell>
          <cell r="T257">
            <v>7419.2</v>
          </cell>
          <cell r="U257">
            <v>20</v>
          </cell>
        </row>
        <row r="258">
          <cell r="A258" t="str">
            <v>FRN15F1S-4E</v>
          </cell>
          <cell r="B258" t="str">
            <v>GS091290</v>
          </cell>
          <cell r="C258">
            <v>3</v>
          </cell>
          <cell r="D258" t="str">
            <v>GI091818</v>
          </cell>
          <cell r="E258">
            <v>20090422</v>
          </cell>
          <cell r="F258" t="str">
            <v>4080</v>
          </cell>
          <cell r="G258" t="str">
            <v>SIDE SERVICIO INDUSTRIAL DE ELECTRONICA SA</v>
          </cell>
          <cell r="H258" t="str">
            <v>STOCK SALES</v>
          </cell>
          <cell r="I258">
            <v>189</v>
          </cell>
          <cell r="J258" t="str">
            <v>Apr-2009</v>
          </cell>
          <cell r="K258" t="str">
            <v>Apr-2009</v>
          </cell>
          <cell r="L258" t="str">
            <v>GF</v>
          </cell>
          <cell r="M258" t="str">
            <v>INVERTER</v>
          </cell>
          <cell r="N258" t="str">
            <v>PCS</v>
          </cell>
          <cell r="O258">
            <v>213</v>
          </cell>
          <cell r="P258">
            <v>371</v>
          </cell>
          <cell r="Q258" t="str">
            <v>ECO</v>
          </cell>
          <cell r="R258">
            <v>0</v>
          </cell>
          <cell r="S258">
            <v>370.96</v>
          </cell>
          <cell r="T258">
            <v>741.92</v>
          </cell>
          <cell r="U258">
            <v>2</v>
          </cell>
        </row>
        <row r="259">
          <cell r="A259" t="str">
            <v>FRN15F1S-4E</v>
          </cell>
          <cell r="B259" t="str">
            <v>GS091523</v>
          </cell>
          <cell r="C259">
            <v>2</v>
          </cell>
          <cell r="D259" t="str">
            <v>GI091903</v>
          </cell>
          <cell r="E259">
            <v>20090428</v>
          </cell>
          <cell r="F259" t="str">
            <v>4540</v>
          </cell>
          <cell r="G259" t="str">
            <v>PETER ELECTRONIC GMBH &amp; CO. KG</v>
          </cell>
          <cell r="H259" t="str">
            <v>STOCK SALES</v>
          </cell>
          <cell r="I259">
            <v>188</v>
          </cell>
          <cell r="J259" t="str">
            <v>Apr-2009</v>
          </cell>
          <cell r="K259" t="str">
            <v>Apr-2009</v>
          </cell>
          <cell r="L259" t="str">
            <v>GF</v>
          </cell>
          <cell r="M259" t="str">
            <v>INVERTER</v>
          </cell>
          <cell r="N259" t="str">
            <v>PCS</v>
          </cell>
          <cell r="O259">
            <v>213</v>
          </cell>
          <cell r="P259">
            <v>371</v>
          </cell>
          <cell r="Q259" t="str">
            <v>ECO</v>
          </cell>
          <cell r="R259">
            <v>0</v>
          </cell>
          <cell r="S259">
            <v>370.96</v>
          </cell>
          <cell r="T259">
            <v>370.96</v>
          </cell>
          <cell r="U259">
            <v>1</v>
          </cell>
        </row>
        <row r="260">
          <cell r="A260" t="str">
            <v>FRN15F1S-4E</v>
          </cell>
          <cell r="B260" t="str">
            <v>GS091308</v>
          </cell>
          <cell r="C260">
            <v>11</v>
          </cell>
          <cell r="D260" t="str">
            <v>GI091931</v>
          </cell>
          <cell r="E260">
            <v>20090429</v>
          </cell>
          <cell r="F260" t="str">
            <v>7282</v>
          </cell>
          <cell r="G260" t="str">
            <v>IES INVERT ELECTRIC SYSTEMS LTD.</v>
          </cell>
          <cell r="H260" t="str">
            <v>STOCK SALES</v>
          </cell>
          <cell r="I260">
            <v>185</v>
          </cell>
          <cell r="J260" t="str">
            <v>Apr-2009</v>
          </cell>
          <cell r="K260" t="str">
            <v>Apr-2009</v>
          </cell>
          <cell r="L260" t="str">
            <v>GF</v>
          </cell>
          <cell r="M260" t="str">
            <v>INVERTER</v>
          </cell>
          <cell r="N260" t="str">
            <v>PCS</v>
          </cell>
          <cell r="O260">
            <v>213</v>
          </cell>
          <cell r="P260">
            <v>371</v>
          </cell>
          <cell r="Q260" t="str">
            <v>ECO</v>
          </cell>
          <cell r="R260">
            <v>0</v>
          </cell>
          <cell r="S260">
            <v>370.96</v>
          </cell>
          <cell r="T260">
            <v>1112.8800000000001</v>
          </cell>
          <cell r="U260">
            <v>3</v>
          </cell>
        </row>
        <row r="261">
          <cell r="A261" t="str">
            <v>FRN18.5F1S-4E</v>
          </cell>
          <cell r="B261" t="str">
            <v>GS091358</v>
          </cell>
          <cell r="C261">
            <v>1</v>
          </cell>
          <cell r="D261" t="str">
            <v>GI091692</v>
          </cell>
          <cell r="E261">
            <v>20090415</v>
          </cell>
          <cell r="F261" t="str">
            <v>4080</v>
          </cell>
          <cell r="G261" t="str">
            <v>SIDE SERVICIO INDUSTRIAL DE ELECTRONICA SA</v>
          </cell>
          <cell r="H261" t="str">
            <v>STOCK SALES</v>
          </cell>
          <cell r="I261">
            <v>48</v>
          </cell>
          <cell r="J261" t="str">
            <v>Apr-2009</v>
          </cell>
          <cell r="K261" t="str">
            <v>Apr-2009</v>
          </cell>
          <cell r="L261" t="str">
            <v>GF</v>
          </cell>
          <cell r="M261" t="str">
            <v>INVERTER</v>
          </cell>
          <cell r="N261" t="str">
            <v>PCS</v>
          </cell>
          <cell r="O261">
            <v>49</v>
          </cell>
          <cell r="P261">
            <v>472</v>
          </cell>
          <cell r="Q261" t="str">
            <v>ECO</v>
          </cell>
          <cell r="R261">
            <v>0</v>
          </cell>
          <cell r="S261">
            <v>471.77519999999998</v>
          </cell>
          <cell r="T261">
            <v>471.77519999999998</v>
          </cell>
          <cell r="U261">
            <v>1</v>
          </cell>
        </row>
        <row r="262">
          <cell r="A262" t="str">
            <v>FRN18.5F1S-4E</v>
          </cell>
          <cell r="B262" t="str">
            <v>GS091392</v>
          </cell>
          <cell r="C262">
            <v>5</v>
          </cell>
          <cell r="D262" t="str">
            <v>GI091717</v>
          </cell>
          <cell r="E262">
            <v>20090416</v>
          </cell>
          <cell r="F262" t="str">
            <v>4080</v>
          </cell>
          <cell r="G262" t="str">
            <v>SIDE SERVICIO INDUSTRIAL DE ELECTRONICA SA</v>
          </cell>
          <cell r="H262" t="str">
            <v>STOCK SALES</v>
          </cell>
          <cell r="I262">
            <v>46</v>
          </cell>
          <cell r="J262" t="str">
            <v>Apr-2009</v>
          </cell>
          <cell r="K262" t="str">
            <v>Apr-2009</v>
          </cell>
          <cell r="L262" t="str">
            <v>GF</v>
          </cell>
          <cell r="M262" t="str">
            <v>INVERTER</v>
          </cell>
          <cell r="N262" t="str">
            <v>PCS</v>
          </cell>
          <cell r="O262">
            <v>49</v>
          </cell>
          <cell r="P262">
            <v>472</v>
          </cell>
          <cell r="Q262" t="str">
            <v>ECO</v>
          </cell>
          <cell r="R262">
            <v>0</v>
          </cell>
          <cell r="S262">
            <v>471.77519999999998</v>
          </cell>
          <cell r="T262">
            <v>943.55039999999997</v>
          </cell>
          <cell r="U262">
            <v>2</v>
          </cell>
        </row>
        <row r="263">
          <cell r="A263" t="str">
            <v>FRN2.2F1S-4E</v>
          </cell>
          <cell r="B263" t="str">
            <v>GS091249</v>
          </cell>
          <cell r="C263">
            <v>8</v>
          </cell>
          <cell r="D263" t="str">
            <v>GI091546</v>
          </cell>
          <cell r="E263">
            <v>20090406</v>
          </cell>
          <cell r="F263" t="str">
            <v>7950</v>
          </cell>
          <cell r="G263" t="str">
            <v>FUJI ELECTRIC FA EUROPE (CH) GMBH</v>
          </cell>
          <cell r="H263" t="str">
            <v>STOCK SALES</v>
          </cell>
          <cell r="I263">
            <v>193</v>
          </cell>
          <cell r="J263" t="str">
            <v>Apr-2009</v>
          </cell>
          <cell r="K263" t="str">
            <v>Apr-2009</v>
          </cell>
          <cell r="L263" t="str">
            <v>GF</v>
          </cell>
          <cell r="M263" t="str">
            <v>INVERTER</v>
          </cell>
          <cell r="N263" t="str">
            <v>PCS</v>
          </cell>
          <cell r="O263">
            <v>194</v>
          </cell>
          <cell r="P263">
            <v>172</v>
          </cell>
          <cell r="Q263" t="str">
            <v>ECO</v>
          </cell>
          <cell r="R263">
            <v>0</v>
          </cell>
          <cell r="S263">
            <v>171.773</v>
          </cell>
          <cell r="T263">
            <v>171.773</v>
          </cell>
          <cell r="U263">
            <v>1</v>
          </cell>
        </row>
        <row r="264">
          <cell r="A264" t="str">
            <v>FRN2.2F1S-4E</v>
          </cell>
          <cell r="B264" t="str">
            <v>GS091345</v>
          </cell>
          <cell r="C264">
            <v>2</v>
          </cell>
          <cell r="D264" t="str">
            <v>GI091676</v>
          </cell>
          <cell r="E264">
            <v>20090414</v>
          </cell>
          <cell r="F264" t="str">
            <v>7095</v>
          </cell>
          <cell r="G264" t="str">
            <v>FUJI ELECTRIC FRANCE S.A.</v>
          </cell>
          <cell r="H264" t="str">
            <v>STOCK SALES</v>
          </cell>
          <cell r="I264">
            <v>192</v>
          </cell>
          <cell r="J264" t="str">
            <v>Apr-2009</v>
          </cell>
          <cell r="K264" t="str">
            <v>Apr-2009</v>
          </cell>
          <cell r="L264" t="str">
            <v>GF</v>
          </cell>
          <cell r="M264" t="str">
            <v>INVERTER</v>
          </cell>
          <cell r="N264" t="str">
            <v>PCS</v>
          </cell>
          <cell r="O264">
            <v>194</v>
          </cell>
          <cell r="P264">
            <v>172</v>
          </cell>
          <cell r="Q264" t="str">
            <v>ECO</v>
          </cell>
          <cell r="R264">
            <v>0</v>
          </cell>
          <cell r="S264">
            <v>171.773</v>
          </cell>
          <cell r="T264">
            <v>171.773</v>
          </cell>
          <cell r="U264">
            <v>1</v>
          </cell>
        </row>
        <row r="265">
          <cell r="A265" t="str">
            <v>FRN2.2F1S-4E</v>
          </cell>
          <cell r="B265" t="str">
            <v>GS091349</v>
          </cell>
          <cell r="C265">
            <v>2</v>
          </cell>
          <cell r="D265" t="str">
            <v>GI091681</v>
          </cell>
          <cell r="E265">
            <v>20090415</v>
          </cell>
          <cell r="F265" t="str">
            <v>1148</v>
          </cell>
          <cell r="G265" t="str">
            <v>VERMEIRE TRANSMISSIONS</v>
          </cell>
          <cell r="H265" t="str">
            <v>STOCK SALES</v>
          </cell>
          <cell r="I265">
            <v>190</v>
          </cell>
          <cell r="J265" t="str">
            <v>Apr-2009</v>
          </cell>
          <cell r="K265" t="str">
            <v>Apr-2009</v>
          </cell>
          <cell r="L265" t="str">
            <v>GF</v>
          </cell>
          <cell r="M265" t="str">
            <v>INVERTER</v>
          </cell>
          <cell r="N265" t="str">
            <v>PCS</v>
          </cell>
          <cell r="O265">
            <v>194</v>
          </cell>
          <cell r="P265">
            <v>172</v>
          </cell>
          <cell r="Q265" t="str">
            <v>ECO</v>
          </cell>
          <cell r="R265">
            <v>0</v>
          </cell>
          <cell r="S265">
            <v>171.773</v>
          </cell>
          <cell r="T265">
            <v>343.54599999999999</v>
          </cell>
          <cell r="U265">
            <v>2</v>
          </cell>
        </row>
        <row r="266">
          <cell r="A266" t="str">
            <v>FRN2.2F1S-4E</v>
          </cell>
          <cell r="B266" t="str">
            <v>GS091308</v>
          </cell>
          <cell r="C266">
            <v>8</v>
          </cell>
          <cell r="D266" t="str">
            <v>GI091931</v>
          </cell>
          <cell r="E266">
            <v>20090429</v>
          </cell>
          <cell r="F266" t="str">
            <v>7282</v>
          </cell>
          <cell r="G266" t="str">
            <v>IES INVERT ELECTRIC SYSTEMS LTD.</v>
          </cell>
          <cell r="H266" t="str">
            <v>STOCK SALES</v>
          </cell>
          <cell r="I266">
            <v>189</v>
          </cell>
          <cell r="J266" t="str">
            <v>Apr-2009</v>
          </cell>
          <cell r="K266" t="str">
            <v>Apr-2009</v>
          </cell>
          <cell r="L266" t="str">
            <v>GF</v>
          </cell>
          <cell r="M266" t="str">
            <v>INVERTER</v>
          </cell>
          <cell r="N266" t="str">
            <v>PCS</v>
          </cell>
          <cell r="O266">
            <v>194</v>
          </cell>
          <cell r="P266">
            <v>172</v>
          </cell>
          <cell r="Q266" t="str">
            <v>ECO</v>
          </cell>
          <cell r="R266">
            <v>0</v>
          </cell>
          <cell r="S266">
            <v>171.773</v>
          </cell>
          <cell r="T266">
            <v>171.773</v>
          </cell>
          <cell r="U266">
            <v>1</v>
          </cell>
        </row>
        <row r="267">
          <cell r="A267" t="str">
            <v>FRN22F1S-4E</v>
          </cell>
          <cell r="B267" t="str">
            <v>GS091308</v>
          </cell>
          <cell r="C267">
            <v>13</v>
          </cell>
          <cell r="D267" t="str">
            <v>GI091931</v>
          </cell>
          <cell r="E267">
            <v>20090429</v>
          </cell>
          <cell r="F267" t="str">
            <v>7282</v>
          </cell>
          <cell r="G267" t="str">
            <v>IES INVERT ELECTRIC SYSTEMS LTD.</v>
          </cell>
          <cell r="H267" t="str">
            <v>STOCK SALES</v>
          </cell>
          <cell r="I267">
            <v>59</v>
          </cell>
          <cell r="J267" t="str">
            <v>Apr-2009</v>
          </cell>
          <cell r="K267" t="str">
            <v>Apr-2009</v>
          </cell>
          <cell r="L267" t="str">
            <v>GF</v>
          </cell>
          <cell r="M267" t="str">
            <v>INVERTER</v>
          </cell>
          <cell r="N267" t="str">
            <v>PCS</v>
          </cell>
          <cell r="O267">
            <v>60</v>
          </cell>
          <cell r="P267">
            <v>521</v>
          </cell>
          <cell r="Q267" t="str">
            <v>ECO</v>
          </cell>
          <cell r="R267">
            <v>0</v>
          </cell>
          <cell r="S267">
            <v>521.27300000000002</v>
          </cell>
          <cell r="T267">
            <v>521.27300000000002</v>
          </cell>
          <cell r="U267">
            <v>1</v>
          </cell>
        </row>
        <row r="268">
          <cell r="A268" t="str">
            <v>FRN30F1S-4E</v>
          </cell>
          <cell r="B268" t="str">
            <v>GS091251</v>
          </cell>
          <cell r="C268">
            <v>1</v>
          </cell>
          <cell r="D268" t="str">
            <v>GI091663</v>
          </cell>
          <cell r="E268">
            <v>20090415</v>
          </cell>
          <cell r="F268" t="str">
            <v>4028</v>
          </cell>
          <cell r="G268" t="str">
            <v>KON-TEK AUTOMATION AND DRIVES</v>
          </cell>
          <cell r="H268" t="str">
            <v>STOCK SALES</v>
          </cell>
          <cell r="I268">
            <v>64</v>
          </cell>
          <cell r="J268" t="str">
            <v>Apr-2009</v>
          </cell>
          <cell r="K268" t="str">
            <v>Apr-2009</v>
          </cell>
          <cell r="L268" t="str">
            <v>GF</v>
          </cell>
          <cell r="M268" t="str">
            <v>INVERTER</v>
          </cell>
          <cell r="N268" t="str">
            <v>PCS</v>
          </cell>
          <cell r="O268">
            <v>74</v>
          </cell>
          <cell r="P268">
            <v>789</v>
          </cell>
          <cell r="Q268" t="str">
            <v>ECO</v>
          </cell>
          <cell r="R268">
            <v>0</v>
          </cell>
          <cell r="S268">
            <v>789.2047</v>
          </cell>
          <cell r="T268">
            <v>7892.0470000000005</v>
          </cell>
          <cell r="U268">
            <v>10</v>
          </cell>
        </row>
        <row r="269">
          <cell r="A269" t="str">
            <v>FRN5.5F1S-4E</v>
          </cell>
          <cell r="B269" t="str">
            <v>GS091111</v>
          </cell>
          <cell r="C269">
            <v>5</v>
          </cell>
          <cell r="D269" t="str">
            <v>GI091373</v>
          </cell>
          <cell r="E269">
            <v>20090403</v>
          </cell>
          <cell r="F269" t="str">
            <v>7950</v>
          </cell>
          <cell r="G269" t="str">
            <v>FUJI ELECTRIC FA EUROPE (CH) GMBH</v>
          </cell>
          <cell r="H269" t="str">
            <v>STOCK SALES</v>
          </cell>
          <cell r="I269">
            <v>202</v>
          </cell>
          <cell r="J269" t="str">
            <v>Apr-2009</v>
          </cell>
          <cell r="K269" t="str">
            <v>Apr-2009</v>
          </cell>
          <cell r="L269" t="str">
            <v>GF</v>
          </cell>
          <cell r="M269" t="str">
            <v>INVERTER</v>
          </cell>
          <cell r="N269" t="str">
            <v>PCS</v>
          </cell>
          <cell r="O269">
            <v>206</v>
          </cell>
          <cell r="P269">
            <v>269</v>
          </cell>
          <cell r="Q269" t="str">
            <v>ECO</v>
          </cell>
          <cell r="R269">
            <v>0</v>
          </cell>
          <cell r="S269">
            <v>268.89999999999998</v>
          </cell>
          <cell r="T269">
            <v>268.89999999999998</v>
          </cell>
          <cell r="U269">
            <v>1</v>
          </cell>
        </row>
        <row r="270">
          <cell r="A270" t="str">
            <v>FRN5.5F1S-4E</v>
          </cell>
          <cell r="B270" t="str">
            <v>GS091249</v>
          </cell>
          <cell r="C270">
            <v>11</v>
          </cell>
          <cell r="D270" t="str">
            <v>GI091546</v>
          </cell>
          <cell r="E270">
            <v>20090406</v>
          </cell>
          <cell r="F270" t="str">
            <v>7950</v>
          </cell>
          <cell r="G270" t="str">
            <v>FUJI ELECTRIC FA EUROPE (CH) GMBH</v>
          </cell>
          <cell r="H270" t="str">
            <v>STOCK SALES</v>
          </cell>
          <cell r="I270">
            <v>200</v>
          </cell>
          <cell r="J270" t="str">
            <v>Apr-2009</v>
          </cell>
          <cell r="K270" t="str">
            <v>Apr-2009</v>
          </cell>
          <cell r="L270" t="str">
            <v>GF</v>
          </cell>
          <cell r="M270" t="str">
            <v>INVERTER</v>
          </cell>
          <cell r="N270" t="str">
            <v>PCS</v>
          </cell>
          <cell r="O270">
            <v>206</v>
          </cell>
          <cell r="P270">
            <v>269</v>
          </cell>
          <cell r="Q270" t="str">
            <v>ECO</v>
          </cell>
          <cell r="R270">
            <v>0</v>
          </cell>
          <cell r="S270">
            <v>268.89999999999998</v>
          </cell>
          <cell r="T270">
            <v>537.79999999999995</v>
          </cell>
          <cell r="U270">
            <v>2</v>
          </cell>
        </row>
        <row r="271">
          <cell r="A271" t="str">
            <v>FRN5.5F1S-4E</v>
          </cell>
          <cell r="B271" t="str">
            <v>GS091256</v>
          </cell>
          <cell r="C271">
            <v>1</v>
          </cell>
          <cell r="D271" t="str">
            <v>GI091600</v>
          </cell>
          <cell r="E271">
            <v>20090407</v>
          </cell>
          <cell r="F271" t="str">
            <v>4450</v>
          </cell>
          <cell r="G271" t="str">
            <v>FUJI ELECTRIC FA SUCURSAL EN ESPA?A</v>
          </cell>
          <cell r="H271" t="str">
            <v>STOCK SALES</v>
          </cell>
          <cell r="I271">
            <v>199</v>
          </cell>
          <cell r="J271" t="str">
            <v>Apr-2009</v>
          </cell>
          <cell r="K271" t="str">
            <v>Apr-2009</v>
          </cell>
          <cell r="L271" t="str">
            <v>GF</v>
          </cell>
          <cell r="M271" t="str">
            <v>INVERTER</v>
          </cell>
          <cell r="N271" t="str">
            <v>PCS</v>
          </cell>
          <cell r="O271">
            <v>206</v>
          </cell>
          <cell r="P271">
            <v>269</v>
          </cell>
          <cell r="Q271" t="str">
            <v>ECO</v>
          </cell>
          <cell r="R271">
            <v>0</v>
          </cell>
          <cell r="S271">
            <v>268.89999999999998</v>
          </cell>
          <cell r="T271">
            <v>268.89999999999998</v>
          </cell>
          <cell r="U271">
            <v>1</v>
          </cell>
        </row>
        <row r="272">
          <cell r="A272" t="str">
            <v>FRN5.5F1S-4E</v>
          </cell>
          <cell r="B272" t="str">
            <v>GS091300</v>
          </cell>
          <cell r="C272">
            <v>4</v>
          </cell>
          <cell r="D272" t="str">
            <v>GI091618</v>
          </cell>
          <cell r="E272">
            <v>20090408</v>
          </cell>
          <cell r="F272" t="str">
            <v>7950</v>
          </cell>
          <cell r="G272" t="str">
            <v>FUJI ELECTRIC FA EUROPE (CH) GMBH</v>
          </cell>
          <cell r="H272" t="str">
            <v>STOCK SALES</v>
          </cell>
          <cell r="I272">
            <v>198</v>
          </cell>
          <cell r="J272" t="str">
            <v>Apr-2009</v>
          </cell>
          <cell r="K272" t="str">
            <v>Apr-2009</v>
          </cell>
          <cell r="L272" t="str">
            <v>GF</v>
          </cell>
          <cell r="M272" t="str">
            <v>INVERTER</v>
          </cell>
          <cell r="N272" t="str">
            <v>PCS</v>
          </cell>
          <cell r="O272">
            <v>206</v>
          </cell>
          <cell r="P272">
            <v>269</v>
          </cell>
          <cell r="Q272" t="str">
            <v>ECO</v>
          </cell>
          <cell r="R272">
            <v>0</v>
          </cell>
          <cell r="S272">
            <v>268.89999999999998</v>
          </cell>
          <cell r="T272">
            <v>268.89999999999998</v>
          </cell>
          <cell r="U272">
            <v>1</v>
          </cell>
        </row>
        <row r="273">
          <cell r="A273" t="str">
            <v>FRN5.5F1S-4E</v>
          </cell>
          <cell r="B273" t="str">
            <v>GS091350</v>
          </cell>
          <cell r="C273">
            <v>11</v>
          </cell>
          <cell r="D273" t="str">
            <v>GI091682</v>
          </cell>
          <cell r="E273">
            <v>20090414</v>
          </cell>
          <cell r="F273" t="str">
            <v>7506</v>
          </cell>
          <cell r="G273" t="str">
            <v>ELECTROBLUE SRL</v>
          </cell>
          <cell r="H273" t="str">
            <v>STOCK SALES</v>
          </cell>
          <cell r="I273">
            <v>196</v>
          </cell>
          <cell r="J273" t="str">
            <v>Apr-2009</v>
          </cell>
          <cell r="K273" t="str">
            <v>Apr-2009</v>
          </cell>
          <cell r="L273" t="str">
            <v>GF</v>
          </cell>
          <cell r="M273" t="str">
            <v>INVERTER</v>
          </cell>
          <cell r="N273" t="str">
            <v>PCS</v>
          </cell>
          <cell r="O273">
            <v>206</v>
          </cell>
          <cell r="P273">
            <v>269</v>
          </cell>
          <cell r="Q273" t="str">
            <v>ECO</v>
          </cell>
          <cell r="R273">
            <v>0</v>
          </cell>
          <cell r="S273">
            <v>268.89999999999998</v>
          </cell>
          <cell r="T273">
            <v>537.79999999999995</v>
          </cell>
          <cell r="U273">
            <v>2</v>
          </cell>
        </row>
        <row r="274">
          <cell r="A274" t="str">
            <v>FRN5.5F1S-4E</v>
          </cell>
          <cell r="B274" t="str">
            <v>GS091349</v>
          </cell>
          <cell r="C274">
            <v>3</v>
          </cell>
          <cell r="D274" t="str">
            <v>GI091681</v>
          </cell>
          <cell r="E274">
            <v>20090415</v>
          </cell>
          <cell r="F274" t="str">
            <v>1148</v>
          </cell>
          <cell r="G274" t="str">
            <v>VERMEIRE TRANSMISSIONS</v>
          </cell>
          <cell r="H274" t="str">
            <v>STOCK SALES</v>
          </cell>
          <cell r="I274">
            <v>192</v>
          </cell>
          <cell r="J274" t="str">
            <v>Apr-2009</v>
          </cell>
          <cell r="K274" t="str">
            <v>Apr-2009</v>
          </cell>
          <cell r="L274" t="str">
            <v>GF</v>
          </cell>
          <cell r="M274" t="str">
            <v>INVERTER</v>
          </cell>
          <cell r="N274" t="str">
            <v>PCS</v>
          </cell>
          <cell r="O274">
            <v>206</v>
          </cell>
          <cell r="P274">
            <v>269</v>
          </cell>
          <cell r="Q274" t="str">
            <v>ECO</v>
          </cell>
          <cell r="R274">
            <v>0</v>
          </cell>
          <cell r="S274">
            <v>268.89999999999998</v>
          </cell>
          <cell r="T274">
            <v>1075.5999999999999</v>
          </cell>
          <cell r="U274">
            <v>4</v>
          </cell>
        </row>
        <row r="275">
          <cell r="A275" t="str">
            <v>FRN5.5F1S-4E</v>
          </cell>
          <cell r="B275" t="str">
            <v>GS091166</v>
          </cell>
          <cell r="C275">
            <v>8</v>
          </cell>
          <cell r="D275" t="str">
            <v>GI091742</v>
          </cell>
          <cell r="E275">
            <v>20090417</v>
          </cell>
          <cell r="F275" t="str">
            <v>7275</v>
          </cell>
          <cell r="G275" t="str">
            <v>ALPHA GROUP</v>
          </cell>
          <cell r="H275" t="str">
            <v>STOCK SALES</v>
          </cell>
          <cell r="I275">
            <v>162</v>
          </cell>
          <cell r="J275" t="str">
            <v>Apr-2009</v>
          </cell>
          <cell r="K275" t="str">
            <v>Apr-2009</v>
          </cell>
          <cell r="L275" t="str">
            <v>GF</v>
          </cell>
          <cell r="M275" t="str">
            <v>INVERTER</v>
          </cell>
          <cell r="N275" t="str">
            <v>PCS</v>
          </cell>
          <cell r="O275">
            <v>206</v>
          </cell>
          <cell r="P275">
            <v>269</v>
          </cell>
          <cell r="Q275" t="str">
            <v>ECO</v>
          </cell>
          <cell r="R275">
            <v>0</v>
          </cell>
          <cell r="S275">
            <v>268.89999999999998</v>
          </cell>
          <cell r="T275">
            <v>8067</v>
          </cell>
          <cell r="U275">
            <v>30</v>
          </cell>
        </row>
        <row r="276">
          <cell r="A276" t="str">
            <v>FRN5.5F1S-4E</v>
          </cell>
          <cell r="B276" t="str">
            <v>GS091308</v>
          </cell>
          <cell r="C276">
            <v>9</v>
          </cell>
          <cell r="D276" t="str">
            <v>GI091931</v>
          </cell>
          <cell r="E276">
            <v>20090429</v>
          </cell>
          <cell r="F276" t="str">
            <v>7282</v>
          </cell>
          <cell r="G276" t="str">
            <v>IES INVERT ELECTRIC SYSTEMS LTD.</v>
          </cell>
          <cell r="H276" t="str">
            <v>STOCK SALES</v>
          </cell>
          <cell r="I276">
            <v>160</v>
          </cell>
          <cell r="J276" t="str">
            <v>Apr-2009</v>
          </cell>
          <cell r="K276" t="str">
            <v>Apr-2009</v>
          </cell>
          <cell r="L276" t="str">
            <v>GF</v>
          </cell>
          <cell r="M276" t="str">
            <v>INVERTER</v>
          </cell>
          <cell r="N276" t="str">
            <v>PCS</v>
          </cell>
          <cell r="O276">
            <v>206</v>
          </cell>
          <cell r="P276">
            <v>269</v>
          </cell>
          <cell r="Q276" t="str">
            <v>ECO</v>
          </cell>
          <cell r="R276">
            <v>0</v>
          </cell>
          <cell r="S276">
            <v>268.89999999999998</v>
          </cell>
          <cell r="T276">
            <v>537.79999999999995</v>
          </cell>
          <cell r="U276">
            <v>2</v>
          </cell>
        </row>
        <row r="277">
          <cell r="A277" t="str">
            <v>FRN7.5F1S-4E</v>
          </cell>
          <cell r="B277" t="str">
            <v>GS091218</v>
          </cell>
          <cell r="C277">
            <v>7</v>
          </cell>
          <cell r="D277" t="str">
            <v>GI091541</v>
          </cell>
          <cell r="E277">
            <v>20090402</v>
          </cell>
          <cell r="F277" t="str">
            <v>7489</v>
          </cell>
          <cell r="G277" t="str">
            <v>ALPHA MOTION S. A.</v>
          </cell>
          <cell r="H277" t="str">
            <v>STOCK SALES</v>
          </cell>
          <cell r="I277">
            <v>160</v>
          </cell>
          <cell r="J277" t="str">
            <v>Apr-2009</v>
          </cell>
          <cell r="K277" t="str">
            <v>Apr-2009</v>
          </cell>
          <cell r="L277" t="str">
            <v>GF</v>
          </cell>
          <cell r="M277" t="str">
            <v>INVERTER</v>
          </cell>
          <cell r="N277" t="str">
            <v>PCS</v>
          </cell>
          <cell r="O277">
            <v>161</v>
          </cell>
          <cell r="P277">
            <v>281</v>
          </cell>
          <cell r="Q277" t="str">
            <v>ECO</v>
          </cell>
          <cell r="R277">
            <v>0</v>
          </cell>
          <cell r="S277">
            <v>281.0104</v>
          </cell>
          <cell r="T277">
            <v>281.0104</v>
          </cell>
          <cell r="U277">
            <v>1</v>
          </cell>
        </row>
        <row r="278">
          <cell r="A278" t="str">
            <v>FRN7.5F1S-4E</v>
          </cell>
          <cell r="B278" t="str">
            <v>GS091236</v>
          </cell>
          <cell r="C278">
            <v>3</v>
          </cell>
          <cell r="D278" t="str">
            <v>GI091538</v>
          </cell>
          <cell r="E278">
            <v>20090402</v>
          </cell>
          <cell r="F278" t="str">
            <v>7839</v>
          </cell>
          <cell r="G278" t="str">
            <v>ASM RAHDEN GBMH</v>
          </cell>
          <cell r="H278" t="str">
            <v>STOCK SALES</v>
          </cell>
          <cell r="I278">
            <v>156</v>
          </cell>
          <cell r="J278" t="str">
            <v>Apr-2009</v>
          </cell>
          <cell r="K278" t="str">
            <v>Apr-2009</v>
          </cell>
          <cell r="L278" t="str">
            <v>GF</v>
          </cell>
          <cell r="M278" t="str">
            <v>INVERTER</v>
          </cell>
          <cell r="N278" t="str">
            <v>PCS</v>
          </cell>
          <cell r="O278">
            <v>161</v>
          </cell>
          <cell r="P278">
            <v>281</v>
          </cell>
          <cell r="Q278" t="str">
            <v>ECO</v>
          </cell>
          <cell r="R278">
            <v>0</v>
          </cell>
          <cell r="S278">
            <v>281.0104</v>
          </cell>
          <cell r="T278">
            <v>1124.0416</v>
          </cell>
          <cell r="U278">
            <v>4</v>
          </cell>
        </row>
        <row r="279">
          <cell r="A279" t="str">
            <v>FRN7.5F1S-4E</v>
          </cell>
          <cell r="B279" t="str">
            <v>GS091249</v>
          </cell>
          <cell r="C279">
            <v>12</v>
          </cell>
          <cell r="D279" t="str">
            <v>GI091546</v>
          </cell>
          <cell r="E279">
            <v>20090406</v>
          </cell>
          <cell r="F279" t="str">
            <v>7950</v>
          </cell>
          <cell r="G279" t="str">
            <v>FUJI ELECTRIC FA EUROPE (CH) GMBH</v>
          </cell>
          <cell r="H279" t="str">
            <v>STOCK SALES</v>
          </cell>
          <cell r="I279">
            <v>155</v>
          </cell>
          <cell r="J279" t="str">
            <v>Apr-2009</v>
          </cell>
          <cell r="K279" t="str">
            <v>Apr-2009</v>
          </cell>
          <cell r="L279" t="str">
            <v>GF</v>
          </cell>
          <cell r="M279" t="str">
            <v>INVERTER</v>
          </cell>
          <cell r="N279" t="str">
            <v>PCS</v>
          </cell>
          <cell r="O279">
            <v>161</v>
          </cell>
          <cell r="P279">
            <v>281</v>
          </cell>
          <cell r="Q279" t="str">
            <v>ECO</v>
          </cell>
          <cell r="R279">
            <v>0</v>
          </cell>
          <cell r="S279">
            <v>281.0104</v>
          </cell>
          <cell r="T279">
            <v>281.0104</v>
          </cell>
          <cell r="U279">
            <v>1</v>
          </cell>
        </row>
        <row r="280">
          <cell r="A280" t="str">
            <v>FRN7.5F1S-4E</v>
          </cell>
          <cell r="B280" t="str">
            <v>GS091166</v>
          </cell>
          <cell r="C280">
            <v>9</v>
          </cell>
          <cell r="D280" t="str">
            <v>GI091742</v>
          </cell>
          <cell r="E280">
            <v>20090417</v>
          </cell>
          <cell r="F280" t="str">
            <v>7275</v>
          </cell>
          <cell r="G280" t="str">
            <v>ALPHA GROUP</v>
          </cell>
          <cell r="H280" t="str">
            <v>STOCK SALES</v>
          </cell>
          <cell r="I280">
            <v>140</v>
          </cell>
          <cell r="J280" t="str">
            <v>Apr-2009</v>
          </cell>
          <cell r="K280" t="str">
            <v>Apr-2009</v>
          </cell>
          <cell r="L280" t="str">
            <v>GF</v>
          </cell>
          <cell r="M280" t="str">
            <v>INVERTER</v>
          </cell>
          <cell r="N280" t="str">
            <v>PCS</v>
          </cell>
          <cell r="O280">
            <v>161</v>
          </cell>
          <cell r="P280">
            <v>281</v>
          </cell>
          <cell r="Q280" t="str">
            <v>ECO</v>
          </cell>
          <cell r="R280">
            <v>0</v>
          </cell>
          <cell r="S280">
            <v>281.0104</v>
          </cell>
          <cell r="T280">
            <v>4215.1559999999999</v>
          </cell>
          <cell r="U280">
            <v>15</v>
          </cell>
        </row>
        <row r="281">
          <cell r="A281" t="str">
            <v>FRN7.5F1S-4E</v>
          </cell>
          <cell r="B281" t="str">
            <v>GS091448</v>
          </cell>
          <cell r="C281">
            <v>1</v>
          </cell>
          <cell r="D281" t="str">
            <v>GI091855</v>
          </cell>
          <cell r="E281">
            <v>20090424</v>
          </cell>
          <cell r="F281" t="str">
            <v>7800</v>
          </cell>
          <cell r="G281" t="str">
            <v>POINT ELECTRONIC D.O.O.</v>
          </cell>
          <cell r="H281" t="str">
            <v>STOCK SALES</v>
          </cell>
          <cell r="I281">
            <v>139</v>
          </cell>
          <cell r="J281" t="str">
            <v>Apr-2009</v>
          </cell>
          <cell r="K281" t="str">
            <v>Apr-2009</v>
          </cell>
          <cell r="L281" t="str">
            <v>GF</v>
          </cell>
          <cell r="M281" t="str">
            <v>INVERTER</v>
          </cell>
          <cell r="N281" t="str">
            <v>PCS</v>
          </cell>
          <cell r="O281">
            <v>161</v>
          </cell>
          <cell r="P281">
            <v>281</v>
          </cell>
          <cell r="Q281" t="str">
            <v>ECO</v>
          </cell>
          <cell r="R281">
            <v>0</v>
          </cell>
          <cell r="S281">
            <v>281.0104</v>
          </cell>
          <cell r="T281">
            <v>281.0104</v>
          </cell>
          <cell r="U281">
            <v>1</v>
          </cell>
        </row>
        <row r="282">
          <cell r="A282" t="str">
            <v>FRN1.5G1E-4E</v>
          </cell>
          <cell r="B282" t="str">
            <v>GS091221</v>
          </cell>
          <cell r="C282">
            <v>9</v>
          </cell>
          <cell r="D282" t="str">
            <v>GI091514</v>
          </cell>
          <cell r="E282">
            <v>20090401</v>
          </cell>
          <cell r="F282" t="str">
            <v>7274</v>
          </cell>
          <cell r="G282" t="str">
            <v>SAM GMBH</v>
          </cell>
          <cell r="H282" t="str">
            <v>STOCK SALES</v>
          </cell>
          <cell r="I282">
            <v>35</v>
          </cell>
          <cell r="J282" t="str">
            <v>Apr-2009</v>
          </cell>
          <cell r="K282" t="str">
            <v>Apr-2009</v>
          </cell>
          <cell r="L282" t="str">
            <v>GF</v>
          </cell>
          <cell r="M282" t="str">
            <v>INVERTER</v>
          </cell>
          <cell r="N282" t="str">
            <v>PCS</v>
          </cell>
          <cell r="O282">
            <v>36</v>
          </cell>
          <cell r="P282">
            <v>147</v>
          </cell>
          <cell r="Q282" t="str">
            <v>FRN-G11S-4EN &lt; 22KW (G511)</v>
          </cell>
          <cell r="R282">
            <v>0</v>
          </cell>
          <cell r="S282">
            <v>148.3997</v>
          </cell>
          <cell r="T282">
            <v>148.3997</v>
          </cell>
          <cell r="U282">
            <v>1</v>
          </cell>
        </row>
        <row r="283">
          <cell r="A283" t="str">
            <v>FRN1.5G1E-4E</v>
          </cell>
          <cell r="B283" t="str">
            <v>GS091283</v>
          </cell>
          <cell r="C283">
            <v>4</v>
          </cell>
          <cell r="D283" t="str">
            <v>GI091578</v>
          </cell>
          <cell r="E283">
            <v>20090406</v>
          </cell>
          <cell r="F283" t="str">
            <v>7274</v>
          </cell>
          <cell r="G283" t="str">
            <v>SAM GMBH</v>
          </cell>
          <cell r="H283" t="str">
            <v>STOCK SALES</v>
          </cell>
          <cell r="I283">
            <v>33</v>
          </cell>
          <cell r="J283" t="str">
            <v>Apr-2009</v>
          </cell>
          <cell r="K283" t="str">
            <v>Apr-2009</v>
          </cell>
          <cell r="L283" t="str">
            <v>GF</v>
          </cell>
          <cell r="M283" t="str">
            <v>INVERTER</v>
          </cell>
          <cell r="N283" t="str">
            <v>PCS</v>
          </cell>
          <cell r="O283">
            <v>36</v>
          </cell>
          <cell r="P283">
            <v>147</v>
          </cell>
          <cell r="Q283" t="str">
            <v>FRN-G11S-4EN &lt; 22KW (G511)</v>
          </cell>
          <cell r="R283">
            <v>0</v>
          </cell>
          <cell r="S283">
            <v>148.3997</v>
          </cell>
          <cell r="T283">
            <v>296.79939999999999</v>
          </cell>
          <cell r="U283">
            <v>2</v>
          </cell>
        </row>
        <row r="284">
          <cell r="A284" t="str">
            <v>FRN1.5G1E-4E</v>
          </cell>
          <cell r="B284" t="str">
            <v>GS091274</v>
          </cell>
          <cell r="C284">
            <v>1</v>
          </cell>
          <cell r="D284" t="str">
            <v>GI091570</v>
          </cell>
          <cell r="E284">
            <v>20090406</v>
          </cell>
          <cell r="F284" t="str">
            <v>7274</v>
          </cell>
          <cell r="G284" t="str">
            <v>SAM GMBH</v>
          </cell>
          <cell r="H284" t="str">
            <v>STOCK SALES</v>
          </cell>
          <cell r="I284">
            <v>32</v>
          </cell>
          <cell r="J284" t="str">
            <v>Apr-2009</v>
          </cell>
          <cell r="K284" t="str">
            <v>Apr-2009</v>
          </cell>
          <cell r="L284" t="str">
            <v>GF</v>
          </cell>
          <cell r="M284" t="str">
            <v>INVERTER</v>
          </cell>
          <cell r="N284" t="str">
            <v>PCS</v>
          </cell>
          <cell r="O284">
            <v>36</v>
          </cell>
          <cell r="P284">
            <v>147</v>
          </cell>
          <cell r="Q284" t="str">
            <v>FRN-G11S-4EN &lt; 22KW (G511)</v>
          </cell>
          <cell r="R284">
            <v>0</v>
          </cell>
          <cell r="S284">
            <v>148.3997</v>
          </cell>
          <cell r="T284">
            <v>148.3997</v>
          </cell>
          <cell r="U284">
            <v>1</v>
          </cell>
        </row>
        <row r="285">
          <cell r="A285" t="str">
            <v>FRN1.5G1E-4E</v>
          </cell>
          <cell r="B285" t="str">
            <v>GS091253</v>
          </cell>
          <cell r="C285">
            <v>1</v>
          </cell>
          <cell r="D285" t="str">
            <v>GI091796</v>
          </cell>
          <cell r="E285">
            <v>20090421</v>
          </cell>
          <cell r="F285" t="str">
            <v>7489</v>
          </cell>
          <cell r="G285" t="str">
            <v>ALPHA MOTION S. A.</v>
          </cell>
          <cell r="H285" t="str">
            <v>STOCK SALES</v>
          </cell>
          <cell r="I285">
            <v>60</v>
          </cell>
          <cell r="J285" t="str">
            <v>Apr-2009</v>
          </cell>
          <cell r="K285" t="str">
            <v>Apr-2009</v>
          </cell>
          <cell r="L285" t="str">
            <v>GF</v>
          </cell>
          <cell r="M285" t="str">
            <v>INVERTER</v>
          </cell>
          <cell r="N285" t="str">
            <v>PCS</v>
          </cell>
          <cell r="O285">
            <v>36</v>
          </cell>
          <cell r="P285">
            <v>147</v>
          </cell>
          <cell r="Q285" t="str">
            <v>FRN-G11S-4EN &lt; 22KW (G511)</v>
          </cell>
          <cell r="R285">
            <v>0</v>
          </cell>
          <cell r="S285">
            <v>147.2869</v>
          </cell>
          <cell r="T285">
            <v>294.57380000000001</v>
          </cell>
          <cell r="U285">
            <v>2</v>
          </cell>
        </row>
        <row r="286">
          <cell r="A286" t="str">
            <v>FRN1.5G1E-4E</v>
          </cell>
          <cell r="B286" t="str">
            <v>GS091460</v>
          </cell>
          <cell r="C286">
            <v>7</v>
          </cell>
          <cell r="D286" t="str">
            <v>GI091812</v>
          </cell>
          <cell r="E286">
            <v>20090422</v>
          </cell>
          <cell r="F286" t="str">
            <v>7215</v>
          </cell>
          <cell r="G286" t="str">
            <v>AMTEK SPOL. S R. O. SP. Z O. O.</v>
          </cell>
          <cell r="H286" t="str">
            <v>STOCK SALES</v>
          </cell>
          <cell r="I286">
            <v>59</v>
          </cell>
          <cell r="J286" t="str">
            <v>Apr-2009</v>
          </cell>
          <cell r="K286" t="str">
            <v>Apr-2009</v>
          </cell>
          <cell r="L286" t="str">
            <v>GF</v>
          </cell>
          <cell r="M286" t="str">
            <v>INVERTER</v>
          </cell>
          <cell r="N286" t="str">
            <v>PCS</v>
          </cell>
          <cell r="O286">
            <v>36</v>
          </cell>
          <cell r="P286">
            <v>147</v>
          </cell>
          <cell r="Q286" t="str">
            <v>FRN-G11S-4EN &lt; 22KW (G511)</v>
          </cell>
          <cell r="R286">
            <v>0</v>
          </cell>
          <cell r="S286">
            <v>147.2869</v>
          </cell>
          <cell r="T286">
            <v>147.2869</v>
          </cell>
          <cell r="U286">
            <v>1</v>
          </cell>
        </row>
        <row r="287">
          <cell r="A287" t="str">
            <v>FRN11G1E-4E</v>
          </cell>
          <cell r="B287" t="str">
            <v>GS091274</v>
          </cell>
          <cell r="C287">
            <v>5</v>
          </cell>
          <cell r="D287" t="str">
            <v>GI091570</v>
          </cell>
          <cell r="E287">
            <v>20090406</v>
          </cell>
          <cell r="F287" t="str">
            <v>7274</v>
          </cell>
          <cell r="G287" t="str">
            <v>SAM GMBH</v>
          </cell>
          <cell r="H287" t="str">
            <v>STOCK SALES</v>
          </cell>
          <cell r="I287">
            <v>112</v>
          </cell>
          <cell r="J287" t="str">
            <v>Apr-2009</v>
          </cell>
          <cell r="K287" t="str">
            <v>Apr-2009</v>
          </cell>
          <cell r="L287" t="str">
            <v>GF</v>
          </cell>
          <cell r="M287" t="str">
            <v>INVERTER</v>
          </cell>
          <cell r="N287" t="str">
            <v>PCS</v>
          </cell>
          <cell r="O287">
            <v>113</v>
          </cell>
          <cell r="P287">
            <v>431</v>
          </cell>
          <cell r="Q287" t="str">
            <v>FRN-G11S-4EN &lt; 22KW (G511)</v>
          </cell>
          <cell r="R287">
            <v>0</v>
          </cell>
          <cell r="S287">
            <v>430.73509999999999</v>
          </cell>
          <cell r="T287">
            <v>430.73509999999999</v>
          </cell>
          <cell r="U287">
            <v>1</v>
          </cell>
        </row>
        <row r="288">
          <cell r="A288" t="str">
            <v>P9900561047 CU-UZL</v>
          </cell>
          <cell r="B288" t="str">
            <v>GS090742</v>
          </cell>
          <cell r="C288">
            <v>3</v>
          </cell>
          <cell r="D288" t="str">
            <v>GI092016</v>
          </cell>
          <cell r="E288">
            <v>20090430</v>
          </cell>
          <cell r="F288" t="str">
            <v>7848</v>
          </cell>
          <cell r="G288" t="str">
            <v>LM LIFTMATERIAL GMBH</v>
          </cell>
          <cell r="H288" t="str">
            <v>STOCK SALES</v>
          </cell>
          <cell r="I288">
            <v>2</v>
          </cell>
          <cell r="J288" t="str">
            <v>Apr-2009</v>
          </cell>
          <cell r="K288" t="str">
            <v>Apr-2009</v>
          </cell>
          <cell r="L288" t="str">
            <v>GF</v>
          </cell>
          <cell r="M288" t="str">
            <v>INVERTER</v>
          </cell>
          <cell r="N288" t="str">
            <v>PCS</v>
          </cell>
          <cell r="O288">
            <v>0</v>
          </cell>
          <cell r="P288">
            <v>1</v>
          </cell>
          <cell r="Q288" t="str">
            <v>CABINET</v>
          </cell>
          <cell r="R288">
            <v>0</v>
          </cell>
          <cell r="S288">
            <v>1.1745000000000001</v>
          </cell>
          <cell r="T288">
            <v>1.1745000000000001</v>
          </cell>
          <cell r="U288">
            <v>1</v>
          </cell>
        </row>
        <row r="289">
          <cell r="A289" t="str">
            <v>P9900561047 CU-UZL</v>
          </cell>
          <cell r="B289" t="str">
            <v>GS090652</v>
          </cell>
          <cell r="C289">
            <v>3</v>
          </cell>
          <cell r="D289" t="str">
            <v>GI092017</v>
          </cell>
          <cell r="E289">
            <v>20090430</v>
          </cell>
          <cell r="F289" t="str">
            <v>7848</v>
          </cell>
          <cell r="G289" t="str">
            <v>LM LIFTMATERIAL GMBH</v>
          </cell>
          <cell r="H289" t="str">
            <v>STOCK SALES</v>
          </cell>
          <cell r="I289">
            <v>2</v>
          </cell>
          <cell r="J289" t="str">
            <v>Apr-2009</v>
          </cell>
          <cell r="K289" t="str">
            <v>Apr-2009</v>
          </cell>
          <cell r="L289" t="str">
            <v>GF</v>
          </cell>
          <cell r="M289" t="str">
            <v>INVERTER</v>
          </cell>
          <cell r="N289" t="str">
            <v>PCS</v>
          </cell>
          <cell r="O289">
            <v>0</v>
          </cell>
          <cell r="P289">
            <v>1</v>
          </cell>
          <cell r="Q289" t="str">
            <v>CABINET</v>
          </cell>
          <cell r="R289">
            <v>0</v>
          </cell>
          <cell r="S289">
            <v>1.1930000000000001</v>
          </cell>
          <cell r="T289">
            <v>1.1930000000000001</v>
          </cell>
          <cell r="U289">
            <v>1</v>
          </cell>
        </row>
        <row r="290">
          <cell r="A290" t="str">
            <v>P9900561047 CU-UZL</v>
          </cell>
          <cell r="B290" t="str">
            <v>GS090650</v>
          </cell>
          <cell r="C290">
            <v>3</v>
          </cell>
          <cell r="D290" t="str">
            <v>GI092018</v>
          </cell>
          <cell r="E290">
            <v>20090430</v>
          </cell>
          <cell r="F290" t="str">
            <v>7848</v>
          </cell>
          <cell r="G290" t="str">
            <v>LM LIFTMATERIAL GMBH</v>
          </cell>
          <cell r="H290" t="str">
            <v>STOCK SALES</v>
          </cell>
          <cell r="I290">
            <v>2</v>
          </cell>
          <cell r="J290" t="str">
            <v>Apr-2009</v>
          </cell>
          <cell r="K290" t="str">
            <v>Apr-2009</v>
          </cell>
          <cell r="L290" t="str">
            <v>GF</v>
          </cell>
          <cell r="M290" t="str">
            <v>INVERTER</v>
          </cell>
          <cell r="N290" t="str">
            <v>PCS</v>
          </cell>
          <cell r="O290">
            <v>0</v>
          </cell>
          <cell r="P290">
            <v>1</v>
          </cell>
          <cell r="Q290" t="str">
            <v>CABINET</v>
          </cell>
          <cell r="R290">
            <v>0</v>
          </cell>
          <cell r="S290">
            <v>1.2053</v>
          </cell>
          <cell r="T290">
            <v>1.2053</v>
          </cell>
          <cell r="U290">
            <v>1</v>
          </cell>
        </row>
        <row r="291">
          <cell r="A291" t="str">
            <v>P9900561047 CU-UZL</v>
          </cell>
          <cell r="B291" t="str">
            <v>GS090553</v>
          </cell>
          <cell r="C291">
            <v>3</v>
          </cell>
          <cell r="D291" t="str">
            <v>GI092025</v>
          </cell>
          <cell r="E291">
            <v>20090430</v>
          </cell>
          <cell r="F291" t="str">
            <v>7848</v>
          </cell>
          <cell r="G291" t="str">
            <v>LM LIFTMATERIAL GMBH</v>
          </cell>
          <cell r="H291" t="str">
            <v>STOCK SALES</v>
          </cell>
          <cell r="I291">
            <v>2</v>
          </cell>
          <cell r="J291" t="str">
            <v>Apr-2009</v>
          </cell>
          <cell r="K291" t="str">
            <v>Apr-2009</v>
          </cell>
          <cell r="L291" t="str">
            <v>GF</v>
          </cell>
          <cell r="M291" t="str">
            <v>INVERTER</v>
          </cell>
          <cell r="N291" t="str">
            <v>PCS</v>
          </cell>
          <cell r="O291">
            <v>0</v>
          </cell>
          <cell r="P291">
            <v>1</v>
          </cell>
          <cell r="Q291" t="str">
            <v>CABINET</v>
          </cell>
          <cell r="R291">
            <v>0</v>
          </cell>
          <cell r="S291">
            <v>1.0934999999999999</v>
          </cell>
          <cell r="T291">
            <v>1.0934999999999999</v>
          </cell>
          <cell r="U291">
            <v>1</v>
          </cell>
        </row>
        <row r="292">
          <cell r="A292" t="str">
            <v>P9900561047 CU-UZL</v>
          </cell>
          <cell r="B292" t="str">
            <v>GS090932</v>
          </cell>
          <cell r="C292">
            <v>3</v>
          </cell>
          <cell r="D292" t="str">
            <v>GI092026</v>
          </cell>
          <cell r="E292">
            <v>20090430</v>
          </cell>
          <cell r="F292" t="str">
            <v>7848</v>
          </cell>
          <cell r="G292" t="str">
            <v>LM LIFTMATERIAL GMBH</v>
          </cell>
          <cell r="H292" t="str">
            <v>STOCK SALES</v>
          </cell>
          <cell r="I292">
            <v>2</v>
          </cell>
          <cell r="J292" t="str">
            <v>Apr-2009</v>
          </cell>
          <cell r="K292" t="str">
            <v>Apr-2009</v>
          </cell>
          <cell r="L292" t="str">
            <v>GF</v>
          </cell>
          <cell r="M292" t="str">
            <v>INVERTER</v>
          </cell>
          <cell r="N292" t="str">
            <v>PCS</v>
          </cell>
          <cell r="O292">
            <v>0</v>
          </cell>
          <cell r="P292">
            <v>1</v>
          </cell>
          <cell r="Q292" t="str">
            <v>CABINET</v>
          </cell>
          <cell r="R292">
            <v>0</v>
          </cell>
          <cell r="S292">
            <v>1.0857000000000001</v>
          </cell>
          <cell r="T292">
            <v>1.0857000000000001</v>
          </cell>
          <cell r="U292">
            <v>1</v>
          </cell>
        </row>
        <row r="293">
          <cell r="A293" t="str">
            <v>P9900561047 CU-UZL</v>
          </cell>
          <cell r="B293" t="str">
            <v>GS090555</v>
          </cell>
          <cell r="C293">
            <v>3</v>
          </cell>
          <cell r="D293" t="str">
            <v>GI092029</v>
          </cell>
          <cell r="E293">
            <v>20090430</v>
          </cell>
          <cell r="F293" t="str">
            <v>7848</v>
          </cell>
          <cell r="G293" t="str">
            <v>LM LIFTMATERIAL GMBH</v>
          </cell>
          <cell r="H293" t="str">
            <v>STOCK SALES</v>
          </cell>
          <cell r="I293">
            <v>2</v>
          </cell>
          <cell r="J293" t="str">
            <v>Apr-2009</v>
          </cell>
          <cell r="K293" t="str">
            <v>Apr-2009</v>
          </cell>
          <cell r="L293" t="str">
            <v>GF</v>
          </cell>
          <cell r="M293" t="str">
            <v>INVERTER</v>
          </cell>
          <cell r="N293" t="str">
            <v>PCS</v>
          </cell>
          <cell r="O293">
            <v>0</v>
          </cell>
          <cell r="P293">
            <v>1</v>
          </cell>
          <cell r="Q293" t="str">
            <v>CABINET</v>
          </cell>
          <cell r="R293">
            <v>0</v>
          </cell>
          <cell r="S293">
            <v>1.0138</v>
          </cell>
          <cell r="T293">
            <v>1.0138</v>
          </cell>
          <cell r="U293">
            <v>1</v>
          </cell>
        </row>
        <row r="294">
          <cell r="A294" t="str">
            <v>P9900561047 MEHRPREIS PRO M</v>
          </cell>
          <cell r="B294" t="str">
            <v>GS090657</v>
          </cell>
          <cell r="C294">
            <v>2</v>
          </cell>
          <cell r="D294" t="str">
            <v>GI091991</v>
          </cell>
          <cell r="E294">
            <v>20090430</v>
          </cell>
          <cell r="F294" t="str">
            <v>7848</v>
          </cell>
          <cell r="G294" t="str">
            <v>LM LIFTMATERIAL GMBH</v>
          </cell>
          <cell r="H294" t="str">
            <v>STOCK SALES</v>
          </cell>
          <cell r="I294">
            <v>26</v>
          </cell>
          <cell r="J294" t="str">
            <v>Apr-2009</v>
          </cell>
          <cell r="K294" t="str">
            <v>Apr-2009</v>
          </cell>
          <cell r="L294" t="str">
            <v>GF</v>
          </cell>
          <cell r="M294" t="str">
            <v>INVERTER</v>
          </cell>
          <cell r="N294" t="str">
            <v>PCS</v>
          </cell>
          <cell r="O294">
            <v>5</v>
          </cell>
          <cell r="P294">
            <v>1</v>
          </cell>
          <cell r="Q294" t="str">
            <v>CABINET</v>
          </cell>
          <cell r="R294">
            <v>0</v>
          </cell>
          <cell r="S294">
            <v>0.62</v>
          </cell>
          <cell r="T294">
            <v>9.3000000000000007</v>
          </cell>
          <cell r="U294">
            <v>15</v>
          </cell>
        </row>
        <row r="295">
          <cell r="A295" t="str">
            <v>P9900561047 MEHRPREIS PRO M</v>
          </cell>
          <cell r="B295" t="str">
            <v>GS090658</v>
          </cell>
          <cell r="C295">
            <v>2</v>
          </cell>
          <cell r="D295" t="str">
            <v>GI092008</v>
          </cell>
          <cell r="E295">
            <v>20090430</v>
          </cell>
          <cell r="F295" t="str">
            <v>7848</v>
          </cell>
          <cell r="G295" t="str">
            <v>LM LIFTMATERIAL GMBH</v>
          </cell>
          <cell r="H295" t="str">
            <v>STOCK SALES</v>
          </cell>
          <cell r="I295">
            <v>26</v>
          </cell>
          <cell r="J295" t="str">
            <v>Apr-2009</v>
          </cell>
          <cell r="K295" t="str">
            <v>Apr-2009</v>
          </cell>
          <cell r="L295" t="str">
            <v>GF</v>
          </cell>
          <cell r="M295" t="str">
            <v>INVERTER</v>
          </cell>
          <cell r="N295" t="str">
            <v>PCS</v>
          </cell>
          <cell r="O295">
            <v>5</v>
          </cell>
          <cell r="P295">
            <v>1</v>
          </cell>
          <cell r="Q295" t="str">
            <v>CABINET</v>
          </cell>
          <cell r="R295">
            <v>0</v>
          </cell>
          <cell r="S295">
            <v>0.62</v>
          </cell>
          <cell r="T295">
            <v>16.739999999999998</v>
          </cell>
          <cell r="U295">
            <v>27</v>
          </cell>
        </row>
        <row r="296">
          <cell r="A296" t="str">
            <v>P9900561047 MEHRPREIS PRO M</v>
          </cell>
          <cell r="B296" t="str">
            <v>GS090565</v>
          </cell>
          <cell r="C296">
            <v>2</v>
          </cell>
          <cell r="D296" t="str">
            <v>GI092009</v>
          </cell>
          <cell r="E296">
            <v>20090430</v>
          </cell>
          <cell r="F296" t="str">
            <v>7848</v>
          </cell>
          <cell r="G296" t="str">
            <v>LM LIFTMATERIAL GMBH</v>
          </cell>
          <cell r="H296" t="str">
            <v>STOCK SALES</v>
          </cell>
          <cell r="I296">
            <v>26</v>
          </cell>
          <cell r="J296" t="str">
            <v>Apr-2009</v>
          </cell>
          <cell r="K296" t="str">
            <v>Apr-2009</v>
          </cell>
          <cell r="L296" t="str">
            <v>GF</v>
          </cell>
          <cell r="M296" t="str">
            <v>INVERTER</v>
          </cell>
          <cell r="N296" t="str">
            <v>PCS</v>
          </cell>
          <cell r="O296">
            <v>5</v>
          </cell>
          <cell r="P296">
            <v>1</v>
          </cell>
          <cell r="Q296" t="str">
            <v>CABINET</v>
          </cell>
          <cell r="R296">
            <v>0</v>
          </cell>
          <cell r="S296">
            <v>0.62</v>
          </cell>
          <cell r="T296">
            <v>9.3000000000000007</v>
          </cell>
          <cell r="U296">
            <v>15</v>
          </cell>
        </row>
        <row r="297">
          <cell r="A297" t="str">
            <v>P9900561047 MEHRPREIS PRO M</v>
          </cell>
          <cell r="B297" t="str">
            <v>GS090807</v>
          </cell>
          <cell r="C297">
            <v>2</v>
          </cell>
          <cell r="D297" t="str">
            <v>GI092012</v>
          </cell>
          <cell r="E297">
            <v>20090430</v>
          </cell>
          <cell r="F297" t="str">
            <v>7848</v>
          </cell>
          <cell r="G297" t="str">
            <v>LM LIFTMATERIAL GMBH</v>
          </cell>
          <cell r="H297" t="str">
            <v>STOCK SALES</v>
          </cell>
          <cell r="I297">
            <v>36</v>
          </cell>
          <cell r="J297" t="str">
            <v>Apr-2009</v>
          </cell>
          <cell r="K297" t="str">
            <v>Apr-2009</v>
          </cell>
          <cell r="L297" t="str">
            <v>GF</v>
          </cell>
          <cell r="M297" t="str">
            <v>INVERTER</v>
          </cell>
          <cell r="N297" t="str">
            <v>PCS</v>
          </cell>
          <cell r="O297">
            <v>5</v>
          </cell>
          <cell r="P297">
            <v>1</v>
          </cell>
          <cell r="Q297" t="str">
            <v>CABINET</v>
          </cell>
          <cell r="R297">
            <v>0</v>
          </cell>
          <cell r="S297">
            <v>0.62</v>
          </cell>
          <cell r="T297">
            <v>6.2</v>
          </cell>
          <cell r="U297">
            <v>10</v>
          </cell>
        </row>
        <row r="298">
          <cell r="A298" t="str">
            <v>P9900561047 MEHRPREIS PRO M</v>
          </cell>
          <cell r="B298" t="str">
            <v>GS090742</v>
          </cell>
          <cell r="C298">
            <v>2</v>
          </cell>
          <cell r="D298" t="str">
            <v>GI092016</v>
          </cell>
          <cell r="E298">
            <v>20090430</v>
          </cell>
          <cell r="F298" t="str">
            <v>7848</v>
          </cell>
          <cell r="G298" t="str">
            <v>LM LIFTMATERIAL GMBH</v>
          </cell>
          <cell r="H298" t="str">
            <v>STOCK SALES</v>
          </cell>
          <cell r="I298">
            <v>36</v>
          </cell>
          <cell r="J298" t="str">
            <v>Apr-2009</v>
          </cell>
          <cell r="K298" t="str">
            <v>Apr-2009</v>
          </cell>
          <cell r="L298" t="str">
            <v>GF</v>
          </cell>
          <cell r="M298" t="str">
            <v>INVERTER</v>
          </cell>
          <cell r="N298" t="str">
            <v>PCS</v>
          </cell>
          <cell r="O298">
            <v>5</v>
          </cell>
          <cell r="P298">
            <v>1</v>
          </cell>
          <cell r="Q298" t="str">
            <v>CABINET</v>
          </cell>
          <cell r="R298">
            <v>0</v>
          </cell>
          <cell r="S298">
            <v>0.62</v>
          </cell>
          <cell r="T298">
            <v>6.2</v>
          </cell>
          <cell r="U298">
            <v>10</v>
          </cell>
        </row>
        <row r="299">
          <cell r="A299" t="str">
            <v>P9900561047 MEHRPREIS PRO M</v>
          </cell>
          <cell r="B299" t="str">
            <v>GS090652</v>
          </cell>
          <cell r="C299">
            <v>2</v>
          </cell>
          <cell r="D299" t="str">
            <v>GI092017</v>
          </cell>
          <cell r="E299">
            <v>20090430</v>
          </cell>
          <cell r="F299" t="str">
            <v>7848</v>
          </cell>
          <cell r="G299" t="str">
            <v>LM LIFTMATERIAL GMBH</v>
          </cell>
          <cell r="H299" t="str">
            <v>STOCK SALES</v>
          </cell>
          <cell r="I299">
            <v>36</v>
          </cell>
          <cell r="J299" t="str">
            <v>Apr-2009</v>
          </cell>
          <cell r="K299" t="str">
            <v>Apr-2009</v>
          </cell>
          <cell r="L299" t="str">
            <v>GF</v>
          </cell>
          <cell r="M299" t="str">
            <v>INVERTER</v>
          </cell>
          <cell r="N299" t="str">
            <v>PCS</v>
          </cell>
          <cell r="O299">
            <v>5</v>
          </cell>
          <cell r="P299">
            <v>1</v>
          </cell>
          <cell r="Q299" t="str">
            <v>CABINET</v>
          </cell>
          <cell r="R299">
            <v>0</v>
          </cell>
          <cell r="S299">
            <v>0.62</v>
          </cell>
          <cell r="T299">
            <v>9.3000000000000007</v>
          </cell>
          <cell r="U299">
            <v>15</v>
          </cell>
        </row>
        <row r="300">
          <cell r="A300" t="str">
            <v>P9900561102</v>
          </cell>
          <cell r="B300" t="str">
            <v>GS091028</v>
          </cell>
          <cell r="C300">
            <v>11</v>
          </cell>
          <cell r="D300" t="str">
            <v>GI092035</v>
          </cell>
          <cell r="E300">
            <v>20090430</v>
          </cell>
          <cell r="F300" t="str">
            <v>7848</v>
          </cell>
          <cell r="G300" t="str">
            <v>LM LIFTMATERIAL GMBH</v>
          </cell>
          <cell r="H300" t="str">
            <v>STOCK SALES</v>
          </cell>
          <cell r="I300">
            <v>1</v>
          </cell>
          <cell r="J300" t="str">
            <v>Apr-2009</v>
          </cell>
          <cell r="K300" t="str">
            <v>Apr-2009</v>
          </cell>
          <cell r="L300" t="str">
            <v>GF</v>
          </cell>
          <cell r="M300" t="str">
            <v>INVERTER</v>
          </cell>
          <cell r="N300" t="str">
            <v>PCS</v>
          </cell>
          <cell r="O300">
            <v>1</v>
          </cell>
          <cell r="P300">
            <v>231</v>
          </cell>
          <cell r="Q300" t="str">
            <v>CABINET</v>
          </cell>
          <cell r="R300">
            <v>0</v>
          </cell>
          <cell r="S300">
            <v>231.38</v>
          </cell>
          <cell r="T300">
            <v>231.38</v>
          </cell>
          <cell r="U300">
            <v>1</v>
          </cell>
        </row>
        <row r="301">
          <cell r="A301" t="str">
            <v>P9900561102 CU-KKS</v>
          </cell>
          <cell r="B301" t="str">
            <v>GS091029</v>
          </cell>
          <cell r="C301">
            <v>17</v>
          </cell>
          <cell r="D301" t="str">
            <v>GI092022</v>
          </cell>
          <cell r="E301">
            <v>20090430</v>
          </cell>
          <cell r="F301" t="str">
            <v>7848</v>
          </cell>
          <cell r="G301" t="str">
            <v>LM LIFTMATERIAL GMBH</v>
          </cell>
          <cell r="H301" t="str">
            <v>STOCK SALES</v>
          </cell>
          <cell r="I301">
            <v>1</v>
          </cell>
          <cell r="J301" t="str">
            <v>Apr-2009</v>
          </cell>
          <cell r="K301" t="str">
            <v>Apr-2009</v>
          </cell>
          <cell r="L301" t="str">
            <v>GF</v>
          </cell>
          <cell r="M301" t="str">
            <v>INVERTER</v>
          </cell>
          <cell r="N301" t="str">
            <v>PCS</v>
          </cell>
          <cell r="O301">
            <v>1</v>
          </cell>
          <cell r="P301">
            <v>1</v>
          </cell>
          <cell r="Q301" t="str">
            <v>CABINET</v>
          </cell>
          <cell r="R301">
            <v>0</v>
          </cell>
          <cell r="S301">
            <v>0.61380000000000001</v>
          </cell>
          <cell r="T301">
            <v>0.61380000000000001</v>
          </cell>
          <cell r="U301">
            <v>1</v>
          </cell>
        </row>
        <row r="302">
          <cell r="A302" t="str">
            <v>P9900561103</v>
          </cell>
          <cell r="B302" t="str">
            <v>GS091106</v>
          </cell>
          <cell r="C302">
            <v>7</v>
          </cell>
          <cell r="D302" t="str">
            <v>GI092036</v>
          </cell>
          <cell r="E302">
            <v>20090430</v>
          </cell>
          <cell r="F302" t="str">
            <v>7848</v>
          </cell>
          <cell r="G302" t="str">
            <v>LM LIFTMATERIAL GMBH</v>
          </cell>
          <cell r="H302" t="str">
            <v>STOCK SALES</v>
          </cell>
          <cell r="I302">
            <v>0</v>
          </cell>
          <cell r="J302" t="str">
            <v>Apr-2009</v>
          </cell>
          <cell r="K302" t="str">
            <v>Apr-2009</v>
          </cell>
          <cell r="L302" t="str">
            <v>GF</v>
          </cell>
          <cell r="M302" t="str">
            <v>INVERTER</v>
          </cell>
          <cell r="N302" t="str">
            <v>PCS</v>
          </cell>
          <cell r="O302">
            <v>0</v>
          </cell>
          <cell r="P302">
            <v>231</v>
          </cell>
          <cell r="Q302" t="str">
            <v>CABINET</v>
          </cell>
          <cell r="R302">
            <v>0</v>
          </cell>
          <cell r="S302">
            <v>231.38</v>
          </cell>
          <cell r="T302">
            <v>231.38</v>
          </cell>
          <cell r="U302">
            <v>1</v>
          </cell>
        </row>
        <row r="303">
          <cell r="A303" t="str">
            <v>P9900561103 CU-KKS</v>
          </cell>
          <cell r="B303" t="str">
            <v>GS091106</v>
          </cell>
          <cell r="C303">
            <v>16</v>
          </cell>
          <cell r="D303" t="str">
            <v>GI092036</v>
          </cell>
          <cell r="E303">
            <v>20090430</v>
          </cell>
          <cell r="F303" t="str">
            <v>7848</v>
          </cell>
          <cell r="G303" t="str">
            <v>LM LIFTMATERIAL GMBH</v>
          </cell>
          <cell r="H303" t="str">
            <v>STOCK SALES</v>
          </cell>
          <cell r="I303">
            <v>0</v>
          </cell>
          <cell r="J303" t="str">
            <v>Apr-2009</v>
          </cell>
          <cell r="K303" t="str">
            <v>Apr-2009</v>
          </cell>
          <cell r="L303" t="str">
            <v>GF</v>
          </cell>
          <cell r="M303" t="str">
            <v>INVERTER</v>
          </cell>
          <cell r="N303" t="str">
            <v>PCS</v>
          </cell>
          <cell r="O303">
            <v>0</v>
          </cell>
          <cell r="P303">
            <v>1</v>
          </cell>
          <cell r="Q303" t="str">
            <v>CABINET</v>
          </cell>
          <cell r="R303">
            <v>0</v>
          </cell>
          <cell r="S303">
            <v>0.57999999999999996</v>
          </cell>
          <cell r="T303">
            <v>0.57999999999999996</v>
          </cell>
          <cell r="U303">
            <v>1</v>
          </cell>
        </row>
        <row r="304">
          <cell r="A304" t="str">
            <v>P9900561104</v>
          </cell>
          <cell r="B304" t="str">
            <v>GS090573</v>
          </cell>
          <cell r="C304">
            <v>7</v>
          </cell>
          <cell r="D304" t="str">
            <v>GI092006</v>
          </cell>
          <cell r="E304">
            <v>20090430</v>
          </cell>
          <cell r="F304" t="str">
            <v>7848</v>
          </cell>
          <cell r="G304" t="str">
            <v>LM LIFTMATERIAL GMBH</v>
          </cell>
          <cell r="H304" t="str">
            <v>STOCK SALES</v>
          </cell>
          <cell r="I304">
            <v>1</v>
          </cell>
          <cell r="J304" t="str">
            <v>Apr-2009</v>
          </cell>
          <cell r="K304" t="str">
            <v>Apr-2009</v>
          </cell>
          <cell r="L304" t="str">
            <v>GF</v>
          </cell>
          <cell r="M304" t="str">
            <v>INVERTER</v>
          </cell>
          <cell r="N304" t="str">
            <v>PCS</v>
          </cell>
          <cell r="O304">
            <v>0</v>
          </cell>
          <cell r="P304">
            <v>257</v>
          </cell>
          <cell r="Q304" t="str">
            <v>CABINET</v>
          </cell>
          <cell r="R304">
            <v>0</v>
          </cell>
          <cell r="S304">
            <v>257.13</v>
          </cell>
          <cell r="T304">
            <v>257.13</v>
          </cell>
          <cell r="U304">
            <v>1</v>
          </cell>
        </row>
        <row r="305">
          <cell r="A305" t="str">
            <v>P9900561104</v>
          </cell>
          <cell r="B305" t="str">
            <v>GS090572</v>
          </cell>
          <cell r="C305">
            <v>7</v>
          </cell>
          <cell r="D305" t="str">
            <v>GI092020</v>
          </cell>
          <cell r="E305">
            <v>20090430</v>
          </cell>
          <cell r="F305" t="str">
            <v>7848</v>
          </cell>
          <cell r="G305" t="str">
            <v>LM LIFTMATERIAL GMBH</v>
          </cell>
          <cell r="H305" t="str">
            <v>STOCK SALES</v>
          </cell>
          <cell r="I305">
            <v>1</v>
          </cell>
          <cell r="J305" t="str">
            <v>Apr-2009</v>
          </cell>
          <cell r="K305" t="str">
            <v>Apr-2009</v>
          </cell>
          <cell r="L305" t="str">
            <v>GF</v>
          </cell>
          <cell r="M305" t="str">
            <v>INVERTER</v>
          </cell>
          <cell r="N305" t="str">
            <v>PCS</v>
          </cell>
          <cell r="O305">
            <v>0</v>
          </cell>
          <cell r="P305">
            <v>257</v>
          </cell>
          <cell r="Q305" t="str">
            <v>CABINET</v>
          </cell>
          <cell r="R305">
            <v>0</v>
          </cell>
          <cell r="S305">
            <v>257.13</v>
          </cell>
          <cell r="T305">
            <v>257.13</v>
          </cell>
          <cell r="U305">
            <v>1</v>
          </cell>
        </row>
        <row r="306">
          <cell r="A306" t="str">
            <v>P9900561105 CU-KKS</v>
          </cell>
          <cell r="B306" t="str">
            <v>GS091044</v>
          </cell>
          <cell r="C306">
            <v>16</v>
          </cell>
          <cell r="D306" t="str">
            <v>GI091959</v>
          </cell>
          <cell r="E306">
            <v>20090430</v>
          </cell>
          <cell r="F306" t="str">
            <v>7848</v>
          </cell>
          <cell r="G306" t="str">
            <v>LM LIFTMATERIAL GMBH</v>
          </cell>
          <cell r="H306" t="str">
            <v>STOCK SALES</v>
          </cell>
          <cell r="I306">
            <v>1</v>
          </cell>
          <cell r="J306" t="str">
            <v>Apr-2009</v>
          </cell>
          <cell r="K306" t="str">
            <v>Apr-2009</v>
          </cell>
          <cell r="L306" t="str">
            <v>GF</v>
          </cell>
          <cell r="M306" t="str">
            <v>INVERTER</v>
          </cell>
          <cell r="N306" t="str">
            <v>PCS</v>
          </cell>
          <cell r="O306">
            <v>1</v>
          </cell>
          <cell r="P306">
            <v>1</v>
          </cell>
          <cell r="Q306" t="str">
            <v>CABINET</v>
          </cell>
          <cell r="R306">
            <v>0</v>
          </cell>
          <cell r="S306">
            <v>0.71</v>
          </cell>
          <cell r="T306">
            <v>0.71</v>
          </cell>
          <cell r="U306">
            <v>1</v>
          </cell>
        </row>
        <row r="307">
          <cell r="A307" t="str">
            <v>P9900561105 CU-KKS</v>
          </cell>
          <cell r="B307" t="str">
            <v>GS091006</v>
          </cell>
          <cell r="C307">
            <v>16</v>
          </cell>
          <cell r="D307" t="str">
            <v>GI092027</v>
          </cell>
          <cell r="E307">
            <v>20090430</v>
          </cell>
          <cell r="F307" t="str">
            <v>7848</v>
          </cell>
          <cell r="G307" t="str">
            <v>LM LIFTMATERIAL GMBH</v>
          </cell>
          <cell r="H307" t="str">
            <v>STOCK SALES</v>
          </cell>
          <cell r="I307">
            <v>2</v>
          </cell>
          <cell r="J307" t="str">
            <v>Apr-2009</v>
          </cell>
          <cell r="K307" t="str">
            <v>Apr-2009</v>
          </cell>
          <cell r="L307" t="str">
            <v>GF</v>
          </cell>
          <cell r="M307" t="str">
            <v>INVERTER</v>
          </cell>
          <cell r="N307" t="str">
            <v>PCS</v>
          </cell>
          <cell r="O307">
            <v>1</v>
          </cell>
          <cell r="P307">
            <v>1</v>
          </cell>
          <cell r="Q307" t="str">
            <v>CABINET</v>
          </cell>
          <cell r="R307">
            <v>0</v>
          </cell>
          <cell r="S307">
            <v>0.79</v>
          </cell>
          <cell r="T307">
            <v>0.79</v>
          </cell>
          <cell r="U307">
            <v>1</v>
          </cell>
        </row>
        <row r="308">
          <cell r="A308" t="str">
            <v>P9900561115</v>
          </cell>
          <cell r="B308" t="str">
            <v>GS090935</v>
          </cell>
          <cell r="C308">
            <v>6</v>
          </cell>
          <cell r="D308" t="str">
            <v>GI091945</v>
          </cell>
          <cell r="E308">
            <v>20090429</v>
          </cell>
          <cell r="F308" t="str">
            <v>7848</v>
          </cell>
          <cell r="G308" t="str">
            <v>LM LIFTMATERIAL GMBH</v>
          </cell>
          <cell r="H308" t="str">
            <v>STOCK SALES</v>
          </cell>
          <cell r="I308">
            <v>0</v>
          </cell>
          <cell r="J308" t="str">
            <v>Apr-2009</v>
          </cell>
          <cell r="K308" t="str">
            <v>Apr-2009</v>
          </cell>
          <cell r="L308" t="str">
            <v>GF</v>
          </cell>
          <cell r="M308" t="str">
            <v>INVERTER</v>
          </cell>
          <cell r="N308" t="str">
            <v>PCS</v>
          </cell>
          <cell r="O308">
            <v>0</v>
          </cell>
          <cell r="P308">
            <v>354</v>
          </cell>
          <cell r="Q308" t="str">
            <v>CABINET</v>
          </cell>
          <cell r="R308">
            <v>0</v>
          </cell>
          <cell r="S308">
            <v>353.55</v>
          </cell>
          <cell r="T308">
            <v>353.55</v>
          </cell>
          <cell r="U308">
            <v>1</v>
          </cell>
        </row>
        <row r="309">
          <cell r="A309" t="str">
            <v>P9900561115</v>
          </cell>
          <cell r="B309" t="str">
            <v>GS090898</v>
          </cell>
          <cell r="C309">
            <v>6</v>
          </cell>
          <cell r="D309" t="str">
            <v>GI092015</v>
          </cell>
          <cell r="E309">
            <v>20090430</v>
          </cell>
          <cell r="F309" t="str">
            <v>7848</v>
          </cell>
          <cell r="G309" t="str">
            <v>LM LIFTMATERIAL GMBH</v>
          </cell>
          <cell r="H309" t="str">
            <v>STOCK SALES</v>
          </cell>
          <cell r="I309">
            <v>0</v>
          </cell>
          <cell r="J309" t="str">
            <v>Apr-2009</v>
          </cell>
          <cell r="K309" t="str">
            <v>Apr-2009</v>
          </cell>
          <cell r="L309" t="str">
            <v>GF</v>
          </cell>
          <cell r="M309" t="str">
            <v>INVERTER</v>
          </cell>
          <cell r="N309" t="str">
            <v>PCS</v>
          </cell>
          <cell r="O309">
            <v>0</v>
          </cell>
          <cell r="P309">
            <v>354</v>
          </cell>
          <cell r="Q309" t="str">
            <v>CABINET</v>
          </cell>
          <cell r="R309">
            <v>0</v>
          </cell>
          <cell r="S309">
            <v>353.55</v>
          </cell>
          <cell r="T309">
            <v>353.55</v>
          </cell>
          <cell r="U309">
            <v>1</v>
          </cell>
        </row>
        <row r="310">
          <cell r="A310" t="str">
            <v>P9900561115 CU-KKS</v>
          </cell>
          <cell r="B310" t="str">
            <v>GS090935</v>
          </cell>
          <cell r="C310">
            <v>16</v>
          </cell>
          <cell r="D310" t="str">
            <v>GI091945</v>
          </cell>
          <cell r="E310">
            <v>20090429</v>
          </cell>
          <cell r="F310" t="str">
            <v>7848</v>
          </cell>
          <cell r="G310" t="str">
            <v>LM LIFTMATERIAL GMBH</v>
          </cell>
          <cell r="H310" t="str">
            <v>STOCK SALES</v>
          </cell>
          <cell r="I310">
            <v>0</v>
          </cell>
          <cell r="J310" t="str">
            <v>Apr-2009</v>
          </cell>
          <cell r="K310" t="str">
            <v>Apr-2009</v>
          </cell>
          <cell r="L310" t="str">
            <v>GF</v>
          </cell>
          <cell r="M310" t="str">
            <v>INVERTER</v>
          </cell>
          <cell r="N310" t="str">
            <v>PCS</v>
          </cell>
          <cell r="O310">
            <v>0</v>
          </cell>
          <cell r="P310">
            <v>2</v>
          </cell>
          <cell r="Q310" t="str">
            <v>CABINET</v>
          </cell>
          <cell r="R310">
            <v>0</v>
          </cell>
          <cell r="S310">
            <v>1.56</v>
          </cell>
          <cell r="T310">
            <v>1.56</v>
          </cell>
          <cell r="U310">
            <v>1</v>
          </cell>
        </row>
        <row r="311">
          <cell r="A311" t="str">
            <v>P9900561115 CU-KKS</v>
          </cell>
          <cell r="B311" t="str">
            <v>GS090898</v>
          </cell>
          <cell r="C311">
            <v>16</v>
          </cell>
          <cell r="D311" t="str">
            <v>GI092015</v>
          </cell>
          <cell r="E311">
            <v>20090430</v>
          </cell>
          <cell r="F311" t="str">
            <v>7848</v>
          </cell>
          <cell r="G311" t="str">
            <v>LM LIFTMATERIAL GMBH</v>
          </cell>
          <cell r="H311" t="str">
            <v>STOCK SALES</v>
          </cell>
          <cell r="I311">
            <v>0</v>
          </cell>
          <cell r="J311" t="str">
            <v>Apr-2009</v>
          </cell>
          <cell r="K311" t="str">
            <v>Apr-2009</v>
          </cell>
          <cell r="L311" t="str">
            <v>GF</v>
          </cell>
          <cell r="M311" t="str">
            <v>INVERTER</v>
          </cell>
          <cell r="N311" t="str">
            <v>PCS</v>
          </cell>
          <cell r="O311">
            <v>0</v>
          </cell>
          <cell r="P311">
            <v>2</v>
          </cell>
          <cell r="Q311" t="str">
            <v>CABINET</v>
          </cell>
          <cell r="R311">
            <v>0</v>
          </cell>
          <cell r="S311">
            <v>1.52</v>
          </cell>
          <cell r="T311">
            <v>1.52</v>
          </cell>
          <cell r="U311">
            <v>1</v>
          </cell>
        </row>
        <row r="312">
          <cell r="A312" t="str">
            <v>P9900561116</v>
          </cell>
          <cell r="B312" t="str">
            <v>GS090851</v>
          </cell>
          <cell r="C312">
            <v>8</v>
          </cell>
          <cell r="D312" t="str">
            <v>GI091948</v>
          </cell>
          <cell r="E312">
            <v>20090429</v>
          </cell>
          <cell r="F312" t="str">
            <v>7848</v>
          </cell>
          <cell r="G312" t="str">
            <v>LM LIFTMATERIAL GMBH</v>
          </cell>
          <cell r="H312" t="str">
            <v>STOCK SALES</v>
          </cell>
          <cell r="I312">
            <v>0</v>
          </cell>
          <cell r="J312" t="str">
            <v>Apr-2009</v>
          </cell>
          <cell r="K312" t="str">
            <v>Apr-2009</v>
          </cell>
          <cell r="L312" t="str">
            <v>GF</v>
          </cell>
          <cell r="M312" t="str">
            <v>INVERTER</v>
          </cell>
          <cell r="N312" t="str">
            <v>PCS</v>
          </cell>
          <cell r="O312">
            <v>0</v>
          </cell>
          <cell r="P312">
            <v>354</v>
          </cell>
          <cell r="Q312" t="str">
            <v>CABINET</v>
          </cell>
          <cell r="R312">
            <v>0</v>
          </cell>
          <cell r="S312">
            <v>354.46</v>
          </cell>
          <cell r="T312">
            <v>354.46</v>
          </cell>
          <cell r="U312">
            <v>1</v>
          </cell>
        </row>
        <row r="313">
          <cell r="A313" t="str">
            <v>FRN1.5F1S-4E</v>
          </cell>
          <cell r="B313" t="str">
            <v>GS091349</v>
          </cell>
          <cell r="C313">
            <v>1</v>
          </cell>
          <cell r="D313" t="str">
            <v>GI091681</v>
          </cell>
          <cell r="E313">
            <v>20090415</v>
          </cell>
          <cell r="F313" t="str">
            <v>1148</v>
          </cell>
          <cell r="G313" t="str">
            <v>VERMEIRE TRANSMISSIONS</v>
          </cell>
          <cell r="H313" t="str">
            <v>STOCK SALES</v>
          </cell>
          <cell r="I313">
            <v>164</v>
          </cell>
          <cell r="J313" t="str">
            <v>Apr-2009</v>
          </cell>
          <cell r="K313" t="str">
            <v>Apr-2009</v>
          </cell>
          <cell r="L313" t="str">
            <v>GF</v>
          </cell>
          <cell r="M313" t="str">
            <v>INVERTER</v>
          </cell>
          <cell r="N313" t="str">
            <v>PCS</v>
          </cell>
          <cell r="O313">
            <v>166</v>
          </cell>
          <cell r="P313">
            <v>162</v>
          </cell>
          <cell r="Q313" t="str">
            <v>ECO</v>
          </cell>
          <cell r="R313">
            <v>0</v>
          </cell>
          <cell r="S313">
            <v>161.75649999999999</v>
          </cell>
          <cell r="T313">
            <v>323.51299999999998</v>
          </cell>
          <cell r="U313">
            <v>2</v>
          </cell>
        </row>
        <row r="314">
          <cell r="A314" t="str">
            <v>FRN11F1S-4E</v>
          </cell>
          <cell r="B314" t="str">
            <v>GS091236</v>
          </cell>
          <cell r="C314">
            <v>6</v>
          </cell>
          <cell r="D314" t="str">
            <v>GI091538</v>
          </cell>
          <cell r="E314">
            <v>20090402</v>
          </cell>
          <cell r="F314" t="str">
            <v>7839</v>
          </cell>
          <cell r="G314" t="str">
            <v>ASM RAHDEN GBMH</v>
          </cell>
          <cell r="H314" t="str">
            <v>STOCK SALES</v>
          </cell>
          <cell r="I314">
            <v>137</v>
          </cell>
          <cell r="J314" t="str">
            <v>Apr-2009</v>
          </cell>
          <cell r="K314" t="str">
            <v>Apr-2009</v>
          </cell>
          <cell r="L314" t="str">
            <v>GF</v>
          </cell>
          <cell r="M314" t="str">
            <v>INVERTER</v>
          </cell>
          <cell r="N314" t="str">
            <v>PCS</v>
          </cell>
          <cell r="O314">
            <v>139</v>
          </cell>
          <cell r="P314">
            <v>358</v>
          </cell>
          <cell r="Q314" t="str">
            <v>ECO</v>
          </cell>
          <cell r="R314">
            <v>0</v>
          </cell>
          <cell r="S314">
            <v>357.7</v>
          </cell>
          <cell r="T314">
            <v>715.4</v>
          </cell>
          <cell r="U314">
            <v>2</v>
          </cell>
        </row>
        <row r="315">
          <cell r="A315" t="str">
            <v>FRN11F1S-4E</v>
          </cell>
          <cell r="B315" t="str">
            <v>GS091249</v>
          </cell>
          <cell r="C315">
            <v>5</v>
          </cell>
          <cell r="D315" t="str">
            <v>GI091546</v>
          </cell>
          <cell r="E315">
            <v>20090406</v>
          </cell>
          <cell r="F315" t="str">
            <v>7950</v>
          </cell>
          <cell r="G315" t="str">
            <v>FUJI ELECTRIC FA EUROPE (CH) GMBH</v>
          </cell>
          <cell r="H315" t="str">
            <v>STOCK SALES</v>
          </cell>
          <cell r="I315">
            <v>136</v>
          </cell>
          <cell r="J315" t="str">
            <v>Apr-2009</v>
          </cell>
          <cell r="K315" t="str">
            <v>Apr-2009</v>
          </cell>
          <cell r="L315" t="str">
            <v>GF</v>
          </cell>
          <cell r="M315" t="str">
            <v>INVERTER</v>
          </cell>
          <cell r="N315" t="str">
            <v>PCS</v>
          </cell>
          <cell r="O315">
            <v>139</v>
          </cell>
          <cell r="P315">
            <v>358</v>
          </cell>
          <cell r="Q315" t="str">
            <v>ECO</v>
          </cell>
          <cell r="R315">
            <v>0</v>
          </cell>
          <cell r="S315">
            <v>357.7</v>
          </cell>
          <cell r="T315">
            <v>357.7</v>
          </cell>
          <cell r="U315">
            <v>1</v>
          </cell>
        </row>
        <row r="316">
          <cell r="A316" t="str">
            <v>FRN11F1S-4E</v>
          </cell>
          <cell r="B316" t="str">
            <v>GS080585</v>
          </cell>
          <cell r="C316">
            <v>5</v>
          </cell>
          <cell r="D316" t="str">
            <v>GI091662</v>
          </cell>
          <cell r="E316">
            <v>20090410</v>
          </cell>
          <cell r="F316" t="str">
            <v>4450</v>
          </cell>
          <cell r="G316" t="str">
            <v>FUJI ELECTRIC FA SUCURSAL EN ESPA?A</v>
          </cell>
          <cell r="H316" t="str">
            <v>STOCK SALES</v>
          </cell>
          <cell r="I316">
            <v>134</v>
          </cell>
          <cell r="J316" t="str">
            <v>Apr-2009</v>
          </cell>
          <cell r="K316" t="str">
            <v>Apr-2009</v>
          </cell>
          <cell r="L316" t="str">
            <v>GF</v>
          </cell>
          <cell r="M316" t="str">
            <v>INVERTER</v>
          </cell>
          <cell r="N316" t="str">
            <v>PCS</v>
          </cell>
          <cell r="O316">
            <v>139</v>
          </cell>
          <cell r="P316">
            <v>358</v>
          </cell>
          <cell r="Q316" t="str">
            <v>ECO</v>
          </cell>
          <cell r="R316">
            <v>0</v>
          </cell>
          <cell r="S316">
            <v>357.7</v>
          </cell>
          <cell r="T316">
            <v>715.4</v>
          </cell>
          <cell r="U316">
            <v>2</v>
          </cell>
        </row>
        <row r="317">
          <cell r="A317" t="str">
            <v>FRN11F1S-4E</v>
          </cell>
          <cell r="B317" t="str">
            <v>GS080585</v>
          </cell>
          <cell r="C317">
            <v>6</v>
          </cell>
          <cell r="D317" t="str">
            <v>GI091662</v>
          </cell>
          <cell r="E317">
            <v>20090410</v>
          </cell>
          <cell r="F317" t="str">
            <v>4450</v>
          </cell>
          <cell r="G317" t="str">
            <v>FUJI ELECTRIC FA SUCURSAL EN ESPA?A</v>
          </cell>
          <cell r="H317" t="str">
            <v>STOCK SALES</v>
          </cell>
          <cell r="I317">
            <v>132</v>
          </cell>
          <cell r="J317" t="str">
            <v>Apr-2009</v>
          </cell>
          <cell r="K317" t="str">
            <v>Apr-2009</v>
          </cell>
          <cell r="L317" t="str">
            <v>GF</v>
          </cell>
          <cell r="M317" t="str">
            <v>INVERTER</v>
          </cell>
          <cell r="N317" t="str">
            <v>PCS</v>
          </cell>
          <cell r="O317">
            <v>139</v>
          </cell>
          <cell r="P317">
            <v>358</v>
          </cell>
          <cell r="Q317" t="str">
            <v>ECO</v>
          </cell>
          <cell r="R317">
            <v>0</v>
          </cell>
          <cell r="S317">
            <v>357.7</v>
          </cell>
          <cell r="T317">
            <v>715.4</v>
          </cell>
          <cell r="U317">
            <v>2</v>
          </cell>
        </row>
        <row r="318">
          <cell r="A318" t="str">
            <v>FRN11F1S-4E</v>
          </cell>
          <cell r="B318" t="str">
            <v>GS091349</v>
          </cell>
          <cell r="C318">
            <v>4</v>
          </cell>
          <cell r="D318" t="str">
            <v>GI091681</v>
          </cell>
          <cell r="E318">
            <v>20090415</v>
          </cell>
          <cell r="F318" t="str">
            <v>1148</v>
          </cell>
          <cell r="G318" t="str">
            <v>VERMEIRE TRANSMISSIONS</v>
          </cell>
          <cell r="H318" t="str">
            <v>STOCK SALES</v>
          </cell>
          <cell r="I318">
            <v>128</v>
          </cell>
          <cell r="J318" t="str">
            <v>Apr-2009</v>
          </cell>
          <cell r="K318" t="str">
            <v>Apr-2009</v>
          </cell>
          <cell r="L318" t="str">
            <v>GF</v>
          </cell>
          <cell r="M318" t="str">
            <v>INVERTER</v>
          </cell>
          <cell r="N318" t="str">
            <v>PCS</v>
          </cell>
          <cell r="O318">
            <v>139</v>
          </cell>
          <cell r="P318">
            <v>358</v>
          </cell>
          <cell r="Q318" t="str">
            <v>ECO</v>
          </cell>
          <cell r="R318">
            <v>0</v>
          </cell>
          <cell r="S318">
            <v>357.7</v>
          </cell>
          <cell r="T318">
            <v>1430.8</v>
          </cell>
          <cell r="U318">
            <v>4</v>
          </cell>
        </row>
        <row r="319">
          <cell r="A319" t="str">
            <v>FRN11F1S-4E</v>
          </cell>
          <cell r="B319" t="str">
            <v>GS091166</v>
          </cell>
          <cell r="C319">
            <v>12</v>
          </cell>
          <cell r="D319" t="str">
            <v>GI091742</v>
          </cell>
          <cell r="E319">
            <v>20090417</v>
          </cell>
          <cell r="F319" t="str">
            <v>7275</v>
          </cell>
          <cell r="G319" t="str">
            <v>ALPHA GROUP</v>
          </cell>
          <cell r="H319" t="str">
            <v>STOCK SALES</v>
          </cell>
          <cell r="I319">
            <v>108</v>
          </cell>
          <cell r="J319" t="str">
            <v>Apr-2009</v>
          </cell>
          <cell r="K319" t="str">
            <v>Apr-2009</v>
          </cell>
          <cell r="L319" t="str">
            <v>GF</v>
          </cell>
          <cell r="M319" t="str">
            <v>INVERTER</v>
          </cell>
          <cell r="N319" t="str">
            <v>PCS</v>
          </cell>
          <cell r="O319">
            <v>139</v>
          </cell>
          <cell r="P319">
            <v>358</v>
          </cell>
          <cell r="Q319" t="str">
            <v>ECO</v>
          </cell>
          <cell r="R319">
            <v>0</v>
          </cell>
          <cell r="S319">
            <v>357.7</v>
          </cell>
          <cell r="T319">
            <v>7154</v>
          </cell>
          <cell r="U319">
            <v>20</v>
          </cell>
        </row>
        <row r="320">
          <cell r="A320" t="str">
            <v>FRN11F1S-4E</v>
          </cell>
          <cell r="B320" t="str">
            <v>GS091448</v>
          </cell>
          <cell r="C320">
            <v>2</v>
          </cell>
          <cell r="D320" t="str">
            <v>GI091855</v>
          </cell>
          <cell r="E320">
            <v>20090424</v>
          </cell>
          <cell r="F320" t="str">
            <v>7800</v>
          </cell>
          <cell r="G320" t="str">
            <v>POINT ELECTRONIC D.O.O.</v>
          </cell>
          <cell r="H320" t="str">
            <v>STOCK SALES</v>
          </cell>
          <cell r="I320">
            <v>107</v>
          </cell>
          <cell r="J320" t="str">
            <v>Apr-2009</v>
          </cell>
          <cell r="K320" t="str">
            <v>Apr-2009</v>
          </cell>
          <cell r="L320" t="str">
            <v>GF</v>
          </cell>
          <cell r="M320" t="str">
            <v>INVERTER</v>
          </cell>
          <cell r="N320" t="str">
            <v>PCS</v>
          </cell>
          <cell r="O320">
            <v>139</v>
          </cell>
          <cell r="P320">
            <v>358</v>
          </cell>
          <cell r="Q320" t="str">
            <v>ECO</v>
          </cell>
          <cell r="R320">
            <v>0</v>
          </cell>
          <cell r="S320">
            <v>357.7</v>
          </cell>
          <cell r="T320">
            <v>357.7</v>
          </cell>
          <cell r="U320">
            <v>1</v>
          </cell>
        </row>
        <row r="321">
          <cell r="A321" t="str">
            <v>FRN11F1S-4E</v>
          </cell>
          <cell r="B321" t="str">
            <v>GS091526</v>
          </cell>
          <cell r="C321">
            <v>1</v>
          </cell>
          <cell r="D321" t="str">
            <v>GI091905</v>
          </cell>
          <cell r="E321">
            <v>20090429</v>
          </cell>
          <cell r="F321" t="str">
            <v>4080</v>
          </cell>
          <cell r="G321" t="str">
            <v>SIDE SERVICIO INDUSTRIAL DE ELECTRONICA SA</v>
          </cell>
          <cell r="H321" t="str">
            <v>STOCK SALES</v>
          </cell>
          <cell r="I321">
            <v>104</v>
          </cell>
          <cell r="J321" t="str">
            <v>Apr-2009</v>
          </cell>
          <cell r="K321" t="str">
            <v>Apr-2009</v>
          </cell>
          <cell r="L321" t="str">
            <v>GF</v>
          </cell>
          <cell r="M321" t="str">
            <v>INVERTER</v>
          </cell>
          <cell r="N321" t="str">
            <v>PCS</v>
          </cell>
          <cell r="O321">
            <v>139</v>
          </cell>
          <cell r="P321">
            <v>358</v>
          </cell>
          <cell r="Q321" t="str">
            <v>ECO</v>
          </cell>
          <cell r="R321">
            <v>0</v>
          </cell>
          <cell r="S321">
            <v>357.7</v>
          </cell>
          <cell r="T321">
            <v>1073.0999999999999</v>
          </cell>
          <cell r="U321">
            <v>3</v>
          </cell>
        </row>
        <row r="322">
          <cell r="A322" t="str">
            <v>FRN11F1S-4E</v>
          </cell>
          <cell r="B322" t="str">
            <v>GS083876</v>
          </cell>
          <cell r="C322">
            <v>12</v>
          </cell>
          <cell r="D322" t="str">
            <v>GI091930</v>
          </cell>
          <cell r="E322">
            <v>20090429</v>
          </cell>
          <cell r="F322" t="str">
            <v>7282</v>
          </cell>
          <cell r="G322" t="str">
            <v>IES INVERT ELECTRIC SYSTEMS LTD.</v>
          </cell>
          <cell r="H322" t="str">
            <v>STOCK SALES</v>
          </cell>
          <cell r="I322">
            <v>102</v>
          </cell>
          <cell r="J322" t="str">
            <v>Apr-2009</v>
          </cell>
          <cell r="K322" t="str">
            <v>Apr-2009</v>
          </cell>
          <cell r="L322" t="str">
            <v>GF</v>
          </cell>
          <cell r="M322" t="str">
            <v>INVERTER</v>
          </cell>
          <cell r="N322" t="str">
            <v>PCS</v>
          </cell>
          <cell r="O322">
            <v>139</v>
          </cell>
          <cell r="P322">
            <v>358</v>
          </cell>
          <cell r="Q322" t="str">
            <v>ECO</v>
          </cell>
          <cell r="R322">
            <v>0</v>
          </cell>
          <cell r="S322">
            <v>357.7</v>
          </cell>
          <cell r="T322">
            <v>715.4</v>
          </cell>
          <cell r="U322">
            <v>2</v>
          </cell>
        </row>
        <row r="323">
          <cell r="A323" t="str">
            <v>FRN15F1S-4E</v>
          </cell>
          <cell r="B323" t="str">
            <v>GS091225</v>
          </cell>
          <cell r="C323">
            <v>9</v>
          </cell>
          <cell r="D323" t="str">
            <v>GI091535</v>
          </cell>
          <cell r="E323">
            <v>20090402</v>
          </cell>
          <cell r="F323" t="str">
            <v>7839</v>
          </cell>
          <cell r="G323" t="str">
            <v>ASM RAHDEN GBMH</v>
          </cell>
          <cell r="H323" t="str">
            <v>STOCK SALES</v>
          </cell>
          <cell r="I323">
            <v>212</v>
          </cell>
          <cell r="J323" t="str">
            <v>Apr-2009</v>
          </cell>
          <cell r="K323" t="str">
            <v>Apr-2009</v>
          </cell>
          <cell r="L323" t="str">
            <v>GF</v>
          </cell>
          <cell r="M323" t="str">
            <v>INVERTER</v>
          </cell>
          <cell r="N323" t="str">
            <v>PCS</v>
          </cell>
          <cell r="O323">
            <v>213</v>
          </cell>
          <cell r="P323">
            <v>371</v>
          </cell>
          <cell r="Q323" t="str">
            <v>ECO</v>
          </cell>
          <cell r="R323">
            <v>0</v>
          </cell>
          <cell r="S323">
            <v>370.96</v>
          </cell>
          <cell r="T323">
            <v>370.96</v>
          </cell>
          <cell r="U323">
            <v>1</v>
          </cell>
        </row>
        <row r="324">
          <cell r="A324" t="str">
            <v>FRN15F1S-4E</v>
          </cell>
          <cell r="B324" t="str">
            <v>GS091247</v>
          </cell>
          <cell r="C324">
            <v>19</v>
          </cell>
          <cell r="D324" t="str">
            <v>GI091594</v>
          </cell>
          <cell r="E324">
            <v>20090407</v>
          </cell>
          <cell r="F324" t="str">
            <v>4080</v>
          </cell>
          <cell r="G324" t="str">
            <v>SIDE SERVICIO INDUSTRIAL DE ELECTRONICA SA</v>
          </cell>
          <cell r="H324" t="str">
            <v>STOCK SALES</v>
          </cell>
          <cell r="I324">
            <v>210</v>
          </cell>
          <cell r="J324" t="str">
            <v>Apr-2009</v>
          </cell>
          <cell r="K324" t="str">
            <v>Apr-2009</v>
          </cell>
          <cell r="L324" t="str">
            <v>GF</v>
          </cell>
          <cell r="M324" t="str">
            <v>INVERTER</v>
          </cell>
          <cell r="N324" t="str">
            <v>PCS</v>
          </cell>
          <cell r="O324">
            <v>213</v>
          </cell>
          <cell r="P324">
            <v>371</v>
          </cell>
          <cell r="Q324" t="str">
            <v>ECO</v>
          </cell>
          <cell r="R324">
            <v>0</v>
          </cell>
          <cell r="S324">
            <v>370.96</v>
          </cell>
          <cell r="T324">
            <v>741.92</v>
          </cell>
          <cell r="U324">
            <v>2</v>
          </cell>
        </row>
        <row r="325">
          <cell r="A325" t="str">
            <v>FRN30F1S-4E</v>
          </cell>
          <cell r="B325" t="str">
            <v>GS091334</v>
          </cell>
          <cell r="C325">
            <v>1</v>
          </cell>
          <cell r="D325" t="str">
            <v>GI091664</v>
          </cell>
          <cell r="E325">
            <v>20090415</v>
          </cell>
          <cell r="F325" t="str">
            <v>4028</v>
          </cell>
          <cell r="G325" t="str">
            <v>KON-TEK AUTOMATION AND DRIVES</v>
          </cell>
          <cell r="H325" t="str">
            <v>STOCK SALES</v>
          </cell>
          <cell r="I325">
            <v>49</v>
          </cell>
          <cell r="J325" t="str">
            <v>Apr-2009</v>
          </cell>
          <cell r="K325" t="str">
            <v>Apr-2009</v>
          </cell>
          <cell r="L325" t="str">
            <v>GF</v>
          </cell>
          <cell r="M325" t="str">
            <v>INVERTER</v>
          </cell>
          <cell r="N325" t="str">
            <v>PCS</v>
          </cell>
          <cell r="O325">
            <v>74</v>
          </cell>
          <cell r="P325">
            <v>789</v>
          </cell>
          <cell r="Q325" t="str">
            <v>ECO</v>
          </cell>
          <cell r="R325">
            <v>0</v>
          </cell>
          <cell r="S325">
            <v>789.2047</v>
          </cell>
          <cell r="T325">
            <v>11838.0705</v>
          </cell>
          <cell r="U325">
            <v>15</v>
          </cell>
        </row>
        <row r="326">
          <cell r="A326" t="str">
            <v>FRN30F1S-4E</v>
          </cell>
          <cell r="B326" t="str">
            <v>GS091436</v>
          </cell>
          <cell r="C326">
            <v>7</v>
          </cell>
          <cell r="D326" t="str">
            <v>GI091776</v>
          </cell>
          <cell r="E326">
            <v>20090420</v>
          </cell>
          <cell r="F326" t="str">
            <v>7950</v>
          </cell>
          <cell r="G326" t="str">
            <v>FUJI ELECTRIC FA EUROPE (CH) GMBH</v>
          </cell>
          <cell r="H326" t="str">
            <v>STOCK SALES</v>
          </cell>
          <cell r="I326">
            <v>48</v>
          </cell>
          <cell r="J326" t="str">
            <v>Apr-2009</v>
          </cell>
          <cell r="K326" t="str">
            <v>Apr-2009</v>
          </cell>
          <cell r="L326" t="str">
            <v>GF</v>
          </cell>
          <cell r="M326" t="str">
            <v>INVERTER</v>
          </cell>
          <cell r="N326" t="str">
            <v>PCS</v>
          </cell>
          <cell r="O326">
            <v>74</v>
          </cell>
          <cell r="P326">
            <v>789</v>
          </cell>
          <cell r="Q326" t="str">
            <v>ECO</v>
          </cell>
          <cell r="R326">
            <v>0</v>
          </cell>
          <cell r="S326">
            <v>789.2047</v>
          </cell>
          <cell r="T326">
            <v>789.2047</v>
          </cell>
          <cell r="U326">
            <v>1</v>
          </cell>
        </row>
        <row r="327">
          <cell r="A327" t="str">
            <v>FRN30F1S-4E</v>
          </cell>
          <cell r="B327" t="str">
            <v>GS082857</v>
          </cell>
          <cell r="C327">
            <v>27</v>
          </cell>
          <cell r="D327" t="str">
            <v>GI091929</v>
          </cell>
          <cell r="E327">
            <v>20090429</v>
          </cell>
          <cell r="F327" t="str">
            <v>7282</v>
          </cell>
          <cell r="G327" t="str">
            <v>IES INVERT ELECTRIC SYSTEMS LTD.</v>
          </cell>
          <cell r="H327" t="str">
            <v>STOCK SALES</v>
          </cell>
          <cell r="I327">
            <v>46</v>
          </cell>
          <cell r="J327" t="str">
            <v>Apr-2009</v>
          </cell>
          <cell r="K327" t="str">
            <v>Apr-2009</v>
          </cell>
          <cell r="L327" t="str">
            <v>GF</v>
          </cell>
          <cell r="M327" t="str">
            <v>INVERTER</v>
          </cell>
          <cell r="N327" t="str">
            <v>PCS</v>
          </cell>
          <cell r="O327">
            <v>74</v>
          </cell>
          <cell r="P327">
            <v>789</v>
          </cell>
          <cell r="Q327" t="str">
            <v>ECO</v>
          </cell>
          <cell r="R327">
            <v>0</v>
          </cell>
          <cell r="S327">
            <v>789.2047</v>
          </cell>
          <cell r="T327">
            <v>1578.4094</v>
          </cell>
          <cell r="U327">
            <v>2</v>
          </cell>
        </row>
        <row r="328">
          <cell r="A328" t="str">
            <v>FRN355F1S-4E</v>
          </cell>
          <cell r="B328" t="str">
            <v>GS091309</v>
          </cell>
          <cell r="C328">
            <v>1</v>
          </cell>
          <cell r="D328" t="str">
            <v>GI091623</v>
          </cell>
          <cell r="E328">
            <v>20090408</v>
          </cell>
          <cell r="F328" t="str">
            <v>7532</v>
          </cell>
          <cell r="G328" t="str">
            <v>GEA GRASSO GMBH HALLE</v>
          </cell>
          <cell r="H328" t="str">
            <v>STOCK SALES</v>
          </cell>
          <cell r="I328">
            <v>2</v>
          </cell>
          <cell r="J328" t="str">
            <v>Apr-2009</v>
          </cell>
          <cell r="K328" t="str">
            <v>Apr-2009</v>
          </cell>
          <cell r="L328" t="str">
            <v>GF</v>
          </cell>
          <cell r="M328" t="str">
            <v>INVERTER</v>
          </cell>
          <cell r="N328" t="str">
            <v>PCS</v>
          </cell>
          <cell r="O328">
            <v>3</v>
          </cell>
          <cell r="P328">
            <v>9006</v>
          </cell>
          <cell r="Q328" t="str">
            <v>ECO</v>
          </cell>
          <cell r="R328">
            <v>0</v>
          </cell>
          <cell r="S328">
            <v>9005.6332999999995</v>
          </cell>
          <cell r="T328">
            <v>9005.6332999999995</v>
          </cell>
          <cell r="U328">
            <v>1</v>
          </cell>
        </row>
        <row r="329">
          <cell r="A329" t="str">
            <v>FRN37F1S-4E</v>
          </cell>
          <cell r="B329" t="str">
            <v>GS091420</v>
          </cell>
          <cell r="C329">
            <v>1</v>
          </cell>
          <cell r="D329" t="str">
            <v>GI091757</v>
          </cell>
          <cell r="E329">
            <v>20090417</v>
          </cell>
          <cell r="F329" t="str">
            <v>4540</v>
          </cell>
          <cell r="G329" t="str">
            <v>PETER ELECTRONIC GMBH &amp; CO. KG</v>
          </cell>
          <cell r="H329" t="str">
            <v>STOCK SALES</v>
          </cell>
          <cell r="I329">
            <v>13</v>
          </cell>
          <cell r="J329" t="str">
            <v>Apr-2009</v>
          </cell>
          <cell r="K329" t="str">
            <v>Apr-2009</v>
          </cell>
          <cell r="L329" t="str">
            <v>GF</v>
          </cell>
          <cell r="M329" t="str">
            <v>INVERTER</v>
          </cell>
          <cell r="N329" t="str">
            <v>PCS</v>
          </cell>
          <cell r="O329">
            <v>14</v>
          </cell>
          <cell r="P329">
            <v>896</v>
          </cell>
          <cell r="Q329" t="str">
            <v>ECO</v>
          </cell>
          <cell r="R329">
            <v>0</v>
          </cell>
          <cell r="S329">
            <v>896.25319999999999</v>
          </cell>
          <cell r="T329">
            <v>896.25319999999999</v>
          </cell>
          <cell r="U329">
            <v>1</v>
          </cell>
        </row>
        <row r="330">
          <cell r="A330" t="str">
            <v>FRN37F1S-4E</v>
          </cell>
          <cell r="B330" t="str">
            <v>GS091290</v>
          </cell>
          <cell r="C330">
            <v>1</v>
          </cell>
          <cell r="D330" t="str">
            <v>GI091818</v>
          </cell>
          <cell r="E330">
            <v>20090422</v>
          </cell>
          <cell r="F330" t="str">
            <v>4080</v>
          </cell>
          <cell r="G330" t="str">
            <v>SIDE SERVICIO INDUSTRIAL DE ELECTRONICA SA</v>
          </cell>
          <cell r="H330" t="str">
            <v>STOCK SALES</v>
          </cell>
          <cell r="I330">
            <v>10</v>
          </cell>
          <cell r="J330" t="str">
            <v>Apr-2009</v>
          </cell>
          <cell r="K330" t="str">
            <v>Apr-2009</v>
          </cell>
          <cell r="L330" t="str">
            <v>GF</v>
          </cell>
          <cell r="M330" t="str">
            <v>INVERTER</v>
          </cell>
          <cell r="N330" t="str">
            <v>PCS</v>
          </cell>
          <cell r="O330">
            <v>14</v>
          </cell>
          <cell r="P330">
            <v>896</v>
          </cell>
          <cell r="Q330" t="str">
            <v>ECO</v>
          </cell>
          <cell r="R330">
            <v>0</v>
          </cell>
          <cell r="S330">
            <v>896.25319999999999</v>
          </cell>
          <cell r="T330">
            <v>2688.7595999999999</v>
          </cell>
          <cell r="U330">
            <v>3</v>
          </cell>
        </row>
        <row r="331">
          <cell r="A331" t="str">
            <v>FRN4.0F1S-4E</v>
          </cell>
          <cell r="B331" t="str">
            <v>GS091218</v>
          </cell>
          <cell r="C331">
            <v>5</v>
          </cell>
          <cell r="D331" t="str">
            <v>GI091541</v>
          </cell>
          <cell r="E331">
            <v>20090402</v>
          </cell>
          <cell r="F331" t="str">
            <v>7489</v>
          </cell>
          <cell r="G331" t="str">
            <v>ALPHA MOTION S. A.</v>
          </cell>
          <cell r="H331" t="str">
            <v>STOCK SALES</v>
          </cell>
          <cell r="I331">
            <v>245</v>
          </cell>
          <cell r="J331" t="str">
            <v>Apr-2009</v>
          </cell>
          <cell r="K331" t="str">
            <v>Apr-2009</v>
          </cell>
          <cell r="L331" t="str">
            <v>GF</v>
          </cell>
          <cell r="M331" t="str">
            <v>INVERTER</v>
          </cell>
          <cell r="N331" t="str">
            <v>PCS</v>
          </cell>
          <cell r="O331">
            <v>247</v>
          </cell>
          <cell r="P331">
            <v>204</v>
          </cell>
          <cell r="Q331" t="str">
            <v>ECO</v>
          </cell>
          <cell r="R331">
            <v>0</v>
          </cell>
          <cell r="S331">
            <v>204.2107</v>
          </cell>
          <cell r="T331">
            <v>408.42140000000001</v>
          </cell>
          <cell r="U331">
            <v>2</v>
          </cell>
        </row>
        <row r="332">
          <cell r="A332" t="str">
            <v>FRN4.0F1S-4E</v>
          </cell>
          <cell r="B332" t="str">
            <v>GS090879</v>
          </cell>
          <cell r="C332">
            <v>2</v>
          </cell>
          <cell r="D332" t="str">
            <v>GI091567</v>
          </cell>
          <cell r="E332">
            <v>20090403</v>
          </cell>
          <cell r="F332" t="str">
            <v>4450</v>
          </cell>
          <cell r="G332" t="str">
            <v>FUJI ELECTRIC FA SUCURSAL EN ESPA?A</v>
          </cell>
          <cell r="H332" t="str">
            <v>STOCK SALES</v>
          </cell>
          <cell r="I332">
            <v>235</v>
          </cell>
          <cell r="J332" t="str">
            <v>Apr-2009</v>
          </cell>
          <cell r="K332" t="str">
            <v>Apr-2009</v>
          </cell>
          <cell r="L332" t="str">
            <v>GF</v>
          </cell>
          <cell r="M332" t="str">
            <v>INVERTER</v>
          </cell>
          <cell r="N332" t="str">
            <v>PCS</v>
          </cell>
          <cell r="O332">
            <v>247</v>
          </cell>
          <cell r="P332">
            <v>204</v>
          </cell>
          <cell r="Q332" t="str">
            <v>ECO</v>
          </cell>
          <cell r="R332">
            <v>0</v>
          </cell>
          <cell r="S332">
            <v>204.2107</v>
          </cell>
          <cell r="T332">
            <v>2042.107</v>
          </cell>
          <cell r="U332">
            <v>10</v>
          </cell>
        </row>
        <row r="333">
          <cell r="A333" t="str">
            <v>FRN4.0F1S-4E</v>
          </cell>
          <cell r="B333" t="str">
            <v>GS091451</v>
          </cell>
          <cell r="C333">
            <v>1</v>
          </cell>
          <cell r="D333" t="str">
            <v>GI091821</v>
          </cell>
          <cell r="E333">
            <v>20090422</v>
          </cell>
          <cell r="F333" t="str">
            <v>4450</v>
          </cell>
          <cell r="G333" t="str">
            <v>FUJI ELECTRIC FA SUCURSAL EN ESPA?A</v>
          </cell>
          <cell r="H333" t="str">
            <v>STOCK SALES</v>
          </cell>
          <cell r="I333">
            <v>233</v>
          </cell>
          <cell r="J333" t="str">
            <v>Apr-2009</v>
          </cell>
          <cell r="K333" t="str">
            <v>Apr-2009</v>
          </cell>
          <cell r="L333" t="str">
            <v>GF</v>
          </cell>
          <cell r="M333" t="str">
            <v>INVERTER</v>
          </cell>
          <cell r="N333" t="str">
            <v>PCS</v>
          </cell>
          <cell r="O333">
            <v>247</v>
          </cell>
          <cell r="P333">
            <v>204</v>
          </cell>
          <cell r="Q333" t="str">
            <v>ECO</v>
          </cell>
          <cell r="R333">
            <v>0</v>
          </cell>
          <cell r="S333">
            <v>204.2107</v>
          </cell>
          <cell r="T333">
            <v>408.42140000000001</v>
          </cell>
          <cell r="U333">
            <v>2</v>
          </cell>
        </row>
        <row r="334">
          <cell r="A334" t="str">
            <v>FRN400F1S-4E</v>
          </cell>
          <cell r="B334" t="str">
            <v>GS090829</v>
          </cell>
          <cell r="C334">
            <v>1</v>
          </cell>
          <cell r="D334" t="str">
            <v>GI091542</v>
          </cell>
          <cell r="E334">
            <v>20090402</v>
          </cell>
          <cell r="F334" t="str">
            <v>7532</v>
          </cell>
          <cell r="G334" t="str">
            <v>GEA GRASSO GMBH HALLE</v>
          </cell>
          <cell r="H334" t="str">
            <v>STOCK SALES</v>
          </cell>
          <cell r="I334">
            <v>4</v>
          </cell>
          <cell r="J334" t="str">
            <v>Apr-2009</v>
          </cell>
          <cell r="K334" t="str">
            <v>Apr-2009</v>
          </cell>
          <cell r="L334" t="str">
            <v>GF</v>
          </cell>
          <cell r="M334" t="str">
            <v>INVERTER</v>
          </cell>
          <cell r="N334" t="str">
            <v>PCS</v>
          </cell>
          <cell r="O334">
            <v>5</v>
          </cell>
          <cell r="P334">
            <v>9724</v>
          </cell>
          <cell r="Q334" t="str">
            <v>ECO</v>
          </cell>
          <cell r="R334">
            <v>0</v>
          </cell>
          <cell r="S334">
            <v>9724.1080000000002</v>
          </cell>
          <cell r="T334">
            <v>9724.1080000000002</v>
          </cell>
          <cell r="U334">
            <v>1</v>
          </cell>
        </row>
        <row r="335">
          <cell r="A335" t="str">
            <v>FRN400F1S-4E</v>
          </cell>
          <cell r="B335" t="str">
            <v>GS090970</v>
          </cell>
          <cell r="C335">
            <v>1</v>
          </cell>
          <cell r="D335" t="str">
            <v>GI091586</v>
          </cell>
          <cell r="E335">
            <v>20090409</v>
          </cell>
          <cell r="F335" t="str">
            <v>7532</v>
          </cell>
          <cell r="G335" t="str">
            <v>GEA GRASSO GMBH HALLE</v>
          </cell>
          <cell r="H335" t="str">
            <v>STOCK SALES</v>
          </cell>
          <cell r="I335">
            <v>3</v>
          </cell>
          <cell r="J335" t="str">
            <v>Apr-2009</v>
          </cell>
          <cell r="K335" t="str">
            <v>Apr-2009</v>
          </cell>
          <cell r="L335" t="str">
            <v>GF</v>
          </cell>
          <cell r="M335" t="str">
            <v>INVERTER</v>
          </cell>
          <cell r="N335" t="str">
            <v>PCS</v>
          </cell>
          <cell r="O335">
            <v>5</v>
          </cell>
          <cell r="P335">
            <v>9724</v>
          </cell>
          <cell r="Q335" t="str">
            <v>ECO</v>
          </cell>
          <cell r="R335">
            <v>0</v>
          </cell>
          <cell r="S335">
            <v>9724.1080000000002</v>
          </cell>
          <cell r="T335">
            <v>9724.1080000000002</v>
          </cell>
          <cell r="U335">
            <v>1</v>
          </cell>
        </row>
        <row r="336">
          <cell r="A336" t="str">
            <v>FRN45F1S-4E</v>
          </cell>
          <cell r="B336" t="str">
            <v>GS091392</v>
          </cell>
          <cell r="C336">
            <v>1</v>
          </cell>
          <cell r="D336" t="str">
            <v>GI091717</v>
          </cell>
          <cell r="E336">
            <v>20090416</v>
          </cell>
          <cell r="F336" t="str">
            <v>4080</v>
          </cell>
          <cell r="G336" t="str">
            <v>SIDE SERVICIO INDUSTRIAL DE ELECTRONICA SA</v>
          </cell>
          <cell r="H336" t="str">
            <v>STOCK SALES</v>
          </cell>
          <cell r="I336">
            <v>16</v>
          </cell>
          <cell r="J336" t="str">
            <v>Apr-2009</v>
          </cell>
          <cell r="K336" t="str">
            <v>Apr-2009</v>
          </cell>
          <cell r="L336" t="str">
            <v>GF</v>
          </cell>
          <cell r="M336" t="str">
            <v>INVERTER</v>
          </cell>
          <cell r="N336" t="str">
            <v>PCS</v>
          </cell>
          <cell r="O336">
            <v>17</v>
          </cell>
          <cell r="P336">
            <v>984</v>
          </cell>
          <cell r="Q336" t="str">
            <v>ECO</v>
          </cell>
          <cell r="R336">
            <v>0</v>
          </cell>
          <cell r="S336">
            <v>984.24130000000002</v>
          </cell>
          <cell r="T336">
            <v>984.24130000000002</v>
          </cell>
          <cell r="U336">
            <v>1</v>
          </cell>
        </row>
        <row r="337">
          <cell r="A337" t="str">
            <v>FRN5.5F1L-4E</v>
          </cell>
          <cell r="B337" t="str">
            <v>GS091312</v>
          </cell>
          <cell r="C337">
            <v>1</v>
          </cell>
          <cell r="D337" t="str">
            <v>GI091635</v>
          </cell>
          <cell r="E337">
            <v>20090408</v>
          </cell>
          <cell r="F337" t="str">
            <v>1148</v>
          </cell>
          <cell r="G337" t="str">
            <v>VERMEIRE TRANSMISSIONS</v>
          </cell>
          <cell r="H337" t="str">
            <v>STOCK SALES</v>
          </cell>
          <cell r="I337">
            <v>2</v>
          </cell>
          <cell r="J337" t="str">
            <v>Apr-2009</v>
          </cell>
          <cell r="K337" t="str">
            <v>Apr-2009</v>
          </cell>
          <cell r="L337" t="str">
            <v>GF</v>
          </cell>
          <cell r="M337" t="str">
            <v>INVERTER</v>
          </cell>
          <cell r="N337" t="str">
            <v>PCS</v>
          </cell>
          <cell r="O337">
            <v>3</v>
          </cell>
          <cell r="P337">
            <v>538</v>
          </cell>
          <cell r="Q337" t="str">
            <v>ECO</v>
          </cell>
          <cell r="R337">
            <v>0</v>
          </cell>
          <cell r="S337">
            <v>537.71</v>
          </cell>
          <cell r="T337">
            <v>537.71</v>
          </cell>
          <cell r="U337">
            <v>1</v>
          </cell>
        </row>
        <row r="338">
          <cell r="A338" t="str">
            <v>FRN5.5F1S-4E</v>
          </cell>
          <cell r="B338" t="str">
            <v>GS091218</v>
          </cell>
          <cell r="C338">
            <v>6</v>
          </cell>
          <cell r="D338" t="str">
            <v>GI091541</v>
          </cell>
          <cell r="E338">
            <v>20090402</v>
          </cell>
          <cell r="F338" t="str">
            <v>7489</v>
          </cell>
          <cell r="G338" t="str">
            <v>ALPHA MOTION S. A.</v>
          </cell>
          <cell r="H338" t="str">
            <v>STOCK SALES</v>
          </cell>
          <cell r="I338">
            <v>203</v>
          </cell>
          <cell r="J338" t="str">
            <v>Apr-2009</v>
          </cell>
          <cell r="K338" t="str">
            <v>Apr-2009</v>
          </cell>
          <cell r="L338" t="str">
            <v>GF</v>
          </cell>
          <cell r="M338" t="str">
            <v>INVERTER</v>
          </cell>
          <cell r="N338" t="str">
            <v>PCS</v>
          </cell>
          <cell r="O338">
            <v>206</v>
          </cell>
          <cell r="P338">
            <v>269</v>
          </cell>
          <cell r="Q338" t="str">
            <v>ECO</v>
          </cell>
          <cell r="R338">
            <v>0</v>
          </cell>
          <cell r="S338">
            <v>268.89999999999998</v>
          </cell>
          <cell r="T338">
            <v>806.7</v>
          </cell>
          <cell r="U338">
            <v>3</v>
          </cell>
        </row>
        <row r="339">
          <cell r="A339" t="str">
            <v>FRN7.5F1S-4E</v>
          </cell>
          <cell r="B339" t="str">
            <v>GS091523</v>
          </cell>
          <cell r="C339">
            <v>3</v>
          </cell>
          <cell r="D339" t="str">
            <v>GI091903</v>
          </cell>
          <cell r="E339">
            <v>20090428</v>
          </cell>
          <cell r="F339" t="str">
            <v>4540</v>
          </cell>
          <cell r="G339" t="str">
            <v>PETER ELECTRONIC GMBH &amp; CO. KG</v>
          </cell>
          <cell r="H339" t="str">
            <v>STOCK SALES</v>
          </cell>
          <cell r="I339">
            <v>138</v>
          </cell>
          <cell r="J339" t="str">
            <v>Apr-2009</v>
          </cell>
          <cell r="K339" t="str">
            <v>Apr-2009</v>
          </cell>
          <cell r="L339" t="str">
            <v>GF</v>
          </cell>
          <cell r="M339" t="str">
            <v>INVERTER</v>
          </cell>
          <cell r="N339" t="str">
            <v>PCS</v>
          </cell>
          <cell r="O339">
            <v>161</v>
          </cell>
          <cell r="P339">
            <v>281</v>
          </cell>
          <cell r="Q339" t="str">
            <v>ECO</v>
          </cell>
          <cell r="R339">
            <v>0</v>
          </cell>
          <cell r="S339">
            <v>281.0104</v>
          </cell>
          <cell r="T339">
            <v>281.0104</v>
          </cell>
          <cell r="U339">
            <v>1</v>
          </cell>
        </row>
        <row r="340">
          <cell r="A340" t="str">
            <v>FRN7.5F1S-4E</v>
          </cell>
          <cell r="B340" t="str">
            <v>GS091308</v>
          </cell>
          <cell r="C340">
            <v>10</v>
          </cell>
          <cell r="D340" t="str">
            <v>GI091931</v>
          </cell>
          <cell r="E340">
            <v>20090429</v>
          </cell>
          <cell r="F340" t="str">
            <v>7282</v>
          </cell>
          <cell r="G340" t="str">
            <v>IES INVERT ELECTRIC SYSTEMS LTD.</v>
          </cell>
          <cell r="H340" t="str">
            <v>STOCK SALES</v>
          </cell>
          <cell r="I340">
            <v>136</v>
          </cell>
          <cell r="J340" t="str">
            <v>Apr-2009</v>
          </cell>
          <cell r="K340" t="str">
            <v>Apr-2009</v>
          </cell>
          <cell r="L340" t="str">
            <v>GF</v>
          </cell>
          <cell r="M340" t="str">
            <v>INVERTER</v>
          </cell>
          <cell r="N340" t="str">
            <v>PCS</v>
          </cell>
          <cell r="O340">
            <v>161</v>
          </cell>
          <cell r="P340">
            <v>281</v>
          </cell>
          <cell r="Q340" t="str">
            <v>ECO</v>
          </cell>
          <cell r="R340">
            <v>0</v>
          </cell>
          <cell r="S340">
            <v>281.0104</v>
          </cell>
          <cell r="T340">
            <v>562.02080000000001</v>
          </cell>
          <cell r="U340">
            <v>2</v>
          </cell>
        </row>
        <row r="341">
          <cell r="A341" t="str">
            <v>FRN90F1L-4E</v>
          </cell>
          <cell r="B341" t="str">
            <v>GS091073</v>
          </cell>
          <cell r="C341">
            <v>1</v>
          </cell>
          <cell r="D341" t="str">
            <v>GI091585</v>
          </cell>
          <cell r="E341">
            <v>20090408</v>
          </cell>
          <cell r="F341" t="str">
            <v>1301</v>
          </cell>
          <cell r="G341" t="str">
            <v>MVR - MOTORI, VENTILATORI, RIDUTTORI S.R.L.</v>
          </cell>
          <cell r="H341" t="str">
            <v>STOCK SALES</v>
          </cell>
          <cell r="I341">
            <v>2</v>
          </cell>
          <cell r="J341" t="str">
            <v>Apr-2009</v>
          </cell>
          <cell r="K341" t="str">
            <v>Apr-2009</v>
          </cell>
          <cell r="L341" t="str">
            <v>GF</v>
          </cell>
          <cell r="M341" t="str">
            <v>INVERTER</v>
          </cell>
          <cell r="N341" t="str">
            <v>PCS</v>
          </cell>
          <cell r="O341">
            <v>4</v>
          </cell>
          <cell r="P341">
            <v>3255</v>
          </cell>
          <cell r="Q341" t="str">
            <v>ECO</v>
          </cell>
          <cell r="R341">
            <v>0</v>
          </cell>
          <cell r="S341">
            <v>3254.68</v>
          </cell>
          <cell r="T341">
            <v>6509.36</v>
          </cell>
          <cell r="U341">
            <v>2</v>
          </cell>
        </row>
        <row r="342">
          <cell r="A342" t="str">
            <v>TP-G1-SD</v>
          </cell>
          <cell r="B342" t="str">
            <v>GS091012</v>
          </cell>
          <cell r="C342">
            <v>4</v>
          </cell>
          <cell r="D342" t="str">
            <v>GI091550</v>
          </cell>
          <cell r="E342">
            <v>20090408</v>
          </cell>
          <cell r="F342" t="str">
            <v>7712</v>
          </cell>
          <cell r="G342" t="str">
            <v>SODIMAS</v>
          </cell>
          <cell r="H342" t="str">
            <v>STOCK SALES</v>
          </cell>
          <cell r="I342">
            <v>1899</v>
          </cell>
          <cell r="J342" t="str">
            <v>Apr-2009</v>
          </cell>
          <cell r="K342" t="str">
            <v>Apr-2009</v>
          </cell>
          <cell r="L342" t="str">
            <v>GF</v>
          </cell>
          <cell r="M342" t="str">
            <v>INVERTER</v>
          </cell>
          <cell r="N342" t="str">
            <v>PCS</v>
          </cell>
          <cell r="O342">
            <v>1959</v>
          </cell>
          <cell r="P342">
            <v>37</v>
          </cell>
          <cell r="Q342" t="str">
            <v>ED&amp;C ALL</v>
          </cell>
          <cell r="R342">
            <v>0</v>
          </cell>
          <cell r="S342">
            <v>36.5</v>
          </cell>
          <cell r="T342">
            <v>2190</v>
          </cell>
          <cell r="U342">
            <v>60</v>
          </cell>
        </row>
        <row r="343">
          <cell r="A343" t="str">
            <v>TP-G1-SD</v>
          </cell>
          <cell r="B343" t="str">
            <v>GS091095</v>
          </cell>
          <cell r="C343">
            <v>3</v>
          </cell>
          <cell r="D343" t="str">
            <v>GI091631</v>
          </cell>
          <cell r="E343">
            <v>20090408</v>
          </cell>
          <cell r="F343" t="str">
            <v>7716</v>
          </cell>
          <cell r="G343" t="str">
            <v>MEA</v>
          </cell>
          <cell r="H343" t="str">
            <v>STOCK SALES</v>
          </cell>
          <cell r="I343">
            <v>1849</v>
          </cell>
          <cell r="J343" t="str">
            <v>Apr-2009</v>
          </cell>
          <cell r="K343" t="str">
            <v>Apr-2009</v>
          </cell>
          <cell r="L343" t="str">
            <v>GF</v>
          </cell>
          <cell r="M343" t="str">
            <v>INVERTER</v>
          </cell>
          <cell r="N343" t="str">
            <v>PCS</v>
          </cell>
          <cell r="O343">
            <v>1959</v>
          </cell>
          <cell r="P343">
            <v>37</v>
          </cell>
          <cell r="Q343" t="str">
            <v>ED&amp;C ALL</v>
          </cell>
          <cell r="R343">
            <v>0</v>
          </cell>
          <cell r="S343">
            <v>36.5</v>
          </cell>
          <cell r="T343">
            <v>1825</v>
          </cell>
          <cell r="U343">
            <v>50</v>
          </cell>
        </row>
        <row r="344">
          <cell r="A344" t="str">
            <v>TP-G1-SD</v>
          </cell>
          <cell r="B344" t="str">
            <v>GS091097</v>
          </cell>
          <cell r="C344">
            <v>2</v>
          </cell>
          <cell r="D344" t="str">
            <v>GI091707</v>
          </cell>
          <cell r="E344">
            <v>20090415</v>
          </cell>
          <cell r="F344" t="str">
            <v>7712</v>
          </cell>
          <cell r="G344" t="str">
            <v>SODIMAS</v>
          </cell>
          <cell r="H344" t="str">
            <v>STOCK SALES</v>
          </cell>
          <cell r="I344">
            <v>1814</v>
          </cell>
          <cell r="J344" t="str">
            <v>Apr-2009</v>
          </cell>
          <cell r="K344" t="str">
            <v>Apr-2009</v>
          </cell>
          <cell r="L344" t="str">
            <v>GF</v>
          </cell>
          <cell r="M344" t="str">
            <v>INVERTER</v>
          </cell>
          <cell r="N344" t="str">
            <v>PCS</v>
          </cell>
          <cell r="O344">
            <v>1959</v>
          </cell>
          <cell r="P344">
            <v>37</v>
          </cell>
          <cell r="Q344" t="str">
            <v>ED&amp;C ALL</v>
          </cell>
          <cell r="R344">
            <v>0</v>
          </cell>
          <cell r="S344">
            <v>36.5</v>
          </cell>
          <cell r="T344">
            <v>1277.5</v>
          </cell>
          <cell r="U344">
            <v>35</v>
          </cell>
        </row>
        <row r="345">
          <cell r="A345" t="str">
            <v>TP-G1-SD</v>
          </cell>
          <cell r="B345" t="str">
            <v>GS091367</v>
          </cell>
          <cell r="C345">
            <v>6</v>
          </cell>
          <cell r="D345" t="str">
            <v>GI091837</v>
          </cell>
          <cell r="E345">
            <v>20090423</v>
          </cell>
          <cell r="F345" t="str">
            <v>7716</v>
          </cell>
          <cell r="G345" t="str">
            <v>MEA</v>
          </cell>
          <cell r="H345" t="str">
            <v>STOCK SALES</v>
          </cell>
          <cell r="I345">
            <v>1659</v>
          </cell>
          <cell r="J345" t="str">
            <v>Apr-2009</v>
          </cell>
          <cell r="K345" t="str">
            <v>Apr-2009</v>
          </cell>
          <cell r="L345" t="str">
            <v>GF</v>
          </cell>
          <cell r="M345" t="str">
            <v>INVERTER</v>
          </cell>
          <cell r="N345" t="str">
            <v>PCS</v>
          </cell>
          <cell r="O345">
            <v>1959</v>
          </cell>
          <cell r="P345">
            <v>37</v>
          </cell>
          <cell r="Q345" t="str">
            <v>ED&amp;C ALL</v>
          </cell>
          <cell r="R345">
            <v>0</v>
          </cell>
          <cell r="S345">
            <v>36.5</v>
          </cell>
          <cell r="T345">
            <v>5657.5</v>
          </cell>
          <cell r="U345">
            <v>155</v>
          </cell>
        </row>
        <row r="346">
          <cell r="A346" t="str">
            <v>FRN0.75G1E-4E</v>
          </cell>
          <cell r="B346" t="str">
            <v>GS091282</v>
          </cell>
          <cell r="C346">
            <v>1</v>
          </cell>
          <cell r="D346" t="str">
            <v>GI091577</v>
          </cell>
          <cell r="E346">
            <v>20090406</v>
          </cell>
          <cell r="F346" t="str">
            <v>7274</v>
          </cell>
          <cell r="G346" t="str">
            <v>SAM GMBH</v>
          </cell>
          <cell r="H346" t="str">
            <v>STOCK SALES</v>
          </cell>
          <cell r="I346">
            <v>12</v>
          </cell>
          <cell r="J346" t="str">
            <v>Apr-2009</v>
          </cell>
          <cell r="K346" t="str">
            <v>Apr-2009</v>
          </cell>
          <cell r="L346" t="str">
            <v>GF</v>
          </cell>
          <cell r="M346" t="str">
            <v>INVERTER</v>
          </cell>
          <cell r="N346" t="str">
            <v>PCS</v>
          </cell>
          <cell r="O346">
            <v>13</v>
          </cell>
          <cell r="P346">
            <v>122</v>
          </cell>
          <cell r="Q346" t="str">
            <v>FRN-G11S-4EN &lt; 22KW (G511)</v>
          </cell>
          <cell r="R346">
            <v>0</v>
          </cell>
          <cell r="S346">
            <v>121.88939999999999</v>
          </cell>
          <cell r="T346">
            <v>121.88939999999999</v>
          </cell>
          <cell r="U346">
            <v>1</v>
          </cell>
        </row>
        <row r="347">
          <cell r="A347" t="str">
            <v>FRN11G1S-2J</v>
          </cell>
          <cell r="B347" t="str">
            <v>GS084116</v>
          </cell>
          <cell r="C347">
            <v>7</v>
          </cell>
          <cell r="D347" t="str">
            <v>GI091700</v>
          </cell>
          <cell r="E347">
            <v>20090415</v>
          </cell>
          <cell r="F347" t="str">
            <v>7271</v>
          </cell>
          <cell r="G347" t="str">
            <v>LOENNE SCANDINAVIA A. S. (S)</v>
          </cell>
          <cell r="H347" t="str">
            <v>STOCK SALES</v>
          </cell>
          <cell r="I347">
            <v>4</v>
          </cell>
          <cell r="J347" t="str">
            <v>Apr-2009</v>
          </cell>
          <cell r="K347" t="str">
            <v>Apr-2009</v>
          </cell>
          <cell r="L347" t="str">
            <v>GF</v>
          </cell>
          <cell r="M347" t="str">
            <v>INVERTER</v>
          </cell>
          <cell r="N347" t="str">
            <v>PCS</v>
          </cell>
          <cell r="O347">
            <v>0</v>
          </cell>
          <cell r="P347">
            <v>419</v>
          </cell>
          <cell r="Q347" t="str">
            <v>FRN-G11S-4EN &lt; 22KW (G511)</v>
          </cell>
          <cell r="R347">
            <v>0</v>
          </cell>
          <cell r="S347">
            <v>419.26</v>
          </cell>
          <cell r="T347">
            <v>838.52</v>
          </cell>
          <cell r="U347">
            <v>2</v>
          </cell>
        </row>
        <row r="348">
          <cell r="A348" t="str">
            <v>FRN11G1S-2J</v>
          </cell>
          <cell r="B348" t="str">
            <v>GS084023</v>
          </cell>
          <cell r="C348">
            <v>7</v>
          </cell>
          <cell r="D348" t="str">
            <v>GI091699</v>
          </cell>
          <cell r="E348">
            <v>20090415</v>
          </cell>
          <cell r="F348" t="str">
            <v>4060</v>
          </cell>
          <cell r="G348" t="str">
            <v>LOENNE SCANDINAVIA A.S. (N)</v>
          </cell>
          <cell r="H348" t="str">
            <v>STOCK SALES</v>
          </cell>
          <cell r="I348">
            <v>2</v>
          </cell>
          <cell r="J348" t="str">
            <v>Apr-2009</v>
          </cell>
          <cell r="K348" t="str">
            <v>Apr-2009</v>
          </cell>
          <cell r="L348" t="str">
            <v>GF</v>
          </cell>
          <cell r="M348" t="str">
            <v>INVERTER</v>
          </cell>
          <cell r="N348" t="str">
            <v>PCS</v>
          </cell>
          <cell r="O348">
            <v>0</v>
          </cell>
          <cell r="P348">
            <v>419</v>
          </cell>
          <cell r="Q348" t="str">
            <v>FRN-G11S-4EN &lt; 22KW (G511)</v>
          </cell>
          <cell r="R348">
            <v>0</v>
          </cell>
          <cell r="S348">
            <v>419.26</v>
          </cell>
          <cell r="T348">
            <v>838.52</v>
          </cell>
          <cell r="U348">
            <v>2</v>
          </cell>
        </row>
        <row r="349">
          <cell r="A349" t="str">
            <v>FRN160G1E-4E</v>
          </cell>
          <cell r="B349" t="str">
            <v>GS091496</v>
          </cell>
          <cell r="C349">
            <v>1</v>
          </cell>
          <cell r="D349" t="str">
            <v>GI091877</v>
          </cell>
          <cell r="E349">
            <v>20090428</v>
          </cell>
          <cell r="F349" t="str">
            <v>7274</v>
          </cell>
          <cell r="G349" t="str">
            <v>SAM GMBH</v>
          </cell>
          <cell r="H349" t="str">
            <v>STOCK SALES</v>
          </cell>
          <cell r="I349">
            <v>0</v>
          </cell>
          <cell r="J349" t="str">
            <v>Apr-2009</v>
          </cell>
          <cell r="K349" t="str">
            <v>Apr-2009</v>
          </cell>
          <cell r="L349" t="str">
            <v>GF</v>
          </cell>
          <cell r="M349" t="str">
            <v>INVERTER</v>
          </cell>
          <cell r="N349" t="str">
            <v>PCS</v>
          </cell>
          <cell r="O349">
            <v>0</v>
          </cell>
          <cell r="P349">
            <v>4390</v>
          </cell>
          <cell r="Q349" t="str">
            <v>FRN-G11S-4EN &lt; 22KW (G511)</v>
          </cell>
          <cell r="R349">
            <v>0</v>
          </cell>
          <cell r="S349">
            <v>4389.74</v>
          </cell>
          <cell r="T349">
            <v>4389.74</v>
          </cell>
          <cell r="U349">
            <v>1</v>
          </cell>
        </row>
        <row r="350">
          <cell r="A350" t="str">
            <v>FRN18.5G1E-4E</v>
          </cell>
          <cell r="B350" t="str">
            <v>GS091274</v>
          </cell>
          <cell r="C350">
            <v>6</v>
          </cell>
          <cell r="D350" t="str">
            <v>GI091570</v>
          </cell>
          <cell r="E350">
            <v>20090406</v>
          </cell>
          <cell r="F350" t="str">
            <v>7274</v>
          </cell>
          <cell r="G350" t="str">
            <v>SAM GMBH</v>
          </cell>
          <cell r="H350" t="str">
            <v>STOCK SALES</v>
          </cell>
          <cell r="I350">
            <v>27</v>
          </cell>
          <cell r="J350" t="str">
            <v>Apr-2009</v>
          </cell>
          <cell r="K350" t="str">
            <v>Apr-2009</v>
          </cell>
          <cell r="L350" t="str">
            <v>GF</v>
          </cell>
          <cell r="M350" t="str">
            <v>INVERTER</v>
          </cell>
          <cell r="N350" t="str">
            <v>PCS</v>
          </cell>
          <cell r="O350">
            <v>28</v>
          </cell>
          <cell r="P350">
            <v>649</v>
          </cell>
          <cell r="Q350" t="str">
            <v>FRN-G11S-4EN &lt; 22KW (G511)</v>
          </cell>
          <cell r="R350">
            <v>0</v>
          </cell>
          <cell r="S350">
            <v>649.18730000000005</v>
          </cell>
          <cell r="T350">
            <v>649.18730000000005</v>
          </cell>
          <cell r="U350">
            <v>1</v>
          </cell>
        </row>
        <row r="351">
          <cell r="A351" t="str">
            <v>FRN18.5G1E-4E</v>
          </cell>
          <cell r="B351" t="str">
            <v>GS090671</v>
          </cell>
          <cell r="C351">
            <v>6</v>
          </cell>
          <cell r="D351" t="str">
            <v>GI091611</v>
          </cell>
          <cell r="E351">
            <v>20090407</v>
          </cell>
          <cell r="F351" t="str">
            <v>7200</v>
          </cell>
          <cell r="G351" t="str">
            <v>HEROS ANLAGENBAU GMBH</v>
          </cell>
          <cell r="H351" t="str">
            <v>STOCK SALES</v>
          </cell>
          <cell r="I351">
            <v>23</v>
          </cell>
          <cell r="J351" t="str">
            <v>Apr-2009</v>
          </cell>
          <cell r="K351" t="str">
            <v>Apr-2009</v>
          </cell>
          <cell r="L351" t="str">
            <v>GF</v>
          </cell>
          <cell r="M351" t="str">
            <v>INVERTER</v>
          </cell>
          <cell r="N351" t="str">
            <v>PCS</v>
          </cell>
          <cell r="O351">
            <v>28</v>
          </cell>
          <cell r="P351">
            <v>649</v>
          </cell>
          <cell r="Q351" t="str">
            <v>FRN-G11S-4EN &lt; 22KW (G511)</v>
          </cell>
          <cell r="R351">
            <v>0</v>
          </cell>
          <cell r="S351">
            <v>649.18730000000005</v>
          </cell>
          <cell r="T351">
            <v>2596.7492000000002</v>
          </cell>
          <cell r="U351">
            <v>4</v>
          </cell>
        </row>
        <row r="352">
          <cell r="A352" t="str">
            <v>FRN2.2G1E-4E</v>
          </cell>
          <cell r="B352" t="str">
            <v>GS091221</v>
          </cell>
          <cell r="C352">
            <v>10</v>
          </cell>
          <cell r="D352" t="str">
            <v>GI091514</v>
          </cell>
          <cell r="E352">
            <v>20090401</v>
          </cell>
          <cell r="F352" t="str">
            <v>7274</v>
          </cell>
          <cell r="G352" t="str">
            <v>SAM GMBH</v>
          </cell>
          <cell r="H352" t="str">
            <v>STOCK SALES</v>
          </cell>
          <cell r="I352">
            <v>87</v>
          </cell>
          <cell r="J352" t="str">
            <v>Apr-2009</v>
          </cell>
          <cell r="K352" t="str">
            <v>Apr-2009</v>
          </cell>
          <cell r="L352" t="str">
            <v>GF</v>
          </cell>
          <cell r="M352" t="str">
            <v>INVERTER</v>
          </cell>
          <cell r="N352" t="str">
            <v>PCS</v>
          </cell>
          <cell r="O352">
            <v>89</v>
          </cell>
          <cell r="P352">
            <v>180</v>
          </cell>
          <cell r="Q352" t="str">
            <v>FRN-G11S-4EN &lt; 22KW (G511)</v>
          </cell>
          <cell r="R352">
            <v>0</v>
          </cell>
          <cell r="S352">
            <v>174.2216</v>
          </cell>
          <cell r="T352">
            <v>348.44319999999999</v>
          </cell>
          <cell r="U352">
            <v>2</v>
          </cell>
        </row>
        <row r="353">
          <cell r="A353" t="str">
            <v>FRN2.2G1E-4E</v>
          </cell>
          <cell r="B353" t="str">
            <v>GS091274</v>
          </cell>
          <cell r="C353">
            <v>2</v>
          </cell>
          <cell r="D353" t="str">
            <v>GI091570</v>
          </cell>
          <cell r="E353">
            <v>20090406</v>
          </cell>
          <cell r="F353" t="str">
            <v>7274</v>
          </cell>
          <cell r="G353" t="str">
            <v>SAM GMBH</v>
          </cell>
          <cell r="H353" t="str">
            <v>STOCK SALES</v>
          </cell>
          <cell r="I353">
            <v>86</v>
          </cell>
          <cell r="J353" t="str">
            <v>Apr-2009</v>
          </cell>
          <cell r="K353" t="str">
            <v>Apr-2009</v>
          </cell>
          <cell r="L353" t="str">
            <v>GF</v>
          </cell>
          <cell r="M353" t="str">
            <v>INVERTER</v>
          </cell>
          <cell r="N353" t="str">
            <v>PCS</v>
          </cell>
          <cell r="O353">
            <v>89</v>
          </cell>
          <cell r="P353">
            <v>180</v>
          </cell>
          <cell r="Q353" t="str">
            <v>FRN-G11S-4EN &lt; 22KW (G511)</v>
          </cell>
          <cell r="R353">
            <v>0</v>
          </cell>
          <cell r="S353">
            <v>174.2216</v>
          </cell>
          <cell r="T353">
            <v>174.2216</v>
          </cell>
          <cell r="U353">
            <v>1</v>
          </cell>
        </row>
        <row r="354">
          <cell r="A354" t="str">
            <v>FRN2.2G1S-2J</v>
          </cell>
          <cell r="B354" t="str">
            <v>GS084116</v>
          </cell>
          <cell r="C354">
            <v>3</v>
          </cell>
          <cell r="D354" t="str">
            <v>GI091700</v>
          </cell>
          <cell r="E354">
            <v>20090415</v>
          </cell>
          <cell r="F354" t="str">
            <v>7271</v>
          </cell>
          <cell r="G354" t="str">
            <v>LOENNE SCANDINAVIA A. S. (S)</v>
          </cell>
          <cell r="H354" t="str">
            <v>STOCK SALES</v>
          </cell>
          <cell r="I354">
            <v>4</v>
          </cell>
          <cell r="J354" t="str">
            <v>Apr-2009</v>
          </cell>
          <cell r="K354" t="str">
            <v>Apr-2009</v>
          </cell>
          <cell r="L354" t="str">
            <v>GF</v>
          </cell>
          <cell r="M354" t="str">
            <v>INVERTER</v>
          </cell>
          <cell r="N354" t="str">
            <v>PCS</v>
          </cell>
          <cell r="O354">
            <v>0</v>
          </cell>
          <cell r="P354">
            <v>188</v>
          </cell>
          <cell r="Q354" t="str">
            <v>FRN-G11S-4EN &lt; 22KW (G511)</v>
          </cell>
          <cell r="R354">
            <v>0</v>
          </cell>
          <cell r="S354">
            <v>187.88</v>
          </cell>
          <cell r="T354">
            <v>939.4</v>
          </cell>
          <cell r="U354">
            <v>5</v>
          </cell>
        </row>
        <row r="355">
          <cell r="A355" t="str">
            <v>FRN2.2G1S-2J</v>
          </cell>
          <cell r="B355" t="str">
            <v>GS084023</v>
          </cell>
          <cell r="C355">
            <v>3</v>
          </cell>
          <cell r="D355" t="str">
            <v>GI091699</v>
          </cell>
          <cell r="E355">
            <v>20090415</v>
          </cell>
          <cell r="F355" t="str">
            <v>4060</v>
          </cell>
          <cell r="G355" t="str">
            <v>LOENNE SCANDINAVIA A.S. (N)</v>
          </cell>
          <cell r="H355" t="str">
            <v>STOCK SALES</v>
          </cell>
          <cell r="I355">
            <v>2</v>
          </cell>
          <cell r="J355" t="str">
            <v>Apr-2009</v>
          </cell>
          <cell r="K355" t="str">
            <v>Apr-2009</v>
          </cell>
          <cell r="L355" t="str">
            <v>GF</v>
          </cell>
          <cell r="M355" t="str">
            <v>INVERTER</v>
          </cell>
          <cell r="N355" t="str">
            <v>PCS</v>
          </cell>
          <cell r="O355">
            <v>0</v>
          </cell>
          <cell r="P355">
            <v>188</v>
          </cell>
          <cell r="Q355" t="str">
            <v>FRN-G11S-4EN &lt; 22KW (G511)</v>
          </cell>
          <cell r="R355">
            <v>0</v>
          </cell>
          <cell r="S355">
            <v>187.88</v>
          </cell>
          <cell r="T355">
            <v>375.76</v>
          </cell>
          <cell r="U355">
            <v>2</v>
          </cell>
        </row>
        <row r="356">
          <cell r="A356" t="str">
            <v>FRN22G1E-4E</v>
          </cell>
          <cell r="B356" t="str">
            <v>GS091203</v>
          </cell>
          <cell r="C356">
            <v>2</v>
          </cell>
          <cell r="D356" t="str">
            <v>GI091478</v>
          </cell>
          <cell r="E356">
            <v>20090402</v>
          </cell>
          <cell r="F356" t="str">
            <v>4810</v>
          </cell>
          <cell r="G356" t="str">
            <v>SST SERVO-SYSTEMTECHNIK GMBH</v>
          </cell>
          <cell r="H356" t="str">
            <v>STOCK SALES</v>
          </cell>
          <cell r="I356">
            <v>60</v>
          </cell>
          <cell r="J356" t="str">
            <v>Apr-2009</v>
          </cell>
          <cell r="K356" t="str">
            <v>Apr-2009</v>
          </cell>
          <cell r="L356" t="str">
            <v>GF</v>
          </cell>
          <cell r="M356" t="str">
            <v>INVERTER</v>
          </cell>
          <cell r="N356" t="str">
            <v>PCS</v>
          </cell>
          <cell r="O356">
            <v>63</v>
          </cell>
          <cell r="P356">
            <v>775</v>
          </cell>
          <cell r="Q356" t="str">
            <v>FRN-G11S-4EN &lt; 22KW (G511)</v>
          </cell>
          <cell r="R356">
            <v>0</v>
          </cell>
          <cell r="S356">
            <v>774.91769999999997</v>
          </cell>
          <cell r="T356">
            <v>2324.7530999999999</v>
          </cell>
          <cell r="U356">
            <v>3</v>
          </cell>
        </row>
        <row r="357">
          <cell r="A357" t="str">
            <v>FRN22G1E-4E</v>
          </cell>
          <cell r="B357" t="str">
            <v>GS091217</v>
          </cell>
          <cell r="C357">
            <v>2</v>
          </cell>
          <cell r="D357" t="str">
            <v>GI091492</v>
          </cell>
          <cell r="E357">
            <v>20090402</v>
          </cell>
          <cell r="F357" t="str">
            <v>4810</v>
          </cell>
          <cell r="G357" t="str">
            <v>SST SERVO-SYSTEMTECHNIK GMBH</v>
          </cell>
          <cell r="H357" t="str">
            <v>STOCK SALES</v>
          </cell>
          <cell r="I357">
            <v>59</v>
          </cell>
          <cell r="J357" t="str">
            <v>Apr-2009</v>
          </cell>
          <cell r="K357" t="str">
            <v>Apr-2009</v>
          </cell>
          <cell r="L357" t="str">
            <v>GF</v>
          </cell>
          <cell r="M357" t="str">
            <v>INVERTER</v>
          </cell>
          <cell r="N357" t="str">
            <v>PCS</v>
          </cell>
          <cell r="O357">
            <v>63</v>
          </cell>
          <cell r="P357">
            <v>775</v>
          </cell>
          <cell r="Q357" t="str">
            <v>FRN-G11S-4EN &lt; 22KW (G511)</v>
          </cell>
          <cell r="R357">
            <v>0</v>
          </cell>
          <cell r="S357">
            <v>774.91769999999997</v>
          </cell>
          <cell r="T357">
            <v>774.91769999999997</v>
          </cell>
          <cell r="U357">
            <v>1</v>
          </cell>
        </row>
        <row r="358">
          <cell r="A358" t="str">
            <v>FRN22G1E-4E</v>
          </cell>
          <cell r="B358" t="str">
            <v>GS090671</v>
          </cell>
          <cell r="C358">
            <v>1</v>
          </cell>
          <cell r="D358" t="str">
            <v>GI091611</v>
          </cell>
          <cell r="E358">
            <v>20090407</v>
          </cell>
          <cell r="F358" t="str">
            <v>7200</v>
          </cell>
          <cell r="G358" t="str">
            <v>HEROS ANLAGENBAU GMBH</v>
          </cell>
          <cell r="H358" t="str">
            <v>STOCK SALES</v>
          </cell>
          <cell r="I358">
            <v>58</v>
          </cell>
          <cell r="J358" t="str">
            <v>Apr-2009</v>
          </cell>
          <cell r="K358" t="str">
            <v>Apr-2009</v>
          </cell>
          <cell r="L358" t="str">
            <v>GF</v>
          </cell>
          <cell r="M358" t="str">
            <v>INVERTER</v>
          </cell>
          <cell r="N358" t="str">
            <v>PCS</v>
          </cell>
          <cell r="O358">
            <v>63</v>
          </cell>
          <cell r="P358">
            <v>775</v>
          </cell>
          <cell r="Q358" t="str">
            <v>FRN-G11S-4EN &lt; 22KW (G511)</v>
          </cell>
          <cell r="R358">
            <v>0</v>
          </cell>
          <cell r="S358">
            <v>774.91769999999997</v>
          </cell>
          <cell r="T358">
            <v>774.91769999999997</v>
          </cell>
          <cell r="U358">
            <v>1</v>
          </cell>
        </row>
        <row r="359">
          <cell r="A359" t="str">
            <v>FRN3.7G1S-2J</v>
          </cell>
          <cell r="B359" t="str">
            <v>GS084116</v>
          </cell>
          <cell r="C359">
            <v>4</v>
          </cell>
          <cell r="D359" t="str">
            <v>GI091700</v>
          </cell>
          <cell r="E359">
            <v>20090415</v>
          </cell>
          <cell r="F359" t="str">
            <v>7271</v>
          </cell>
          <cell r="G359" t="str">
            <v>LOENNE SCANDINAVIA A. S. (S)</v>
          </cell>
          <cell r="H359" t="str">
            <v>STOCK SALES</v>
          </cell>
          <cell r="I359">
            <v>6</v>
          </cell>
          <cell r="J359" t="str">
            <v>Apr-2009</v>
          </cell>
          <cell r="K359" t="str">
            <v>Apr-2009</v>
          </cell>
          <cell r="L359" t="str">
            <v>GF</v>
          </cell>
          <cell r="M359" t="str">
            <v>INVERTER</v>
          </cell>
          <cell r="N359" t="str">
            <v>PCS</v>
          </cell>
          <cell r="O359">
            <v>0</v>
          </cell>
          <cell r="P359">
            <v>255</v>
          </cell>
          <cell r="Q359" t="str">
            <v>FRN-G11S-4EN &lt; 22KW (G511)</v>
          </cell>
          <cell r="R359">
            <v>0</v>
          </cell>
          <cell r="S359">
            <v>254.91</v>
          </cell>
          <cell r="T359">
            <v>1784.37</v>
          </cell>
          <cell r="U359">
            <v>7</v>
          </cell>
        </row>
        <row r="360">
          <cell r="A360" t="str">
            <v>FRN3.7G1S-2J</v>
          </cell>
          <cell r="B360" t="str">
            <v>GS084023</v>
          </cell>
          <cell r="C360">
            <v>4</v>
          </cell>
          <cell r="D360" t="str">
            <v>GI091699</v>
          </cell>
          <cell r="E360">
            <v>20090415</v>
          </cell>
          <cell r="F360" t="str">
            <v>4060</v>
          </cell>
          <cell r="G360" t="str">
            <v>LOENNE SCANDINAVIA A.S. (N)</v>
          </cell>
          <cell r="H360" t="str">
            <v>STOCK SALES</v>
          </cell>
          <cell r="I360">
            <v>3</v>
          </cell>
          <cell r="J360" t="str">
            <v>Apr-2009</v>
          </cell>
          <cell r="K360" t="str">
            <v>Apr-2009</v>
          </cell>
          <cell r="L360" t="str">
            <v>GF</v>
          </cell>
          <cell r="M360" t="str">
            <v>INVERTER</v>
          </cell>
          <cell r="N360" t="str">
            <v>PCS</v>
          </cell>
          <cell r="O360">
            <v>0</v>
          </cell>
          <cell r="P360">
            <v>255</v>
          </cell>
          <cell r="Q360" t="str">
            <v>FRN-G11S-4EN &lt; 22KW (G511)</v>
          </cell>
          <cell r="R360">
            <v>0</v>
          </cell>
          <cell r="S360">
            <v>254.91</v>
          </cell>
          <cell r="T360">
            <v>764.73</v>
          </cell>
          <cell r="U360">
            <v>3</v>
          </cell>
        </row>
        <row r="361">
          <cell r="A361" t="str">
            <v>FRN3.7G1S-2J</v>
          </cell>
          <cell r="B361" t="str">
            <v>GS091419</v>
          </cell>
          <cell r="C361">
            <v>4</v>
          </cell>
          <cell r="D361" t="str">
            <v>GI091756</v>
          </cell>
          <cell r="E361">
            <v>20090420</v>
          </cell>
          <cell r="F361" t="str">
            <v>1148</v>
          </cell>
          <cell r="G361" t="str">
            <v>VERMEIRE TRANSMISSIONS</v>
          </cell>
          <cell r="H361" t="str">
            <v>STOCK SALES</v>
          </cell>
          <cell r="I361">
            <v>1</v>
          </cell>
          <cell r="J361" t="str">
            <v>Apr-2009</v>
          </cell>
          <cell r="K361" t="str">
            <v>Apr-2009</v>
          </cell>
          <cell r="L361" t="str">
            <v>GF</v>
          </cell>
          <cell r="M361" t="str">
            <v>INVERTER</v>
          </cell>
          <cell r="N361" t="str">
            <v>PCS</v>
          </cell>
          <cell r="O361">
            <v>0</v>
          </cell>
          <cell r="P361">
            <v>255</v>
          </cell>
          <cell r="Q361" t="str">
            <v>FRN-G11S-4EN &lt; 22KW (G511)</v>
          </cell>
          <cell r="R361">
            <v>0</v>
          </cell>
          <cell r="S361">
            <v>254.91</v>
          </cell>
          <cell r="T361">
            <v>509.82</v>
          </cell>
          <cell r="U361">
            <v>2</v>
          </cell>
        </row>
        <row r="362">
          <cell r="A362" t="str">
            <v>FRN4.0LM1S-4E</v>
          </cell>
          <cell r="B362" t="str">
            <v>GS091514</v>
          </cell>
          <cell r="C362">
            <v>1</v>
          </cell>
          <cell r="D362" t="str">
            <v>GI091890</v>
          </cell>
          <cell r="E362">
            <v>20090427</v>
          </cell>
          <cell r="F362" t="str">
            <v>4021</v>
          </cell>
          <cell r="G362" t="str">
            <v>BORGALTO, S.R.L.</v>
          </cell>
          <cell r="H362" t="str">
            <v>STOCK SALES</v>
          </cell>
          <cell r="I362">
            <v>0</v>
          </cell>
          <cell r="J362" t="str">
            <v>Apr-2009</v>
          </cell>
          <cell r="K362" t="str">
            <v>Apr-2009</v>
          </cell>
          <cell r="L362" t="str">
            <v>GF</v>
          </cell>
          <cell r="M362" t="str">
            <v>INVERTER</v>
          </cell>
          <cell r="N362" t="str">
            <v>PCS</v>
          </cell>
          <cell r="O362">
            <v>0</v>
          </cell>
          <cell r="P362">
            <v>312</v>
          </cell>
          <cell r="Q362" t="str">
            <v>FRN-G11S-4EN &lt; 22KW (G511)</v>
          </cell>
          <cell r="R362">
            <v>0</v>
          </cell>
          <cell r="S362">
            <v>312.13959999999997</v>
          </cell>
          <cell r="T362">
            <v>312.13959999999997</v>
          </cell>
          <cell r="U362">
            <v>1</v>
          </cell>
        </row>
        <row r="363">
          <cell r="A363" t="str">
            <v>FRN45G1E-4E</v>
          </cell>
          <cell r="B363" t="str">
            <v>GS091274</v>
          </cell>
          <cell r="C363">
            <v>7</v>
          </cell>
          <cell r="D363" t="str">
            <v>GI091570</v>
          </cell>
          <cell r="E363">
            <v>20090406</v>
          </cell>
          <cell r="F363" t="str">
            <v>7274</v>
          </cell>
          <cell r="G363" t="str">
            <v>SAM GMBH</v>
          </cell>
          <cell r="H363" t="str">
            <v>STOCK SALES</v>
          </cell>
          <cell r="I363">
            <v>2</v>
          </cell>
          <cell r="J363" t="str">
            <v>Apr-2009</v>
          </cell>
          <cell r="K363" t="str">
            <v>Apr-2009</v>
          </cell>
          <cell r="L363" t="str">
            <v>GF</v>
          </cell>
          <cell r="M363" t="str">
            <v>INVERTER</v>
          </cell>
          <cell r="N363" t="str">
            <v>PCS</v>
          </cell>
          <cell r="O363">
            <v>3</v>
          </cell>
          <cell r="P363">
            <v>1581</v>
          </cell>
          <cell r="Q363" t="str">
            <v>FRN-G11S-4EN &lt; 22KW (G511)</v>
          </cell>
          <cell r="R363">
            <v>0</v>
          </cell>
          <cell r="S363">
            <v>1608.43</v>
          </cell>
          <cell r="T363">
            <v>1608.43</v>
          </cell>
          <cell r="U363">
            <v>1</v>
          </cell>
        </row>
        <row r="364">
          <cell r="A364" t="str">
            <v>FRN45G1E-4E</v>
          </cell>
          <cell r="B364" t="str">
            <v>GS091358</v>
          </cell>
          <cell r="C364">
            <v>2</v>
          </cell>
          <cell r="D364" t="str">
            <v>GI091692</v>
          </cell>
          <cell r="E364">
            <v>20090415</v>
          </cell>
          <cell r="F364" t="str">
            <v>4080</v>
          </cell>
          <cell r="G364" t="str">
            <v>SIDE SERVICIO INDUSTRIAL DE ELECTRONICA SA</v>
          </cell>
          <cell r="H364" t="str">
            <v>STOCK SALES</v>
          </cell>
          <cell r="I364">
            <v>2</v>
          </cell>
          <cell r="J364" t="str">
            <v>Apr-2009</v>
          </cell>
          <cell r="K364" t="str">
            <v>Apr-2009</v>
          </cell>
          <cell r="L364" t="str">
            <v>GF</v>
          </cell>
          <cell r="M364" t="str">
            <v>INVERTER</v>
          </cell>
          <cell r="N364" t="str">
            <v>PCS</v>
          </cell>
          <cell r="O364">
            <v>3</v>
          </cell>
          <cell r="P364">
            <v>1581</v>
          </cell>
          <cell r="Q364" t="str">
            <v>FRN-G11S-4EN &lt; 22KW (G511)</v>
          </cell>
          <cell r="R364">
            <v>0</v>
          </cell>
          <cell r="S364">
            <v>1599.1867</v>
          </cell>
          <cell r="T364">
            <v>1599.1867</v>
          </cell>
          <cell r="U364">
            <v>1</v>
          </cell>
        </row>
        <row r="365">
          <cell r="A365" t="str">
            <v>FRN45G1E-4E</v>
          </cell>
          <cell r="B365" t="str">
            <v>GS090616</v>
          </cell>
          <cell r="C365">
            <v>119</v>
          </cell>
          <cell r="D365" t="str">
            <v>GI091671</v>
          </cell>
          <cell r="E365">
            <v>20090420</v>
          </cell>
          <cell r="F365" t="str">
            <v>4028</v>
          </cell>
          <cell r="G365" t="str">
            <v>KON-TEK AUTOMATION AND DRIVES</v>
          </cell>
          <cell r="H365" t="str">
            <v>STOCK SALES</v>
          </cell>
          <cell r="I365">
            <v>0</v>
          </cell>
          <cell r="J365" t="str">
            <v>Apr-2009</v>
          </cell>
          <cell r="K365" t="str">
            <v>Apr-2009</v>
          </cell>
          <cell r="L365" t="str">
            <v>GF</v>
          </cell>
          <cell r="M365" t="str">
            <v>INVERTER</v>
          </cell>
          <cell r="N365" t="str">
            <v>PCS</v>
          </cell>
          <cell r="O365">
            <v>3</v>
          </cell>
          <cell r="P365">
            <v>1581</v>
          </cell>
          <cell r="Q365" t="str">
            <v>FRN-G11S-4EN &lt; 22KW (G511)</v>
          </cell>
          <cell r="R365">
            <v>0</v>
          </cell>
          <cell r="S365">
            <v>1599.1867</v>
          </cell>
          <cell r="T365">
            <v>3198.3733999999999</v>
          </cell>
          <cell r="U365">
            <v>2</v>
          </cell>
        </row>
        <row r="366">
          <cell r="A366" t="str">
            <v>FRN5.5G1E-4E</v>
          </cell>
          <cell r="B366" t="str">
            <v>GS091221</v>
          </cell>
          <cell r="C366">
            <v>12</v>
          </cell>
          <cell r="D366" t="str">
            <v>GI091514</v>
          </cell>
          <cell r="E366">
            <v>20090401</v>
          </cell>
          <cell r="F366" t="str">
            <v>7274</v>
          </cell>
          <cell r="G366" t="str">
            <v>SAM GMBH</v>
          </cell>
          <cell r="H366" t="str">
            <v>STOCK SALES</v>
          </cell>
          <cell r="I366">
            <v>203</v>
          </cell>
          <cell r="J366" t="str">
            <v>Apr-2009</v>
          </cell>
          <cell r="K366" t="str">
            <v>Apr-2009</v>
          </cell>
          <cell r="L366" t="str">
            <v>GF</v>
          </cell>
          <cell r="M366" t="str">
            <v>INVERTER</v>
          </cell>
          <cell r="N366" t="str">
            <v>PCS</v>
          </cell>
          <cell r="O366">
            <v>204</v>
          </cell>
          <cell r="P366">
            <v>314</v>
          </cell>
          <cell r="Q366" t="str">
            <v>FRN-G11S-4EN &lt; 22KW (G511)</v>
          </cell>
          <cell r="R366">
            <v>0</v>
          </cell>
          <cell r="S366">
            <v>313.83159999999998</v>
          </cell>
          <cell r="T366">
            <v>313.83159999999998</v>
          </cell>
          <cell r="U366">
            <v>1</v>
          </cell>
        </row>
        <row r="367">
          <cell r="A367" t="str">
            <v>FRN5.5G1E-4E</v>
          </cell>
          <cell r="B367" t="str">
            <v>GS091283</v>
          </cell>
          <cell r="C367">
            <v>5</v>
          </cell>
          <cell r="D367" t="str">
            <v>GI091578</v>
          </cell>
          <cell r="E367">
            <v>20090406</v>
          </cell>
          <cell r="F367" t="str">
            <v>7274</v>
          </cell>
          <cell r="G367" t="str">
            <v>SAM GMBH</v>
          </cell>
          <cell r="H367" t="str">
            <v>STOCK SALES</v>
          </cell>
          <cell r="I367">
            <v>202</v>
          </cell>
          <cell r="J367" t="str">
            <v>Apr-2009</v>
          </cell>
          <cell r="K367" t="str">
            <v>Apr-2009</v>
          </cell>
          <cell r="L367" t="str">
            <v>GF</v>
          </cell>
          <cell r="M367" t="str">
            <v>INVERTER</v>
          </cell>
          <cell r="N367" t="str">
            <v>PCS</v>
          </cell>
          <cell r="O367">
            <v>204</v>
          </cell>
          <cell r="P367">
            <v>314</v>
          </cell>
          <cell r="Q367" t="str">
            <v>FRN-G11S-4EN &lt; 22KW (G511)</v>
          </cell>
          <cell r="R367">
            <v>0</v>
          </cell>
          <cell r="S367">
            <v>313.83159999999998</v>
          </cell>
          <cell r="T367">
            <v>313.83159999999998</v>
          </cell>
          <cell r="U367">
            <v>1</v>
          </cell>
        </row>
        <row r="368">
          <cell r="A368" t="str">
            <v>FRN5.5G1E-4E</v>
          </cell>
          <cell r="B368" t="str">
            <v>GS091277</v>
          </cell>
          <cell r="C368">
            <v>3</v>
          </cell>
          <cell r="D368" t="str">
            <v>GI091573</v>
          </cell>
          <cell r="E368">
            <v>20090406</v>
          </cell>
          <cell r="F368" t="str">
            <v>7274</v>
          </cell>
          <cell r="G368" t="str">
            <v>SAM GMBH</v>
          </cell>
          <cell r="H368" t="str">
            <v>STOCK SALES</v>
          </cell>
          <cell r="I368">
            <v>201</v>
          </cell>
          <cell r="J368" t="str">
            <v>Apr-2009</v>
          </cell>
          <cell r="K368" t="str">
            <v>Apr-2009</v>
          </cell>
          <cell r="L368" t="str">
            <v>GF</v>
          </cell>
          <cell r="M368" t="str">
            <v>INVERTER</v>
          </cell>
          <cell r="N368" t="str">
            <v>PCS</v>
          </cell>
          <cell r="O368">
            <v>204</v>
          </cell>
          <cell r="P368">
            <v>314</v>
          </cell>
          <cell r="Q368" t="str">
            <v>FRN-G11S-4EN &lt; 22KW (G511)</v>
          </cell>
          <cell r="R368">
            <v>0</v>
          </cell>
          <cell r="S368">
            <v>313.83159999999998</v>
          </cell>
          <cell r="T368">
            <v>313.83159999999998</v>
          </cell>
          <cell r="U368">
            <v>1</v>
          </cell>
        </row>
        <row r="369">
          <cell r="A369" t="str">
            <v>FRN5.5G1E-4E</v>
          </cell>
          <cell r="B369" t="str">
            <v>GS091323</v>
          </cell>
          <cell r="C369">
            <v>3</v>
          </cell>
          <cell r="D369" t="str">
            <v>GI091644</v>
          </cell>
          <cell r="E369">
            <v>20090409</v>
          </cell>
          <cell r="F369" t="str">
            <v>4810</v>
          </cell>
          <cell r="G369" t="str">
            <v>SST SERVO-SYSTEMTECHNIK GMBH</v>
          </cell>
          <cell r="H369" t="str">
            <v>STOCK SALES</v>
          </cell>
          <cell r="I369">
            <v>200</v>
          </cell>
          <cell r="J369" t="str">
            <v>Apr-2009</v>
          </cell>
          <cell r="K369" t="str">
            <v>Apr-2009</v>
          </cell>
          <cell r="L369" t="str">
            <v>GF</v>
          </cell>
          <cell r="M369" t="str">
            <v>INVERTER</v>
          </cell>
          <cell r="N369" t="str">
            <v>PCS</v>
          </cell>
          <cell r="O369">
            <v>204</v>
          </cell>
          <cell r="P369">
            <v>314</v>
          </cell>
          <cell r="Q369" t="str">
            <v>FRN-G11S-4EN &lt; 22KW (G511)</v>
          </cell>
          <cell r="R369">
            <v>0</v>
          </cell>
          <cell r="S369">
            <v>313.83159999999998</v>
          </cell>
          <cell r="T369">
            <v>313.83159999999998</v>
          </cell>
          <cell r="U369">
            <v>1</v>
          </cell>
        </row>
        <row r="370">
          <cell r="A370" t="str">
            <v>2MBI300P-140-03</v>
          </cell>
          <cell r="B370" t="str">
            <v>GS091440</v>
          </cell>
          <cell r="C370">
            <v>2</v>
          </cell>
          <cell r="D370" t="str">
            <v>GI091780</v>
          </cell>
          <cell r="E370">
            <v>20090420</v>
          </cell>
          <cell r="F370" t="str">
            <v>4380</v>
          </cell>
          <cell r="G370" t="str">
            <v>AMTEK,  SPOL. S R.0.</v>
          </cell>
          <cell r="H370" t="str">
            <v>STOCK SALES</v>
          </cell>
          <cell r="I370">
            <v>113</v>
          </cell>
          <cell r="J370" t="str">
            <v>Apr-2009</v>
          </cell>
          <cell r="K370" t="str">
            <v>Apr-2009</v>
          </cell>
          <cell r="L370" t="str">
            <v>GF</v>
          </cell>
          <cell r="M370" t="str">
            <v>INVERTER</v>
          </cell>
          <cell r="N370" t="str">
            <v>PCS</v>
          </cell>
          <cell r="O370">
            <v>117</v>
          </cell>
          <cell r="P370">
            <v>114</v>
          </cell>
          <cell r="Q370" t="str">
            <v>FUJI OTHERS</v>
          </cell>
          <cell r="R370">
            <v>0</v>
          </cell>
          <cell r="S370">
            <v>113.8631</v>
          </cell>
          <cell r="T370">
            <v>455.45240000000001</v>
          </cell>
          <cell r="U370">
            <v>4</v>
          </cell>
        </row>
        <row r="371">
          <cell r="A371" t="str">
            <v>332201-01</v>
          </cell>
          <cell r="B371" t="str">
            <v>GS091465</v>
          </cell>
          <cell r="C371">
            <v>1</v>
          </cell>
          <cell r="D371" t="str">
            <v>GI091869</v>
          </cell>
          <cell r="E371">
            <v>20090427</v>
          </cell>
          <cell r="F371" t="str">
            <v>4450</v>
          </cell>
          <cell r="G371" t="str">
            <v>FUJI ELECTRIC FA SUCURSAL EN ESPA?A</v>
          </cell>
          <cell r="H371" t="str">
            <v>STOCK SALES</v>
          </cell>
          <cell r="I371">
            <v>4</v>
          </cell>
          <cell r="J371" t="str">
            <v>Apr-2009</v>
          </cell>
          <cell r="K371" t="str">
            <v>Apr-2009</v>
          </cell>
          <cell r="L371" t="str">
            <v>GF</v>
          </cell>
          <cell r="M371" t="str">
            <v>INVERTER</v>
          </cell>
          <cell r="N371" t="str">
            <v>PCS</v>
          </cell>
          <cell r="O371">
            <v>5</v>
          </cell>
          <cell r="P371">
            <v>32</v>
          </cell>
          <cell r="Q371" t="str">
            <v>FUJI OTHERS</v>
          </cell>
          <cell r="R371">
            <v>0</v>
          </cell>
          <cell r="S371">
            <v>32.278599999999997</v>
          </cell>
          <cell r="T371">
            <v>32.278599999999997</v>
          </cell>
          <cell r="U371">
            <v>1</v>
          </cell>
        </row>
        <row r="372">
          <cell r="A372" t="str">
            <v>6MBP150RS060</v>
          </cell>
          <cell r="B372" t="str">
            <v>GS091442</v>
          </cell>
          <cell r="C372">
            <v>2</v>
          </cell>
          <cell r="D372" t="str">
            <v>GI091787</v>
          </cell>
          <cell r="E372">
            <v>20090420</v>
          </cell>
          <cell r="F372" t="str">
            <v>7950</v>
          </cell>
          <cell r="G372" t="str">
            <v>FUJI ELECTRIC FA EUROPE (CH) GMBH</v>
          </cell>
          <cell r="H372" t="str">
            <v>STOCK SALES</v>
          </cell>
          <cell r="I372">
            <v>2</v>
          </cell>
          <cell r="J372" t="str">
            <v>Apr-2009</v>
          </cell>
          <cell r="K372" t="str">
            <v>Apr-2009</v>
          </cell>
          <cell r="L372" t="str">
            <v>GF</v>
          </cell>
          <cell r="M372" t="str">
            <v>INVERTER</v>
          </cell>
          <cell r="N372" t="str">
            <v>PCS</v>
          </cell>
          <cell r="O372">
            <v>3</v>
          </cell>
          <cell r="P372">
            <v>102</v>
          </cell>
          <cell r="Q372" t="str">
            <v>FUJI OTHERS</v>
          </cell>
          <cell r="R372">
            <v>0</v>
          </cell>
          <cell r="S372">
            <v>101.8275</v>
          </cell>
          <cell r="T372">
            <v>101.8275</v>
          </cell>
          <cell r="U372">
            <v>1</v>
          </cell>
        </row>
        <row r="373">
          <cell r="A373" t="str">
            <v>A70QS800-4</v>
          </cell>
          <cell r="B373" t="str">
            <v>GS091409</v>
          </cell>
          <cell r="C373">
            <v>1</v>
          </cell>
          <cell r="D373" t="str">
            <v>GI091751</v>
          </cell>
          <cell r="E373">
            <v>20090417</v>
          </cell>
          <cell r="F373" t="str">
            <v>7274</v>
          </cell>
          <cell r="G373" t="str">
            <v>SAM GMBH</v>
          </cell>
          <cell r="H373" t="str">
            <v>STOCK SALES</v>
          </cell>
          <cell r="I373">
            <v>7</v>
          </cell>
          <cell r="J373" t="str">
            <v>Apr-2009</v>
          </cell>
          <cell r="K373" t="str">
            <v>Apr-2009</v>
          </cell>
          <cell r="L373" t="str">
            <v>GF</v>
          </cell>
          <cell r="M373" t="str">
            <v>INVERTER</v>
          </cell>
          <cell r="N373" t="str">
            <v>PCS</v>
          </cell>
          <cell r="O373">
            <v>8</v>
          </cell>
          <cell r="P373">
            <v>64</v>
          </cell>
          <cell r="Q373" t="str">
            <v>FUJI OTHERS</v>
          </cell>
          <cell r="R373">
            <v>0</v>
          </cell>
          <cell r="S373">
            <v>64.169700000000006</v>
          </cell>
          <cell r="T373">
            <v>64.169700000000006</v>
          </cell>
          <cell r="U373">
            <v>1</v>
          </cell>
        </row>
        <row r="374">
          <cell r="A374" t="str">
            <v>A70QS800-4</v>
          </cell>
          <cell r="B374" t="str">
            <v>GS091440</v>
          </cell>
          <cell r="C374">
            <v>1</v>
          </cell>
          <cell r="D374" t="str">
            <v>GI091780</v>
          </cell>
          <cell r="E374">
            <v>20090420</v>
          </cell>
          <cell r="F374" t="str">
            <v>4380</v>
          </cell>
          <cell r="G374" t="str">
            <v>AMTEK,  SPOL. S R.0.</v>
          </cell>
          <cell r="H374" t="str">
            <v>STOCK SALES</v>
          </cell>
          <cell r="I374">
            <v>5</v>
          </cell>
          <cell r="J374" t="str">
            <v>Apr-2009</v>
          </cell>
          <cell r="K374" t="str">
            <v>Apr-2009</v>
          </cell>
          <cell r="L374" t="str">
            <v>GF</v>
          </cell>
          <cell r="M374" t="str">
            <v>INVERTER</v>
          </cell>
          <cell r="N374" t="str">
            <v>PCS</v>
          </cell>
          <cell r="O374">
            <v>8</v>
          </cell>
          <cell r="P374">
            <v>64</v>
          </cell>
          <cell r="Q374" t="str">
            <v>FUJI OTHERS</v>
          </cell>
          <cell r="R374">
            <v>0</v>
          </cell>
          <cell r="S374">
            <v>64.169700000000006</v>
          </cell>
          <cell r="T374">
            <v>128.33940000000001</v>
          </cell>
          <cell r="U374">
            <v>2</v>
          </cell>
        </row>
        <row r="375">
          <cell r="A375" t="str">
            <v>BU3-220-2</v>
          </cell>
          <cell r="B375" t="str">
            <v>GS063353</v>
          </cell>
          <cell r="C375">
            <v>3</v>
          </cell>
          <cell r="D375" t="str">
            <v>GI091765</v>
          </cell>
          <cell r="E375">
            <v>20090420</v>
          </cell>
          <cell r="F375" t="str">
            <v>4450</v>
          </cell>
          <cell r="G375" t="str">
            <v>FUJI ELECTRIC FA SUCURSAL EN ESPA?A</v>
          </cell>
          <cell r="H375" t="str">
            <v>STOCK SALES</v>
          </cell>
          <cell r="I375">
            <v>26</v>
          </cell>
          <cell r="J375" t="str">
            <v>Apr-2009</v>
          </cell>
          <cell r="K375" t="str">
            <v>Apr-2009</v>
          </cell>
          <cell r="L375" t="str">
            <v>GF</v>
          </cell>
          <cell r="M375" t="str">
            <v>INVERTER</v>
          </cell>
          <cell r="N375" t="str">
            <v>PCS</v>
          </cell>
          <cell r="O375">
            <v>306</v>
          </cell>
          <cell r="P375">
            <v>137</v>
          </cell>
          <cell r="Q375" t="str">
            <v>FUJI OTHERS</v>
          </cell>
          <cell r="R375">
            <v>0</v>
          </cell>
          <cell r="S375">
            <v>136.77789999999999</v>
          </cell>
          <cell r="T375">
            <v>38297.811999999998</v>
          </cell>
          <cell r="U375">
            <v>280</v>
          </cell>
        </row>
        <row r="376">
          <cell r="A376" t="str">
            <v>BU3-220-4</v>
          </cell>
          <cell r="B376" t="str">
            <v>GS091457</v>
          </cell>
          <cell r="C376">
            <v>1</v>
          </cell>
          <cell r="D376" t="str">
            <v>GI091808</v>
          </cell>
          <cell r="E376">
            <v>20090421</v>
          </cell>
          <cell r="F376" t="str">
            <v>7950</v>
          </cell>
          <cell r="G376" t="str">
            <v>FUJI ELECTRIC FA EUROPE (CH) GMBH</v>
          </cell>
          <cell r="H376" t="str">
            <v>STOCK SALES</v>
          </cell>
          <cell r="I376">
            <v>1</v>
          </cell>
          <cell r="J376" t="str">
            <v>Apr-2009</v>
          </cell>
          <cell r="K376" t="str">
            <v>Apr-2009</v>
          </cell>
          <cell r="L376" t="str">
            <v>GF</v>
          </cell>
          <cell r="M376" t="str">
            <v>INVERTER</v>
          </cell>
          <cell r="N376" t="str">
            <v>PCS</v>
          </cell>
          <cell r="O376">
            <v>2</v>
          </cell>
          <cell r="P376">
            <v>0</v>
          </cell>
          <cell r="Q376" t="str">
            <v>FUJI OTHERS</v>
          </cell>
          <cell r="R376">
            <v>0</v>
          </cell>
          <cell r="S376">
            <v>0</v>
          </cell>
          <cell r="T376">
            <v>0</v>
          </cell>
          <cell r="U376">
            <v>1</v>
          </cell>
        </row>
        <row r="377">
          <cell r="A377" t="str">
            <v>BU3-220-4EN</v>
          </cell>
          <cell r="B377" t="str">
            <v>GS091218</v>
          </cell>
          <cell r="C377">
            <v>9</v>
          </cell>
          <cell r="D377" t="str">
            <v>GI091541</v>
          </cell>
          <cell r="E377">
            <v>20090402</v>
          </cell>
          <cell r="F377" t="str">
            <v>7489</v>
          </cell>
          <cell r="G377" t="str">
            <v>ALPHA MOTION S. A.</v>
          </cell>
          <cell r="H377" t="str">
            <v>STOCK SALES</v>
          </cell>
          <cell r="I377">
            <v>454</v>
          </cell>
          <cell r="J377" t="str">
            <v>Apr-2009</v>
          </cell>
          <cell r="K377" t="str">
            <v>Apr-2009</v>
          </cell>
          <cell r="L377" t="str">
            <v>GF</v>
          </cell>
          <cell r="M377" t="str">
            <v>INVERTER</v>
          </cell>
          <cell r="N377" t="str">
            <v>PCS</v>
          </cell>
          <cell r="O377">
            <v>456</v>
          </cell>
          <cell r="P377">
            <v>141</v>
          </cell>
          <cell r="Q377" t="str">
            <v>FUJI OTHERS</v>
          </cell>
          <cell r="R377">
            <v>0</v>
          </cell>
          <cell r="S377">
            <v>141.4171</v>
          </cell>
          <cell r="T377">
            <v>282.83420000000001</v>
          </cell>
          <cell r="U377">
            <v>2</v>
          </cell>
        </row>
        <row r="378">
          <cell r="A378" t="str">
            <v>BU3-220-4EN</v>
          </cell>
          <cell r="B378" t="str">
            <v>GS091336</v>
          </cell>
          <cell r="C378">
            <v>9</v>
          </cell>
          <cell r="D378" t="str">
            <v>GI091665</v>
          </cell>
          <cell r="E378">
            <v>20090410</v>
          </cell>
          <cell r="F378" t="str">
            <v>4380</v>
          </cell>
          <cell r="G378" t="str">
            <v>AMTEK,  SPOL. S R.0.</v>
          </cell>
          <cell r="H378" t="str">
            <v>STOCK SALES</v>
          </cell>
          <cell r="I378">
            <v>452</v>
          </cell>
          <cell r="J378" t="str">
            <v>Apr-2009</v>
          </cell>
          <cell r="K378" t="str">
            <v>Apr-2009</v>
          </cell>
          <cell r="L378" t="str">
            <v>GF</v>
          </cell>
          <cell r="M378" t="str">
            <v>INVERTER</v>
          </cell>
          <cell r="N378" t="str">
            <v>PCS</v>
          </cell>
          <cell r="O378">
            <v>456</v>
          </cell>
          <cell r="P378">
            <v>141</v>
          </cell>
          <cell r="Q378" t="str">
            <v>FUJI OTHERS</v>
          </cell>
          <cell r="R378">
            <v>0</v>
          </cell>
          <cell r="S378">
            <v>141.4171</v>
          </cell>
          <cell r="T378">
            <v>282.83420000000001</v>
          </cell>
          <cell r="U378">
            <v>2</v>
          </cell>
        </row>
        <row r="379">
          <cell r="A379" t="str">
            <v>BU3-220-4EN</v>
          </cell>
          <cell r="B379" t="str">
            <v>GS091379</v>
          </cell>
          <cell r="C379">
            <v>4</v>
          </cell>
          <cell r="D379" t="str">
            <v>GI091703</v>
          </cell>
          <cell r="E379">
            <v>20090415</v>
          </cell>
          <cell r="F379" t="str">
            <v>4380</v>
          </cell>
          <cell r="G379" t="str">
            <v>AMTEK,  SPOL. S R.0.</v>
          </cell>
          <cell r="H379" t="str">
            <v>STOCK SALES</v>
          </cell>
          <cell r="I379">
            <v>449</v>
          </cell>
          <cell r="J379" t="str">
            <v>Apr-2009</v>
          </cell>
          <cell r="K379" t="str">
            <v>Apr-2009</v>
          </cell>
          <cell r="L379" t="str">
            <v>GF</v>
          </cell>
          <cell r="M379" t="str">
            <v>INVERTER</v>
          </cell>
          <cell r="N379" t="str">
            <v>PCS</v>
          </cell>
          <cell r="O379">
            <v>456</v>
          </cell>
          <cell r="P379">
            <v>141</v>
          </cell>
          <cell r="Q379" t="str">
            <v>FUJI OTHERS</v>
          </cell>
          <cell r="R379">
            <v>0</v>
          </cell>
          <cell r="S379">
            <v>141.4171</v>
          </cell>
          <cell r="T379">
            <v>424.25130000000001</v>
          </cell>
          <cell r="U379">
            <v>3</v>
          </cell>
        </row>
        <row r="380">
          <cell r="A380" t="str">
            <v>BU3-220-4EN</v>
          </cell>
          <cell r="B380" t="str">
            <v>GS091400</v>
          </cell>
          <cell r="C380">
            <v>2</v>
          </cell>
          <cell r="D380" t="str">
            <v>GI091738</v>
          </cell>
          <cell r="E380">
            <v>20090417</v>
          </cell>
          <cell r="F380" t="str">
            <v>4380</v>
          </cell>
          <cell r="G380" t="str">
            <v>AMTEK,  SPOL. S R.0.</v>
          </cell>
          <cell r="H380" t="str">
            <v>STOCK SALES</v>
          </cell>
          <cell r="I380">
            <v>447</v>
          </cell>
          <cell r="J380" t="str">
            <v>Apr-2009</v>
          </cell>
          <cell r="K380" t="str">
            <v>Apr-2009</v>
          </cell>
          <cell r="L380" t="str">
            <v>GF</v>
          </cell>
          <cell r="M380" t="str">
            <v>INVERTER</v>
          </cell>
          <cell r="N380" t="str">
            <v>PCS</v>
          </cell>
          <cell r="O380">
            <v>456</v>
          </cell>
          <cell r="P380">
            <v>141</v>
          </cell>
          <cell r="Q380" t="str">
            <v>FUJI OTHERS</v>
          </cell>
          <cell r="R380">
            <v>0</v>
          </cell>
          <cell r="S380">
            <v>141.4171</v>
          </cell>
          <cell r="T380">
            <v>282.83420000000001</v>
          </cell>
          <cell r="U380">
            <v>2</v>
          </cell>
        </row>
        <row r="381">
          <cell r="A381" t="str">
            <v>BU3-220-4EN</v>
          </cell>
          <cell r="B381" t="str">
            <v>GS063354</v>
          </cell>
          <cell r="C381">
            <v>27</v>
          </cell>
          <cell r="D381" t="str">
            <v>GI091764</v>
          </cell>
          <cell r="E381">
            <v>20090420</v>
          </cell>
          <cell r="F381" t="str">
            <v>4450</v>
          </cell>
          <cell r="G381" t="str">
            <v>FUJI ELECTRIC FA SUCURSAL EN ESPA?A</v>
          </cell>
          <cell r="H381" t="str">
            <v>STOCK SALES</v>
          </cell>
          <cell r="I381">
            <v>77</v>
          </cell>
          <cell r="J381" t="str">
            <v>Apr-2009</v>
          </cell>
          <cell r="K381" t="str">
            <v>Apr-2009</v>
          </cell>
          <cell r="L381" t="str">
            <v>GF</v>
          </cell>
          <cell r="M381" t="str">
            <v>INVERTER</v>
          </cell>
          <cell r="N381" t="str">
            <v>PCS</v>
          </cell>
          <cell r="O381">
            <v>456</v>
          </cell>
          <cell r="P381">
            <v>141</v>
          </cell>
          <cell r="Q381" t="str">
            <v>FUJI OTHERS</v>
          </cell>
          <cell r="R381">
            <v>0</v>
          </cell>
          <cell r="S381">
            <v>141.4171</v>
          </cell>
          <cell r="T381">
            <v>52324.327000000005</v>
          </cell>
          <cell r="U381">
            <v>370</v>
          </cell>
        </row>
        <row r="382">
          <cell r="A382" t="str">
            <v>CBR-5S</v>
          </cell>
          <cell r="B382" t="str">
            <v>GS091316</v>
          </cell>
          <cell r="C382">
            <v>1</v>
          </cell>
          <cell r="D382" t="str">
            <v>GI091637</v>
          </cell>
          <cell r="E382">
            <v>20090408</v>
          </cell>
          <cell r="F382" t="str">
            <v>4540</v>
          </cell>
          <cell r="G382" t="str">
            <v>PETER ELECTRONIC GMBH &amp; CO. KG</v>
          </cell>
          <cell r="H382" t="str">
            <v>STOCK SALES</v>
          </cell>
          <cell r="I382">
            <v>76</v>
          </cell>
          <cell r="J382" t="str">
            <v>Apr-2009</v>
          </cell>
          <cell r="K382" t="str">
            <v>Apr-2009</v>
          </cell>
          <cell r="L382" t="str">
            <v>GF</v>
          </cell>
          <cell r="M382" t="str">
            <v>INVERTER</v>
          </cell>
          <cell r="N382" t="str">
            <v>PCS</v>
          </cell>
          <cell r="O382">
            <v>78</v>
          </cell>
          <cell r="P382">
            <v>25</v>
          </cell>
          <cell r="Q382" t="str">
            <v>FUJI OTHERS</v>
          </cell>
          <cell r="R382">
            <v>0</v>
          </cell>
          <cell r="S382">
            <v>24.76</v>
          </cell>
          <cell r="T382">
            <v>24.76</v>
          </cell>
          <cell r="U382">
            <v>1</v>
          </cell>
        </row>
        <row r="383">
          <cell r="A383" t="str">
            <v>CNW811/16</v>
          </cell>
          <cell r="B383" t="str">
            <v>GS091052</v>
          </cell>
          <cell r="C383">
            <v>1</v>
          </cell>
          <cell r="D383" t="str">
            <v>GI091871</v>
          </cell>
          <cell r="E383">
            <v>20090427</v>
          </cell>
          <cell r="F383" t="str">
            <v>7684</v>
          </cell>
          <cell r="G383" t="str">
            <v>BEG S.R.L.</v>
          </cell>
          <cell r="H383" t="str">
            <v>STOCK SALES</v>
          </cell>
          <cell r="I383">
            <v>0</v>
          </cell>
          <cell r="J383" t="str">
            <v>Apr-2009</v>
          </cell>
          <cell r="K383" t="str">
            <v>Apr-2009</v>
          </cell>
          <cell r="L383" t="str">
            <v>GF</v>
          </cell>
          <cell r="M383" t="str">
            <v>INVERTER</v>
          </cell>
          <cell r="N383" t="str">
            <v>PCS</v>
          </cell>
          <cell r="O383">
            <v>0</v>
          </cell>
          <cell r="P383">
            <v>24</v>
          </cell>
          <cell r="Q383" t="str">
            <v>FUJI OTHERS</v>
          </cell>
          <cell r="R383">
            <v>0</v>
          </cell>
          <cell r="S383">
            <v>24.442799999999998</v>
          </cell>
          <cell r="T383">
            <v>171.09959999999998</v>
          </cell>
          <cell r="U383">
            <v>7</v>
          </cell>
        </row>
        <row r="384">
          <cell r="A384" t="str">
            <v>CNW811/25</v>
          </cell>
          <cell r="B384" t="str">
            <v>GS091052</v>
          </cell>
          <cell r="C384">
            <v>2</v>
          </cell>
          <cell r="D384" t="str">
            <v>GI091871</v>
          </cell>
          <cell r="E384">
            <v>20090427</v>
          </cell>
          <cell r="F384" t="str">
            <v>7684</v>
          </cell>
          <cell r="G384" t="str">
            <v>BEG S.R.L.</v>
          </cell>
          <cell r="H384" t="str">
            <v>STOCK SALES</v>
          </cell>
          <cell r="I384">
            <v>1</v>
          </cell>
          <cell r="J384" t="str">
            <v>Apr-2009</v>
          </cell>
          <cell r="K384" t="str">
            <v>Apr-2009</v>
          </cell>
          <cell r="L384" t="str">
            <v>GF</v>
          </cell>
          <cell r="M384" t="str">
            <v>INVERTER</v>
          </cell>
          <cell r="N384" t="str">
            <v>PCS</v>
          </cell>
          <cell r="O384">
            <v>1</v>
          </cell>
          <cell r="P384">
            <v>32</v>
          </cell>
          <cell r="Q384" t="str">
            <v>FUJI OTHERS</v>
          </cell>
          <cell r="R384">
            <v>0</v>
          </cell>
          <cell r="S384">
            <v>32.332500000000003</v>
          </cell>
          <cell r="T384">
            <v>96.997500000000002</v>
          </cell>
          <cell r="U384">
            <v>3</v>
          </cell>
        </row>
        <row r="385">
          <cell r="A385" t="str">
            <v>CONVERTER PC USB-RS232/422/485</v>
          </cell>
          <cell r="B385" t="str">
            <v>GS091369</v>
          </cell>
          <cell r="C385">
            <v>1</v>
          </cell>
          <cell r="D385" t="str">
            <v>GI091698</v>
          </cell>
          <cell r="E385">
            <v>20090415</v>
          </cell>
          <cell r="F385" t="str">
            <v>7274</v>
          </cell>
          <cell r="G385" t="str">
            <v>SAM GMBH</v>
          </cell>
          <cell r="H385" t="str">
            <v>STOCK SALES</v>
          </cell>
          <cell r="I385">
            <v>43</v>
          </cell>
          <cell r="J385" t="str">
            <v>Apr-2009</v>
          </cell>
          <cell r="K385" t="str">
            <v>Apr-2009</v>
          </cell>
          <cell r="L385" t="str">
            <v>GF</v>
          </cell>
          <cell r="M385" t="str">
            <v>INVERTER</v>
          </cell>
          <cell r="N385" t="str">
            <v>PCS</v>
          </cell>
          <cell r="O385">
            <v>44</v>
          </cell>
          <cell r="P385">
            <v>37</v>
          </cell>
          <cell r="Q385" t="str">
            <v>FUJI OTHERS</v>
          </cell>
          <cell r="R385">
            <v>0</v>
          </cell>
          <cell r="S385">
            <v>37.466099999999997</v>
          </cell>
          <cell r="T385">
            <v>37.466099999999997</v>
          </cell>
          <cell r="U385">
            <v>1</v>
          </cell>
        </row>
        <row r="386">
          <cell r="A386" t="str">
            <v>CONVERTER PC USB-RS232/422/485</v>
          </cell>
          <cell r="B386" t="str">
            <v>GS091414</v>
          </cell>
          <cell r="C386">
            <v>1</v>
          </cell>
          <cell r="D386" t="str">
            <v>GI091768</v>
          </cell>
          <cell r="E386">
            <v>20090427</v>
          </cell>
          <cell r="F386" t="str">
            <v>4029</v>
          </cell>
          <cell r="G386" t="str">
            <v>MONTANARI GIULIO &amp; C.S.R.L.</v>
          </cell>
          <cell r="H386" t="str">
            <v>STOCK SALES</v>
          </cell>
          <cell r="I386">
            <v>42</v>
          </cell>
          <cell r="J386" t="str">
            <v>Apr-2009</v>
          </cell>
          <cell r="K386" t="str">
            <v>Apr-2009</v>
          </cell>
          <cell r="L386" t="str">
            <v>GF</v>
          </cell>
          <cell r="M386" t="str">
            <v>INVERTER</v>
          </cell>
          <cell r="N386" t="str">
            <v>PCS</v>
          </cell>
          <cell r="O386">
            <v>44</v>
          </cell>
          <cell r="P386">
            <v>37</v>
          </cell>
          <cell r="Q386" t="str">
            <v>FUJI OTHERS</v>
          </cell>
          <cell r="R386">
            <v>0</v>
          </cell>
          <cell r="S386">
            <v>37.466099999999997</v>
          </cell>
          <cell r="T386">
            <v>37.466099999999997</v>
          </cell>
          <cell r="U386">
            <v>1</v>
          </cell>
        </row>
        <row r="387">
          <cell r="A387" t="str">
            <v>CONVERTER PC USB-RS232/422/485</v>
          </cell>
          <cell r="B387" t="str">
            <v>GS091518</v>
          </cell>
          <cell r="C387">
            <v>1</v>
          </cell>
          <cell r="D387" t="str">
            <v>GI091900</v>
          </cell>
          <cell r="E387">
            <v>20090428</v>
          </cell>
          <cell r="F387" t="str">
            <v>4053</v>
          </cell>
          <cell r="G387" t="str">
            <v>CSA NAUTILUS S.R.L.</v>
          </cell>
          <cell r="H387" t="str">
            <v>STOCK SALES</v>
          </cell>
          <cell r="I387">
            <v>41</v>
          </cell>
          <cell r="J387" t="str">
            <v>Apr-2009</v>
          </cell>
          <cell r="K387" t="str">
            <v>Apr-2009</v>
          </cell>
          <cell r="L387" t="str">
            <v>GF</v>
          </cell>
          <cell r="M387" t="str">
            <v>INVERTER</v>
          </cell>
          <cell r="N387" t="str">
            <v>PCS</v>
          </cell>
          <cell r="O387">
            <v>44</v>
          </cell>
          <cell r="P387">
            <v>37</v>
          </cell>
          <cell r="Q387" t="str">
            <v>FUJI OTHERS</v>
          </cell>
          <cell r="R387">
            <v>0</v>
          </cell>
          <cell r="S387">
            <v>37.466099999999997</v>
          </cell>
          <cell r="T387">
            <v>37.466099999999997</v>
          </cell>
          <cell r="U387">
            <v>1</v>
          </cell>
        </row>
        <row r="388">
          <cell r="A388" t="str">
            <v>E1-PWR-MD4-15</v>
          </cell>
          <cell r="B388" t="str">
            <v>GS091355</v>
          </cell>
          <cell r="C388">
            <v>1</v>
          </cell>
          <cell r="D388" t="str">
            <v>GI091690</v>
          </cell>
          <cell r="E388">
            <v>20090414</v>
          </cell>
          <cell r="F388" t="str">
            <v>7506</v>
          </cell>
          <cell r="G388" t="str">
            <v>ELECTROBLUE SRL</v>
          </cell>
          <cell r="H388" t="str">
            <v>STOCK SALES</v>
          </cell>
          <cell r="I388">
            <v>3</v>
          </cell>
          <cell r="J388" t="str">
            <v>Apr-2009</v>
          </cell>
          <cell r="K388" t="str">
            <v>Apr-2009</v>
          </cell>
          <cell r="L388" t="str">
            <v>GF</v>
          </cell>
          <cell r="M388" t="str">
            <v>INVERTER</v>
          </cell>
          <cell r="N388" t="str">
            <v>PCS</v>
          </cell>
          <cell r="O388">
            <v>4</v>
          </cell>
          <cell r="P388">
            <v>127</v>
          </cell>
          <cell r="Q388" t="str">
            <v>FUJI OTHERS</v>
          </cell>
          <cell r="R388">
            <v>0</v>
          </cell>
          <cell r="S388">
            <v>127.45</v>
          </cell>
          <cell r="T388">
            <v>127.45</v>
          </cell>
          <cell r="U388">
            <v>1</v>
          </cell>
        </row>
        <row r="389">
          <cell r="A389" t="str">
            <v>ES2-24R-S-C</v>
          </cell>
          <cell r="B389" t="str">
            <v>GS091038</v>
          </cell>
          <cell r="C389">
            <v>6</v>
          </cell>
          <cell r="D389" t="str">
            <v>GI091745</v>
          </cell>
          <cell r="E389">
            <v>20090417</v>
          </cell>
          <cell r="F389" t="str">
            <v>7848</v>
          </cell>
          <cell r="G389" t="str">
            <v>LM LIFTMATERIAL GMBH</v>
          </cell>
          <cell r="H389" t="str">
            <v>STOCK SALES</v>
          </cell>
          <cell r="I389">
            <v>86</v>
          </cell>
          <cell r="J389" t="str">
            <v>Apr-2009</v>
          </cell>
          <cell r="K389" t="str">
            <v>Apr-2009</v>
          </cell>
          <cell r="L389" t="str">
            <v>GF</v>
          </cell>
          <cell r="M389" t="str">
            <v>INVERTER</v>
          </cell>
          <cell r="N389" t="str">
            <v>PCS</v>
          </cell>
          <cell r="O389">
            <v>89</v>
          </cell>
          <cell r="P389">
            <v>72</v>
          </cell>
          <cell r="Q389" t="str">
            <v>FUJI OTHERS</v>
          </cell>
          <cell r="R389">
            <v>0</v>
          </cell>
          <cell r="S389">
            <v>72.440899999999999</v>
          </cell>
          <cell r="T389">
            <v>217.3227</v>
          </cell>
          <cell r="U389">
            <v>3</v>
          </cell>
        </row>
        <row r="390">
          <cell r="A390" t="str">
            <v>ES2-24R-S-C</v>
          </cell>
          <cell r="B390" t="str">
            <v>GS091253</v>
          </cell>
          <cell r="C390">
            <v>8</v>
          </cell>
          <cell r="D390" t="str">
            <v>GI091796</v>
          </cell>
          <cell r="E390">
            <v>20090421</v>
          </cell>
          <cell r="F390" t="str">
            <v>7489</v>
          </cell>
          <cell r="G390" t="str">
            <v>ALPHA MOTION S. A.</v>
          </cell>
          <cell r="H390" t="str">
            <v>STOCK SALES</v>
          </cell>
          <cell r="I390">
            <v>83</v>
          </cell>
          <cell r="J390" t="str">
            <v>Apr-2009</v>
          </cell>
          <cell r="K390" t="str">
            <v>Apr-2009</v>
          </cell>
          <cell r="L390" t="str">
            <v>GF</v>
          </cell>
          <cell r="M390" t="str">
            <v>INVERTER</v>
          </cell>
          <cell r="N390" t="str">
            <v>PCS</v>
          </cell>
          <cell r="O390">
            <v>89</v>
          </cell>
          <cell r="P390">
            <v>72</v>
          </cell>
          <cell r="Q390" t="str">
            <v>FUJI OTHERS</v>
          </cell>
          <cell r="R390">
            <v>0</v>
          </cell>
          <cell r="S390">
            <v>72.440899999999999</v>
          </cell>
          <cell r="T390">
            <v>217.3227</v>
          </cell>
          <cell r="U390">
            <v>3</v>
          </cell>
        </row>
        <row r="391">
          <cell r="A391" t="str">
            <v>ES2-24R-S-C</v>
          </cell>
          <cell r="B391" t="str">
            <v>GS091281</v>
          </cell>
          <cell r="C391">
            <v>4</v>
          </cell>
          <cell r="D391" t="str">
            <v>GI091872</v>
          </cell>
          <cell r="E391">
            <v>20090427</v>
          </cell>
          <cell r="F391" t="str">
            <v>7489</v>
          </cell>
          <cell r="G391" t="str">
            <v>ALPHA MOTION S. A.</v>
          </cell>
          <cell r="H391" t="str">
            <v>STOCK SALES</v>
          </cell>
          <cell r="I391">
            <v>129</v>
          </cell>
          <cell r="J391" t="str">
            <v>Apr-2009</v>
          </cell>
          <cell r="K391" t="str">
            <v>Apr-2009</v>
          </cell>
          <cell r="L391" t="str">
            <v>GF</v>
          </cell>
          <cell r="M391" t="str">
            <v>INVERTER</v>
          </cell>
          <cell r="N391" t="str">
            <v>PCS</v>
          </cell>
          <cell r="O391">
            <v>89</v>
          </cell>
          <cell r="P391">
            <v>72</v>
          </cell>
          <cell r="Q391" t="str">
            <v>FUJI OTHERS</v>
          </cell>
          <cell r="R391">
            <v>0</v>
          </cell>
          <cell r="S391">
            <v>72.463099999999997</v>
          </cell>
          <cell r="T391">
            <v>289.85239999999999</v>
          </cell>
          <cell r="U391">
            <v>4</v>
          </cell>
        </row>
        <row r="392">
          <cell r="A392" t="str">
            <v>ES2-24R-S-C</v>
          </cell>
          <cell r="B392" t="str">
            <v>GS090701</v>
          </cell>
          <cell r="C392">
            <v>12</v>
          </cell>
          <cell r="D392" t="str">
            <v>GI091960</v>
          </cell>
          <cell r="E392">
            <v>20090428</v>
          </cell>
          <cell r="F392" t="str">
            <v>7694</v>
          </cell>
          <cell r="G392" t="str">
            <v>HANS LUTZ MASCHINENFABRIK GMBH</v>
          </cell>
          <cell r="H392" t="str">
            <v>STOCK SALES</v>
          </cell>
          <cell r="I392">
            <v>127</v>
          </cell>
          <cell r="J392" t="str">
            <v>Apr-2009</v>
          </cell>
          <cell r="K392" t="str">
            <v>Apr-2009</v>
          </cell>
          <cell r="L392" t="str">
            <v>GF</v>
          </cell>
          <cell r="M392" t="str">
            <v>INVERTER</v>
          </cell>
          <cell r="N392" t="str">
            <v>PCS</v>
          </cell>
          <cell r="O392">
            <v>89</v>
          </cell>
          <cell r="P392">
            <v>72</v>
          </cell>
          <cell r="Q392" t="str">
            <v>FUJI OTHERS</v>
          </cell>
          <cell r="R392">
            <v>0</v>
          </cell>
          <cell r="S392">
            <v>72.463099999999997</v>
          </cell>
          <cell r="T392">
            <v>144.92619999999999</v>
          </cell>
          <cell r="U392">
            <v>2</v>
          </cell>
        </row>
        <row r="393">
          <cell r="A393" t="str">
            <v>ES2-24R-S-C</v>
          </cell>
          <cell r="B393" t="str">
            <v>GS090935</v>
          </cell>
          <cell r="C393">
            <v>4</v>
          </cell>
          <cell r="D393" t="str">
            <v>GI091945</v>
          </cell>
          <cell r="E393">
            <v>20090429</v>
          </cell>
          <cell r="F393" t="str">
            <v>7848</v>
          </cell>
          <cell r="G393" t="str">
            <v>LM LIFTMATERIAL GMBH</v>
          </cell>
          <cell r="H393" t="str">
            <v>STOCK SALES</v>
          </cell>
          <cell r="I393">
            <v>126</v>
          </cell>
          <cell r="J393" t="str">
            <v>Apr-2009</v>
          </cell>
          <cell r="K393" t="str">
            <v>Apr-2009</v>
          </cell>
          <cell r="L393" t="str">
            <v>GF</v>
          </cell>
          <cell r="M393" t="str">
            <v>INVERTER</v>
          </cell>
          <cell r="N393" t="str">
            <v>PCS</v>
          </cell>
          <cell r="O393">
            <v>89</v>
          </cell>
          <cell r="P393">
            <v>72</v>
          </cell>
          <cell r="Q393" t="str">
            <v>FUJI OTHERS</v>
          </cell>
          <cell r="R393">
            <v>0</v>
          </cell>
          <cell r="S393">
            <v>72.463099999999997</v>
          </cell>
          <cell r="T393">
            <v>72.463099999999997</v>
          </cell>
          <cell r="U393">
            <v>1</v>
          </cell>
        </row>
        <row r="394">
          <cell r="A394" t="str">
            <v>ES2-24R-S-C</v>
          </cell>
          <cell r="B394" t="str">
            <v>GS090701</v>
          </cell>
          <cell r="C394">
            <v>12</v>
          </cell>
          <cell r="D394" t="str">
            <v>GI091936</v>
          </cell>
          <cell r="E394">
            <v>20090429</v>
          </cell>
          <cell r="F394" t="str">
            <v>7694</v>
          </cell>
          <cell r="G394" t="str">
            <v>HANS LUTZ MASCHINENFABRIK GMBH</v>
          </cell>
          <cell r="H394" t="str">
            <v>STOCK SALES</v>
          </cell>
          <cell r="I394">
            <v>124</v>
          </cell>
          <cell r="J394" t="str">
            <v>Apr-2009</v>
          </cell>
          <cell r="K394" t="str">
            <v>Apr-2009</v>
          </cell>
          <cell r="L394" t="str">
            <v>GF</v>
          </cell>
          <cell r="M394" t="str">
            <v>INVERTER</v>
          </cell>
          <cell r="N394" t="str">
            <v>PCS</v>
          </cell>
          <cell r="O394">
            <v>89</v>
          </cell>
          <cell r="P394">
            <v>72</v>
          </cell>
          <cell r="Q394" t="str">
            <v>FUJI OTHERS</v>
          </cell>
          <cell r="R394">
            <v>0</v>
          </cell>
          <cell r="S394">
            <v>72.463099999999997</v>
          </cell>
          <cell r="T394">
            <v>144.92619999999999</v>
          </cell>
          <cell r="U394">
            <v>2</v>
          </cell>
        </row>
        <row r="395">
          <cell r="A395" t="str">
            <v>ES2-24R-S-C</v>
          </cell>
          <cell r="B395" t="str">
            <v>GS090701</v>
          </cell>
          <cell r="C395">
            <v>54</v>
          </cell>
          <cell r="D395" t="str">
            <v>GI091942</v>
          </cell>
          <cell r="E395">
            <v>20090429</v>
          </cell>
          <cell r="F395" t="str">
            <v>7694</v>
          </cell>
          <cell r="G395" t="str">
            <v>HANS LUTZ MASCHINENFABRIK GMBH</v>
          </cell>
          <cell r="H395" t="str">
            <v>STOCK SALES</v>
          </cell>
          <cell r="I395">
            <v>120</v>
          </cell>
          <cell r="J395" t="str">
            <v>Apr-2009</v>
          </cell>
          <cell r="K395" t="str">
            <v>Apr-2009</v>
          </cell>
          <cell r="L395" t="str">
            <v>GF</v>
          </cell>
          <cell r="M395" t="str">
            <v>INVERTER</v>
          </cell>
          <cell r="N395" t="str">
            <v>PCS</v>
          </cell>
          <cell r="O395">
            <v>89</v>
          </cell>
          <cell r="P395">
            <v>72</v>
          </cell>
          <cell r="Q395" t="str">
            <v>FUJI OTHERS</v>
          </cell>
          <cell r="R395">
            <v>0</v>
          </cell>
          <cell r="S395">
            <v>72.463099999999997</v>
          </cell>
          <cell r="T395">
            <v>289.85239999999999</v>
          </cell>
          <cell r="U395">
            <v>4</v>
          </cell>
        </row>
        <row r="396">
          <cell r="A396" t="str">
            <v>ES2-24R-S-C</v>
          </cell>
          <cell r="B396" t="str">
            <v>GS091044</v>
          </cell>
          <cell r="C396">
            <v>4</v>
          </cell>
          <cell r="D396" t="str">
            <v>GI091959</v>
          </cell>
          <cell r="E396">
            <v>20090430</v>
          </cell>
          <cell r="F396" t="str">
            <v>7848</v>
          </cell>
          <cell r="G396" t="str">
            <v>LM LIFTMATERIAL GMBH</v>
          </cell>
          <cell r="H396" t="str">
            <v>STOCK SALES</v>
          </cell>
          <cell r="I396">
            <v>119</v>
          </cell>
          <cell r="J396" t="str">
            <v>Apr-2009</v>
          </cell>
          <cell r="K396" t="str">
            <v>Apr-2009</v>
          </cell>
          <cell r="L396" t="str">
            <v>GF</v>
          </cell>
          <cell r="M396" t="str">
            <v>INVERTER</v>
          </cell>
          <cell r="N396" t="str">
            <v>PCS</v>
          </cell>
          <cell r="O396">
            <v>89</v>
          </cell>
          <cell r="P396">
            <v>72</v>
          </cell>
          <cell r="Q396" t="str">
            <v>FUJI OTHERS</v>
          </cell>
          <cell r="R396">
            <v>0</v>
          </cell>
          <cell r="S396">
            <v>72.463099999999997</v>
          </cell>
          <cell r="T396">
            <v>72.463099999999997</v>
          </cell>
          <cell r="U396">
            <v>1</v>
          </cell>
        </row>
        <row r="397">
          <cell r="A397" t="str">
            <v>ES2-24R-S-C</v>
          </cell>
          <cell r="B397" t="str">
            <v>GS091007</v>
          </cell>
          <cell r="C397">
            <v>4</v>
          </cell>
          <cell r="D397" t="str">
            <v>GI091990</v>
          </cell>
          <cell r="E397">
            <v>20090430</v>
          </cell>
          <cell r="F397" t="str">
            <v>7848</v>
          </cell>
          <cell r="G397" t="str">
            <v>LM LIFTMATERIAL GMBH</v>
          </cell>
          <cell r="H397" t="str">
            <v>STOCK SALES</v>
          </cell>
          <cell r="I397">
            <v>118</v>
          </cell>
          <cell r="J397" t="str">
            <v>Apr-2009</v>
          </cell>
          <cell r="K397" t="str">
            <v>Apr-2009</v>
          </cell>
          <cell r="L397" t="str">
            <v>GF</v>
          </cell>
          <cell r="M397" t="str">
            <v>INVERTER</v>
          </cell>
          <cell r="N397" t="str">
            <v>PCS</v>
          </cell>
          <cell r="O397">
            <v>89</v>
          </cell>
          <cell r="P397">
            <v>72</v>
          </cell>
          <cell r="Q397" t="str">
            <v>FUJI OTHERS</v>
          </cell>
          <cell r="R397">
            <v>0</v>
          </cell>
          <cell r="S397">
            <v>72.463099999999997</v>
          </cell>
          <cell r="T397">
            <v>72.463099999999997</v>
          </cell>
          <cell r="U397">
            <v>1</v>
          </cell>
        </row>
        <row r="398">
          <cell r="A398" t="str">
            <v>ES2-24R-S-C</v>
          </cell>
          <cell r="B398" t="str">
            <v>GS090573</v>
          </cell>
          <cell r="C398">
            <v>5</v>
          </cell>
          <cell r="D398" t="str">
            <v>GI092006</v>
          </cell>
          <cell r="E398">
            <v>20090430</v>
          </cell>
          <cell r="F398" t="str">
            <v>7848</v>
          </cell>
          <cell r="G398" t="str">
            <v>LM LIFTMATERIAL GMBH</v>
          </cell>
          <cell r="H398" t="str">
            <v>STOCK SALES</v>
          </cell>
          <cell r="I398">
            <v>117</v>
          </cell>
          <cell r="J398" t="str">
            <v>Apr-2009</v>
          </cell>
          <cell r="K398" t="str">
            <v>Apr-2009</v>
          </cell>
          <cell r="L398" t="str">
            <v>GF</v>
          </cell>
          <cell r="M398" t="str">
            <v>INVERTER</v>
          </cell>
          <cell r="N398" t="str">
            <v>PCS</v>
          </cell>
          <cell r="O398">
            <v>89</v>
          </cell>
          <cell r="P398">
            <v>72</v>
          </cell>
          <cell r="Q398" t="str">
            <v>FUJI OTHERS</v>
          </cell>
          <cell r="R398">
            <v>0</v>
          </cell>
          <cell r="S398">
            <v>72.463099999999997</v>
          </cell>
          <cell r="T398">
            <v>72.463099999999997</v>
          </cell>
          <cell r="U398">
            <v>1</v>
          </cell>
        </row>
        <row r="399">
          <cell r="A399" t="str">
            <v>ES2-24R-S-C</v>
          </cell>
          <cell r="B399" t="str">
            <v>GS090898</v>
          </cell>
          <cell r="C399">
            <v>4</v>
          </cell>
          <cell r="D399" t="str">
            <v>GI092015</v>
          </cell>
          <cell r="E399">
            <v>20090430</v>
          </cell>
          <cell r="F399" t="str">
            <v>7848</v>
          </cell>
          <cell r="G399" t="str">
            <v>LM LIFTMATERIAL GMBH</v>
          </cell>
          <cell r="H399" t="str">
            <v>STOCK SALES</v>
          </cell>
          <cell r="I399">
            <v>116</v>
          </cell>
          <cell r="J399" t="str">
            <v>Apr-2009</v>
          </cell>
          <cell r="K399" t="str">
            <v>Apr-2009</v>
          </cell>
          <cell r="L399" t="str">
            <v>GF</v>
          </cell>
          <cell r="M399" t="str">
            <v>INVERTER</v>
          </cell>
          <cell r="N399" t="str">
            <v>PCS</v>
          </cell>
          <cell r="O399">
            <v>89</v>
          </cell>
          <cell r="P399">
            <v>72</v>
          </cell>
          <cell r="Q399" t="str">
            <v>FUJI OTHERS</v>
          </cell>
          <cell r="R399">
            <v>0</v>
          </cell>
          <cell r="S399">
            <v>72.463099999999997</v>
          </cell>
          <cell r="T399">
            <v>72.463099999999997</v>
          </cell>
          <cell r="U399">
            <v>1</v>
          </cell>
        </row>
        <row r="400">
          <cell r="A400" t="str">
            <v>ES2-24R-S-C</v>
          </cell>
          <cell r="B400" t="str">
            <v>GS090572</v>
          </cell>
          <cell r="C400">
            <v>5</v>
          </cell>
          <cell r="D400" t="str">
            <v>GI092020</v>
          </cell>
          <cell r="E400">
            <v>20090430</v>
          </cell>
          <cell r="F400" t="str">
            <v>7848</v>
          </cell>
          <cell r="G400" t="str">
            <v>LM LIFTMATERIAL GMBH</v>
          </cell>
          <cell r="H400" t="str">
            <v>STOCK SALES</v>
          </cell>
          <cell r="I400">
            <v>115</v>
          </cell>
          <cell r="J400" t="str">
            <v>Apr-2009</v>
          </cell>
          <cell r="K400" t="str">
            <v>Apr-2009</v>
          </cell>
          <cell r="L400" t="str">
            <v>GF</v>
          </cell>
          <cell r="M400" t="str">
            <v>INVERTER</v>
          </cell>
          <cell r="N400" t="str">
            <v>PCS</v>
          </cell>
          <cell r="O400">
            <v>89</v>
          </cell>
          <cell r="P400">
            <v>72</v>
          </cell>
          <cell r="Q400" t="str">
            <v>FUJI OTHERS</v>
          </cell>
          <cell r="R400">
            <v>0</v>
          </cell>
          <cell r="S400">
            <v>72.463099999999997</v>
          </cell>
          <cell r="T400">
            <v>72.463099999999997</v>
          </cell>
          <cell r="U400">
            <v>1</v>
          </cell>
        </row>
        <row r="401">
          <cell r="A401" t="str">
            <v>ES3-18R-S-N</v>
          </cell>
          <cell r="B401" t="str">
            <v>GS091549</v>
          </cell>
          <cell r="C401">
            <v>18</v>
          </cell>
          <cell r="D401" t="str">
            <v>GI092043</v>
          </cell>
          <cell r="E401">
            <v>20090430</v>
          </cell>
          <cell r="F401" t="str">
            <v>4042</v>
          </cell>
          <cell r="G401" t="str">
            <v>INTERNATIONAL LIFT EQUIPMENT LIMITED</v>
          </cell>
          <cell r="H401" t="str">
            <v>STOCK SALES</v>
          </cell>
          <cell r="I401">
            <v>3</v>
          </cell>
          <cell r="J401" t="str">
            <v>Apr-2009</v>
          </cell>
          <cell r="K401" t="str">
            <v>Apr-2009</v>
          </cell>
          <cell r="L401" t="str">
            <v>GF</v>
          </cell>
          <cell r="M401" t="str">
            <v>INVERTER</v>
          </cell>
          <cell r="N401" t="str">
            <v>PCS</v>
          </cell>
          <cell r="O401">
            <v>8</v>
          </cell>
          <cell r="P401">
            <v>94</v>
          </cell>
          <cell r="Q401" t="str">
            <v>FUJI OTHERS</v>
          </cell>
          <cell r="R401">
            <v>0</v>
          </cell>
          <cell r="S401">
            <v>94.462000000000003</v>
          </cell>
          <cell r="T401">
            <v>94.462000000000003</v>
          </cell>
          <cell r="U401">
            <v>1</v>
          </cell>
        </row>
        <row r="402">
          <cell r="A402" t="str">
            <v>ESH-68R-S-C</v>
          </cell>
          <cell r="B402" t="str">
            <v>GS091287</v>
          </cell>
          <cell r="C402">
            <v>3</v>
          </cell>
          <cell r="D402" t="str">
            <v>GI091616</v>
          </cell>
          <cell r="E402">
            <v>20090407</v>
          </cell>
          <cell r="F402" t="str">
            <v>7860</v>
          </cell>
          <cell r="G402" t="str">
            <v>ORION AUFZUGSDIENST U. ELEKTROANLAGEN</v>
          </cell>
          <cell r="H402" t="str">
            <v>STOCK SALES</v>
          </cell>
          <cell r="I402">
            <v>9</v>
          </cell>
          <cell r="J402" t="str">
            <v>Apr-2009</v>
          </cell>
          <cell r="K402" t="str">
            <v>Apr-2009</v>
          </cell>
          <cell r="L402" t="str">
            <v>GF</v>
          </cell>
          <cell r="M402" t="str">
            <v>INVERTER</v>
          </cell>
          <cell r="N402" t="str">
            <v>PCS</v>
          </cell>
          <cell r="O402">
            <v>10</v>
          </cell>
          <cell r="P402">
            <v>26</v>
          </cell>
          <cell r="Q402" t="str">
            <v>FUJI OTHERS</v>
          </cell>
          <cell r="R402">
            <v>0</v>
          </cell>
          <cell r="S402">
            <v>26.019400000000001</v>
          </cell>
          <cell r="T402">
            <v>26.019400000000001</v>
          </cell>
          <cell r="U402">
            <v>1</v>
          </cell>
        </row>
        <row r="403">
          <cell r="A403" t="str">
            <v>ESH-68R-S-N</v>
          </cell>
          <cell r="B403" t="str">
            <v>GS090811</v>
          </cell>
          <cell r="C403">
            <v>7</v>
          </cell>
          <cell r="D403" t="str">
            <v>GI091661</v>
          </cell>
          <cell r="E403">
            <v>20090409</v>
          </cell>
          <cell r="F403" t="str">
            <v>7860</v>
          </cell>
          <cell r="G403" t="str">
            <v>ORION AUFZUGSDIENST U. ELEKTROANLAGEN</v>
          </cell>
          <cell r="H403" t="str">
            <v>STOCK SALES</v>
          </cell>
          <cell r="I403">
            <v>20</v>
          </cell>
          <cell r="J403" t="str">
            <v>Apr-2009</v>
          </cell>
          <cell r="K403" t="str">
            <v>Apr-2009</v>
          </cell>
          <cell r="L403" t="str">
            <v>GF</v>
          </cell>
          <cell r="M403" t="str">
            <v>INVERTER</v>
          </cell>
          <cell r="N403" t="str">
            <v>PCS</v>
          </cell>
          <cell r="O403">
            <v>21</v>
          </cell>
          <cell r="P403">
            <v>27</v>
          </cell>
          <cell r="Q403" t="str">
            <v>FUJI OTHERS</v>
          </cell>
          <cell r="R403">
            <v>0</v>
          </cell>
          <cell r="S403">
            <v>26.5</v>
          </cell>
          <cell r="T403">
            <v>26.5</v>
          </cell>
          <cell r="U403">
            <v>1</v>
          </cell>
        </row>
        <row r="404">
          <cell r="A404" t="str">
            <v>EST-100R-S-N</v>
          </cell>
          <cell r="B404" t="str">
            <v>GS091315</v>
          </cell>
          <cell r="C404">
            <v>3</v>
          </cell>
          <cell r="D404" t="str">
            <v>GI091641</v>
          </cell>
          <cell r="E404">
            <v>20090409</v>
          </cell>
          <cell r="F404" t="str">
            <v>7992</v>
          </cell>
          <cell r="G404" t="str">
            <v>JOHANN SCHUM AUFZUGTECHNIK GMBH</v>
          </cell>
          <cell r="H404" t="str">
            <v>STOCK SALES</v>
          </cell>
          <cell r="I404">
            <v>15</v>
          </cell>
          <cell r="J404" t="str">
            <v>Apr-2009</v>
          </cell>
          <cell r="K404" t="str">
            <v>Apr-2009</v>
          </cell>
          <cell r="L404" t="str">
            <v>GF</v>
          </cell>
          <cell r="M404" t="str">
            <v>INVERTER</v>
          </cell>
          <cell r="N404" t="str">
            <v>PCS</v>
          </cell>
          <cell r="O404">
            <v>17</v>
          </cell>
          <cell r="P404">
            <v>32</v>
          </cell>
          <cell r="Q404" t="str">
            <v>FUJI OTHERS</v>
          </cell>
          <cell r="R404">
            <v>0</v>
          </cell>
          <cell r="S404">
            <v>32.700000000000003</v>
          </cell>
          <cell r="T404">
            <v>65.400000000000006</v>
          </cell>
          <cell r="U404">
            <v>2</v>
          </cell>
        </row>
        <row r="405">
          <cell r="A405" t="str">
            <v>EST-100R-S-N</v>
          </cell>
          <cell r="B405" t="str">
            <v>GS091431</v>
          </cell>
          <cell r="C405">
            <v>5</v>
          </cell>
          <cell r="D405" t="str">
            <v>GI091856</v>
          </cell>
          <cell r="E405">
            <v>20090427</v>
          </cell>
          <cell r="F405" t="str">
            <v>7959</v>
          </cell>
          <cell r="G405" t="str">
            <v>ADVANCED SYSTEMS BALTIC OU</v>
          </cell>
          <cell r="H405" t="str">
            <v>STOCK SALES</v>
          </cell>
          <cell r="I405">
            <v>25</v>
          </cell>
          <cell r="J405" t="str">
            <v>Apr-2009</v>
          </cell>
          <cell r="K405" t="str">
            <v>Apr-2009</v>
          </cell>
          <cell r="L405" t="str">
            <v>GF</v>
          </cell>
          <cell r="M405" t="str">
            <v>INVERTER</v>
          </cell>
          <cell r="N405" t="str">
            <v>PCS</v>
          </cell>
          <cell r="O405">
            <v>17</v>
          </cell>
          <cell r="P405">
            <v>32</v>
          </cell>
          <cell r="Q405" t="str">
            <v>FUJI OTHERS</v>
          </cell>
          <cell r="R405">
            <v>0</v>
          </cell>
          <cell r="S405">
            <v>32.262500000000003</v>
          </cell>
          <cell r="T405">
            <v>483.9375</v>
          </cell>
          <cell r="U405">
            <v>15</v>
          </cell>
        </row>
        <row r="406">
          <cell r="A406" t="str">
            <v>EST-100R-S-N</v>
          </cell>
          <cell r="B406" t="str">
            <v>GS091431</v>
          </cell>
          <cell r="C406">
            <v>5</v>
          </cell>
          <cell r="D406" t="str">
            <v>GI091906</v>
          </cell>
          <cell r="E406">
            <v>20090429</v>
          </cell>
          <cell r="F406" t="str">
            <v>7959</v>
          </cell>
          <cell r="G406" t="str">
            <v>ADVANCED SYSTEMS BALTIC OU</v>
          </cell>
          <cell r="H406" t="str">
            <v>STOCK SALES</v>
          </cell>
          <cell r="I406">
            <v>20</v>
          </cell>
          <cell r="J406" t="str">
            <v>Apr-2009</v>
          </cell>
          <cell r="K406" t="str">
            <v>Apr-2009</v>
          </cell>
          <cell r="L406" t="str">
            <v>GF</v>
          </cell>
          <cell r="M406" t="str">
            <v>INVERTER</v>
          </cell>
          <cell r="N406" t="str">
            <v>PCS</v>
          </cell>
          <cell r="O406">
            <v>17</v>
          </cell>
          <cell r="P406">
            <v>32</v>
          </cell>
          <cell r="Q406" t="str">
            <v>FUJI OTHERS</v>
          </cell>
          <cell r="R406">
            <v>0</v>
          </cell>
          <cell r="S406">
            <v>32.262500000000003</v>
          </cell>
          <cell r="T406">
            <v>161.3125</v>
          </cell>
          <cell r="U406">
            <v>5</v>
          </cell>
        </row>
        <row r="407">
          <cell r="A407" t="str">
            <v>EST-47R-S-N</v>
          </cell>
          <cell r="B407" t="str">
            <v>GS090482</v>
          </cell>
          <cell r="C407">
            <v>10</v>
          </cell>
          <cell r="D407" t="str">
            <v>GI091612</v>
          </cell>
          <cell r="E407">
            <v>20090408</v>
          </cell>
          <cell r="F407" t="str">
            <v>7943</v>
          </cell>
          <cell r="G407" t="str">
            <v>MAKLIFT-SKOPJE</v>
          </cell>
          <cell r="H407" t="str">
            <v>STOCK SALES</v>
          </cell>
          <cell r="I407">
            <v>112</v>
          </cell>
          <cell r="J407" t="str">
            <v>Apr-2009</v>
          </cell>
          <cell r="K407" t="str">
            <v>Apr-2009</v>
          </cell>
          <cell r="L407" t="str">
            <v>GF</v>
          </cell>
          <cell r="M407" t="str">
            <v>INVERTER</v>
          </cell>
          <cell r="N407" t="str">
            <v>PCS</v>
          </cell>
          <cell r="O407">
            <v>113</v>
          </cell>
          <cell r="P407">
            <v>39</v>
          </cell>
          <cell r="Q407" t="str">
            <v>FUJI OTHERS</v>
          </cell>
          <cell r="R407">
            <v>0</v>
          </cell>
          <cell r="S407">
            <v>39.042099999999998</v>
          </cell>
          <cell r="T407">
            <v>39.042099999999998</v>
          </cell>
          <cell r="U407">
            <v>1</v>
          </cell>
        </row>
        <row r="408">
          <cell r="A408" t="str">
            <v>EST-47R-S-N</v>
          </cell>
          <cell r="B408" t="str">
            <v>GS091329</v>
          </cell>
          <cell r="C408">
            <v>8</v>
          </cell>
          <cell r="D408" t="str">
            <v>GI091652</v>
          </cell>
          <cell r="E408">
            <v>20090408</v>
          </cell>
          <cell r="F408" t="str">
            <v>7760</v>
          </cell>
          <cell r="G408" t="str">
            <v>BIMEX SRL</v>
          </cell>
          <cell r="H408" t="str">
            <v>STOCK SALES</v>
          </cell>
          <cell r="I408">
            <v>108</v>
          </cell>
          <cell r="J408" t="str">
            <v>Apr-2009</v>
          </cell>
          <cell r="K408" t="str">
            <v>Apr-2009</v>
          </cell>
          <cell r="L408" t="str">
            <v>GF</v>
          </cell>
          <cell r="M408" t="str">
            <v>INVERTER</v>
          </cell>
          <cell r="N408" t="str">
            <v>PCS</v>
          </cell>
          <cell r="O408">
            <v>113</v>
          </cell>
          <cell r="P408">
            <v>39</v>
          </cell>
          <cell r="Q408" t="str">
            <v>FUJI OTHERS</v>
          </cell>
          <cell r="R408">
            <v>0</v>
          </cell>
          <cell r="S408">
            <v>39.042099999999998</v>
          </cell>
          <cell r="T408">
            <v>156.16839999999999</v>
          </cell>
          <cell r="U408">
            <v>4</v>
          </cell>
        </row>
        <row r="409">
          <cell r="A409" t="str">
            <v>EST-47R-S-N</v>
          </cell>
          <cell r="B409" t="str">
            <v>GS090784</v>
          </cell>
          <cell r="C409">
            <v>8</v>
          </cell>
          <cell r="D409" t="str">
            <v>GI091448</v>
          </cell>
          <cell r="E409">
            <v>20090410</v>
          </cell>
          <cell r="F409" t="str">
            <v>4032</v>
          </cell>
          <cell r="G409" t="str">
            <v>MCCGROUP COMPLEX</v>
          </cell>
          <cell r="H409" t="str">
            <v>STOCK SALES</v>
          </cell>
          <cell r="I409">
            <v>107</v>
          </cell>
          <cell r="J409" t="str">
            <v>Apr-2009</v>
          </cell>
          <cell r="K409" t="str">
            <v>Apr-2009</v>
          </cell>
          <cell r="L409" t="str">
            <v>GF</v>
          </cell>
          <cell r="M409" t="str">
            <v>INVERTER</v>
          </cell>
          <cell r="N409" t="str">
            <v>PCS</v>
          </cell>
          <cell r="O409">
            <v>113</v>
          </cell>
          <cell r="P409">
            <v>39</v>
          </cell>
          <cell r="Q409" t="str">
            <v>FUJI OTHERS</v>
          </cell>
          <cell r="R409">
            <v>0</v>
          </cell>
          <cell r="S409">
            <v>39.042099999999998</v>
          </cell>
          <cell r="T409">
            <v>39.042099999999998</v>
          </cell>
          <cell r="U409">
            <v>1</v>
          </cell>
        </row>
        <row r="410">
          <cell r="A410" t="str">
            <v>EST-47R-S-N</v>
          </cell>
          <cell r="B410" t="str">
            <v>GS091406</v>
          </cell>
          <cell r="C410">
            <v>3</v>
          </cell>
          <cell r="D410" t="str">
            <v>GI091749</v>
          </cell>
          <cell r="E410">
            <v>20090417</v>
          </cell>
          <cell r="F410" t="str">
            <v>4056</v>
          </cell>
          <cell r="G410" t="str">
            <v>VEGA SRL</v>
          </cell>
          <cell r="H410" t="str">
            <v>STOCK SALES</v>
          </cell>
          <cell r="I410">
            <v>106</v>
          </cell>
          <cell r="J410" t="str">
            <v>Apr-2009</v>
          </cell>
          <cell r="K410" t="str">
            <v>Apr-2009</v>
          </cell>
          <cell r="L410" t="str">
            <v>GF</v>
          </cell>
          <cell r="M410" t="str">
            <v>INVERTER</v>
          </cell>
          <cell r="N410" t="str">
            <v>PCS</v>
          </cell>
          <cell r="O410">
            <v>113</v>
          </cell>
          <cell r="P410">
            <v>39</v>
          </cell>
          <cell r="Q410" t="str">
            <v>FUJI OTHERS</v>
          </cell>
          <cell r="R410">
            <v>0</v>
          </cell>
          <cell r="S410">
            <v>39.042099999999998</v>
          </cell>
          <cell r="T410">
            <v>39.042099999999998</v>
          </cell>
          <cell r="U410">
            <v>1</v>
          </cell>
        </row>
        <row r="411">
          <cell r="A411" t="str">
            <v>EST-47R-S-N</v>
          </cell>
          <cell r="B411" t="str">
            <v>GS091387</v>
          </cell>
          <cell r="C411">
            <v>3</v>
          </cell>
          <cell r="D411" t="str">
            <v>GI091746</v>
          </cell>
          <cell r="E411">
            <v>20090417</v>
          </cell>
          <cell r="F411" t="str">
            <v>7259</v>
          </cell>
          <cell r="G411" t="str">
            <v>SEA SYSTEMS S.R.L.</v>
          </cell>
          <cell r="H411" t="str">
            <v>STOCK SALES</v>
          </cell>
          <cell r="I411">
            <v>105</v>
          </cell>
          <cell r="J411" t="str">
            <v>Apr-2009</v>
          </cell>
          <cell r="K411" t="str">
            <v>Apr-2009</v>
          </cell>
          <cell r="L411" t="str">
            <v>GF</v>
          </cell>
          <cell r="M411" t="str">
            <v>INVERTER</v>
          </cell>
          <cell r="N411" t="str">
            <v>PCS</v>
          </cell>
          <cell r="O411">
            <v>113</v>
          </cell>
          <cell r="P411">
            <v>39</v>
          </cell>
          <cell r="Q411" t="str">
            <v>FUJI OTHERS</v>
          </cell>
          <cell r="R411">
            <v>0</v>
          </cell>
          <cell r="S411">
            <v>39.042099999999998</v>
          </cell>
          <cell r="T411">
            <v>39.042099999999998</v>
          </cell>
          <cell r="U411">
            <v>1</v>
          </cell>
        </row>
        <row r="412">
          <cell r="A412" t="str">
            <v>EST-47R-S-N</v>
          </cell>
          <cell r="B412" t="str">
            <v>GS091425</v>
          </cell>
          <cell r="C412">
            <v>6</v>
          </cell>
          <cell r="D412" t="str">
            <v>GI091769</v>
          </cell>
          <cell r="E412">
            <v>20090420</v>
          </cell>
          <cell r="F412" t="str">
            <v>7489</v>
          </cell>
          <cell r="G412" t="str">
            <v>ALPHA MOTION S. A.</v>
          </cell>
          <cell r="H412" t="str">
            <v>STOCK SALES</v>
          </cell>
          <cell r="I412">
            <v>100</v>
          </cell>
          <cell r="J412" t="str">
            <v>Apr-2009</v>
          </cell>
          <cell r="K412" t="str">
            <v>Apr-2009</v>
          </cell>
          <cell r="L412" t="str">
            <v>GF</v>
          </cell>
          <cell r="M412" t="str">
            <v>INVERTER</v>
          </cell>
          <cell r="N412" t="str">
            <v>PCS</v>
          </cell>
          <cell r="O412">
            <v>113</v>
          </cell>
          <cell r="P412">
            <v>39</v>
          </cell>
          <cell r="Q412" t="str">
            <v>FUJI OTHERS</v>
          </cell>
          <cell r="R412">
            <v>0</v>
          </cell>
          <cell r="S412">
            <v>39.042099999999998</v>
          </cell>
          <cell r="T412">
            <v>195.2105</v>
          </cell>
          <cell r="U412">
            <v>5</v>
          </cell>
        </row>
        <row r="413">
          <cell r="A413" t="str">
            <v>G11-PPCB4-11</v>
          </cell>
          <cell r="B413" t="str">
            <v>GS091353</v>
          </cell>
          <cell r="C413">
            <v>1</v>
          </cell>
          <cell r="D413" t="str">
            <v>GI091686</v>
          </cell>
          <cell r="E413">
            <v>20090414</v>
          </cell>
          <cell r="F413" t="str">
            <v>1148</v>
          </cell>
          <cell r="G413" t="str">
            <v>VERMEIRE TRANSMISSIONS</v>
          </cell>
          <cell r="H413" t="str">
            <v>STOCK SALES</v>
          </cell>
          <cell r="I413">
            <v>8</v>
          </cell>
          <cell r="J413" t="str">
            <v>Apr-2009</v>
          </cell>
          <cell r="K413" t="str">
            <v>Apr-2009</v>
          </cell>
          <cell r="L413" t="str">
            <v>GF</v>
          </cell>
          <cell r="M413" t="str">
            <v>INVERTER</v>
          </cell>
          <cell r="N413" t="str">
            <v>PCS</v>
          </cell>
          <cell r="O413">
            <v>9</v>
          </cell>
          <cell r="P413">
            <v>76</v>
          </cell>
          <cell r="Q413" t="str">
            <v>FUJI OTHERS</v>
          </cell>
          <cell r="R413">
            <v>0</v>
          </cell>
          <cell r="S413">
            <v>75.067300000000003</v>
          </cell>
          <cell r="T413">
            <v>75.067300000000003</v>
          </cell>
          <cell r="U413">
            <v>1</v>
          </cell>
        </row>
        <row r="414">
          <cell r="A414" t="str">
            <v>HF200537</v>
          </cell>
          <cell r="B414" t="str">
            <v>GS090393</v>
          </cell>
          <cell r="C414">
            <v>1</v>
          </cell>
          <cell r="D414" t="str">
            <v>GI091822</v>
          </cell>
          <cell r="E414">
            <v>20090422</v>
          </cell>
          <cell r="F414" t="str">
            <v>1707</v>
          </cell>
          <cell r="G414" t="str">
            <v>IMO PRECISION CONTROL LTD</v>
          </cell>
          <cell r="H414" t="str">
            <v>STOCK SALES</v>
          </cell>
          <cell r="I414">
            <v>0</v>
          </cell>
          <cell r="J414" t="str">
            <v>Apr-2009</v>
          </cell>
          <cell r="K414" t="str">
            <v>Apr-2009</v>
          </cell>
          <cell r="L414" t="str">
            <v>GF</v>
          </cell>
          <cell r="M414" t="str">
            <v>INVERTER</v>
          </cell>
          <cell r="N414" t="str">
            <v>PCS</v>
          </cell>
          <cell r="O414">
            <v>0</v>
          </cell>
          <cell r="P414">
            <v>41</v>
          </cell>
          <cell r="Q414" t="str">
            <v>FUJI OTHERS</v>
          </cell>
          <cell r="R414">
            <v>0</v>
          </cell>
          <cell r="S414">
            <v>41.18</v>
          </cell>
          <cell r="T414">
            <v>41.18</v>
          </cell>
          <cell r="U414">
            <v>1</v>
          </cell>
        </row>
        <row r="415">
          <cell r="A415" t="str">
            <v>HF3225519</v>
          </cell>
          <cell r="B415" t="str">
            <v>GS090393</v>
          </cell>
          <cell r="C415">
            <v>2</v>
          </cell>
          <cell r="D415" t="str">
            <v>GI091822</v>
          </cell>
          <cell r="E415">
            <v>20090422</v>
          </cell>
          <cell r="F415" t="str">
            <v>1707</v>
          </cell>
          <cell r="G415" t="str">
            <v>IMO PRECISION CONTROL LTD</v>
          </cell>
          <cell r="H415" t="str">
            <v>STOCK SALES</v>
          </cell>
          <cell r="I415">
            <v>0</v>
          </cell>
          <cell r="J415" t="str">
            <v>Apr-2009</v>
          </cell>
          <cell r="K415" t="str">
            <v>Apr-2009</v>
          </cell>
          <cell r="L415" t="str">
            <v>GF</v>
          </cell>
          <cell r="M415" t="str">
            <v>INVERTER</v>
          </cell>
          <cell r="N415" t="str">
            <v>PCS</v>
          </cell>
          <cell r="O415">
            <v>0</v>
          </cell>
          <cell r="P415">
            <v>84</v>
          </cell>
          <cell r="Q415" t="str">
            <v>FUJI OTHERS</v>
          </cell>
          <cell r="R415">
            <v>0</v>
          </cell>
          <cell r="S415">
            <v>84.31</v>
          </cell>
          <cell r="T415">
            <v>84.31</v>
          </cell>
          <cell r="U415">
            <v>1</v>
          </cell>
        </row>
        <row r="416">
          <cell r="A416" t="str">
            <v>HF467058</v>
          </cell>
          <cell r="B416" t="str">
            <v>GS090393</v>
          </cell>
          <cell r="C416">
            <v>3</v>
          </cell>
          <cell r="D416" t="str">
            <v>GI091822</v>
          </cell>
          <cell r="E416">
            <v>20090422</v>
          </cell>
          <cell r="F416" t="str">
            <v>1707</v>
          </cell>
          <cell r="G416" t="str">
            <v>IMO PRECISION CONTROL LTD</v>
          </cell>
          <cell r="H416" t="str">
            <v>STOCK SALES</v>
          </cell>
          <cell r="I416">
            <v>0</v>
          </cell>
          <cell r="J416" t="str">
            <v>Apr-2009</v>
          </cell>
          <cell r="K416" t="str">
            <v>Apr-2009</v>
          </cell>
          <cell r="L416" t="str">
            <v>GF</v>
          </cell>
          <cell r="M416" t="str">
            <v>INVERTER</v>
          </cell>
          <cell r="N416" t="str">
            <v>PCS</v>
          </cell>
          <cell r="O416">
            <v>0</v>
          </cell>
          <cell r="P416">
            <v>76</v>
          </cell>
          <cell r="Q416" t="str">
            <v>FUJI OTHERS</v>
          </cell>
          <cell r="R416">
            <v>0</v>
          </cell>
          <cell r="S416">
            <v>76.47</v>
          </cell>
          <cell r="T416">
            <v>76.47</v>
          </cell>
          <cell r="U416">
            <v>1</v>
          </cell>
        </row>
        <row r="417">
          <cell r="A417" t="str">
            <v>MMF-09B24DH-RCB</v>
          </cell>
          <cell r="B417" t="str">
            <v>GS091313</v>
          </cell>
          <cell r="C417">
            <v>1</v>
          </cell>
          <cell r="D417" t="str">
            <v>GI091636</v>
          </cell>
          <cell r="E417">
            <v>20090408</v>
          </cell>
          <cell r="F417" t="str">
            <v>1707</v>
          </cell>
          <cell r="G417" t="str">
            <v>IMO PRECISION CONTROL LTD</v>
          </cell>
          <cell r="H417" t="str">
            <v>STOCK SALES</v>
          </cell>
          <cell r="I417">
            <v>14</v>
          </cell>
          <cell r="J417" t="str">
            <v>Apr-2009</v>
          </cell>
          <cell r="K417" t="str">
            <v>Apr-2009</v>
          </cell>
          <cell r="L417" t="str">
            <v>GF</v>
          </cell>
          <cell r="M417" t="str">
            <v>INVERTER</v>
          </cell>
          <cell r="N417" t="str">
            <v>PCS</v>
          </cell>
          <cell r="O417">
            <v>18</v>
          </cell>
          <cell r="P417">
            <v>7</v>
          </cell>
          <cell r="Q417" t="str">
            <v>FUJI OTHERS</v>
          </cell>
          <cell r="R417">
            <v>0</v>
          </cell>
          <cell r="S417">
            <v>6.6315</v>
          </cell>
          <cell r="T417">
            <v>26.526</v>
          </cell>
          <cell r="U417">
            <v>4</v>
          </cell>
        </row>
        <row r="418">
          <cell r="A418" t="str">
            <v>MMF-09D24TS-RM9</v>
          </cell>
          <cell r="B418" t="str">
            <v>GS091333</v>
          </cell>
          <cell r="C418">
            <v>2</v>
          </cell>
          <cell r="D418" t="str">
            <v>GI091651</v>
          </cell>
          <cell r="E418">
            <v>20090409</v>
          </cell>
          <cell r="F418" t="str">
            <v>7489</v>
          </cell>
          <cell r="G418" t="str">
            <v>ALPHA MOTION S. A.</v>
          </cell>
          <cell r="H418" t="str">
            <v>STOCK SALES</v>
          </cell>
          <cell r="I418">
            <v>27</v>
          </cell>
          <cell r="J418" t="str">
            <v>Apr-2009</v>
          </cell>
          <cell r="K418" t="str">
            <v>Apr-2009</v>
          </cell>
          <cell r="L418" t="str">
            <v>GF</v>
          </cell>
          <cell r="M418" t="str">
            <v>INVERTER</v>
          </cell>
          <cell r="N418" t="str">
            <v>PCS</v>
          </cell>
          <cell r="O418">
            <v>29</v>
          </cell>
          <cell r="P418">
            <v>9</v>
          </cell>
          <cell r="Q418" t="str">
            <v>FUJI OTHERS</v>
          </cell>
          <cell r="R418">
            <v>0</v>
          </cell>
          <cell r="S418">
            <v>9.1199999999999992</v>
          </cell>
          <cell r="T418">
            <v>18.239999999999998</v>
          </cell>
          <cell r="U418">
            <v>2</v>
          </cell>
        </row>
        <row r="419">
          <cell r="A419" t="str">
            <v>MMF-09D24TS-RM9</v>
          </cell>
          <cell r="B419" t="str">
            <v>GS091468</v>
          </cell>
          <cell r="C419">
            <v>1</v>
          </cell>
          <cell r="D419" t="str">
            <v>GI091816</v>
          </cell>
          <cell r="E419">
            <v>20090421</v>
          </cell>
          <cell r="F419" t="str">
            <v>1148</v>
          </cell>
          <cell r="G419" t="str">
            <v>VERMEIRE TRANSMISSIONS</v>
          </cell>
          <cell r="H419" t="str">
            <v>STOCK SALES</v>
          </cell>
          <cell r="I419">
            <v>25</v>
          </cell>
          <cell r="J419" t="str">
            <v>Apr-2009</v>
          </cell>
          <cell r="K419" t="str">
            <v>Apr-2009</v>
          </cell>
          <cell r="L419" t="str">
            <v>GF</v>
          </cell>
          <cell r="M419" t="str">
            <v>INVERTER</v>
          </cell>
          <cell r="N419" t="str">
            <v>PCS</v>
          </cell>
          <cell r="O419">
            <v>29</v>
          </cell>
          <cell r="P419">
            <v>9</v>
          </cell>
          <cell r="Q419" t="str">
            <v>FUJI OTHERS</v>
          </cell>
          <cell r="R419">
            <v>0</v>
          </cell>
          <cell r="S419">
            <v>9.1199999999999992</v>
          </cell>
          <cell r="T419">
            <v>18.239999999999998</v>
          </cell>
          <cell r="U419">
            <v>2</v>
          </cell>
        </row>
        <row r="420">
          <cell r="A420" t="str">
            <v>OPC-G11S-AIO</v>
          </cell>
          <cell r="B420" t="str">
            <v>GS090596</v>
          </cell>
          <cell r="C420">
            <v>18</v>
          </cell>
          <cell r="D420" t="str">
            <v>GI091625</v>
          </cell>
          <cell r="E420">
            <v>20090408</v>
          </cell>
          <cell r="F420" t="str">
            <v>7095</v>
          </cell>
          <cell r="G420" t="str">
            <v>FUJI ELECTRIC FRANCE S.A.</v>
          </cell>
          <cell r="H420" t="str">
            <v>STOCK SALES</v>
          </cell>
          <cell r="I420">
            <v>2</v>
          </cell>
          <cell r="J420" t="str">
            <v>Apr-2009</v>
          </cell>
          <cell r="K420" t="str">
            <v>Apr-2009</v>
          </cell>
          <cell r="L420" t="str">
            <v>GF</v>
          </cell>
          <cell r="M420" t="str">
            <v>INVERTER</v>
          </cell>
          <cell r="N420" t="str">
            <v>PCS</v>
          </cell>
          <cell r="O420">
            <v>2</v>
          </cell>
          <cell r="P420">
            <v>112</v>
          </cell>
          <cell r="Q420" t="str">
            <v>FUJI OTHERS</v>
          </cell>
          <cell r="R420">
            <v>0</v>
          </cell>
          <cell r="S420">
            <v>111.92</v>
          </cell>
          <cell r="T420">
            <v>895.36</v>
          </cell>
          <cell r="U420">
            <v>8</v>
          </cell>
        </row>
        <row r="421">
          <cell r="A421" t="str">
            <v>OPC-G11S-PG</v>
          </cell>
          <cell r="B421" t="str">
            <v>GS091379</v>
          </cell>
          <cell r="C421">
            <v>1</v>
          </cell>
          <cell r="D421" t="str">
            <v>GI091703</v>
          </cell>
          <cell r="E421">
            <v>20090415</v>
          </cell>
          <cell r="F421" t="str">
            <v>4380</v>
          </cell>
          <cell r="G421" t="str">
            <v>AMTEK,  SPOL. S R.0.</v>
          </cell>
          <cell r="H421" t="str">
            <v>STOCK SALES</v>
          </cell>
          <cell r="I421">
            <v>340</v>
          </cell>
          <cell r="J421" t="str">
            <v>Apr-2009</v>
          </cell>
          <cell r="K421" t="str">
            <v>Apr-2009</v>
          </cell>
          <cell r="L421" t="str">
            <v>GF</v>
          </cell>
          <cell r="M421" t="str">
            <v>INVERTER</v>
          </cell>
          <cell r="N421" t="str">
            <v>PCS</v>
          </cell>
          <cell r="O421">
            <v>341</v>
          </cell>
          <cell r="P421">
            <v>58</v>
          </cell>
          <cell r="Q421" t="str">
            <v>FUJI OTHERS</v>
          </cell>
          <cell r="R421">
            <v>0</v>
          </cell>
          <cell r="S421">
            <v>58.025700000000001</v>
          </cell>
          <cell r="T421">
            <v>58.025700000000001</v>
          </cell>
          <cell r="U421">
            <v>1</v>
          </cell>
        </row>
        <row r="422">
          <cell r="A422" t="str">
            <v>OPC-G11S-PG</v>
          </cell>
          <cell r="B422" t="str">
            <v>GS091400</v>
          </cell>
          <cell r="C422">
            <v>4</v>
          </cell>
          <cell r="D422" t="str">
            <v>GI091738</v>
          </cell>
          <cell r="E422">
            <v>20090417</v>
          </cell>
          <cell r="F422" t="str">
            <v>4380</v>
          </cell>
          <cell r="G422" t="str">
            <v>AMTEK,  SPOL. S R.0.</v>
          </cell>
          <cell r="H422" t="str">
            <v>STOCK SALES</v>
          </cell>
          <cell r="I422">
            <v>338</v>
          </cell>
          <cell r="J422" t="str">
            <v>Apr-2009</v>
          </cell>
          <cell r="K422" t="str">
            <v>Apr-2009</v>
          </cell>
          <cell r="L422" t="str">
            <v>GF</v>
          </cell>
          <cell r="M422" t="str">
            <v>INVERTER</v>
          </cell>
          <cell r="N422" t="str">
            <v>PCS</v>
          </cell>
          <cell r="O422">
            <v>341</v>
          </cell>
          <cell r="P422">
            <v>58</v>
          </cell>
          <cell r="Q422" t="str">
            <v>FUJI OTHERS</v>
          </cell>
          <cell r="R422">
            <v>0</v>
          </cell>
          <cell r="S422">
            <v>58.025700000000001</v>
          </cell>
          <cell r="T422">
            <v>116.0514</v>
          </cell>
          <cell r="U422">
            <v>2</v>
          </cell>
        </row>
        <row r="423">
          <cell r="A423" t="str">
            <v>OPC-G11S-PG</v>
          </cell>
          <cell r="B423" t="str">
            <v>GS091440</v>
          </cell>
          <cell r="C423">
            <v>4</v>
          </cell>
          <cell r="D423" t="str">
            <v>GI091781</v>
          </cell>
          <cell r="E423">
            <v>20090420</v>
          </cell>
          <cell r="F423" t="str">
            <v>4380</v>
          </cell>
          <cell r="G423" t="str">
            <v>AMTEK,  SPOL. S R.0.</v>
          </cell>
          <cell r="H423" t="str">
            <v>STOCK SALES</v>
          </cell>
          <cell r="I423">
            <v>333</v>
          </cell>
          <cell r="J423" t="str">
            <v>Apr-2009</v>
          </cell>
          <cell r="K423" t="str">
            <v>Apr-2009</v>
          </cell>
          <cell r="L423" t="str">
            <v>GF</v>
          </cell>
          <cell r="M423" t="str">
            <v>INVERTER</v>
          </cell>
          <cell r="N423" t="str">
            <v>PCS</v>
          </cell>
          <cell r="O423">
            <v>341</v>
          </cell>
          <cell r="P423">
            <v>58</v>
          </cell>
          <cell r="Q423" t="str">
            <v>FUJI OTHERS</v>
          </cell>
          <cell r="R423">
            <v>0</v>
          </cell>
          <cell r="S423">
            <v>58.025700000000001</v>
          </cell>
          <cell r="T423">
            <v>290.12850000000003</v>
          </cell>
          <cell r="U423">
            <v>5</v>
          </cell>
        </row>
        <row r="424">
          <cell r="A424" t="str">
            <v>OPC-G11S-PG2</v>
          </cell>
          <cell r="B424" t="str">
            <v>GS091192</v>
          </cell>
          <cell r="C424">
            <v>1</v>
          </cell>
          <cell r="D424" t="str">
            <v>GI091526</v>
          </cell>
          <cell r="E424">
            <v>20090401</v>
          </cell>
          <cell r="F424" t="str">
            <v>7511</v>
          </cell>
          <cell r="G424" t="str">
            <v>D.M.G. S.P.A.</v>
          </cell>
          <cell r="H424" t="str">
            <v>STOCK SALES</v>
          </cell>
          <cell r="I424">
            <v>178</v>
          </cell>
          <cell r="J424" t="str">
            <v>Apr-2009</v>
          </cell>
          <cell r="K424" t="str">
            <v>Apr-2009</v>
          </cell>
          <cell r="L424" t="str">
            <v>GF</v>
          </cell>
          <cell r="M424" t="str">
            <v>INVERTER</v>
          </cell>
          <cell r="N424" t="str">
            <v>PCS</v>
          </cell>
          <cell r="O424">
            <v>179</v>
          </cell>
          <cell r="P424">
            <v>65</v>
          </cell>
          <cell r="Q424" t="str">
            <v>FUJI OTHERS</v>
          </cell>
          <cell r="R424">
            <v>0</v>
          </cell>
          <cell r="S424">
            <v>64.56</v>
          </cell>
          <cell r="T424">
            <v>64.56</v>
          </cell>
          <cell r="U424">
            <v>1</v>
          </cell>
        </row>
        <row r="425">
          <cell r="A425" t="str">
            <v>OPC-G11S-PG2</v>
          </cell>
          <cell r="B425" t="str">
            <v>GS091445</v>
          </cell>
          <cell r="C425">
            <v>1</v>
          </cell>
          <cell r="D425" t="str">
            <v>GI091791</v>
          </cell>
          <cell r="E425">
            <v>20090420</v>
          </cell>
          <cell r="F425" t="str">
            <v>7274</v>
          </cell>
          <cell r="G425" t="str">
            <v>SAM GMBH</v>
          </cell>
          <cell r="H425" t="str">
            <v>STOCK SALES</v>
          </cell>
          <cell r="I425">
            <v>177</v>
          </cell>
          <cell r="J425" t="str">
            <v>Apr-2009</v>
          </cell>
          <cell r="K425" t="str">
            <v>Apr-2009</v>
          </cell>
          <cell r="L425" t="str">
            <v>GF</v>
          </cell>
          <cell r="M425" t="str">
            <v>INVERTER</v>
          </cell>
          <cell r="N425" t="str">
            <v>PCS</v>
          </cell>
          <cell r="O425">
            <v>179</v>
          </cell>
          <cell r="P425">
            <v>65</v>
          </cell>
          <cell r="Q425" t="str">
            <v>FUJI OTHERS</v>
          </cell>
          <cell r="R425">
            <v>0</v>
          </cell>
          <cell r="S425">
            <v>64.56</v>
          </cell>
          <cell r="T425">
            <v>64.56</v>
          </cell>
          <cell r="U425">
            <v>1</v>
          </cell>
        </row>
        <row r="426">
          <cell r="A426" t="str">
            <v>OPC-G11S-SY</v>
          </cell>
          <cell r="B426" t="str">
            <v>GS091522</v>
          </cell>
          <cell r="C426">
            <v>2</v>
          </cell>
          <cell r="D426" t="str">
            <v>GI091902</v>
          </cell>
          <cell r="E426">
            <v>20090428</v>
          </cell>
          <cell r="F426" t="str">
            <v>4540</v>
          </cell>
          <cell r="G426" t="str">
            <v>PETER ELECTRONIC GMBH &amp; CO. KG</v>
          </cell>
          <cell r="H426" t="str">
            <v>STOCK SALES</v>
          </cell>
          <cell r="I426">
            <v>14</v>
          </cell>
          <cell r="J426" t="str">
            <v>Apr-2009</v>
          </cell>
          <cell r="K426" t="str">
            <v>Apr-2009</v>
          </cell>
          <cell r="L426" t="str">
            <v>GF</v>
          </cell>
          <cell r="M426" t="str">
            <v>INVERTER</v>
          </cell>
          <cell r="N426" t="str">
            <v>PCS</v>
          </cell>
          <cell r="O426">
            <v>13</v>
          </cell>
          <cell r="P426">
            <v>129</v>
          </cell>
          <cell r="Q426" t="str">
            <v>FUJI OTHERS</v>
          </cell>
          <cell r="R426">
            <v>0</v>
          </cell>
          <cell r="S426">
            <v>129.38040000000001</v>
          </cell>
          <cell r="T426">
            <v>258.76080000000002</v>
          </cell>
          <cell r="U426">
            <v>2</v>
          </cell>
        </row>
        <row r="427">
          <cell r="A427" t="str">
            <v>OPC-LM1-IL</v>
          </cell>
          <cell r="B427" t="str">
            <v>GS090482</v>
          </cell>
          <cell r="C427">
            <v>3</v>
          </cell>
          <cell r="D427" t="str">
            <v>GI091612</v>
          </cell>
          <cell r="E427">
            <v>20090408</v>
          </cell>
          <cell r="F427" t="str">
            <v>7943</v>
          </cell>
          <cell r="G427" t="str">
            <v>MAKLIFT-SKOPJE</v>
          </cell>
          <cell r="H427" t="str">
            <v>STOCK SALES</v>
          </cell>
          <cell r="I427">
            <v>763</v>
          </cell>
          <cell r="J427" t="str">
            <v>Apr-2009</v>
          </cell>
          <cell r="K427" t="str">
            <v>Apr-2009</v>
          </cell>
          <cell r="L427" t="str">
            <v>GF</v>
          </cell>
          <cell r="M427" t="str">
            <v>INVERTER</v>
          </cell>
          <cell r="N427" t="str">
            <v>PCS</v>
          </cell>
          <cell r="O427">
            <v>764</v>
          </cell>
          <cell r="P427">
            <v>36</v>
          </cell>
          <cell r="Q427" t="str">
            <v>FUJI OTHERS</v>
          </cell>
          <cell r="R427">
            <v>0</v>
          </cell>
          <cell r="S427">
            <v>35.646000000000001</v>
          </cell>
          <cell r="T427">
            <v>35.646000000000001</v>
          </cell>
          <cell r="U427">
            <v>1</v>
          </cell>
        </row>
        <row r="428">
          <cell r="A428" t="str">
            <v>OPC-LM1-IL</v>
          </cell>
          <cell r="B428" t="str">
            <v>GS091238</v>
          </cell>
          <cell r="C428">
            <v>1</v>
          </cell>
          <cell r="D428" t="str">
            <v>GI091774</v>
          </cell>
          <cell r="E428">
            <v>20090420</v>
          </cell>
          <cell r="F428" t="str">
            <v>7712</v>
          </cell>
          <cell r="G428" t="str">
            <v>SODIMAS</v>
          </cell>
          <cell r="H428" t="str">
            <v>STOCK SALES</v>
          </cell>
          <cell r="I428">
            <v>757</v>
          </cell>
          <cell r="J428" t="str">
            <v>Apr-2009</v>
          </cell>
          <cell r="K428" t="str">
            <v>Apr-2009</v>
          </cell>
          <cell r="L428" t="str">
            <v>GF</v>
          </cell>
          <cell r="M428" t="str">
            <v>INVERTER</v>
          </cell>
          <cell r="N428" t="str">
            <v>PCS</v>
          </cell>
          <cell r="O428">
            <v>764</v>
          </cell>
          <cell r="P428">
            <v>36</v>
          </cell>
          <cell r="Q428" t="str">
            <v>FUJI OTHERS</v>
          </cell>
          <cell r="R428">
            <v>0</v>
          </cell>
          <cell r="S428">
            <v>35.646000000000001</v>
          </cell>
          <cell r="T428">
            <v>213.876</v>
          </cell>
          <cell r="U428">
            <v>6</v>
          </cell>
        </row>
        <row r="429">
          <cell r="A429" t="str">
            <v>OPC-LM1-IL</v>
          </cell>
          <cell r="B429" t="str">
            <v>GS091302</v>
          </cell>
          <cell r="C429">
            <v>1</v>
          </cell>
          <cell r="D429" t="str">
            <v>GI091875</v>
          </cell>
          <cell r="E429">
            <v>20090427</v>
          </cell>
          <cell r="F429" t="str">
            <v>7712</v>
          </cell>
          <cell r="G429" t="str">
            <v>SODIMAS</v>
          </cell>
          <cell r="H429" t="str">
            <v>STOCK SALES</v>
          </cell>
          <cell r="I429">
            <v>755</v>
          </cell>
          <cell r="J429" t="str">
            <v>Apr-2009</v>
          </cell>
          <cell r="K429" t="str">
            <v>Apr-2009</v>
          </cell>
          <cell r="L429" t="str">
            <v>GF</v>
          </cell>
          <cell r="M429" t="str">
            <v>INVERTER</v>
          </cell>
          <cell r="N429" t="str">
            <v>PCS</v>
          </cell>
          <cell r="O429">
            <v>764</v>
          </cell>
          <cell r="P429">
            <v>36</v>
          </cell>
          <cell r="Q429" t="str">
            <v>FUJI OTHERS</v>
          </cell>
          <cell r="R429">
            <v>0</v>
          </cell>
          <cell r="S429">
            <v>35.646000000000001</v>
          </cell>
          <cell r="T429">
            <v>71.292000000000002</v>
          </cell>
          <cell r="U429">
            <v>2</v>
          </cell>
        </row>
        <row r="430">
          <cell r="A430" t="str">
            <v>OPC-LM1-PP</v>
          </cell>
          <cell r="B430" t="str">
            <v>GS091218</v>
          </cell>
          <cell r="C430">
            <v>1</v>
          </cell>
          <cell r="D430" t="str">
            <v>GI091541</v>
          </cell>
          <cell r="E430">
            <v>20090402</v>
          </cell>
          <cell r="F430" t="str">
            <v>7489</v>
          </cell>
          <cell r="G430" t="str">
            <v>ALPHA MOTION S. A.</v>
          </cell>
          <cell r="H430" t="str">
            <v>STOCK SALES</v>
          </cell>
          <cell r="I430">
            <v>12</v>
          </cell>
          <cell r="J430" t="str">
            <v>Apr-2009</v>
          </cell>
          <cell r="K430" t="str">
            <v>Apr-2009</v>
          </cell>
          <cell r="L430" t="str">
            <v>GF</v>
          </cell>
          <cell r="M430" t="str">
            <v>INVERTER</v>
          </cell>
          <cell r="N430" t="str">
            <v>PCS</v>
          </cell>
          <cell r="O430">
            <v>27</v>
          </cell>
          <cell r="P430">
            <v>62</v>
          </cell>
          <cell r="Q430" t="str">
            <v>FUJI OTHERS</v>
          </cell>
          <cell r="R430">
            <v>0</v>
          </cell>
          <cell r="S430">
            <v>61.798499999999997</v>
          </cell>
          <cell r="T430">
            <v>926.97749999999996</v>
          </cell>
          <cell r="U430">
            <v>15</v>
          </cell>
        </row>
        <row r="431">
          <cell r="A431" t="str">
            <v>FRN30G1E-4E</v>
          </cell>
          <cell r="B431" t="str">
            <v>GS090160</v>
          </cell>
          <cell r="C431">
            <v>11</v>
          </cell>
          <cell r="D431" t="str">
            <v>GI091566</v>
          </cell>
          <cell r="E431">
            <v>20090403</v>
          </cell>
          <cell r="F431" t="str">
            <v>1301</v>
          </cell>
          <cell r="G431" t="str">
            <v>MVR - MOTORI, VENTILATORI, RIDUTTORI S.R.L.</v>
          </cell>
          <cell r="H431" t="str">
            <v>STOCK SALES</v>
          </cell>
          <cell r="I431">
            <v>8</v>
          </cell>
          <cell r="J431" t="str">
            <v>Apr-2009</v>
          </cell>
          <cell r="K431" t="str">
            <v>Apr-2009</v>
          </cell>
          <cell r="L431" t="str">
            <v>GF</v>
          </cell>
          <cell r="M431" t="str">
            <v>INVERTER</v>
          </cell>
          <cell r="N431" t="str">
            <v>PCS</v>
          </cell>
          <cell r="O431">
            <v>1</v>
          </cell>
          <cell r="P431">
            <v>1027</v>
          </cell>
          <cell r="Q431" t="str">
            <v>FRN-G11S-4EN &lt; 22KW (G511)</v>
          </cell>
          <cell r="R431">
            <v>0</v>
          </cell>
          <cell r="S431">
            <v>1027.3330000000001</v>
          </cell>
          <cell r="T431">
            <v>1027.3330000000001</v>
          </cell>
          <cell r="U431">
            <v>1</v>
          </cell>
        </row>
        <row r="432">
          <cell r="A432" t="str">
            <v>FRN30G1E-4E</v>
          </cell>
          <cell r="B432" t="str">
            <v>GS090503</v>
          </cell>
          <cell r="C432">
            <v>2</v>
          </cell>
          <cell r="D432" t="str">
            <v>GI091562</v>
          </cell>
          <cell r="E432">
            <v>20090403</v>
          </cell>
          <cell r="F432" t="str">
            <v>4540</v>
          </cell>
          <cell r="G432" t="str">
            <v>PETER ELECTRONIC GMBH &amp; CO. KG</v>
          </cell>
          <cell r="H432" t="str">
            <v>STOCK SALES</v>
          </cell>
          <cell r="I432">
            <v>7</v>
          </cell>
          <cell r="J432" t="str">
            <v>Apr-2009</v>
          </cell>
          <cell r="K432" t="str">
            <v>Apr-2009</v>
          </cell>
          <cell r="L432" t="str">
            <v>GF</v>
          </cell>
          <cell r="M432" t="str">
            <v>INVERTER</v>
          </cell>
          <cell r="N432" t="str">
            <v>PCS</v>
          </cell>
          <cell r="O432">
            <v>1</v>
          </cell>
          <cell r="P432">
            <v>1027</v>
          </cell>
          <cell r="Q432" t="str">
            <v>FRN-G11S-4EN &lt; 22KW (G511)</v>
          </cell>
          <cell r="R432">
            <v>0</v>
          </cell>
          <cell r="S432">
            <v>1027.3330000000001</v>
          </cell>
          <cell r="T432">
            <v>1027.3330000000001</v>
          </cell>
          <cell r="U432">
            <v>1</v>
          </cell>
        </row>
        <row r="433">
          <cell r="A433" t="str">
            <v>FRN30G1E-4E</v>
          </cell>
          <cell r="B433" t="str">
            <v>GS083620</v>
          </cell>
          <cell r="C433">
            <v>1</v>
          </cell>
          <cell r="D433" t="str">
            <v>GI091583</v>
          </cell>
          <cell r="E433">
            <v>20090406</v>
          </cell>
          <cell r="F433" t="str">
            <v>7271</v>
          </cell>
          <cell r="G433" t="str">
            <v>LOENNE SCANDINAVIA A. S. (S)</v>
          </cell>
          <cell r="H433" t="str">
            <v>STOCK SALES</v>
          </cell>
          <cell r="I433">
            <v>6</v>
          </cell>
          <cell r="J433" t="str">
            <v>Apr-2009</v>
          </cell>
          <cell r="K433" t="str">
            <v>Apr-2009</v>
          </cell>
          <cell r="L433" t="str">
            <v>GF</v>
          </cell>
          <cell r="M433" t="str">
            <v>INVERTER</v>
          </cell>
          <cell r="N433" t="str">
            <v>PCS</v>
          </cell>
          <cell r="O433">
            <v>1</v>
          </cell>
          <cell r="P433">
            <v>1027</v>
          </cell>
          <cell r="Q433" t="str">
            <v>FRN-G11S-4EN &lt; 22KW (G511)</v>
          </cell>
          <cell r="R433">
            <v>0</v>
          </cell>
          <cell r="S433">
            <v>1027.3330000000001</v>
          </cell>
          <cell r="T433">
            <v>1027.3330000000001</v>
          </cell>
          <cell r="U433">
            <v>1</v>
          </cell>
        </row>
        <row r="434">
          <cell r="A434" t="str">
            <v>FRN4.0G1E-4E</v>
          </cell>
          <cell r="B434" t="str">
            <v>GS091221</v>
          </cell>
          <cell r="C434">
            <v>11</v>
          </cell>
          <cell r="D434" t="str">
            <v>GI091514</v>
          </cell>
          <cell r="E434">
            <v>20090401</v>
          </cell>
          <cell r="F434" t="str">
            <v>7274</v>
          </cell>
          <cell r="G434" t="str">
            <v>SAM GMBH</v>
          </cell>
          <cell r="H434" t="str">
            <v>STOCK SALES</v>
          </cell>
          <cell r="I434">
            <v>87</v>
          </cell>
          <cell r="J434" t="str">
            <v>Apr-2009</v>
          </cell>
          <cell r="K434" t="str">
            <v>Apr-2009</v>
          </cell>
          <cell r="L434" t="str">
            <v>GF</v>
          </cell>
          <cell r="M434" t="str">
            <v>INVERTER</v>
          </cell>
          <cell r="N434" t="str">
            <v>PCS</v>
          </cell>
          <cell r="O434">
            <v>89</v>
          </cell>
          <cell r="P434">
            <v>225</v>
          </cell>
          <cell r="Q434" t="str">
            <v>FRN-G11S-4EN &lt; 22KW (G511)</v>
          </cell>
          <cell r="R434">
            <v>0</v>
          </cell>
          <cell r="S434">
            <v>225.5205</v>
          </cell>
          <cell r="T434">
            <v>451.041</v>
          </cell>
          <cell r="U434">
            <v>2</v>
          </cell>
        </row>
        <row r="435">
          <cell r="A435" t="str">
            <v>FRN4.0G1E-4E</v>
          </cell>
          <cell r="B435" t="str">
            <v>GS091274</v>
          </cell>
          <cell r="C435">
            <v>3</v>
          </cell>
          <cell r="D435" t="str">
            <v>GI091570</v>
          </cell>
          <cell r="E435">
            <v>20090406</v>
          </cell>
          <cell r="F435" t="str">
            <v>7274</v>
          </cell>
          <cell r="G435" t="str">
            <v>SAM GMBH</v>
          </cell>
          <cell r="H435" t="str">
            <v>STOCK SALES</v>
          </cell>
          <cell r="I435">
            <v>86</v>
          </cell>
          <cell r="J435" t="str">
            <v>Apr-2009</v>
          </cell>
          <cell r="K435" t="str">
            <v>Apr-2009</v>
          </cell>
          <cell r="L435" t="str">
            <v>GF</v>
          </cell>
          <cell r="M435" t="str">
            <v>INVERTER</v>
          </cell>
          <cell r="N435" t="str">
            <v>PCS</v>
          </cell>
          <cell r="O435">
            <v>89</v>
          </cell>
          <cell r="P435">
            <v>225</v>
          </cell>
          <cell r="Q435" t="str">
            <v>FRN-G11S-4EN &lt; 22KW (G511)</v>
          </cell>
          <cell r="R435">
            <v>0</v>
          </cell>
          <cell r="S435">
            <v>225.5205</v>
          </cell>
          <cell r="T435">
            <v>225.5205</v>
          </cell>
          <cell r="U435">
            <v>1</v>
          </cell>
        </row>
        <row r="436">
          <cell r="A436" t="str">
            <v>FRN4.0G1E-4E</v>
          </cell>
          <cell r="B436" t="str">
            <v>GS091277</v>
          </cell>
          <cell r="C436">
            <v>1</v>
          </cell>
          <cell r="D436" t="str">
            <v>GI091573</v>
          </cell>
          <cell r="E436">
            <v>20090406</v>
          </cell>
          <cell r="F436" t="str">
            <v>7274</v>
          </cell>
          <cell r="G436" t="str">
            <v>SAM GMBH</v>
          </cell>
          <cell r="H436" t="str">
            <v>STOCK SALES</v>
          </cell>
          <cell r="I436">
            <v>85</v>
          </cell>
          <cell r="J436" t="str">
            <v>Apr-2009</v>
          </cell>
          <cell r="K436" t="str">
            <v>Apr-2009</v>
          </cell>
          <cell r="L436" t="str">
            <v>GF</v>
          </cell>
          <cell r="M436" t="str">
            <v>INVERTER</v>
          </cell>
          <cell r="N436" t="str">
            <v>PCS</v>
          </cell>
          <cell r="O436">
            <v>89</v>
          </cell>
          <cell r="P436">
            <v>225</v>
          </cell>
          <cell r="Q436" t="str">
            <v>FRN-G11S-4EN &lt; 22KW (G511)</v>
          </cell>
          <cell r="R436">
            <v>0</v>
          </cell>
          <cell r="S436">
            <v>225.5205</v>
          </cell>
          <cell r="T436">
            <v>225.5205</v>
          </cell>
          <cell r="U436">
            <v>1</v>
          </cell>
        </row>
        <row r="437">
          <cell r="A437" t="str">
            <v>FRN4.0G1E-4E</v>
          </cell>
          <cell r="B437" t="str">
            <v>GS091494</v>
          </cell>
          <cell r="C437">
            <v>1</v>
          </cell>
          <cell r="D437" t="str">
            <v>GI091876</v>
          </cell>
          <cell r="E437">
            <v>20090427</v>
          </cell>
          <cell r="F437" t="str">
            <v>4080</v>
          </cell>
          <cell r="G437" t="str">
            <v>SIDE SERVICIO INDUSTRIAL DE ELECTRONICA SA</v>
          </cell>
          <cell r="H437" t="str">
            <v>STOCK SALES</v>
          </cell>
          <cell r="I437">
            <v>112</v>
          </cell>
          <cell r="J437" t="str">
            <v>Apr-2009</v>
          </cell>
          <cell r="K437" t="str">
            <v>Apr-2009</v>
          </cell>
          <cell r="L437" t="str">
            <v>GF</v>
          </cell>
          <cell r="M437" t="str">
            <v>INVERTER</v>
          </cell>
          <cell r="N437" t="str">
            <v>PCS</v>
          </cell>
          <cell r="O437">
            <v>89</v>
          </cell>
          <cell r="P437">
            <v>225</v>
          </cell>
          <cell r="Q437" t="str">
            <v>FRN-G11S-4EN &lt; 22KW (G511)</v>
          </cell>
          <cell r="R437">
            <v>0</v>
          </cell>
          <cell r="S437">
            <v>224.62039999999999</v>
          </cell>
          <cell r="T437">
            <v>673.86119999999994</v>
          </cell>
          <cell r="U437">
            <v>3</v>
          </cell>
        </row>
        <row r="438">
          <cell r="A438" t="str">
            <v>FRN4.0G1E-4E</v>
          </cell>
          <cell r="B438" t="str">
            <v>GS091528</v>
          </cell>
          <cell r="C438">
            <v>3</v>
          </cell>
          <cell r="D438" t="str">
            <v>GI091908</v>
          </cell>
          <cell r="E438">
            <v>20090429</v>
          </cell>
          <cell r="F438" t="str">
            <v>7215</v>
          </cell>
          <cell r="G438" t="str">
            <v>AMTEK SPOL. S R. O. SP. Z O. O.</v>
          </cell>
          <cell r="H438" t="str">
            <v>STOCK SALES</v>
          </cell>
          <cell r="I438">
            <v>111</v>
          </cell>
          <cell r="J438" t="str">
            <v>Apr-2009</v>
          </cell>
          <cell r="K438" t="str">
            <v>Apr-2009</v>
          </cell>
          <cell r="L438" t="str">
            <v>GF</v>
          </cell>
          <cell r="M438" t="str">
            <v>INVERTER</v>
          </cell>
          <cell r="N438" t="str">
            <v>PCS</v>
          </cell>
          <cell r="O438">
            <v>89</v>
          </cell>
          <cell r="P438">
            <v>225</v>
          </cell>
          <cell r="Q438" t="str">
            <v>FRN-G11S-4EN &lt; 22KW (G511)</v>
          </cell>
          <cell r="R438">
            <v>0</v>
          </cell>
          <cell r="S438">
            <v>224.62039999999999</v>
          </cell>
          <cell r="T438">
            <v>224.62039999999999</v>
          </cell>
          <cell r="U438">
            <v>1</v>
          </cell>
        </row>
        <row r="439">
          <cell r="A439" t="str">
            <v>FRN5.5G1E-4E</v>
          </cell>
          <cell r="B439" t="str">
            <v>GS091453</v>
          </cell>
          <cell r="C439">
            <v>1</v>
          </cell>
          <cell r="D439" t="str">
            <v>GI091803</v>
          </cell>
          <cell r="E439">
            <v>20090421</v>
          </cell>
          <cell r="F439" t="str">
            <v>4810</v>
          </cell>
          <cell r="G439" t="str">
            <v>SST SERVO-SYSTEMTECHNIK GMBH</v>
          </cell>
          <cell r="H439" t="str">
            <v>STOCK SALES</v>
          </cell>
          <cell r="I439">
            <v>198</v>
          </cell>
          <cell r="J439" t="str">
            <v>Apr-2009</v>
          </cell>
          <cell r="K439" t="str">
            <v>Apr-2009</v>
          </cell>
          <cell r="L439" t="str">
            <v>GF</v>
          </cell>
          <cell r="M439" t="str">
            <v>INVERTER</v>
          </cell>
          <cell r="N439" t="str">
            <v>PCS</v>
          </cell>
          <cell r="O439">
            <v>204</v>
          </cell>
          <cell r="P439">
            <v>314</v>
          </cell>
          <cell r="Q439" t="str">
            <v>FRN-G11S-4EN &lt; 22KW (G511)</v>
          </cell>
          <cell r="R439">
            <v>0</v>
          </cell>
          <cell r="S439">
            <v>313.83159999999998</v>
          </cell>
          <cell r="T439">
            <v>627.66319999999996</v>
          </cell>
          <cell r="U439">
            <v>2</v>
          </cell>
        </row>
        <row r="440">
          <cell r="A440" t="str">
            <v>FRN55G1E-4E</v>
          </cell>
          <cell r="B440" t="str">
            <v>GS090616</v>
          </cell>
          <cell r="C440">
            <v>120</v>
          </cell>
          <cell r="D440" t="str">
            <v>GI091671</v>
          </cell>
          <cell r="E440">
            <v>20090420</v>
          </cell>
          <cell r="F440" t="str">
            <v>4028</v>
          </cell>
          <cell r="G440" t="str">
            <v>KON-TEK AUTOMATION AND DRIVES</v>
          </cell>
          <cell r="H440" t="str">
            <v>STOCK SALES</v>
          </cell>
          <cell r="I440">
            <v>1</v>
          </cell>
          <cell r="J440" t="str">
            <v>Apr-2009</v>
          </cell>
          <cell r="K440" t="str">
            <v>Apr-2009</v>
          </cell>
          <cell r="L440" t="str">
            <v>GF</v>
          </cell>
          <cell r="M440" t="str">
            <v>INVERTER</v>
          </cell>
          <cell r="N440" t="str">
            <v>PCS</v>
          </cell>
          <cell r="O440">
            <v>2</v>
          </cell>
          <cell r="P440">
            <v>1813</v>
          </cell>
          <cell r="Q440" t="str">
            <v>FRN-G11S-4EN &lt; 22KW (G511)</v>
          </cell>
          <cell r="R440">
            <v>0</v>
          </cell>
          <cell r="S440">
            <v>1812.7666999999999</v>
          </cell>
          <cell r="T440">
            <v>1812.7666999999999</v>
          </cell>
          <cell r="U440">
            <v>1</v>
          </cell>
        </row>
        <row r="441">
          <cell r="A441" t="str">
            <v>FRN55G1E-4E</v>
          </cell>
          <cell r="B441" t="str">
            <v>GS090616</v>
          </cell>
          <cell r="C441">
            <v>177</v>
          </cell>
          <cell r="D441" t="str">
            <v>GI091671</v>
          </cell>
          <cell r="E441">
            <v>20090420</v>
          </cell>
          <cell r="F441" t="str">
            <v>4028</v>
          </cell>
          <cell r="G441" t="str">
            <v>KON-TEK AUTOMATION AND DRIVES</v>
          </cell>
          <cell r="H441" t="str">
            <v>STOCK SALES</v>
          </cell>
          <cell r="I441">
            <v>0</v>
          </cell>
          <cell r="J441" t="str">
            <v>Apr-2009</v>
          </cell>
          <cell r="K441" t="str">
            <v>Apr-2009</v>
          </cell>
          <cell r="L441" t="str">
            <v>GF</v>
          </cell>
          <cell r="M441" t="str">
            <v>INVERTER</v>
          </cell>
          <cell r="N441" t="str">
            <v>PCS</v>
          </cell>
          <cell r="O441">
            <v>2</v>
          </cell>
          <cell r="P441">
            <v>1813</v>
          </cell>
          <cell r="Q441" t="str">
            <v>FRN-G11S-4EN &lt; 22KW (G511)</v>
          </cell>
          <cell r="R441">
            <v>0</v>
          </cell>
          <cell r="S441">
            <v>1812.7666999999999</v>
          </cell>
          <cell r="T441">
            <v>1812.7666999999999</v>
          </cell>
          <cell r="U441">
            <v>1</v>
          </cell>
        </row>
        <row r="442">
          <cell r="A442" t="str">
            <v>FRN7.5G1E-4E</v>
          </cell>
          <cell r="B442" t="str">
            <v>GS091221</v>
          </cell>
          <cell r="C442">
            <v>13</v>
          </cell>
          <cell r="D442" t="str">
            <v>GI091514</v>
          </cell>
          <cell r="E442">
            <v>20090401</v>
          </cell>
          <cell r="F442" t="str">
            <v>7274</v>
          </cell>
          <cell r="G442" t="str">
            <v>SAM GMBH</v>
          </cell>
          <cell r="H442" t="str">
            <v>STOCK SALES</v>
          </cell>
          <cell r="I442">
            <v>229</v>
          </cell>
          <cell r="J442" t="str">
            <v>Apr-2009</v>
          </cell>
          <cell r="K442" t="str">
            <v>Apr-2009</v>
          </cell>
          <cell r="L442" t="str">
            <v>GF</v>
          </cell>
          <cell r="M442" t="str">
            <v>INVERTER</v>
          </cell>
          <cell r="N442" t="str">
            <v>PCS</v>
          </cell>
          <cell r="O442">
            <v>230</v>
          </cell>
          <cell r="P442">
            <v>374</v>
          </cell>
          <cell r="Q442" t="str">
            <v>FRN-G11S-4EN &lt; 22KW (G511)</v>
          </cell>
          <cell r="R442">
            <v>0</v>
          </cell>
          <cell r="S442">
            <v>374.0684</v>
          </cell>
          <cell r="T442">
            <v>374.0684</v>
          </cell>
          <cell r="U442">
            <v>1</v>
          </cell>
        </row>
        <row r="443">
          <cell r="A443" t="str">
            <v>FRN7.5G1E-4E</v>
          </cell>
          <cell r="B443" t="str">
            <v>GS091283</v>
          </cell>
          <cell r="C443">
            <v>6</v>
          </cell>
          <cell r="D443" t="str">
            <v>GI091578</v>
          </cell>
          <cell r="E443">
            <v>20090406</v>
          </cell>
          <cell r="F443" t="str">
            <v>7274</v>
          </cell>
          <cell r="G443" t="str">
            <v>SAM GMBH</v>
          </cell>
          <cell r="H443" t="str">
            <v>STOCK SALES</v>
          </cell>
          <cell r="I443">
            <v>228</v>
          </cell>
          <cell r="J443" t="str">
            <v>Apr-2009</v>
          </cell>
          <cell r="K443" t="str">
            <v>Apr-2009</v>
          </cell>
          <cell r="L443" t="str">
            <v>GF</v>
          </cell>
          <cell r="M443" t="str">
            <v>INVERTER</v>
          </cell>
          <cell r="N443" t="str">
            <v>PCS</v>
          </cell>
          <cell r="O443">
            <v>230</v>
          </cell>
          <cell r="P443">
            <v>374</v>
          </cell>
          <cell r="Q443" t="str">
            <v>FRN-G11S-4EN &lt; 22KW (G511)</v>
          </cell>
          <cell r="R443">
            <v>0</v>
          </cell>
          <cell r="S443">
            <v>374.0684</v>
          </cell>
          <cell r="T443">
            <v>374.0684</v>
          </cell>
          <cell r="U443">
            <v>1</v>
          </cell>
        </row>
        <row r="444">
          <cell r="A444" t="str">
            <v>FRN7.5G1E-4E</v>
          </cell>
          <cell r="B444" t="str">
            <v>GS091274</v>
          </cell>
          <cell r="C444">
            <v>4</v>
          </cell>
          <cell r="D444" t="str">
            <v>GI091570</v>
          </cell>
          <cell r="E444">
            <v>20090406</v>
          </cell>
          <cell r="F444" t="str">
            <v>7274</v>
          </cell>
          <cell r="G444" t="str">
            <v>SAM GMBH</v>
          </cell>
          <cell r="H444" t="str">
            <v>STOCK SALES</v>
          </cell>
          <cell r="I444">
            <v>227</v>
          </cell>
          <cell r="J444" t="str">
            <v>Apr-2009</v>
          </cell>
          <cell r="K444" t="str">
            <v>Apr-2009</v>
          </cell>
          <cell r="L444" t="str">
            <v>GF</v>
          </cell>
          <cell r="M444" t="str">
            <v>INVERTER</v>
          </cell>
          <cell r="N444" t="str">
            <v>PCS</v>
          </cell>
          <cell r="O444">
            <v>230</v>
          </cell>
          <cell r="P444">
            <v>374</v>
          </cell>
          <cell r="Q444" t="str">
            <v>FRN-G11S-4EN &lt; 22KW (G511)</v>
          </cell>
          <cell r="R444">
            <v>0</v>
          </cell>
          <cell r="S444">
            <v>374.0684</v>
          </cell>
          <cell r="T444">
            <v>374.0684</v>
          </cell>
          <cell r="U444">
            <v>1</v>
          </cell>
        </row>
        <row r="445">
          <cell r="A445" t="str">
            <v>FRN7.5G1E-4E</v>
          </cell>
          <cell r="B445" t="str">
            <v>GS091308</v>
          </cell>
          <cell r="C445">
            <v>6</v>
          </cell>
          <cell r="D445" t="str">
            <v>GI091931</v>
          </cell>
          <cell r="E445">
            <v>20090429</v>
          </cell>
          <cell r="F445" t="str">
            <v>7282</v>
          </cell>
          <cell r="G445" t="str">
            <v>IES INVERT ELECTRIC SYSTEMS LTD.</v>
          </cell>
          <cell r="H445" t="str">
            <v>STOCK SALES</v>
          </cell>
          <cell r="I445">
            <v>221</v>
          </cell>
          <cell r="J445" t="str">
            <v>Apr-2009</v>
          </cell>
          <cell r="K445" t="str">
            <v>Apr-2009</v>
          </cell>
          <cell r="L445" t="str">
            <v>GF</v>
          </cell>
          <cell r="M445" t="str">
            <v>INVERTER</v>
          </cell>
          <cell r="N445" t="str">
            <v>PCS</v>
          </cell>
          <cell r="O445">
            <v>230</v>
          </cell>
          <cell r="P445">
            <v>374</v>
          </cell>
          <cell r="Q445" t="str">
            <v>FRN-G11S-4EN &lt; 22KW (G511)</v>
          </cell>
          <cell r="R445">
            <v>0</v>
          </cell>
          <cell r="S445">
            <v>374.0684</v>
          </cell>
          <cell r="T445">
            <v>2244.4103999999998</v>
          </cell>
          <cell r="U445">
            <v>6</v>
          </cell>
        </row>
        <row r="446">
          <cell r="A446" t="str">
            <v>FRN75G1E-4E</v>
          </cell>
          <cell r="B446" t="str">
            <v>GS090616</v>
          </cell>
          <cell r="C446">
            <v>121</v>
          </cell>
          <cell r="D446" t="str">
            <v>GI091671</v>
          </cell>
          <cell r="E446">
            <v>20090420</v>
          </cell>
          <cell r="F446" t="str">
            <v>4028</v>
          </cell>
          <cell r="G446" t="str">
            <v>KON-TEK AUTOMATION AND DRIVES</v>
          </cell>
          <cell r="H446" t="str">
            <v>STOCK SALES</v>
          </cell>
          <cell r="I446">
            <v>2</v>
          </cell>
          <cell r="J446" t="str">
            <v>Apr-2009</v>
          </cell>
          <cell r="K446" t="str">
            <v>Apr-2009</v>
          </cell>
          <cell r="L446" t="str">
            <v>GF</v>
          </cell>
          <cell r="M446" t="str">
            <v>INVERTER</v>
          </cell>
          <cell r="N446" t="str">
            <v>PCS</v>
          </cell>
          <cell r="O446">
            <v>4</v>
          </cell>
          <cell r="P446">
            <v>2167</v>
          </cell>
          <cell r="Q446" t="str">
            <v>FRN-G11S-4EN &lt; 22KW (G511)</v>
          </cell>
          <cell r="R446">
            <v>0</v>
          </cell>
          <cell r="S446">
            <v>2167.25</v>
          </cell>
          <cell r="T446">
            <v>4334.5</v>
          </cell>
          <cell r="U446">
            <v>2</v>
          </cell>
        </row>
        <row r="447">
          <cell r="A447" t="str">
            <v>FRN75G1E-4E</v>
          </cell>
          <cell r="B447" t="str">
            <v>GS091308</v>
          </cell>
          <cell r="C447">
            <v>7</v>
          </cell>
          <cell r="D447" t="str">
            <v>GI091931</v>
          </cell>
          <cell r="E447">
            <v>20090429</v>
          </cell>
          <cell r="F447" t="str">
            <v>7282</v>
          </cell>
          <cell r="G447" t="str">
            <v>IES INVERT ELECTRIC SYSTEMS LTD.</v>
          </cell>
          <cell r="H447" t="str">
            <v>STOCK SALES</v>
          </cell>
          <cell r="I447">
            <v>1</v>
          </cell>
          <cell r="J447" t="str">
            <v>Apr-2009</v>
          </cell>
          <cell r="K447" t="str">
            <v>Apr-2009</v>
          </cell>
          <cell r="L447" t="str">
            <v>GF</v>
          </cell>
          <cell r="M447" t="str">
            <v>INVERTER</v>
          </cell>
          <cell r="N447" t="str">
            <v>PCS</v>
          </cell>
          <cell r="O447">
            <v>4</v>
          </cell>
          <cell r="P447">
            <v>2167</v>
          </cell>
          <cell r="Q447" t="str">
            <v>FRN-G11S-4EN &lt; 22KW (G511)</v>
          </cell>
          <cell r="R447">
            <v>0</v>
          </cell>
          <cell r="S447">
            <v>2167.25</v>
          </cell>
          <cell r="T447">
            <v>2167.25</v>
          </cell>
          <cell r="U447">
            <v>1</v>
          </cell>
        </row>
        <row r="448">
          <cell r="A448" t="str">
            <v>FRN90G1E-4E</v>
          </cell>
          <cell r="B448" t="str">
            <v>GS083725</v>
          </cell>
          <cell r="C448">
            <v>9</v>
          </cell>
          <cell r="D448" t="str">
            <v>GI091709</v>
          </cell>
          <cell r="E448">
            <v>20090415</v>
          </cell>
          <cell r="F448" t="str">
            <v>7532</v>
          </cell>
          <cell r="G448" t="str">
            <v>GEA GRASSO GMBH HALLE</v>
          </cell>
          <cell r="H448" t="str">
            <v>STOCK SALES</v>
          </cell>
          <cell r="I448">
            <v>1</v>
          </cell>
          <cell r="J448" t="str">
            <v>Apr-2009</v>
          </cell>
          <cell r="K448" t="str">
            <v>Apr-2009</v>
          </cell>
          <cell r="L448" t="str">
            <v>GF</v>
          </cell>
          <cell r="M448" t="str">
            <v>INVERTER</v>
          </cell>
          <cell r="N448" t="str">
            <v>PCS</v>
          </cell>
          <cell r="O448">
            <v>4</v>
          </cell>
          <cell r="P448">
            <v>2626</v>
          </cell>
          <cell r="Q448" t="str">
            <v>FRN-G11S-4EN &lt; 22KW (G511)</v>
          </cell>
          <cell r="R448">
            <v>0</v>
          </cell>
          <cell r="S448">
            <v>2626.31</v>
          </cell>
          <cell r="T448">
            <v>7878.93</v>
          </cell>
          <cell r="U448">
            <v>3</v>
          </cell>
        </row>
        <row r="449">
          <cell r="A449" t="str">
            <v>FRN90G1E-4E</v>
          </cell>
          <cell r="B449" t="str">
            <v>GS091308</v>
          </cell>
          <cell r="C449">
            <v>21</v>
          </cell>
          <cell r="D449" t="str">
            <v>GI091931</v>
          </cell>
          <cell r="E449">
            <v>20090429</v>
          </cell>
          <cell r="F449" t="str">
            <v>7282</v>
          </cell>
          <cell r="G449" t="str">
            <v>IES INVERT ELECTRIC SYSTEMS LTD.</v>
          </cell>
          <cell r="H449" t="str">
            <v>STOCK SALES</v>
          </cell>
          <cell r="I449">
            <v>6</v>
          </cell>
          <cell r="J449" t="str">
            <v>Apr-2009</v>
          </cell>
          <cell r="K449" t="str">
            <v>Apr-2009</v>
          </cell>
          <cell r="L449" t="str">
            <v>GF</v>
          </cell>
          <cell r="M449" t="str">
            <v>INVERTER</v>
          </cell>
          <cell r="N449" t="str">
            <v>PCS</v>
          </cell>
          <cell r="O449">
            <v>4</v>
          </cell>
          <cell r="P449">
            <v>2626</v>
          </cell>
          <cell r="Q449" t="str">
            <v>FRN-G11S-4EN &lt; 22KW (G511)</v>
          </cell>
          <cell r="R449">
            <v>0</v>
          </cell>
          <cell r="S449">
            <v>2626.31</v>
          </cell>
          <cell r="T449">
            <v>2626.31</v>
          </cell>
          <cell r="U449">
            <v>1</v>
          </cell>
        </row>
        <row r="450">
          <cell r="A450" t="str">
            <v>FRN90G1E-4J</v>
          </cell>
          <cell r="B450" t="str">
            <v>GS083725</v>
          </cell>
          <cell r="C450">
            <v>31</v>
          </cell>
          <cell r="D450" t="str">
            <v>GI091788</v>
          </cell>
          <cell r="E450">
            <v>20090420</v>
          </cell>
          <cell r="F450" t="str">
            <v>7532</v>
          </cell>
          <cell r="G450" t="str">
            <v>GEA GRASSO GMBH HALLE</v>
          </cell>
          <cell r="H450" t="str">
            <v>STOCK SALES</v>
          </cell>
          <cell r="I450">
            <v>0</v>
          </cell>
          <cell r="J450" t="str">
            <v>Apr-2009</v>
          </cell>
          <cell r="K450" t="str">
            <v>Apr-2009</v>
          </cell>
          <cell r="L450" t="str">
            <v>GF</v>
          </cell>
          <cell r="M450" t="str">
            <v>INVERTER</v>
          </cell>
          <cell r="N450" t="str">
            <v>PCS</v>
          </cell>
          <cell r="O450">
            <v>1</v>
          </cell>
          <cell r="P450">
            <v>2626</v>
          </cell>
          <cell r="Q450" t="str">
            <v>FRN-G11S-4EN &lt; 22KW (G511)</v>
          </cell>
          <cell r="R450">
            <v>0</v>
          </cell>
          <cell r="S450">
            <v>2626.31</v>
          </cell>
          <cell r="T450">
            <v>2626.31</v>
          </cell>
          <cell r="U450">
            <v>1</v>
          </cell>
        </row>
        <row r="451">
          <cell r="A451" t="str">
            <v>BU3-220-4EN</v>
          </cell>
          <cell r="B451" t="str">
            <v>GS063354</v>
          </cell>
          <cell r="C451">
            <v>30</v>
          </cell>
          <cell r="D451" t="str">
            <v>GI091868</v>
          </cell>
          <cell r="E451">
            <v>20090427</v>
          </cell>
          <cell r="F451" t="str">
            <v>4450</v>
          </cell>
          <cell r="G451" t="str">
            <v>FUJI ELECTRIC FA SUCURSAL EN ESPA?A</v>
          </cell>
          <cell r="H451" t="str">
            <v>STOCK SALES</v>
          </cell>
          <cell r="I451">
            <v>67</v>
          </cell>
          <cell r="J451" t="str">
            <v>Apr-2009</v>
          </cell>
          <cell r="K451" t="str">
            <v>Apr-2009</v>
          </cell>
          <cell r="L451" t="str">
            <v>GF</v>
          </cell>
          <cell r="M451" t="str">
            <v>INVERTER</v>
          </cell>
          <cell r="N451" t="str">
            <v>PCS</v>
          </cell>
          <cell r="O451">
            <v>456</v>
          </cell>
          <cell r="P451">
            <v>141</v>
          </cell>
          <cell r="Q451" t="str">
            <v>FUJI OTHERS</v>
          </cell>
          <cell r="R451">
            <v>0</v>
          </cell>
          <cell r="S451">
            <v>141.4171</v>
          </cell>
          <cell r="T451">
            <v>1414.171</v>
          </cell>
          <cell r="U451">
            <v>10</v>
          </cell>
        </row>
        <row r="452">
          <cell r="A452" t="str">
            <v>CAB WSC-M04P05-B</v>
          </cell>
          <cell r="B452" t="str">
            <v>GS091273</v>
          </cell>
          <cell r="C452">
            <v>10</v>
          </cell>
          <cell r="D452" t="str">
            <v>GI091691</v>
          </cell>
          <cell r="E452">
            <v>20090415</v>
          </cell>
          <cell r="F452" t="str">
            <v>7552</v>
          </cell>
          <cell r="G452" t="str">
            <v>AKEEL INDUSTRIAL ELECTRIC CO.</v>
          </cell>
          <cell r="H452" t="str">
            <v>STOCK SALES</v>
          </cell>
          <cell r="I452">
            <v>23</v>
          </cell>
          <cell r="J452" t="str">
            <v>Apr-2009</v>
          </cell>
          <cell r="K452" t="str">
            <v>Apr-2009</v>
          </cell>
          <cell r="L452" t="str">
            <v>GF</v>
          </cell>
          <cell r="M452" t="str">
            <v>INVERTER</v>
          </cell>
          <cell r="N452" t="str">
            <v>PCS</v>
          </cell>
          <cell r="O452">
            <v>46</v>
          </cell>
          <cell r="P452">
            <v>8</v>
          </cell>
          <cell r="Q452" t="str">
            <v>FUJI OTHERS</v>
          </cell>
          <cell r="R452">
            <v>0</v>
          </cell>
          <cell r="S452">
            <v>8.49</v>
          </cell>
          <cell r="T452">
            <v>195.27</v>
          </cell>
          <cell r="U452">
            <v>23</v>
          </cell>
        </row>
        <row r="453">
          <cell r="A453" t="str">
            <v>CAB WSC-P06P05-D</v>
          </cell>
          <cell r="B453" t="str">
            <v>GS091273</v>
          </cell>
          <cell r="C453">
            <v>9</v>
          </cell>
          <cell r="D453" t="str">
            <v>GI091691</v>
          </cell>
          <cell r="E453">
            <v>20090415</v>
          </cell>
          <cell r="F453" t="str">
            <v>7552</v>
          </cell>
          <cell r="G453" t="str">
            <v>AKEEL INDUSTRIAL ELECTRIC CO.</v>
          </cell>
          <cell r="H453" t="str">
            <v>STOCK SALES</v>
          </cell>
          <cell r="I453">
            <v>23</v>
          </cell>
          <cell r="J453" t="str">
            <v>Apr-2009</v>
          </cell>
          <cell r="K453" t="str">
            <v>Apr-2009</v>
          </cell>
          <cell r="L453" t="str">
            <v>GF</v>
          </cell>
          <cell r="M453" t="str">
            <v>INVERTER</v>
          </cell>
          <cell r="N453" t="str">
            <v>PCS</v>
          </cell>
          <cell r="O453">
            <v>46</v>
          </cell>
          <cell r="P453">
            <v>23</v>
          </cell>
          <cell r="Q453" t="str">
            <v>FUJI OTHERS</v>
          </cell>
          <cell r="R453">
            <v>0</v>
          </cell>
          <cell r="S453">
            <v>22.68</v>
          </cell>
          <cell r="T453">
            <v>521.64</v>
          </cell>
          <cell r="U453">
            <v>23</v>
          </cell>
        </row>
        <row r="454">
          <cell r="A454" t="str">
            <v>CAB WSC-S03P03-B</v>
          </cell>
          <cell r="B454" t="str">
            <v>GS091273</v>
          </cell>
          <cell r="C454">
            <v>8</v>
          </cell>
          <cell r="D454" t="str">
            <v>GI091691</v>
          </cell>
          <cell r="E454">
            <v>20090415</v>
          </cell>
          <cell r="F454" t="str">
            <v>7552</v>
          </cell>
          <cell r="G454" t="str">
            <v>AKEEL INDUSTRIAL ELECTRIC CO.</v>
          </cell>
          <cell r="H454" t="str">
            <v>STOCK SALES</v>
          </cell>
          <cell r="I454">
            <v>33</v>
          </cell>
          <cell r="J454" t="str">
            <v>Apr-2009</v>
          </cell>
          <cell r="K454" t="str">
            <v>Apr-2009</v>
          </cell>
          <cell r="L454" t="str">
            <v>GF</v>
          </cell>
          <cell r="M454" t="str">
            <v>INVERTER</v>
          </cell>
          <cell r="N454" t="str">
            <v>PCS</v>
          </cell>
          <cell r="O454">
            <v>31</v>
          </cell>
          <cell r="P454">
            <v>5</v>
          </cell>
          <cell r="Q454" t="str">
            <v>FUJI OTHERS</v>
          </cell>
          <cell r="R454">
            <v>0</v>
          </cell>
          <cell r="S454">
            <v>4.71</v>
          </cell>
          <cell r="T454">
            <v>108.33</v>
          </cell>
          <cell r="U454">
            <v>23</v>
          </cell>
        </row>
        <row r="455">
          <cell r="A455" t="str">
            <v>CB-5S</v>
          </cell>
          <cell r="B455" t="str">
            <v>GS091320</v>
          </cell>
          <cell r="C455">
            <v>5</v>
          </cell>
          <cell r="D455" t="str">
            <v>GI091706</v>
          </cell>
          <cell r="E455">
            <v>20090415</v>
          </cell>
          <cell r="F455" t="str">
            <v>7934</v>
          </cell>
          <cell r="G455" t="str">
            <v>PAUL MASCHINENFABRIK GMBH</v>
          </cell>
          <cell r="H455" t="str">
            <v>STOCK SALES</v>
          </cell>
          <cell r="I455">
            <v>26</v>
          </cell>
          <cell r="J455" t="str">
            <v>Apr-2009</v>
          </cell>
          <cell r="K455" t="str">
            <v>Apr-2009</v>
          </cell>
          <cell r="L455" t="str">
            <v>GF</v>
          </cell>
          <cell r="M455" t="str">
            <v>INVERTER</v>
          </cell>
          <cell r="N455" t="str">
            <v>PCS</v>
          </cell>
          <cell r="O455">
            <v>36</v>
          </cell>
          <cell r="P455">
            <v>8</v>
          </cell>
          <cell r="Q455" t="str">
            <v>FUJI OTHERS</v>
          </cell>
          <cell r="R455">
            <v>0</v>
          </cell>
          <cell r="S455">
            <v>7.63</v>
          </cell>
          <cell r="T455">
            <v>76.3</v>
          </cell>
          <cell r="U455">
            <v>10</v>
          </cell>
        </row>
        <row r="456">
          <cell r="A456" t="str">
            <v>CB3-10R-1C</v>
          </cell>
          <cell r="B456" t="str">
            <v>GS091412</v>
          </cell>
          <cell r="C456">
            <v>2</v>
          </cell>
          <cell r="D456" t="str">
            <v>GI091753</v>
          </cell>
          <cell r="E456">
            <v>20090417</v>
          </cell>
          <cell r="F456" t="str">
            <v>7095</v>
          </cell>
          <cell r="G456" t="str">
            <v>FUJI ELECTRIC FRANCE S.A.</v>
          </cell>
          <cell r="H456" t="str">
            <v>STOCK SALES</v>
          </cell>
          <cell r="I456">
            <v>33</v>
          </cell>
          <cell r="J456" t="str">
            <v>Apr-2009</v>
          </cell>
          <cell r="K456" t="str">
            <v>Apr-2009</v>
          </cell>
          <cell r="L456" t="str">
            <v>GF</v>
          </cell>
          <cell r="M456" t="str">
            <v>INVERTER</v>
          </cell>
          <cell r="N456" t="str">
            <v>PCS</v>
          </cell>
          <cell r="O456">
            <v>35</v>
          </cell>
          <cell r="P456">
            <v>28</v>
          </cell>
          <cell r="Q456" t="str">
            <v>FUJI OTHERS</v>
          </cell>
          <cell r="R456">
            <v>0</v>
          </cell>
          <cell r="S456">
            <v>27.98</v>
          </cell>
          <cell r="T456">
            <v>55.96</v>
          </cell>
          <cell r="U456">
            <v>2</v>
          </cell>
        </row>
        <row r="457">
          <cell r="A457" t="str">
            <v>CB3-10R-2S</v>
          </cell>
          <cell r="B457" t="str">
            <v>GS091221</v>
          </cell>
          <cell r="C457">
            <v>5</v>
          </cell>
          <cell r="D457" t="str">
            <v>GI091514</v>
          </cell>
          <cell r="E457">
            <v>20090401</v>
          </cell>
          <cell r="F457" t="str">
            <v>7274</v>
          </cell>
          <cell r="G457" t="str">
            <v>SAM GMBH</v>
          </cell>
          <cell r="H457" t="str">
            <v>STOCK SALES</v>
          </cell>
          <cell r="I457">
            <v>107</v>
          </cell>
          <cell r="J457" t="str">
            <v>Apr-2009</v>
          </cell>
          <cell r="K457" t="str">
            <v>Apr-2009</v>
          </cell>
          <cell r="L457" t="str">
            <v>GF</v>
          </cell>
          <cell r="M457" t="str">
            <v>INVERTER</v>
          </cell>
          <cell r="N457" t="str">
            <v>PCS</v>
          </cell>
          <cell r="O457">
            <v>116</v>
          </cell>
          <cell r="P457">
            <v>18</v>
          </cell>
          <cell r="Q457" t="str">
            <v>FUJI OTHERS</v>
          </cell>
          <cell r="R457">
            <v>0</v>
          </cell>
          <cell r="S457">
            <v>17.73</v>
          </cell>
          <cell r="T457">
            <v>159.57</v>
          </cell>
          <cell r="U457">
            <v>9</v>
          </cell>
        </row>
        <row r="458">
          <cell r="A458" t="str">
            <v>CB3-10R-2S</v>
          </cell>
          <cell r="B458" t="str">
            <v>GS091228</v>
          </cell>
          <cell r="C458">
            <v>1</v>
          </cell>
          <cell r="D458" t="str">
            <v>GI091530</v>
          </cell>
          <cell r="E458">
            <v>20090401</v>
          </cell>
          <cell r="F458" t="str">
            <v>1707</v>
          </cell>
          <cell r="G458" t="str">
            <v>IMO PRECISION CONTROL LTD</v>
          </cell>
          <cell r="H458" t="str">
            <v>STOCK SALES</v>
          </cell>
          <cell r="I458">
            <v>77</v>
          </cell>
          <cell r="J458" t="str">
            <v>Apr-2009</v>
          </cell>
          <cell r="K458" t="str">
            <v>Apr-2009</v>
          </cell>
          <cell r="L458" t="str">
            <v>GF</v>
          </cell>
          <cell r="M458" t="str">
            <v>INVERTER</v>
          </cell>
          <cell r="N458" t="str">
            <v>PCS</v>
          </cell>
          <cell r="O458">
            <v>116</v>
          </cell>
          <cell r="P458">
            <v>18</v>
          </cell>
          <cell r="Q458" t="str">
            <v>FUJI OTHERS</v>
          </cell>
          <cell r="R458">
            <v>0</v>
          </cell>
          <cell r="S458">
            <v>17.73</v>
          </cell>
          <cell r="T458">
            <v>531.9</v>
          </cell>
          <cell r="U458">
            <v>30</v>
          </cell>
        </row>
        <row r="459">
          <cell r="A459" t="str">
            <v>CB3-10R-2S</v>
          </cell>
          <cell r="B459" t="str">
            <v>GS091317</v>
          </cell>
          <cell r="C459">
            <v>4</v>
          </cell>
          <cell r="D459" t="str">
            <v>GI091638</v>
          </cell>
          <cell r="E459">
            <v>20090408</v>
          </cell>
          <cell r="F459" t="str">
            <v>4540</v>
          </cell>
          <cell r="G459" t="str">
            <v>PETER ELECTRONIC GMBH &amp; CO. KG</v>
          </cell>
          <cell r="H459" t="str">
            <v>STOCK SALES</v>
          </cell>
          <cell r="I459">
            <v>76</v>
          </cell>
          <cell r="J459" t="str">
            <v>Apr-2009</v>
          </cell>
          <cell r="K459" t="str">
            <v>Apr-2009</v>
          </cell>
          <cell r="L459" t="str">
            <v>GF</v>
          </cell>
          <cell r="M459" t="str">
            <v>INVERTER</v>
          </cell>
          <cell r="N459" t="str">
            <v>PCS</v>
          </cell>
          <cell r="O459">
            <v>116</v>
          </cell>
          <cell r="P459">
            <v>18</v>
          </cell>
          <cell r="Q459" t="str">
            <v>FUJI OTHERS</v>
          </cell>
          <cell r="R459">
            <v>0</v>
          </cell>
          <cell r="S459">
            <v>17.73</v>
          </cell>
          <cell r="T459">
            <v>17.73</v>
          </cell>
          <cell r="U459">
            <v>1</v>
          </cell>
        </row>
        <row r="460">
          <cell r="A460" t="str">
            <v>CB3-10R-2S</v>
          </cell>
          <cell r="B460" t="str">
            <v>GS091407</v>
          </cell>
          <cell r="C460">
            <v>4</v>
          </cell>
          <cell r="D460" t="str">
            <v>GI091748</v>
          </cell>
          <cell r="E460">
            <v>20090420</v>
          </cell>
          <cell r="F460" t="str">
            <v>7274</v>
          </cell>
          <cell r="G460" t="str">
            <v>SAM GMBH</v>
          </cell>
          <cell r="H460" t="str">
            <v>STOCK SALES</v>
          </cell>
          <cell r="I460">
            <v>71</v>
          </cell>
          <cell r="J460" t="str">
            <v>Apr-2009</v>
          </cell>
          <cell r="K460" t="str">
            <v>Apr-2009</v>
          </cell>
          <cell r="L460" t="str">
            <v>GF</v>
          </cell>
          <cell r="M460" t="str">
            <v>INVERTER</v>
          </cell>
          <cell r="N460" t="str">
            <v>PCS</v>
          </cell>
          <cell r="O460">
            <v>116</v>
          </cell>
          <cell r="P460">
            <v>18</v>
          </cell>
          <cell r="Q460" t="str">
            <v>FUJI OTHERS</v>
          </cell>
          <cell r="R460">
            <v>0</v>
          </cell>
          <cell r="S460">
            <v>17.73</v>
          </cell>
          <cell r="T460">
            <v>88.65</v>
          </cell>
          <cell r="U460">
            <v>5</v>
          </cell>
        </row>
        <row r="461">
          <cell r="A461" t="str">
            <v>CB3-10R-2S</v>
          </cell>
          <cell r="B461" t="str">
            <v>GS091530</v>
          </cell>
          <cell r="C461">
            <v>5</v>
          </cell>
          <cell r="D461" t="str">
            <v>GI091923</v>
          </cell>
          <cell r="E461">
            <v>20090429</v>
          </cell>
          <cell r="F461" t="str">
            <v>7274</v>
          </cell>
          <cell r="G461" t="str">
            <v>SAM GMBH</v>
          </cell>
          <cell r="H461" t="str">
            <v>STOCK SALES</v>
          </cell>
          <cell r="I461">
            <v>66</v>
          </cell>
          <cell r="J461" t="str">
            <v>Apr-2009</v>
          </cell>
          <cell r="K461" t="str">
            <v>Apr-2009</v>
          </cell>
          <cell r="L461" t="str">
            <v>GF</v>
          </cell>
          <cell r="M461" t="str">
            <v>INVERTER</v>
          </cell>
          <cell r="N461" t="str">
            <v>PCS</v>
          </cell>
          <cell r="O461">
            <v>116</v>
          </cell>
          <cell r="P461">
            <v>18</v>
          </cell>
          <cell r="Q461" t="str">
            <v>FUJI OTHERS</v>
          </cell>
          <cell r="R461">
            <v>0</v>
          </cell>
          <cell r="S461">
            <v>17.73</v>
          </cell>
          <cell r="T461">
            <v>88.65</v>
          </cell>
          <cell r="U461">
            <v>5</v>
          </cell>
        </row>
        <row r="462">
          <cell r="A462" t="str">
            <v>CB3-10R-5S</v>
          </cell>
          <cell r="B462" t="str">
            <v>GS091111</v>
          </cell>
          <cell r="C462">
            <v>1</v>
          </cell>
          <cell r="D462" t="str">
            <v>GI091373</v>
          </cell>
          <cell r="E462">
            <v>20090403</v>
          </cell>
          <cell r="F462" t="str">
            <v>7950</v>
          </cell>
          <cell r="G462" t="str">
            <v>FUJI ELECTRIC FA EUROPE (CH) GMBH</v>
          </cell>
          <cell r="H462" t="str">
            <v>STOCK SALES</v>
          </cell>
          <cell r="I462">
            <v>57</v>
          </cell>
          <cell r="J462" t="str">
            <v>Apr-2009</v>
          </cell>
          <cell r="K462" t="str">
            <v>Apr-2009</v>
          </cell>
          <cell r="L462" t="str">
            <v>GF</v>
          </cell>
          <cell r="M462" t="str">
            <v>INVERTER</v>
          </cell>
          <cell r="N462" t="str">
            <v>PCS</v>
          </cell>
          <cell r="O462">
            <v>58</v>
          </cell>
          <cell r="P462">
            <v>32</v>
          </cell>
          <cell r="Q462" t="str">
            <v>FUJI OTHERS</v>
          </cell>
          <cell r="R462">
            <v>0</v>
          </cell>
          <cell r="S462">
            <v>31.62</v>
          </cell>
          <cell r="T462">
            <v>31.62</v>
          </cell>
          <cell r="U462">
            <v>1</v>
          </cell>
        </row>
        <row r="463">
          <cell r="A463" t="str">
            <v>CBR-5S</v>
          </cell>
          <cell r="B463" t="str">
            <v>GS091296</v>
          </cell>
          <cell r="C463">
            <v>1</v>
          </cell>
          <cell r="D463" t="str">
            <v>GI091613</v>
          </cell>
          <cell r="E463">
            <v>20090407</v>
          </cell>
          <cell r="F463" t="str">
            <v>4540</v>
          </cell>
          <cell r="G463" t="str">
            <v>PETER ELECTRONIC GMBH &amp; CO. KG</v>
          </cell>
          <cell r="H463" t="str">
            <v>STOCK SALES</v>
          </cell>
          <cell r="I463">
            <v>77</v>
          </cell>
          <cell r="J463" t="str">
            <v>Apr-2009</v>
          </cell>
          <cell r="K463" t="str">
            <v>Apr-2009</v>
          </cell>
          <cell r="L463" t="str">
            <v>GF</v>
          </cell>
          <cell r="M463" t="str">
            <v>INVERTER</v>
          </cell>
          <cell r="N463" t="str">
            <v>PCS</v>
          </cell>
          <cell r="O463">
            <v>78</v>
          </cell>
          <cell r="P463">
            <v>25</v>
          </cell>
          <cell r="Q463" t="str">
            <v>FUJI OTHERS</v>
          </cell>
          <cell r="R463">
            <v>0</v>
          </cell>
          <cell r="S463">
            <v>24.76</v>
          </cell>
          <cell r="T463">
            <v>24.76</v>
          </cell>
          <cell r="U463">
            <v>1</v>
          </cell>
        </row>
        <row r="464">
          <cell r="A464" t="str">
            <v>EP3957  C-4</v>
          </cell>
          <cell r="B464" t="str">
            <v>GS091440</v>
          </cell>
          <cell r="C464">
            <v>3</v>
          </cell>
          <cell r="D464" t="str">
            <v>GI091780</v>
          </cell>
          <cell r="E464">
            <v>20090420</v>
          </cell>
          <cell r="F464" t="str">
            <v>4380</v>
          </cell>
          <cell r="G464" t="str">
            <v>AMTEK,  SPOL. S R.0.</v>
          </cell>
          <cell r="H464" t="str">
            <v>STOCK SALES</v>
          </cell>
          <cell r="I464">
            <v>5</v>
          </cell>
          <cell r="J464" t="str">
            <v>Apr-2009</v>
          </cell>
          <cell r="K464" t="str">
            <v>Apr-2009</v>
          </cell>
          <cell r="L464" t="str">
            <v>GF</v>
          </cell>
          <cell r="M464" t="str">
            <v>INVERTER</v>
          </cell>
          <cell r="N464" t="str">
            <v>PCS</v>
          </cell>
          <cell r="O464">
            <v>6</v>
          </cell>
          <cell r="P464">
            <v>327</v>
          </cell>
          <cell r="Q464" t="str">
            <v>FUJI OTHERS</v>
          </cell>
          <cell r="R464">
            <v>0</v>
          </cell>
          <cell r="S464">
            <v>326.90019999999998</v>
          </cell>
          <cell r="T464">
            <v>326.90019999999998</v>
          </cell>
          <cell r="U464">
            <v>1</v>
          </cell>
        </row>
        <row r="465">
          <cell r="A465" t="str">
            <v>ES1-24R-S-N</v>
          </cell>
          <cell r="B465" t="str">
            <v>GS091308</v>
          </cell>
          <cell r="C465">
            <v>15</v>
          </cell>
          <cell r="D465" t="str">
            <v>GI091931</v>
          </cell>
          <cell r="E465">
            <v>20090429</v>
          </cell>
          <cell r="F465" t="str">
            <v>7282</v>
          </cell>
          <cell r="G465" t="str">
            <v>IES INVERT ELECTRIC SYSTEMS LTD.</v>
          </cell>
          <cell r="H465" t="str">
            <v>STOCK SALES</v>
          </cell>
          <cell r="I465">
            <v>0</v>
          </cell>
          <cell r="J465" t="str">
            <v>Apr-2009</v>
          </cell>
          <cell r="K465" t="str">
            <v>Apr-2009</v>
          </cell>
          <cell r="L465" t="str">
            <v>GF</v>
          </cell>
          <cell r="M465" t="str">
            <v>INVERTER</v>
          </cell>
          <cell r="N465" t="str">
            <v>PCS</v>
          </cell>
          <cell r="O465">
            <v>2</v>
          </cell>
          <cell r="P465">
            <v>36</v>
          </cell>
          <cell r="Q465" t="str">
            <v>FUJI OTHERS</v>
          </cell>
          <cell r="R465">
            <v>0</v>
          </cell>
          <cell r="S465">
            <v>35.5</v>
          </cell>
          <cell r="T465">
            <v>71</v>
          </cell>
          <cell r="U465">
            <v>2</v>
          </cell>
        </row>
        <row r="466">
          <cell r="A466" t="str">
            <v>ES1-47R-S-C</v>
          </cell>
          <cell r="B466" t="str">
            <v>GS091029</v>
          </cell>
          <cell r="C466">
            <v>9</v>
          </cell>
          <cell r="D466" t="str">
            <v>GI092022</v>
          </cell>
          <cell r="E466">
            <v>20090430</v>
          </cell>
          <cell r="F466" t="str">
            <v>7848</v>
          </cell>
          <cell r="G466" t="str">
            <v>LM LIFTMATERIAL GMBH</v>
          </cell>
          <cell r="H466" t="str">
            <v>STOCK SALES</v>
          </cell>
          <cell r="I466">
            <v>11</v>
          </cell>
          <cell r="J466" t="str">
            <v>Apr-2009</v>
          </cell>
          <cell r="K466" t="str">
            <v>Apr-2009</v>
          </cell>
          <cell r="L466" t="str">
            <v>GF</v>
          </cell>
          <cell r="M466" t="str">
            <v>INVERTER</v>
          </cell>
          <cell r="N466" t="str">
            <v>PCS</v>
          </cell>
          <cell r="O466">
            <v>12</v>
          </cell>
          <cell r="P466">
            <v>40</v>
          </cell>
          <cell r="Q466" t="str">
            <v>FUJI OTHERS</v>
          </cell>
          <cell r="R466">
            <v>0</v>
          </cell>
          <cell r="S466">
            <v>40.299999999999997</v>
          </cell>
          <cell r="T466">
            <v>40.299999999999997</v>
          </cell>
          <cell r="U466">
            <v>1</v>
          </cell>
        </row>
        <row r="467">
          <cell r="A467" t="str">
            <v>ES1-47R-S-C</v>
          </cell>
          <cell r="B467" t="str">
            <v>GS091028</v>
          </cell>
          <cell r="C467">
            <v>9</v>
          </cell>
          <cell r="D467" t="str">
            <v>GI092035</v>
          </cell>
          <cell r="E467">
            <v>20090430</v>
          </cell>
          <cell r="F467" t="str">
            <v>7848</v>
          </cell>
          <cell r="G467" t="str">
            <v>LM LIFTMATERIAL GMBH</v>
          </cell>
          <cell r="H467" t="str">
            <v>STOCK SALES</v>
          </cell>
          <cell r="I467">
            <v>10</v>
          </cell>
          <cell r="J467" t="str">
            <v>Apr-2009</v>
          </cell>
          <cell r="K467" t="str">
            <v>Apr-2009</v>
          </cell>
          <cell r="L467" t="str">
            <v>GF</v>
          </cell>
          <cell r="M467" t="str">
            <v>INVERTER</v>
          </cell>
          <cell r="N467" t="str">
            <v>PCS</v>
          </cell>
          <cell r="O467">
            <v>12</v>
          </cell>
          <cell r="P467">
            <v>40</v>
          </cell>
          <cell r="Q467" t="str">
            <v>FUJI OTHERS</v>
          </cell>
          <cell r="R467">
            <v>0</v>
          </cell>
          <cell r="S467">
            <v>40.299999999999997</v>
          </cell>
          <cell r="T467">
            <v>40.299999999999997</v>
          </cell>
          <cell r="U467">
            <v>1</v>
          </cell>
        </row>
        <row r="468">
          <cell r="A468" t="str">
            <v>ES1-47R-S-N</v>
          </cell>
          <cell r="B468" t="str">
            <v>GS091222</v>
          </cell>
          <cell r="C468">
            <v>3</v>
          </cell>
          <cell r="D468" t="str">
            <v>GI091587</v>
          </cell>
          <cell r="E468">
            <v>20090406</v>
          </cell>
          <cell r="F468" t="str">
            <v>7772</v>
          </cell>
          <cell r="G468" t="str">
            <v>SELE, S.R.L.</v>
          </cell>
          <cell r="H468" t="str">
            <v>STOCK SALES</v>
          </cell>
          <cell r="I468">
            <v>55</v>
          </cell>
          <cell r="J468" t="str">
            <v>Apr-2009</v>
          </cell>
          <cell r="K468" t="str">
            <v>Apr-2009</v>
          </cell>
          <cell r="L468" t="str">
            <v>GF</v>
          </cell>
          <cell r="M468" t="str">
            <v>INVERTER</v>
          </cell>
          <cell r="N468" t="str">
            <v>PCS</v>
          </cell>
          <cell r="O468">
            <v>57</v>
          </cell>
          <cell r="P468">
            <v>33</v>
          </cell>
          <cell r="Q468" t="str">
            <v>FUJI OTHERS</v>
          </cell>
          <cell r="R468">
            <v>0</v>
          </cell>
          <cell r="S468">
            <v>33.472000000000001</v>
          </cell>
          <cell r="T468">
            <v>66.944000000000003</v>
          </cell>
          <cell r="U468">
            <v>2</v>
          </cell>
        </row>
        <row r="469">
          <cell r="A469" t="str">
            <v>ES1-47R-S-N</v>
          </cell>
          <cell r="B469" t="str">
            <v>GS090482</v>
          </cell>
          <cell r="C469">
            <v>11</v>
          </cell>
          <cell r="D469" t="str">
            <v>GI091612</v>
          </cell>
          <cell r="E469">
            <v>20090408</v>
          </cell>
          <cell r="F469" t="str">
            <v>7943</v>
          </cell>
          <cell r="G469" t="str">
            <v>MAKLIFT-SKOPJE</v>
          </cell>
          <cell r="H469" t="str">
            <v>STOCK SALES</v>
          </cell>
          <cell r="I469">
            <v>53</v>
          </cell>
          <cell r="J469" t="str">
            <v>Apr-2009</v>
          </cell>
          <cell r="K469" t="str">
            <v>Apr-2009</v>
          </cell>
          <cell r="L469" t="str">
            <v>GF</v>
          </cell>
          <cell r="M469" t="str">
            <v>INVERTER</v>
          </cell>
          <cell r="N469" t="str">
            <v>PCS</v>
          </cell>
          <cell r="O469">
            <v>57</v>
          </cell>
          <cell r="P469">
            <v>33</v>
          </cell>
          <cell r="Q469" t="str">
            <v>FUJI OTHERS</v>
          </cell>
          <cell r="R469">
            <v>0</v>
          </cell>
          <cell r="S469">
            <v>33.472000000000001</v>
          </cell>
          <cell r="T469">
            <v>66.944000000000003</v>
          </cell>
          <cell r="U469">
            <v>2</v>
          </cell>
        </row>
        <row r="470">
          <cell r="A470" t="str">
            <v>ES1-47R-S-N</v>
          </cell>
          <cell r="B470" t="str">
            <v>GS090582</v>
          </cell>
          <cell r="C470">
            <v>7</v>
          </cell>
          <cell r="D470" t="str">
            <v>GI091595</v>
          </cell>
          <cell r="E470">
            <v>20090408</v>
          </cell>
          <cell r="F470" t="str">
            <v>7995</v>
          </cell>
          <cell r="G470" t="str">
            <v>BOREL</v>
          </cell>
          <cell r="H470" t="str">
            <v>STOCK SALES</v>
          </cell>
          <cell r="I470">
            <v>43</v>
          </cell>
          <cell r="J470" t="str">
            <v>Apr-2009</v>
          </cell>
          <cell r="K470" t="str">
            <v>Apr-2009</v>
          </cell>
          <cell r="L470" t="str">
            <v>GF</v>
          </cell>
          <cell r="M470" t="str">
            <v>INVERTER</v>
          </cell>
          <cell r="N470" t="str">
            <v>PCS</v>
          </cell>
          <cell r="O470">
            <v>57</v>
          </cell>
          <cell r="P470">
            <v>33</v>
          </cell>
          <cell r="Q470" t="str">
            <v>FUJI OTHERS</v>
          </cell>
          <cell r="R470">
            <v>0</v>
          </cell>
          <cell r="S470">
            <v>33.472000000000001</v>
          </cell>
          <cell r="T470">
            <v>334.72</v>
          </cell>
          <cell r="U470">
            <v>10</v>
          </cell>
        </row>
        <row r="471">
          <cell r="A471" t="str">
            <v>ES1-47R-S-N</v>
          </cell>
          <cell r="B471" t="str">
            <v>GS091549</v>
          </cell>
          <cell r="C471">
            <v>16</v>
          </cell>
          <cell r="D471" t="str">
            <v>GI092043</v>
          </cell>
          <cell r="E471">
            <v>20090430</v>
          </cell>
          <cell r="F471" t="str">
            <v>4042</v>
          </cell>
          <cell r="G471" t="str">
            <v>INTERNATIONAL LIFT EQUIPMENT LIMITED</v>
          </cell>
          <cell r="H471" t="str">
            <v>STOCK SALES</v>
          </cell>
          <cell r="I471">
            <v>39</v>
          </cell>
          <cell r="J471" t="str">
            <v>Apr-2009</v>
          </cell>
          <cell r="K471" t="str">
            <v>Apr-2009</v>
          </cell>
          <cell r="L471" t="str">
            <v>GF</v>
          </cell>
          <cell r="M471" t="str">
            <v>INVERTER</v>
          </cell>
          <cell r="N471" t="str">
            <v>PCS</v>
          </cell>
          <cell r="O471">
            <v>57</v>
          </cell>
          <cell r="P471">
            <v>33</v>
          </cell>
          <cell r="Q471" t="str">
            <v>FUJI OTHERS</v>
          </cell>
          <cell r="R471">
            <v>0</v>
          </cell>
          <cell r="S471">
            <v>33.472000000000001</v>
          </cell>
          <cell r="T471">
            <v>133.88800000000001</v>
          </cell>
          <cell r="U471">
            <v>4</v>
          </cell>
        </row>
        <row r="472">
          <cell r="A472" t="str">
            <v>ES1-68R-S-C</v>
          </cell>
          <cell r="B472" t="str">
            <v>GS091431</v>
          </cell>
          <cell r="C472">
            <v>6</v>
          </cell>
          <cell r="D472" t="str">
            <v>GI091856</v>
          </cell>
          <cell r="E472">
            <v>20090427</v>
          </cell>
          <cell r="F472" t="str">
            <v>7959</v>
          </cell>
          <cell r="G472" t="str">
            <v>ADVANCED SYSTEMS BALTIC OU</v>
          </cell>
          <cell r="H472" t="str">
            <v>STOCK SALES</v>
          </cell>
          <cell r="I472">
            <v>70</v>
          </cell>
          <cell r="J472" t="str">
            <v>Apr-2009</v>
          </cell>
          <cell r="K472" t="str">
            <v>Apr-2009</v>
          </cell>
          <cell r="L472" t="str">
            <v>GF</v>
          </cell>
          <cell r="M472" t="str">
            <v>INVERTER</v>
          </cell>
          <cell r="N472" t="str">
            <v>PCS</v>
          </cell>
          <cell r="O472">
            <v>25</v>
          </cell>
          <cell r="P472">
            <v>40</v>
          </cell>
          <cell r="Q472" t="str">
            <v>FUJI OTHERS</v>
          </cell>
          <cell r="R472">
            <v>0</v>
          </cell>
          <cell r="S472">
            <v>40.252200000000002</v>
          </cell>
          <cell r="T472">
            <v>201.26100000000002</v>
          </cell>
          <cell r="U472">
            <v>5</v>
          </cell>
        </row>
        <row r="473">
          <cell r="A473" t="str">
            <v>ES2-24R-S-C</v>
          </cell>
          <cell r="B473" t="str">
            <v>GS091006</v>
          </cell>
          <cell r="C473">
            <v>4</v>
          </cell>
          <cell r="D473" t="str">
            <v>GI092027</v>
          </cell>
          <cell r="E473">
            <v>20090430</v>
          </cell>
          <cell r="F473" t="str">
            <v>7848</v>
          </cell>
          <cell r="G473" t="str">
            <v>LM LIFTMATERIAL GMBH</v>
          </cell>
          <cell r="H473" t="str">
            <v>STOCK SALES</v>
          </cell>
          <cell r="I473">
            <v>114</v>
          </cell>
          <cell r="J473" t="str">
            <v>Apr-2009</v>
          </cell>
          <cell r="K473" t="str">
            <v>Apr-2009</v>
          </cell>
          <cell r="L473" t="str">
            <v>GF</v>
          </cell>
          <cell r="M473" t="str">
            <v>INVERTER</v>
          </cell>
          <cell r="N473" t="str">
            <v>PCS</v>
          </cell>
          <cell r="O473">
            <v>89</v>
          </cell>
          <cell r="P473">
            <v>72</v>
          </cell>
          <cell r="Q473" t="str">
            <v>FUJI OTHERS</v>
          </cell>
          <cell r="R473">
            <v>0</v>
          </cell>
          <cell r="S473">
            <v>72.463099999999997</v>
          </cell>
          <cell r="T473">
            <v>72.463099999999997</v>
          </cell>
          <cell r="U473">
            <v>1</v>
          </cell>
        </row>
        <row r="474">
          <cell r="A474" t="str">
            <v>ES2-24R-S-C</v>
          </cell>
          <cell r="B474" t="str">
            <v>GS090809</v>
          </cell>
          <cell r="C474">
            <v>5</v>
          </cell>
          <cell r="D474" t="str">
            <v>GI092038</v>
          </cell>
          <cell r="E474">
            <v>20090430</v>
          </cell>
          <cell r="F474" t="str">
            <v>7848</v>
          </cell>
          <cell r="G474" t="str">
            <v>LM LIFTMATERIAL GMBH</v>
          </cell>
          <cell r="H474" t="str">
            <v>STOCK SALES</v>
          </cell>
          <cell r="I474">
            <v>113</v>
          </cell>
          <cell r="J474" t="str">
            <v>Apr-2009</v>
          </cell>
          <cell r="K474" t="str">
            <v>Apr-2009</v>
          </cell>
          <cell r="L474" t="str">
            <v>GF</v>
          </cell>
          <cell r="M474" t="str">
            <v>INVERTER</v>
          </cell>
          <cell r="N474" t="str">
            <v>PCS</v>
          </cell>
          <cell r="O474">
            <v>89</v>
          </cell>
          <cell r="P474">
            <v>72</v>
          </cell>
          <cell r="Q474" t="str">
            <v>FUJI OTHERS</v>
          </cell>
          <cell r="R474">
            <v>0</v>
          </cell>
          <cell r="S474">
            <v>72.463099999999997</v>
          </cell>
          <cell r="T474">
            <v>72.463099999999997</v>
          </cell>
          <cell r="U474">
            <v>1</v>
          </cell>
        </row>
        <row r="475">
          <cell r="A475" t="str">
            <v>ES2-24R-S-N</v>
          </cell>
          <cell r="B475" t="str">
            <v>GS090482</v>
          </cell>
          <cell r="C475">
            <v>12</v>
          </cell>
          <cell r="D475" t="str">
            <v>GI091612</v>
          </cell>
          <cell r="E475">
            <v>20090408</v>
          </cell>
          <cell r="F475" t="str">
            <v>7943</v>
          </cell>
          <cell r="G475" t="str">
            <v>MAKLIFT-SKOPJE</v>
          </cell>
          <cell r="H475" t="str">
            <v>STOCK SALES</v>
          </cell>
          <cell r="I475">
            <v>19</v>
          </cell>
          <cell r="J475" t="str">
            <v>Apr-2009</v>
          </cell>
          <cell r="K475" t="str">
            <v>Apr-2009</v>
          </cell>
          <cell r="L475" t="str">
            <v>GF</v>
          </cell>
          <cell r="M475" t="str">
            <v>INVERTER</v>
          </cell>
          <cell r="N475" t="str">
            <v>PCS</v>
          </cell>
          <cell r="O475">
            <v>21</v>
          </cell>
          <cell r="P475">
            <v>68</v>
          </cell>
          <cell r="Q475" t="str">
            <v>FUJI OTHERS</v>
          </cell>
          <cell r="R475">
            <v>0</v>
          </cell>
          <cell r="S475">
            <v>67.7</v>
          </cell>
          <cell r="T475">
            <v>135.4</v>
          </cell>
          <cell r="U475">
            <v>2</v>
          </cell>
        </row>
        <row r="476">
          <cell r="A476" t="str">
            <v>ES2-24R-S-N</v>
          </cell>
          <cell r="B476" t="str">
            <v>GS090582</v>
          </cell>
          <cell r="C476">
            <v>8</v>
          </cell>
          <cell r="D476" t="str">
            <v>GI091595</v>
          </cell>
          <cell r="E476">
            <v>20090408</v>
          </cell>
          <cell r="F476" t="str">
            <v>7995</v>
          </cell>
          <cell r="G476" t="str">
            <v>BOREL</v>
          </cell>
          <cell r="H476" t="str">
            <v>STOCK SALES</v>
          </cell>
          <cell r="I476">
            <v>9</v>
          </cell>
          <cell r="J476" t="str">
            <v>Apr-2009</v>
          </cell>
          <cell r="K476" t="str">
            <v>Apr-2009</v>
          </cell>
          <cell r="L476" t="str">
            <v>GF</v>
          </cell>
          <cell r="M476" t="str">
            <v>INVERTER</v>
          </cell>
          <cell r="N476" t="str">
            <v>PCS</v>
          </cell>
          <cell r="O476">
            <v>21</v>
          </cell>
          <cell r="P476">
            <v>68</v>
          </cell>
          <cell r="Q476" t="str">
            <v>FUJI OTHERS</v>
          </cell>
          <cell r="R476">
            <v>0</v>
          </cell>
          <cell r="S476">
            <v>67.7</v>
          </cell>
          <cell r="T476">
            <v>677</v>
          </cell>
          <cell r="U476">
            <v>10</v>
          </cell>
        </row>
        <row r="477">
          <cell r="A477" t="str">
            <v>ES2-24R-S-N</v>
          </cell>
          <cell r="B477" t="str">
            <v>GS083138</v>
          </cell>
          <cell r="C477">
            <v>10</v>
          </cell>
          <cell r="D477" t="str">
            <v>GI091597</v>
          </cell>
          <cell r="E477">
            <v>20090408</v>
          </cell>
          <cell r="F477" t="str">
            <v>7995</v>
          </cell>
          <cell r="G477" t="str">
            <v>BOREL</v>
          </cell>
          <cell r="H477" t="str">
            <v>STOCK SALES</v>
          </cell>
          <cell r="I477">
            <v>7</v>
          </cell>
          <cell r="J477" t="str">
            <v>Apr-2009</v>
          </cell>
          <cell r="K477" t="str">
            <v>Apr-2009</v>
          </cell>
          <cell r="L477" t="str">
            <v>GF</v>
          </cell>
          <cell r="M477" t="str">
            <v>INVERTER</v>
          </cell>
          <cell r="N477" t="str">
            <v>PCS</v>
          </cell>
          <cell r="O477">
            <v>21</v>
          </cell>
          <cell r="P477">
            <v>68</v>
          </cell>
          <cell r="Q477" t="str">
            <v>FUJI OTHERS</v>
          </cell>
          <cell r="R477">
            <v>0</v>
          </cell>
          <cell r="S477">
            <v>67.7</v>
          </cell>
          <cell r="T477">
            <v>135.4</v>
          </cell>
          <cell r="U477">
            <v>2</v>
          </cell>
        </row>
        <row r="478">
          <cell r="A478" t="str">
            <v>ES2-24R-S-N</v>
          </cell>
          <cell r="B478" t="str">
            <v>GS091549</v>
          </cell>
          <cell r="C478">
            <v>17</v>
          </cell>
          <cell r="D478" t="str">
            <v>GI092043</v>
          </cell>
          <cell r="E478">
            <v>20090430</v>
          </cell>
          <cell r="F478" t="str">
            <v>4042</v>
          </cell>
          <cell r="G478" t="str">
            <v>INTERNATIONAL LIFT EQUIPMENT LIMITED</v>
          </cell>
          <cell r="H478" t="str">
            <v>STOCK SALES</v>
          </cell>
          <cell r="I478">
            <v>5</v>
          </cell>
          <cell r="J478" t="str">
            <v>Apr-2009</v>
          </cell>
          <cell r="K478" t="str">
            <v>Apr-2009</v>
          </cell>
          <cell r="L478" t="str">
            <v>GF</v>
          </cell>
          <cell r="M478" t="str">
            <v>INVERTER</v>
          </cell>
          <cell r="N478" t="str">
            <v>PCS</v>
          </cell>
          <cell r="O478">
            <v>21</v>
          </cell>
          <cell r="P478">
            <v>68</v>
          </cell>
          <cell r="Q478" t="str">
            <v>FUJI OTHERS</v>
          </cell>
          <cell r="R478">
            <v>0</v>
          </cell>
          <cell r="S478">
            <v>67.7</v>
          </cell>
          <cell r="T478">
            <v>135.4</v>
          </cell>
          <cell r="U478">
            <v>2</v>
          </cell>
        </row>
        <row r="479">
          <cell r="A479" t="str">
            <v>ES3-18R-S-C</v>
          </cell>
          <cell r="B479" t="str">
            <v>GS091425</v>
          </cell>
          <cell r="C479">
            <v>4</v>
          </cell>
          <cell r="D479" t="str">
            <v>GI091769</v>
          </cell>
          <cell r="E479">
            <v>20090420</v>
          </cell>
          <cell r="F479" t="str">
            <v>7489</v>
          </cell>
          <cell r="G479" t="str">
            <v>ALPHA MOTION S. A.</v>
          </cell>
          <cell r="H479" t="str">
            <v>STOCK SALES</v>
          </cell>
          <cell r="I479">
            <v>98</v>
          </cell>
          <cell r="J479" t="str">
            <v>Apr-2009</v>
          </cell>
          <cell r="K479" t="str">
            <v>Apr-2009</v>
          </cell>
          <cell r="L479" t="str">
            <v>GF</v>
          </cell>
          <cell r="M479" t="str">
            <v>INVERTER</v>
          </cell>
          <cell r="N479" t="str">
            <v>PCS</v>
          </cell>
          <cell r="O479">
            <v>103</v>
          </cell>
          <cell r="P479">
            <v>100</v>
          </cell>
          <cell r="Q479" t="str">
            <v>FUJI OTHERS</v>
          </cell>
          <cell r="R479">
            <v>0</v>
          </cell>
          <cell r="S479">
            <v>99.5017</v>
          </cell>
          <cell r="T479">
            <v>497.50850000000003</v>
          </cell>
          <cell r="U479">
            <v>5</v>
          </cell>
        </row>
        <row r="480">
          <cell r="A480" t="str">
            <v>ES3-18R-S-C</v>
          </cell>
          <cell r="B480" t="str">
            <v>GS091253</v>
          </cell>
          <cell r="C480">
            <v>7</v>
          </cell>
          <cell r="D480" t="str">
            <v>GI091796</v>
          </cell>
          <cell r="E480">
            <v>20090421</v>
          </cell>
          <cell r="F480" t="str">
            <v>7489</v>
          </cell>
          <cell r="G480" t="str">
            <v>ALPHA MOTION S. A.</v>
          </cell>
          <cell r="H480" t="str">
            <v>STOCK SALES</v>
          </cell>
          <cell r="I480">
            <v>93</v>
          </cell>
          <cell r="J480" t="str">
            <v>Apr-2009</v>
          </cell>
          <cell r="K480" t="str">
            <v>Apr-2009</v>
          </cell>
          <cell r="L480" t="str">
            <v>GF</v>
          </cell>
          <cell r="M480" t="str">
            <v>INVERTER</v>
          </cell>
          <cell r="N480" t="str">
            <v>PCS</v>
          </cell>
          <cell r="O480">
            <v>103</v>
          </cell>
          <cell r="P480">
            <v>100</v>
          </cell>
          <cell r="Q480" t="str">
            <v>FUJI OTHERS</v>
          </cell>
          <cell r="R480">
            <v>0</v>
          </cell>
          <cell r="S480">
            <v>99.5017</v>
          </cell>
          <cell r="T480">
            <v>497.50850000000003</v>
          </cell>
          <cell r="U480">
            <v>5</v>
          </cell>
        </row>
        <row r="481">
          <cell r="A481" t="str">
            <v>ES3-18R-S-C</v>
          </cell>
          <cell r="B481" t="str">
            <v>GS090851</v>
          </cell>
          <cell r="C481">
            <v>6</v>
          </cell>
          <cell r="D481" t="str">
            <v>GI091948</v>
          </cell>
          <cell r="E481">
            <v>20090429</v>
          </cell>
          <cell r="F481" t="str">
            <v>7848</v>
          </cell>
          <cell r="G481" t="str">
            <v>LM LIFTMATERIAL GMBH</v>
          </cell>
          <cell r="H481" t="str">
            <v>STOCK SALES</v>
          </cell>
          <cell r="I481">
            <v>92</v>
          </cell>
          <cell r="J481" t="str">
            <v>Apr-2009</v>
          </cell>
          <cell r="K481" t="str">
            <v>Apr-2009</v>
          </cell>
          <cell r="L481" t="str">
            <v>GF</v>
          </cell>
          <cell r="M481" t="str">
            <v>INVERTER</v>
          </cell>
          <cell r="N481" t="str">
            <v>PCS</v>
          </cell>
          <cell r="O481">
            <v>103</v>
          </cell>
          <cell r="P481">
            <v>100</v>
          </cell>
          <cell r="Q481" t="str">
            <v>FUJI OTHERS</v>
          </cell>
          <cell r="R481">
            <v>0</v>
          </cell>
          <cell r="S481">
            <v>99.5017</v>
          </cell>
          <cell r="T481">
            <v>99.5017</v>
          </cell>
          <cell r="U481">
            <v>1</v>
          </cell>
        </row>
        <row r="482">
          <cell r="A482" t="str">
            <v>ES3-18R-S-C</v>
          </cell>
          <cell r="B482" t="str">
            <v>GS090850</v>
          </cell>
          <cell r="C482">
            <v>6</v>
          </cell>
          <cell r="D482" t="str">
            <v>GI092007</v>
          </cell>
          <cell r="E482">
            <v>20090430</v>
          </cell>
          <cell r="F482" t="str">
            <v>7848</v>
          </cell>
          <cell r="G482" t="str">
            <v>LM LIFTMATERIAL GMBH</v>
          </cell>
          <cell r="H482" t="str">
            <v>STOCK SALES</v>
          </cell>
          <cell r="I482">
            <v>91</v>
          </cell>
          <cell r="J482" t="str">
            <v>Apr-2009</v>
          </cell>
          <cell r="K482" t="str">
            <v>Apr-2009</v>
          </cell>
          <cell r="L482" t="str">
            <v>GF</v>
          </cell>
          <cell r="M482" t="str">
            <v>INVERTER</v>
          </cell>
          <cell r="N482" t="str">
            <v>PCS</v>
          </cell>
          <cell r="O482">
            <v>103</v>
          </cell>
          <cell r="P482">
            <v>100</v>
          </cell>
          <cell r="Q482" t="str">
            <v>FUJI OTHERS</v>
          </cell>
          <cell r="R482">
            <v>0</v>
          </cell>
          <cell r="S482">
            <v>99.5017</v>
          </cell>
          <cell r="T482">
            <v>99.5017</v>
          </cell>
          <cell r="U482">
            <v>1</v>
          </cell>
        </row>
        <row r="483">
          <cell r="A483" t="str">
            <v>ES3-18R-S-C</v>
          </cell>
          <cell r="B483" t="str">
            <v>GS091039</v>
          </cell>
          <cell r="C483">
            <v>5</v>
          </cell>
          <cell r="D483" t="str">
            <v>GI092010</v>
          </cell>
          <cell r="E483">
            <v>20090430</v>
          </cell>
          <cell r="F483" t="str">
            <v>7848</v>
          </cell>
          <cell r="G483" t="str">
            <v>LM LIFTMATERIAL GMBH</v>
          </cell>
          <cell r="H483" t="str">
            <v>STOCK SALES</v>
          </cell>
          <cell r="I483">
            <v>90</v>
          </cell>
          <cell r="J483" t="str">
            <v>Apr-2009</v>
          </cell>
          <cell r="K483" t="str">
            <v>Apr-2009</v>
          </cell>
          <cell r="L483" t="str">
            <v>GF</v>
          </cell>
          <cell r="M483" t="str">
            <v>INVERTER</v>
          </cell>
          <cell r="N483" t="str">
            <v>PCS</v>
          </cell>
          <cell r="O483">
            <v>103</v>
          </cell>
          <cell r="P483">
            <v>100</v>
          </cell>
          <cell r="Q483" t="str">
            <v>FUJI OTHERS</v>
          </cell>
          <cell r="R483">
            <v>0</v>
          </cell>
          <cell r="S483">
            <v>99.5017</v>
          </cell>
          <cell r="T483">
            <v>99.5017</v>
          </cell>
          <cell r="U483">
            <v>1</v>
          </cell>
        </row>
        <row r="484">
          <cell r="A484" t="str">
            <v>ES3-18R-S-N</v>
          </cell>
          <cell r="B484" t="str">
            <v>GS091477</v>
          </cell>
          <cell r="C484">
            <v>4</v>
          </cell>
          <cell r="D484" t="str">
            <v>GI091830</v>
          </cell>
          <cell r="E484">
            <v>20090423</v>
          </cell>
          <cell r="F484" t="str">
            <v>4042</v>
          </cell>
          <cell r="G484" t="str">
            <v>INTERNATIONAL LIFT EQUIPMENT LIMITED</v>
          </cell>
          <cell r="H484" t="str">
            <v>STOCK SALES</v>
          </cell>
          <cell r="I484">
            <v>6</v>
          </cell>
          <cell r="J484" t="str">
            <v>Apr-2009</v>
          </cell>
          <cell r="K484" t="str">
            <v>Apr-2009</v>
          </cell>
          <cell r="L484" t="str">
            <v>GF</v>
          </cell>
          <cell r="M484" t="str">
            <v>INVERTER</v>
          </cell>
          <cell r="N484" t="str">
            <v>PCS</v>
          </cell>
          <cell r="O484">
            <v>8</v>
          </cell>
          <cell r="P484">
            <v>94</v>
          </cell>
          <cell r="Q484" t="str">
            <v>FUJI OTHERS</v>
          </cell>
          <cell r="R484">
            <v>0</v>
          </cell>
          <cell r="S484">
            <v>94.462000000000003</v>
          </cell>
          <cell r="T484">
            <v>188.92400000000001</v>
          </cell>
          <cell r="U484">
            <v>2</v>
          </cell>
        </row>
        <row r="485">
          <cell r="A485" t="str">
            <v>ES3-18R-S-N</v>
          </cell>
          <cell r="B485" t="str">
            <v>GS091501</v>
          </cell>
          <cell r="C485">
            <v>7</v>
          </cell>
          <cell r="D485" t="str">
            <v>GI091886</v>
          </cell>
          <cell r="E485">
            <v>20090428</v>
          </cell>
          <cell r="F485" t="str">
            <v>7489</v>
          </cell>
          <cell r="G485" t="str">
            <v>ALPHA MOTION S. A.</v>
          </cell>
          <cell r="H485" t="str">
            <v>STOCK SALES</v>
          </cell>
          <cell r="I485">
            <v>4</v>
          </cell>
          <cell r="J485" t="str">
            <v>Apr-2009</v>
          </cell>
          <cell r="K485" t="str">
            <v>Apr-2009</v>
          </cell>
          <cell r="L485" t="str">
            <v>GF</v>
          </cell>
          <cell r="M485" t="str">
            <v>INVERTER</v>
          </cell>
          <cell r="N485" t="str">
            <v>PCS</v>
          </cell>
          <cell r="O485">
            <v>8</v>
          </cell>
          <cell r="P485">
            <v>94</v>
          </cell>
          <cell r="Q485" t="str">
            <v>FUJI OTHERS</v>
          </cell>
          <cell r="R485">
            <v>0</v>
          </cell>
          <cell r="S485">
            <v>94.462000000000003</v>
          </cell>
          <cell r="T485">
            <v>188.92400000000001</v>
          </cell>
          <cell r="U485">
            <v>2</v>
          </cell>
        </row>
        <row r="486">
          <cell r="A486" t="str">
            <v>EST-47R-S-N</v>
          </cell>
          <cell r="B486" t="str">
            <v>GS091549</v>
          </cell>
          <cell r="C486">
            <v>15</v>
          </cell>
          <cell r="D486" t="str">
            <v>GI092043</v>
          </cell>
          <cell r="E486">
            <v>20090430</v>
          </cell>
          <cell r="F486" t="str">
            <v>4042</v>
          </cell>
          <cell r="G486" t="str">
            <v>INTERNATIONAL LIFT EQUIPMENT LIMITED</v>
          </cell>
          <cell r="H486" t="str">
            <v>STOCK SALES</v>
          </cell>
          <cell r="I486">
            <v>197</v>
          </cell>
          <cell r="J486" t="str">
            <v>Apr-2009</v>
          </cell>
          <cell r="K486" t="str">
            <v>Apr-2009</v>
          </cell>
          <cell r="L486" t="str">
            <v>GF</v>
          </cell>
          <cell r="M486" t="str">
            <v>INVERTER</v>
          </cell>
          <cell r="N486" t="str">
            <v>PCS</v>
          </cell>
          <cell r="O486">
            <v>113</v>
          </cell>
          <cell r="P486">
            <v>39</v>
          </cell>
          <cell r="Q486" t="str">
            <v>FUJI OTHERS</v>
          </cell>
          <cell r="R486">
            <v>0</v>
          </cell>
          <cell r="S486">
            <v>38.521099999999997</v>
          </cell>
          <cell r="T486">
            <v>115.5633</v>
          </cell>
          <cell r="U486">
            <v>3</v>
          </cell>
        </row>
        <row r="487">
          <cell r="A487" t="str">
            <v>EST2-47R-S-C</v>
          </cell>
          <cell r="B487" t="str">
            <v>GS091106</v>
          </cell>
          <cell r="C487">
            <v>5</v>
          </cell>
          <cell r="D487" t="str">
            <v>GI092036</v>
          </cell>
          <cell r="E487">
            <v>20090430</v>
          </cell>
          <cell r="F487" t="str">
            <v>7848</v>
          </cell>
          <cell r="G487" t="str">
            <v>LM LIFTMATERIAL GMBH</v>
          </cell>
          <cell r="H487" t="str">
            <v>STOCK SALES</v>
          </cell>
          <cell r="I487">
            <v>192</v>
          </cell>
          <cell r="J487" t="str">
            <v>Apr-2009</v>
          </cell>
          <cell r="K487" t="str">
            <v>Apr-2009</v>
          </cell>
          <cell r="L487" t="str">
            <v>GF</v>
          </cell>
          <cell r="M487" t="str">
            <v>INVERTER</v>
          </cell>
          <cell r="N487" t="str">
            <v>PCS</v>
          </cell>
          <cell r="O487">
            <v>193</v>
          </cell>
          <cell r="P487">
            <v>57</v>
          </cell>
          <cell r="Q487" t="str">
            <v>FUJI OTHERS</v>
          </cell>
          <cell r="R487">
            <v>0</v>
          </cell>
          <cell r="S487">
            <v>57.460900000000002</v>
          </cell>
          <cell r="T487">
            <v>57.460900000000002</v>
          </cell>
          <cell r="U487">
            <v>1</v>
          </cell>
        </row>
        <row r="488">
          <cell r="A488" t="str">
            <v>G11-CU4-3.7</v>
          </cell>
          <cell r="B488" t="str">
            <v>GS090942</v>
          </cell>
          <cell r="C488">
            <v>3</v>
          </cell>
          <cell r="D488" t="str">
            <v>GI091922</v>
          </cell>
          <cell r="E488">
            <v>20090428</v>
          </cell>
          <cell r="F488" t="str">
            <v>1301</v>
          </cell>
          <cell r="G488" t="str">
            <v>MVR - MOTORI, VENTILATORI, RIDUTTORI S.R.L.</v>
          </cell>
          <cell r="H488" t="str">
            <v>STOCK SALES</v>
          </cell>
          <cell r="I488">
            <v>4</v>
          </cell>
          <cell r="J488" t="str">
            <v>Apr-2009</v>
          </cell>
          <cell r="K488" t="str">
            <v>Apr-2009</v>
          </cell>
          <cell r="L488" t="str">
            <v>GF</v>
          </cell>
          <cell r="M488" t="str">
            <v>INVERTER</v>
          </cell>
          <cell r="N488" t="str">
            <v>PCS</v>
          </cell>
          <cell r="O488">
            <v>4</v>
          </cell>
          <cell r="P488">
            <v>18</v>
          </cell>
          <cell r="Q488" t="str">
            <v>FUJI OTHERS</v>
          </cell>
          <cell r="R488">
            <v>0</v>
          </cell>
          <cell r="S488">
            <v>17.891999999999999</v>
          </cell>
          <cell r="T488">
            <v>17.891999999999999</v>
          </cell>
          <cell r="U488">
            <v>1</v>
          </cell>
        </row>
        <row r="489">
          <cell r="A489" t="str">
            <v>G11-DBR-7.5-2</v>
          </cell>
          <cell r="B489" t="str">
            <v>GS090430</v>
          </cell>
          <cell r="C489">
            <v>2</v>
          </cell>
          <cell r="D489" t="str">
            <v>GI091783</v>
          </cell>
          <cell r="E489">
            <v>20090420</v>
          </cell>
          <cell r="F489" t="str">
            <v>7950</v>
          </cell>
          <cell r="G489" t="str">
            <v>FUJI ELECTRIC FA EUROPE (CH) GMBH</v>
          </cell>
          <cell r="H489" t="str">
            <v>STOCK SALES</v>
          </cell>
          <cell r="I489">
            <v>0</v>
          </cell>
          <cell r="J489" t="str">
            <v>Apr-2009</v>
          </cell>
          <cell r="K489" t="str">
            <v>Apr-2009</v>
          </cell>
          <cell r="L489" t="str">
            <v>GF</v>
          </cell>
          <cell r="M489" t="str">
            <v>INVERTER</v>
          </cell>
          <cell r="N489" t="str">
            <v>PCS</v>
          </cell>
          <cell r="O489">
            <v>0</v>
          </cell>
          <cell r="P489">
            <v>15</v>
          </cell>
          <cell r="Q489" t="str">
            <v>FUJI OTHERS</v>
          </cell>
          <cell r="R489">
            <v>0</v>
          </cell>
          <cell r="S489">
            <v>14.8</v>
          </cell>
          <cell r="T489">
            <v>14.8</v>
          </cell>
          <cell r="U489">
            <v>1</v>
          </cell>
        </row>
        <row r="490">
          <cell r="A490" t="str">
            <v>G11-FAN7.5</v>
          </cell>
          <cell r="B490" t="str">
            <v>GS072785</v>
          </cell>
          <cell r="C490">
            <v>17</v>
          </cell>
          <cell r="D490" t="str">
            <v>GI091556</v>
          </cell>
          <cell r="E490">
            <v>20090402</v>
          </cell>
          <cell r="F490" t="str">
            <v>4450</v>
          </cell>
          <cell r="G490" t="str">
            <v>FUJI ELECTRIC FA SUCURSAL EN ESPA?A</v>
          </cell>
          <cell r="H490" t="str">
            <v>STOCK SALES</v>
          </cell>
          <cell r="I490">
            <v>130</v>
          </cell>
          <cell r="J490" t="str">
            <v>Apr-2009</v>
          </cell>
          <cell r="K490" t="str">
            <v>Apr-2009</v>
          </cell>
          <cell r="L490" t="str">
            <v>GF</v>
          </cell>
          <cell r="M490" t="str">
            <v>INVERTER</v>
          </cell>
          <cell r="N490" t="str">
            <v>PCS</v>
          </cell>
          <cell r="O490">
            <v>150</v>
          </cell>
          <cell r="P490">
            <v>8</v>
          </cell>
          <cell r="Q490" t="str">
            <v>FUJI OTHERS</v>
          </cell>
          <cell r="R490">
            <v>0</v>
          </cell>
          <cell r="S490">
            <v>7.5525000000000002</v>
          </cell>
          <cell r="T490">
            <v>151.05000000000001</v>
          </cell>
          <cell r="U490">
            <v>20</v>
          </cell>
        </row>
        <row r="491">
          <cell r="A491" t="str">
            <v>G11-FAN7.5</v>
          </cell>
          <cell r="B491" t="str">
            <v>GS091349</v>
          </cell>
          <cell r="C491">
            <v>11</v>
          </cell>
          <cell r="D491" t="str">
            <v>GI091705</v>
          </cell>
          <cell r="E491">
            <v>20090414</v>
          </cell>
          <cell r="F491" t="str">
            <v>1148</v>
          </cell>
          <cell r="G491" t="str">
            <v>VERMEIRE TRANSMISSIONS</v>
          </cell>
          <cell r="H491" t="str">
            <v>STOCK SALES</v>
          </cell>
          <cell r="I491">
            <v>120</v>
          </cell>
          <cell r="J491" t="str">
            <v>Apr-2009</v>
          </cell>
          <cell r="K491" t="str">
            <v>Apr-2009</v>
          </cell>
          <cell r="L491" t="str">
            <v>GF</v>
          </cell>
          <cell r="M491" t="str">
            <v>INVERTER</v>
          </cell>
          <cell r="N491" t="str">
            <v>PCS</v>
          </cell>
          <cell r="O491">
            <v>150</v>
          </cell>
          <cell r="P491">
            <v>8</v>
          </cell>
          <cell r="Q491" t="str">
            <v>FUJI OTHERS</v>
          </cell>
          <cell r="R491">
            <v>0</v>
          </cell>
          <cell r="S491">
            <v>7.5525000000000002</v>
          </cell>
          <cell r="T491">
            <v>75.525000000000006</v>
          </cell>
          <cell r="U491">
            <v>10</v>
          </cell>
        </row>
        <row r="492">
          <cell r="A492" t="str">
            <v>G11-PPCB-11</v>
          </cell>
          <cell r="B492" t="str">
            <v>GS091442</v>
          </cell>
          <cell r="C492">
            <v>1</v>
          </cell>
          <cell r="D492" t="str">
            <v>GI091787</v>
          </cell>
          <cell r="E492">
            <v>20090420</v>
          </cell>
          <cell r="F492" t="str">
            <v>7950</v>
          </cell>
          <cell r="G492" t="str">
            <v>FUJI ELECTRIC FA EUROPE (CH) GMBH</v>
          </cell>
          <cell r="H492" t="str">
            <v>STOCK SALES</v>
          </cell>
          <cell r="I492">
            <v>3</v>
          </cell>
          <cell r="J492" t="str">
            <v>Apr-2009</v>
          </cell>
          <cell r="K492" t="str">
            <v>Apr-2009</v>
          </cell>
          <cell r="L492" t="str">
            <v>GF</v>
          </cell>
          <cell r="M492" t="str">
            <v>INVERTER</v>
          </cell>
          <cell r="N492" t="str">
            <v>PCS</v>
          </cell>
          <cell r="O492">
            <v>4</v>
          </cell>
          <cell r="P492">
            <v>85</v>
          </cell>
          <cell r="Q492" t="str">
            <v>FUJI OTHERS</v>
          </cell>
          <cell r="R492">
            <v>0</v>
          </cell>
          <cell r="S492">
            <v>84.8827</v>
          </cell>
          <cell r="T492">
            <v>84.8827</v>
          </cell>
          <cell r="U492">
            <v>1</v>
          </cell>
        </row>
        <row r="493">
          <cell r="A493" t="str">
            <v>G11-PPCB-5.5</v>
          </cell>
          <cell r="B493" t="str">
            <v>GS090219</v>
          </cell>
          <cell r="C493">
            <v>14</v>
          </cell>
          <cell r="D493" t="str">
            <v>GI091785</v>
          </cell>
          <cell r="E493">
            <v>20090420</v>
          </cell>
          <cell r="F493" t="str">
            <v>4450</v>
          </cell>
          <cell r="G493" t="str">
            <v>FUJI ELECTRIC FA SUCURSAL EN ESPA?A</v>
          </cell>
          <cell r="H493" t="str">
            <v>STOCK SALES</v>
          </cell>
          <cell r="I493">
            <v>3</v>
          </cell>
          <cell r="J493" t="str">
            <v>Apr-2009</v>
          </cell>
          <cell r="K493" t="str">
            <v>Apr-2009</v>
          </cell>
          <cell r="L493" t="str">
            <v>GF</v>
          </cell>
          <cell r="M493" t="str">
            <v>INVERTER</v>
          </cell>
          <cell r="N493" t="str">
            <v>PCS</v>
          </cell>
          <cell r="O493">
            <v>1</v>
          </cell>
          <cell r="P493">
            <v>64</v>
          </cell>
          <cell r="Q493" t="str">
            <v>FUJI OTHERS</v>
          </cell>
          <cell r="R493">
            <v>0</v>
          </cell>
          <cell r="S493">
            <v>64.338800000000006</v>
          </cell>
          <cell r="T493">
            <v>64.338800000000006</v>
          </cell>
          <cell r="U493">
            <v>1</v>
          </cell>
        </row>
        <row r="494">
          <cell r="A494" t="str">
            <v>G11-PPCB-5.5</v>
          </cell>
          <cell r="B494" t="str">
            <v>GS090219</v>
          </cell>
          <cell r="C494">
            <v>14</v>
          </cell>
          <cell r="D494" t="str">
            <v>GI091817</v>
          </cell>
          <cell r="E494">
            <v>20090421</v>
          </cell>
          <cell r="F494" t="str">
            <v>4450</v>
          </cell>
          <cell r="G494" t="str">
            <v>FUJI ELECTRIC FA SUCURSAL EN ESPA?A</v>
          </cell>
          <cell r="H494" t="str">
            <v>STOCK SALES</v>
          </cell>
          <cell r="I494">
            <v>1</v>
          </cell>
          <cell r="J494" t="str">
            <v>Apr-2009</v>
          </cell>
          <cell r="K494" t="str">
            <v>Apr-2009</v>
          </cell>
          <cell r="L494" t="str">
            <v>GF</v>
          </cell>
          <cell r="M494" t="str">
            <v>INVERTER</v>
          </cell>
          <cell r="N494" t="str">
            <v>PCS</v>
          </cell>
          <cell r="O494">
            <v>1</v>
          </cell>
          <cell r="P494">
            <v>64</v>
          </cell>
          <cell r="Q494" t="str">
            <v>FUJI OTHERS</v>
          </cell>
          <cell r="R494">
            <v>0</v>
          </cell>
          <cell r="S494">
            <v>64.338800000000006</v>
          </cell>
          <cell r="T494">
            <v>128.67760000000001</v>
          </cell>
          <cell r="U494">
            <v>2</v>
          </cell>
        </row>
        <row r="495">
          <cell r="A495" t="str">
            <v>OC1</v>
          </cell>
          <cell r="B495" t="str">
            <v>GS091253</v>
          </cell>
          <cell r="C495">
            <v>5</v>
          </cell>
          <cell r="D495" t="str">
            <v>GI091796</v>
          </cell>
          <cell r="E495">
            <v>20090421</v>
          </cell>
          <cell r="F495" t="str">
            <v>7489</v>
          </cell>
          <cell r="G495" t="str">
            <v>ALPHA MOTION S. A.</v>
          </cell>
          <cell r="H495" t="str">
            <v>STOCK SALES</v>
          </cell>
          <cell r="I495">
            <v>0</v>
          </cell>
          <cell r="J495" t="str">
            <v>Apr-2009</v>
          </cell>
          <cell r="K495" t="str">
            <v>Apr-2009</v>
          </cell>
          <cell r="L495" t="str">
            <v>GF</v>
          </cell>
          <cell r="M495" t="str">
            <v>INVERTER</v>
          </cell>
          <cell r="N495" t="str">
            <v>PCS</v>
          </cell>
          <cell r="O495">
            <v>4</v>
          </cell>
          <cell r="P495">
            <v>5</v>
          </cell>
          <cell r="Q495" t="str">
            <v>FUJI OTHERS</v>
          </cell>
          <cell r="R495">
            <v>0</v>
          </cell>
          <cell r="S495">
            <v>4.6657999999999999</v>
          </cell>
          <cell r="T495">
            <v>18.6632</v>
          </cell>
          <cell r="U495">
            <v>4</v>
          </cell>
        </row>
        <row r="496">
          <cell r="A496" t="str">
            <v>OFLE-13A-4</v>
          </cell>
          <cell r="B496" t="str">
            <v>GS091320</v>
          </cell>
          <cell r="C496">
            <v>4</v>
          </cell>
          <cell r="D496" t="str">
            <v>GI091706</v>
          </cell>
          <cell r="E496">
            <v>20090415</v>
          </cell>
          <cell r="F496" t="str">
            <v>7934</v>
          </cell>
          <cell r="G496" t="str">
            <v>PAUL MASCHINENFABRIK GMBH</v>
          </cell>
          <cell r="H496" t="str">
            <v>STOCK SALES</v>
          </cell>
          <cell r="I496">
            <v>13</v>
          </cell>
          <cell r="J496" t="str">
            <v>Apr-2009</v>
          </cell>
          <cell r="K496" t="str">
            <v>Apr-2009</v>
          </cell>
          <cell r="L496" t="str">
            <v>GF</v>
          </cell>
          <cell r="M496" t="str">
            <v>INVERTER</v>
          </cell>
          <cell r="N496" t="str">
            <v>PCS</v>
          </cell>
          <cell r="O496">
            <v>15</v>
          </cell>
          <cell r="P496">
            <v>159</v>
          </cell>
          <cell r="Q496" t="str">
            <v>FUJI OTHERS</v>
          </cell>
          <cell r="R496">
            <v>0</v>
          </cell>
          <cell r="S496">
            <v>158.67850000000001</v>
          </cell>
          <cell r="T496">
            <v>317.35700000000003</v>
          </cell>
          <cell r="U496">
            <v>2</v>
          </cell>
        </row>
        <row r="497">
          <cell r="A497" t="str">
            <v>OPC-C1-RS</v>
          </cell>
          <cell r="B497" t="str">
            <v>GS091198</v>
          </cell>
          <cell r="C497">
            <v>1</v>
          </cell>
          <cell r="D497" t="str">
            <v>GI091512</v>
          </cell>
          <cell r="E497">
            <v>20090401</v>
          </cell>
          <cell r="F497" t="str">
            <v>4450</v>
          </cell>
          <cell r="G497" t="str">
            <v>FUJI ELECTRIC FA SUCURSAL EN ESPA?A</v>
          </cell>
          <cell r="H497" t="str">
            <v>STOCK SALES</v>
          </cell>
          <cell r="I497">
            <v>1012</v>
          </cell>
          <cell r="J497" t="str">
            <v>Apr-2009</v>
          </cell>
          <cell r="K497" t="str">
            <v>Apr-2009</v>
          </cell>
          <cell r="L497" t="str">
            <v>GF</v>
          </cell>
          <cell r="M497" t="str">
            <v>INVERTER</v>
          </cell>
          <cell r="N497" t="str">
            <v>PCS</v>
          </cell>
          <cell r="O497">
            <v>1062</v>
          </cell>
          <cell r="P497">
            <v>9</v>
          </cell>
          <cell r="Q497" t="str">
            <v>FUJI OTHERS</v>
          </cell>
          <cell r="R497">
            <v>0</v>
          </cell>
          <cell r="S497">
            <v>9.42</v>
          </cell>
          <cell r="T497">
            <v>471</v>
          </cell>
          <cell r="U497">
            <v>50</v>
          </cell>
        </row>
        <row r="498">
          <cell r="A498" t="str">
            <v>OPC-C1-RS</v>
          </cell>
          <cell r="B498" t="str">
            <v>GS091233</v>
          </cell>
          <cell r="C498">
            <v>1</v>
          </cell>
          <cell r="D498" t="str">
            <v>GI091547</v>
          </cell>
          <cell r="E498">
            <v>20090402</v>
          </cell>
          <cell r="F498" t="str">
            <v>4080</v>
          </cell>
          <cell r="G498" t="str">
            <v>SIDE SERVICIO INDUSTRIAL DE ELECTRONICA SA</v>
          </cell>
          <cell r="H498" t="str">
            <v>STOCK SALES</v>
          </cell>
          <cell r="I498">
            <v>982</v>
          </cell>
          <cell r="J498" t="str">
            <v>Apr-2009</v>
          </cell>
          <cell r="K498" t="str">
            <v>Apr-2009</v>
          </cell>
          <cell r="L498" t="str">
            <v>GF</v>
          </cell>
          <cell r="M498" t="str">
            <v>INVERTER</v>
          </cell>
          <cell r="N498" t="str">
            <v>PCS</v>
          </cell>
          <cell r="O498">
            <v>1062</v>
          </cell>
          <cell r="P498">
            <v>9</v>
          </cell>
          <cell r="Q498" t="str">
            <v>FUJI OTHERS</v>
          </cell>
          <cell r="R498">
            <v>0</v>
          </cell>
          <cell r="S498">
            <v>9.42</v>
          </cell>
          <cell r="T498">
            <v>282.60000000000002</v>
          </cell>
          <cell r="U498">
            <v>30</v>
          </cell>
        </row>
        <row r="499">
          <cell r="A499" t="str">
            <v>OPC-C1-RS</v>
          </cell>
          <cell r="B499" t="str">
            <v>GS091111</v>
          </cell>
          <cell r="C499">
            <v>10</v>
          </cell>
          <cell r="D499" t="str">
            <v>GI091373</v>
          </cell>
          <cell r="E499">
            <v>20090403</v>
          </cell>
          <cell r="F499" t="str">
            <v>7950</v>
          </cell>
          <cell r="G499" t="str">
            <v>FUJI ELECTRIC FA EUROPE (CH) GMBH</v>
          </cell>
          <cell r="H499" t="str">
            <v>STOCK SALES</v>
          </cell>
          <cell r="I499">
            <v>981</v>
          </cell>
          <cell r="J499" t="str">
            <v>Apr-2009</v>
          </cell>
          <cell r="K499" t="str">
            <v>Apr-2009</v>
          </cell>
          <cell r="L499" t="str">
            <v>GF</v>
          </cell>
          <cell r="M499" t="str">
            <v>INVERTER</v>
          </cell>
          <cell r="N499" t="str">
            <v>PCS</v>
          </cell>
          <cell r="O499">
            <v>1062</v>
          </cell>
          <cell r="P499">
            <v>9</v>
          </cell>
          <cell r="Q499" t="str">
            <v>FUJI OTHERS</v>
          </cell>
          <cell r="R499">
            <v>0</v>
          </cell>
          <cell r="S499">
            <v>9.42</v>
          </cell>
          <cell r="T499">
            <v>9.42</v>
          </cell>
          <cell r="U499">
            <v>1</v>
          </cell>
        </row>
        <row r="500">
          <cell r="A500" t="str">
            <v>OPC-C1-RS</v>
          </cell>
          <cell r="B500" t="str">
            <v>GS091267</v>
          </cell>
          <cell r="C500">
            <v>1</v>
          </cell>
          <cell r="D500" t="str">
            <v>GI091557</v>
          </cell>
          <cell r="E500">
            <v>20090403</v>
          </cell>
          <cell r="F500" t="str">
            <v>7095</v>
          </cell>
          <cell r="G500" t="str">
            <v>FUJI ELECTRIC FRANCE S.A.</v>
          </cell>
          <cell r="H500" t="str">
            <v>STOCK SALES</v>
          </cell>
          <cell r="I500">
            <v>976</v>
          </cell>
          <cell r="J500" t="str">
            <v>Apr-2009</v>
          </cell>
          <cell r="K500" t="str">
            <v>Apr-2009</v>
          </cell>
          <cell r="L500" t="str">
            <v>GF</v>
          </cell>
          <cell r="M500" t="str">
            <v>INVERTER</v>
          </cell>
          <cell r="N500" t="str">
            <v>PCS</v>
          </cell>
          <cell r="O500">
            <v>1062</v>
          </cell>
          <cell r="P500">
            <v>9</v>
          </cell>
          <cell r="Q500" t="str">
            <v>FUJI OTHERS</v>
          </cell>
          <cell r="R500">
            <v>0</v>
          </cell>
          <cell r="S500">
            <v>9.42</v>
          </cell>
          <cell r="T500">
            <v>47.1</v>
          </cell>
          <cell r="U500">
            <v>5</v>
          </cell>
        </row>
        <row r="501">
          <cell r="A501" t="str">
            <v>OPC-C1-RS</v>
          </cell>
          <cell r="B501" t="str">
            <v>GS091350</v>
          </cell>
          <cell r="C501">
            <v>13</v>
          </cell>
          <cell r="D501" t="str">
            <v>GI091682</v>
          </cell>
          <cell r="E501">
            <v>20090414</v>
          </cell>
          <cell r="F501" t="str">
            <v>7506</v>
          </cell>
          <cell r="G501" t="str">
            <v>ELECTROBLUE SRL</v>
          </cell>
          <cell r="H501" t="str">
            <v>STOCK SALES</v>
          </cell>
          <cell r="I501">
            <v>974</v>
          </cell>
          <cell r="J501" t="str">
            <v>Apr-2009</v>
          </cell>
          <cell r="K501" t="str">
            <v>Apr-2009</v>
          </cell>
          <cell r="L501" t="str">
            <v>GF</v>
          </cell>
          <cell r="M501" t="str">
            <v>INVERTER</v>
          </cell>
          <cell r="N501" t="str">
            <v>PCS</v>
          </cell>
          <cell r="O501">
            <v>1062</v>
          </cell>
          <cell r="P501">
            <v>9</v>
          </cell>
          <cell r="Q501" t="str">
            <v>FUJI OTHERS</v>
          </cell>
          <cell r="R501">
            <v>0</v>
          </cell>
          <cell r="S501">
            <v>9.42</v>
          </cell>
          <cell r="T501">
            <v>18.84</v>
          </cell>
          <cell r="U501">
            <v>2</v>
          </cell>
        </row>
        <row r="502">
          <cell r="A502" t="str">
            <v>OPC-C1-RS</v>
          </cell>
          <cell r="B502" t="str">
            <v>GS091321</v>
          </cell>
          <cell r="C502">
            <v>2</v>
          </cell>
          <cell r="D502" t="str">
            <v>GI091640</v>
          </cell>
          <cell r="E502">
            <v>20090415</v>
          </cell>
          <cell r="F502" t="str">
            <v>7402</v>
          </cell>
          <cell r="G502" t="str">
            <v>S.W.A.N. GERMANY LTD.</v>
          </cell>
          <cell r="H502" t="str">
            <v>STOCK SALES</v>
          </cell>
          <cell r="I502">
            <v>971</v>
          </cell>
          <cell r="J502" t="str">
            <v>Apr-2009</v>
          </cell>
          <cell r="K502" t="str">
            <v>Apr-2009</v>
          </cell>
          <cell r="L502" t="str">
            <v>GF</v>
          </cell>
          <cell r="M502" t="str">
            <v>INVERTER</v>
          </cell>
          <cell r="N502" t="str">
            <v>PCS</v>
          </cell>
          <cell r="O502">
            <v>1062</v>
          </cell>
          <cell r="P502">
            <v>9</v>
          </cell>
          <cell r="Q502" t="str">
            <v>FUJI OTHERS</v>
          </cell>
          <cell r="R502">
            <v>0</v>
          </cell>
          <cell r="S502">
            <v>9.42</v>
          </cell>
          <cell r="T502">
            <v>28.26</v>
          </cell>
          <cell r="U502">
            <v>3</v>
          </cell>
        </row>
        <row r="503">
          <cell r="A503" t="str">
            <v>OPC-E1-PDP</v>
          </cell>
          <cell r="B503" t="str">
            <v>GS091233</v>
          </cell>
          <cell r="C503">
            <v>2</v>
          </cell>
          <cell r="D503" t="str">
            <v>GI091547</v>
          </cell>
          <cell r="E503">
            <v>20090402</v>
          </cell>
          <cell r="F503" t="str">
            <v>4080</v>
          </cell>
          <cell r="G503" t="str">
            <v>SIDE SERVICIO INDUSTRIAL DE ELECTRONICA SA</v>
          </cell>
          <cell r="H503" t="str">
            <v>STOCK SALES</v>
          </cell>
          <cell r="I503">
            <v>63</v>
          </cell>
          <cell r="J503" t="str">
            <v>Apr-2009</v>
          </cell>
          <cell r="K503" t="str">
            <v>Apr-2009</v>
          </cell>
          <cell r="L503" t="str">
            <v>GF</v>
          </cell>
          <cell r="M503" t="str">
            <v>INVERTER</v>
          </cell>
          <cell r="N503" t="str">
            <v>PCS</v>
          </cell>
          <cell r="O503">
            <v>68</v>
          </cell>
          <cell r="P503">
            <v>66</v>
          </cell>
          <cell r="Q503" t="str">
            <v>FUJI OTHERS</v>
          </cell>
          <cell r="R503">
            <v>0</v>
          </cell>
          <cell r="S503">
            <v>66.069400000000002</v>
          </cell>
          <cell r="T503">
            <v>330.34699999999998</v>
          </cell>
          <cell r="U503">
            <v>5</v>
          </cell>
        </row>
        <row r="504">
          <cell r="A504" t="str">
            <v>OPC-E1-PG</v>
          </cell>
          <cell r="B504" t="str">
            <v>GS090784</v>
          </cell>
          <cell r="C504">
            <v>4</v>
          </cell>
          <cell r="D504" t="str">
            <v>GI091448</v>
          </cell>
          <cell r="E504">
            <v>20090410</v>
          </cell>
          <cell r="F504" t="str">
            <v>4032</v>
          </cell>
          <cell r="G504" t="str">
            <v>MCCGROUP COMPLEX</v>
          </cell>
          <cell r="H504" t="str">
            <v>STOCK SALES</v>
          </cell>
          <cell r="I504">
            <v>37</v>
          </cell>
          <cell r="J504" t="str">
            <v>Apr-2009</v>
          </cell>
          <cell r="K504" t="str">
            <v>Apr-2009</v>
          </cell>
          <cell r="L504" t="str">
            <v>GF</v>
          </cell>
          <cell r="M504" t="str">
            <v>INVERTER</v>
          </cell>
          <cell r="N504" t="str">
            <v>PCS</v>
          </cell>
          <cell r="O504">
            <v>38</v>
          </cell>
          <cell r="P504">
            <v>31</v>
          </cell>
          <cell r="Q504" t="str">
            <v>FUJI OTHERS</v>
          </cell>
          <cell r="R504">
            <v>0</v>
          </cell>
          <cell r="S504">
            <v>31.375</v>
          </cell>
          <cell r="T504">
            <v>31.375</v>
          </cell>
          <cell r="U504">
            <v>1</v>
          </cell>
        </row>
        <row r="505">
          <cell r="A505" t="str">
            <v>OPC-E1-RS</v>
          </cell>
          <cell r="B505" t="str">
            <v>GS091363</v>
          </cell>
          <cell r="C505">
            <v>8</v>
          </cell>
          <cell r="D505" t="str">
            <v>GI091694</v>
          </cell>
          <cell r="E505">
            <v>20090415</v>
          </cell>
          <cell r="F505" t="str">
            <v>1301</v>
          </cell>
          <cell r="G505" t="str">
            <v>MVR - MOTORI, VENTILATORI, RIDUTTORI S.R.L.</v>
          </cell>
          <cell r="H505" t="str">
            <v>STOCK SALES</v>
          </cell>
          <cell r="I505">
            <v>781</v>
          </cell>
          <cell r="J505" t="str">
            <v>Apr-2009</v>
          </cell>
          <cell r="K505" t="str">
            <v>Apr-2009</v>
          </cell>
          <cell r="L505" t="str">
            <v>GF</v>
          </cell>
          <cell r="M505" t="str">
            <v>INVERTER</v>
          </cell>
          <cell r="N505" t="str">
            <v>PCS</v>
          </cell>
          <cell r="O505">
            <v>801</v>
          </cell>
          <cell r="P505">
            <v>21</v>
          </cell>
          <cell r="Q505" t="str">
            <v>FUJI OTHERS</v>
          </cell>
          <cell r="R505">
            <v>0</v>
          </cell>
          <cell r="S505">
            <v>20.900099999999998</v>
          </cell>
          <cell r="T505">
            <v>418.00199999999995</v>
          </cell>
          <cell r="U505">
            <v>20</v>
          </cell>
        </row>
        <row r="506">
          <cell r="A506" t="str">
            <v>OPC-F1-RY</v>
          </cell>
          <cell r="B506" t="str">
            <v>GS091363</v>
          </cell>
          <cell r="C506">
            <v>10</v>
          </cell>
          <cell r="D506" t="str">
            <v>GI091694</v>
          </cell>
          <cell r="E506">
            <v>20090415</v>
          </cell>
          <cell r="F506" t="str">
            <v>1301</v>
          </cell>
          <cell r="G506" t="str">
            <v>MVR - MOTORI, VENTILATORI, RIDUTTORI S.R.L.</v>
          </cell>
          <cell r="H506" t="str">
            <v>STOCK SALES</v>
          </cell>
          <cell r="I506">
            <v>27</v>
          </cell>
          <cell r="J506" t="str">
            <v>Apr-2009</v>
          </cell>
          <cell r="K506" t="str">
            <v>Apr-2009</v>
          </cell>
          <cell r="L506" t="str">
            <v>GF</v>
          </cell>
          <cell r="M506" t="str">
            <v>INVERTER</v>
          </cell>
          <cell r="N506" t="str">
            <v>PCS</v>
          </cell>
          <cell r="O506">
            <v>27</v>
          </cell>
          <cell r="P506">
            <v>29</v>
          </cell>
          <cell r="Q506" t="str">
            <v>FUJI OTHERS</v>
          </cell>
          <cell r="R506">
            <v>0</v>
          </cell>
          <cell r="S506">
            <v>28.8841</v>
          </cell>
          <cell r="T506">
            <v>28.8841</v>
          </cell>
          <cell r="U506">
            <v>1</v>
          </cell>
        </row>
        <row r="507">
          <cell r="A507" t="str">
            <v>OPC-LM1-PR</v>
          </cell>
          <cell r="B507" t="str">
            <v>GS090989</v>
          </cell>
          <cell r="C507">
            <v>4</v>
          </cell>
          <cell r="D507" t="str">
            <v>GI091549</v>
          </cell>
          <cell r="E507">
            <v>20090402</v>
          </cell>
          <cell r="F507" t="str">
            <v>7712</v>
          </cell>
          <cell r="G507" t="str">
            <v>SODIMAS</v>
          </cell>
          <cell r="H507" t="str">
            <v>STOCK SALES</v>
          </cell>
          <cell r="I507">
            <v>602</v>
          </cell>
          <cell r="J507" t="str">
            <v>Apr-2009</v>
          </cell>
          <cell r="K507" t="str">
            <v>Apr-2009</v>
          </cell>
          <cell r="L507" t="str">
            <v>GF</v>
          </cell>
          <cell r="M507" t="str">
            <v>INVERTER</v>
          </cell>
          <cell r="N507" t="str">
            <v>PCS</v>
          </cell>
          <cell r="O507">
            <v>644</v>
          </cell>
          <cell r="P507">
            <v>65</v>
          </cell>
          <cell r="Q507" t="str">
            <v>FUJI OTHERS</v>
          </cell>
          <cell r="R507">
            <v>0</v>
          </cell>
          <cell r="S507">
            <v>64.838800000000006</v>
          </cell>
          <cell r="T507">
            <v>2723.2296000000001</v>
          </cell>
          <cell r="U507">
            <v>42</v>
          </cell>
        </row>
        <row r="508">
          <cell r="A508" t="str">
            <v>OPC-LM1-PR</v>
          </cell>
          <cell r="B508" t="str">
            <v>GS091289</v>
          </cell>
          <cell r="C508">
            <v>2</v>
          </cell>
          <cell r="D508" t="str">
            <v>GI091593</v>
          </cell>
          <cell r="E508">
            <v>20090407</v>
          </cell>
          <cell r="F508" t="str">
            <v>7215</v>
          </cell>
          <cell r="G508" t="str">
            <v>AMTEK SPOL. S R. O. SP. Z O. O.</v>
          </cell>
          <cell r="H508" t="str">
            <v>STOCK SALES</v>
          </cell>
          <cell r="I508">
            <v>597</v>
          </cell>
          <cell r="J508" t="str">
            <v>Apr-2009</v>
          </cell>
          <cell r="K508" t="str">
            <v>Apr-2009</v>
          </cell>
          <cell r="L508" t="str">
            <v>GF</v>
          </cell>
          <cell r="M508" t="str">
            <v>INVERTER</v>
          </cell>
          <cell r="N508" t="str">
            <v>PCS</v>
          </cell>
          <cell r="O508">
            <v>644</v>
          </cell>
          <cell r="P508">
            <v>65</v>
          </cell>
          <cell r="Q508" t="str">
            <v>FUJI OTHERS</v>
          </cell>
          <cell r="R508">
            <v>0</v>
          </cell>
          <cell r="S508">
            <v>64.838800000000006</v>
          </cell>
          <cell r="T508">
            <v>324.19400000000002</v>
          </cell>
          <cell r="U508">
            <v>5</v>
          </cell>
        </row>
        <row r="509">
          <cell r="A509" t="str">
            <v>OPC-LM1-PR</v>
          </cell>
          <cell r="B509" t="str">
            <v>GS091012</v>
          </cell>
          <cell r="C509">
            <v>5</v>
          </cell>
          <cell r="D509" t="str">
            <v>GI091550</v>
          </cell>
          <cell r="E509">
            <v>20090408</v>
          </cell>
          <cell r="F509" t="str">
            <v>7712</v>
          </cell>
          <cell r="G509" t="str">
            <v>SODIMAS</v>
          </cell>
          <cell r="H509" t="str">
            <v>STOCK SALES</v>
          </cell>
          <cell r="I509">
            <v>548</v>
          </cell>
          <cell r="J509" t="str">
            <v>Apr-2009</v>
          </cell>
          <cell r="K509" t="str">
            <v>Apr-2009</v>
          </cell>
          <cell r="L509" t="str">
            <v>GF</v>
          </cell>
          <cell r="M509" t="str">
            <v>INVERTER</v>
          </cell>
          <cell r="N509" t="str">
            <v>PCS</v>
          </cell>
          <cell r="O509">
            <v>644</v>
          </cell>
          <cell r="P509">
            <v>65</v>
          </cell>
          <cell r="Q509" t="str">
            <v>FUJI OTHERS</v>
          </cell>
          <cell r="R509">
            <v>0</v>
          </cell>
          <cell r="S509">
            <v>64.838800000000006</v>
          </cell>
          <cell r="T509">
            <v>3177.1012000000005</v>
          </cell>
          <cell r="U509">
            <v>49</v>
          </cell>
        </row>
        <row r="510">
          <cell r="A510" t="str">
            <v>OPC-LM1-PR</v>
          </cell>
          <cell r="B510" t="str">
            <v>GS091329</v>
          </cell>
          <cell r="C510">
            <v>3</v>
          </cell>
          <cell r="D510" t="str">
            <v>GI091652</v>
          </cell>
          <cell r="E510">
            <v>20090408</v>
          </cell>
          <cell r="F510" t="str">
            <v>7760</v>
          </cell>
          <cell r="G510" t="str">
            <v>BIMEX SRL</v>
          </cell>
          <cell r="H510" t="str">
            <v>STOCK SALES</v>
          </cell>
          <cell r="I510">
            <v>544</v>
          </cell>
          <cell r="J510" t="str">
            <v>Apr-2009</v>
          </cell>
          <cell r="K510" t="str">
            <v>Apr-2009</v>
          </cell>
          <cell r="L510" t="str">
            <v>GF</v>
          </cell>
          <cell r="M510" t="str">
            <v>INVERTER</v>
          </cell>
          <cell r="N510" t="str">
            <v>PCS</v>
          </cell>
          <cell r="O510">
            <v>644</v>
          </cell>
          <cell r="P510">
            <v>65</v>
          </cell>
          <cell r="Q510" t="str">
            <v>FUJI OTHERS</v>
          </cell>
          <cell r="R510">
            <v>0</v>
          </cell>
          <cell r="S510">
            <v>64.838800000000006</v>
          </cell>
          <cell r="T510">
            <v>259.35520000000002</v>
          </cell>
          <cell r="U510">
            <v>4</v>
          </cell>
        </row>
        <row r="511">
          <cell r="A511" t="str">
            <v>OPC-LM1-PR</v>
          </cell>
          <cell r="B511" t="str">
            <v>GS090582</v>
          </cell>
          <cell r="C511">
            <v>6</v>
          </cell>
          <cell r="D511" t="str">
            <v>GI091595</v>
          </cell>
          <cell r="E511">
            <v>20090408</v>
          </cell>
          <cell r="F511" t="str">
            <v>7995</v>
          </cell>
          <cell r="G511" t="str">
            <v>BOREL</v>
          </cell>
          <cell r="H511" t="str">
            <v>STOCK SALES</v>
          </cell>
          <cell r="I511">
            <v>541</v>
          </cell>
          <cell r="J511" t="str">
            <v>Apr-2009</v>
          </cell>
          <cell r="K511" t="str">
            <v>Apr-2009</v>
          </cell>
          <cell r="L511" t="str">
            <v>GF</v>
          </cell>
          <cell r="M511" t="str">
            <v>INVERTER</v>
          </cell>
          <cell r="N511" t="str">
            <v>PCS</v>
          </cell>
          <cell r="O511">
            <v>644</v>
          </cell>
          <cell r="P511">
            <v>65</v>
          </cell>
          <cell r="Q511" t="str">
            <v>FUJI OTHERS</v>
          </cell>
          <cell r="R511">
            <v>0</v>
          </cell>
          <cell r="S511">
            <v>64.838800000000006</v>
          </cell>
          <cell r="T511">
            <v>194.51640000000003</v>
          </cell>
          <cell r="U511">
            <v>3</v>
          </cell>
        </row>
        <row r="512">
          <cell r="A512" t="str">
            <v>OPC-LM1-PR</v>
          </cell>
          <cell r="B512" t="str">
            <v>GS091097</v>
          </cell>
          <cell r="C512">
            <v>3</v>
          </cell>
          <cell r="D512" t="str">
            <v>GI091707</v>
          </cell>
          <cell r="E512">
            <v>20090415</v>
          </cell>
          <cell r="F512" t="str">
            <v>7712</v>
          </cell>
          <cell r="G512" t="str">
            <v>SODIMAS</v>
          </cell>
          <cell r="H512" t="str">
            <v>STOCK SALES</v>
          </cell>
          <cell r="I512">
            <v>500</v>
          </cell>
          <cell r="J512" t="str">
            <v>Apr-2009</v>
          </cell>
          <cell r="K512" t="str">
            <v>Apr-2009</v>
          </cell>
          <cell r="L512" t="str">
            <v>GF</v>
          </cell>
          <cell r="M512" t="str">
            <v>INVERTER</v>
          </cell>
          <cell r="N512" t="str">
            <v>PCS</v>
          </cell>
          <cell r="O512">
            <v>644</v>
          </cell>
          <cell r="P512">
            <v>65</v>
          </cell>
          <cell r="Q512" t="str">
            <v>FUJI OTHERS</v>
          </cell>
          <cell r="R512">
            <v>0</v>
          </cell>
          <cell r="S512">
            <v>64.838800000000006</v>
          </cell>
          <cell r="T512">
            <v>2658.3908000000001</v>
          </cell>
          <cell r="U512">
            <v>41</v>
          </cell>
        </row>
        <row r="513">
          <cell r="A513" t="str">
            <v>OPC-LM1-PR</v>
          </cell>
          <cell r="B513" t="str">
            <v>GS091038</v>
          </cell>
          <cell r="C513">
            <v>2</v>
          </cell>
          <cell r="D513" t="str">
            <v>GI091745</v>
          </cell>
          <cell r="E513">
            <v>20090417</v>
          </cell>
          <cell r="F513" t="str">
            <v>7848</v>
          </cell>
          <cell r="G513" t="str">
            <v>LM LIFTMATERIAL GMBH</v>
          </cell>
          <cell r="H513" t="str">
            <v>STOCK SALES</v>
          </cell>
          <cell r="I513">
            <v>497</v>
          </cell>
          <cell r="J513" t="str">
            <v>Apr-2009</v>
          </cell>
          <cell r="K513" t="str">
            <v>Apr-2009</v>
          </cell>
          <cell r="L513" t="str">
            <v>GF</v>
          </cell>
          <cell r="M513" t="str">
            <v>INVERTER</v>
          </cell>
          <cell r="N513" t="str">
            <v>PCS</v>
          </cell>
          <cell r="O513">
            <v>644</v>
          </cell>
          <cell r="P513">
            <v>65</v>
          </cell>
          <cell r="Q513" t="str">
            <v>FUJI OTHERS</v>
          </cell>
          <cell r="R513">
            <v>0</v>
          </cell>
          <cell r="S513">
            <v>64.838800000000006</v>
          </cell>
          <cell r="T513">
            <v>194.51640000000003</v>
          </cell>
          <cell r="U513">
            <v>3</v>
          </cell>
        </row>
        <row r="514">
          <cell r="A514" t="str">
            <v>OPC-LM1-PR</v>
          </cell>
          <cell r="B514" t="str">
            <v>GS091238</v>
          </cell>
          <cell r="C514">
            <v>7</v>
          </cell>
          <cell r="D514" t="str">
            <v>GI091774</v>
          </cell>
          <cell r="E514">
            <v>20090420</v>
          </cell>
          <cell r="F514" t="str">
            <v>7712</v>
          </cell>
          <cell r="G514" t="str">
            <v>SODIMAS</v>
          </cell>
          <cell r="H514" t="str">
            <v>STOCK SALES</v>
          </cell>
          <cell r="I514">
            <v>463</v>
          </cell>
          <cell r="J514" t="str">
            <v>Apr-2009</v>
          </cell>
          <cell r="K514" t="str">
            <v>Apr-2009</v>
          </cell>
          <cell r="L514" t="str">
            <v>GF</v>
          </cell>
          <cell r="M514" t="str">
            <v>INVERTER</v>
          </cell>
          <cell r="N514" t="str">
            <v>PCS</v>
          </cell>
          <cell r="O514">
            <v>644</v>
          </cell>
          <cell r="P514">
            <v>65</v>
          </cell>
          <cell r="Q514" t="str">
            <v>FUJI OTHERS</v>
          </cell>
          <cell r="R514">
            <v>0</v>
          </cell>
          <cell r="S514">
            <v>64.838800000000006</v>
          </cell>
          <cell r="T514">
            <v>2204.5192000000002</v>
          </cell>
          <cell r="U514">
            <v>34</v>
          </cell>
        </row>
        <row r="515">
          <cell r="A515" t="str">
            <v>OPC-LM1-PR</v>
          </cell>
          <cell r="B515" t="str">
            <v>GS090943</v>
          </cell>
          <cell r="C515">
            <v>2</v>
          </cell>
          <cell r="D515" t="str">
            <v>GI091804</v>
          </cell>
          <cell r="E515">
            <v>20090427</v>
          </cell>
          <cell r="F515" t="str">
            <v>7848</v>
          </cell>
          <cell r="G515" t="str">
            <v>LM LIFTMATERIAL GMBH</v>
          </cell>
          <cell r="H515" t="str">
            <v>STOCK SALES</v>
          </cell>
          <cell r="I515">
            <v>458</v>
          </cell>
          <cell r="J515" t="str">
            <v>Apr-2009</v>
          </cell>
          <cell r="K515" t="str">
            <v>Apr-2009</v>
          </cell>
          <cell r="L515" t="str">
            <v>GF</v>
          </cell>
          <cell r="M515" t="str">
            <v>INVERTER</v>
          </cell>
          <cell r="N515" t="str">
            <v>PCS</v>
          </cell>
          <cell r="O515">
            <v>644</v>
          </cell>
          <cell r="P515">
            <v>65</v>
          </cell>
          <cell r="Q515" t="str">
            <v>FUJI OTHERS</v>
          </cell>
          <cell r="R515">
            <v>0</v>
          </cell>
          <cell r="S515">
            <v>64.838800000000006</v>
          </cell>
          <cell r="T515">
            <v>324.19400000000002</v>
          </cell>
          <cell r="U515">
            <v>5</v>
          </cell>
        </row>
        <row r="516">
          <cell r="A516" t="str">
            <v>OPC-LM1-PR</v>
          </cell>
          <cell r="B516" t="str">
            <v>GS091302</v>
          </cell>
          <cell r="C516">
            <v>3</v>
          </cell>
          <cell r="D516" t="str">
            <v>GI091875</v>
          </cell>
          <cell r="E516">
            <v>20090427</v>
          </cell>
          <cell r="F516" t="str">
            <v>7712</v>
          </cell>
          <cell r="G516" t="str">
            <v>SODIMAS</v>
          </cell>
          <cell r="H516" t="str">
            <v>STOCK SALES</v>
          </cell>
          <cell r="I516">
            <v>424</v>
          </cell>
          <cell r="J516" t="str">
            <v>Apr-2009</v>
          </cell>
          <cell r="K516" t="str">
            <v>Apr-2009</v>
          </cell>
          <cell r="L516" t="str">
            <v>GF</v>
          </cell>
          <cell r="M516" t="str">
            <v>INVERTER</v>
          </cell>
          <cell r="N516" t="str">
            <v>PCS</v>
          </cell>
          <cell r="O516">
            <v>644</v>
          </cell>
          <cell r="P516">
            <v>65</v>
          </cell>
          <cell r="Q516" t="str">
            <v>FUJI OTHERS</v>
          </cell>
          <cell r="R516">
            <v>0</v>
          </cell>
          <cell r="S516">
            <v>64.838800000000006</v>
          </cell>
          <cell r="T516">
            <v>2204.5192000000002</v>
          </cell>
          <cell r="U516">
            <v>34</v>
          </cell>
        </row>
        <row r="517">
          <cell r="A517" t="str">
            <v>OPC-LM1-PR</v>
          </cell>
          <cell r="B517" t="str">
            <v>GS091411</v>
          </cell>
          <cell r="C517">
            <v>2</v>
          </cell>
          <cell r="D517" t="str">
            <v>GI091892</v>
          </cell>
          <cell r="E517">
            <v>20090428</v>
          </cell>
          <cell r="F517" t="str">
            <v>4021</v>
          </cell>
          <cell r="G517" t="str">
            <v>BORGALTO, S.R.L.</v>
          </cell>
          <cell r="H517" t="str">
            <v>STOCK SALES</v>
          </cell>
          <cell r="I517">
            <v>423</v>
          </cell>
          <cell r="J517" t="str">
            <v>Apr-2009</v>
          </cell>
          <cell r="K517" t="str">
            <v>Apr-2009</v>
          </cell>
          <cell r="L517" t="str">
            <v>GF</v>
          </cell>
          <cell r="M517" t="str">
            <v>INVERTER</v>
          </cell>
          <cell r="N517" t="str">
            <v>PCS</v>
          </cell>
          <cell r="O517">
            <v>644</v>
          </cell>
          <cell r="P517">
            <v>65</v>
          </cell>
          <cell r="Q517" t="str">
            <v>FUJI OTHERS</v>
          </cell>
          <cell r="R517">
            <v>0</v>
          </cell>
          <cell r="S517">
            <v>64.838800000000006</v>
          </cell>
          <cell r="T517">
            <v>64.838800000000006</v>
          </cell>
          <cell r="U517">
            <v>1</v>
          </cell>
        </row>
        <row r="518">
          <cell r="A518" t="str">
            <v>OPC-LM1-PR</v>
          </cell>
          <cell r="B518" t="str">
            <v>GS090701</v>
          </cell>
          <cell r="C518">
            <v>8</v>
          </cell>
          <cell r="D518" t="str">
            <v>GI091960</v>
          </cell>
          <cell r="E518">
            <v>20090428</v>
          </cell>
          <cell r="F518" t="str">
            <v>7694</v>
          </cell>
          <cell r="G518" t="str">
            <v>HANS LUTZ MASCHINENFABRIK GMBH</v>
          </cell>
          <cell r="H518" t="str">
            <v>STOCK SALES</v>
          </cell>
          <cell r="I518">
            <v>421</v>
          </cell>
          <cell r="J518" t="str">
            <v>Apr-2009</v>
          </cell>
          <cell r="K518" t="str">
            <v>Apr-2009</v>
          </cell>
          <cell r="L518" t="str">
            <v>GF</v>
          </cell>
          <cell r="M518" t="str">
            <v>INVERTER</v>
          </cell>
          <cell r="N518" t="str">
            <v>PCS</v>
          </cell>
          <cell r="O518">
            <v>644</v>
          </cell>
          <cell r="P518">
            <v>65</v>
          </cell>
          <cell r="Q518" t="str">
            <v>FUJI OTHERS</v>
          </cell>
          <cell r="R518">
            <v>0</v>
          </cell>
          <cell r="S518">
            <v>64.838800000000006</v>
          </cell>
          <cell r="T518">
            <v>129.67760000000001</v>
          </cell>
          <cell r="U518">
            <v>2</v>
          </cell>
        </row>
        <row r="519">
          <cell r="A519" t="str">
            <v>OPC-LM1-PR</v>
          </cell>
          <cell r="B519" t="str">
            <v>GS090935</v>
          </cell>
          <cell r="C519">
            <v>10</v>
          </cell>
          <cell r="D519" t="str">
            <v>GI091945</v>
          </cell>
          <cell r="E519">
            <v>20090429</v>
          </cell>
          <cell r="F519" t="str">
            <v>7848</v>
          </cell>
          <cell r="G519" t="str">
            <v>LM LIFTMATERIAL GMBH</v>
          </cell>
          <cell r="H519" t="str">
            <v>STOCK SALES</v>
          </cell>
          <cell r="I519">
            <v>420</v>
          </cell>
          <cell r="J519" t="str">
            <v>Apr-2009</v>
          </cell>
          <cell r="K519" t="str">
            <v>Apr-2009</v>
          </cell>
          <cell r="L519" t="str">
            <v>GF</v>
          </cell>
          <cell r="M519" t="str">
            <v>INVERTER</v>
          </cell>
          <cell r="N519" t="str">
            <v>PCS</v>
          </cell>
          <cell r="O519">
            <v>644</v>
          </cell>
          <cell r="P519">
            <v>65</v>
          </cell>
          <cell r="Q519" t="str">
            <v>FUJI OTHERS</v>
          </cell>
          <cell r="R519">
            <v>0</v>
          </cell>
          <cell r="S519">
            <v>64.838800000000006</v>
          </cell>
          <cell r="T519">
            <v>64.838800000000006</v>
          </cell>
          <cell r="U519">
            <v>1</v>
          </cell>
        </row>
        <row r="520">
          <cell r="A520" t="str">
            <v>OPC-LM1-PR</v>
          </cell>
          <cell r="B520" t="str">
            <v>GS090851</v>
          </cell>
          <cell r="C520">
            <v>3</v>
          </cell>
          <cell r="D520" t="str">
            <v>GI091948</v>
          </cell>
          <cell r="E520">
            <v>20090429</v>
          </cell>
          <cell r="F520" t="str">
            <v>7848</v>
          </cell>
          <cell r="G520" t="str">
            <v>LM LIFTMATERIAL GMBH</v>
          </cell>
          <cell r="H520" t="str">
            <v>STOCK SALES</v>
          </cell>
          <cell r="I520">
            <v>419</v>
          </cell>
          <cell r="J520" t="str">
            <v>Apr-2009</v>
          </cell>
          <cell r="K520" t="str">
            <v>Apr-2009</v>
          </cell>
          <cell r="L520" t="str">
            <v>GF</v>
          </cell>
          <cell r="M520" t="str">
            <v>INVERTER</v>
          </cell>
          <cell r="N520" t="str">
            <v>PCS</v>
          </cell>
          <cell r="O520">
            <v>644</v>
          </cell>
          <cell r="P520">
            <v>65</v>
          </cell>
          <cell r="Q520" t="str">
            <v>FUJI OTHERS</v>
          </cell>
          <cell r="R520">
            <v>0</v>
          </cell>
          <cell r="S520">
            <v>64.838800000000006</v>
          </cell>
          <cell r="T520">
            <v>64.838800000000006</v>
          </cell>
          <cell r="U520">
            <v>1</v>
          </cell>
        </row>
        <row r="521">
          <cell r="A521" t="str">
            <v>OPC-LM1-PR</v>
          </cell>
          <cell r="B521" t="str">
            <v>GS090701</v>
          </cell>
          <cell r="C521">
            <v>50</v>
          </cell>
          <cell r="D521" t="str">
            <v>GI091942</v>
          </cell>
          <cell r="E521">
            <v>20090429</v>
          </cell>
          <cell r="F521" t="str">
            <v>7694</v>
          </cell>
          <cell r="G521" t="str">
            <v>HANS LUTZ MASCHINENFABRIK GMBH</v>
          </cell>
          <cell r="H521" t="str">
            <v>STOCK SALES</v>
          </cell>
          <cell r="I521">
            <v>417</v>
          </cell>
          <cell r="J521" t="str">
            <v>Apr-2009</v>
          </cell>
          <cell r="K521" t="str">
            <v>Apr-2009</v>
          </cell>
          <cell r="L521" t="str">
            <v>GF</v>
          </cell>
          <cell r="M521" t="str">
            <v>INVERTER</v>
          </cell>
          <cell r="N521" t="str">
            <v>PCS</v>
          </cell>
          <cell r="O521">
            <v>644</v>
          </cell>
          <cell r="P521">
            <v>65</v>
          </cell>
          <cell r="Q521" t="str">
            <v>FUJI OTHERS</v>
          </cell>
          <cell r="R521">
            <v>0</v>
          </cell>
          <cell r="S521">
            <v>64.838800000000006</v>
          </cell>
          <cell r="T521">
            <v>129.67760000000001</v>
          </cell>
          <cell r="U521">
            <v>2</v>
          </cell>
        </row>
        <row r="522">
          <cell r="A522" t="str">
            <v>OPC-LM1-PR</v>
          </cell>
          <cell r="B522" t="str">
            <v>GS091044</v>
          </cell>
          <cell r="C522">
            <v>10</v>
          </cell>
          <cell r="D522" t="str">
            <v>GI091959</v>
          </cell>
          <cell r="E522">
            <v>20090430</v>
          </cell>
          <cell r="F522" t="str">
            <v>7848</v>
          </cell>
          <cell r="G522" t="str">
            <v>LM LIFTMATERIAL GMBH</v>
          </cell>
          <cell r="H522" t="str">
            <v>STOCK SALES</v>
          </cell>
          <cell r="I522">
            <v>416</v>
          </cell>
          <cell r="J522" t="str">
            <v>Apr-2009</v>
          </cell>
          <cell r="K522" t="str">
            <v>Apr-2009</v>
          </cell>
          <cell r="L522" t="str">
            <v>GF</v>
          </cell>
          <cell r="M522" t="str">
            <v>INVERTER</v>
          </cell>
          <cell r="N522" t="str">
            <v>PCS</v>
          </cell>
          <cell r="O522">
            <v>644</v>
          </cell>
          <cell r="P522">
            <v>65</v>
          </cell>
          <cell r="Q522" t="str">
            <v>FUJI OTHERS</v>
          </cell>
          <cell r="R522">
            <v>0</v>
          </cell>
          <cell r="S522">
            <v>64.838800000000006</v>
          </cell>
          <cell r="T522">
            <v>64.838800000000006</v>
          </cell>
          <cell r="U522">
            <v>1</v>
          </cell>
        </row>
        <row r="523">
          <cell r="A523" t="str">
            <v>OPC-LM1-PR</v>
          </cell>
          <cell r="B523" t="str">
            <v>GS091007</v>
          </cell>
          <cell r="C523">
            <v>10</v>
          </cell>
          <cell r="D523" t="str">
            <v>GI091990</v>
          </cell>
          <cell r="E523">
            <v>20090430</v>
          </cell>
          <cell r="F523" t="str">
            <v>7848</v>
          </cell>
          <cell r="G523" t="str">
            <v>LM LIFTMATERIAL GMBH</v>
          </cell>
          <cell r="H523" t="str">
            <v>STOCK SALES</v>
          </cell>
          <cell r="I523">
            <v>415</v>
          </cell>
          <cell r="J523" t="str">
            <v>Apr-2009</v>
          </cell>
          <cell r="K523" t="str">
            <v>Apr-2009</v>
          </cell>
          <cell r="L523" t="str">
            <v>GF</v>
          </cell>
          <cell r="M523" t="str">
            <v>INVERTER</v>
          </cell>
          <cell r="N523" t="str">
            <v>PCS</v>
          </cell>
          <cell r="O523">
            <v>644</v>
          </cell>
          <cell r="P523">
            <v>65</v>
          </cell>
          <cell r="Q523" t="str">
            <v>FUJI OTHERS</v>
          </cell>
          <cell r="R523">
            <v>0</v>
          </cell>
          <cell r="S523">
            <v>64.838800000000006</v>
          </cell>
          <cell r="T523">
            <v>64.838800000000006</v>
          </cell>
          <cell r="U523">
            <v>1</v>
          </cell>
        </row>
        <row r="524">
          <cell r="A524" t="str">
            <v>OPC-LM1-PR</v>
          </cell>
          <cell r="B524" t="str">
            <v>GS090573</v>
          </cell>
          <cell r="C524">
            <v>14</v>
          </cell>
          <cell r="D524" t="str">
            <v>GI092006</v>
          </cell>
          <cell r="E524">
            <v>20090430</v>
          </cell>
          <cell r="F524" t="str">
            <v>7848</v>
          </cell>
          <cell r="G524" t="str">
            <v>LM LIFTMATERIAL GMBH</v>
          </cell>
          <cell r="H524" t="str">
            <v>STOCK SALES</v>
          </cell>
          <cell r="I524">
            <v>414</v>
          </cell>
          <cell r="J524" t="str">
            <v>Apr-2009</v>
          </cell>
          <cell r="K524" t="str">
            <v>Apr-2009</v>
          </cell>
          <cell r="L524" t="str">
            <v>GF</v>
          </cell>
          <cell r="M524" t="str">
            <v>INVERTER</v>
          </cell>
          <cell r="N524" t="str">
            <v>PCS</v>
          </cell>
          <cell r="O524">
            <v>644</v>
          </cell>
          <cell r="P524">
            <v>65</v>
          </cell>
          <cell r="Q524" t="str">
            <v>FUJI OTHERS</v>
          </cell>
          <cell r="R524">
            <v>0</v>
          </cell>
          <cell r="S524">
            <v>64.838800000000006</v>
          </cell>
          <cell r="T524">
            <v>64.838800000000006</v>
          </cell>
          <cell r="U524">
            <v>1</v>
          </cell>
        </row>
        <row r="525">
          <cell r="A525" t="str">
            <v>OPC-LM1-PR</v>
          </cell>
          <cell r="B525" t="str">
            <v>GS090850</v>
          </cell>
          <cell r="C525">
            <v>3</v>
          </cell>
          <cell r="D525" t="str">
            <v>GI092007</v>
          </cell>
          <cell r="E525">
            <v>20090430</v>
          </cell>
          <cell r="F525" t="str">
            <v>7848</v>
          </cell>
          <cell r="G525" t="str">
            <v>LM LIFTMATERIAL GMBH</v>
          </cell>
          <cell r="H525" t="str">
            <v>STOCK SALES</v>
          </cell>
          <cell r="I525">
            <v>413</v>
          </cell>
          <cell r="J525" t="str">
            <v>Apr-2009</v>
          </cell>
          <cell r="K525" t="str">
            <v>Apr-2009</v>
          </cell>
          <cell r="L525" t="str">
            <v>GF</v>
          </cell>
          <cell r="M525" t="str">
            <v>INVERTER</v>
          </cell>
          <cell r="N525" t="str">
            <v>PCS</v>
          </cell>
          <cell r="O525">
            <v>644</v>
          </cell>
          <cell r="P525">
            <v>65</v>
          </cell>
          <cell r="Q525" t="str">
            <v>FUJI OTHERS</v>
          </cell>
          <cell r="R525">
            <v>0</v>
          </cell>
          <cell r="S525">
            <v>64.838800000000006</v>
          </cell>
          <cell r="T525">
            <v>64.838800000000006</v>
          </cell>
          <cell r="U525">
            <v>1</v>
          </cell>
        </row>
        <row r="526">
          <cell r="A526" t="str">
            <v>OPC-LM1-PR</v>
          </cell>
          <cell r="B526" t="str">
            <v>GS090898</v>
          </cell>
          <cell r="C526">
            <v>10</v>
          </cell>
          <cell r="D526" t="str">
            <v>GI092015</v>
          </cell>
          <cell r="E526">
            <v>20090430</v>
          </cell>
          <cell r="F526" t="str">
            <v>7848</v>
          </cell>
          <cell r="G526" t="str">
            <v>LM LIFTMATERIAL GMBH</v>
          </cell>
          <cell r="H526" t="str">
            <v>STOCK SALES</v>
          </cell>
          <cell r="I526">
            <v>412</v>
          </cell>
          <cell r="J526" t="str">
            <v>Apr-2009</v>
          </cell>
          <cell r="K526" t="str">
            <v>Apr-2009</v>
          </cell>
          <cell r="L526" t="str">
            <v>GF</v>
          </cell>
          <cell r="M526" t="str">
            <v>INVERTER</v>
          </cell>
          <cell r="N526" t="str">
            <v>PCS</v>
          </cell>
          <cell r="O526">
            <v>644</v>
          </cell>
          <cell r="P526">
            <v>65</v>
          </cell>
          <cell r="Q526" t="str">
            <v>FUJI OTHERS</v>
          </cell>
          <cell r="R526">
            <v>0</v>
          </cell>
          <cell r="S526">
            <v>64.838800000000006</v>
          </cell>
          <cell r="T526">
            <v>64.838800000000006</v>
          </cell>
          <cell r="U526">
            <v>1</v>
          </cell>
        </row>
        <row r="527">
          <cell r="A527" t="str">
            <v>OPC-LM1-PR</v>
          </cell>
          <cell r="B527" t="str">
            <v>GS090572</v>
          </cell>
          <cell r="C527">
            <v>14</v>
          </cell>
          <cell r="D527" t="str">
            <v>GI092020</v>
          </cell>
          <cell r="E527">
            <v>20090430</v>
          </cell>
          <cell r="F527" t="str">
            <v>7848</v>
          </cell>
          <cell r="G527" t="str">
            <v>LM LIFTMATERIAL GMBH</v>
          </cell>
          <cell r="H527" t="str">
            <v>STOCK SALES</v>
          </cell>
          <cell r="I527">
            <v>411</v>
          </cell>
          <cell r="J527" t="str">
            <v>Apr-2009</v>
          </cell>
          <cell r="K527" t="str">
            <v>Apr-2009</v>
          </cell>
          <cell r="L527" t="str">
            <v>GF</v>
          </cell>
          <cell r="M527" t="str">
            <v>INVERTER</v>
          </cell>
          <cell r="N527" t="str">
            <v>PCS</v>
          </cell>
          <cell r="O527">
            <v>644</v>
          </cell>
          <cell r="P527">
            <v>65</v>
          </cell>
          <cell r="Q527" t="str">
            <v>FUJI OTHERS</v>
          </cell>
          <cell r="R527">
            <v>0</v>
          </cell>
          <cell r="S527">
            <v>64.838800000000006</v>
          </cell>
          <cell r="T527">
            <v>64.838800000000006</v>
          </cell>
          <cell r="U527">
            <v>1</v>
          </cell>
        </row>
        <row r="528">
          <cell r="A528" t="str">
            <v>OPC-LM1-PR</v>
          </cell>
          <cell r="B528" t="str">
            <v>GS091029</v>
          </cell>
          <cell r="C528">
            <v>6</v>
          </cell>
          <cell r="D528" t="str">
            <v>GI092022</v>
          </cell>
          <cell r="E528">
            <v>20090430</v>
          </cell>
          <cell r="F528" t="str">
            <v>7848</v>
          </cell>
          <cell r="G528" t="str">
            <v>LM LIFTMATERIAL GMBH</v>
          </cell>
          <cell r="H528" t="str">
            <v>STOCK SALES</v>
          </cell>
          <cell r="I528">
            <v>410</v>
          </cell>
          <cell r="J528" t="str">
            <v>Apr-2009</v>
          </cell>
          <cell r="K528" t="str">
            <v>Apr-2009</v>
          </cell>
          <cell r="L528" t="str">
            <v>GF</v>
          </cell>
          <cell r="M528" t="str">
            <v>INVERTER</v>
          </cell>
          <cell r="N528" t="str">
            <v>PCS</v>
          </cell>
          <cell r="O528">
            <v>644</v>
          </cell>
          <cell r="P528">
            <v>65</v>
          </cell>
          <cell r="Q528" t="str">
            <v>FUJI OTHERS</v>
          </cell>
          <cell r="R528">
            <v>0</v>
          </cell>
          <cell r="S528">
            <v>64.838800000000006</v>
          </cell>
          <cell r="T528">
            <v>64.838800000000006</v>
          </cell>
          <cell r="U528">
            <v>1</v>
          </cell>
        </row>
        <row r="529">
          <cell r="A529" t="str">
            <v>OPC-LM1-PR</v>
          </cell>
          <cell r="B529" t="str">
            <v>GS091006</v>
          </cell>
          <cell r="C529">
            <v>10</v>
          </cell>
          <cell r="D529" t="str">
            <v>GI092027</v>
          </cell>
          <cell r="E529">
            <v>20090430</v>
          </cell>
          <cell r="F529" t="str">
            <v>7848</v>
          </cell>
          <cell r="G529" t="str">
            <v>LM LIFTMATERIAL GMBH</v>
          </cell>
          <cell r="H529" t="str">
            <v>STOCK SALES</v>
          </cell>
          <cell r="I529">
            <v>409</v>
          </cell>
          <cell r="J529" t="str">
            <v>Apr-2009</v>
          </cell>
          <cell r="K529" t="str">
            <v>Apr-2009</v>
          </cell>
          <cell r="L529" t="str">
            <v>GF</v>
          </cell>
          <cell r="M529" t="str">
            <v>INVERTER</v>
          </cell>
          <cell r="N529" t="str">
            <v>PCS</v>
          </cell>
          <cell r="O529">
            <v>644</v>
          </cell>
          <cell r="P529">
            <v>65</v>
          </cell>
          <cell r="Q529" t="str">
            <v>FUJI OTHERS</v>
          </cell>
          <cell r="R529">
            <v>0</v>
          </cell>
          <cell r="S529">
            <v>64.838800000000006</v>
          </cell>
          <cell r="T529">
            <v>64.838800000000006</v>
          </cell>
          <cell r="U529">
            <v>1</v>
          </cell>
        </row>
        <row r="530">
          <cell r="A530" t="str">
            <v>OPC-LM1-PR</v>
          </cell>
          <cell r="B530" t="str">
            <v>GS091028</v>
          </cell>
          <cell r="C530">
            <v>6</v>
          </cell>
          <cell r="D530" t="str">
            <v>GI092035</v>
          </cell>
          <cell r="E530">
            <v>20090430</v>
          </cell>
          <cell r="F530" t="str">
            <v>7848</v>
          </cell>
          <cell r="G530" t="str">
            <v>LM LIFTMATERIAL GMBH</v>
          </cell>
          <cell r="H530" t="str">
            <v>STOCK SALES</v>
          </cell>
          <cell r="I530">
            <v>408</v>
          </cell>
          <cell r="J530" t="str">
            <v>Apr-2009</v>
          </cell>
          <cell r="K530" t="str">
            <v>Apr-2009</v>
          </cell>
          <cell r="L530" t="str">
            <v>GF</v>
          </cell>
          <cell r="M530" t="str">
            <v>INVERTER</v>
          </cell>
          <cell r="N530" t="str">
            <v>PCS</v>
          </cell>
          <cell r="O530">
            <v>644</v>
          </cell>
          <cell r="P530">
            <v>65</v>
          </cell>
          <cell r="Q530" t="str">
            <v>FUJI OTHERS</v>
          </cell>
          <cell r="R530">
            <v>0</v>
          </cell>
          <cell r="S530">
            <v>64.838800000000006</v>
          </cell>
          <cell r="T530">
            <v>64.838800000000006</v>
          </cell>
          <cell r="U530">
            <v>1</v>
          </cell>
        </row>
        <row r="531">
          <cell r="A531" t="str">
            <v>OPC-LM1-PR</v>
          </cell>
          <cell r="B531" t="str">
            <v>GS091106</v>
          </cell>
          <cell r="C531">
            <v>2</v>
          </cell>
          <cell r="D531" t="str">
            <v>GI092036</v>
          </cell>
          <cell r="E531">
            <v>20090430</v>
          </cell>
          <cell r="F531" t="str">
            <v>7848</v>
          </cell>
          <cell r="G531" t="str">
            <v>LM LIFTMATERIAL GMBH</v>
          </cell>
          <cell r="H531" t="str">
            <v>STOCK SALES</v>
          </cell>
          <cell r="I531">
            <v>407</v>
          </cell>
          <cell r="J531" t="str">
            <v>Apr-2009</v>
          </cell>
          <cell r="K531" t="str">
            <v>Apr-2009</v>
          </cell>
          <cell r="L531" t="str">
            <v>GF</v>
          </cell>
          <cell r="M531" t="str">
            <v>INVERTER</v>
          </cell>
          <cell r="N531" t="str">
            <v>PCS</v>
          </cell>
          <cell r="O531">
            <v>644</v>
          </cell>
          <cell r="P531">
            <v>65</v>
          </cell>
          <cell r="Q531" t="str">
            <v>FUJI OTHERS</v>
          </cell>
          <cell r="R531">
            <v>0</v>
          </cell>
          <cell r="S531">
            <v>64.838800000000006</v>
          </cell>
          <cell r="T531">
            <v>64.838800000000006</v>
          </cell>
          <cell r="U531">
            <v>1</v>
          </cell>
        </row>
        <row r="532">
          <cell r="A532" t="str">
            <v>OPC-LM1-PS</v>
          </cell>
          <cell r="B532" t="str">
            <v>GS091487</v>
          </cell>
          <cell r="C532">
            <v>5</v>
          </cell>
          <cell r="D532" t="str">
            <v>GI091857</v>
          </cell>
          <cell r="E532">
            <v>20090424</v>
          </cell>
          <cell r="F532" t="str">
            <v>7276</v>
          </cell>
          <cell r="G532" t="str">
            <v>ASCENTRONIC GERAETEBAU GMBH</v>
          </cell>
          <cell r="H532" t="str">
            <v>STOCK SALES</v>
          </cell>
          <cell r="I532">
            <v>107</v>
          </cell>
          <cell r="J532" t="str">
            <v>Apr-2009</v>
          </cell>
          <cell r="K532" t="str">
            <v>Apr-2009</v>
          </cell>
          <cell r="L532" t="str">
            <v>GF</v>
          </cell>
          <cell r="M532" t="str">
            <v>INVERTER</v>
          </cell>
          <cell r="N532" t="str">
            <v>PCS</v>
          </cell>
          <cell r="O532">
            <v>108</v>
          </cell>
          <cell r="P532">
            <v>56</v>
          </cell>
          <cell r="Q532" t="str">
            <v>FUJI OTHERS</v>
          </cell>
          <cell r="R532">
            <v>0</v>
          </cell>
          <cell r="S532">
            <v>56.286900000000003</v>
          </cell>
          <cell r="T532">
            <v>56.286900000000003</v>
          </cell>
          <cell r="U532">
            <v>1</v>
          </cell>
        </row>
        <row r="533">
          <cell r="A533" t="str">
            <v>OPC-LM1-PS</v>
          </cell>
          <cell r="B533" t="str">
            <v>GS091489</v>
          </cell>
          <cell r="C533">
            <v>5</v>
          </cell>
          <cell r="D533" t="str">
            <v>GI091858</v>
          </cell>
          <cell r="E533">
            <v>20090424</v>
          </cell>
          <cell r="F533" t="str">
            <v>7276</v>
          </cell>
          <cell r="G533" t="str">
            <v>ASCENTRONIC GERAETEBAU GMBH</v>
          </cell>
          <cell r="H533" t="str">
            <v>STOCK SALES</v>
          </cell>
          <cell r="I533">
            <v>105</v>
          </cell>
          <cell r="J533" t="str">
            <v>Apr-2009</v>
          </cell>
          <cell r="K533" t="str">
            <v>Apr-2009</v>
          </cell>
          <cell r="L533" t="str">
            <v>GF</v>
          </cell>
          <cell r="M533" t="str">
            <v>INVERTER</v>
          </cell>
          <cell r="N533" t="str">
            <v>PCS</v>
          </cell>
          <cell r="O533">
            <v>108</v>
          </cell>
          <cell r="P533">
            <v>56</v>
          </cell>
          <cell r="Q533" t="str">
            <v>FUJI OTHERS</v>
          </cell>
          <cell r="R533">
            <v>0</v>
          </cell>
          <cell r="S533">
            <v>56.286900000000003</v>
          </cell>
          <cell r="T533">
            <v>112.57380000000001</v>
          </cell>
          <cell r="U533">
            <v>2</v>
          </cell>
        </row>
        <row r="534">
          <cell r="A534" t="str">
            <v>OPC-LM1-PS</v>
          </cell>
          <cell r="B534" t="str">
            <v>GS091488</v>
          </cell>
          <cell r="C534">
            <v>5</v>
          </cell>
          <cell r="D534" t="str">
            <v>GI091859</v>
          </cell>
          <cell r="E534">
            <v>20090424</v>
          </cell>
          <cell r="F534" t="str">
            <v>7276</v>
          </cell>
          <cell r="G534" t="str">
            <v>ASCENTRONIC GERAETEBAU GMBH</v>
          </cell>
          <cell r="H534" t="str">
            <v>STOCK SALES</v>
          </cell>
          <cell r="I534">
            <v>102</v>
          </cell>
          <cell r="J534" t="str">
            <v>Apr-2009</v>
          </cell>
          <cell r="K534" t="str">
            <v>Apr-2009</v>
          </cell>
          <cell r="L534" t="str">
            <v>GF</v>
          </cell>
          <cell r="M534" t="str">
            <v>INVERTER</v>
          </cell>
          <cell r="N534" t="str">
            <v>PCS</v>
          </cell>
          <cell r="O534">
            <v>108</v>
          </cell>
          <cell r="P534">
            <v>56</v>
          </cell>
          <cell r="Q534" t="str">
            <v>FUJI OTHERS</v>
          </cell>
          <cell r="R534">
            <v>0</v>
          </cell>
          <cell r="S534">
            <v>56.286900000000003</v>
          </cell>
          <cell r="T534">
            <v>168.86070000000001</v>
          </cell>
          <cell r="U534">
            <v>3</v>
          </cell>
        </row>
        <row r="535">
          <cell r="A535" t="str">
            <v>TP-G1</v>
          </cell>
          <cell r="B535" t="str">
            <v>GS091431</v>
          </cell>
          <cell r="C535">
            <v>7</v>
          </cell>
          <cell r="D535" t="str">
            <v>GI091856</v>
          </cell>
          <cell r="E535">
            <v>20090427</v>
          </cell>
          <cell r="F535" t="str">
            <v>7959</v>
          </cell>
          <cell r="G535" t="str">
            <v>ADVANCED SYSTEMS BALTIC OU</v>
          </cell>
          <cell r="H535" t="str">
            <v>STOCK SALES</v>
          </cell>
          <cell r="I535">
            <v>40</v>
          </cell>
          <cell r="J535" t="str">
            <v>Apr-2009</v>
          </cell>
          <cell r="K535" t="str">
            <v>Apr-2009</v>
          </cell>
          <cell r="L535" t="str">
            <v>GF</v>
          </cell>
          <cell r="M535" t="str">
            <v>INVERTER</v>
          </cell>
          <cell r="N535" t="str">
            <v>PCS</v>
          </cell>
          <cell r="O535">
            <v>108</v>
          </cell>
          <cell r="P535">
            <v>39</v>
          </cell>
          <cell r="Q535" t="str">
            <v>FUJI OTHERS</v>
          </cell>
          <cell r="R535">
            <v>0</v>
          </cell>
          <cell r="S535">
            <v>38.692799999999998</v>
          </cell>
          <cell r="T535">
            <v>967.32</v>
          </cell>
          <cell r="U535">
            <v>25</v>
          </cell>
        </row>
        <row r="536">
          <cell r="A536" t="str">
            <v>TP-G1-ELS</v>
          </cell>
          <cell r="B536" t="str">
            <v>GS091293</v>
          </cell>
          <cell r="C536">
            <v>1</v>
          </cell>
          <cell r="D536" t="str">
            <v>GI091609</v>
          </cell>
          <cell r="E536">
            <v>20090407</v>
          </cell>
          <cell r="F536" t="str">
            <v>7684</v>
          </cell>
          <cell r="G536" t="str">
            <v>BEG S.R.L.</v>
          </cell>
          <cell r="H536" t="str">
            <v>STOCK SALES</v>
          </cell>
          <cell r="I536">
            <v>127</v>
          </cell>
          <cell r="J536" t="str">
            <v>Apr-2009</v>
          </cell>
          <cell r="K536" t="str">
            <v>Apr-2009</v>
          </cell>
          <cell r="L536" t="str">
            <v>GF</v>
          </cell>
          <cell r="M536" t="str">
            <v>INVERTER</v>
          </cell>
          <cell r="N536" t="str">
            <v>PCS</v>
          </cell>
          <cell r="O536">
            <v>125</v>
          </cell>
          <cell r="P536">
            <v>37</v>
          </cell>
          <cell r="Q536" t="str">
            <v>FUJI OTHERS</v>
          </cell>
          <cell r="R536">
            <v>0</v>
          </cell>
          <cell r="S536">
            <v>36.144300000000001</v>
          </cell>
          <cell r="T536">
            <v>108.4329</v>
          </cell>
          <cell r="U536">
            <v>3</v>
          </cell>
        </row>
        <row r="537">
          <cell r="A537" t="str">
            <v>TP-G1-ELS</v>
          </cell>
          <cell r="B537" t="str">
            <v>GS091294</v>
          </cell>
          <cell r="C537">
            <v>1</v>
          </cell>
          <cell r="D537" t="str">
            <v>GI091610</v>
          </cell>
          <cell r="E537">
            <v>20090407</v>
          </cell>
          <cell r="F537" t="str">
            <v>7772</v>
          </cell>
          <cell r="G537" t="str">
            <v>SELE, S.R.L.</v>
          </cell>
          <cell r="H537" t="str">
            <v>STOCK SALES</v>
          </cell>
          <cell r="I537">
            <v>125</v>
          </cell>
          <cell r="J537" t="str">
            <v>Apr-2009</v>
          </cell>
          <cell r="K537" t="str">
            <v>Apr-2009</v>
          </cell>
          <cell r="L537" t="str">
            <v>GF</v>
          </cell>
          <cell r="M537" t="str">
            <v>INVERTER</v>
          </cell>
          <cell r="N537" t="str">
            <v>PCS</v>
          </cell>
          <cell r="O537">
            <v>125</v>
          </cell>
          <cell r="P537">
            <v>37</v>
          </cell>
          <cell r="Q537" t="str">
            <v>FUJI OTHERS</v>
          </cell>
          <cell r="R537">
            <v>0</v>
          </cell>
          <cell r="S537">
            <v>36.144300000000001</v>
          </cell>
          <cell r="T537">
            <v>72.288600000000002</v>
          </cell>
          <cell r="U537">
            <v>2</v>
          </cell>
        </row>
        <row r="538">
          <cell r="A538" t="str">
            <v>TP-G1-ELS</v>
          </cell>
          <cell r="B538" t="str">
            <v>GS090977</v>
          </cell>
          <cell r="C538">
            <v>7</v>
          </cell>
          <cell r="D538" t="str">
            <v>GI091643</v>
          </cell>
          <cell r="E538">
            <v>20090408</v>
          </cell>
          <cell r="F538" t="str">
            <v>7320</v>
          </cell>
          <cell r="G538" t="str">
            <v>STRACK LIFT AUTOMATION GMBH</v>
          </cell>
          <cell r="H538" t="str">
            <v>STOCK SALES</v>
          </cell>
          <cell r="I538">
            <v>124</v>
          </cell>
          <cell r="J538" t="str">
            <v>Apr-2009</v>
          </cell>
          <cell r="K538" t="str">
            <v>Apr-2009</v>
          </cell>
          <cell r="L538" t="str">
            <v>GF</v>
          </cell>
          <cell r="M538" t="str">
            <v>INVERTER</v>
          </cell>
          <cell r="N538" t="str">
            <v>PCS</v>
          </cell>
          <cell r="O538">
            <v>125</v>
          </cell>
          <cell r="P538">
            <v>37</v>
          </cell>
          <cell r="Q538" t="str">
            <v>FUJI OTHERS</v>
          </cell>
          <cell r="R538">
            <v>0</v>
          </cell>
          <cell r="S538">
            <v>36.144300000000001</v>
          </cell>
          <cell r="T538">
            <v>36.144300000000001</v>
          </cell>
          <cell r="U538">
            <v>1</v>
          </cell>
        </row>
        <row r="539">
          <cell r="A539" t="str">
            <v>TP-G1-ELS</v>
          </cell>
          <cell r="B539" t="str">
            <v>GS091287</v>
          </cell>
          <cell r="C539">
            <v>5</v>
          </cell>
          <cell r="D539" t="str">
            <v>GI091645</v>
          </cell>
          <cell r="E539">
            <v>20090408</v>
          </cell>
          <cell r="F539" t="str">
            <v>7860</v>
          </cell>
          <cell r="G539" t="str">
            <v>ORION AUFZUGSDIENST U. ELEKTROANLAGEN</v>
          </cell>
          <cell r="H539" t="str">
            <v>STOCK SALES</v>
          </cell>
          <cell r="I539">
            <v>123</v>
          </cell>
          <cell r="J539" t="str">
            <v>Apr-2009</v>
          </cell>
          <cell r="K539" t="str">
            <v>Apr-2009</v>
          </cell>
          <cell r="L539" t="str">
            <v>GF</v>
          </cell>
          <cell r="M539" t="str">
            <v>INVERTER</v>
          </cell>
          <cell r="N539" t="str">
            <v>PCS</v>
          </cell>
          <cell r="O539">
            <v>125</v>
          </cell>
          <cell r="P539">
            <v>37</v>
          </cell>
          <cell r="Q539" t="str">
            <v>FUJI OTHERS</v>
          </cell>
          <cell r="R539">
            <v>0</v>
          </cell>
          <cell r="S539">
            <v>36.144300000000001</v>
          </cell>
          <cell r="T539">
            <v>36.144300000000001</v>
          </cell>
          <cell r="U539">
            <v>1</v>
          </cell>
        </row>
        <row r="540">
          <cell r="A540" t="str">
            <v>TP-G1-ELS</v>
          </cell>
          <cell r="B540" t="str">
            <v>GS090482</v>
          </cell>
          <cell r="C540">
            <v>6</v>
          </cell>
          <cell r="D540" t="str">
            <v>GI091612</v>
          </cell>
          <cell r="E540">
            <v>20090408</v>
          </cell>
          <cell r="F540" t="str">
            <v>7943</v>
          </cell>
          <cell r="G540" t="str">
            <v>MAKLIFT-SKOPJE</v>
          </cell>
          <cell r="H540" t="str">
            <v>STOCK SALES</v>
          </cell>
          <cell r="I540">
            <v>122</v>
          </cell>
          <cell r="J540" t="str">
            <v>Apr-2009</v>
          </cell>
          <cell r="K540" t="str">
            <v>Apr-2009</v>
          </cell>
          <cell r="L540" t="str">
            <v>GF</v>
          </cell>
          <cell r="M540" t="str">
            <v>INVERTER</v>
          </cell>
          <cell r="N540" t="str">
            <v>PCS</v>
          </cell>
          <cell r="O540">
            <v>125</v>
          </cell>
          <cell r="P540">
            <v>37</v>
          </cell>
          <cell r="Q540" t="str">
            <v>FUJI OTHERS</v>
          </cell>
          <cell r="R540">
            <v>0</v>
          </cell>
          <cell r="S540">
            <v>36.144300000000001</v>
          </cell>
          <cell r="T540">
            <v>36.144300000000001</v>
          </cell>
          <cell r="U540">
            <v>1</v>
          </cell>
        </row>
        <row r="541">
          <cell r="A541" t="str">
            <v>TP-G1-ELS</v>
          </cell>
          <cell r="B541" t="str">
            <v>GS090582</v>
          </cell>
          <cell r="C541">
            <v>1</v>
          </cell>
          <cell r="D541" t="str">
            <v>GI091595</v>
          </cell>
          <cell r="E541">
            <v>20090408</v>
          </cell>
          <cell r="F541" t="str">
            <v>7995</v>
          </cell>
          <cell r="G541" t="str">
            <v>BOREL</v>
          </cell>
          <cell r="H541" t="str">
            <v>STOCK SALES</v>
          </cell>
          <cell r="I541">
            <v>102</v>
          </cell>
          <cell r="J541" t="str">
            <v>Apr-2009</v>
          </cell>
          <cell r="K541" t="str">
            <v>Apr-2009</v>
          </cell>
          <cell r="L541" t="str">
            <v>GF</v>
          </cell>
          <cell r="M541" t="str">
            <v>INVERTER</v>
          </cell>
          <cell r="N541" t="str">
            <v>PCS</v>
          </cell>
          <cell r="O541">
            <v>125</v>
          </cell>
          <cell r="P541">
            <v>37</v>
          </cell>
          <cell r="Q541" t="str">
            <v>FUJI OTHERS</v>
          </cell>
          <cell r="R541">
            <v>0</v>
          </cell>
          <cell r="S541">
            <v>36.706499999999998</v>
          </cell>
          <cell r="T541">
            <v>734.13</v>
          </cell>
          <cell r="U541">
            <v>20</v>
          </cell>
        </row>
        <row r="542">
          <cell r="A542" t="str">
            <v>TP-G1-ELS</v>
          </cell>
          <cell r="B542" t="str">
            <v>GS090811</v>
          </cell>
          <cell r="C542">
            <v>5</v>
          </cell>
          <cell r="D542" t="str">
            <v>GI091654</v>
          </cell>
          <cell r="E542">
            <v>20090409</v>
          </cell>
          <cell r="F542" t="str">
            <v>7860</v>
          </cell>
          <cell r="G542" t="str">
            <v>ORION AUFZUGSDIENST U. ELEKTROANLAGEN</v>
          </cell>
          <cell r="H542" t="str">
            <v>STOCK SALES</v>
          </cell>
          <cell r="I542">
            <v>120</v>
          </cell>
          <cell r="J542" t="str">
            <v>Apr-2009</v>
          </cell>
          <cell r="K542" t="str">
            <v>Apr-2009</v>
          </cell>
          <cell r="L542" t="str">
            <v>GF</v>
          </cell>
          <cell r="M542" t="str">
            <v>INVERTER</v>
          </cell>
          <cell r="N542" t="str">
            <v>PCS</v>
          </cell>
          <cell r="O542">
            <v>125</v>
          </cell>
          <cell r="P542">
            <v>37</v>
          </cell>
          <cell r="Q542" t="str">
            <v>FUJI OTHERS</v>
          </cell>
          <cell r="R542">
            <v>0</v>
          </cell>
          <cell r="S542">
            <v>36.144300000000001</v>
          </cell>
          <cell r="T542">
            <v>36.144300000000001</v>
          </cell>
          <cell r="U542">
            <v>1</v>
          </cell>
        </row>
        <row r="543">
          <cell r="A543" t="str">
            <v>TP-G1-ELS</v>
          </cell>
          <cell r="B543" t="str">
            <v>GS091116</v>
          </cell>
          <cell r="C543">
            <v>5</v>
          </cell>
          <cell r="D543" t="str">
            <v>GI091810</v>
          </cell>
          <cell r="E543">
            <v>20090421</v>
          </cell>
          <cell r="F543" t="str">
            <v>4380</v>
          </cell>
          <cell r="G543" t="str">
            <v>AMTEK,  SPOL. S R.0.</v>
          </cell>
          <cell r="H543" t="str">
            <v>STOCK SALES</v>
          </cell>
          <cell r="I543">
            <v>106</v>
          </cell>
          <cell r="J543" t="str">
            <v>Apr-2009</v>
          </cell>
          <cell r="K543" t="str">
            <v>Apr-2009</v>
          </cell>
          <cell r="L543" t="str">
            <v>GF</v>
          </cell>
          <cell r="M543" t="str">
            <v>INVERTER</v>
          </cell>
          <cell r="N543" t="str">
            <v>PCS</v>
          </cell>
          <cell r="O543">
            <v>125</v>
          </cell>
          <cell r="P543">
            <v>37</v>
          </cell>
          <cell r="Q543" t="str">
            <v>FUJI OTHERS</v>
          </cell>
          <cell r="R543">
            <v>0</v>
          </cell>
          <cell r="S543">
            <v>36.706499999999998</v>
          </cell>
          <cell r="T543">
            <v>550.59749999999997</v>
          </cell>
          <cell r="U543">
            <v>15</v>
          </cell>
        </row>
        <row r="544">
          <cell r="A544" t="str">
            <v>TP-G1-ELS</v>
          </cell>
          <cell r="B544" t="str">
            <v>GS090936</v>
          </cell>
          <cell r="C544">
            <v>3</v>
          </cell>
          <cell r="D544" t="str">
            <v>GI091819</v>
          </cell>
          <cell r="E544">
            <v>20090421</v>
          </cell>
          <cell r="F544" t="str">
            <v>4036</v>
          </cell>
          <cell r="G544" t="str">
            <v>NEW LIFT SERVICE CENTER GMBH</v>
          </cell>
          <cell r="H544" t="str">
            <v>STOCK SALES</v>
          </cell>
          <cell r="I544">
            <v>105</v>
          </cell>
          <cell r="J544" t="str">
            <v>Apr-2009</v>
          </cell>
          <cell r="K544" t="str">
            <v>Apr-2009</v>
          </cell>
          <cell r="L544" t="str">
            <v>GF</v>
          </cell>
          <cell r="M544" t="str">
            <v>INVERTER</v>
          </cell>
          <cell r="N544" t="str">
            <v>PCS</v>
          </cell>
          <cell r="O544">
            <v>125</v>
          </cell>
          <cell r="P544">
            <v>37</v>
          </cell>
          <cell r="Q544" t="str">
            <v>FUJI OTHERS</v>
          </cell>
          <cell r="R544">
            <v>0</v>
          </cell>
          <cell r="S544">
            <v>36.706499999999998</v>
          </cell>
          <cell r="T544">
            <v>36.706499999999998</v>
          </cell>
          <cell r="U544">
            <v>1</v>
          </cell>
        </row>
        <row r="545">
          <cell r="A545" t="str">
            <v>TP-G1-ELS</v>
          </cell>
          <cell r="B545" t="str">
            <v>GS090701</v>
          </cell>
          <cell r="C545">
            <v>9</v>
          </cell>
          <cell r="D545" t="str">
            <v>GI091960</v>
          </cell>
          <cell r="E545">
            <v>20090428</v>
          </cell>
          <cell r="F545" t="str">
            <v>7694</v>
          </cell>
          <cell r="G545" t="str">
            <v>HANS LUTZ MASCHINENFABRIK GMBH</v>
          </cell>
          <cell r="H545" t="str">
            <v>STOCK SALES</v>
          </cell>
          <cell r="I545">
            <v>103</v>
          </cell>
          <cell r="J545" t="str">
            <v>Apr-2009</v>
          </cell>
          <cell r="K545" t="str">
            <v>Apr-2009</v>
          </cell>
          <cell r="L545" t="str">
            <v>GF</v>
          </cell>
          <cell r="M545" t="str">
            <v>INVERTER</v>
          </cell>
          <cell r="N545" t="str">
            <v>PCS</v>
          </cell>
          <cell r="O545">
            <v>125</v>
          </cell>
          <cell r="P545">
            <v>37</v>
          </cell>
          <cell r="Q545" t="str">
            <v>FUJI OTHERS</v>
          </cell>
          <cell r="R545">
            <v>0</v>
          </cell>
          <cell r="S545">
            <v>36.706499999999998</v>
          </cell>
          <cell r="T545">
            <v>73.412999999999997</v>
          </cell>
          <cell r="U545">
            <v>2</v>
          </cell>
        </row>
        <row r="546">
          <cell r="A546" t="str">
            <v>TP-G1-ELS</v>
          </cell>
          <cell r="B546" t="str">
            <v>GS090935</v>
          </cell>
          <cell r="C546">
            <v>12</v>
          </cell>
          <cell r="D546" t="str">
            <v>GI091945</v>
          </cell>
          <cell r="E546">
            <v>20090429</v>
          </cell>
          <cell r="F546" t="str">
            <v>7848</v>
          </cell>
          <cell r="G546" t="str">
            <v>LM LIFTMATERIAL GMBH</v>
          </cell>
          <cell r="H546" t="str">
            <v>STOCK SALES</v>
          </cell>
          <cell r="I546">
            <v>102</v>
          </cell>
          <cell r="J546" t="str">
            <v>Apr-2009</v>
          </cell>
          <cell r="K546" t="str">
            <v>Apr-2009</v>
          </cell>
          <cell r="L546" t="str">
            <v>GF</v>
          </cell>
          <cell r="M546" t="str">
            <v>INVERTER</v>
          </cell>
          <cell r="N546" t="str">
            <v>PCS</v>
          </cell>
          <cell r="O546">
            <v>125</v>
          </cell>
          <cell r="P546">
            <v>37</v>
          </cell>
          <cell r="Q546" t="str">
            <v>FUJI OTHERS</v>
          </cell>
          <cell r="R546">
            <v>0</v>
          </cell>
          <cell r="S546">
            <v>36.706499999999998</v>
          </cell>
          <cell r="T546">
            <v>36.706499999999998</v>
          </cell>
          <cell r="U546">
            <v>1</v>
          </cell>
        </row>
        <row r="547">
          <cell r="A547" t="str">
            <v>TP-G1-ELS</v>
          </cell>
          <cell r="B547" t="str">
            <v>GS090851</v>
          </cell>
          <cell r="C547">
            <v>2</v>
          </cell>
          <cell r="D547" t="str">
            <v>GI091948</v>
          </cell>
          <cell r="E547">
            <v>20090429</v>
          </cell>
          <cell r="F547" t="str">
            <v>7848</v>
          </cell>
          <cell r="G547" t="str">
            <v>LM LIFTMATERIAL GMBH</v>
          </cell>
          <cell r="H547" t="str">
            <v>STOCK SALES</v>
          </cell>
          <cell r="I547">
            <v>101</v>
          </cell>
          <cell r="J547" t="str">
            <v>Apr-2009</v>
          </cell>
          <cell r="K547" t="str">
            <v>Apr-2009</v>
          </cell>
          <cell r="L547" t="str">
            <v>GF</v>
          </cell>
          <cell r="M547" t="str">
            <v>INVERTER</v>
          </cell>
          <cell r="N547" t="str">
            <v>PCS</v>
          </cell>
          <cell r="O547">
            <v>125</v>
          </cell>
          <cell r="P547">
            <v>37</v>
          </cell>
          <cell r="Q547" t="str">
            <v>FUJI OTHERS</v>
          </cell>
          <cell r="R547">
            <v>0</v>
          </cell>
          <cell r="S547">
            <v>36.706499999999998</v>
          </cell>
          <cell r="T547">
            <v>36.706499999999998</v>
          </cell>
          <cell r="U547">
            <v>1</v>
          </cell>
        </row>
        <row r="548">
          <cell r="A548" t="str">
            <v>TP-G1-ELS</v>
          </cell>
          <cell r="B548" t="str">
            <v>GS090701</v>
          </cell>
          <cell r="C548">
            <v>51</v>
          </cell>
          <cell r="D548" t="str">
            <v>GI091942</v>
          </cell>
          <cell r="E548">
            <v>20090429</v>
          </cell>
          <cell r="F548" t="str">
            <v>7694</v>
          </cell>
          <cell r="G548" t="str">
            <v>HANS LUTZ MASCHINENFABRIK GMBH</v>
          </cell>
          <cell r="H548" t="str">
            <v>STOCK SALES</v>
          </cell>
          <cell r="I548">
            <v>99</v>
          </cell>
          <cell r="J548" t="str">
            <v>Apr-2009</v>
          </cell>
          <cell r="K548" t="str">
            <v>Apr-2009</v>
          </cell>
          <cell r="L548" t="str">
            <v>GF</v>
          </cell>
          <cell r="M548" t="str">
            <v>INVERTER</v>
          </cell>
          <cell r="N548" t="str">
            <v>PCS</v>
          </cell>
          <cell r="O548">
            <v>125</v>
          </cell>
          <cell r="P548">
            <v>37</v>
          </cell>
          <cell r="Q548" t="str">
            <v>FUJI OTHERS</v>
          </cell>
          <cell r="R548">
            <v>0</v>
          </cell>
          <cell r="S548">
            <v>36.706499999999998</v>
          </cell>
          <cell r="T548">
            <v>73.412999999999997</v>
          </cell>
          <cell r="U548">
            <v>2</v>
          </cell>
        </row>
        <row r="549">
          <cell r="A549" t="str">
            <v>TP-G1-ELS</v>
          </cell>
          <cell r="B549" t="str">
            <v>GS090850</v>
          </cell>
          <cell r="C549">
            <v>2</v>
          </cell>
          <cell r="D549" t="str">
            <v>GI092007</v>
          </cell>
          <cell r="E549">
            <v>20090430</v>
          </cell>
          <cell r="F549" t="str">
            <v>7848</v>
          </cell>
          <cell r="G549" t="str">
            <v>LM LIFTMATERIAL GMBH</v>
          </cell>
          <cell r="H549" t="str">
            <v>STOCK SALES</v>
          </cell>
          <cell r="I549">
            <v>98</v>
          </cell>
          <cell r="J549" t="str">
            <v>Apr-2009</v>
          </cell>
          <cell r="K549" t="str">
            <v>Apr-2009</v>
          </cell>
          <cell r="L549" t="str">
            <v>GF</v>
          </cell>
          <cell r="M549" t="str">
            <v>INVERTER</v>
          </cell>
          <cell r="N549" t="str">
            <v>PCS</v>
          </cell>
          <cell r="O549">
            <v>125</v>
          </cell>
          <cell r="P549">
            <v>37</v>
          </cell>
          <cell r="Q549" t="str">
            <v>FUJI OTHERS</v>
          </cell>
          <cell r="R549">
            <v>0</v>
          </cell>
          <cell r="S549">
            <v>36.706499999999998</v>
          </cell>
          <cell r="T549">
            <v>36.706499999999998</v>
          </cell>
          <cell r="U549">
            <v>1</v>
          </cell>
        </row>
        <row r="550">
          <cell r="A550" t="str">
            <v>TP-G1-ELS</v>
          </cell>
          <cell r="B550" t="str">
            <v>GS091039</v>
          </cell>
          <cell r="C550">
            <v>2</v>
          </cell>
          <cell r="D550" t="str">
            <v>GI092010</v>
          </cell>
          <cell r="E550">
            <v>20090430</v>
          </cell>
          <cell r="F550" t="str">
            <v>7848</v>
          </cell>
          <cell r="G550" t="str">
            <v>LM LIFTMATERIAL GMBH</v>
          </cell>
          <cell r="H550" t="str">
            <v>STOCK SALES</v>
          </cell>
          <cell r="I550">
            <v>97</v>
          </cell>
          <cell r="J550" t="str">
            <v>Apr-2009</v>
          </cell>
          <cell r="K550" t="str">
            <v>Apr-2009</v>
          </cell>
          <cell r="L550" t="str">
            <v>GF</v>
          </cell>
          <cell r="M550" t="str">
            <v>INVERTER</v>
          </cell>
          <cell r="N550" t="str">
            <v>PCS</v>
          </cell>
          <cell r="O550">
            <v>125</v>
          </cell>
          <cell r="P550">
            <v>37</v>
          </cell>
          <cell r="Q550" t="str">
            <v>FUJI OTHERS</v>
          </cell>
          <cell r="R550">
            <v>0</v>
          </cell>
          <cell r="S550">
            <v>36.706499999999998</v>
          </cell>
          <cell r="T550">
            <v>36.706499999999998</v>
          </cell>
          <cell r="U550">
            <v>1</v>
          </cell>
        </row>
        <row r="551">
          <cell r="A551" t="str">
            <v>TP-G1-ELS</v>
          </cell>
          <cell r="B551" t="str">
            <v>GS090898</v>
          </cell>
          <cell r="C551">
            <v>12</v>
          </cell>
          <cell r="D551" t="str">
            <v>GI092015</v>
          </cell>
          <cell r="E551">
            <v>20090430</v>
          </cell>
          <cell r="F551" t="str">
            <v>7848</v>
          </cell>
          <cell r="G551" t="str">
            <v>LM LIFTMATERIAL GMBH</v>
          </cell>
          <cell r="H551" t="str">
            <v>STOCK SALES</v>
          </cell>
          <cell r="I551">
            <v>96</v>
          </cell>
          <cell r="J551" t="str">
            <v>Apr-2009</v>
          </cell>
          <cell r="K551" t="str">
            <v>Apr-2009</v>
          </cell>
          <cell r="L551" t="str">
            <v>GF</v>
          </cell>
          <cell r="M551" t="str">
            <v>INVERTER</v>
          </cell>
          <cell r="N551" t="str">
            <v>PCS</v>
          </cell>
          <cell r="O551">
            <v>125</v>
          </cell>
          <cell r="P551">
            <v>37</v>
          </cell>
          <cell r="Q551" t="str">
            <v>FUJI OTHERS</v>
          </cell>
          <cell r="R551">
            <v>0</v>
          </cell>
          <cell r="S551">
            <v>36.706499999999998</v>
          </cell>
          <cell r="T551">
            <v>36.706499999999998</v>
          </cell>
          <cell r="U551">
            <v>1</v>
          </cell>
        </row>
        <row r="552">
          <cell r="A552" t="str">
            <v>TP-G1-ELS</v>
          </cell>
          <cell r="B552" t="str">
            <v>GS091549</v>
          </cell>
          <cell r="C552">
            <v>19</v>
          </cell>
          <cell r="D552" t="str">
            <v>GI092043</v>
          </cell>
          <cell r="E552">
            <v>20090430</v>
          </cell>
          <cell r="F552" t="str">
            <v>4042</v>
          </cell>
          <cell r="G552" t="str">
            <v>INTERNATIONAL LIFT EQUIPMENT LIMITED</v>
          </cell>
          <cell r="H552" t="str">
            <v>STOCK SALES</v>
          </cell>
          <cell r="I552">
            <v>119</v>
          </cell>
          <cell r="J552" t="str">
            <v>Apr-2009</v>
          </cell>
          <cell r="K552" t="str">
            <v>Apr-2009</v>
          </cell>
          <cell r="L552" t="str">
            <v>GF</v>
          </cell>
          <cell r="M552" t="str">
            <v>INVERTER</v>
          </cell>
          <cell r="N552" t="str">
            <v>PCS</v>
          </cell>
          <cell r="O552">
            <v>125</v>
          </cell>
          <cell r="P552">
            <v>37</v>
          </cell>
          <cell r="Q552" t="str">
            <v>FUJI OTHERS</v>
          </cell>
          <cell r="R552">
            <v>0</v>
          </cell>
          <cell r="S552">
            <v>37.259099999999997</v>
          </cell>
          <cell r="T552">
            <v>521.62739999999997</v>
          </cell>
          <cell r="U552">
            <v>14</v>
          </cell>
        </row>
        <row r="553">
          <cell r="A553" t="str">
            <v>TP-G1-J1</v>
          </cell>
          <cell r="B553" t="str">
            <v>GS091231</v>
          </cell>
          <cell r="C553">
            <v>1</v>
          </cell>
          <cell r="D553" t="str">
            <v>GI091533</v>
          </cell>
          <cell r="E553">
            <v>20090401</v>
          </cell>
          <cell r="F553" t="str">
            <v>7147</v>
          </cell>
          <cell r="G553" t="str">
            <v>GTS MBH</v>
          </cell>
          <cell r="H553" t="str">
            <v>STOCK SALES</v>
          </cell>
          <cell r="I553">
            <v>188</v>
          </cell>
          <cell r="J553" t="str">
            <v>Apr-2009</v>
          </cell>
          <cell r="K553" t="str">
            <v>Apr-2009</v>
          </cell>
          <cell r="L553" t="str">
            <v>GF</v>
          </cell>
          <cell r="M553" t="str">
            <v>INVERTER</v>
          </cell>
          <cell r="N553" t="str">
            <v>PCS</v>
          </cell>
          <cell r="O553">
            <v>189</v>
          </cell>
          <cell r="P553">
            <v>30</v>
          </cell>
          <cell r="Q553" t="str">
            <v>FUJI OTHERS</v>
          </cell>
          <cell r="R553">
            <v>0</v>
          </cell>
          <cell r="S553">
            <v>30</v>
          </cell>
          <cell r="T553">
            <v>30</v>
          </cell>
          <cell r="U553">
            <v>1</v>
          </cell>
        </row>
        <row r="554">
          <cell r="A554" t="str">
            <v>TP-G1-J1</v>
          </cell>
          <cell r="B554" t="str">
            <v>GS091221</v>
          </cell>
          <cell r="C554">
            <v>15</v>
          </cell>
          <cell r="D554" t="str">
            <v>GI091514</v>
          </cell>
          <cell r="E554">
            <v>20090401</v>
          </cell>
          <cell r="F554" t="str">
            <v>7274</v>
          </cell>
          <cell r="G554" t="str">
            <v>SAM GMBH</v>
          </cell>
          <cell r="H554" t="str">
            <v>STOCK SALES</v>
          </cell>
          <cell r="I554">
            <v>186</v>
          </cell>
          <cell r="J554" t="str">
            <v>Apr-2009</v>
          </cell>
          <cell r="K554" t="str">
            <v>Apr-2009</v>
          </cell>
          <cell r="L554" t="str">
            <v>GF</v>
          </cell>
          <cell r="M554" t="str">
            <v>INVERTER</v>
          </cell>
          <cell r="N554" t="str">
            <v>PCS</v>
          </cell>
          <cell r="O554">
            <v>189</v>
          </cell>
          <cell r="P554">
            <v>30</v>
          </cell>
          <cell r="Q554" t="str">
            <v>FUJI OTHERS</v>
          </cell>
          <cell r="R554">
            <v>0</v>
          </cell>
          <cell r="S554">
            <v>30</v>
          </cell>
          <cell r="T554">
            <v>60</v>
          </cell>
          <cell r="U554">
            <v>2</v>
          </cell>
        </row>
        <row r="555">
          <cell r="A555" t="str">
            <v>FRN0.4G11S-4EN</v>
          </cell>
          <cell r="B555" t="str">
            <v>GS091247</v>
          </cell>
          <cell r="C555">
            <v>21</v>
          </cell>
          <cell r="D555" t="str">
            <v>GI091594</v>
          </cell>
          <cell r="E555">
            <v>20090407</v>
          </cell>
          <cell r="F555" t="str">
            <v>4080</v>
          </cell>
          <cell r="G555" t="str">
            <v>SIDE SERVICIO INDUSTRIAL DE ELECTRONICA SA</v>
          </cell>
          <cell r="H555" t="str">
            <v>STOCK SALES</v>
          </cell>
          <cell r="I555">
            <v>37</v>
          </cell>
          <cell r="J555" t="str">
            <v>Apr-2009</v>
          </cell>
          <cell r="K555" t="str">
            <v>Apr-2009</v>
          </cell>
          <cell r="L555" t="str">
            <v>GF</v>
          </cell>
          <cell r="M555" t="str">
            <v>INVERTER</v>
          </cell>
          <cell r="N555" t="str">
            <v>PCS</v>
          </cell>
          <cell r="O555">
            <v>38</v>
          </cell>
          <cell r="P555">
            <v>122</v>
          </cell>
          <cell r="Q555" t="str">
            <v>G11</v>
          </cell>
          <cell r="R555">
            <v>0</v>
          </cell>
          <cell r="S555">
            <v>121.79470000000001</v>
          </cell>
          <cell r="T555">
            <v>121.79470000000001</v>
          </cell>
          <cell r="U555">
            <v>1</v>
          </cell>
        </row>
        <row r="556">
          <cell r="A556" t="str">
            <v>FRN0.4G11S-4EN</v>
          </cell>
          <cell r="B556" t="str">
            <v>GS091493</v>
          </cell>
          <cell r="C556">
            <v>1</v>
          </cell>
          <cell r="D556" t="str">
            <v>GI091874</v>
          </cell>
          <cell r="E556">
            <v>20090427</v>
          </cell>
          <cell r="F556" t="str">
            <v>7274</v>
          </cell>
          <cell r="G556" t="str">
            <v>SAM GMBH</v>
          </cell>
          <cell r="H556" t="str">
            <v>STOCK SALES</v>
          </cell>
          <cell r="I556">
            <v>36</v>
          </cell>
          <cell r="J556" t="str">
            <v>Apr-2009</v>
          </cell>
          <cell r="K556" t="str">
            <v>Apr-2009</v>
          </cell>
          <cell r="L556" t="str">
            <v>GF</v>
          </cell>
          <cell r="M556" t="str">
            <v>INVERTER</v>
          </cell>
          <cell r="N556" t="str">
            <v>PCS</v>
          </cell>
          <cell r="O556">
            <v>38</v>
          </cell>
          <cell r="P556">
            <v>122</v>
          </cell>
          <cell r="Q556" t="str">
            <v>G11</v>
          </cell>
          <cell r="R556">
            <v>0</v>
          </cell>
          <cell r="S556">
            <v>121.79470000000001</v>
          </cell>
          <cell r="T556">
            <v>121.79470000000001</v>
          </cell>
          <cell r="U556">
            <v>1</v>
          </cell>
        </row>
        <row r="557">
          <cell r="A557" t="str">
            <v>FRN0.4G11S-4EN</v>
          </cell>
          <cell r="B557" t="str">
            <v>GS091498</v>
          </cell>
          <cell r="C557">
            <v>1</v>
          </cell>
          <cell r="D557" t="str">
            <v>GI091879</v>
          </cell>
          <cell r="E557">
            <v>20090427</v>
          </cell>
          <cell r="F557" t="str">
            <v>7274</v>
          </cell>
          <cell r="G557" t="str">
            <v>SAM GMBH</v>
          </cell>
          <cell r="H557" t="str">
            <v>STOCK SALES</v>
          </cell>
          <cell r="I557">
            <v>35</v>
          </cell>
          <cell r="J557" t="str">
            <v>Apr-2009</v>
          </cell>
          <cell r="K557" t="str">
            <v>Apr-2009</v>
          </cell>
          <cell r="L557" t="str">
            <v>GF</v>
          </cell>
          <cell r="M557" t="str">
            <v>INVERTER</v>
          </cell>
          <cell r="N557" t="str">
            <v>PCS</v>
          </cell>
          <cell r="O557">
            <v>38</v>
          </cell>
          <cell r="P557">
            <v>122</v>
          </cell>
          <cell r="Q557" t="str">
            <v>G11</v>
          </cell>
          <cell r="R557">
            <v>0</v>
          </cell>
          <cell r="S557">
            <v>121.79470000000001</v>
          </cell>
          <cell r="T557">
            <v>121.79470000000001</v>
          </cell>
          <cell r="U557">
            <v>1</v>
          </cell>
        </row>
        <row r="558">
          <cell r="A558" t="str">
            <v>FRN0.4G11S-4EN</v>
          </cell>
          <cell r="B558" t="str">
            <v>GS091522</v>
          </cell>
          <cell r="C558">
            <v>1</v>
          </cell>
          <cell r="D558" t="str">
            <v>GI091902</v>
          </cell>
          <cell r="E558">
            <v>20090428</v>
          </cell>
          <cell r="F558" t="str">
            <v>4540</v>
          </cell>
          <cell r="G558" t="str">
            <v>PETER ELECTRONIC GMBH &amp; CO. KG</v>
          </cell>
          <cell r="H558" t="str">
            <v>STOCK SALES</v>
          </cell>
          <cell r="I558">
            <v>32</v>
          </cell>
          <cell r="J558" t="str">
            <v>Apr-2009</v>
          </cell>
          <cell r="K558" t="str">
            <v>Apr-2009</v>
          </cell>
          <cell r="L558" t="str">
            <v>GF</v>
          </cell>
          <cell r="M558" t="str">
            <v>INVERTER</v>
          </cell>
          <cell r="N558" t="str">
            <v>PCS</v>
          </cell>
          <cell r="O558">
            <v>38</v>
          </cell>
          <cell r="P558">
            <v>122</v>
          </cell>
          <cell r="Q558" t="str">
            <v>G11</v>
          </cell>
          <cell r="R558">
            <v>0</v>
          </cell>
          <cell r="S558">
            <v>121.79470000000001</v>
          </cell>
          <cell r="T558">
            <v>365.38409999999999</v>
          </cell>
          <cell r="U558">
            <v>3</v>
          </cell>
        </row>
        <row r="559">
          <cell r="A559" t="str">
            <v>FRN0.4G11S-4EN</v>
          </cell>
          <cell r="B559" t="str">
            <v>GS091530</v>
          </cell>
          <cell r="C559">
            <v>2</v>
          </cell>
          <cell r="D559" t="str">
            <v>GI091923</v>
          </cell>
          <cell r="E559">
            <v>20090429</v>
          </cell>
          <cell r="F559" t="str">
            <v>7274</v>
          </cell>
          <cell r="G559" t="str">
            <v>SAM GMBH</v>
          </cell>
          <cell r="H559" t="str">
            <v>STOCK SALES</v>
          </cell>
          <cell r="I559">
            <v>31</v>
          </cell>
          <cell r="J559" t="str">
            <v>Apr-2009</v>
          </cell>
          <cell r="K559" t="str">
            <v>Apr-2009</v>
          </cell>
          <cell r="L559" t="str">
            <v>GF</v>
          </cell>
          <cell r="M559" t="str">
            <v>INVERTER</v>
          </cell>
          <cell r="N559" t="str">
            <v>PCS</v>
          </cell>
          <cell r="O559">
            <v>38</v>
          </cell>
          <cell r="P559">
            <v>122</v>
          </cell>
          <cell r="Q559" t="str">
            <v>G11</v>
          </cell>
          <cell r="R559">
            <v>0</v>
          </cell>
          <cell r="S559">
            <v>121.79470000000001</v>
          </cell>
          <cell r="T559">
            <v>121.79470000000001</v>
          </cell>
          <cell r="U559">
            <v>1</v>
          </cell>
        </row>
        <row r="560">
          <cell r="A560" t="str">
            <v>FRN0.75G11S-4EN</v>
          </cell>
          <cell r="B560" t="str">
            <v>GS091221</v>
          </cell>
          <cell r="C560">
            <v>3</v>
          </cell>
          <cell r="D560" t="str">
            <v>GI091514</v>
          </cell>
          <cell r="E560">
            <v>20090401</v>
          </cell>
          <cell r="F560" t="str">
            <v>7274</v>
          </cell>
          <cell r="G560" t="str">
            <v>SAM GMBH</v>
          </cell>
          <cell r="H560" t="str">
            <v>STOCK SALES</v>
          </cell>
          <cell r="I560">
            <v>145</v>
          </cell>
          <cell r="J560" t="str">
            <v>Apr-2009</v>
          </cell>
          <cell r="K560" t="str">
            <v>Apr-2009</v>
          </cell>
          <cell r="L560" t="str">
            <v>GF</v>
          </cell>
          <cell r="M560" t="str">
            <v>INVERTER</v>
          </cell>
          <cell r="N560" t="str">
            <v>PCS</v>
          </cell>
          <cell r="O560">
            <v>146</v>
          </cell>
          <cell r="P560">
            <v>144</v>
          </cell>
          <cell r="Q560" t="str">
            <v>G11</v>
          </cell>
          <cell r="R560">
            <v>0</v>
          </cell>
          <cell r="S560">
            <v>144.37479999999999</v>
          </cell>
          <cell r="T560">
            <v>144.37479999999999</v>
          </cell>
          <cell r="U560">
            <v>1</v>
          </cell>
        </row>
        <row r="561">
          <cell r="A561" t="str">
            <v>FRN0.75G11S-4EN</v>
          </cell>
          <cell r="B561" t="str">
            <v>GS091111</v>
          </cell>
          <cell r="C561">
            <v>2</v>
          </cell>
          <cell r="D561" t="str">
            <v>GI091373</v>
          </cell>
          <cell r="E561">
            <v>20090403</v>
          </cell>
          <cell r="F561" t="str">
            <v>7950</v>
          </cell>
          <cell r="G561" t="str">
            <v>FUJI ELECTRIC FA EUROPE (CH) GMBH</v>
          </cell>
          <cell r="H561" t="str">
            <v>STOCK SALES</v>
          </cell>
          <cell r="I561">
            <v>142</v>
          </cell>
          <cell r="J561" t="str">
            <v>Apr-2009</v>
          </cell>
          <cell r="K561" t="str">
            <v>Apr-2009</v>
          </cell>
          <cell r="L561" t="str">
            <v>GF</v>
          </cell>
          <cell r="M561" t="str">
            <v>INVERTER</v>
          </cell>
          <cell r="N561" t="str">
            <v>PCS</v>
          </cell>
          <cell r="O561">
            <v>146</v>
          </cell>
          <cell r="P561">
            <v>144</v>
          </cell>
          <cell r="Q561" t="str">
            <v>G11</v>
          </cell>
          <cell r="R561">
            <v>0</v>
          </cell>
          <cell r="S561">
            <v>144.37479999999999</v>
          </cell>
          <cell r="T561">
            <v>433.12439999999998</v>
          </cell>
          <cell r="U561">
            <v>3</v>
          </cell>
        </row>
        <row r="562">
          <cell r="A562" t="str">
            <v>FRN0.75G11S-4EN</v>
          </cell>
          <cell r="B562" t="str">
            <v>GS091398</v>
          </cell>
          <cell r="C562">
            <v>2</v>
          </cell>
          <cell r="D562" t="str">
            <v>GI091737</v>
          </cell>
          <cell r="E562">
            <v>20090416</v>
          </cell>
          <cell r="F562" t="str">
            <v>7095</v>
          </cell>
          <cell r="G562" t="str">
            <v>FUJI ELECTRIC FRANCE S.A.</v>
          </cell>
          <cell r="H562" t="str">
            <v>STOCK SALES</v>
          </cell>
          <cell r="I562">
            <v>141</v>
          </cell>
          <cell r="J562" t="str">
            <v>Apr-2009</v>
          </cell>
          <cell r="K562" t="str">
            <v>Apr-2009</v>
          </cell>
          <cell r="L562" t="str">
            <v>GF</v>
          </cell>
          <cell r="M562" t="str">
            <v>INVERTER</v>
          </cell>
          <cell r="N562" t="str">
            <v>PCS</v>
          </cell>
          <cell r="O562">
            <v>146</v>
          </cell>
          <cell r="P562">
            <v>144</v>
          </cell>
          <cell r="Q562" t="str">
            <v>G11</v>
          </cell>
          <cell r="R562">
            <v>0</v>
          </cell>
          <cell r="S562">
            <v>144.37479999999999</v>
          </cell>
          <cell r="T562">
            <v>144.37479999999999</v>
          </cell>
          <cell r="U562">
            <v>1</v>
          </cell>
        </row>
        <row r="563">
          <cell r="A563" t="str">
            <v>FRN0.75G11S-4EN</v>
          </cell>
          <cell r="B563" t="str">
            <v>GS091479</v>
          </cell>
          <cell r="C563">
            <v>1</v>
          </cell>
          <cell r="D563" t="str">
            <v>GI091831</v>
          </cell>
          <cell r="E563">
            <v>20090423</v>
          </cell>
          <cell r="F563" t="str">
            <v>7274</v>
          </cell>
          <cell r="G563" t="str">
            <v>SAM GMBH</v>
          </cell>
          <cell r="H563" t="str">
            <v>STOCK SALES</v>
          </cell>
          <cell r="I563">
            <v>140</v>
          </cell>
          <cell r="J563" t="str">
            <v>Apr-2009</v>
          </cell>
          <cell r="K563" t="str">
            <v>Apr-2009</v>
          </cell>
          <cell r="L563" t="str">
            <v>GF</v>
          </cell>
          <cell r="M563" t="str">
            <v>INVERTER</v>
          </cell>
          <cell r="N563" t="str">
            <v>PCS</v>
          </cell>
          <cell r="O563">
            <v>146</v>
          </cell>
          <cell r="P563">
            <v>144</v>
          </cell>
          <cell r="Q563" t="str">
            <v>G11</v>
          </cell>
          <cell r="R563">
            <v>0</v>
          </cell>
          <cell r="S563">
            <v>144.37479999999999</v>
          </cell>
          <cell r="T563">
            <v>144.37479999999999</v>
          </cell>
          <cell r="U563">
            <v>1</v>
          </cell>
        </row>
        <row r="564">
          <cell r="A564" t="str">
            <v>FRN0.75G11S-4EN</v>
          </cell>
          <cell r="B564" t="str">
            <v>GS091383</v>
          </cell>
          <cell r="C564">
            <v>1</v>
          </cell>
          <cell r="D564" t="str">
            <v>GI091865</v>
          </cell>
          <cell r="E564">
            <v>20090427</v>
          </cell>
          <cell r="F564" t="str">
            <v>4450</v>
          </cell>
          <cell r="G564" t="str">
            <v>FUJI ELECTRIC FA SUCURSAL EN ESPA?A</v>
          </cell>
          <cell r="H564" t="str">
            <v>STOCK SALES</v>
          </cell>
          <cell r="I564">
            <v>138</v>
          </cell>
          <cell r="J564" t="str">
            <v>Apr-2009</v>
          </cell>
          <cell r="K564" t="str">
            <v>Apr-2009</v>
          </cell>
          <cell r="L564" t="str">
            <v>GF</v>
          </cell>
          <cell r="M564" t="str">
            <v>INVERTER</v>
          </cell>
          <cell r="N564" t="str">
            <v>PCS</v>
          </cell>
          <cell r="O564">
            <v>146</v>
          </cell>
          <cell r="P564">
            <v>144</v>
          </cell>
          <cell r="Q564" t="str">
            <v>G11</v>
          </cell>
          <cell r="R564">
            <v>0</v>
          </cell>
          <cell r="S564">
            <v>144.37479999999999</v>
          </cell>
          <cell r="T564">
            <v>288.74959999999999</v>
          </cell>
          <cell r="U564">
            <v>2</v>
          </cell>
        </row>
        <row r="565">
          <cell r="A565" t="str">
            <v>FRN0.75G11S-4EN</v>
          </cell>
          <cell r="B565" t="str">
            <v>GS091502</v>
          </cell>
          <cell r="C565">
            <v>4</v>
          </cell>
          <cell r="D565" t="str">
            <v>GI091883</v>
          </cell>
          <cell r="E565">
            <v>20090427</v>
          </cell>
          <cell r="F565" t="str">
            <v>1301</v>
          </cell>
          <cell r="G565" t="str">
            <v>MVR - MOTORI, VENTILATORI, RIDUTTORI S.R.L.</v>
          </cell>
          <cell r="H565" t="str">
            <v>STOCK SALES</v>
          </cell>
          <cell r="I565">
            <v>136</v>
          </cell>
          <cell r="J565" t="str">
            <v>Apr-2009</v>
          </cell>
          <cell r="K565" t="str">
            <v>Apr-2009</v>
          </cell>
          <cell r="L565" t="str">
            <v>GF</v>
          </cell>
          <cell r="M565" t="str">
            <v>INVERTER</v>
          </cell>
          <cell r="N565" t="str">
            <v>PCS</v>
          </cell>
          <cell r="O565">
            <v>146</v>
          </cell>
          <cell r="P565">
            <v>144</v>
          </cell>
          <cell r="Q565" t="str">
            <v>G11</v>
          </cell>
          <cell r="R565">
            <v>0</v>
          </cell>
          <cell r="S565">
            <v>144.37479999999999</v>
          </cell>
          <cell r="T565">
            <v>288.74959999999999</v>
          </cell>
          <cell r="U565">
            <v>2</v>
          </cell>
        </row>
        <row r="566">
          <cell r="A566" t="str">
            <v>FRN0.75G11S-4EN</v>
          </cell>
          <cell r="B566" t="str">
            <v>GS091516</v>
          </cell>
          <cell r="C566">
            <v>1</v>
          </cell>
          <cell r="D566" t="str">
            <v>GI091893</v>
          </cell>
          <cell r="E566">
            <v>20090428</v>
          </cell>
          <cell r="F566" t="str">
            <v>4450</v>
          </cell>
          <cell r="G566" t="str">
            <v>FUJI ELECTRIC FA SUCURSAL EN ESPA?A</v>
          </cell>
          <cell r="H566" t="str">
            <v>STOCK SALES</v>
          </cell>
          <cell r="I566">
            <v>131</v>
          </cell>
          <cell r="J566" t="str">
            <v>Apr-2009</v>
          </cell>
          <cell r="K566" t="str">
            <v>Apr-2009</v>
          </cell>
          <cell r="L566" t="str">
            <v>GF</v>
          </cell>
          <cell r="M566" t="str">
            <v>INVERTER</v>
          </cell>
          <cell r="N566" t="str">
            <v>PCS</v>
          </cell>
          <cell r="O566">
            <v>146</v>
          </cell>
          <cell r="P566">
            <v>144</v>
          </cell>
          <cell r="Q566" t="str">
            <v>G11</v>
          </cell>
          <cell r="R566">
            <v>0</v>
          </cell>
          <cell r="S566">
            <v>144.37479999999999</v>
          </cell>
          <cell r="T566">
            <v>721.87400000000002</v>
          </cell>
          <cell r="U566">
            <v>5</v>
          </cell>
        </row>
        <row r="567">
          <cell r="A567" t="str">
            <v>FRN1.5G11S-4EN</v>
          </cell>
          <cell r="B567" t="str">
            <v>GS091245</v>
          </cell>
          <cell r="C567">
            <v>1</v>
          </cell>
          <cell r="D567" t="str">
            <v>GI091545</v>
          </cell>
          <cell r="E567">
            <v>20090402</v>
          </cell>
          <cell r="F567" t="str">
            <v>7038</v>
          </cell>
          <cell r="G567" t="str">
            <v>JAECKEL ELEKTRONIK GMBH</v>
          </cell>
          <cell r="H567" t="str">
            <v>STOCK SALES</v>
          </cell>
          <cell r="I567">
            <v>86</v>
          </cell>
          <cell r="J567" t="str">
            <v>Apr-2009</v>
          </cell>
          <cell r="K567" t="str">
            <v>Apr-2009</v>
          </cell>
          <cell r="L567" t="str">
            <v>GF</v>
          </cell>
          <cell r="M567" t="str">
            <v>INVERTER</v>
          </cell>
          <cell r="N567" t="str">
            <v>PCS</v>
          </cell>
          <cell r="O567">
            <v>88</v>
          </cell>
          <cell r="P567">
            <v>175</v>
          </cell>
          <cell r="Q567" t="str">
            <v>G11</v>
          </cell>
          <cell r="R567">
            <v>0</v>
          </cell>
          <cell r="S567">
            <v>175.3631</v>
          </cell>
          <cell r="T567">
            <v>350.72620000000001</v>
          </cell>
          <cell r="U567">
            <v>2</v>
          </cell>
        </row>
        <row r="568">
          <cell r="A568" t="str">
            <v>FRN11G11S-4LE2</v>
          </cell>
          <cell r="B568" t="str">
            <v>GS091352</v>
          </cell>
          <cell r="C568">
            <v>1</v>
          </cell>
          <cell r="D568" t="str">
            <v>GI091701</v>
          </cell>
          <cell r="E568">
            <v>20090417</v>
          </cell>
          <cell r="F568" t="str">
            <v>4450</v>
          </cell>
          <cell r="G568" t="str">
            <v>FUJI ELECTRIC FA SUCURSAL EN ESPA?A</v>
          </cell>
          <cell r="H568" t="str">
            <v>STOCK SALES</v>
          </cell>
          <cell r="I568">
            <v>5</v>
          </cell>
          <cell r="J568" t="str">
            <v>Apr-2009</v>
          </cell>
          <cell r="K568" t="str">
            <v>Apr-2009</v>
          </cell>
          <cell r="L568" t="str">
            <v>GF</v>
          </cell>
          <cell r="M568" t="str">
            <v>INVERTER</v>
          </cell>
          <cell r="N568" t="str">
            <v>PCS</v>
          </cell>
          <cell r="O568">
            <v>18</v>
          </cell>
          <cell r="P568">
            <v>513</v>
          </cell>
          <cell r="Q568" t="str">
            <v>G11</v>
          </cell>
          <cell r="R568">
            <v>0</v>
          </cell>
          <cell r="S568">
            <v>512.72</v>
          </cell>
          <cell r="T568">
            <v>5639.92</v>
          </cell>
          <cell r="U568">
            <v>11</v>
          </cell>
        </row>
        <row r="569">
          <cell r="A569" t="str">
            <v>FRN132G11S-4EN</v>
          </cell>
          <cell r="B569" t="str">
            <v>GS091402</v>
          </cell>
          <cell r="C569">
            <v>1</v>
          </cell>
          <cell r="D569" t="str">
            <v>GI091744</v>
          </cell>
          <cell r="E569">
            <v>20090417</v>
          </cell>
          <cell r="F569" t="str">
            <v>1148</v>
          </cell>
          <cell r="G569" t="str">
            <v>VERMEIRE TRANSMISSIONS</v>
          </cell>
          <cell r="H569" t="str">
            <v>STOCK SALES</v>
          </cell>
          <cell r="I569">
            <v>0</v>
          </cell>
          <cell r="J569" t="str">
            <v>Apr-2009</v>
          </cell>
          <cell r="K569" t="str">
            <v>Apr-2009</v>
          </cell>
          <cell r="L569" t="str">
            <v>GF</v>
          </cell>
          <cell r="M569" t="str">
            <v>INVERTER</v>
          </cell>
          <cell r="N569" t="str">
            <v>PCS</v>
          </cell>
          <cell r="O569">
            <v>1</v>
          </cell>
          <cell r="P569">
            <v>3834</v>
          </cell>
          <cell r="Q569" t="str">
            <v>G11</v>
          </cell>
          <cell r="R569">
            <v>0</v>
          </cell>
          <cell r="S569">
            <v>3833.578</v>
          </cell>
          <cell r="T569">
            <v>3833.578</v>
          </cell>
          <cell r="U569">
            <v>1</v>
          </cell>
        </row>
        <row r="570">
          <cell r="A570" t="str">
            <v>FRN15G11S-4EN</v>
          </cell>
          <cell r="B570" t="str">
            <v>GS091349</v>
          </cell>
          <cell r="C570">
            <v>8</v>
          </cell>
          <cell r="D570" t="str">
            <v>GI091681</v>
          </cell>
          <cell r="E570">
            <v>20090415</v>
          </cell>
          <cell r="F570" t="str">
            <v>1148</v>
          </cell>
          <cell r="G570" t="str">
            <v>VERMEIRE TRANSMISSIONS</v>
          </cell>
          <cell r="H570" t="str">
            <v>STOCK SALES</v>
          </cell>
          <cell r="I570">
            <v>186</v>
          </cell>
          <cell r="J570" t="str">
            <v>Apr-2009</v>
          </cell>
          <cell r="K570" t="str">
            <v>Apr-2009</v>
          </cell>
          <cell r="L570" t="str">
            <v>GF</v>
          </cell>
          <cell r="M570" t="str">
            <v>INVERTER</v>
          </cell>
          <cell r="N570" t="str">
            <v>PCS</v>
          </cell>
          <cell r="O570">
            <v>190</v>
          </cell>
          <cell r="P570">
            <v>625</v>
          </cell>
          <cell r="Q570" t="str">
            <v>G11</v>
          </cell>
          <cell r="R570">
            <v>0</v>
          </cell>
          <cell r="S570">
            <v>624.9049</v>
          </cell>
          <cell r="T570">
            <v>2499.6196</v>
          </cell>
          <cell r="U570">
            <v>4</v>
          </cell>
        </row>
        <row r="571">
          <cell r="A571" t="str">
            <v>FRN15G11S-4EN</v>
          </cell>
          <cell r="B571" t="str">
            <v>GS091252</v>
          </cell>
          <cell r="C571">
            <v>6</v>
          </cell>
          <cell r="D571" t="str">
            <v>GI091672</v>
          </cell>
          <cell r="E571">
            <v>20090415</v>
          </cell>
          <cell r="F571" t="str">
            <v>4028</v>
          </cell>
          <cell r="G571" t="str">
            <v>KON-TEK AUTOMATION AND DRIVES</v>
          </cell>
          <cell r="H571" t="str">
            <v>STOCK SALES</v>
          </cell>
          <cell r="I571">
            <v>185</v>
          </cell>
          <cell r="J571" t="str">
            <v>Apr-2009</v>
          </cell>
          <cell r="K571" t="str">
            <v>Apr-2009</v>
          </cell>
          <cell r="L571" t="str">
            <v>GF</v>
          </cell>
          <cell r="M571" t="str">
            <v>INVERTER</v>
          </cell>
          <cell r="N571" t="str">
            <v>PCS</v>
          </cell>
          <cell r="O571">
            <v>190</v>
          </cell>
          <cell r="P571">
            <v>625</v>
          </cell>
          <cell r="Q571" t="str">
            <v>G11</v>
          </cell>
          <cell r="R571">
            <v>0</v>
          </cell>
          <cell r="S571">
            <v>624.9049</v>
          </cell>
          <cell r="T571">
            <v>624.9049</v>
          </cell>
          <cell r="U571">
            <v>1</v>
          </cell>
        </row>
        <row r="572">
          <cell r="A572" t="str">
            <v>FRN15G11S-4EN</v>
          </cell>
          <cell r="B572" t="str">
            <v>GS091457</v>
          </cell>
          <cell r="C572">
            <v>5</v>
          </cell>
          <cell r="D572" t="str">
            <v>GI091808</v>
          </cell>
          <cell r="E572">
            <v>20090421</v>
          </cell>
          <cell r="F572" t="str">
            <v>7950</v>
          </cell>
          <cell r="G572" t="str">
            <v>FUJI ELECTRIC FA EUROPE (CH) GMBH</v>
          </cell>
          <cell r="H572" t="str">
            <v>STOCK SALES</v>
          </cell>
          <cell r="I572">
            <v>183</v>
          </cell>
          <cell r="J572" t="str">
            <v>Apr-2009</v>
          </cell>
          <cell r="K572" t="str">
            <v>Apr-2009</v>
          </cell>
          <cell r="L572" t="str">
            <v>GF</v>
          </cell>
          <cell r="M572" t="str">
            <v>INVERTER</v>
          </cell>
          <cell r="N572" t="str">
            <v>PCS</v>
          </cell>
          <cell r="O572">
            <v>190</v>
          </cell>
          <cell r="P572">
            <v>625</v>
          </cell>
          <cell r="Q572" t="str">
            <v>G11</v>
          </cell>
          <cell r="R572">
            <v>0</v>
          </cell>
          <cell r="S572">
            <v>624.9049</v>
          </cell>
          <cell r="T572">
            <v>1249.8098</v>
          </cell>
          <cell r="U572">
            <v>2</v>
          </cell>
        </row>
        <row r="573">
          <cell r="A573" t="str">
            <v>FRN15G11S-4EN</v>
          </cell>
          <cell r="B573" t="str">
            <v>GS091404</v>
          </cell>
          <cell r="C573">
            <v>5</v>
          </cell>
          <cell r="D573" t="str">
            <v>GI091758</v>
          </cell>
          <cell r="E573">
            <v>20090423</v>
          </cell>
          <cell r="F573" t="str">
            <v>4055</v>
          </cell>
          <cell r="G573" t="str">
            <v>CSG GERMANY GMBH</v>
          </cell>
          <cell r="H573" t="str">
            <v>STOCK SALES</v>
          </cell>
          <cell r="I573">
            <v>182</v>
          </cell>
          <cell r="J573" t="str">
            <v>Apr-2009</v>
          </cell>
          <cell r="K573" t="str">
            <v>Apr-2009</v>
          </cell>
          <cell r="L573" t="str">
            <v>GF</v>
          </cell>
          <cell r="M573" t="str">
            <v>INVERTER</v>
          </cell>
          <cell r="N573" t="str">
            <v>PCS</v>
          </cell>
          <cell r="O573">
            <v>190</v>
          </cell>
          <cell r="P573">
            <v>625</v>
          </cell>
          <cell r="Q573" t="str">
            <v>G11</v>
          </cell>
          <cell r="R573">
            <v>0</v>
          </cell>
          <cell r="S573">
            <v>624.9049</v>
          </cell>
          <cell r="T573">
            <v>624.9049</v>
          </cell>
          <cell r="U573">
            <v>1</v>
          </cell>
        </row>
        <row r="574">
          <cell r="A574" t="str">
            <v>FRN15G11S-4EN</v>
          </cell>
          <cell r="B574" t="str">
            <v>GS091534</v>
          </cell>
          <cell r="C574">
            <v>2</v>
          </cell>
          <cell r="D574" t="str">
            <v>GI091937</v>
          </cell>
          <cell r="E574">
            <v>20090429</v>
          </cell>
          <cell r="F574" t="str">
            <v>4351</v>
          </cell>
          <cell r="G574" t="str">
            <v>ACTION CONTROL B.V.</v>
          </cell>
          <cell r="H574" t="str">
            <v>STOCK SALES</v>
          </cell>
          <cell r="I574">
            <v>181</v>
          </cell>
          <cell r="J574" t="str">
            <v>Apr-2009</v>
          </cell>
          <cell r="K574" t="str">
            <v>Apr-2009</v>
          </cell>
          <cell r="L574" t="str">
            <v>GF</v>
          </cell>
          <cell r="M574" t="str">
            <v>INVERTER</v>
          </cell>
          <cell r="N574" t="str">
            <v>PCS</v>
          </cell>
          <cell r="O574">
            <v>190</v>
          </cell>
          <cell r="P574">
            <v>625</v>
          </cell>
          <cell r="Q574" t="str">
            <v>G11</v>
          </cell>
          <cell r="R574">
            <v>0</v>
          </cell>
          <cell r="S574">
            <v>624.9049</v>
          </cell>
          <cell r="T574">
            <v>624.9049</v>
          </cell>
          <cell r="U574">
            <v>1</v>
          </cell>
        </row>
        <row r="575">
          <cell r="A575" t="str">
            <v>FRN15G11S-4LE2</v>
          </cell>
          <cell r="B575" t="str">
            <v>GS091400</v>
          </cell>
          <cell r="C575">
            <v>3</v>
          </cell>
          <cell r="D575" t="str">
            <v>GI091738</v>
          </cell>
          <cell r="E575">
            <v>20090417</v>
          </cell>
          <cell r="F575" t="str">
            <v>4380</v>
          </cell>
          <cell r="G575" t="str">
            <v>AMTEK,  SPOL. S R.0.</v>
          </cell>
          <cell r="H575" t="str">
            <v>STOCK SALES</v>
          </cell>
          <cell r="I575">
            <v>6</v>
          </cell>
          <cell r="J575" t="str">
            <v>Apr-2009</v>
          </cell>
          <cell r="K575" t="str">
            <v>Apr-2009</v>
          </cell>
          <cell r="L575" t="str">
            <v>GF</v>
          </cell>
          <cell r="M575" t="str">
            <v>INVERTER</v>
          </cell>
          <cell r="N575" t="str">
            <v>PCS</v>
          </cell>
          <cell r="O575">
            <v>8</v>
          </cell>
          <cell r="P575">
            <v>638</v>
          </cell>
          <cell r="Q575" t="str">
            <v>G11</v>
          </cell>
          <cell r="R575">
            <v>0</v>
          </cell>
          <cell r="S575">
            <v>638.13009999999997</v>
          </cell>
          <cell r="T575">
            <v>1276.2601999999999</v>
          </cell>
          <cell r="U575">
            <v>2</v>
          </cell>
        </row>
        <row r="576">
          <cell r="A576" t="str">
            <v>FRN15G11S-4LE2</v>
          </cell>
          <cell r="B576" t="str">
            <v>GS091446</v>
          </cell>
          <cell r="C576">
            <v>1</v>
          </cell>
          <cell r="D576" t="str">
            <v>GI091793</v>
          </cell>
          <cell r="E576">
            <v>20090421</v>
          </cell>
          <cell r="F576" t="str">
            <v>4450</v>
          </cell>
          <cell r="G576" t="str">
            <v>FUJI ELECTRIC FA SUCURSAL EN ESPA?A</v>
          </cell>
          <cell r="H576" t="str">
            <v>STOCK SALES</v>
          </cell>
          <cell r="I576">
            <v>4</v>
          </cell>
          <cell r="J576" t="str">
            <v>Apr-2009</v>
          </cell>
          <cell r="K576" t="str">
            <v>Apr-2009</v>
          </cell>
          <cell r="L576" t="str">
            <v>GF</v>
          </cell>
          <cell r="M576" t="str">
            <v>INVERTER</v>
          </cell>
          <cell r="N576" t="str">
            <v>PCS</v>
          </cell>
          <cell r="O576">
            <v>8</v>
          </cell>
          <cell r="P576">
            <v>638</v>
          </cell>
          <cell r="Q576" t="str">
            <v>G11</v>
          </cell>
          <cell r="R576">
            <v>0</v>
          </cell>
          <cell r="S576">
            <v>638.13009999999997</v>
          </cell>
          <cell r="T576">
            <v>1276.2601999999999</v>
          </cell>
          <cell r="U576">
            <v>2</v>
          </cell>
        </row>
        <row r="577">
          <cell r="A577" t="str">
            <v>FRN15G11S-4LE2</v>
          </cell>
          <cell r="B577" t="str">
            <v>GS091517</v>
          </cell>
          <cell r="C577">
            <v>1</v>
          </cell>
          <cell r="D577" t="str">
            <v>GI091897</v>
          </cell>
          <cell r="E577">
            <v>20090428</v>
          </cell>
          <cell r="F577" t="str">
            <v>4450</v>
          </cell>
          <cell r="G577" t="str">
            <v>FUJI ELECTRIC FA SUCURSAL EN ESPA?A</v>
          </cell>
          <cell r="H577" t="str">
            <v>STOCK SALES</v>
          </cell>
          <cell r="I577">
            <v>3</v>
          </cell>
          <cell r="J577" t="str">
            <v>Apr-2009</v>
          </cell>
          <cell r="K577" t="str">
            <v>Apr-2009</v>
          </cell>
          <cell r="L577" t="str">
            <v>GF</v>
          </cell>
          <cell r="M577" t="str">
            <v>INVERTER</v>
          </cell>
          <cell r="N577" t="str">
            <v>PCS</v>
          </cell>
          <cell r="O577">
            <v>8</v>
          </cell>
          <cell r="P577">
            <v>638</v>
          </cell>
          <cell r="Q577" t="str">
            <v>G11</v>
          </cell>
          <cell r="R577">
            <v>0</v>
          </cell>
          <cell r="S577">
            <v>638.13009999999997</v>
          </cell>
          <cell r="T577">
            <v>638.13009999999997</v>
          </cell>
          <cell r="U577">
            <v>1</v>
          </cell>
        </row>
        <row r="578">
          <cell r="A578" t="str">
            <v>FRN160G11S-4EN</v>
          </cell>
          <cell r="B578" t="str">
            <v>GS091278</v>
          </cell>
          <cell r="C578">
            <v>1</v>
          </cell>
          <cell r="D578" t="str">
            <v>GI091574</v>
          </cell>
          <cell r="E578">
            <v>20090403</v>
          </cell>
          <cell r="F578" t="str">
            <v>4080</v>
          </cell>
          <cell r="G578" t="str">
            <v>SIDE SERVICIO INDUSTRIAL DE ELECTRONICA SA</v>
          </cell>
          <cell r="H578" t="str">
            <v>STOCK SALES</v>
          </cell>
          <cell r="I578">
            <v>3</v>
          </cell>
          <cell r="J578" t="str">
            <v>Apr-2009</v>
          </cell>
          <cell r="K578" t="str">
            <v>Apr-2009</v>
          </cell>
          <cell r="L578" t="str">
            <v>GF</v>
          </cell>
          <cell r="M578" t="str">
            <v>INVERTER</v>
          </cell>
          <cell r="N578" t="str">
            <v>PCS</v>
          </cell>
          <cell r="O578">
            <v>4</v>
          </cell>
          <cell r="P578">
            <v>4715</v>
          </cell>
          <cell r="Q578" t="str">
            <v>G11</v>
          </cell>
          <cell r="R578">
            <v>0</v>
          </cell>
          <cell r="S578">
            <v>4715.08</v>
          </cell>
          <cell r="T578">
            <v>4715.08</v>
          </cell>
          <cell r="U578">
            <v>1</v>
          </cell>
        </row>
        <row r="579">
          <cell r="A579" t="str">
            <v>FRN18.5G11S-2</v>
          </cell>
          <cell r="B579" t="str">
            <v>GS091229</v>
          </cell>
          <cell r="C579">
            <v>1</v>
          </cell>
          <cell r="D579" t="str">
            <v>GI091531</v>
          </cell>
          <cell r="E579">
            <v>20090401</v>
          </cell>
          <cell r="F579" t="str">
            <v>1707</v>
          </cell>
          <cell r="G579" t="str">
            <v>IMO PRECISION CONTROL LTD</v>
          </cell>
          <cell r="H579" t="str">
            <v>STOCK SALES</v>
          </cell>
          <cell r="I579">
            <v>3</v>
          </cell>
          <cell r="J579" t="str">
            <v>Apr-2009</v>
          </cell>
          <cell r="K579" t="str">
            <v>Apr-2009</v>
          </cell>
          <cell r="L579" t="str">
            <v>GF</v>
          </cell>
          <cell r="M579" t="str">
            <v>INVERTER</v>
          </cell>
          <cell r="N579" t="str">
            <v>PCS</v>
          </cell>
          <cell r="O579">
            <v>4</v>
          </cell>
          <cell r="P579">
            <v>691</v>
          </cell>
          <cell r="Q579" t="str">
            <v>G11</v>
          </cell>
          <cell r="R579">
            <v>0</v>
          </cell>
          <cell r="S579">
            <v>690.70569999999998</v>
          </cell>
          <cell r="T579">
            <v>690.70569999999998</v>
          </cell>
          <cell r="U579">
            <v>1</v>
          </cell>
        </row>
        <row r="580">
          <cell r="A580" t="str">
            <v>FRN18.5G11S-2</v>
          </cell>
          <cell r="B580" t="str">
            <v>GS091472</v>
          </cell>
          <cell r="C580">
            <v>4</v>
          </cell>
          <cell r="D580" t="str">
            <v>GI091860</v>
          </cell>
          <cell r="E580">
            <v>20090424</v>
          </cell>
          <cell r="F580" t="str">
            <v>4080</v>
          </cell>
          <cell r="G580" t="str">
            <v>SIDE SERVICIO INDUSTRIAL DE ELECTRONICA SA</v>
          </cell>
          <cell r="H580" t="str">
            <v>STOCK SALES</v>
          </cell>
          <cell r="I580">
            <v>2</v>
          </cell>
          <cell r="J580" t="str">
            <v>Apr-2009</v>
          </cell>
          <cell r="K580" t="str">
            <v>Apr-2009</v>
          </cell>
          <cell r="L580" t="str">
            <v>GF</v>
          </cell>
          <cell r="M580" t="str">
            <v>INVERTER</v>
          </cell>
          <cell r="N580" t="str">
            <v>PCS</v>
          </cell>
          <cell r="O580">
            <v>4</v>
          </cell>
          <cell r="P580">
            <v>691</v>
          </cell>
          <cell r="Q580" t="str">
            <v>G11</v>
          </cell>
          <cell r="R580">
            <v>0</v>
          </cell>
          <cell r="S580">
            <v>690.70569999999998</v>
          </cell>
          <cell r="T580">
            <v>690.70569999999998</v>
          </cell>
          <cell r="U580">
            <v>1</v>
          </cell>
        </row>
        <row r="581">
          <cell r="A581" t="str">
            <v>FRN18.5G11S-4EN</v>
          </cell>
          <cell r="B581" t="str">
            <v>GS091166</v>
          </cell>
          <cell r="C581">
            <v>10</v>
          </cell>
          <cell r="D581" t="str">
            <v>GI091742</v>
          </cell>
          <cell r="E581">
            <v>20090417</v>
          </cell>
          <cell r="F581" t="str">
            <v>7275</v>
          </cell>
          <cell r="G581" t="str">
            <v>ALPHA GROUP</v>
          </cell>
          <cell r="H581" t="str">
            <v>STOCK SALES</v>
          </cell>
          <cell r="I581">
            <v>150</v>
          </cell>
          <cell r="J581" t="str">
            <v>Apr-2009</v>
          </cell>
          <cell r="K581" t="str">
            <v>Apr-2009</v>
          </cell>
          <cell r="L581" t="str">
            <v>GF</v>
          </cell>
          <cell r="M581" t="str">
            <v>INVERTER</v>
          </cell>
          <cell r="N581" t="str">
            <v>PCS</v>
          </cell>
          <cell r="O581">
            <v>160</v>
          </cell>
          <cell r="P581">
            <v>683</v>
          </cell>
          <cell r="Q581" t="str">
            <v>G11</v>
          </cell>
          <cell r="R581">
            <v>0</v>
          </cell>
          <cell r="S581">
            <v>683.24329999999998</v>
          </cell>
          <cell r="T581">
            <v>6832.433</v>
          </cell>
          <cell r="U581">
            <v>10</v>
          </cell>
        </row>
        <row r="582">
          <cell r="A582" t="str">
            <v>FRN22G11S-4EN</v>
          </cell>
          <cell r="B582" t="str">
            <v>GS091318</v>
          </cell>
          <cell r="C582">
            <v>1</v>
          </cell>
          <cell r="D582" t="str">
            <v>GI091639</v>
          </cell>
          <cell r="E582">
            <v>20090408</v>
          </cell>
          <cell r="F582" t="str">
            <v>1148</v>
          </cell>
          <cell r="G582" t="str">
            <v>VERMEIRE TRANSMISSIONS</v>
          </cell>
          <cell r="H582" t="str">
            <v>STOCK SALES</v>
          </cell>
          <cell r="I582">
            <v>214</v>
          </cell>
          <cell r="J582" t="str">
            <v>Apr-2009</v>
          </cell>
          <cell r="K582" t="str">
            <v>Apr-2009</v>
          </cell>
          <cell r="L582" t="str">
            <v>GF</v>
          </cell>
          <cell r="M582" t="str">
            <v>INVERTER</v>
          </cell>
          <cell r="N582" t="str">
            <v>PCS</v>
          </cell>
          <cell r="O582">
            <v>222</v>
          </cell>
          <cell r="P582">
            <v>822</v>
          </cell>
          <cell r="Q582" t="str">
            <v>G11</v>
          </cell>
          <cell r="R582">
            <v>0</v>
          </cell>
          <cell r="S582">
            <v>822.48339999999996</v>
          </cell>
          <cell r="T582">
            <v>3289.9335999999998</v>
          </cell>
          <cell r="U582">
            <v>4</v>
          </cell>
        </row>
        <row r="583">
          <cell r="A583" t="str">
            <v>FRN22G11S-4EN</v>
          </cell>
          <cell r="B583" t="str">
            <v>GS091300</v>
          </cell>
          <cell r="C583">
            <v>3</v>
          </cell>
          <cell r="D583" t="str">
            <v>GI091618</v>
          </cell>
          <cell r="E583">
            <v>20090408</v>
          </cell>
          <cell r="F583" t="str">
            <v>7950</v>
          </cell>
          <cell r="G583" t="str">
            <v>FUJI ELECTRIC FA EUROPE (CH) GMBH</v>
          </cell>
          <cell r="H583" t="str">
            <v>STOCK SALES</v>
          </cell>
          <cell r="I583">
            <v>213</v>
          </cell>
          <cell r="J583" t="str">
            <v>Apr-2009</v>
          </cell>
          <cell r="K583" t="str">
            <v>Apr-2009</v>
          </cell>
          <cell r="L583" t="str">
            <v>GF</v>
          </cell>
          <cell r="M583" t="str">
            <v>INVERTER</v>
          </cell>
          <cell r="N583" t="str">
            <v>PCS</v>
          </cell>
          <cell r="O583">
            <v>222</v>
          </cell>
          <cell r="P583">
            <v>822</v>
          </cell>
          <cell r="Q583" t="str">
            <v>G11</v>
          </cell>
          <cell r="R583">
            <v>0</v>
          </cell>
          <cell r="S583">
            <v>822.48339999999996</v>
          </cell>
          <cell r="T583">
            <v>822.48339999999996</v>
          </cell>
          <cell r="U583">
            <v>1</v>
          </cell>
        </row>
        <row r="584">
          <cell r="A584" t="str">
            <v>FRN22G11S-4EN</v>
          </cell>
          <cell r="B584" t="str">
            <v>GS091166</v>
          </cell>
          <cell r="C584">
            <v>11</v>
          </cell>
          <cell r="D584" t="str">
            <v>GI091742</v>
          </cell>
          <cell r="E584">
            <v>20090417</v>
          </cell>
          <cell r="F584" t="str">
            <v>7275</v>
          </cell>
          <cell r="G584" t="str">
            <v>ALPHA GROUP</v>
          </cell>
          <cell r="H584" t="str">
            <v>STOCK SALES</v>
          </cell>
          <cell r="I584">
            <v>203</v>
          </cell>
          <cell r="J584" t="str">
            <v>Apr-2009</v>
          </cell>
          <cell r="K584" t="str">
            <v>Apr-2009</v>
          </cell>
          <cell r="L584" t="str">
            <v>GF</v>
          </cell>
          <cell r="M584" t="str">
            <v>INVERTER</v>
          </cell>
          <cell r="N584" t="str">
            <v>PCS</v>
          </cell>
          <cell r="O584">
            <v>222</v>
          </cell>
          <cell r="P584">
            <v>822</v>
          </cell>
          <cell r="Q584" t="str">
            <v>G11</v>
          </cell>
          <cell r="R584">
            <v>0</v>
          </cell>
          <cell r="S584">
            <v>822.48339999999996</v>
          </cell>
          <cell r="T584">
            <v>8224.8339999999989</v>
          </cell>
          <cell r="U584">
            <v>10</v>
          </cell>
        </row>
        <row r="585">
          <cell r="A585" t="str">
            <v>FRN22G11S-4EN</v>
          </cell>
          <cell r="B585" t="str">
            <v>GS091436</v>
          </cell>
          <cell r="C585">
            <v>6</v>
          </cell>
          <cell r="D585" t="str">
            <v>GI091776</v>
          </cell>
          <cell r="E585">
            <v>20090420</v>
          </cell>
          <cell r="F585" t="str">
            <v>7950</v>
          </cell>
          <cell r="G585" t="str">
            <v>FUJI ELECTRIC FA EUROPE (CH) GMBH</v>
          </cell>
          <cell r="H585" t="str">
            <v>STOCK SALES</v>
          </cell>
          <cell r="I585">
            <v>201</v>
          </cell>
          <cell r="J585" t="str">
            <v>Apr-2009</v>
          </cell>
          <cell r="K585" t="str">
            <v>Apr-2009</v>
          </cell>
          <cell r="L585" t="str">
            <v>GF</v>
          </cell>
          <cell r="M585" t="str">
            <v>INVERTER</v>
          </cell>
          <cell r="N585" t="str">
            <v>PCS</v>
          </cell>
          <cell r="O585">
            <v>222</v>
          </cell>
          <cell r="P585">
            <v>822</v>
          </cell>
          <cell r="Q585" t="str">
            <v>G11</v>
          </cell>
          <cell r="R585">
            <v>0</v>
          </cell>
          <cell r="S585">
            <v>822.48339999999996</v>
          </cell>
          <cell r="T585">
            <v>1644.9667999999999</v>
          </cell>
          <cell r="U585">
            <v>2</v>
          </cell>
        </row>
        <row r="586">
          <cell r="A586" t="str">
            <v>FRN22G11S-4EN</v>
          </cell>
          <cell r="B586" t="str">
            <v>GS091404</v>
          </cell>
          <cell r="C586">
            <v>3</v>
          </cell>
          <cell r="D586" t="str">
            <v>GI091758</v>
          </cell>
          <cell r="E586">
            <v>20090423</v>
          </cell>
          <cell r="F586" t="str">
            <v>4055</v>
          </cell>
          <cell r="G586" t="str">
            <v>CSG GERMANY GMBH</v>
          </cell>
          <cell r="H586" t="str">
            <v>STOCK SALES</v>
          </cell>
          <cell r="I586">
            <v>200</v>
          </cell>
          <cell r="J586" t="str">
            <v>Apr-2009</v>
          </cell>
          <cell r="K586" t="str">
            <v>Apr-2009</v>
          </cell>
          <cell r="L586" t="str">
            <v>GF</v>
          </cell>
          <cell r="M586" t="str">
            <v>INVERTER</v>
          </cell>
          <cell r="N586" t="str">
            <v>PCS</v>
          </cell>
          <cell r="O586">
            <v>222</v>
          </cell>
          <cell r="P586">
            <v>822</v>
          </cell>
          <cell r="Q586" t="str">
            <v>G11</v>
          </cell>
          <cell r="R586">
            <v>0</v>
          </cell>
          <cell r="S586">
            <v>822.48339999999996</v>
          </cell>
          <cell r="T586">
            <v>822.48339999999996</v>
          </cell>
          <cell r="U586">
            <v>1</v>
          </cell>
        </row>
        <row r="587">
          <cell r="A587" t="str">
            <v>FRN22G11S-4EN</v>
          </cell>
          <cell r="B587" t="str">
            <v>GS091534</v>
          </cell>
          <cell r="C587">
            <v>1</v>
          </cell>
          <cell r="D587" t="str">
            <v>GI091937</v>
          </cell>
          <cell r="E587">
            <v>20090429</v>
          </cell>
          <cell r="F587" t="str">
            <v>4351</v>
          </cell>
          <cell r="G587" t="str">
            <v>ACTION CONTROL B.V.</v>
          </cell>
          <cell r="H587" t="str">
            <v>STOCK SALES</v>
          </cell>
          <cell r="I587">
            <v>199</v>
          </cell>
          <cell r="J587" t="str">
            <v>Apr-2009</v>
          </cell>
          <cell r="K587" t="str">
            <v>Apr-2009</v>
          </cell>
          <cell r="L587" t="str">
            <v>GF</v>
          </cell>
          <cell r="M587" t="str">
            <v>INVERTER</v>
          </cell>
          <cell r="N587" t="str">
            <v>PCS</v>
          </cell>
          <cell r="O587">
            <v>222</v>
          </cell>
          <cell r="P587">
            <v>822</v>
          </cell>
          <cell r="Q587" t="str">
            <v>G11</v>
          </cell>
          <cell r="R587">
            <v>0</v>
          </cell>
          <cell r="S587">
            <v>822.48339999999996</v>
          </cell>
          <cell r="T587">
            <v>822.48339999999996</v>
          </cell>
          <cell r="U587">
            <v>1</v>
          </cell>
        </row>
        <row r="588">
          <cell r="A588" t="str">
            <v>FRN3.7G11S-2</v>
          </cell>
          <cell r="B588" t="str">
            <v>GS083916</v>
          </cell>
          <cell r="C588">
            <v>5</v>
          </cell>
          <cell r="D588" t="str">
            <v>GI091624</v>
          </cell>
          <cell r="E588">
            <v>20090408</v>
          </cell>
          <cell r="F588" t="str">
            <v>1148</v>
          </cell>
          <cell r="G588" t="str">
            <v>VERMEIRE TRANSMISSIONS</v>
          </cell>
          <cell r="H588" t="str">
            <v>STOCK SALES</v>
          </cell>
          <cell r="I588">
            <v>0</v>
          </cell>
          <cell r="J588" t="str">
            <v>Apr-2009</v>
          </cell>
          <cell r="K588" t="str">
            <v>Apr-2009</v>
          </cell>
          <cell r="L588" t="str">
            <v>GF</v>
          </cell>
          <cell r="M588" t="str">
            <v>INVERTER</v>
          </cell>
          <cell r="N588" t="str">
            <v>PCS</v>
          </cell>
          <cell r="O588">
            <v>1</v>
          </cell>
          <cell r="P588">
            <v>262</v>
          </cell>
          <cell r="Q588" t="str">
            <v>G11</v>
          </cell>
          <cell r="R588">
            <v>0</v>
          </cell>
          <cell r="S588">
            <v>262.45</v>
          </cell>
          <cell r="T588">
            <v>262.45</v>
          </cell>
          <cell r="U588">
            <v>1</v>
          </cell>
        </row>
        <row r="589">
          <cell r="A589" t="str">
            <v>FRN30G11S-4EN</v>
          </cell>
          <cell r="B589" t="str">
            <v>GS090772</v>
          </cell>
          <cell r="C589">
            <v>1</v>
          </cell>
          <cell r="D589" t="str">
            <v>GI091272</v>
          </cell>
          <cell r="E589">
            <v>20090407</v>
          </cell>
          <cell r="F589" t="str">
            <v>7095</v>
          </cell>
          <cell r="G589" t="str">
            <v>FUJI ELECTRIC FRANCE S.A.</v>
          </cell>
          <cell r="H589" t="str">
            <v>STOCK SALES</v>
          </cell>
          <cell r="I589">
            <v>192</v>
          </cell>
          <cell r="J589" t="str">
            <v>Apr-2009</v>
          </cell>
          <cell r="K589" t="str">
            <v>Apr-2009</v>
          </cell>
          <cell r="L589" t="str">
            <v>GF</v>
          </cell>
          <cell r="M589" t="str">
            <v>INVERTER</v>
          </cell>
          <cell r="N589" t="str">
            <v>PCS</v>
          </cell>
          <cell r="O589">
            <v>196</v>
          </cell>
          <cell r="P589">
            <v>1082</v>
          </cell>
          <cell r="Q589" t="str">
            <v>G11</v>
          </cell>
          <cell r="R589">
            <v>0</v>
          </cell>
          <cell r="S589">
            <v>1082.1067</v>
          </cell>
          <cell r="T589">
            <v>4328.4268000000002</v>
          </cell>
          <cell r="U589">
            <v>4</v>
          </cell>
        </row>
        <row r="590">
          <cell r="A590" t="str">
            <v>FRN30G11S-4EN</v>
          </cell>
          <cell r="B590" t="str">
            <v>GS091408</v>
          </cell>
          <cell r="C590">
            <v>1</v>
          </cell>
          <cell r="D590" t="str">
            <v>GI091750</v>
          </cell>
          <cell r="E590">
            <v>20090417</v>
          </cell>
          <cell r="F590" t="str">
            <v>4080</v>
          </cell>
          <cell r="G590" t="str">
            <v>SIDE SERVICIO INDUSTRIAL DE ELECTRONICA SA</v>
          </cell>
          <cell r="H590" t="str">
            <v>STOCK SALES</v>
          </cell>
          <cell r="I590">
            <v>191</v>
          </cell>
          <cell r="J590" t="str">
            <v>Apr-2009</v>
          </cell>
          <cell r="K590" t="str">
            <v>Apr-2009</v>
          </cell>
          <cell r="L590" t="str">
            <v>GF</v>
          </cell>
          <cell r="M590" t="str">
            <v>INVERTER</v>
          </cell>
          <cell r="N590" t="str">
            <v>PCS</v>
          </cell>
          <cell r="O590">
            <v>196</v>
          </cell>
          <cell r="P590">
            <v>1082</v>
          </cell>
          <cell r="Q590" t="str">
            <v>G11</v>
          </cell>
          <cell r="R590">
            <v>0</v>
          </cell>
          <cell r="S590">
            <v>1082.1067</v>
          </cell>
          <cell r="T590">
            <v>1082.1067</v>
          </cell>
          <cell r="U590">
            <v>1</v>
          </cell>
        </row>
        <row r="591">
          <cell r="A591" t="str">
            <v>FRN30G11S-4EN</v>
          </cell>
          <cell r="B591" t="str">
            <v>GS090616</v>
          </cell>
          <cell r="C591">
            <v>176</v>
          </cell>
          <cell r="D591" t="str">
            <v>GI091671</v>
          </cell>
          <cell r="E591">
            <v>20090420</v>
          </cell>
          <cell r="F591" t="str">
            <v>4028</v>
          </cell>
          <cell r="G591" t="str">
            <v>KON-TEK AUTOMATION AND DRIVES</v>
          </cell>
          <cell r="H591" t="str">
            <v>STOCK SALES</v>
          </cell>
          <cell r="I591">
            <v>186</v>
          </cell>
          <cell r="J591" t="str">
            <v>Apr-2009</v>
          </cell>
          <cell r="K591" t="str">
            <v>Apr-2009</v>
          </cell>
          <cell r="L591" t="str">
            <v>GF</v>
          </cell>
          <cell r="M591" t="str">
            <v>INVERTER</v>
          </cell>
          <cell r="N591" t="str">
            <v>PCS</v>
          </cell>
          <cell r="O591">
            <v>196</v>
          </cell>
          <cell r="P591">
            <v>1082</v>
          </cell>
          <cell r="Q591" t="str">
            <v>G11</v>
          </cell>
          <cell r="R591">
            <v>0</v>
          </cell>
          <cell r="S591">
            <v>1082.1067</v>
          </cell>
          <cell r="T591">
            <v>5410.5335000000005</v>
          </cell>
          <cell r="U591">
            <v>5</v>
          </cell>
        </row>
        <row r="592">
          <cell r="A592" t="str">
            <v>FRN37G11S-4EN</v>
          </cell>
          <cell r="B592" t="str">
            <v>GS091349</v>
          </cell>
          <cell r="C592">
            <v>9</v>
          </cell>
          <cell r="D592" t="str">
            <v>GI091681</v>
          </cell>
          <cell r="E592">
            <v>20090415</v>
          </cell>
          <cell r="F592" t="str">
            <v>1148</v>
          </cell>
          <cell r="G592" t="str">
            <v>VERMEIRE TRANSMISSIONS</v>
          </cell>
          <cell r="H592" t="str">
            <v>STOCK SALES</v>
          </cell>
          <cell r="I592">
            <v>74</v>
          </cell>
          <cell r="J592" t="str">
            <v>Apr-2009</v>
          </cell>
          <cell r="K592" t="str">
            <v>Apr-2009</v>
          </cell>
          <cell r="L592" t="str">
            <v>GF</v>
          </cell>
          <cell r="M592" t="str">
            <v>INVERTER</v>
          </cell>
          <cell r="N592" t="str">
            <v>PCS</v>
          </cell>
          <cell r="O592">
            <v>75</v>
          </cell>
          <cell r="P592">
            <v>1379</v>
          </cell>
          <cell r="Q592" t="str">
            <v>G11</v>
          </cell>
          <cell r="R592">
            <v>0</v>
          </cell>
          <cell r="S592">
            <v>1378.8702000000001</v>
          </cell>
          <cell r="T592">
            <v>1378.8702000000001</v>
          </cell>
          <cell r="U592">
            <v>1</v>
          </cell>
        </row>
        <row r="593">
          <cell r="A593" t="str">
            <v>FRN37G11S-4EN</v>
          </cell>
          <cell r="B593" t="str">
            <v>GS091166</v>
          </cell>
          <cell r="C593">
            <v>14</v>
          </cell>
          <cell r="D593" t="str">
            <v>GI091742</v>
          </cell>
          <cell r="E593">
            <v>20090417</v>
          </cell>
          <cell r="F593" t="str">
            <v>7275</v>
          </cell>
          <cell r="G593" t="str">
            <v>ALPHA GROUP</v>
          </cell>
          <cell r="H593" t="str">
            <v>STOCK SALES</v>
          </cell>
          <cell r="I593">
            <v>68</v>
          </cell>
          <cell r="J593" t="str">
            <v>Apr-2009</v>
          </cell>
          <cell r="K593" t="str">
            <v>Apr-2009</v>
          </cell>
          <cell r="L593" t="str">
            <v>GF</v>
          </cell>
          <cell r="M593" t="str">
            <v>INVERTER</v>
          </cell>
          <cell r="N593" t="str">
            <v>PCS</v>
          </cell>
          <cell r="O593">
            <v>75</v>
          </cell>
          <cell r="P593">
            <v>1379</v>
          </cell>
          <cell r="Q593" t="str">
            <v>G11</v>
          </cell>
          <cell r="R593">
            <v>0</v>
          </cell>
          <cell r="S593">
            <v>1378.8702000000001</v>
          </cell>
          <cell r="T593">
            <v>8273.2212</v>
          </cell>
          <cell r="U593">
            <v>6</v>
          </cell>
        </row>
        <row r="594">
          <cell r="A594" t="str">
            <v>FRN37G11S-4EN</v>
          </cell>
          <cell r="B594" t="str">
            <v>GS091462</v>
          </cell>
          <cell r="C594">
            <v>2</v>
          </cell>
          <cell r="D594" t="str">
            <v>GI091815</v>
          </cell>
          <cell r="E594">
            <v>20090422</v>
          </cell>
          <cell r="F594" t="str">
            <v>1148</v>
          </cell>
          <cell r="G594" t="str">
            <v>VERMEIRE TRANSMISSIONS</v>
          </cell>
          <cell r="H594" t="str">
            <v>STOCK SALES</v>
          </cell>
          <cell r="I594">
            <v>67</v>
          </cell>
          <cell r="J594" t="str">
            <v>Apr-2009</v>
          </cell>
          <cell r="K594" t="str">
            <v>Apr-2009</v>
          </cell>
          <cell r="L594" t="str">
            <v>GF</v>
          </cell>
          <cell r="M594" t="str">
            <v>INVERTER</v>
          </cell>
          <cell r="N594" t="str">
            <v>PCS</v>
          </cell>
          <cell r="O594">
            <v>75</v>
          </cell>
          <cell r="P594">
            <v>1379</v>
          </cell>
          <cell r="Q594" t="str">
            <v>G11</v>
          </cell>
          <cell r="R594">
            <v>0</v>
          </cell>
          <cell r="S594">
            <v>1378.8702000000001</v>
          </cell>
          <cell r="T594">
            <v>1378.8702000000001</v>
          </cell>
          <cell r="U594">
            <v>1</v>
          </cell>
        </row>
        <row r="595">
          <cell r="A595" t="str">
            <v>FRN37G11S-4EN</v>
          </cell>
          <cell r="B595" t="str">
            <v>GS091527</v>
          </cell>
          <cell r="C595">
            <v>1</v>
          </cell>
          <cell r="D595" t="str">
            <v>GI091907</v>
          </cell>
          <cell r="E595">
            <v>20090429</v>
          </cell>
          <cell r="F595" t="str">
            <v>4080</v>
          </cell>
          <cell r="G595" t="str">
            <v>SIDE SERVICIO INDUSTRIAL DE ELECTRONICA SA</v>
          </cell>
          <cell r="H595" t="str">
            <v>STOCK SALES</v>
          </cell>
          <cell r="I595">
            <v>66</v>
          </cell>
          <cell r="J595" t="str">
            <v>Apr-2009</v>
          </cell>
          <cell r="K595" t="str">
            <v>Apr-2009</v>
          </cell>
          <cell r="L595" t="str">
            <v>GF</v>
          </cell>
          <cell r="M595" t="str">
            <v>INVERTER</v>
          </cell>
          <cell r="N595" t="str">
            <v>PCS</v>
          </cell>
          <cell r="O595">
            <v>75</v>
          </cell>
          <cell r="P595">
            <v>1379</v>
          </cell>
          <cell r="Q595" t="str">
            <v>G11</v>
          </cell>
          <cell r="R595">
            <v>0</v>
          </cell>
          <cell r="S595">
            <v>1378.8702000000001</v>
          </cell>
          <cell r="T595">
            <v>1378.8702000000001</v>
          </cell>
          <cell r="U595">
            <v>1</v>
          </cell>
        </row>
        <row r="596">
          <cell r="A596" t="str">
            <v>FRN4.0LM1S-4EA</v>
          </cell>
          <cell r="B596" t="str">
            <v>GS091486</v>
          </cell>
          <cell r="C596">
            <v>1</v>
          </cell>
          <cell r="D596" t="str">
            <v>GI091853</v>
          </cell>
          <cell r="E596">
            <v>20090427</v>
          </cell>
          <cell r="F596" t="str">
            <v>4380</v>
          </cell>
          <cell r="G596" t="str">
            <v>AMTEK,  SPOL. S R.0.</v>
          </cell>
          <cell r="H596" t="str">
            <v>STOCK SALES</v>
          </cell>
          <cell r="I596">
            <v>60</v>
          </cell>
          <cell r="J596" t="str">
            <v>Apr-2009</v>
          </cell>
          <cell r="K596" t="str">
            <v>Apr-2009</v>
          </cell>
          <cell r="L596" t="str">
            <v>GF</v>
          </cell>
          <cell r="M596" t="str">
            <v>INVERTER</v>
          </cell>
          <cell r="N596" t="str">
            <v>PCS</v>
          </cell>
          <cell r="O596">
            <v>278</v>
          </cell>
          <cell r="P596">
            <v>312</v>
          </cell>
          <cell r="Q596" t="str">
            <v>G11</v>
          </cell>
          <cell r="R596">
            <v>0</v>
          </cell>
          <cell r="S596">
            <v>312.13959999999997</v>
          </cell>
          <cell r="T596">
            <v>3121.3959999999997</v>
          </cell>
          <cell r="U596">
            <v>10</v>
          </cell>
        </row>
        <row r="597">
          <cell r="A597" t="str">
            <v>FRN4.0LM1S-4EA</v>
          </cell>
          <cell r="B597" t="str">
            <v>GS091431</v>
          </cell>
          <cell r="C597">
            <v>1</v>
          </cell>
          <cell r="D597" t="str">
            <v>GI091856</v>
          </cell>
          <cell r="E597">
            <v>20090427</v>
          </cell>
          <cell r="F597" t="str">
            <v>7959</v>
          </cell>
          <cell r="G597" t="str">
            <v>ADVANCED SYSTEMS BALTIC OU</v>
          </cell>
          <cell r="H597" t="str">
            <v>STOCK SALES</v>
          </cell>
          <cell r="I597">
            <v>40</v>
          </cell>
          <cell r="J597" t="str">
            <v>Apr-2009</v>
          </cell>
          <cell r="K597" t="str">
            <v>Apr-2009</v>
          </cell>
          <cell r="L597" t="str">
            <v>GF</v>
          </cell>
          <cell r="M597" t="str">
            <v>INVERTER</v>
          </cell>
          <cell r="N597" t="str">
            <v>PCS</v>
          </cell>
          <cell r="O597">
            <v>278</v>
          </cell>
          <cell r="P597">
            <v>312</v>
          </cell>
          <cell r="Q597" t="str">
            <v>G11</v>
          </cell>
          <cell r="R597">
            <v>0</v>
          </cell>
          <cell r="S597">
            <v>312.13959999999997</v>
          </cell>
          <cell r="T597">
            <v>6242.7919999999995</v>
          </cell>
          <cell r="U597">
            <v>20</v>
          </cell>
        </row>
        <row r="598">
          <cell r="A598" t="str">
            <v>FRN4.0LM1S-4EA</v>
          </cell>
          <cell r="B598" t="str">
            <v>GS091549</v>
          </cell>
          <cell r="C598">
            <v>1</v>
          </cell>
          <cell r="D598" t="str">
            <v>GI092043</v>
          </cell>
          <cell r="E598">
            <v>20090430</v>
          </cell>
          <cell r="F598" t="str">
            <v>4042</v>
          </cell>
          <cell r="G598" t="str">
            <v>INTERNATIONAL LIFT EQUIPMENT LIMITED</v>
          </cell>
          <cell r="H598" t="str">
            <v>STOCK SALES</v>
          </cell>
          <cell r="I598">
            <v>38</v>
          </cell>
          <cell r="J598" t="str">
            <v>Apr-2009</v>
          </cell>
          <cell r="K598" t="str">
            <v>Apr-2009</v>
          </cell>
          <cell r="L598" t="str">
            <v>GF</v>
          </cell>
          <cell r="M598" t="str">
            <v>INVERTER</v>
          </cell>
          <cell r="N598" t="str">
            <v>PCS</v>
          </cell>
          <cell r="O598">
            <v>278</v>
          </cell>
          <cell r="P598">
            <v>312</v>
          </cell>
          <cell r="Q598" t="str">
            <v>G11</v>
          </cell>
          <cell r="R598">
            <v>0</v>
          </cell>
          <cell r="S598">
            <v>312.13959999999997</v>
          </cell>
          <cell r="T598">
            <v>624.27919999999995</v>
          </cell>
          <cell r="U598">
            <v>2</v>
          </cell>
        </row>
        <row r="599">
          <cell r="A599" t="str">
            <v>FRN45G11S-4EN</v>
          </cell>
          <cell r="B599" t="str">
            <v>GS091312</v>
          </cell>
          <cell r="C599">
            <v>2</v>
          </cell>
          <cell r="D599" t="str">
            <v>GI091635</v>
          </cell>
          <cell r="E599">
            <v>20090408</v>
          </cell>
          <cell r="F599" t="str">
            <v>1148</v>
          </cell>
          <cell r="G599" t="str">
            <v>VERMEIRE TRANSMISSIONS</v>
          </cell>
          <cell r="H599" t="str">
            <v>STOCK SALES</v>
          </cell>
          <cell r="I599">
            <v>27</v>
          </cell>
          <cell r="J599" t="str">
            <v>Apr-2009</v>
          </cell>
          <cell r="K599" t="str">
            <v>Apr-2009</v>
          </cell>
          <cell r="L599" t="str">
            <v>GF</v>
          </cell>
          <cell r="M599" t="str">
            <v>INVERTER</v>
          </cell>
          <cell r="N599" t="str">
            <v>PCS</v>
          </cell>
          <cell r="O599">
            <v>29</v>
          </cell>
          <cell r="P599">
            <v>1685</v>
          </cell>
          <cell r="Q599" t="str">
            <v>G11</v>
          </cell>
          <cell r="R599">
            <v>0</v>
          </cell>
          <cell r="S599">
            <v>1684.7141999999999</v>
          </cell>
          <cell r="T599">
            <v>3369.4283999999998</v>
          </cell>
          <cell r="U599">
            <v>2</v>
          </cell>
        </row>
        <row r="600">
          <cell r="A600" t="str">
            <v>FRN45G11S-4EN</v>
          </cell>
          <cell r="B600" t="str">
            <v>GS091350</v>
          </cell>
          <cell r="C600">
            <v>10</v>
          </cell>
          <cell r="D600" t="str">
            <v>GI091682</v>
          </cell>
          <cell r="E600">
            <v>20090414</v>
          </cell>
          <cell r="F600" t="str">
            <v>7506</v>
          </cell>
          <cell r="G600" t="str">
            <v>ELECTROBLUE SRL</v>
          </cell>
          <cell r="H600" t="str">
            <v>STOCK SALES</v>
          </cell>
          <cell r="I600">
            <v>26</v>
          </cell>
          <cell r="J600" t="str">
            <v>Apr-2009</v>
          </cell>
          <cell r="K600" t="str">
            <v>Apr-2009</v>
          </cell>
          <cell r="L600" t="str">
            <v>GF</v>
          </cell>
          <cell r="M600" t="str">
            <v>INVERTER</v>
          </cell>
          <cell r="N600" t="str">
            <v>PCS</v>
          </cell>
          <cell r="O600">
            <v>29</v>
          </cell>
          <cell r="P600">
            <v>1685</v>
          </cell>
          <cell r="Q600" t="str">
            <v>G11</v>
          </cell>
          <cell r="R600">
            <v>0</v>
          </cell>
          <cell r="S600">
            <v>1684.7141999999999</v>
          </cell>
          <cell r="T600">
            <v>1684.7141999999999</v>
          </cell>
          <cell r="U600">
            <v>1</v>
          </cell>
        </row>
        <row r="601">
          <cell r="A601" t="str">
            <v>FRN45G11S-4EN</v>
          </cell>
          <cell r="B601" t="str">
            <v>GS091408</v>
          </cell>
          <cell r="C601">
            <v>2</v>
          </cell>
          <cell r="D601" t="str">
            <v>GI091750</v>
          </cell>
          <cell r="E601">
            <v>20090417</v>
          </cell>
          <cell r="F601" t="str">
            <v>4080</v>
          </cell>
          <cell r="G601" t="str">
            <v>SIDE SERVICIO INDUSTRIAL DE ELECTRONICA SA</v>
          </cell>
          <cell r="H601" t="str">
            <v>STOCK SALES</v>
          </cell>
          <cell r="I601">
            <v>25</v>
          </cell>
          <cell r="J601" t="str">
            <v>Apr-2009</v>
          </cell>
          <cell r="K601" t="str">
            <v>Apr-2009</v>
          </cell>
          <cell r="L601" t="str">
            <v>GF</v>
          </cell>
          <cell r="M601" t="str">
            <v>INVERTER</v>
          </cell>
          <cell r="N601" t="str">
            <v>PCS</v>
          </cell>
          <cell r="O601">
            <v>29</v>
          </cell>
          <cell r="P601">
            <v>1685</v>
          </cell>
          <cell r="Q601" t="str">
            <v>G11</v>
          </cell>
          <cell r="R601">
            <v>0</v>
          </cell>
          <cell r="S601">
            <v>1684.7141999999999</v>
          </cell>
          <cell r="T601">
            <v>1684.7141999999999</v>
          </cell>
          <cell r="U601">
            <v>1</v>
          </cell>
        </row>
        <row r="602">
          <cell r="A602" t="str">
            <v>FRN45G11S-4EN</v>
          </cell>
          <cell r="B602" t="str">
            <v>GS091472</v>
          </cell>
          <cell r="C602">
            <v>1</v>
          </cell>
          <cell r="D602" t="str">
            <v>GI091860</v>
          </cell>
          <cell r="E602">
            <v>20090424</v>
          </cell>
          <cell r="F602" t="str">
            <v>4080</v>
          </cell>
          <cell r="G602" t="str">
            <v>SIDE SERVICIO INDUSTRIAL DE ELECTRONICA SA</v>
          </cell>
          <cell r="H602" t="str">
            <v>STOCK SALES</v>
          </cell>
          <cell r="I602">
            <v>24</v>
          </cell>
          <cell r="J602" t="str">
            <v>Apr-2009</v>
          </cell>
          <cell r="K602" t="str">
            <v>Apr-2009</v>
          </cell>
          <cell r="L602" t="str">
            <v>GF</v>
          </cell>
          <cell r="M602" t="str">
            <v>INVERTER</v>
          </cell>
          <cell r="N602" t="str">
            <v>PCS</v>
          </cell>
          <cell r="O602">
            <v>29</v>
          </cell>
          <cell r="P602">
            <v>1685</v>
          </cell>
          <cell r="Q602" t="str">
            <v>G11</v>
          </cell>
          <cell r="R602">
            <v>0</v>
          </cell>
          <cell r="S602">
            <v>1684.7141999999999</v>
          </cell>
          <cell r="T602">
            <v>1684.7141999999999</v>
          </cell>
          <cell r="U602">
            <v>1</v>
          </cell>
        </row>
        <row r="603">
          <cell r="A603" t="str">
            <v>FRN5.5G11S-2</v>
          </cell>
          <cell r="B603" t="str">
            <v>GS091392</v>
          </cell>
          <cell r="C603">
            <v>3</v>
          </cell>
          <cell r="D603" t="str">
            <v>GI091717</v>
          </cell>
          <cell r="E603">
            <v>20090416</v>
          </cell>
          <cell r="F603" t="str">
            <v>4080</v>
          </cell>
          <cell r="G603" t="str">
            <v>SIDE SERVICIO INDUSTRIAL DE ELECTRONICA SA</v>
          </cell>
          <cell r="H603" t="str">
            <v>STOCK SALES</v>
          </cell>
          <cell r="I603">
            <v>12</v>
          </cell>
          <cell r="J603" t="str">
            <v>Apr-2009</v>
          </cell>
          <cell r="K603" t="str">
            <v>Apr-2009</v>
          </cell>
          <cell r="L603" t="str">
            <v>GF</v>
          </cell>
          <cell r="M603" t="str">
            <v>INVERTER</v>
          </cell>
          <cell r="N603" t="str">
            <v>PCS</v>
          </cell>
          <cell r="O603">
            <v>13</v>
          </cell>
          <cell r="P603">
            <v>360</v>
          </cell>
          <cell r="Q603" t="str">
            <v>G11</v>
          </cell>
          <cell r="R603">
            <v>0</v>
          </cell>
          <cell r="S603">
            <v>359.84989999999999</v>
          </cell>
          <cell r="T603">
            <v>359.84989999999999</v>
          </cell>
          <cell r="U603">
            <v>1</v>
          </cell>
        </row>
        <row r="604">
          <cell r="A604" t="str">
            <v>FRN5.5G11S-4EN</v>
          </cell>
          <cell r="B604" t="str">
            <v>GS091300</v>
          </cell>
          <cell r="C604">
            <v>5</v>
          </cell>
          <cell r="D604" t="str">
            <v>GI091618</v>
          </cell>
          <cell r="E604">
            <v>20090408</v>
          </cell>
          <cell r="F604" t="str">
            <v>7950</v>
          </cell>
          <cell r="G604" t="str">
            <v>FUJI ELECTRIC FA EUROPE (CH) GMBH</v>
          </cell>
          <cell r="H604" t="str">
            <v>STOCK SALES</v>
          </cell>
          <cell r="I604">
            <v>157</v>
          </cell>
          <cell r="J604" t="str">
            <v>Apr-2009</v>
          </cell>
          <cell r="K604" t="str">
            <v>Apr-2009</v>
          </cell>
          <cell r="L604" t="str">
            <v>GF</v>
          </cell>
          <cell r="M604" t="str">
            <v>INVERTER</v>
          </cell>
          <cell r="N604" t="str">
            <v>PCS</v>
          </cell>
          <cell r="O604">
            <v>158</v>
          </cell>
          <cell r="P604">
            <v>332</v>
          </cell>
          <cell r="Q604" t="str">
            <v>G11</v>
          </cell>
          <cell r="R604">
            <v>0</v>
          </cell>
          <cell r="S604">
            <v>332.10059999999999</v>
          </cell>
          <cell r="T604">
            <v>332.10059999999999</v>
          </cell>
          <cell r="U604">
            <v>1</v>
          </cell>
        </row>
        <row r="605">
          <cell r="A605" t="str">
            <v>FRN5.5G11S-4EN</v>
          </cell>
          <cell r="B605" t="str">
            <v>GS091214</v>
          </cell>
          <cell r="C605">
            <v>1</v>
          </cell>
          <cell r="D605" t="str">
            <v>GI091678</v>
          </cell>
          <cell r="E605">
            <v>20090414</v>
          </cell>
          <cell r="F605" t="str">
            <v>4450</v>
          </cell>
          <cell r="G605" t="str">
            <v>FUJI ELECTRIC FA SUCURSAL EN ESPA?A</v>
          </cell>
          <cell r="H605" t="str">
            <v>STOCK SALES</v>
          </cell>
          <cell r="I605">
            <v>147</v>
          </cell>
          <cell r="J605" t="str">
            <v>Apr-2009</v>
          </cell>
          <cell r="K605" t="str">
            <v>Apr-2009</v>
          </cell>
          <cell r="L605" t="str">
            <v>GF</v>
          </cell>
          <cell r="M605" t="str">
            <v>INVERTER</v>
          </cell>
          <cell r="N605" t="str">
            <v>PCS</v>
          </cell>
          <cell r="O605">
            <v>158</v>
          </cell>
          <cell r="P605">
            <v>332</v>
          </cell>
          <cell r="Q605" t="str">
            <v>G11</v>
          </cell>
          <cell r="R605">
            <v>0</v>
          </cell>
          <cell r="S605">
            <v>332.10059999999999</v>
          </cell>
          <cell r="T605">
            <v>3321.0059999999999</v>
          </cell>
          <cell r="U605">
            <v>10</v>
          </cell>
        </row>
        <row r="606">
          <cell r="A606" t="str">
            <v>FRN5.5G11S-4EN</v>
          </cell>
          <cell r="B606" t="str">
            <v>GS091354</v>
          </cell>
          <cell r="C606">
            <v>2</v>
          </cell>
          <cell r="D606" t="str">
            <v>GI091688</v>
          </cell>
          <cell r="E606">
            <v>20090414</v>
          </cell>
          <cell r="F606" t="str">
            <v>7274</v>
          </cell>
          <cell r="G606" t="str">
            <v>SAM GMBH</v>
          </cell>
          <cell r="H606" t="str">
            <v>STOCK SALES</v>
          </cell>
          <cell r="I606">
            <v>146</v>
          </cell>
          <cell r="J606" t="str">
            <v>Apr-2009</v>
          </cell>
          <cell r="K606" t="str">
            <v>Apr-2009</v>
          </cell>
          <cell r="L606" t="str">
            <v>GF</v>
          </cell>
          <cell r="M606" t="str">
            <v>INVERTER</v>
          </cell>
          <cell r="N606" t="str">
            <v>PCS</v>
          </cell>
          <cell r="O606">
            <v>158</v>
          </cell>
          <cell r="P606">
            <v>332</v>
          </cell>
          <cell r="Q606" t="str">
            <v>G11</v>
          </cell>
          <cell r="R606">
            <v>0</v>
          </cell>
          <cell r="S606">
            <v>332.10059999999999</v>
          </cell>
          <cell r="T606">
            <v>332.10059999999999</v>
          </cell>
          <cell r="U606">
            <v>1</v>
          </cell>
        </row>
        <row r="607">
          <cell r="A607" t="str">
            <v>FRN5.5G11S-4EN</v>
          </cell>
          <cell r="B607" t="str">
            <v>GS091252</v>
          </cell>
          <cell r="C607">
            <v>8</v>
          </cell>
          <cell r="D607" t="str">
            <v>GI091672</v>
          </cell>
          <cell r="E607">
            <v>20090415</v>
          </cell>
          <cell r="F607" t="str">
            <v>4028</v>
          </cell>
          <cell r="G607" t="str">
            <v>KON-TEK AUTOMATION AND DRIVES</v>
          </cell>
          <cell r="H607" t="str">
            <v>STOCK SALES</v>
          </cell>
          <cell r="I607">
            <v>145</v>
          </cell>
          <cell r="J607" t="str">
            <v>Apr-2009</v>
          </cell>
          <cell r="K607" t="str">
            <v>Apr-2009</v>
          </cell>
          <cell r="L607" t="str">
            <v>GF</v>
          </cell>
          <cell r="M607" t="str">
            <v>INVERTER</v>
          </cell>
          <cell r="N607" t="str">
            <v>PCS</v>
          </cell>
          <cell r="O607">
            <v>158</v>
          </cell>
          <cell r="P607">
            <v>332</v>
          </cell>
          <cell r="Q607" t="str">
            <v>G11</v>
          </cell>
          <cell r="R607">
            <v>0</v>
          </cell>
          <cell r="S607">
            <v>332.10059999999999</v>
          </cell>
          <cell r="T607">
            <v>332.10059999999999</v>
          </cell>
          <cell r="U607">
            <v>1</v>
          </cell>
        </row>
        <row r="608">
          <cell r="A608" t="str">
            <v>FRN5.5G11S-4EN</v>
          </cell>
          <cell r="B608" t="str">
            <v>GS091410</v>
          </cell>
          <cell r="C608">
            <v>1</v>
          </cell>
          <cell r="D608" t="str">
            <v>GI091752</v>
          </cell>
          <cell r="E608">
            <v>20090417</v>
          </cell>
          <cell r="F608" t="str">
            <v>7095</v>
          </cell>
          <cell r="G608" t="str">
            <v>FUJI ELECTRIC FRANCE S.A.</v>
          </cell>
          <cell r="H608" t="str">
            <v>STOCK SALES</v>
          </cell>
          <cell r="I608">
            <v>144</v>
          </cell>
          <cell r="J608" t="str">
            <v>Apr-2009</v>
          </cell>
          <cell r="K608" t="str">
            <v>Apr-2009</v>
          </cell>
          <cell r="L608" t="str">
            <v>GF</v>
          </cell>
          <cell r="M608" t="str">
            <v>INVERTER</v>
          </cell>
          <cell r="N608" t="str">
            <v>PCS</v>
          </cell>
          <cell r="O608">
            <v>158</v>
          </cell>
          <cell r="P608">
            <v>332</v>
          </cell>
          <cell r="Q608" t="str">
            <v>G11</v>
          </cell>
          <cell r="R608">
            <v>0</v>
          </cell>
          <cell r="S608">
            <v>332.10059999999999</v>
          </cell>
          <cell r="T608">
            <v>332.10059999999999</v>
          </cell>
          <cell r="U608">
            <v>1</v>
          </cell>
        </row>
        <row r="609">
          <cell r="A609" t="str">
            <v>FRN5.5G11S-4EN</v>
          </cell>
          <cell r="B609" t="str">
            <v>GS091419</v>
          </cell>
          <cell r="C609">
            <v>6</v>
          </cell>
          <cell r="D609" t="str">
            <v>GI091756</v>
          </cell>
          <cell r="E609">
            <v>20090420</v>
          </cell>
          <cell r="F609" t="str">
            <v>1148</v>
          </cell>
          <cell r="G609" t="str">
            <v>VERMEIRE TRANSMISSIONS</v>
          </cell>
          <cell r="H609" t="str">
            <v>STOCK SALES</v>
          </cell>
          <cell r="I609">
            <v>139</v>
          </cell>
          <cell r="J609" t="str">
            <v>Apr-2009</v>
          </cell>
          <cell r="K609" t="str">
            <v>Apr-2009</v>
          </cell>
          <cell r="L609" t="str">
            <v>GF</v>
          </cell>
          <cell r="M609" t="str">
            <v>INVERTER</v>
          </cell>
          <cell r="N609" t="str">
            <v>PCS</v>
          </cell>
          <cell r="O609">
            <v>158</v>
          </cell>
          <cell r="P609">
            <v>332</v>
          </cell>
          <cell r="Q609" t="str">
            <v>G11</v>
          </cell>
          <cell r="R609">
            <v>0</v>
          </cell>
          <cell r="S609">
            <v>332.10059999999999</v>
          </cell>
          <cell r="T609">
            <v>1660.5029999999999</v>
          </cell>
          <cell r="U609">
            <v>5</v>
          </cell>
        </row>
        <row r="610">
          <cell r="A610" t="str">
            <v>FRN55G11S-4EN</v>
          </cell>
          <cell r="B610" t="str">
            <v>GS090616</v>
          </cell>
          <cell r="C610">
            <v>175</v>
          </cell>
          <cell r="D610" t="str">
            <v>GI091671</v>
          </cell>
          <cell r="E610">
            <v>20090420</v>
          </cell>
          <cell r="F610" t="str">
            <v>4028</v>
          </cell>
          <cell r="G610" t="str">
            <v>KON-TEK AUTOMATION AND DRIVES</v>
          </cell>
          <cell r="H610" t="str">
            <v>STOCK SALES</v>
          </cell>
          <cell r="I610">
            <v>5</v>
          </cell>
          <cell r="J610" t="str">
            <v>Apr-2009</v>
          </cell>
          <cell r="K610" t="str">
            <v>Apr-2009</v>
          </cell>
          <cell r="L610" t="str">
            <v>GF</v>
          </cell>
          <cell r="M610" t="str">
            <v>INVERTER</v>
          </cell>
          <cell r="N610" t="str">
            <v>PCS</v>
          </cell>
          <cell r="O610">
            <v>13</v>
          </cell>
          <cell r="P610">
            <v>1858</v>
          </cell>
          <cell r="Q610" t="str">
            <v>G11</v>
          </cell>
          <cell r="R610">
            <v>0</v>
          </cell>
          <cell r="S610">
            <v>1858</v>
          </cell>
          <cell r="T610">
            <v>7432</v>
          </cell>
          <cell r="U610">
            <v>4</v>
          </cell>
        </row>
        <row r="611">
          <cell r="A611" t="str">
            <v>FRN7.5G11S-4EN</v>
          </cell>
          <cell r="B611" t="str">
            <v>GS091221</v>
          </cell>
          <cell r="C611">
            <v>4</v>
          </cell>
          <cell r="D611" t="str">
            <v>GI091514</v>
          </cell>
          <cell r="E611">
            <v>20090401</v>
          </cell>
          <cell r="F611" t="str">
            <v>7274</v>
          </cell>
          <cell r="G611" t="str">
            <v>SAM GMBH</v>
          </cell>
          <cell r="H611" t="str">
            <v>STOCK SALES</v>
          </cell>
          <cell r="I611">
            <v>145</v>
          </cell>
          <cell r="J611" t="str">
            <v>Apr-2009</v>
          </cell>
          <cell r="K611" t="str">
            <v>Apr-2009</v>
          </cell>
          <cell r="L611" t="str">
            <v>GF</v>
          </cell>
          <cell r="M611" t="str">
            <v>INVERTER</v>
          </cell>
          <cell r="N611" t="str">
            <v>PCS</v>
          </cell>
          <cell r="O611">
            <v>147</v>
          </cell>
          <cell r="P611">
            <v>404</v>
          </cell>
          <cell r="Q611" t="str">
            <v>G11</v>
          </cell>
          <cell r="R611">
            <v>0</v>
          </cell>
          <cell r="S611">
            <v>403.8408</v>
          </cell>
          <cell r="T611">
            <v>807.6816</v>
          </cell>
          <cell r="U611">
            <v>2</v>
          </cell>
        </row>
        <row r="612">
          <cell r="A612" t="str">
            <v>FRN7.5G11S-4EN</v>
          </cell>
          <cell r="B612" t="str">
            <v>GS091292</v>
          </cell>
          <cell r="C612">
            <v>1</v>
          </cell>
          <cell r="D612" t="str">
            <v>GI091608</v>
          </cell>
          <cell r="E612">
            <v>20090407</v>
          </cell>
          <cell r="F612" t="str">
            <v>7913</v>
          </cell>
          <cell r="G612" t="str">
            <v>BRUECKNER</v>
          </cell>
          <cell r="H612" t="str">
            <v>STOCK SALES</v>
          </cell>
          <cell r="I612">
            <v>140</v>
          </cell>
          <cell r="J612" t="str">
            <v>Apr-2009</v>
          </cell>
          <cell r="K612" t="str">
            <v>Apr-2009</v>
          </cell>
          <cell r="L612" t="str">
            <v>GF</v>
          </cell>
          <cell r="M612" t="str">
            <v>INVERTER</v>
          </cell>
          <cell r="N612" t="str">
            <v>PCS</v>
          </cell>
          <cell r="O612">
            <v>147</v>
          </cell>
          <cell r="P612">
            <v>404</v>
          </cell>
          <cell r="Q612" t="str">
            <v>G11</v>
          </cell>
          <cell r="R612">
            <v>0</v>
          </cell>
          <cell r="S612">
            <v>403.8408</v>
          </cell>
          <cell r="T612">
            <v>2019.204</v>
          </cell>
          <cell r="U612">
            <v>5</v>
          </cell>
        </row>
        <row r="613">
          <cell r="A613" t="str">
            <v>FRN7.5G11S-4EN</v>
          </cell>
          <cell r="B613" t="str">
            <v>GS091268</v>
          </cell>
          <cell r="C613">
            <v>1</v>
          </cell>
          <cell r="D613" t="str">
            <v>GI091581</v>
          </cell>
          <cell r="E613">
            <v>20090407</v>
          </cell>
          <cell r="F613" t="str">
            <v>7493</v>
          </cell>
          <cell r="G613" t="str">
            <v>IBF ANTRIEBSTECHNIK</v>
          </cell>
          <cell r="H613" t="str">
            <v>STOCK SALES</v>
          </cell>
          <cell r="I613">
            <v>139</v>
          </cell>
          <cell r="J613" t="str">
            <v>Apr-2009</v>
          </cell>
          <cell r="K613" t="str">
            <v>Apr-2009</v>
          </cell>
          <cell r="L613" t="str">
            <v>GF</v>
          </cell>
          <cell r="M613" t="str">
            <v>INVERTER</v>
          </cell>
          <cell r="N613" t="str">
            <v>PCS</v>
          </cell>
          <cell r="O613">
            <v>147</v>
          </cell>
          <cell r="P613">
            <v>404</v>
          </cell>
          <cell r="Q613" t="str">
            <v>G11</v>
          </cell>
          <cell r="R613">
            <v>0</v>
          </cell>
          <cell r="S613">
            <v>403.8408</v>
          </cell>
          <cell r="T613">
            <v>403.8408</v>
          </cell>
          <cell r="U613">
            <v>1</v>
          </cell>
        </row>
        <row r="614">
          <cell r="A614" t="str">
            <v>FRN7.5G11S-4EN</v>
          </cell>
          <cell r="B614" t="str">
            <v>GS091323</v>
          </cell>
          <cell r="C614">
            <v>1</v>
          </cell>
          <cell r="D614" t="str">
            <v>GI091644</v>
          </cell>
          <cell r="E614">
            <v>20090409</v>
          </cell>
          <cell r="F614" t="str">
            <v>4810</v>
          </cell>
          <cell r="G614" t="str">
            <v>SST SERVO-SYSTEMTECHNIK GMBH</v>
          </cell>
          <cell r="H614" t="str">
            <v>STOCK SALES</v>
          </cell>
          <cell r="I614">
            <v>138</v>
          </cell>
          <cell r="J614" t="str">
            <v>Apr-2009</v>
          </cell>
          <cell r="K614" t="str">
            <v>Apr-2009</v>
          </cell>
          <cell r="L614" t="str">
            <v>GF</v>
          </cell>
          <cell r="M614" t="str">
            <v>INVERTER</v>
          </cell>
          <cell r="N614" t="str">
            <v>PCS</v>
          </cell>
          <cell r="O614">
            <v>147</v>
          </cell>
          <cell r="P614">
            <v>404</v>
          </cell>
          <cell r="Q614" t="str">
            <v>G11</v>
          </cell>
          <cell r="R614">
            <v>0</v>
          </cell>
          <cell r="S614">
            <v>403.8408</v>
          </cell>
          <cell r="T614">
            <v>403.8408</v>
          </cell>
          <cell r="U614">
            <v>1</v>
          </cell>
        </row>
        <row r="615">
          <cell r="A615" t="str">
            <v>FRN7.5G11S-4EN</v>
          </cell>
          <cell r="B615" t="str">
            <v>GS091349</v>
          </cell>
          <cell r="C615">
            <v>6</v>
          </cell>
          <cell r="D615" t="str">
            <v>GI091681</v>
          </cell>
          <cell r="E615">
            <v>20090415</v>
          </cell>
          <cell r="F615" t="str">
            <v>1148</v>
          </cell>
          <cell r="G615" t="str">
            <v>VERMEIRE TRANSMISSIONS</v>
          </cell>
          <cell r="H615" t="str">
            <v>STOCK SALES</v>
          </cell>
          <cell r="I615">
            <v>133</v>
          </cell>
          <cell r="J615" t="str">
            <v>Apr-2009</v>
          </cell>
          <cell r="K615" t="str">
            <v>Apr-2009</v>
          </cell>
          <cell r="L615" t="str">
            <v>GF</v>
          </cell>
          <cell r="M615" t="str">
            <v>INVERTER</v>
          </cell>
          <cell r="N615" t="str">
            <v>PCS</v>
          </cell>
          <cell r="O615">
            <v>147</v>
          </cell>
          <cell r="P615">
            <v>404</v>
          </cell>
          <cell r="Q615" t="str">
            <v>G11</v>
          </cell>
          <cell r="R615">
            <v>0</v>
          </cell>
          <cell r="S615">
            <v>403.8408</v>
          </cell>
          <cell r="T615">
            <v>2019.204</v>
          </cell>
          <cell r="U615">
            <v>5</v>
          </cell>
        </row>
        <row r="616">
          <cell r="A616" t="str">
            <v>FRN7.5G11S-4EN</v>
          </cell>
          <cell r="B616" t="str">
            <v>GS091432</v>
          </cell>
          <cell r="C616">
            <v>1</v>
          </cell>
          <cell r="D616" t="str">
            <v>GI091773</v>
          </cell>
          <cell r="E616">
            <v>20090417</v>
          </cell>
          <cell r="F616" t="str">
            <v>4810</v>
          </cell>
          <cell r="G616" t="str">
            <v>SST SERVO-SYSTEMTECHNIK GMBH</v>
          </cell>
          <cell r="H616" t="str">
            <v>STOCK SALES</v>
          </cell>
          <cell r="I616">
            <v>132</v>
          </cell>
          <cell r="J616" t="str">
            <v>Apr-2009</v>
          </cell>
          <cell r="K616" t="str">
            <v>Apr-2009</v>
          </cell>
          <cell r="L616" t="str">
            <v>GF</v>
          </cell>
          <cell r="M616" t="str">
            <v>INVERTER</v>
          </cell>
          <cell r="N616" t="str">
            <v>PCS</v>
          </cell>
          <cell r="O616">
            <v>147</v>
          </cell>
          <cell r="P616">
            <v>404</v>
          </cell>
          <cell r="Q616" t="str">
            <v>G11</v>
          </cell>
          <cell r="R616">
            <v>0</v>
          </cell>
          <cell r="S616">
            <v>403.8408</v>
          </cell>
          <cell r="T616">
            <v>403.8408</v>
          </cell>
          <cell r="U616">
            <v>1</v>
          </cell>
        </row>
        <row r="617">
          <cell r="A617" t="str">
            <v>FRN7.5G11S-4EN</v>
          </cell>
          <cell r="B617" t="str">
            <v>GS091419</v>
          </cell>
          <cell r="C617">
            <v>7</v>
          </cell>
          <cell r="D617" t="str">
            <v>GI091756</v>
          </cell>
          <cell r="E617">
            <v>20090420</v>
          </cell>
          <cell r="F617" t="str">
            <v>1148</v>
          </cell>
          <cell r="G617" t="str">
            <v>VERMEIRE TRANSMISSIONS</v>
          </cell>
          <cell r="H617" t="str">
            <v>STOCK SALES</v>
          </cell>
          <cell r="I617">
            <v>126</v>
          </cell>
          <cell r="J617" t="str">
            <v>Apr-2009</v>
          </cell>
          <cell r="K617" t="str">
            <v>Apr-2009</v>
          </cell>
          <cell r="L617" t="str">
            <v>GF</v>
          </cell>
          <cell r="M617" t="str">
            <v>INVERTER</v>
          </cell>
          <cell r="N617" t="str">
            <v>PCS</v>
          </cell>
          <cell r="O617">
            <v>147</v>
          </cell>
          <cell r="P617">
            <v>404</v>
          </cell>
          <cell r="Q617" t="str">
            <v>G11</v>
          </cell>
          <cell r="R617">
            <v>0</v>
          </cell>
          <cell r="S617">
            <v>403.8408</v>
          </cell>
          <cell r="T617">
            <v>2423.0448000000001</v>
          </cell>
          <cell r="U617">
            <v>6</v>
          </cell>
        </row>
        <row r="618">
          <cell r="A618" t="str">
            <v>FRN7.5G11S-4EN</v>
          </cell>
          <cell r="B618" t="str">
            <v>GS091462</v>
          </cell>
          <cell r="C618">
            <v>3</v>
          </cell>
          <cell r="D618" t="str">
            <v>GI091815</v>
          </cell>
          <cell r="E618">
            <v>20090422</v>
          </cell>
          <cell r="F618" t="str">
            <v>1148</v>
          </cell>
          <cell r="G618" t="str">
            <v>VERMEIRE TRANSMISSIONS</v>
          </cell>
          <cell r="H618" t="str">
            <v>STOCK SALES</v>
          </cell>
          <cell r="I618">
            <v>123</v>
          </cell>
          <cell r="J618" t="str">
            <v>Apr-2009</v>
          </cell>
          <cell r="K618" t="str">
            <v>Apr-2009</v>
          </cell>
          <cell r="L618" t="str">
            <v>GF</v>
          </cell>
          <cell r="M618" t="str">
            <v>INVERTER</v>
          </cell>
          <cell r="N618" t="str">
            <v>PCS</v>
          </cell>
          <cell r="O618">
            <v>147</v>
          </cell>
          <cell r="P618">
            <v>404</v>
          </cell>
          <cell r="Q618" t="str">
            <v>G11</v>
          </cell>
          <cell r="R618">
            <v>0</v>
          </cell>
          <cell r="S618">
            <v>403.8408</v>
          </cell>
          <cell r="T618">
            <v>1211.5224000000001</v>
          </cell>
          <cell r="U618">
            <v>3</v>
          </cell>
        </row>
        <row r="619">
          <cell r="A619" t="str">
            <v>FRN7.5G11S-4EN</v>
          </cell>
          <cell r="B619" t="str">
            <v>GS091529</v>
          </cell>
          <cell r="C619">
            <v>3</v>
          </cell>
          <cell r="D619" t="str">
            <v>GI091910</v>
          </cell>
          <cell r="E619">
            <v>20090429</v>
          </cell>
          <cell r="F619" t="str">
            <v>4380</v>
          </cell>
          <cell r="G619" t="str">
            <v>AMTEK,  SPOL. S R.0.</v>
          </cell>
          <cell r="H619" t="str">
            <v>STOCK SALES</v>
          </cell>
          <cell r="I619">
            <v>120</v>
          </cell>
          <cell r="J619" t="str">
            <v>Apr-2009</v>
          </cell>
          <cell r="K619" t="str">
            <v>Apr-2009</v>
          </cell>
          <cell r="L619" t="str">
            <v>GF</v>
          </cell>
          <cell r="M619" t="str">
            <v>INVERTER</v>
          </cell>
          <cell r="N619" t="str">
            <v>PCS</v>
          </cell>
          <cell r="O619">
            <v>147</v>
          </cell>
          <cell r="P619">
            <v>404</v>
          </cell>
          <cell r="Q619" t="str">
            <v>G11</v>
          </cell>
          <cell r="R619">
            <v>0</v>
          </cell>
          <cell r="S619">
            <v>403.8408</v>
          </cell>
          <cell r="T619">
            <v>1211.5224000000001</v>
          </cell>
          <cell r="U619">
            <v>3</v>
          </cell>
        </row>
        <row r="620">
          <cell r="A620" t="str">
            <v>FRN7.5G11S-4LE2</v>
          </cell>
          <cell r="B620" t="str">
            <v>GS083680</v>
          </cell>
          <cell r="C620">
            <v>11</v>
          </cell>
          <cell r="D620" t="str">
            <v>GI091630</v>
          </cell>
          <cell r="E620">
            <v>20090408</v>
          </cell>
          <cell r="F620" t="str">
            <v>4380</v>
          </cell>
          <cell r="G620" t="str">
            <v>AMTEK,  SPOL. S R.0.</v>
          </cell>
          <cell r="H620" t="str">
            <v>STOCK SALES</v>
          </cell>
          <cell r="I620">
            <v>25</v>
          </cell>
          <cell r="J620" t="str">
            <v>Apr-2009</v>
          </cell>
          <cell r="K620" t="str">
            <v>Apr-2009</v>
          </cell>
          <cell r="L620" t="str">
            <v>GF</v>
          </cell>
          <cell r="M620" t="str">
            <v>INVERTER</v>
          </cell>
          <cell r="N620" t="str">
            <v>PCS</v>
          </cell>
          <cell r="O620">
            <v>4</v>
          </cell>
          <cell r="P620">
            <v>377</v>
          </cell>
          <cell r="Q620" t="str">
            <v>G11</v>
          </cell>
          <cell r="R620">
            <v>0</v>
          </cell>
          <cell r="S620">
            <v>376.52</v>
          </cell>
          <cell r="T620">
            <v>1506.08</v>
          </cell>
          <cell r="U620">
            <v>4</v>
          </cell>
        </row>
        <row r="621">
          <cell r="A621" t="str">
            <v>FRN7.5G11S-4LE2</v>
          </cell>
          <cell r="B621" t="str">
            <v>GS083643</v>
          </cell>
          <cell r="C621">
            <v>7</v>
          </cell>
          <cell r="D621" t="str">
            <v>GI091655</v>
          </cell>
          <cell r="E621">
            <v>20090410</v>
          </cell>
          <cell r="F621" t="str">
            <v>4450</v>
          </cell>
          <cell r="G621" t="str">
            <v>FUJI ELECTRIC FA SUCURSAL EN ESPA?A</v>
          </cell>
          <cell r="H621" t="str">
            <v>STOCK SALES</v>
          </cell>
          <cell r="I621">
            <v>18</v>
          </cell>
          <cell r="J621" t="str">
            <v>Apr-2009</v>
          </cell>
          <cell r="K621" t="str">
            <v>Apr-2009</v>
          </cell>
          <cell r="L621" t="str">
            <v>GF</v>
          </cell>
          <cell r="M621" t="str">
            <v>INVERTER</v>
          </cell>
          <cell r="N621" t="str">
            <v>PCS</v>
          </cell>
          <cell r="O621">
            <v>4</v>
          </cell>
          <cell r="P621">
            <v>377</v>
          </cell>
          <cell r="Q621" t="str">
            <v>G11</v>
          </cell>
          <cell r="R621">
            <v>0</v>
          </cell>
          <cell r="S621">
            <v>376.52</v>
          </cell>
          <cell r="T621">
            <v>2635.64</v>
          </cell>
          <cell r="U621">
            <v>7</v>
          </cell>
        </row>
        <row r="622">
          <cell r="A622" t="str">
            <v>FRN7.5G11S-4LE2</v>
          </cell>
          <cell r="B622" t="str">
            <v>GS083643</v>
          </cell>
          <cell r="C622">
            <v>9</v>
          </cell>
          <cell r="D622" t="str">
            <v>GI091655</v>
          </cell>
          <cell r="E622">
            <v>20090410</v>
          </cell>
          <cell r="F622" t="str">
            <v>4450</v>
          </cell>
          <cell r="G622" t="str">
            <v>FUJI ELECTRIC FA SUCURSAL EN ESPA?A</v>
          </cell>
          <cell r="H622" t="str">
            <v>STOCK SALES</v>
          </cell>
          <cell r="I622">
            <v>4</v>
          </cell>
          <cell r="J622" t="str">
            <v>Apr-2009</v>
          </cell>
          <cell r="K622" t="str">
            <v>Apr-2009</v>
          </cell>
          <cell r="L622" t="str">
            <v>GF</v>
          </cell>
          <cell r="M622" t="str">
            <v>INVERTER</v>
          </cell>
          <cell r="N622" t="str">
            <v>PCS</v>
          </cell>
          <cell r="O622">
            <v>4</v>
          </cell>
          <cell r="P622">
            <v>377</v>
          </cell>
          <cell r="Q622" t="str">
            <v>G11</v>
          </cell>
          <cell r="R622">
            <v>0</v>
          </cell>
          <cell r="S622">
            <v>376.52</v>
          </cell>
          <cell r="T622">
            <v>5271.28</v>
          </cell>
          <cell r="U622">
            <v>14</v>
          </cell>
        </row>
        <row r="623">
          <cell r="A623" t="str">
            <v>OPC-LM1-PS1</v>
          </cell>
          <cell r="B623" t="str">
            <v>GS091218</v>
          </cell>
          <cell r="C623">
            <v>2</v>
          </cell>
          <cell r="D623" t="str">
            <v>GI091541</v>
          </cell>
          <cell r="E623">
            <v>20090402</v>
          </cell>
          <cell r="F623" t="str">
            <v>7489</v>
          </cell>
          <cell r="G623" t="str">
            <v>ALPHA MOTION S. A.</v>
          </cell>
          <cell r="H623" t="str">
            <v>STOCK SALES</v>
          </cell>
          <cell r="I623">
            <v>860</v>
          </cell>
          <cell r="J623" t="str">
            <v>Apr-2009</v>
          </cell>
          <cell r="K623" t="str">
            <v>Apr-2009</v>
          </cell>
          <cell r="L623" t="str">
            <v>GF</v>
          </cell>
          <cell r="M623" t="str">
            <v>INVERTER</v>
          </cell>
          <cell r="N623" t="str">
            <v>PCS</v>
          </cell>
          <cell r="O623">
            <v>875</v>
          </cell>
          <cell r="P623">
            <v>66</v>
          </cell>
          <cell r="Q623" t="str">
            <v>FUJI OTHERS</v>
          </cell>
          <cell r="R623">
            <v>0</v>
          </cell>
          <cell r="S623">
            <v>65.936000000000007</v>
          </cell>
          <cell r="T623">
            <v>989.04</v>
          </cell>
          <cell r="U623">
            <v>15</v>
          </cell>
        </row>
        <row r="624">
          <cell r="A624" t="str">
            <v>OPC-LM1-PS1</v>
          </cell>
          <cell r="B624" t="str">
            <v>GS091222</v>
          </cell>
          <cell r="C624">
            <v>4</v>
          </cell>
          <cell r="D624" t="str">
            <v>GI091587</v>
          </cell>
          <cell r="E624">
            <v>20090406</v>
          </cell>
          <cell r="F624" t="str">
            <v>7772</v>
          </cell>
          <cell r="G624" t="str">
            <v>SELE, S.R.L.</v>
          </cell>
          <cell r="H624" t="str">
            <v>STOCK SALES</v>
          </cell>
          <cell r="I624">
            <v>858</v>
          </cell>
          <cell r="J624" t="str">
            <v>Apr-2009</v>
          </cell>
          <cell r="K624" t="str">
            <v>Apr-2009</v>
          </cell>
          <cell r="L624" t="str">
            <v>GF</v>
          </cell>
          <cell r="M624" t="str">
            <v>INVERTER</v>
          </cell>
          <cell r="N624" t="str">
            <v>PCS</v>
          </cell>
          <cell r="O624">
            <v>875</v>
          </cell>
          <cell r="P624">
            <v>66</v>
          </cell>
          <cell r="Q624" t="str">
            <v>FUJI OTHERS</v>
          </cell>
          <cell r="R624">
            <v>0</v>
          </cell>
          <cell r="S624">
            <v>65.936000000000007</v>
          </cell>
          <cell r="T624">
            <v>131.87200000000001</v>
          </cell>
          <cell r="U624">
            <v>2</v>
          </cell>
        </row>
        <row r="625">
          <cell r="A625" t="str">
            <v>OPC-LM1-PS1</v>
          </cell>
          <cell r="B625" t="str">
            <v>GS091387</v>
          </cell>
          <cell r="C625">
            <v>5</v>
          </cell>
          <cell r="D625" t="str">
            <v>GI091746</v>
          </cell>
          <cell r="E625">
            <v>20090417</v>
          </cell>
          <cell r="F625" t="str">
            <v>7259</v>
          </cell>
          <cell r="G625" t="str">
            <v>SEA SYSTEMS S.R.L.</v>
          </cell>
          <cell r="H625" t="str">
            <v>STOCK SALES</v>
          </cell>
          <cell r="I625">
            <v>857</v>
          </cell>
          <cell r="J625" t="str">
            <v>Apr-2009</v>
          </cell>
          <cell r="K625" t="str">
            <v>Apr-2009</v>
          </cell>
          <cell r="L625" t="str">
            <v>GF</v>
          </cell>
          <cell r="M625" t="str">
            <v>INVERTER</v>
          </cell>
          <cell r="N625" t="str">
            <v>PCS</v>
          </cell>
          <cell r="O625">
            <v>875</v>
          </cell>
          <cell r="P625">
            <v>66</v>
          </cell>
          <cell r="Q625" t="str">
            <v>FUJI OTHERS</v>
          </cell>
          <cell r="R625">
            <v>0</v>
          </cell>
          <cell r="S625">
            <v>65.936000000000007</v>
          </cell>
          <cell r="T625">
            <v>65.936000000000007</v>
          </cell>
          <cell r="U625">
            <v>1</v>
          </cell>
        </row>
        <row r="626">
          <cell r="A626" t="str">
            <v>PVC75-16</v>
          </cell>
          <cell r="B626" t="str">
            <v>GS090430</v>
          </cell>
          <cell r="C626">
            <v>3</v>
          </cell>
          <cell r="D626" t="str">
            <v>GI091783</v>
          </cell>
          <cell r="E626">
            <v>20090420</v>
          </cell>
          <cell r="F626" t="str">
            <v>7950</v>
          </cell>
          <cell r="G626" t="str">
            <v>FUJI ELECTRIC FA EUROPE (CH) GMBH</v>
          </cell>
          <cell r="H626" t="str">
            <v>STOCK SALES</v>
          </cell>
          <cell r="I626">
            <v>6</v>
          </cell>
          <cell r="J626" t="str">
            <v>Apr-2009</v>
          </cell>
          <cell r="K626" t="str">
            <v>Apr-2009</v>
          </cell>
          <cell r="L626" t="str">
            <v>GF</v>
          </cell>
          <cell r="M626" t="str">
            <v>INVERTER</v>
          </cell>
          <cell r="N626" t="str">
            <v>PCS</v>
          </cell>
          <cell r="O626">
            <v>3</v>
          </cell>
          <cell r="P626">
            <v>52</v>
          </cell>
          <cell r="Q626" t="str">
            <v>FUJI OTHERS</v>
          </cell>
          <cell r="R626">
            <v>0</v>
          </cell>
          <cell r="S626">
            <v>52.345799999999997</v>
          </cell>
          <cell r="T626">
            <v>52.345799999999997</v>
          </cell>
          <cell r="U626">
            <v>1</v>
          </cell>
        </row>
        <row r="627">
          <cell r="A627" t="str">
            <v>PVC75-8</v>
          </cell>
          <cell r="B627" t="str">
            <v>GS090219</v>
          </cell>
          <cell r="C627">
            <v>12</v>
          </cell>
          <cell r="D627" t="str">
            <v>GI091785</v>
          </cell>
          <cell r="E627">
            <v>20090420</v>
          </cell>
          <cell r="F627" t="str">
            <v>4450</v>
          </cell>
          <cell r="G627" t="str">
            <v>FUJI ELECTRIC FA SUCURSAL EN ESPA?A</v>
          </cell>
          <cell r="H627" t="str">
            <v>STOCK SALES</v>
          </cell>
          <cell r="I627">
            <v>1</v>
          </cell>
          <cell r="J627" t="str">
            <v>Apr-2009</v>
          </cell>
          <cell r="K627" t="str">
            <v>Apr-2009</v>
          </cell>
          <cell r="L627" t="str">
            <v>GF</v>
          </cell>
          <cell r="M627" t="str">
            <v>INVERTER</v>
          </cell>
          <cell r="N627" t="str">
            <v>PCS</v>
          </cell>
          <cell r="O627">
            <v>1</v>
          </cell>
          <cell r="P627">
            <v>24</v>
          </cell>
          <cell r="Q627" t="str">
            <v>FUJI OTHERS</v>
          </cell>
          <cell r="R627">
            <v>0</v>
          </cell>
          <cell r="S627">
            <v>24.41</v>
          </cell>
          <cell r="T627">
            <v>24.41</v>
          </cell>
          <cell r="U627">
            <v>1</v>
          </cell>
        </row>
        <row r="628">
          <cell r="A628" t="str">
            <v>RMA-C1-0.75</v>
          </cell>
          <cell r="B628" t="str">
            <v>GS091011</v>
          </cell>
          <cell r="C628">
            <v>2</v>
          </cell>
          <cell r="D628" t="str">
            <v>GI091739</v>
          </cell>
          <cell r="E628">
            <v>20090417</v>
          </cell>
          <cell r="F628" t="str">
            <v>7095</v>
          </cell>
          <cell r="G628" t="str">
            <v>FUJI ELECTRIC FRANCE S.A.</v>
          </cell>
          <cell r="H628" t="str">
            <v>STOCK SALES</v>
          </cell>
          <cell r="I628">
            <v>0</v>
          </cell>
          <cell r="J628" t="str">
            <v>Apr-2009</v>
          </cell>
          <cell r="K628" t="str">
            <v>Apr-2009</v>
          </cell>
          <cell r="L628" t="str">
            <v>GF</v>
          </cell>
          <cell r="M628" t="str">
            <v>INVERTER</v>
          </cell>
          <cell r="N628" t="str">
            <v>PCS</v>
          </cell>
          <cell r="O628">
            <v>0</v>
          </cell>
          <cell r="P628">
            <v>5</v>
          </cell>
          <cell r="Q628" t="str">
            <v>FUJI OTHERS</v>
          </cell>
          <cell r="R628">
            <v>0</v>
          </cell>
          <cell r="S628">
            <v>5.41</v>
          </cell>
          <cell r="T628">
            <v>5.41</v>
          </cell>
          <cell r="U628">
            <v>1</v>
          </cell>
        </row>
        <row r="629">
          <cell r="A629" t="str">
            <v>TP-G1</v>
          </cell>
          <cell r="B629" t="str">
            <v>GS090829</v>
          </cell>
          <cell r="C629">
            <v>3</v>
          </cell>
          <cell r="D629" t="str">
            <v>GI091542</v>
          </cell>
          <cell r="E629">
            <v>20090402</v>
          </cell>
          <cell r="F629" t="str">
            <v>7532</v>
          </cell>
          <cell r="G629" t="str">
            <v>GEA GRASSO GMBH HALLE</v>
          </cell>
          <cell r="H629" t="str">
            <v>STOCK SALES</v>
          </cell>
          <cell r="I629">
            <v>107</v>
          </cell>
          <cell r="J629" t="str">
            <v>Apr-2009</v>
          </cell>
          <cell r="K629" t="str">
            <v>Apr-2009</v>
          </cell>
          <cell r="L629" t="str">
            <v>GF</v>
          </cell>
          <cell r="M629" t="str">
            <v>INVERTER</v>
          </cell>
          <cell r="N629" t="str">
            <v>PCS</v>
          </cell>
          <cell r="O629">
            <v>108</v>
          </cell>
          <cell r="P629">
            <v>39</v>
          </cell>
          <cell r="Q629" t="str">
            <v>FUJI OTHERS</v>
          </cell>
          <cell r="R629">
            <v>0</v>
          </cell>
          <cell r="S629">
            <v>38.692799999999998</v>
          </cell>
          <cell r="T629">
            <v>38.692799999999998</v>
          </cell>
          <cell r="U629">
            <v>1</v>
          </cell>
        </row>
        <row r="630">
          <cell r="A630" t="str">
            <v>TP-G1</v>
          </cell>
          <cell r="B630" t="str">
            <v>GS091309</v>
          </cell>
          <cell r="C630">
            <v>3</v>
          </cell>
          <cell r="D630" t="str">
            <v>GI091623</v>
          </cell>
          <cell r="E630">
            <v>20090408</v>
          </cell>
          <cell r="F630" t="str">
            <v>7532</v>
          </cell>
          <cell r="G630" t="str">
            <v>GEA GRASSO GMBH HALLE</v>
          </cell>
          <cell r="H630" t="str">
            <v>STOCK SALES</v>
          </cell>
          <cell r="I630">
            <v>106</v>
          </cell>
          <cell r="J630" t="str">
            <v>Apr-2009</v>
          </cell>
          <cell r="K630" t="str">
            <v>Apr-2009</v>
          </cell>
          <cell r="L630" t="str">
            <v>GF</v>
          </cell>
          <cell r="M630" t="str">
            <v>INVERTER</v>
          </cell>
          <cell r="N630" t="str">
            <v>PCS</v>
          </cell>
          <cell r="O630">
            <v>108</v>
          </cell>
          <cell r="P630">
            <v>39</v>
          </cell>
          <cell r="Q630" t="str">
            <v>FUJI OTHERS</v>
          </cell>
          <cell r="R630">
            <v>0</v>
          </cell>
          <cell r="S630">
            <v>38.692799999999998</v>
          </cell>
          <cell r="T630">
            <v>38.692799999999998</v>
          </cell>
          <cell r="U630">
            <v>1</v>
          </cell>
        </row>
        <row r="631">
          <cell r="A631" t="str">
            <v>TP-G1</v>
          </cell>
          <cell r="B631" t="str">
            <v>GS090970</v>
          </cell>
          <cell r="C631">
            <v>3</v>
          </cell>
          <cell r="D631" t="str">
            <v>GI091586</v>
          </cell>
          <cell r="E631">
            <v>20090409</v>
          </cell>
          <cell r="F631" t="str">
            <v>7532</v>
          </cell>
          <cell r="G631" t="str">
            <v>GEA GRASSO GMBH HALLE</v>
          </cell>
          <cell r="H631" t="str">
            <v>STOCK SALES</v>
          </cell>
          <cell r="I631">
            <v>105</v>
          </cell>
          <cell r="J631" t="str">
            <v>Apr-2009</v>
          </cell>
          <cell r="K631" t="str">
            <v>Apr-2009</v>
          </cell>
          <cell r="L631" t="str">
            <v>GF</v>
          </cell>
          <cell r="M631" t="str">
            <v>INVERTER</v>
          </cell>
          <cell r="N631" t="str">
            <v>PCS</v>
          </cell>
          <cell r="O631">
            <v>108</v>
          </cell>
          <cell r="P631">
            <v>39</v>
          </cell>
          <cell r="Q631" t="str">
            <v>FUJI OTHERS</v>
          </cell>
          <cell r="R631">
            <v>0</v>
          </cell>
          <cell r="S631">
            <v>38.692799999999998</v>
          </cell>
          <cell r="T631">
            <v>38.692799999999998</v>
          </cell>
          <cell r="U631">
            <v>1</v>
          </cell>
        </row>
        <row r="632">
          <cell r="A632" t="str">
            <v>TP-G1-ELS</v>
          </cell>
          <cell r="B632" t="str">
            <v>GS091330</v>
          </cell>
          <cell r="C632">
            <v>1</v>
          </cell>
          <cell r="D632" t="str">
            <v>GI091718</v>
          </cell>
          <cell r="E632">
            <v>20090415</v>
          </cell>
          <cell r="F632" t="str">
            <v>7989</v>
          </cell>
          <cell r="G632" t="str">
            <v>FABBRICA ASCENSORI CERQUETI S.R.L.</v>
          </cell>
          <cell r="H632" t="str">
            <v>STOCK SALES</v>
          </cell>
          <cell r="I632">
            <v>155</v>
          </cell>
          <cell r="J632" t="str">
            <v>Apr-2009</v>
          </cell>
          <cell r="K632" t="str">
            <v>Apr-2009</v>
          </cell>
          <cell r="L632" t="str">
            <v>GF</v>
          </cell>
          <cell r="M632" t="str">
            <v>INVERTER</v>
          </cell>
          <cell r="N632" t="str">
            <v>PCS</v>
          </cell>
          <cell r="O632">
            <v>125</v>
          </cell>
          <cell r="P632">
            <v>37</v>
          </cell>
          <cell r="Q632" t="str">
            <v>FUJI OTHERS</v>
          </cell>
          <cell r="R632">
            <v>0</v>
          </cell>
          <cell r="S632">
            <v>36.71</v>
          </cell>
          <cell r="T632">
            <v>183.55</v>
          </cell>
          <cell r="U632">
            <v>5</v>
          </cell>
        </row>
        <row r="633">
          <cell r="A633" t="str">
            <v>TP-G1-ELS</v>
          </cell>
          <cell r="B633" t="str">
            <v>GS091393</v>
          </cell>
          <cell r="C633">
            <v>1</v>
          </cell>
          <cell r="D633" t="str">
            <v>GI091719</v>
          </cell>
          <cell r="E633">
            <v>20090415</v>
          </cell>
          <cell r="F633" t="str">
            <v>7760</v>
          </cell>
          <cell r="G633" t="str">
            <v>BIMEX SRL</v>
          </cell>
          <cell r="H633" t="str">
            <v>STOCK SALES</v>
          </cell>
          <cell r="I633">
            <v>151</v>
          </cell>
          <cell r="J633" t="str">
            <v>Apr-2009</v>
          </cell>
          <cell r="K633" t="str">
            <v>Apr-2009</v>
          </cell>
          <cell r="L633" t="str">
            <v>GF</v>
          </cell>
          <cell r="M633" t="str">
            <v>INVERTER</v>
          </cell>
          <cell r="N633" t="str">
            <v>PCS</v>
          </cell>
          <cell r="O633">
            <v>125</v>
          </cell>
          <cell r="P633">
            <v>37</v>
          </cell>
          <cell r="Q633" t="str">
            <v>FUJI OTHERS</v>
          </cell>
          <cell r="R633">
            <v>0</v>
          </cell>
          <cell r="S633">
            <v>36.71</v>
          </cell>
          <cell r="T633">
            <v>146.84</v>
          </cell>
          <cell r="U633">
            <v>4</v>
          </cell>
        </row>
        <row r="634">
          <cell r="A634" t="str">
            <v>TP-G1-ELS</v>
          </cell>
          <cell r="B634" t="str">
            <v>GS091397</v>
          </cell>
          <cell r="C634">
            <v>1</v>
          </cell>
          <cell r="D634" t="str">
            <v>GI091736</v>
          </cell>
          <cell r="E634">
            <v>20090416</v>
          </cell>
          <cell r="F634" t="str">
            <v>7684</v>
          </cell>
          <cell r="G634" t="str">
            <v>BEG S.R.L.</v>
          </cell>
          <cell r="H634" t="str">
            <v>STOCK SALES</v>
          </cell>
          <cell r="I634">
            <v>141</v>
          </cell>
          <cell r="J634" t="str">
            <v>Apr-2009</v>
          </cell>
          <cell r="K634" t="str">
            <v>Apr-2009</v>
          </cell>
          <cell r="L634" t="str">
            <v>GF</v>
          </cell>
          <cell r="M634" t="str">
            <v>INVERTER</v>
          </cell>
          <cell r="N634" t="str">
            <v>PCS</v>
          </cell>
          <cell r="O634">
            <v>125</v>
          </cell>
          <cell r="P634">
            <v>37</v>
          </cell>
          <cell r="Q634" t="str">
            <v>FUJI OTHERS</v>
          </cell>
          <cell r="R634">
            <v>0</v>
          </cell>
          <cell r="S634">
            <v>36.71</v>
          </cell>
          <cell r="T634">
            <v>367.1</v>
          </cell>
          <cell r="U634">
            <v>10</v>
          </cell>
        </row>
        <row r="635">
          <cell r="A635" t="str">
            <v>TP-G1-ELS</v>
          </cell>
          <cell r="B635" t="str">
            <v>GS091038</v>
          </cell>
          <cell r="C635">
            <v>3</v>
          </cell>
          <cell r="D635" t="str">
            <v>GI091745</v>
          </cell>
          <cell r="E635">
            <v>20090417</v>
          </cell>
          <cell r="F635" t="str">
            <v>7848</v>
          </cell>
          <cell r="G635" t="str">
            <v>LM LIFTMATERIAL GMBH</v>
          </cell>
          <cell r="H635" t="str">
            <v>STOCK SALES</v>
          </cell>
          <cell r="I635">
            <v>139</v>
          </cell>
          <cell r="J635" t="str">
            <v>Apr-2009</v>
          </cell>
          <cell r="K635" t="str">
            <v>Apr-2009</v>
          </cell>
          <cell r="L635" t="str">
            <v>GF</v>
          </cell>
          <cell r="M635" t="str">
            <v>INVERTER</v>
          </cell>
          <cell r="N635" t="str">
            <v>PCS</v>
          </cell>
          <cell r="O635">
            <v>125</v>
          </cell>
          <cell r="P635">
            <v>37</v>
          </cell>
          <cell r="Q635" t="str">
            <v>FUJI OTHERS</v>
          </cell>
          <cell r="R635">
            <v>0</v>
          </cell>
          <cell r="S635">
            <v>36.706499999999998</v>
          </cell>
          <cell r="T635">
            <v>110.11949999999999</v>
          </cell>
          <cell r="U635">
            <v>3</v>
          </cell>
        </row>
        <row r="636">
          <cell r="A636" t="str">
            <v>TP-G1-ELS</v>
          </cell>
          <cell r="B636" t="str">
            <v>GS090992</v>
          </cell>
          <cell r="C636">
            <v>11</v>
          </cell>
          <cell r="D636" t="str">
            <v>GI091792</v>
          </cell>
          <cell r="E636">
            <v>20090420</v>
          </cell>
          <cell r="F636" t="str">
            <v>7489</v>
          </cell>
          <cell r="G636" t="str">
            <v>ALPHA MOTION S. A.</v>
          </cell>
          <cell r="H636" t="str">
            <v>STOCK SALES</v>
          </cell>
          <cell r="I636">
            <v>136</v>
          </cell>
          <cell r="J636" t="str">
            <v>Apr-2009</v>
          </cell>
          <cell r="K636" t="str">
            <v>Apr-2009</v>
          </cell>
          <cell r="L636" t="str">
            <v>GF</v>
          </cell>
          <cell r="M636" t="str">
            <v>INVERTER</v>
          </cell>
          <cell r="N636" t="str">
            <v>PCS</v>
          </cell>
          <cell r="O636">
            <v>125</v>
          </cell>
          <cell r="P636">
            <v>37</v>
          </cell>
          <cell r="Q636" t="str">
            <v>FUJI OTHERS</v>
          </cell>
          <cell r="R636">
            <v>0</v>
          </cell>
          <cell r="S636">
            <v>36.706499999999998</v>
          </cell>
          <cell r="T636">
            <v>183.5325</v>
          </cell>
          <cell r="U636">
            <v>5</v>
          </cell>
        </row>
        <row r="637">
          <cell r="A637" t="str">
            <v>TP-G1-ELS</v>
          </cell>
          <cell r="B637" t="str">
            <v>GS090950</v>
          </cell>
          <cell r="C637">
            <v>3</v>
          </cell>
          <cell r="D637" t="str">
            <v>GI091795</v>
          </cell>
          <cell r="E637">
            <v>20090420</v>
          </cell>
          <cell r="F637" t="str">
            <v>7957</v>
          </cell>
          <cell r="G637" t="str">
            <v>SCHMITT AUFZ?GE GMBH</v>
          </cell>
          <cell r="H637" t="str">
            <v>STOCK SALES</v>
          </cell>
          <cell r="I637">
            <v>135</v>
          </cell>
          <cell r="J637" t="str">
            <v>Apr-2009</v>
          </cell>
          <cell r="K637" t="str">
            <v>Apr-2009</v>
          </cell>
          <cell r="L637" t="str">
            <v>GF</v>
          </cell>
          <cell r="M637" t="str">
            <v>INVERTER</v>
          </cell>
          <cell r="N637" t="str">
            <v>PCS</v>
          </cell>
          <cell r="O637">
            <v>125</v>
          </cell>
          <cell r="P637">
            <v>37</v>
          </cell>
          <cell r="Q637" t="str">
            <v>FUJI OTHERS</v>
          </cell>
          <cell r="R637">
            <v>0</v>
          </cell>
          <cell r="S637">
            <v>36.706499999999998</v>
          </cell>
          <cell r="T637">
            <v>36.706499999999998</v>
          </cell>
          <cell r="U637">
            <v>1</v>
          </cell>
        </row>
        <row r="638">
          <cell r="A638" t="str">
            <v>TP-G1-ELS</v>
          </cell>
          <cell r="B638" t="str">
            <v>GS090950</v>
          </cell>
          <cell r="C638">
            <v>10</v>
          </cell>
          <cell r="D638" t="str">
            <v>GI091795</v>
          </cell>
          <cell r="E638">
            <v>20090420</v>
          </cell>
          <cell r="F638" t="str">
            <v>7957</v>
          </cell>
          <cell r="G638" t="str">
            <v>SCHMITT AUFZ?GE GMBH</v>
          </cell>
          <cell r="H638" t="str">
            <v>STOCK SALES</v>
          </cell>
          <cell r="I638">
            <v>134</v>
          </cell>
          <cell r="J638" t="str">
            <v>Apr-2009</v>
          </cell>
          <cell r="K638" t="str">
            <v>Apr-2009</v>
          </cell>
          <cell r="L638" t="str">
            <v>GF</v>
          </cell>
          <cell r="M638" t="str">
            <v>INVERTER</v>
          </cell>
          <cell r="N638" t="str">
            <v>PCS</v>
          </cell>
          <cell r="O638">
            <v>125</v>
          </cell>
          <cell r="P638">
            <v>37</v>
          </cell>
          <cell r="Q638" t="str">
            <v>FUJI OTHERS</v>
          </cell>
          <cell r="R638">
            <v>0</v>
          </cell>
          <cell r="S638">
            <v>36.706499999999998</v>
          </cell>
          <cell r="T638">
            <v>36.706499999999998</v>
          </cell>
          <cell r="U638">
            <v>1</v>
          </cell>
        </row>
        <row r="639">
          <cell r="A639" t="str">
            <v>TP-G1-ELS</v>
          </cell>
          <cell r="B639" t="str">
            <v>GS090950</v>
          </cell>
          <cell r="C639">
            <v>16</v>
          </cell>
          <cell r="D639" t="str">
            <v>GI091795</v>
          </cell>
          <cell r="E639">
            <v>20090420</v>
          </cell>
          <cell r="F639" t="str">
            <v>7957</v>
          </cell>
          <cell r="G639" t="str">
            <v>SCHMITT AUFZ?GE GMBH</v>
          </cell>
          <cell r="H639" t="str">
            <v>STOCK SALES</v>
          </cell>
          <cell r="I639">
            <v>133</v>
          </cell>
          <cell r="J639" t="str">
            <v>Apr-2009</v>
          </cell>
          <cell r="K639" t="str">
            <v>Apr-2009</v>
          </cell>
          <cell r="L639" t="str">
            <v>GF</v>
          </cell>
          <cell r="M639" t="str">
            <v>INVERTER</v>
          </cell>
          <cell r="N639" t="str">
            <v>PCS</v>
          </cell>
          <cell r="O639">
            <v>125</v>
          </cell>
          <cell r="P639">
            <v>37</v>
          </cell>
          <cell r="Q639" t="str">
            <v>FUJI OTHERS</v>
          </cell>
          <cell r="R639">
            <v>0</v>
          </cell>
          <cell r="S639">
            <v>36.706499999999998</v>
          </cell>
          <cell r="T639">
            <v>36.706499999999998</v>
          </cell>
          <cell r="U639">
            <v>1</v>
          </cell>
        </row>
        <row r="640">
          <cell r="A640" t="str">
            <v>TP-G1-ELS</v>
          </cell>
          <cell r="B640" t="str">
            <v>GS090679</v>
          </cell>
          <cell r="C640">
            <v>3</v>
          </cell>
          <cell r="D640" t="str">
            <v>GI091797</v>
          </cell>
          <cell r="E640">
            <v>20090420</v>
          </cell>
          <cell r="F640" t="str">
            <v>7848</v>
          </cell>
          <cell r="G640" t="str">
            <v>LM LIFTMATERIAL GMBH</v>
          </cell>
          <cell r="H640" t="str">
            <v>STOCK SALES</v>
          </cell>
          <cell r="I640">
            <v>123</v>
          </cell>
          <cell r="J640" t="str">
            <v>Apr-2009</v>
          </cell>
          <cell r="K640" t="str">
            <v>Apr-2009</v>
          </cell>
          <cell r="L640" t="str">
            <v>GF</v>
          </cell>
          <cell r="M640" t="str">
            <v>INVERTER</v>
          </cell>
          <cell r="N640" t="str">
            <v>PCS</v>
          </cell>
          <cell r="O640">
            <v>125</v>
          </cell>
          <cell r="P640">
            <v>37</v>
          </cell>
          <cell r="Q640" t="str">
            <v>FUJI OTHERS</v>
          </cell>
          <cell r="R640">
            <v>0</v>
          </cell>
          <cell r="S640">
            <v>36.706499999999998</v>
          </cell>
          <cell r="T640">
            <v>367.065</v>
          </cell>
          <cell r="U640">
            <v>10</v>
          </cell>
        </row>
        <row r="641">
          <cell r="A641" t="str">
            <v>TP-G1-ELS</v>
          </cell>
          <cell r="B641" t="str">
            <v>GS091443</v>
          </cell>
          <cell r="C641">
            <v>2</v>
          </cell>
          <cell r="D641" t="str">
            <v>GI091789</v>
          </cell>
          <cell r="E641">
            <v>20090420</v>
          </cell>
          <cell r="F641" t="str">
            <v>4056</v>
          </cell>
          <cell r="G641" t="str">
            <v>VEGA SRL</v>
          </cell>
          <cell r="H641" t="str">
            <v>STOCK SALES</v>
          </cell>
          <cell r="I641">
            <v>122</v>
          </cell>
          <cell r="J641" t="str">
            <v>Apr-2009</v>
          </cell>
          <cell r="K641" t="str">
            <v>Apr-2009</v>
          </cell>
          <cell r="L641" t="str">
            <v>GF</v>
          </cell>
          <cell r="M641" t="str">
            <v>INVERTER</v>
          </cell>
          <cell r="N641" t="str">
            <v>PCS</v>
          </cell>
          <cell r="O641">
            <v>125</v>
          </cell>
          <cell r="P641">
            <v>37</v>
          </cell>
          <cell r="Q641" t="str">
            <v>FUJI OTHERS</v>
          </cell>
          <cell r="R641">
            <v>0</v>
          </cell>
          <cell r="S641">
            <v>36.706499999999998</v>
          </cell>
          <cell r="T641">
            <v>36.706499999999998</v>
          </cell>
          <cell r="U641">
            <v>1</v>
          </cell>
        </row>
        <row r="642">
          <cell r="A642" t="str">
            <v>TP-G1-ELS</v>
          </cell>
          <cell r="B642" t="str">
            <v>GS091444</v>
          </cell>
          <cell r="C642">
            <v>1</v>
          </cell>
          <cell r="D642" t="str">
            <v>GI091790</v>
          </cell>
          <cell r="E642">
            <v>20090420</v>
          </cell>
          <cell r="F642" t="str">
            <v>7259</v>
          </cell>
          <cell r="G642" t="str">
            <v>SEA SYSTEMS S.R.L.</v>
          </cell>
          <cell r="H642" t="str">
            <v>STOCK SALES</v>
          </cell>
          <cell r="I642">
            <v>121</v>
          </cell>
          <cell r="J642" t="str">
            <v>Apr-2009</v>
          </cell>
          <cell r="K642" t="str">
            <v>Apr-2009</v>
          </cell>
          <cell r="L642" t="str">
            <v>GF</v>
          </cell>
          <cell r="M642" t="str">
            <v>INVERTER</v>
          </cell>
          <cell r="N642" t="str">
            <v>PCS</v>
          </cell>
          <cell r="O642">
            <v>125</v>
          </cell>
          <cell r="P642">
            <v>37</v>
          </cell>
          <cell r="Q642" t="str">
            <v>FUJI OTHERS</v>
          </cell>
          <cell r="R642">
            <v>0</v>
          </cell>
          <cell r="S642">
            <v>36.706499999999998</v>
          </cell>
          <cell r="T642">
            <v>36.706499999999998</v>
          </cell>
          <cell r="U642">
            <v>1</v>
          </cell>
        </row>
        <row r="643">
          <cell r="A643" t="str">
            <v>TP-G1-J1</v>
          </cell>
          <cell r="B643" t="str">
            <v>GS091203</v>
          </cell>
          <cell r="C643">
            <v>1</v>
          </cell>
          <cell r="D643" t="str">
            <v>GI091478</v>
          </cell>
          <cell r="E643">
            <v>20090402</v>
          </cell>
          <cell r="F643" t="str">
            <v>4810</v>
          </cell>
          <cell r="G643" t="str">
            <v>SST SERVO-SYSTEMTECHNIK GMBH</v>
          </cell>
          <cell r="H643" t="str">
            <v>STOCK SALES</v>
          </cell>
          <cell r="I643">
            <v>183</v>
          </cell>
          <cell r="J643" t="str">
            <v>Apr-2009</v>
          </cell>
          <cell r="K643" t="str">
            <v>Apr-2009</v>
          </cell>
          <cell r="L643" t="str">
            <v>GF</v>
          </cell>
          <cell r="M643" t="str">
            <v>INVERTER</v>
          </cell>
          <cell r="N643" t="str">
            <v>PCS</v>
          </cell>
          <cell r="O643">
            <v>189</v>
          </cell>
          <cell r="P643">
            <v>30</v>
          </cell>
          <cell r="Q643" t="str">
            <v>FUJI OTHERS</v>
          </cell>
          <cell r="R643">
            <v>0</v>
          </cell>
          <cell r="S643">
            <v>30</v>
          </cell>
          <cell r="T643">
            <v>90</v>
          </cell>
          <cell r="U643">
            <v>3</v>
          </cell>
        </row>
        <row r="644">
          <cell r="A644" t="str">
            <v>TP-G1-J1</v>
          </cell>
          <cell r="B644" t="str">
            <v>GS091217</v>
          </cell>
          <cell r="C644">
            <v>1</v>
          </cell>
          <cell r="D644" t="str">
            <v>GI091492</v>
          </cell>
          <cell r="E644">
            <v>20090402</v>
          </cell>
          <cell r="F644" t="str">
            <v>4810</v>
          </cell>
          <cell r="G644" t="str">
            <v>SST SERVO-SYSTEMTECHNIK GMBH</v>
          </cell>
          <cell r="H644" t="str">
            <v>STOCK SALES</v>
          </cell>
          <cell r="I644">
            <v>182</v>
          </cell>
          <cell r="J644" t="str">
            <v>Apr-2009</v>
          </cell>
          <cell r="K644" t="str">
            <v>Apr-2009</v>
          </cell>
          <cell r="L644" t="str">
            <v>GF</v>
          </cell>
          <cell r="M644" t="str">
            <v>INVERTER</v>
          </cell>
          <cell r="N644" t="str">
            <v>PCS</v>
          </cell>
          <cell r="O644">
            <v>189</v>
          </cell>
          <cell r="P644">
            <v>30</v>
          </cell>
          <cell r="Q644" t="str">
            <v>FUJI OTHERS</v>
          </cell>
          <cell r="R644">
            <v>0</v>
          </cell>
          <cell r="S644">
            <v>30</v>
          </cell>
          <cell r="T644">
            <v>30</v>
          </cell>
          <cell r="U644">
            <v>1</v>
          </cell>
        </row>
        <row r="645">
          <cell r="A645" t="str">
            <v>TP-G1-J1</v>
          </cell>
          <cell r="B645" t="str">
            <v>GS091282</v>
          </cell>
          <cell r="C645">
            <v>3</v>
          </cell>
          <cell r="D645" t="str">
            <v>GI091577</v>
          </cell>
          <cell r="E645">
            <v>20090406</v>
          </cell>
          <cell r="F645" t="str">
            <v>7274</v>
          </cell>
          <cell r="G645" t="str">
            <v>SAM GMBH</v>
          </cell>
          <cell r="H645" t="str">
            <v>STOCK SALES</v>
          </cell>
          <cell r="I645">
            <v>181</v>
          </cell>
          <cell r="J645" t="str">
            <v>Apr-2009</v>
          </cell>
          <cell r="K645" t="str">
            <v>Apr-2009</v>
          </cell>
          <cell r="L645" t="str">
            <v>GF</v>
          </cell>
          <cell r="M645" t="str">
            <v>INVERTER</v>
          </cell>
          <cell r="N645" t="str">
            <v>PCS</v>
          </cell>
          <cell r="O645">
            <v>189</v>
          </cell>
          <cell r="P645">
            <v>30</v>
          </cell>
          <cell r="Q645" t="str">
            <v>FUJI OTHERS</v>
          </cell>
          <cell r="R645">
            <v>0</v>
          </cell>
          <cell r="S645">
            <v>30</v>
          </cell>
          <cell r="T645">
            <v>30</v>
          </cell>
          <cell r="U645">
            <v>1</v>
          </cell>
        </row>
        <row r="646">
          <cell r="A646" t="str">
            <v>TP-G1-J1</v>
          </cell>
          <cell r="B646" t="str">
            <v>GS083725</v>
          </cell>
          <cell r="C646">
            <v>12</v>
          </cell>
          <cell r="D646" t="str">
            <v>GI091709</v>
          </cell>
          <cell r="E646">
            <v>20090415</v>
          </cell>
          <cell r="F646" t="str">
            <v>7532</v>
          </cell>
          <cell r="G646" t="str">
            <v>GEA GRASSO GMBH HALLE</v>
          </cell>
          <cell r="H646" t="str">
            <v>STOCK SALES</v>
          </cell>
          <cell r="I646">
            <v>178</v>
          </cell>
          <cell r="J646" t="str">
            <v>Apr-2009</v>
          </cell>
          <cell r="K646" t="str">
            <v>Apr-2009</v>
          </cell>
          <cell r="L646" t="str">
            <v>GF</v>
          </cell>
          <cell r="M646" t="str">
            <v>INVERTER</v>
          </cell>
          <cell r="N646" t="str">
            <v>PCS</v>
          </cell>
          <cell r="O646">
            <v>189</v>
          </cell>
          <cell r="P646">
            <v>30</v>
          </cell>
          <cell r="Q646" t="str">
            <v>FUJI OTHERS</v>
          </cell>
          <cell r="R646">
            <v>0</v>
          </cell>
          <cell r="S646">
            <v>30</v>
          </cell>
          <cell r="T646">
            <v>90</v>
          </cell>
          <cell r="U646">
            <v>3</v>
          </cell>
        </row>
        <row r="647">
          <cell r="A647" t="str">
            <v>TP-G1-J1</v>
          </cell>
          <cell r="B647" t="str">
            <v>GS083725</v>
          </cell>
          <cell r="C647">
            <v>12</v>
          </cell>
          <cell r="D647" t="str">
            <v>GI091784</v>
          </cell>
          <cell r="E647">
            <v>20090420</v>
          </cell>
          <cell r="F647" t="str">
            <v>7532</v>
          </cell>
          <cell r="G647" t="str">
            <v>GEA GRASSO GMBH HALLE</v>
          </cell>
          <cell r="H647" t="str">
            <v>STOCK SALES</v>
          </cell>
          <cell r="I647">
            <v>177</v>
          </cell>
          <cell r="J647" t="str">
            <v>Apr-2009</v>
          </cell>
          <cell r="K647" t="str">
            <v>Apr-2009</v>
          </cell>
          <cell r="L647" t="str">
            <v>GF</v>
          </cell>
          <cell r="M647" t="str">
            <v>INVERTER</v>
          </cell>
          <cell r="N647" t="str">
            <v>PCS</v>
          </cell>
          <cell r="O647">
            <v>189</v>
          </cell>
          <cell r="P647">
            <v>30</v>
          </cell>
          <cell r="Q647" t="str">
            <v>FUJI OTHERS</v>
          </cell>
          <cell r="R647">
            <v>0</v>
          </cell>
          <cell r="S647">
            <v>30</v>
          </cell>
          <cell r="T647">
            <v>30</v>
          </cell>
          <cell r="U647">
            <v>1</v>
          </cell>
        </row>
        <row r="648">
          <cell r="A648" t="str">
            <v>TP-G1-J1</v>
          </cell>
          <cell r="B648" t="str">
            <v>GS091457</v>
          </cell>
          <cell r="C648">
            <v>10</v>
          </cell>
          <cell r="D648" t="str">
            <v>GI091808</v>
          </cell>
          <cell r="E648">
            <v>20090421</v>
          </cell>
          <cell r="F648" t="str">
            <v>7950</v>
          </cell>
          <cell r="G648" t="str">
            <v>FUJI ELECTRIC FA EUROPE (CH) GMBH</v>
          </cell>
          <cell r="H648" t="str">
            <v>STOCK SALES</v>
          </cell>
          <cell r="I648">
            <v>175</v>
          </cell>
          <cell r="J648" t="str">
            <v>Apr-2009</v>
          </cell>
          <cell r="K648" t="str">
            <v>Apr-2009</v>
          </cell>
          <cell r="L648" t="str">
            <v>GF</v>
          </cell>
          <cell r="M648" t="str">
            <v>INVERTER</v>
          </cell>
          <cell r="N648" t="str">
            <v>PCS</v>
          </cell>
          <cell r="O648">
            <v>189</v>
          </cell>
          <cell r="P648">
            <v>30</v>
          </cell>
          <cell r="Q648" t="str">
            <v>FUJI OTHERS</v>
          </cell>
          <cell r="R648">
            <v>0</v>
          </cell>
          <cell r="S648">
            <v>30</v>
          </cell>
          <cell r="T648">
            <v>60</v>
          </cell>
          <cell r="U648">
            <v>2</v>
          </cell>
        </row>
        <row r="649">
          <cell r="A649" t="str">
            <v>TP-G1-J1</v>
          </cell>
          <cell r="B649" t="str">
            <v>GS091479</v>
          </cell>
          <cell r="C649">
            <v>6</v>
          </cell>
          <cell r="D649" t="str">
            <v>GI091831</v>
          </cell>
          <cell r="E649">
            <v>20090423</v>
          </cell>
          <cell r="F649" t="str">
            <v>7274</v>
          </cell>
          <cell r="G649" t="str">
            <v>SAM GMBH</v>
          </cell>
          <cell r="H649" t="str">
            <v>STOCK SALES</v>
          </cell>
          <cell r="I649">
            <v>174</v>
          </cell>
          <cell r="J649" t="str">
            <v>Apr-2009</v>
          </cell>
          <cell r="K649" t="str">
            <v>Apr-2009</v>
          </cell>
          <cell r="L649" t="str">
            <v>GF</v>
          </cell>
          <cell r="M649" t="str">
            <v>INVERTER</v>
          </cell>
          <cell r="N649" t="str">
            <v>PCS</v>
          </cell>
          <cell r="O649">
            <v>189</v>
          </cell>
          <cell r="P649">
            <v>30</v>
          </cell>
          <cell r="Q649" t="str">
            <v>FUJI OTHERS</v>
          </cell>
          <cell r="R649">
            <v>0</v>
          </cell>
          <cell r="S649">
            <v>30</v>
          </cell>
          <cell r="T649">
            <v>30</v>
          </cell>
          <cell r="U649">
            <v>1</v>
          </cell>
        </row>
        <row r="650">
          <cell r="A650" t="str">
            <v>TP-G1-J1</v>
          </cell>
          <cell r="B650" t="str">
            <v>GS091523</v>
          </cell>
          <cell r="C650">
            <v>6</v>
          </cell>
          <cell r="D650" t="str">
            <v>GI091903</v>
          </cell>
          <cell r="E650">
            <v>20090428</v>
          </cell>
          <cell r="F650" t="str">
            <v>4540</v>
          </cell>
          <cell r="G650" t="str">
            <v>PETER ELECTRONIC GMBH &amp; CO. KG</v>
          </cell>
          <cell r="H650" t="str">
            <v>STOCK SALES</v>
          </cell>
          <cell r="I650">
            <v>173</v>
          </cell>
          <cell r="J650" t="str">
            <v>Apr-2009</v>
          </cell>
          <cell r="K650" t="str">
            <v>Apr-2009</v>
          </cell>
          <cell r="L650" t="str">
            <v>GF</v>
          </cell>
          <cell r="M650" t="str">
            <v>INVERTER</v>
          </cell>
          <cell r="N650" t="str">
            <v>PCS</v>
          </cell>
          <cell r="O650">
            <v>189</v>
          </cell>
          <cell r="P650">
            <v>30</v>
          </cell>
          <cell r="Q650" t="str">
            <v>FUJI OTHERS</v>
          </cell>
          <cell r="R650">
            <v>0</v>
          </cell>
          <cell r="S650">
            <v>30</v>
          </cell>
          <cell r="T650">
            <v>30</v>
          </cell>
          <cell r="U650">
            <v>1</v>
          </cell>
        </row>
        <row r="651">
          <cell r="A651" t="str">
            <v>UT276D-TP(B98)</v>
          </cell>
          <cell r="B651" t="str">
            <v>GS091333</v>
          </cell>
          <cell r="C651">
            <v>1</v>
          </cell>
          <cell r="D651" t="str">
            <v>GI091651</v>
          </cell>
          <cell r="E651">
            <v>20090409</v>
          </cell>
          <cell r="F651" t="str">
            <v>7489</v>
          </cell>
          <cell r="G651" t="str">
            <v>ALPHA MOTION S. A.</v>
          </cell>
          <cell r="H651" t="str">
            <v>STOCK SALES</v>
          </cell>
          <cell r="I651">
            <v>18</v>
          </cell>
          <cell r="J651" t="str">
            <v>Apr-2009</v>
          </cell>
          <cell r="K651" t="str">
            <v>Apr-2009</v>
          </cell>
          <cell r="L651" t="str">
            <v>GF</v>
          </cell>
          <cell r="M651" t="str">
            <v>INVERTER</v>
          </cell>
          <cell r="N651" t="str">
            <v>PCS</v>
          </cell>
          <cell r="O651">
            <v>22</v>
          </cell>
          <cell r="P651">
            <v>37</v>
          </cell>
          <cell r="Q651" t="str">
            <v>FUJI OTHERS</v>
          </cell>
          <cell r="R651">
            <v>0</v>
          </cell>
          <cell r="S651">
            <v>36.663899999999998</v>
          </cell>
          <cell r="T651">
            <v>146.65559999999999</v>
          </cell>
          <cell r="U651">
            <v>4</v>
          </cell>
        </row>
        <row r="652">
          <cell r="A652" t="str">
            <v>WSC-D36P03</v>
          </cell>
          <cell r="B652" t="str">
            <v>GS091299</v>
          </cell>
          <cell r="C652">
            <v>7</v>
          </cell>
          <cell r="D652" t="str">
            <v>GI091617</v>
          </cell>
          <cell r="E652">
            <v>20090408</v>
          </cell>
          <cell r="F652" t="str">
            <v>7950</v>
          </cell>
          <cell r="G652" t="str">
            <v>FUJI ELECTRIC FA EUROPE (CH) GMBH</v>
          </cell>
          <cell r="H652" t="str">
            <v>STOCK SALES</v>
          </cell>
          <cell r="I652">
            <v>13</v>
          </cell>
          <cell r="J652" t="str">
            <v>Apr-2009</v>
          </cell>
          <cell r="K652" t="str">
            <v>Apr-2009</v>
          </cell>
          <cell r="L652" t="str">
            <v>GF</v>
          </cell>
          <cell r="M652" t="str">
            <v>INVERTER</v>
          </cell>
          <cell r="N652" t="str">
            <v>PCS</v>
          </cell>
          <cell r="O652">
            <v>14</v>
          </cell>
          <cell r="P652">
            <v>24</v>
          </cell>
          <cell r="Q652" t="str">
            <v>FUJI OTHERS</v>
          </cell>
          <cell r="R652">
            <v>0</v>
          </cell>
          <cell r="S652">
            <v>24.12</v>
          </cell>
          <cell r="T652">
            <v>24.12</v>
          </cell>
          <cell r="U652">
            <v>1</v>
          </cell>
        </row>
        <row r="653">
          <cell r="A653" t="str">
            <v>WSC-M04P02-E</v>
          </cell>
          <cell r="B653" t="str">
            <v>GS091311</v>
          </cell>
          <cell r="C653">
            <v>2</v>
          </cell>
          <cell r="D653" t="str">
            <v>GI091632</v>
          </cell>
          <cell r="E653">
            <v>20090408</v>
          </cell>
          <cell r="F653" t="str">
            <v>7950</v>
          </cell>
          <cell r="G653" t="str">
            <v>FUJI ELECTRIC FA EUROPE (CH) GMBH</v>
          </cell>
          <cell r="H653" t="str">
            <v>STOCK SALES</v>
          </cell>
          <cell r="I653">
            <v>1</v>
          </cell>
          <cell r="J653" t="str">
            <v>Apr-2009</v>
          </cell>
          <cell r="K653" t="str">
            <v>Apr-2009</v>
          </cell>
          <cell r="L653" t="str">
            <v>GF</v>
          </cell>
          <cell r="M653" t="str">
            <v>INVERTER</v>
          </cell>
          <cell r="N653" t="str">
            <v>PCS</v>
          </cell>
          <cell r="O653">
            <v>2</v>
          </cell>
          <cell r="P653">
            <v>0</v>
          </cell>
          <cell r="Q653" t="str">
            <v>FUJI OTHERS</v>
          </cell>
          <cell r="R653">
            <v>0</v>
          </cell>
          <cell r="S653">
            <v>0</v>
          </cell>
          <cell r="T653">
            <v>0</v>
          </cell>
          <cell r="U653">
            <v>1</v>
          </cell>
        </row>
        <row r="654">
          <cell r="A654" t="str">
            <v>WSC-P06P02-E</v>
          </cell>
          <cell r="B654" t="str">
            <v>GS091311</v>
          </cell>
          <cell r="C654">
            <v>3</v>
          </cell>
          <cell r="D654" t="str">
            <v>GI091632</v>
          </cell>
          <cell r="E654">
            <v>20090408</v>
          </cell>
          <cell r="F654" t="str">
            <v>7950</v>
          </cell>
          <cell r="G654" t="str">
            <v>FUJI ELECTRIC FA EUROPE (CH) GMBH</v>
          </cell>
          <cell r="H654" t="str">
            <v>STOCK SALES</v>
          </cell>
          <cell r="I654">
            <v>1</v>
          </cell>
          <cell r="J654" t="str">
            <v>Apr-2009</v>
          </cell>
          <cell r="K654" t="str">
            <v>Apr-2009</v>
          </cell>
          <cell r="L654" t="str">
            <v>GF</v>
          </cell>
          <cell r="M654" t="str">
            <v>INVERTER</v>
          </cell>
          <cell r="N654" t="str">
            <v>PCS</v>
          </cell>
          <cell r="O654">
            <v>2</v>
          </cell>
          <cell r="P654">
            <v>0</v>
          </cell>
          <cell r="Q654" t="str">
            <v>FUJI OTHERS</v>
          </cell>
          <cell r="R654">
            <v>0</v>
          </cell>
          <cell r="S654">
            <v>0</v>
          </cell>
          <cell r="T654">
            <v>0</v>
          </cell>
          <cell r="U654">
            <v>1</v>
          </cell>
        </row>
        <row r="655">
          <cell r="A655" t="str">
            <v>FRN0.4G11S-4EN</v>
          </cell>
          <cell r="B655" t="str">
            <v>GS091221</v>
          </cell>
          <cell r="C655">
            <v>2</v>
          </cell>
          <cell r="D655" t="str">
            <v>GI091514</v>
          </cell>
          <cell r="E655">
            <v>20090401</v>
          </cell>
          <cell r="F655" t="str">
            <v>7274</v>
          </cell>
          <cell r="G655" t="str">
            <v>SAM GMBH</v>
          </cell>
          <cell r="H655" t="str">
            <v>STOCK SALES</v>
          </cell>
          <cell r="I655">
            <v>36</v>
          </cell>
          <cell r="J655" t="str">
            <v>Apr-2009</v>
          </cell>
          <cell r="K655" t="str">
            <v>Apr-2009</v>
          </cell>
          <cell r="L655" t="str">
            <v>GF</v>
          </cell>
          <cell r="M655" t="str">
            <v>INVERTER</v>
          </cell>
          <cell r="N655" t="str">
            <v>PCS</v>
          </cell>
          <cell r="O655">
            <v>38</v>
          </cell>
          <cell r="P655">
            <v>122</v>
          </cell>
          <cell r="Q655" t="str">
            <v>G11</v>
          </cell>
          <cell r="R655">
            <v>0</v>
          </cell>
          <cell r="S655">
            <v>121.79470000000001</v>
          </cell>
          <cell r="T655">
            <v>243.58940000000001</v>
          </cell>
          <cell r="U655">
            <v>2</v>
          </cell>
        </row>
        <row r="656">
          <cell r="A656" t="str">
            <v>FRN1.5G11S-4EN</v>
          </cell>
          <cell r="B656" t="str">
            <v>GS091111</v>
          </cell>
          <cell r="C656">
            <v>4</v>
          </cell>
          <cell r="D656" t="str">
            <v>GI091373</v>
          </cell>
          <cell r="E656">
            <v>20090403</v>
          </cell>
          <cell r="F656" t="str">
            <v>7950</v>
          </cell>
          <cell r="G656" t="str">
            <v>FUJI ELECTRIC FA EUROPE (CH) GMBH</v>
          </cell>
          <cell r="H656" t="str">
            <v>STOCK SALES</v>
          </cell>
          <cell r="I656">
            <v>84</v>
          </cell>
          <cell r="J656" t="str">
            <v>Apr-2009</v>
          </cell>
          <cell r="K656" t="str">
            <v>Apr-2009</v>
          </cell>
          <cell r="L656" t="str">
            <v>GF</v>
          </cell>
          <cell r="M656" t="str">
            <v>INVERTER</v>
          </cell>
          <cell r="N656" t="str">
            <v>PCS</v>
          </cell>
          <cell r="O656">
            <v>88</v>
          </cell>
          <cell r="P656">
            <v>175</v>
          </cell>
          <cell r="Q656" t="str">
            <v>G11</v>
          </cell>
          <cell r="R656">
            <v>0</v>
          </cell>
          <cell r="S656">
            <v>175.3631</v>
          </cell>
          <cell r="T656">
            <v>350.72620000000001</v>
          </cell>
          <cell r="U656">
            <v>2</v>
          </cell>
        </row>
        <row r="657">
          <cell r="A657" t="str">
            <v>FRN1.5G11S-4EN</v>
          </cell>
          <cell r="B657" t="str">
            <v>GS091283</v>
          </cell>
          <cell r="C657">
            <v>1</v>
          </cell>
          <cell r="D657" t="str">
            <v>GI091578</v>
          </cell>
          <cell r="E657">
            <v>20090406</v>
          </cell>
          <cell r="F657" t="str">
            <v>7274</v>
          </cell>
          <cell r="G657" t="str">
            <v>SAM GMBH</v>
          </cell>
          <cell r="H657" t="str">
            <v>STOCK SALES</v>
          </cell>
          <cell r="I657">
            <v>83</v>
          </cell>
          <cell r="J657" t="str">
            <v>Apr-2009</v>
          </cell>
          <cell r="K657" t="str">
            <v>Apr-2009</v>
          </cell>
          <cell r="L657" t="str">
            <v>GF</v>
          </cell>
          <cell r="M657" t="str">
            <v>INVERTER</v>
          </cell>
          <cell r="N657" t="str">
            <v>PCS</v>
          </cell>
          <cell r="O657">
            <v>88</v>
          </cell>
          <cell r="P657">
            <v>175</v>
          </cell>
          <cell r="Q657" t="str">
            <v>G11</v>
          </cell>
          <cell r="R657">
            <v>0</v>
          </cell>
          <cell r="S657">
            <v>175.3631</v>
          </cell>
          <cell r="T657">
            <v>175.3631</v>
          </cell>
          <cell r="U657">
            <v>1</v>
          </cell>
        </row>
        <row r="658">
          <cell r="A658" t="str">
            <v>FRN1.5G11S-4EN</v>
          </cell>
          <cell r="B658" t="str">
            <v>GS091354</v>
          </cell>
          <cell r="C658">
            <v>1</v>
          </cell>
          <cell r="D658" t="str">
            <v>GI091688</v>
          </cell>
          <cell r="E658">
            <v>20090414</v>
          </cell>
          <cell r="F658" t="str">
            <v>7274</v>
          </cell>
          <cell r="G658" t="str">
            <v>SAM GMBH</v>
          </cell>
          <cell r="H658" t="str">
            <v>STOCK SALES</v>
          </cell>
          <cell r="I658">
            <v>81</v>
          </cell>
          <cell r="J658" t="str">
            <v>Apr-2009</v>
          </cell>
          <cell r="K658" t="str">
            <v>Apr-2009</v>
          </cell>
          <cell r="L658" t="str">
            <v>GF</v>
          </cell>
          <cell r="M658" t="str">
            <v>INVERTER</v>
          </cell>
          <cell r="N658" t="str">
            <v>PCS</v>
          </cell>
          <cell r="O658">
            <v>88</v>
          </cell>
          <cell r="P658">
            <v>175</v>
          </cell>
          <cell r="Q658" t="str">
            <v>G11</v>
          </cell>
          <cell r="R658">
            <v>0</v>
          </cell>
          <cell r="S658">
            <v>175.3631</v>
          </cell>
          <cell r="T658">
            <v>350.72620000000001</v>
          </cell>
          <cell r="U658">
            <v>2</v>
          </cell>
        </row>
        <row r="659">
          <cell r="A659" t="str">
            <v>FRN1.5G11S-4EN</v>
          </cell>
          <cell r="B659" t="str">
            <v>GS091252</v>
          </cell>
          <cell r="C659">
            <v>4</v>
          </cell>
          <cell r="D659" t="str">
            <v>GI091672</v>
          </cell>
          <cell r="E659">
            <v>20090415</v>
          </cell>
          <cell r="F659" t="str">
            <v>4028</v>
          </cell>
          <cell r="G659" t="str">
            <v>KON-TEK AUTOMATION AND DRIVES</v>
          </cell>
          <cell r="H659" t="str">
            <v>STOCK SALES</v>
          </cell>
          <cell r="I659">
            <v>80</v>
          </cell>
          <cell r="J659" t="str">
            <v>Apr-2009</v>
          </cell>
          <cell r="K659" t="str">
            <v>Apr-2009</v>
          </cell>
          <cell r="L659" t="str">
            <v>GF</v>
          </cell>
          <cell r="M659" t="str">
            <v>INVERTER</v>
          </cell>
          <cell r="N659" t="str">
            <v>PCS</v>
          </cell>
          <cell r="O659">
            <v>88</v>
          </cell>
          <cell r="P659">
            <v>175</v>
          </cell>
          <cell r="Q659" t="str">
            <v>G11</v>
          </cell>
          <cell r="R659">
            <v>0</v>
          </cell>
          <cell r="S659">
            <v>175.3631</v>
          </cell>
          <cell r="T659">
            <v>175.3631</v>
          </cell>
          <cell r="U659">
            <v>1</v>
          </cell>
        </row>
        <row r="660">
          <cell r="A660" t="str">
            <v>FRN1.5G11S-4EN</v>
          </cell>
          <cell r="B660" t="str">
            <v>GS091485</v>
          </cell>
          <cell r="C660">
            <v>4</v>
          </cell>
          <cell r="D660" t="str">
            <v>GI091885</v>
          </cell>
          <cell r="E660">
            <v>20090427</v>
          </cell>
          <cell r="F660" t="str">
            <v>4810</v>
          </cell>
          <cell r="G660" t="str">
            <v>SST SERVO-SYSTEMTECHNIK GMBH</v>
          </cell>
          <cell r="H660" t="str">
            <v>STOCK SALES</v>
          </cell>
          <cell r="I660">
            <v>79</v>
          </cell>
          <cell r="J660" t="str">
            <v>Apr-2009</v>
          </cell>
          <cell r="K660" t="str">
            <v>Apr-2009</v>
          </cell>
          <cell r="L660" t="str">
            <v>GF</v>
          </cell>
          <cell r="M660" t="str">
            <v>INVERTER</v>
          </cell>
          <cell r="N660" t="str">
            <v>PCS</v>
          </cell>
          <cell r="O660">
            <v>88</v>
          </cell>
          <cell r="P660">
            <v>175</v>
          </cell>
          <cell r="Q660" t="str">
            <v>G11</v>
          </cell>
          <cell r="R660">
            <v>0</v>
          </cell>
          <cell r="S660">
            <v>175.3631</v>
          </cell>
          <cell r="T660">
            <v>175.3631</v>
          </cell>
          <cell r="U660">
            <v>1</v>
          </cell>
        </row>
        <row r="661">
          <cell r="A661" t="str">
            <v>FRN1.5G11S-4EN</v>
          </cell>
          <cell r="B661" t="str">
            <v>GS091498</v>
          </cell>
          <cell r="C661">
            <v>2</v>
          </cell>
          <cell r="D661" t="str">
            <v>GI091879</v>
          </cell>
          <cell r="E661">
            <v>20090427</v>
          </cell>
          <cell r="F661" t="str">
            <v>7274</v>
          </cell>
          <cell r="G661" t="str">
            <v>SAM GMBH</v>
          </cell>
          <cell r="H661" t="str">
            <v>STOCK SALES</v>
          </cell>
          <cell r="I661">
            <v>78</v>
          </cell>
          <cell r="J661" t="str">
            <v>Apr-2009</v>
          </cell>
          <cell r="K661" t="str">
            <v>Apr-2009</v>
          </cell>
          <cell r="L661" t="str">
            <v>GF</v>
          </cell>
          <cell r="M661" t="str">
            <v>INVERTER</v>
          </cell>
          <cell r="N661" t="str">
            <v>PCS</v>
          </cell>
          <cell r="O661">
            <v>88</v>
          </cell>
          <cell r="P661">
            <v>175</v>
          </cell>
          <cell r="Q661" t="str">
            <v>G11</v>
          </cell>
          <cell r="R661">
            <v>0</v>
          </cell>
          <cell r="S661">
            <v>175.3631</v>
          </cell>
          <cell r="T661">
            <v>175.3631</v>
          </cell>
          <cell r="U661">
            <v>1</v>
          </cell>
        </row>
        <row r="662">
          <cell r="A662" t="str">
            <v>FRN1.5G11S-4EN</v>
          </cell>
          <cell r="B662" t="str">
            <v>GS091530</v>
          </cell>
          <cell r="C662">
            <v>3</v>
          </cell>
          <cell r="D662" t="str">
            <v>GI091923</v>
          </cell>
          <cell r="E662">
            <v>20090429</v>
          </cell>
          <cell r="F662" t="str">
            <v>7274</v>
          </cell>
          <cell r="G662" t="str">
            <v>SAM GMBH</v>
          </cell>
          <cell r="H662" t="str">
            <v>STOCK SALES</v>
          </cell>
          <cell r="I662">
            <v>76</v>
          </cell>
          <cell r="J662" t="str">
            <v>Apr-2009</v>
          </cell>
          <cell r="K662" t="str">
            <v>Apr-2009</v>
          </cell>
          <cell r="L662" t="str">
            <v>GF</v>
          </cell>
          <cell r="M662" t="str">
            <v>INVERTER</v>
          </cell>
          <cell r="N662" t="str">
            <v>PCS</v>
          </cell>
          <cell r="O662">
            <v>88</v>
          </cell>
          <cell r="P662">
            <v>175</v>
          </cell>
          <cell r="Q662" t="str">
            <v>G11</v>
          </cell>
          <cell r="R662">
            <v>0</v>
          </cell>
          <cell r="S662">
            <v>175.3631</v>
          </cell>
          <cell r="T662">
            <v>350.72620000000001</v>
          </cell>
          <cell r="U662">
            <v>2</v>
          </cell>
        </row>
        <row r="663">
          <cell r="A663" t="str">
            <v>FRN11G11S-2</v>
          </cell>
          <cell r="B663" t="str">
            <v>GS091424</v>
          </cell>
          <cell r="C663">
            <v>1</v>
          </cell>
          <cell r="D663" t="str">
            <v>GI091767</v>
          </cell>
          <cell r="E663">
            <v>20090420</v>
          </cell>
          <cell r="F663" t="str">
            <v>4450</v>
          </cell>
          <cell r="G663" t="str">
            <v>FUJI ELECTRIC FA SUCURSAL EN ESPA?A</v>
          </cell>
          <cell r="H663" t="str">
            <v>STOCK SALES</v>
          </cell>
          <cell r="I663">
            <v>75</v>
          </cell>
          <cell r="J663" t="str">
            <v>Apr-2009</v>
          </cell>
          <cell r="K663" t="str">
            <v>Apr-2009</v>
          </cell>
          <cell r="L663" t="str">
            <v>GF</v>
          </cell>
          <cell r="M663" t="str">
            <v>INVERTER</v>
          </cell>
          <cell r="N663" t="str">
            <v>PCS</v>
          </cell>
          <cell r="O663">
            <v>76</v>
          </cell>
          <cell r="P663">
            <v>417</v>
          </cell>
          <cell r="Q663" t="str">
            <v>G11</v>
          </cell>
          <cell r="R663">
            <v>0</v>
          </cell>
          <cell r="S663">
            <v>417.30160000000001</v>
          </cell>
          <cell r="T663">
            <v>417.30160000000001</v>
          </cell>
          <cell r="U663">
            <v>1</v>
          </cell>
        </row>
        <row r="664">
          <cell r="A664" t="str">
            <v>FRN11G11S-4EN</v>
          </cell>
          <cell r="B664" t="str">
            <v>GS091347</v>
          </cell>
          <cell r="C664">
            <v>1</v>
          </cell>
          <cell r="D664" t="str">
            <v>GI091679</v>
          </cell>
          <cell r="E664">
            <v>20090414</v>
          </cell>
          <cell r="F664" t="str">
            <v>7412</v>
          </cell>
          <cell r="G664" t="str">
            <v>BOLIN TECHNOLOGIES GMBH</v>
          </cell>
          <cell r="H664" t="str">
            <v>STOCK SALES</v>
          </cell>
          <cell r="I664">
            <v>451</v>
          </cell>
          <cell r="J664" t="str">
            <v>Apr-2009</v>
          </cell>
          <cell r="K664" t="str">
            <v>Apr-2009</v>
          </cell>
          <cell r="L664" t="str">
            <v>GF</v>
          </cell>
          <cell r="M664" t="str">
            <v>INVERTER</v>
          </cell>
          <cell r="N664" t="str">
            <v>PCS</v>
          </cell>
          <cell r="O664">
            <v>453</v>
          </cell>
          <cell r="P664">
            <v>465</v>
          </cell>
          <cell r="Q664" t="str">
            <v>G11</v>
          </cell>
          <cell r="R664">
            <v>0</v>
          </cell>
          <cell r="S664">
            <v>465.3526</v>
          </cell>
          <cell r="T664">
            <v>930.70519999999999</v>
          </cell>
          <cell r="U664">
            <v>2</v>
          </cell>
        </row>
        <row r="665">
          <cell r="A665" t="str">
            <v>FRN11G11S-4EN</v>
          </cell>
          <cell r="B665" t="str">
            <v>GS091349</v>
          </cell>
          <cell r="C665">
            <v>7</v>
          </cell>
          <cell r="D665" t="str">
            <v>GI091681</v>
          </cell>
          <cell r="E665">
            <v>20090415</v>
          </cell>
          <cell r="F665" t="str">
            <v>1148</v>
          </cell>
          <cell r="G665" t="str">
            <v>VERMEIRE TRANSMISSIONS</v>
          </cell>
          <cell r="H665" t="str">
            <v>STOCK SALES</v>
          </cell>
          <cell r="I665">
            <v>445</v>
          </cell>
          <cell r="J665" t="str">
            <v>Apr-2009</v>
          </cell>
          <cell r="K665" t="str">
            <v>Apr-2009</v>
          </cell>
          <cell r="L665" t="str">
            <v>GF</v>
          </cell>
          <cell r="M665" t="str">
            <v>INVERTER</v>
          </cell>
          <cell r="N665" t="str">
            <v>PCS</v>
          </cell>
          <cell r="O665">
            <v>453</v>
          </cell>
          <cell r="P665">
            <v>465</v>
          </cell>
          <cell r="Q665" t="str">
            <v>G11</v>
          </cell>
          <cell r="R665">
            <v>0</v>
          </cell>
          <cell r="S665">
            <v>465.3526</v>
          </cell>
          <cell r="T665">
            <v>2792.1156000000001</v>
          </cell>
          <cell r="U665">
            <v>6</v>
          </cell>
        </row>
        <row r="666">
          <cell r="A666" t="str">
            <v>FRN11G11S-4EN</v>
          </cell>
          <cell r="B666" t="str">
            <v>GS091252</v>
          </cell>
          <cell r="C666">
            <v>5</v>
          </cell>
          <cell r="D666" t="str">
            <v>GI091672</v>
          </cell>
          <cell r="E666">
            <v>20090415</v>
          </cell>
          <cell r="F666" t="str">
            <v>4028</v>
          </cell>
          <cell r="G666" t="str">
            <v>KON-TEK AUTOMATION AND DRIVES</v>
          </cell>
          <cell r="H666" t="str">
            <v>STOCK SALES</v>
          </cell>
          <cell r="I666">
            <v>444</v>
          </cell>
          <cell r="J666" t="str">
            <v>Apr-2009</v>
          </cell>
          <cell r="K666" t="str">
            <v>Apr-2009</v>
          </cell>
          <cell r="L666" t="str">
            <v>GF</v>
          </cell>
          <cell r="M666" t="str">
            <v>INVERTER</v>
          </cell>
          <cell r="N666" t="str">
            <v>PCS</v>
          </cell>
          <cell r="O666">
            <v>453</v>
          </cell>
          <cell r="P666">
            <v>465</v>
          </cell>
          <cell r="Q666" t="str">
            <v>G11</v>
          </cell>
          <cell r="R666">
            <v>0</v>
          </cell>
          <cell r="S666">
            <v>465.3526</v>
          </cell>
          <cell r="T666">
            <v>465.3526</v>
          </cell>
          <cell r="U666">
            <v>1</v>
          </cell>
        </row>
        <row r="667">
          <cell r="A667" t="str">
            <v>FRN11G11S-4EN</v>
          </cell>
          <cell r="B667" t="str">
            <v>GS091412</v>
          </cell>
          <cell r="C667">
            <v>1</v>
          </cell>
          <cell r="D667" t="str">
            <v>GI091753</v>
          </cell>
          <cell r="E667">
            <v>20090417</v>
          </cell>
          <cell r="F667" t="str">
            <v>7095</v>
          </cell>
          <cell r="G667" t="str">
            <v>FUJI ELECTRIC FRANCE S.A.</v>
          </cell>
          <cell r="H667" t="str">
            <v>STOCK SALES</v>
          </cell>
          <cell r="I667">
            <v>443</v>
          </cell>
          <cell r="J667" t="str">
            <v>Apr-2009</v>
          </cell>
          <cell r="K667" t="str">
            <v>Apr-2009</v>
          </cell>
          <cell r="L667" t="str">
            <v>GF</v>
          </cell>
          <cell r="M667" t="str">
            <v>INVERTER</v>
          </cell>
          <cell r="N667" t="str">
            <v>PCS</v>
          </cell>
          <cell r="O667">
            <v>453</v>
          </cell>
          <cell r="P667">
            <v>465</v>
          </cell>
          <cell r="Q667" t="str">
            <v>G11</v>
          </cell>
          <cell r="R667">
            <v>0</v>
          </cell>
          <cell r="S667">
            <v>465.3526</v>
          </cell>
          <cell r="T667">
            <v>465.3526</v>
          </cell>
          <cell r="U667">
            <v>1</v>
          </cell>
        </row>
        <row r="668">
          <cell r="A668" t="str">
            <v>FRN11G11S-4EN</v>
          </cell>
          <cell r="B668" t="str">
            <v>GS080602</v>
          </cell>
          <cell r="C668">
            <v>10</v>
          </cell>
          <cell r="D668" t="str">
            <v>GI091763</v>
          </cell>
          <cell r="E668">
            <v>20090420</v>
          </cell>
          <cell r="F668" t="str">
            <v>4450</v>
          </cell>
          <cell r="G668" t="str">
            <v>FUJI ELECTRIC FA SUCURSAL EN ESPA?A</v>
          </cell>
          <cell r="H668" t="str">
            <v>STOCK SALES</v>
          </cell>
          <cell r="I668">
            <v>342</v>
          </cell>
          <cell r="J668" t="str">
            <v>Apr-2009</v>
          </cell>
          <cell r="K668" t="str">
            <v>Apr-2009</v>
          </cell>
          <cell r="L668" t="str">
            <v>GF</v>
          </cell>
          <cell r="M668" t="str">
            <v>INVERTER</v>
          </cell>
          <cell r="N668" t="str">
            <v>PCS</v>
          </cell>
          <cell r="O668">
            <v>453</v>
          </cell>
          <cell r="P668">
            <v>465</v>
          </cell>
          <cell r="Q668" t="str">
            <v>G11</v>
          </cell>
          <cell r="R668">
            <v>0</v>
          </cell>
          <cell r="S668">
            <v>465.3526</v>
          </cell>
          <cell r="T668">
            <v>47000.6126</v>
          </cell>
          <cell r="U668">
            <v>101</v>
          </cell>
        </row>
        <row r="669">
          <cell r="A669" t="str">
            <v>FRN11G11S-4LE2</v>
          </cell>
          <cell r="B669" t="str">
            <v>GS091336</v>
          </cell>
          <cell r="C669">
            <v>7</v>
          </cell>
          <cell r="D669" t="str">
            <v>GI091665</v>
          </cell>
          <cell r="E669">
            <v>20090410</v>
          </cell>
          <cell r="F669" t="str">
            <v>4380</v>
          </cell>
          <cell r="G669" t="str">
            <v>AMTEK,  SPOL. S R.0.</v>
          </cell>
          <cell r="H669" t="str">
            <v>STOCK SALES</v>
          </cell>
          <cell r="I669">
            <v>16</v>
          </cell>
          <cell r="J669" t="str">
            <v>Apr-2009</v>
          </cell>
          <cell r="K669" t="str">
            <v>Apr-2009</v>
          </cell>
          <cell r="L669" t="str">
            <v>GF</v>
          </cell>
          <cell r="M669" t="str">
            <v>INVERTER</v>
          </cell>
          <cell r="N669" t="str">
            <v>PCS</v>
          </cell>
          <cell r="O669">
            <v>18</v>
          </cell>
          <cell r="P669">
            <v>513</v>
          </cell>
          <cell r="Q669" t="str">
            <v>G11</v>
          </cell>
          <cell r="R669">
            <v>0</v>
          </cell>
          <cell r="S669">
            <v>512.72</v>
          </cell>
          <cell r="T669">
            <v>1025.44</v>
          </cell>
          <cell r="U669">
            <v>2</v>
          </cell>
        </row>
        <row r="670">
          <cell r="A670" t="str">
            <v>FRN18.5G11S-4LE2</v>
          </cell>
          <cell r="B670" t="str">
            <v>GS091500</v>
          </cell>
          <cell r="C670">
            <v>1</v>
          </cell>
          <cell r="D670" t="str">
            <v>GI091882</v>
          </cell>
          <cell r="E670">
            <v>20090428</v>
          </cell>
          <cell r="F670" t="str">
            <v>4450</v>
          </cell>
          <cell r="G670" t="str">
            <v>FUJI ELECTRIC FA SUCURSAL EN ESPA?A</v>
          </cell>
          <cell r="H670" t="str">
            <v>STOCK SALES</v>
          </cell>
          <cell r="I670">
            <v>30</v>
          </cell>
          <cell r="J670" t="str">
            <v>Apr-2009</v>
          </cell>
          <cell r="K670" t="str">
            <v>Apr-2009</v>
          </cell>
          <cell r="L670" t="str">
            <v>GF</v>
          </cell>
          <cell r="M670" t="str">
            <v>INVERTER</v>
          </cell>
          <cell r="N670" t="str">
            <v>PCS</v>
          </cell>
          <cell r="O670">
            <v>31</v>
          </cell>
          <cell r="P670">
            <v>700</v>
          </cell>
          <cell r="Q670" t="str">
            <v>G11</v>
          </cell>
          <cell r="R670">
            <v>0</v>
          </cell>
          <cell r="S670">
            <v>700.32</v>
          </cell>
          <cell r="T670">
            <v>700.32</v>
          </cell>
          <cell r="U670">
            <v>1</v>
          </cell>
        </row>
        <row r="671">
          <cell r="A671" t="str">
            <v>FRN2.2G11S-4EN</v>
          </cell>
          <cell r="B671" t="str">
            <v>GS091283</v>
          </cell>
          <cell r="C671">
            <v>2</v>
          </cell>
          <cell r="D671" t="str">
            <v>GI091578</v>
          </cell>
          <cell r="E671">
            <v>20090406</v>
          </cell>
          <cell r="F671" t="str">
            <v>7274</v>
          </cell>
          <cell r="G671" t="str">
            <v>SAM GMBH</v>
          </cell>
          <cell r="H671" t="str">
            <v>STOCK SALES</v>
          </cell>
          <cell r="I671">
            <v>793</v>
          </cell>
          <cell r="J671" t="str">
            <v>Apr-2009</v>
          </cell>
          <cell r="K671" t="str">
            <v>Apr-2009</v>
          </cell>
          <cell r="L671" t="str">
            <v>GF</v>
          </cell>
          <cell r="M671" t="str">
            <v>INVERTER</v>
          </cell>
          <cell r="N671" t="str">
            <v>PCS</v>
          </cell>
          <cell r="O671">
            <v>794</v>
          </cell>
          <cell r="P671">
            <v>215</v>
          </cell>
          <cell r="Q671" t="str">
            <v>G11</v>
          </cell>
          <cell r="R671">
            <v>0</v>
          </cell>
          <cell r="S671">
            <v>215.334</v>
          </cell>
          <cell r="T671">
            <v>215.334</v>
          </cell>
          <cell r="U671">
            <v>1</v>
          </cell>
        </row>
        <row r="672">
          <cell r="A672" t="str">
            <v>FRN2.2G11S-4EN</v>
          </cell>
          <cell r="B672" t="str">
            <v>GS091247</v>
          </cell>
          <cell r="C672">
            <v>17</v>
          </cell>
          <cell r="D672" t="str">
            <v>GI091594</v>
          </cell>
          <cell r="E672">
            <v>20090407</v>
          </cell>
          <cell r="F672" t="str">
            <v>4080</v>
          </cell>
          <cell r="G672" t="str">
            <v>SIDE SERVICIO INDUSTRIAL DE ELECTRONICA SA</v>
          </cell>
          <cell r="H672" t="str">
            <v>STOCK SALES</v>
          </cell>
          <cell r="I672">
            <v>788</v>
          </cell>
          <cell r="J672" t="str">
            <v>Apr-2009</v>
          </cell>
          <cell r="K672" t="str">
            <v>Apr-2009</v>
          </cell>
          <cell r="L672" t="str">
            <v>GF</v>
          </cell>
          <cell r="M672" t="str">
            <v>INVERTER</v>
          </cell>
          <cell r="N672" t="str">
            <v>PCS</v>
          </cell>
          <cell r="O672">
            <v>794</v>
          </cell>
          <cell r="P672">
            <v>215</v>
          </cell>
          <cell r="Q672" t="str">
            <v>G11</v>
          </cell>
          <cell r="R672">
            <v>0</v>
          </cell>
          <cell r="S672">
            <v>215.334</v>
          </cell>
          <cell r="T672">
            <v>1076.67</v>
          </cell>
          <cell r="U672">
            <v>5</v>
          </cell>
        </row>
        <row r="673">
          <cell r="A673" t="str">
            <v>FRN2.2G11S-4EN</v>
          </cell>
          <cell r="B673" t="str">
            <v>GS091349</v>
          </cell>
          <cell r="C673">
            <v>5</v>
          </cell>
          <cell r="D673" t="str">
            <v>GI091681</v>
          </cell>
          <cell r="E673">
            <v>20090415</v>
          </cell>
          <cell r="F673" t="str">
            <v>1148</v>
          </cell>
          <cell r="G673" t="str">
            <v>VERMEIRE TRANSMISSIONS</v>
          </cell>
          <cell r="H673" t="str">
            <v>STOCK SALES</v>
          </cell>
          <cell r="I673">
            <v>785</v>
          </cell>
          <cell r="J673" t="str">
            <v>Apr-2009</v>
          </cell>
          <cell r="K673" t="str">
            <v>Apr-2009</v>
          </cell>
          <cell r="L673" t="str">
            <v>GF</v>
          </cell>
          <cell r="M673" t="str">
            <v>INVERTER</v>
          </cell>
          <cell r="N673" t="str">
            <v>PCS</v>
          </cell>
          <cell r="O673">
            <v>794</v>
          </cell>
          <cell r="P673">
            <v>215</v>
          </cell>
          <cell r="Q673" t="str">
            <v>G11</v>
          </cell>
          <cell r="R673">
            <v>0</v>
          </cell>
          <cell r="S673">
            <v>215.334</v>
          </cell>
          <cell r="T673">
            <v>646.00199999999995</v>
          </cell>
          <cell r="U673">
            <v>3</v>
          </cell>
        </row>
        <row r="674">
          <cell r="A674" t="str">
            <v>FRN2.2G11S-4EN</v>
          </cell>
          <cell r="B674" t="str">
            <v>GS091363</v>
          </cell>
          <cell r="C674">
            <v>9</v>
          </cell>
          <cell r="D674" t="str">
            <v>GI091694</v>
          </cell>
          <cell r="E674">
            <v>20090415</v>
          </cell>
          <cell r="F674" t="str">
            <v>1301</v>
          </cell>
          <cell r="G674" t="str">
            <v>MVR - MOTORI, VENTILATORI, RIDUTTORI S.R.L.</v>
          </cell>
          <cell r="H674" t="str">
            <v>STOCK SALES</v>
          </cell>
          <cell r="I674">
            <v>780</v>
          </cell>
          <cell r="J674" t="str">
            <v>Apr-2009</v>
          </cell>
          <cell r="K674" t="str">
            <v>Apr-2009</v>
          </cell>
          <cell r="L674" t="str">
            <v>GF</v>
          </cell>
          <cell r="M674" t="str">
            <v>INVERTER</v>
          </cell>
          <cell r="N674" t="str">
            <v>PCS</v>
          </cell>
          <cell r="O674">
            <v>794</v>
          </cell>
          <cell r="P674">
            <v>215</v>
          </cell>
          <cell r="Q674" t="str">
            <v>G11</v>
          </cell>
          <cell r="R674">
            <v>0</v>
          </cell>
          <cell r="S674">
            <v>215.334</v>
          </cell>
          <cell r="T674">
            <v>1076.67</v>
          </cell>
          <cell r="U674">
            <v>5</v>
          </cell>
        </row>
        <row r="675">
          <cell r="A675" t="str">
            <v>FRN2.2G11S-4EN</v>
          </cell>
          <cell r="B675" t="str">
            <v>GS091166</v>
          </cell>
          <cell r="C675">
            <v>15</v>
          </cell>
          <cell r="D675" t="str">
            <v>GI091742</v>
          </cell>
          <cell r="E675">
            <v>20090417</v>
          </cell>
          <cell r="F675" t="str">
            <v>7275</v>
          </cell>
          <cell r="G675" t="str">
            <v>ALPHA GROUP</v>
          </cell>
          <cell r="H675" t="str">
            <v>STOCK SALES</v>
          </cell>
          <cell r="I675">
            <v>779</v>
          </cell>
          <cell r="J675" t="str">
            <v>Apr-2009</v>
          </cell>
          <cell r="K675" t="str">
            <v>Apr-2009</v>
          </cell>
          <cell r="L675" t="str">
            <v>GF</v>
          </cell>
          <cell r="M675" t="str">
            <v>INVERTER</v>
          </cell>
          <cell r="N675" t="str">
            <v>PCS</v>
          </cell>
          <cell r="O675">
            <v>794</v>
          </cell>
          <cell r="P675">
            <v>215</v>
          </cell>
          <cell r="Q675" t="str">
            <v>G11</v>
          </cell>
          <cell r="R675">
            <v>0</v>
          </cell>
          <cell r="S675">
            <v>215.334</v>
          </cell>
          <cell r="T675">
            <v>215.334</v>
          </cell>
          <cell r="U675">
            <v>1</v>
          </cell>
        </row>
        <row r="676">
          <cell r="A676" t="str">
            <v>FRN2.2G11S-4EN</v>
          </cell>
          <cell r="B676" t="str">
            <v>GS091407</v>
          </cell>
          <cell r="C676">
            <v>2</v>
          </cell>
          <cell r="D676" t="str">
            <v>GI091748</v>
          </cell>
          <cell r="E676">
            <v>20090420</v>
          </cell>
          <cell r="F676" t="str">
            <v>7274</v>
          </cell>
          <cell r="G676" t="str">
            <v>SAM GMBH</v>
          </cell>
          <cell r="H676" t="str">
            <v>STOCK SALES</v>
          </cell>
          <cell r="I676">
            <v>774</v>
          </cell>
          <cell r="J676" t="str">
            <v>Apr-2009</v>
          </cell>
          <cell r="K676" t="str">
            <v>Apr-2009</v>
          </cell>
          <cell r="L676" t="str">
            <v>GF</v>
          </cell>
          <cell r="M676" t="str">
            <v>INVERTER</v>
          </cell>
          <cell r="N676" t="str">
            <v>PCS</v>
          </cell>
          <cell r="O676">
            <v>794</v>
          </cell>
          <cell r="P676">
            <v>215</v>
          </cell>
          <cell r="Q676" t="str">
            <v>G11</v>
          </cell>
          <cell r="R676">
            <v>0</v>
          </cell>
          <cell r="S676">
            <v>215.334</v>
          </cell>
          <cell r="T676">
            <v>1076.67</v>
          </cell>
          <cell r="U676">
            <v>5</v>
          </cell>
        </row>
        <row r="677">
          <cell r="A677" t="str">
            <v>FRN2.2G11S-4EN</v>
          </cell>
          <cell r="B677" t="str">
            <v>GS091454</v>
          </cell>
          <cell r="C677">
            <v>1</v>
          </cell>
          <cell r="D677" t="str">
            <v>GI091889</v>
          </cell>
          <cell r="E677">
            <v>20090428</v>
          </cell>
          <cell r="F677" t="str">
            <v>4450</v>
          </cell>
          <cell r="G677" t="str">
            <v>FUJI ELECTRIC FA SUCURSAL EN ESPA?A</v>
          </cell>
          <cell r="H677" t="str">
            <v>STOCK SALES</v>
          </cell>
          <cell r="I677">
            <v>749</v>
          </cell>
          <cell r="J677" t="str">
            <v>Apr-2009</v>
          </cell>
          <cell r="K677" t="str">
            <v>Apr-2009</v>
          </cell>
          <cell r="L677" t="str">
            <v>GF</v>
          </cell>
          <cell r="M677" t="str">
            <v>INVERTER</v>
          </cell>
          <cell r="N677" t="str">
            <v>PCS</v>
          </cell>
          <cell r="O677">
            <v>794</v>
          </cell>
          <cell r="P677">
            <v>215</v>
          </cell>
          <cell r="Q677" t="str">
            <v>G11</v>
          </cell>
          <cell r="R677">
            <v>0</v>
          </cell>
          <cell r="S677">
            <v>215.334</v>
          </cell>
          <cell r="T677">
            <v>5383.35</v>
          </cell>
          <cell r="U677">
            <v>25</v>
          </cell>
        </row>
        <row r="678">
          <cell r="A678" t="str">
            <v>FRN2.2G11S-4EN</v>
          </cell>
          <cell r="B678" t="str">
            <v>GS082857</v>
          </cell>
          <cell r="C678">
            <v>36</v>
          </cell>
          <cell r="D678" t="str">
            <v>GI091929</v>
          </cell>
          <cell r="E678">
            <v>20090429</v>
          </cell>
          <cell r="F678" t="str">
            <v>7282</v>
          </cell>
          <cell r="G678" t="str">
            <v>IES INVERT ELECTRIC SYSTEMS LTD.</v>
          </cell>
          <cell r="H678" t="str">
            <v>STOCK SALES</v>
          </cell>
          <cell r="I678">
            <v>748</v>
          </cell>
          <cell r="J678" t="str">
            <v>Apr-2009</v>
          </cell>
          <cell r="K678" t="str">
            <v>Apr-2009</v>
          </cell>
          <cell r="L678" t="str">
            <v>GF</v>
          </cell>
          <cell r="M678" t="str">
            <v>INVERTER</v>
          </cell>
          <cell r="N678" t="str">
            <v>PCS</v>
          </cell>
          <cell r="O678">
            <v>794</v>
          </cell>
          <cell r="P678">
            <v>215</v>
          </cell>
          <cell r="Q678" t="str">
            <v>G11</v>
          </cell>
          <cell r="R678">
            <v>0</v>
          </cell>
          <cell r="S678">
            <v>215.334</v>
          </cell>
          <cell r="T678">
            <v>215.334</v>
          </cell>
          <cell r="U678">
            <v>1</v>
          </cell>
        </row>
        <row r="679">
          <cell r="A679" t="str">
            <v>FRN220G11S-4EN</v>
          </cell>
          <cell r="B679" t="str">
            <v>GS091227</v>
          </cell>
          <cell r="C679">
            <v>1</v>
          </cell>
          <cell r="D679" t="str">
            <v>GI091528</v>
          </cell>
          <cell r="E679">
            <v>20090401</v>
          </cell>
          <cell r="F679" t="str">
            <v>1707</v>
          </cell>
          <cell r="G679" t="str">
            <v>IMO PRECISION CONTROL LTD</v>
          </cell>
          <cell r="H679" t="str">
            <v>STOCK SALES</v>
          </cell>
          <cell r="I679">
            <v>1</v>
          </cell>
          <cell r="J679" t="str">
            <v>Apr-2009</v>
          </cell>
          <cell r="K679" t="str">
            <v>Apr-2009</v>
          </cell>
          <cell r="L679" t="str">
            <v>GF</v>
          </cell>
          <cell r="M679" t="str">
            <v>INVERTER</v>
          </cell>
          <cell r="N679" t="str">
            <v>PCS</v>
          </cell>
          <cell r="O679">
            <v>2</v>
          </cell>
          <cell r="P679">
            <v>5744</v>
          </cell>
          <cell r="Q679" t="str">
            <v>G11</v>
          </cell>
          <cell r="R679">
            <v>0</v>
          </cell>
          <cell r="S679">
            <v>5743.8900999999996</v>
          </cell>
          <cell r="T679">
            <v>5743.8900999999996</v>
          </cell>
          <cell r="U679">
            <v>1</v>
          </cell>
        </row>
        <row r="680">
          <cell r="A680" t="str">
            <v>FRN220G11S-4EN</v>
          </cell>
          <cell r="B680" t="str">
            <v>GS091285</v>
          </cell>
          <cell r="C680">
            <v>1</v>
          </cell>
          <cell r="D680" t="str">
            <v>GI091579</v>
          </cell>
          <cell r="E680">
            <v>20090406</v>
          </cell>
          <cell r="F680" t="str">
            <v>1301</v>
          </cell>
          <cell r="G680" t="str">
            <v>MVR - MOTORI, VENTILATORI, RIDUTTORI S.R.L.</v>
          </cell>
          <cell r="H680" t="str">
            <v>STOCK SALES</v>
          </cell>
          <cell r="I680">
            <v>0</v>
          </cell>
          <cell r="J680" t="str">
            <v>Apr-2009</v>
          </cell>
          <cell r="K680" t="str">
            <v>Apr-2009</v>
          </cell>
          <cell r="L680" t="str">
            <v>GF</v>
          </cell>
          <cell r="M680" t="str">
            <v>INVERTER</v>
          </cell>
          <cell r="N680" t="str">
            <v>PCS</v>
          </cell>
          <cell r="O680">
            <v>2</v>
          </cell>
          <cell r="P680">
            <v>5744</v>
          </cell>
          <cell r="Q680" t="str">
            <v>G11</v>
          </cell>
          <cell r="R680">
            <v>0</v>
          </cell>
          <cell r="S680">
            <v>5743.8900999999996</v>
          </cell>
          <cell r="T680">
            <v>5743.8900999999996</v>
          </cell>
          <cell r="U680">
            <v>1</v>
          </cell>
        </row>
        <row r="681">
          <cell r="A681" t="str">
            <v>FRN22G11S-4EN</v>
          </cell>
          <cell r="B681" t="str">
            <v>GS080572</v>
          </cell>
          <cell r="C681">
            <v>12</v>
          </cell>
          <cell r="D681" t="str">
            <v>GI091496</v>
          </cell>
          <cell r="E681">
            <v>20090401</v>
          </cell>
          <cell r="F681" t="str">
            <v>7282</v>
          </cell>
          <cell r="G681" t="str">
            <v>IES INVERT ELECTRIC SYSTEMS LTD.</v>
          </cell>
          <cell r="H681" t="str">
            <v>STOCK SALES</v>
          </cell>
          <cell r="I681">
            <v>221</v>
          </cell>
          <cell r="J681" t="str">
            <v>Apr-2009</v>
          </cell>
          <cell r="K681" t="str">
            <v>Apr-2009</v>
          </cell>
          <cell r="L681" t="str">
            <v>GF</v>
          </cell>
          <cell r="M681" t="str">
            <v>INVERTER</v>
          </cell>
          <cell r="N681" t="str">
            <v>PCS</v>
          </cell>
          <cell r="O681">
            <v>222</v>
          </cell>
          <cell r="P681">
            <v>822</v>
          </cell>
          <cell r="Q681" t="str">
            <v>G11</v>
          </cell>
          <cell r="R681">
            <v>0</v>
          </cell>
          <cell r="S681">
            <v>822.48339999999996</v>
          </cell>
          <cell r="T681">
            <v>822.48339999999996</v>
          </cell>
          <cell r="U681">
            <v>1</v>
          </cell>
        </row>
        <row r="682">
          <cell r="A682" t="str">
            <v>FRN22G11S-4EN</v>
          </cell>
          <cell r="B682" t="str">
            <v>GS091218</v>
          </cell>
          <cell r="C682">
            <v>3</v>
          </cell>
          <cell r="D682" t="str">
            <v>GI091541</v>
          </cell>
          <cell r="E682">
            <v>20090402</v>
          </cell>
          <cell r="F682" t="str">
            <v>7489</v>
          </cell>
          <cell r="G682" t="str">
            <v>ALPHA MOTION S. A.</v>
          </cell>
          <cell r="H682" t="str">
            <v>STOCK SALES</v>
          </cell>
          <cell r="I682">
            <v>219</v>
          </cell>
          <cell r="J682" t="str">
            <v>Apr-2009</v>
          </cell>
          <cell r="K682" t="str">
            <v>Apr-2009</v>
          </cell>
          <cell r="L682" t="str">
            <v>GF</v>
          </cell>
          <cell r="M682" t="str">
            <v>INVERTER</v>
          </cell>
          <cell r="N682" t="str">
            <v>PCS</v>
          </cell>
          <cell r="O682">
            <v>222</v>
          </cell>
          <cell r="P682">
            <v>822</v>
          </cell>
          <cell r="Q682" t="str">
            <v>G11</v>
          </cell>
          <cell r="R682">
            <v>0</v>
          </cell>
          <cell r="S682">
            <v>822.48339999999996</v>
          </cell>
          <cell r="T682">
            <v>1644.9667999999999</v>
          </cell>
          <cell r="U682">
            <v>2</v>
          </cell>
        </row>
        <row r="683">
          <cell r="A683" t="str">
            <v>FRN22G11S-4EN</v>
          </cell>
          <cell r="B683" t="str">
            <v>GS091291</v>
          </cell>
          <cell r="C683">
            <v>1</v>
          </cell>
          <cell r="D683" t="str">
            <v>GI091606</v>
          </cell>
          <cell r="E683">
            <v>20090407</v>
          </cell>
          <cell r="F683" t="str">
            <v>7147</v>
          </cell>
          <cell r="G683" t="str">
            <v>GTS MBH</v>
          </cell>
          <cell r="H683" t="str">
            <v>STOCK SALES</v>
          </cell>
          <cell r="I683">
            <v>218</v>
          </cell>
          <cell r="J683" t="str">
            <v>Apr-2009</v>
          </cell>
          <cell r="K683" t="str">
            <v>Apr-2009</v>
          </cell>
          <cell r="L683" t="str">
            <v>GF</v>
          </cell>
          <cell r="M683" t="str">
            <v>INVERTER</v>
          </cell>
          <cell r="N683" t="str">
            <v>PCS</v>
          </cell>
          <cell r="O683">
            <v>222</v>
          </cell>
          <cell r="P683">
            <v>822</v>
          </cell>
          <cell r="Q683" t="str">
            <v>G11</v>
          </cell>
          <cell r="R683">
            <v>0</v>
          </cell>
          <cell r="S683">
            <v>822.48339999999996</v>
          </cell>
          <cell r="T683">
            <v>822.48339999999996</v>
          </cell>
          <cell r="U683">
            <v>1</v>
          </cell>
        </row>
        <row r="684">
          <cell r="A684" t="str">
            <v>FRN4.0G11S-4EN</v>
          </cell>
          <cell r="B684" t="str">
            <v>GS091247</v>
          </cell>
          <cell r="C684">
            <v>18</v>
          </cell>
          <cell r="D684" t="str">
            <v>GI091594</v>
          </cell>
          <cell r="E684">
            <v>20090407</v>
          </cell>
          <cell r="F684" t="str">
            <v>4080</v>
          </cell>
          <cell r="G684" t="str">
            <v>SIDE SERVICIO INDUSTRIAL DE ELECTRONICA SA</v>
          </cell>
          <cell r="H684" t="str">
            <v>STOCK SALES</v>
          </cell>
          <cell r="I684">
            <v>193</v>
          </cell>
          <cell r="J684" t="str">
            <v>Apr-2009</v>
          </cell>
          <cell r="K684" t="str">
            <v>Apr-2009</v>
          </cell>
          <cell r="L684" t="str">
            <v>GF</v>
          </cell>
          <cell r="M684" t="str">
            <v>INVERTER</v>
          </cell>
          <cell r="N684" t="str">
            <v>PCS</v>
          </cell>
          <cell r="O684">
            <v>203</v>
          </cell>
          <cell r="P684">
            <v>258</v>
          </cell>
          <cell r="Q684" t="str">
            <v>G11</v>
          </cell>
          <cell r="R684">
            <v>0</v>
          </cell>
          <cell r="S684">
            <v>258.08569999999997</v>
          </cell>
          <cell r="T684">
            <v>2580.857</v>
          </cell>
          <cell r="U684">
            <v>10</v>
          </cell>
        </row>
        <row r="685">
          <cell r="A685" t="str">
            <v>FRN4.0G11S-4EN</v>
          </cell>
          <cell r="B685" t="str">
            <v>GS091354</v>
          </cell>
          <cell r="C685">
            <v>3</v>
          </cell>
          <cell r="D685" t="str">
            <v>GI091688</v>
          </cell>
          <cell r="E685">
            <v>20090414</v>
          </cell>
          <cell r="F685" t="str">
            <v>7274</v>
          </cell>
          <cell r="G685" t="str">
            <v>SAM GMBH</v>
          </cell>
          <cell r="H685" t="str">
            <v>STOCK SALES</v>
          </cell>
          <cell r="I685">
            <v>183</v>
          </cell>
          <cell r="J685" t="str">
            <v>Apr-2009</v>
          </cell>
          <cell r="K685" t="str">
            <v>Apr-2009</v>
          </cell>
          <cell r="L685" t="str">
            <v>GF</v>
          </cell>
          <cell r="M685" t="str">
            <v>INVERTER</v>
          </cell>
          <cell r="N685" t="str">
            <v>PCS</v>
          </cell>
          <cell r="O685">
            <v>203</v>
          </cell>
          <cell r="P685">
            <v>258</v>
          </cell>
          <cell r="Q685" t="str">
            <v>G11</v>
          </cell>
          <cell r="R685">
            <v>0</v>
          </cell>
          <cell r="S685">
            <v>258.08569999999997</v>
          </cell>
          <cell r="T685">
            <v>2580.857</v>
          </cell>
          <cell r="U685">
            <v>10</v>
          </cell>
        </row>
        <row r="686">
          <cell r="A686" t="str">
            <v>FRN4.0G11S-4EN</v>
          </cell>
          <cell r="B686" t="str">
            <v>GS091252</v>
          </cell>
          <cell r="C686">
            <v>7</v>
          </cell>
          <cell r="D686" t="str">
            <v>GI091672</v>
          </cell>
          <cell r="E686">
            <v>20090415</v>
          </cell>
          <cell r="F686" t="str">
            <v>4028</v>
          </cell>
          <cell r="G686" t="str">
            <v>KON-TEK AUTOMATION AND DRIVES</v>
          </cell>
          <cell r="H686" t="str">
            <v>STOCK SALES</v>
          </cell>
          <cell r="I686">
            <v>182</v>
          </cell>
          <cell r="J686" t="str">
            <v>Apr-2009</v>
          </cell>
          <cell r="K686" t="str">
            <v>Apr-2009</v>
          </cell>
          <cell r="L686" t="str">
            <v>GF</v>
          </cell>
          <cell r="M686" t="str">
            <v>INVERTER</v>
          </cell>
          <cell r="N686" t="str">
            <v>PCS</v>
          </cell>
          <cell r="O686">
            <v>203</v>
          </cell>
          <cell r="P686">
            <v>258</v>
          </cell>
          <cell r="Q686" t="str">
            <v>G11</v>
          </cell>
          <cell r="R686">
            <v>0</v>
          </cell>
          <cell r="S686">
            <v>258.08569999999997</v>
          </cell>
          <cell r="T686">
            <v>258.08569999999997</v>
          </cell>
          <cell r="U686">
            <v>1</v>
          </cell>
        </row>
        <row r="687">
          <cell r="A687" t="str">
            <v>FRN4.0G11S-4EN</v>
          </cell>
          <cell r="B687" t="str">
            <v>GS091407</v>
          </cell>
          <cell r="C687">
            <v>3</v>
          </cell>
          <cell r="D687" t="str">
            <v>GI091748</v>
          </cell>
          <cell r="E687">
            <v>20090420</v>
          </cell>
          <cell r="F687" t="str">
            <v>7274</v>
          </cell>
          <cell r="G687" t="str">
            <v>SAM GMBH</v>
          </cell>
          <cell r="H687" t="str">
            <v>STOCK SALES</v>
          </cell>
          <cell r="I687">
            <v>180</v>
          </cell>
          <cell r="J687" t="str">
            <v>Apr-2009</v>
          </cell>
          <cell r="K687" t="str">
            <v>Apr-2009</v>
          </cell>
          <cell r="L687" t="str">
            <v>GF</v>
          </cell>
          <cell r="M687" t="str">
            <v>INVERTER</v>
          </cell>
          <cell r="N687" t="str">
            <v>PCS</v>
          </cell>
          <cell r="O687">
            <v>203</v>
          </cell>
          <cell r="P687">
            <v>258</v>
          </cell>
          <cell r="Q687" t="str">
            <v>G11</v>
          </cell>
          <cell r="R687">
            <v>0</v>
          </cell>
          <cell r="S687">
            <v>258.08569999999997</v>
          </cell>
          <cell r="T687">
            <v>516.17139999999995</v>
          </cell>
          <cell r="U687">
            <v>2</v>
          </cell>
        </row>
        <row r="688">
          <cell r="A688" t="str">
            <v>FRN4.0G11S-4EN</v>
          </cell>
          <cell r="B688" t="str">
            <v>GS091419</v>
          </cell>
          <cell r="C688">
            <v>3</v>
          </cell>
          <cell r="D688" t="str">
            <v>GI091756</v>
          </cell>
          <cell r="E688">
            <v>20090420</v>
          </cell>
          <cell r="F688" t="str">
            <v>1148</v>
          </cell>
          <cell r="G688" t="str">
            <v>VERMEIRE TRANSMISSIONS</v>
          </cell>
          <cell r="H688" t="str">
            <v>STOCK SALES</v>
          </cell>
          <cell r="I688">
            <v>175</v>
          </cell>
          <cell r="J688" t="str">
            <v>Apr-2009</v>
          </cell>
          <cell r="K688" t="str">
            <v>Apr-2009</v>
          </cell>
          <cell r="L688" t="str">
            <v>GF</v>
          </cell>
          <cell r="M688" t="str">
            <v>INVERTER</v>
          </cell>
          <cell r="N688" t="str">
            <v>PCS</v>
          </cell>
          <cell r="O688">
            <v>203</v>
          </cell>
          <cell r="P688">
            <v>258</v>
          </cell>
          <cell r="Q688" t="str">
            <v>G11</v>
          </cell>
          <cell r="R688">
            <v>0</v>
          </cell>
          <cell r="S688">
            <v>258.08569999999997</v>
          </cell>
          <cell r="T688">
            <v>1290.4285</v>
          </cell>
          <cell r="U688">
            <v>5</v>
          </cell>
        </row>
        <row r="689">
          <cell r="A689" t="str">
            <v>FRN4.0G11S-4EN</v>
          </cell>
          <cell r="B689" t="str">
            <v>GS090594</v>
          </cell>
          <cell r="C689">
            <v>32</v>
          </cell>
          <cell r="D689" t="str">
            <v>GI091814</v>
          </cell>
          <cell r="E689">
            <v>20090421</v>
          </cell>
          <cell r="F689" t="str">
            <v>7038</v>
          </cell>
          <cell r="G689" t="str">
            <v>JAECKEL ELEKTRONIK GMBH</v>
          </cell>
          <cell r="H689" t="str">
            <v>STOCK SALES</v>
          </cell>
          <cell r="I689">
            <v>174</v>
          </cell>
          <cell r="J689" t="str">
            <v>Apr-2009</v>
          </cell>
          <cell r="K689" t="str">
            <v>Apr-2009</v>
          </cell>
          <cell r="L689" t="str">
            <v>GF</v>
          </cell>
          <cell r="M689" t="str">
            <v>INVERTER</v>
          </cell>
          <cell r="N689" t="str">
            <v>PCS</v>
          </cell>
          <cell r="O689">
            <v>203</v>
          </cell>
          <cell r="P689">
            <v>258</v>
          </cell>
          <cell r="Q689" t="str">
            <v>G11</v>
          </cell>
          <cell r="R689">
            <v>0</v>
          </cell>
          <cell r="S689">
            <v>258.08569999999997</v>
          </cell>
          <cell r="T689">
            <v>258.08569999999997</v>
          </cell>
          <cell r="U689">
            <v>1</v>
          </cell>
        </row>
        <row r="690">
          <cell r="A690" t="str">
            <v>FRN4.0G11S-4EN</v>
          </cell>
          <cell r="B690" t="str">
            <v>GS091474</v>
          </cell>
          <cell r="C690">
            <v>1</v>
          </cell>
          <cell r="D690" t="str">
            <v>GI091827</v>
          </cell>
          <cell r="E690">
            <v>20090422</v>
          </cell>
          <cell r="F690" t="str">
            <v>7095</v>
          </cell>
          <cell r="G690" t="str">
            <v>FUJI ELECTRIC FRANCE S.A.</v>
          </cell>
          <cell r="H690" t="str">
            <v>STOCK SALES</v>
          </cell>
          <cell r="I690">
            <v>173</v>
          </cell>
          <cell r="J690" t="str">
            <v>Apr-2009</v>
          </cell>
          <cell r="K690" t="str">
            <v>Apr-2009</v>
          </cell>
          <cell r="L690" t="str">
            <v>GF</v>
          </cell>
          <cell r="M690" t="str">
            <v>INVERTER</v>
          </cell>
          <cell r="N690" t="str">
            <v>PCS</v>
          </cell>
          <cell r="O690">
            <v>203</v>
          </cell>
          <cell r="P690">
            <v>258</v>
          </cell>
          <cell r="Q690" t="str">
            <v>G11</v>
          </cell>
          <cell r="R690">
            <v>0</v>
          </cell>
          <cell r="S690">
            <v>258.08569999999997</v>
          </cell>
          <cell r="T690">
            <v>258.08569999999997</v>
          </cell>
          <cell r="U690">
            <v>1</v>
          </cell>
        </row>
        <row r="691">
          <cell r="A691" t="str">
            <v>FRN4.0G11S-4EN</v>
          </cell>
          <cell r="B691" t="str">
            <v>GS091479</v>
          </cell>
          <cell r="C691">
            <v>2</v>
          </cell>
          <cell r="D691" t="str">
            <v>GI091831</v>
          </cell>
          <cell r="E691">
            <v>20090423</v>
          </cell>
          <cell r="F691" t="str">
            <v>7274</v>
          </cell>
          <cell r="G691" t="str">
            <v>SAM GMBH</v>
          </cell>
          <cell r="H691" t="str">
            <v>STOCK SALES</v>
          </cell>
          <cell r="I691">
            <v>169</v>
          </cell>
          <cell r="J691" t="str">
            <v>Apr-2009</v>
          </cell>
          <cell r="K691" t="str">
            <v>Apr-2009</v>
          </cell>
          <cell r="L691" t="str">
            <v>GF</v>
          </cell>
          <cell r="M691" t="str">
            <v>INVERTER</v>
          </cell>
          <cell r="N691" t="str">
            <v>PCS</v>
          </cell>
          <cell r="O691">
            <v>203</v>
          </cell>
          <cell r="P691">
            <v>258</v>
          </cell>
          <cell r="Q691" t="str">
            <v>G11</v>
          </cell>
          <cell r="R691">
            <v>0</v>
          </cell>
          <cell r="S691">
            <v>258.08569999999997</v>
          </cell>
          <cell r="T691">
            <v>1032.3427999999999</v>
          </cell>
          <cell r="U691">
            <v>4</v>
          </cell>
        </row>
        <row r="692">
          <cell r="A692" t="str">
            <v>FRN4.0LM1S-4EA</v>
          </cell>
          <cell r="B692" t="str">
            <v>GS074321</v>
          </cell>
          <cell r="C692">
            <v>4</v>
          </cell>
          <cell r="D692" t="str">
            <v>GI091568</v>
          </cell>
          <cell r="E692">
            <v>20090403</v>
          </cell>
          <cell r="F692" t="str">
            <v>4450</v>
          </cell>
          <cell r="G692" t="str">
            <v>FUJI ELECTRIC FA SUCURSAL EN ESPA?A</v>
          </cell>
          <cell r="H692" t="str">
            <v>STOCK SALES</v>
          </cell>
          <cell r="I692">
            <v>178</v>
          </cell>
          <cell r="J692" t="str">
            <v>Apr-2009</v>
          </cell>
          <cell r="K692" t="str">
            <v>Apr-2009</v>
          </cell>
          <cell r="L692" t="str">
            <v>GF</v>
          </cell>
          <cell r="M692" t="str">
            <v>INVERTER</v>
          </cell>
          <cell r="N692" t="str">
            <v>PCS</v>
          </cell>
          <cell r="O692">
            <v>278</v>
          </cell>
          <cell r="P692">
            <v>312</v>
          </cell>
          <cell r="Q692" t="str">
            <v>G11</v>
          </cell>
          <cell r="R692">
            <v>0</v>
          </cell>
          <cell r="S692">
            <v>312.13959999999997</v>
          </cell>
          <cell r="T692">
            <v>31213.96</v>
          </cell>
          <cell r="U692">
            <v>100</v>
          </cell>
        </row>
        <row r="693">
          <cell r="A693" t="str">
            <v>FRN4.0LM1S-4EA</v>
          </cell>
          <cell r="B693" t="str">
            <v>GS091281</v>
          </cell>
          <cell r="C693">
            <v>3</v>
          </cell>
          <cell r="D693" t="str">
            <v>GI091576</v>
          </cell>
          <cell r="E693">
            <v>20090406</v>
          </cell>
          <cell r="F693" t="str">
            <v>7489</v>
          </cell>
          <cell r="G693" t="str">
            <v>ALPHA MOTION S. A.</v>
          </cell>
          <cell r="H693" t="str">
            <v>STOCK SALES</v>
          </cell>
          <cell r="I693">
            <v>153</v>
          </cell>
          <cell r="J693" t="str">
            <v>Apr-2009</v>
          </cell>
          <cell r="K693" t="str">
            <v>Apr-2009</v>
          </cell>
          <cell r="L693" t="str">
            <v>GF</v>
          </cell>
          <cell r="M693" t="str">
            <v>INVERTER</v>
          </cell>
          <cell r="N693" t="str">
            <v>PCS</v>
          </cell>
          <cell r="O693">
            <v>278</v>
          </cell>
          <cell r="P693">
            <v>312</v>
          </cell>
          <cell r="Q693" t="str">
            <v>G11</v>
          </cell>
          <cell r="R693">
            <v>0</v>
          </cell>
          <cell r="S693">
            <v>312.13959999999997</v>
          </cell>
          <cell r="T693">
            <v>7803.49</v>
          </cell>
          <cell r="U693">
            <v>25</v>
          </cell>
        </row>
        <row r="694">
          <cell r="A694" t="str">
            <v>FRN4.0LM1S-4EA</v>
          </cell>
          <cell r="B694" t="str">
            <v>GS091315</v>
          </cell>
          <cell r="C694">
            <v>1</v>
          </cell>
          <cell r="D694" t="str">
            <v>GI091641</v>
          </cell>
          <cell r="E694">
            <v>20090409</v>
          </cell>
          <cell r="F694" t="str">
            <v>7992</v>
          </cell>
          <cell r="G694" t="str">
            <v>JOHANN SCHUM AUFZUGTECHNIK GMBH</v>
          </cell>
          <cell r="H694" t="str">
            <v>STOCK SALES</v>
          </cell>
          <cell r="I694">
            <v>151</v>
          </cell>
          <cell r="J694" t="str">
            <v>Apr-2009</v>
          </cell>
          <cell r="K694" t="str">
            <v>Apr-2009</v>
          </cell>
          <cell r="L694" t="str">
            <v>GF</v>
          </cell>
          <cell r="M694" t="str">
            <v>INVERTER</v>
          </cell>
          <cell r="N694" t="str">
            <v>PCS</v>
          </cell>
          <cell r="O694">
            <v>278</v>
          </cell>
          <cell r="P694">
            <v>312</v>
          </cell>
          <cell r="Q694" t="str">
            <v>G11</v>
          </cell>
          <cell r="R694">
            <v>0</v>
          </cell>
          <cell r="S694">
            <v>312.13959999999997</v>
          </cell>
          <cell r="T694">
            <v>624.27919999999995</v>
          </cell>
          <cell r="U694">
            <v>2</v>
          </cell>
        </row>
        <row r="695">
          <cell r="A695" t="str">
            <v>FRN4.0LM1S-4EA</v>
          </cell>
          <cell r="B695" t="str">
            <v>GS081560</v>
          </cell>
          <cell r="C695">
            <v>3</v>
          </cell>
          <cell r="D695" t="str">
            <v>GI091867</v>
          </cell>
          <cell r="E695">
            <v>20090427</v>
          </cell>
          <cell r="F695" t="str">
            <v>4450</v>
          </cell>
          <cell r="G695" t="str">
            <v>FUJI ELECTRIC FA SUCURSAL EN ESPA?A</v>
          </cell>
          <cell r="H695" t="str">
            <v>STOCK SALES</v>
          </cell>
          <cell r="I695">
            <v>70</v>
          </cell>
          <cell r="J695" t="str">
            <v>Apr-2009</v>
          </cell>
          <cell r="K695" t="str">
            <v>Apr-2009</v>
          </cell>
          <cell r="L695" t="str">
            <v>GF</v>
          </cell>
          <cell r="M695" t="str">
            <v>INVERTER</v>
          </cell>
          <cell r="N695" t="str">
            <v>PCS</v>
          </cell>
          <cell r="O695">
            <v>278</v>
          </cell>
          <cell r="P695">
            <v>312</v>
          </cell>
          <cell r="Q695" t="str">
            <v>G11</v>
          </cell>
          <cell r="R695">
            <v>0</v>
          </cell>
          <cell r="S695">
            <v>312.13959999999997</v>
          </cell>
          <cell r="T695">
            <v>24971.167999999998</v>
          </cell>
          <cell r="U695">
            <v>80</v>
          </cell>
        </row>
        <row r="696">
          <cell r="A696" t="str">
            <v>FRN5.5G11S-4EN</v>
          </cell>
          <cell r="B696" t="str">
            <v>GS091470</v>
          </cell>
          <cell r="C696">
            <v>1</v>
          </cell>
          <cell r="D696" t="str">
            <v>GI091824</v>
          </cell>
          <cell r="E696">
            <v>20090422</v>
          </cell>
          <cell r="F696" t="str">
            <v>7147</v>
          </cell>
          <cell r="G696" t="str">
            <v>GTS MBH</v>
          </cell>
          <cell r="H696" t="str">
            <v>STOCK SALES</v>
          </cell>
          <cell r="I696">
            <v>138</v>
          </cell>
          <cell r="J696" t="str">
            <v>Apr-2009</v>
          </cell>
          <cell r="K696" t="str">
            <v>Apr-2009</v>
          </cell>
          <cell r="L696" t="str">
            <v>GF</v>
          </cell>
          <cell r="M696" t="str">
            <v>INVERTER</v>
          </cell>
          <cell r="N696" t="str">
            <v>PCS</v>
          </cell>
          <cell r="O696">
            <v>158</v>
          </cell>
          <cell r="P696">
            <v>332</v>
          </cell>
          <cell r="Q696" t="str">
            <v>G11</v>
          </cell>
          <cell r="R696">
            <v>0</v>
          </cell>
          <cell r="S696">
            <v>332.10059999999999</v>
          </cell>
          <cell r="T696">
            <v>332.10059999999999</v>
          </cell>
          <cell r="U696">
            <v>1</v>
          </cell>
        </row>
        <row r="697">
          <cell r="A697" t="str">
            <v>FRN5.5G11S-4EN</v>
          </cell>
          <cell r="B697" t="str">
            <v>GS091481</v>
          </cell>
          <cell r="C697">
            <v>3</v>
          </cell>
          <cell r="D697" t="str">
            <v>GI091835</v>
          </cell>
          <cell r="E697">
            <v>20090423</v>
          </cell>
          <cell r="F697" t="str">
            <v>1148</v>
          </cell>
          <cell r="G697" t="str">
            <v>VERMEIRE TRANSMISSIONS</v>
          </cell>
          <cell r="H697" t="str">
            <v>STOCK SALES</v>
          </cell>
          <cell r="I697">
            <v>137</v>
          </cell>
          <cell r="J697" t="str">
            <v>Apr-2009</v>
          </cell>
          <cell r="K697" t="str">
            <v>Apr-2009</v>
          </cell>
          <cell r="L697" t="str">
            <v>GF</v>
          </cell>
          <cell r="M697" t="str">
            <v>INVERTER</v>
          </cell>
          <cell r="N697" t="str">
            <v>PCS</v>
          </cell>
          <cell r="O697">
            <v>158</v>
          </cell>
          <cell r="P697">
            <v>332</v>
          </cell>
          <cell r="Q697" t="str">
            <v>G11</v>
          </cell>
          <cell r="R697">
            <v>0</v>
          </cell>
          <cell r="S697">
            <v>332.10059999999999</v>
          </cell>
          <cell r="T697">
            <v>332.10059999999999</v>
          </cell>
          <cell r="U697">
            <v>1</v>
          </cell>
        </row>
        <row r="698">
          <cell r="A698" t="str">
            <v>FRN5.5G11S-4EN</v>
          </cell>
          <cell r="B698" t="str">
            <v>GS091485</v>
          </cell>
          <cell r="C698">
            <v>1</v>
          </cell>
          <cell r="D698" t="str">
            <v>GI091852</v>
          </cell>
          <cell r="E698">
            <v>20090427</v>
          </cell>
          <cell r="F698" t="str">
            <v>4810</v>
          </cell>
          <cell r="G698" t="str">
            <v>SST SERVO-SYSTEMTECHNIK GMBH</v>
          </cell>
          <cell r="H698" t="str">
            <v>STOCK SALES</v>
          </cell>
          <cell r="I698">
            <v>135</v>
          </cell>
          <cell r="J698" t="str">
            <v>Apr-2009</v>
          </cell>
          <cell r="K698" t="str">
            <v>Apr-2009</v>
          </cell>
          <cell r="L698" t="str">
            <v>GF</v>
          </cell>
          <cell r="M698" t="str">
            <v>INVERTER</v>
          </cell>
          <cell r="N698" t="str">
            <v>PCS</v>
          </cell>
          <cell r="O698">
            <v>158</v>
          </cell>
          <cell r="P698">
            <v>332</v>
          </cell>
          <cell r="Q698" t="str">
            <v>G11</v>
          </cell>
          <cell r="R698">
            <v>0</v>
          </cell>
          <cell r="S698">
            <v>332.10059999999999</v>
          </cell>
          <cell r="T698">
            <v>664.20119999999997</v>
          </cell>
          <cell r="U698">
            <v>2</v>
          </cell>
        </row>
        <row r="699">
          <cell r="A699" t="str">
            <v>FRN5.5G11S-4EN</v>
          </cell>
          <cell r="B699" t="str">
            <v>GS091530</v>
          </cell>
          <cell r="C699">
            <v>4</v>
          </cell>
          <cell r="D699" t="str">
            <v>GI091923</v>
          </cell>
          <cell r="E699">
            <v>20090429</v>
          </cell>
          <cell r="F699" t="str">
            <v>7274</v>
          </cell>
          <cell r="G699" t="str">
            <v>SAM GMBH</v>
          </cell>
          <cell r="H699" t="str">
            <v>STOCK SALES</v>
          </cell>
          <cell r="I699">
            <v>133</v>
          </cell>
          <cell r="J699" t="str">
            <v>Apr-2009</v>
          </cell>
          <cell r="K699" t="str">
            <v>Apr-2009</v>
          </cell>
          <cell r="L699" t="str">
            <v>GF</v>
          </cell>
          <cell r="M699" t="str">
            <v>INVERTER</v>
          </cell>
          <cell r="N699" t="str">
            <v>PCS</v>
          </cell>
          <cell r="O699">
            <v>158</v>
          </cell>
          <cell r="P699">
            <v>332</v>
          </cell>
          <cell r="Q699" t="str">
            <v>G11</v>
          </cell>
          <cell r="R699">
            <v>0</v>
          </cell>
          <cell r="S699">
            <v>332.10059999999999</v>
          </cell>
          <cell r="T699">
            <v>664.20119999999997</v>
          </cell>
          <cell r="U699">
            <v>2</v>
          </cell>
        </row>
        <row r="700">
          <cell r="A700" t="str">
            <v>FRN5.5G11S-4LE2</v>
          </cell>
          <cell r="B700" t="str">
            <v>GS090756</v>
          </cell>
          <cell r="C700">
            <v>3</v>
          </cell>
          <cell r="D700" t="str">
            <v>GI091563</v>
          </cell>
          <cell r="E700">
            <v>20090403</v>
          </cell>
          <cell r="F700" t="str">
            <v>7276</v>
          </cell>
          <cell r="G700" t="str">
            <v>ASCENTRONIC GERAETEBAU GMBH</v>
          </cell>
          <cell r="H700" t="str">
            <v>STOCK SALES</v>
          </cell>
          <cell r="I700">
            <v>226</v>
          </cell>
          <cell r="J700" t="str">
            <v>Apr-2009</v>
          </cell>
          <cell r="K700" t="str">
            <v>Apr-2009</v>
          </cell>
          <cell r="L700" t="str">
            <v>GF</v>
          </cell>
          <cell r="M700" t="str">
            <v>INVERTER</v>
          </cell>
          <cell r="N700" t="str">
            <v>PCS</v>
          </cell>
          <cell r="O700">
            <v>7</v>
          </cell>
          <cell r="P700">
            <v>324</v>
          </cell>
          <cell r="Q700" t="str">
            <v>G11</v>
          </cell>
          <cell r="R700">
            <v>0</v>
          </cell>
          <cell r="S700">
            <v>324.25</v>
          </cell>
          <cell r="T700">
            <v>3242.5</v>
          </cell>
          <cell r="U700">
            <v>10</v>
          </cell>
        </row>
        <row r="701">
          <cell r="A701" t="str">
            <v>FRN5.5G11S-4LE2</v>
          </cell>
          <cell r="B701" t="str">
            <v>GS083643</v>
          </cell>
          <cell r="C701">
            <v>2</v>
          </cell>
          <cell r="D701" t="str">
            <v>GI091567</v>
          </cell>
          <cell r="E701">
            <v>20090403</v>
          </cell>
          <cell r="F701" t="str">
            <v>4450</v>
          </cell>
          <cell r="G701" t="str">
            <v>FUJI ELECTRIC FA SUCURSAL EN ESPA?A</v>
          </cell>
          <cell r="H701" t="str">
            <v>STOCK SALES</v>
          </cell>
          <cell r="I701">
            <v>106</v>
          </cell>
          <cell r="J701" t="str">
            <v>Apr-2009</v>
          </cell>
          <cell r="K701" t="str">
            <v>Apr-2009</v>
          </cell>
          <cell r="L701" t="str">
            <v>GF</v>
          </cell>
          <cell r="M701" t="str">
            <v>INVERTER</v>
          </cell>
          <cell r="N701" t="str">
            <v>PCS</v>
          </cell>
          <cell r="O701">
            <v>7</v>
          </cell>
          <cell r="P701">
            <v>324</v>
          </cell>
          <cell r="Q701" t="str">
            <v>G11</v>
          </cell>
          <cell r="R701">
            <v>0</v>
          </cell>
          <cell r="S701">
            <v>324.25</v>
          </cell>
          <cell r="T701">
            <v>38910</v>
          </cell>
          <cell r="U701">
            <v>120</v>
          </cell>
        </row>
        <row r="702">
          <cell r="A702" t="str">
            <v>FRN5.5G11S-4LE2</v>
          </cell>
          <cell r="B702" t="str">
            <v>GS083643</v>
          </cell>
          <cell r="C702">
            <v>3</v>
          </cell>
          <cell r="D702" t="str">
            <v>GI091567</v>
          </cell>
          <cell r="E702">
            <v>20090403</v>
          </cell>
          <cell r="F702" t="str">
            <v>4450</v>
          </cell>
          <cell r="G702" t="str">
            <v>FUJI ELECTRIC FA SUCURSAL EN ESPA?A</v>
          </cell>
          <cell r="H702" t="str">
            <v>STOCK SALES</v>
          </cell>
          <cell r="I702">
            <v>7</v>
          </cell>
          <cell r="J702" t="str">
            <v>Apr-2009</v>
          </cell>
          <cell r="K702" t="str">
            <v>Apr-2009</v>
          </cell>
          <cell r="L702" t="str">
            <v>GF</v>
          </cell>
          <cell r="M702" t="str">
            <v>INVERTER</v>
          </cell>
          <cell r="N702" t="str">
            <v>PCS</v>
          </cell>
          <cell r="O702">
            <v>7</v>
          </cell>
          <cell r="P702">
            <v>324</v>
          </cell>
          <cell r="Q702" t="str">
            <v>G11</v>
          </cell>
          <cell r="R702">
            <v>0</v>
          </cell>
          <cell r="S702">
            <v>324.25</v>
          </cell>
          <cell r="T702">
            <v>32100.75</v>
          </cell>
          <cell r="U702">
            <v>99</v>
          </cell>
        </row>
        <row r="703">
          <cell r="A703" t="str">
            <v>FRN5.5G11S-4LE2</v>
          </cell>
          <cell r="B703" t="str">
            <v>GS082745</v>
          </cell>
          <cell r="C703">
            <v>3</v>
          </cell>
          <cell r="D703" t="str">
            <v>GI091596</v>
          </cell>
          <cell r="E703">
            <v>20090407</v>
          </cell>
          <cell r="F703" t="str">
            <v>4380</v>
          </cell>
          <cell r="G703" t="str">
            <v>AMTEK,  SPOL. S R.0.</v>
          </cell>
          <cell r="H703" t="str">
            <v>STOCK SALES</v>
          </cell>
          <cell r="I703">
            <v>6</v>
          </cell>
          <cell r="J703" t="str">
            <v>Apr-2009</v>
          </cell>
          <cell r="K703" t="str">
            <v>Apr-2009</v>
          </cell>
          <cell r="L703" t="str">
            <v>GF</v>
          </cell>
          <cell r="M703" t="str">
            <v>INVERTER</v>
          </cell>
          <cell r="N703" t="str">
            <v>PCS</v>
          </cell>
          <cell r="O703">
            <v>7</v>
          </cell>
          <cell r="P703">
            <v>324</v>
          </cell>
          <cell r="Q703" t="str">
            <v>G11</v>
          </cell>
          <cell r="R703">
            <v>0</v>
          </cell>
          <cell r="S703">
            <v>324.25</v>
          </cell>
          <cell r="T703">
            <v>324.25</v>
          </cell>
          <cell r="U703">
            <v>1</v>
          </cell>
        </row>
        <row r="704">
          <cell r="A704" t="str">
            <v>FRN55G11S-4EN</v>
          </cell>
          <cell r="B704" t="str">
            <v>GS091349</v>
          </cell>
          <cell r="C704">
            <v>10</v>
          </cell>
          <cell r="D704" t="str">
            <v>GI091681</v>
          </cell>
          <cell r="E704">
            <v>20090415</v>
          </cell>
          <cell r="F704" t="str">
            <v>1148</v>
          </cell>
          <cell r="G704" t="str">
            <v>VERMEIRE TRANSMISSIONS</v>
          </cell>
          <cell r="H704" t="str">
            <v>STOCK SALES</v>
          </cell>
          <cell r="I704">
            <v>12</v>
          </cell>
          <cell r="J704" t="str">
            <v>Apr-2009</v>
          </cell>
          <cell r="K704" t="str">
            <v>Apr-2009</v>
          </cell>
          <cell r="L704" t="str">
            <v>GF</v>
          </cell>
          <cell r="M704" t="str">
            <v>INVERTER</v>
          </cell>
          <cell r="N704" t="str">
            <v>PCS</v>
          </cell>
          <cell r="O704">
            <v>13</v>
          </cell>
          <cell r="P704">
            <v>1858</v>
          </cell>
          <cell r="Q704" t="str">
            <v>G11</v>
          </cell>
          <cell r="R704">
            <v>0</v>
          </cell>
          <cell r="S704">
            <v>1858</v>
          </cell>
          <cell r="T704">
            <v>1858</v>
          </cell>
          <cell r="U704">
            <v>1</v>
          </cell>
        </row>
        <row r="705">
          <cell r="A705" t="str">
            <v>FRN55G11S-4EN</v>
          </cell>
          <cell r="B705" t="str">
            <v>GS091345</v>
          </cell>
          <cell r="C705">
            <v>1</v>
          </cell>
          <cell r="D705" t="str">
            <v>GI091675</v>
          </cell>
          <cell r="E705">
            <v>20090416</v>
          </cell>
          <cell r="F705" t="str">
            <v>7095</v>
          </cell>
          <cell r="G705" t="str">
            <v>FUJI ELECTRIC FRANCE S.A.</v>
          </cell>
          <cell r="H705" t="str">
            <v>STOCK SALES</v>
          </cell>
          <cell r="I705">
            <v>9</v>
          </cell>
          <cell r="J705" t="str">
            <v>Apr-2009</v>
          </cell>
          <cell r="K705" t="str">
            <v>Apr-2009</v>
          </cell>
          <cell r="L705" t="str">
            <v>GF</v>
          </cell>
          <cell r="M705" t="str">
            <v>INVERTER</v>
          </cell>
          <cell r="N705" t="str">
            <v>PCS</v>
          </cell>
          <cell r="O705">
            <v>13</v>
          </cell>
          <cell r="P705">
            <v>1858</v>
          </cell>
          <cell r="Q705" t="str">
            <v>G11</v>
          </cell>
          <cell r="R705">
            <v>0</v>
          </cell>
          <cell r="S705">
            <v>1858</v>
          </cell>
          <cell r="T705">
            <v>5574</v>
          </cell>
          <cell r="U705">
            <v>3</v>
          </cell>
        </row>
        <row r="706">
          <cell r="A706" t="str">
            <v>FRN7.5G11S-4SL2</v>
          </cell>
          <cell r="B706" t="str">
            <v>GS090310</v>
          </cell>
          <cell r="C706">
            <v>1</v>
          </cell>
          <cell r="D706" t="str">
            <v>GI091832</v>
          </cell>
          <cell r="E706">
            <v>20090423</v>
          </cell>
          <cell r="F706" t="str">
            <v>7630</v>
          </cell>
          <cell r="G706" t="str">
            <v>SCM INDUSTRIA S.A.</v>
          </cell>
          <cell r="H706" t="str">
            <v>STOCK SALES</v>
          </cell>
          <cell r="I706">
            <v>50</v>
          </cell>
          <cell r="J706" t="str">
            <v>Apr-2009</v>
          </cell>
          <cell r="K706" t="str">
            <v>Apr-2009</v>
          </cell>
          <cell r="L706" t="str">
            <v>GF</v>
          </cell>
          <cell r="M706" t="str">
            <v>INVERTER</v>
          </cell>
          <cell r="N706" t="str">
            <v>PCS</v>
          </cell>
          <cell r="O706">
            <v>0</v>
          </cell>
          <cell r="P706">
            <v>348</v>
          </cell>
          <cell r="Q706" t="str">
            <v>G11</v>
          </cell>
          <cell r="R706">
            <v>0</v>
          </cell>
          <cell r="S706">
            <v>348.49</v>
          </cell>
          <cell r="T706">
            <v>17424.5</v>
          </cell>
          <cell r="U706">
            <v>50</v>
          </cell>
        </row>
        <row r="707">
          <cell r="A707" t="str">
            <v>FRN7.5G11S-4SL2</v>
          </cell>
          <cell r="B707" t="str">
            <v>GS090310</v>
          </cell>
          <cell r="C707">
            <v>2</v>
          </cell>
          <cell r="D707" t="str">
            <v>GI091832</v>
          </cell>
          <cell r="E707">
            <v>20090423</v>
          </cell>
          <cell r="F707" t="str">
            <v>7630</v>
          </cell>
          <cell r="G707" t="str">
            <v>SCM INDUSTRIA S.A.</v>
          </cell>
          <cell r="H707" t="str">
            <v>STOCK SALES</v>
          </cell>
          <cell r="I707">
            <v>0</v>
          </cell>
          <cell r="J707" t="str">
            <v>Apr-2009</v>
          </cell>
          <cell r="K707" t="str">
            <v>Apr-2009</v>
          </cell>
          <cell r="L707" t="str">
            <v>GF</v>
          </cell>
          <cell r="M707" t="str">
            <v>INVERTER</v>
          </cell>
          <cell r="N707" t="str">
            <v>PCS</v>
          </cell>
          <cell r="O707">
            <v>0</v>
          </cell>
          <cell r="P707">
            <v>348</v>
          </cell>
          <cell r="Q707" t="str">
            <v>G11</v>
          </cell>
          <cell r="R707">
            <v>0</v>
          </cell>
          <cell r="S707">
            <v>348.49</v>
          </cell>
          <cell r="T707">
            <v>17424.5</v>
          </cell>
          <cell r="U707">
            <v>50</v>
          </cell>
        </row>
        <row r="708">
          <cell r="A708" t="str">
            <v>FRN7.5G11S-4TD</v>
          </cell>
          <cell r="B708" t="str">
            <v>GS091014</v>
          </cell>
          <cell r="C708">
            <v>1</v>
          </cell>
          <cell r="D708" t="str">
            <v>GI091799</v>
          </cell>
          <cell r="E708">
            <v>20090428</v>
          </cell>
          <cell r="F708" t="str">
            <v>7909</v>
          </cell>
          <cell r="G708" t="str">
            <v>TERROT GMBH</v>
          </cell>
          <cell r="H708" t="str">
            <v>STOCK SALES</v>
          </cell>
          <cell r="I708">
            <v>110</v>
          </cell>
          <cell r="J708" t="str">
            <v>Apr-2009</v>
          </cell>
          <cell r="K708" t="str">
            <v>Apr-2009</v>
          </cell>
          <cell r="L708" t="str">
            <v>GF</v>
          </cell>
          <cell r="M708" t="str">
            <v>INVERTER</v>
          </cell>
          <cell r="N708" t="str">
            <v>PCS</v>
          </cell>
          <cell r="O708">
            <v>140</v>
          </cell>
          <cell r="P708">
            <v>338</v>
          </cell>
          <cell r="Q708" t="str">
            <v>G11</v>
          </cell>
          <cell r="R708">
            <v>0</v>
          </cell>
          <cell r="S708">
            <v>337.96</v>
          </cell>
          <cell r="T708">
            <v>10138.799999999999</v>
          </cell>
          <cell r="U708">
            <v>30</v>
          </cell>
        </row>
        <row r="709">
          <cell r="A709" t="str">
            <v>FRN75G11S-4EN</v>
          </cell>
          <cell r="B709" t="str">
            <v>GS091276</v>
          </cell>
          <cell r="C709">
            <v>2</v>
          </cell>
          <cell r="D709" t="str">
            <v>GI091572</v>
          </cell>
          <cell r="E709">
            <v>20090403</v>
          </cell>
          <cell r="F709" t="str">
            <v>7097</v>
          </cell>
          <cell r="G709" t="str">
            <v>ATB BENELUX B.V.</v>
          </cell>
          <cell r="H709" t="str">
            <v>STOCK SALES</v>
          </cell>
          <cell r="I709">
            <v>31</v>
          </cell>
          <cell r="J709" t="str">
            <v>Apr-2009</v>
          </cell>
          <cell r="K709" t="str">
            <v>Apr-2009</v>
          </cell>
          <cell r="L709" t="str">
            <v>GF</v>
          </cell>
          <cell r="M709" t="str">
            <v>INVERTER</v>
          </cell>
          <cell r="N709" t="str">
            <v>PCS</v>
          </cell>
          <cell r="O709">
            <v>35</v>
          </cell>
          <cell r="P709">
            <v>2244</v>
          </cell>
          <cell r="Q709" t="str">
            <v>G11</v>
          </cell>
          <cell r="R709">
            <v>0</v>
          </cell>
          <cell r="S709">
            <v>2244.3256000000001</v>
          </cell>
          <cell r="T709">
            <v>8977.3024000000005</v>
          </cell>
          <cell r="U709">
            <v>4</v>
          </cell>
        </row>
        <row r="710">
          <cell r="A710" t="str">
            <v>FRN75G11S-4EN</v>
          </cell>
          <cell r="B710" t="str">
            <v>GS091317</v>
          </cell>
          <cell r="C710">
            <v>1</v>
          </cell>
          <cell r="D710" t="str">
            <v>GI091638</v>
          </cell>
          <cell r="E710">
            <v>20090408</v>
          </cell>
          <cell r="F710" t="str">
            <v>4540</v>
          </cell>
          <cell r="G710" t="str">
            <v>PETER ELECTRONIC GMBH &amp; CO. KG</v>
          </cell>
          <cell r="H710" t="str">
            <v>STOCK SALES</v>
          </cell>
          <cell r="I710">
            <v>30</v>
          </cell>
          <cell r="J710" t="str">
            <v>Apr-2009</v>
          </cell>
          <cell r="K710" t="str">
            <v>Apr-2009</v>
          </cell>
          <cell r="L710" t="str">
            <v>GF</v>
          </cell>
          <cell r="M710" t="str">
            <v>INVERTER</v>
          </cell>
          <cell r="N710" t="str">
            <v>PCS</v>
          </cell>
          <cell r="O710">
            <v>35</v>
          </cell>
          <cell r="P710">
            <v>2244</v>
          </cell>
          <cell r="Q710" t="str">
            <v>G11</v>
          </cell>
          <cell r="R710">
            <v>0</v>
          </cell>
          <cell r="S710">
            <v>2244.3256000000001</v>
          </cell>
          <cell r="T710">
            <v>2244.3256000000001</v>
          </cell>
          <cell r="U710">
            <v>1</v>
          </cell>
        </row>
        <row r="711">
          <cell r="A711" t="str">
            <v>FRN75G11S-4EN</v>
          </cell>
          <cell r="B711" t="str">
            <v>GS091404</v>
          </cell>
          <cell r="C711">
            <v>1</v>
          </cell>
          <cell r="D711" t="str">
            <v>GI091758</v>
          </cell>
          <cell r="E711">
            <v>20090423</v>
          </cell>
          <cell r="F711" t="str">
            <v>4055</v>
          </cell>
          <cell r="G711" t="str">
            <v>CSG GERMANY GMBH</v>
          </cell>
          <cell r="H711" t="str">
            <v>STOCK SALES</v>
          </cell>
          <cell r="I711">
            <v>29</v>
          </cell>
          <cell r="J711" t="str">
            <v>Apr-2009</v>
          </cell>
          <cell r="K711" t="str">
            <v>Apr-2009</v>
          </cell>
          <cell r="L711" t="str">
            <v>GF</v>
          </cell>
          <cell r="M711" t="str">
            <v>INVERTER</v>
          </cell>
          <cell r="N711" t="str">
            <v>PCS</v>
          </cell>
          <cell r="O711">
            <v>35</v>
          </cell>
          <cell r="P711">
            <v>2244</v>
          </cell>
          <cell r="Q711" t="str">
            <v>G11</v>
          </cell>
          <cell r="R711">
            <v>0</v>
          </cell>
          <cell r="S711">
            <v>2244.3256000000001</v>
          </cell>
          <cell r="T711">
            <v>2244.3256000000001</v>
          </cell>
          <cell r="U711">
            <v>1</v>
          </cell>
        </row>
        <row r="712">
          <cell r="A712" t="str">
            <v>FRN75G11S-4EN</v>
          </cell>
          <cell r="B712" t="str">
            <v>GS091502</v>
          </cell>
          <cell r="C712">
            <v>1</v>
          </cell>
          <cell r="D712" t="str">
            <v>GI091883</v>
          </cell>
          <cell r="E712">
            <v>20090427</v>
          </cell>
          <cell r="F712" t="str">
            <v>1301</v>
          </cell>
          <cell r="G712" t="str">
            <v>MVR - MOTORI, VENTILATORI, RIDUTTORI S.R.L.</v>
          </cell>
          <cell r="H712" t="str">
            <v>STOCK SALES</v>
          </cell>
          <cell r="I712">
            <v>27</v>
          </cell>
          <cell r="J712" t="str">
            <v>Apr-2009</v>
          </cell>
          <cell r="K712" t="str">
            <v>Apr-2009</v>
          </cell>
          <cell r="L712" t="str">
            <v>GF</v>
          </cell>
          <cell r="M712" t="str">
            <v>INVERTER</v>
          </cell>
          <cell r="N712" t="str">
            <v>PCS</v>
          </cell>
          <cell r="O712">
            <v>35</v>
          </cell>
          <cell r="P712">
            <v>2244</v>
          </cell>
          <cell r="Q712" t="str">
            <v>G11</v>
          </cell>
          <cell r="R712">
            <v>0</v>
          </cell>
          <cell r="S712">
            <v>2244.3256000000001</v>
          </cell>
          <cell r="T712">
            <v>4488.6512000000002</v>
          </cell>
          <cell r="U712">
            <v>2</v>
          </cell>
        </row>
        <row r="713">
          <cell r="A713" t="str">
            <v>FRN90G11S-4EN</v>
          </cell>
          <cell r="B713" t="str">
            <v>GS091166</v>
          </cell>
          <cell r="C713">
            <v>16</v>
          </cell>
          <cell r="D713" t="str">
            <v>GI091742</v>
          </cell>
          <cell r="E713">
            <v>20090417</v>
          </cell>
          <cell r="F713" t="str">
            <v>7275</v>
          </cell>
          <cell r="G713" t="str">
            <v>ALPHA GROUP</v>
          </cell>
          <cell r="H713" t="str">
            <v>STOCK SALES</v>
          </cell>
          <cell r="I713">
            <v>7</v>
          </cell>
          <cell r="J713" t="str">
            <v>Apr-2009</v>
          </cell>
          <cell r="K713" t="str">
            <v>Apr-2009</v>
          </cell>
          <cell r="L713" t="str">
            <v>GF</v>
          </cell>
          <cell r="M713" t="str">
            <v>INVERTER</v>
          </cell>
          <cell r="N713" t="str">
            <v>PCS</v>
          </cell>
          <cell r="O713">
            <v>9</v>
          </cell>
          <cell r="P713">
            <v>2806</v>
          </cell>
          <cell r="Q713" t="str">
            <v>G11</v>
          </cell>
          <cell r="R713">
            <v>0</v>
          </cell>
          <cell r="S713">
            <v>2806.0722000000001</v>
          </cell>
          <cell r="T713">
            <v>5612.1444000000001</v>
          </cell>
          <cell r="U713">
            <v>2</v>
          </cell>
        </row>
        <row r="714">
          <cell r="A714" t="str">
            <v>FRN90G11S-4EN</v>
          </cell>
          <cell r="B714" t="str">
            <v>GS091502</v>
          </cell>
          <cell r="C714">
            <v>2</v>
          </cell>
          <cell r="D714" t="str">
            <v>GI091883</v>
          </cell>
          <cell r="E714">
            <v>20090427</v>
          </cell>
          <cell r="F714" t="str">
            <v>1301</v>
          </cell>
          <cell r="G714" t="str">
            <v>MVR - MOTORI, VENTILATORI, RIDUTTORI S.R.L.</v>
          </cell>
          <cell r="H714" t="str">
            <v>STOCK SALES</v>
          </cell>
          <cell r="I714">
            <v>6</v>
          </cell>
          <cell r="J714" t="str">
            <v>Apr-2009</v>
          </cell>
          <cell r="K714" t="str">
            <v>Apr-2009</v>
          </cell>
          <cell r="L714" t="str">
            <v>GF</v>
          </cell>
          <cell r="M714" t="str">
            <v>INVERTER</v>
          </cell>
          <cell r="N714" t="str">
            <v>PCS</v>
          </cell>
          <cell r="O714">
            <v>9</v>
          </cell>
          <cell r="P714">
            <v>2806</v>
          </cell>
          <cell r="Q714" t="str">
            <v>G11</v>
          </cell>
          <cell r="R714">
            <v>0</v>
          </cell>
          <cell r="S714">
            <v>2806.0722000000001</v>
          </cell>
          <cell r="T714">
            <v>2806.0722000000001</v>
          </cell>
          <cell r="U714">
            <v>1</v>
          </cell>
        </row>
        <row r="715">
          <cell r="A715" t="str">
            <v>FRN90G11S-4EN</v>
          </cell>
          <cell r="B715" t="str">
            <v>GS091525</v>
          </cell>
          <cell r="C715">
            <v>2</v>
          </cell>
          <cell r="D715" t="str">
            <v>GI091904</v>
          </cell>
          <cell r="E715">
            <v>20090428</v>
          </cell>
          <cell r="F715" t="str">
            <v>4540</v>
          </cell>
          <cell r="G715" t="str">
            <v>PETER ELECTRONIC GMBH &amp; CO. KG</v>
          </cell>
          <cell r="H715" t="str">
            <v>STOCK SALES</v>
          </cell>
          <cell r="I715">
            <v>5</v>
          </cell>
          <cell r="J715" t="str">
            <v>Apr-2009</v>
          </cell>
          <cell r="K715" t="str">
            <v>Apr-2009</v>
          </cell>
          <cell r="L715" t="str">
            <v>GF</v>
          </cell>
          <cell r="M715" t="str">
            <v>INVERTER</v>
          </cell>
          <cell r="N715" t="str">
            <v>PCS</v>
          </cell>
          <cell r="O715">
            <v>9</v>
          </cell>
          <cell r="P715">
            <v>2806</v>
          </cell>
          <cell r="Q715" t="str">
            <v>G11</v>
          </cell>
          <cell r="R715">
            <v>0</v>
          </cell>
          <cell r="S715">
            <v>2806.0722000000001</v>
          </cell>
          <cell r="T715">
            <v>2806.0722000000001</v>
          </cell>
          <cell r="U715">
            <v>1</v>
          </cell>
        </row>
        <row r="716">
          <cell r="A716" t="str">
            <v>OPC-G11S-PDP</v>
          </cell>
          <cell r="B716" t="str">
            <v>GS091111</v>
          </cell>
          <cell r="C716">
            <v>11</v>
          </cell>
          <cell r="D716" t="str">
            <v>GI091373</v>
          </cell>
          <cell r="E716">
            <v>20090403</v>
          </cell>
          <cell r="F716" t="str">
            <v>7950</v>
          </cell>
          <cell r="G716" t="str">
            <v>FUJI ELECTRIC FA EUROPE (CH) GMBH</v>
          </cell>
          <cell r="H716" t="str">
            <v>STOCK SALES</v>
          </cell>
          <cell r="I716">
            <v>3</v>
          </cell>
          <cell r="J716" t="str">
            <v>Apr-2009</v>
          </cell>
          <cell r="K716" t="str">
            <v>Apr-2009</v>
          </cell>
          <cell r="L716" t="str">
            <v>GF</v>
          </cell>
          <cell r="M716" t="str">
            <v>INVERTER</v>
          </cell>
          <cell r="N716" t="str">
            <v>PCS</v>
          </cell>
          <cell r="O716">
            <v>5</v>
          </cell>
          <cell r="P716">
            <v>177</v>
          </cell>
          <cell r="Q716" t="str">
            <v>HMS</v>
          </cell>
          <cell r="R716">
            <v>0</v>
          </cell>
          <cell r="S716">
            <v>176.99979999999999</v>
          </cell>
          <cell r="T716">
            <v>353.99959999999999</v>
          </cell>
          <cell r="U716">
            <v>2</v>
          </cell>
        </row>
        <row r="717">
          <cell r="A717" t="str">
            <v>OPC-G11S-PDP</v>
          </cell>
          <cell r="B717" t="str">
            <v>GS091205</v>
          </cell>
          <cell r="C717">
            <v>1</v>
          </cell>
          <cell r="D717" t="str">
            <v>GI091620</v>
          </cell>
          <cell r="E717">
            <v>20090408</v>
          </cell>
          <cell r="F717" t="str">
            <v>7377</v>
          </cell>
          <cell r="G717" t="str">
            <v>RHOEN ENERGIE SYSTEME GEHAUS GMBH</v>
          </cell>
          <cell r="H717" t="str">
            <v>STOCK SALES</v>
          </cell>
          <cell r="I717">
            <v>11</v>
          </cell>
          <cell r="J717" t="str">
            <v>Apr-2009</v>
          </cell>
          <cell r="K717" t="str">
            <v>Apr-2009</v>
          </cell>
          <cell r="L717" t="str">
            <v>GF</v>
          </cell>
          <cell r="M717" t="str">
            <v>INVERTER</v>
          </cell>
          <cell r="N717" t="str">
            <v>PCS</v>
          </cell>
          <cell r="O717">
            <v>5</v>
          </cell>
          <cell r="P717">
            <v>177</v>
          </cell>
          <cell r="Q717" t="str">
            <v>HMS</v>
          </cell>
          <cell r="R717">
            <v>0</v>
          </cell>
          <cell r="S717">
            <v>177</v>
          </cell>
          <cell r="T717">
            <v>1239</v>
          </cell>
          <cell r="U717">
            <v>7</v>
          </cell>
        </row>
        <row r="718">
          <cell r="A718" t="str">
            <v>OPC-G11S-PDP</v>
          </cell>
          <cell r="B718" t="str">
            <v>GS091177</v>
          </cell>
          <cell r="C718">
            <v>1</v>
          </cell>
          <cell r="D718" t="str">
            <v>GI091621</v>
          </cell>
          <cell r="E718">
            <v>20090408</v>
          </cell>
          <cell r="F718" t="str">
            <v>4080</v>
          </cell>
          <cell r="G718" t="str">
            <v>SIDE SERVICIO INDUSTRIAL DE ELECTRONICA SA</v>
          </cell>
          <cell r="H718" t="str">
            <v>STOCK SALES</v>
          </cell>
          <cell r="I718">
            <v>6</v>
          </cell>
          <cell r="J718" t="str">
            <v>Apr-2009</v>
          </cell>
          <cell r="K718" t="str">
            <v>Apr-2009</v>
          </cell>
          <cell r="L718" t="str">
            <v>GF</v>
          </cell>
          <cell r="M718" t="str">
            <v>INVERTER</v>
          </cell>
          <cell r="N718" t="str">
            <v>PCS</v>
          </cell>
          <cell r="O718">
            <v>5</v>
          </cell>
          <cell r="P718">
            <v>177</v>
          </cell>
          <cell r="Q718" t="str">
            <v>HMS</v>
          </cell>
          <cell r="R718">
            <v>0</v>
          </cell>
          <cell r="S718">
            <v>177</v>
          </cell>
          <cell r="T718">
            <v>885</v>
          </cell>
          <cell r="U718">
            <v>5</v>
          </cell>
        </row>
        <row r="719">
          <cell r="A719" t="str">
            <v>OPC-G11S-PDP</v>
          </cell>
          <cell r="B719" t="str">
            <v>GS091111</v>
          </cell>
          <cell r="C719">
            <v>11</v>
          </cell>
          <cell r="D719" t="str">
            <v>GI091626</v>
          </cell>
          <cell r="E719">
            <v>20090408</v>
          </cell>
          <cell r="F719" t="str">
            <v>7950</v>
          </cell>
          <cell r="G719" t="str">
            <v>FUJI ELECTRIC FA EUROPE (CH) GMBH</v>
          </cell>
          <cell r="H719" t="str">
            <v>STOCK SALES</v>
          </cell>
          <cell r="I719">
            <v>3</v>
          </cell>
          <cell r="J719" t="str">
            <v>Apr-2009</v>
          </cell>
          <cell r="K719" t="str">
            <v>Apr-2009</v>
          </cell>
          <cell r="L719" t="str">
            <v>GF</v>
          </cell>
          <cell r="M719" t="str">
            <v>INVERTER</v>
          </cell>
          <cell r="N719" t="str">
            <v>PCS</v>
          </cell>
          <cell r="O719">
            <v>5</v>
          </cell>
          <cell r="P719">
            <v>177</v>
          </cell>
          <cell r="Q719" t="str">
            <v>HMS</v>
          </cell>
          <cell r="R719">
            <v>0</v>
          </cell>
          <cell r="S719">
            <v>177</v>
          </cell>
          <cell r="T719">
            <v>531</v>
          </cell>
          <cell r="U719">
            <v>3</v>
          </cell>
        </row>
        <row r="720">
          <cell r="A720" t="str">
            <v>OPC-G11S-PDP</v>
          </cell>
          <cell r="B720" t="str">
            <v>GS091111</v>
          </cell>
          <cell r="C720">
            <v>11</v>
          </cell>
          <cell r="D720" t="str">
            <v>GI091828</v>
          </cell>
          <cell r="E720">
            <v>20090423</v>
          </cell>
          <cell r="F720" t="str">
            <v>7950</v>
          </cell>
          <cell r="G720" t="str">
            <v>FUJI ELECTRIC FA EUROPE (CH) GMBH</v>
          </cell>
          <cell r="H720" t="str">
            <v>STOCK SALES</v>
          </cell>
          <cell r="I720">
            <v>35</v>
          </cell>
          <cell r="J720" t="str">
            <v>Apr-2009</v>
          </cell>
          <cell r="K720" t="str">
            <v>Apr-2009</v>
          </cell>
          <cell r="L720" t="str">
            <v>GF</v>
          </cell>
          <cell r="M720" t="str">
            <v>INVERTER</v>
          </cell>
          <cell r="N720" t="str">
            <v>PCS</v>
          </cell>
          <cell r="O720">
            <v>5</v>
          </cell>
          <cell r="P720">
            <v>177</v>
          </cell>
          <cell r="Q720" t="str">
            <v>HMS</v>
          </cell>
          <cell r="R720">
            <v>0</v>
          </cell>
          <cell r="S720">
            <v>177</v>
          </cell>
          <cell r="T720">
            <v>531</v>
          </cell>
          <cell r="U720">
            <v>3</v>
          </cell>
        </row>
        <row r="721">
          <cell r="A721" t="str">
            <v>OPC-G11S-PDP</v>
          </cell>
          <cell r="B721" t="str">
            <v>GS091457</v>
          </cell>
          <cell r="C721">
            <v>8</v>
          </cell>
          <cell r="D721" t="str">
            <v>GI091829</v>
          </cell>
          <cell r="E721">
            <v>20090423</v>
          </cell>
          <cell r="F721" t="str">
            <v>7950</v>
          </cell>
          <cell r="G721" t="str">
            <v>FUJI ELECTRIC FA EUROPE (CH) GMBH</v>
          </cell>
          <cell r="H721" t="str">
            <v>STOCK SALES</v>
          </cell>
          <cell r="I721">
            <v>34</v>
          </cell>
          <cell r="J721" t="str">
            <v>Apr-2009</v>
          </cell>
          <cell r="K721" t="str">
            <v>Apr-2009</v>
          </cell>
          <cell r="L721" t="str">
            <v>GF</v>
          </cell>
          <cell r="M721" t="str">
            <v>INVERTER</v>
          </cell>
          <cell r="N721" t="str">
            <v>PCS</v>
          </cell>
          <cell r="O721">
            <v>5</v>
          </cell>
          <cell r="P721">
            <v>177</v>
          </cell>
          <cell r="Q721" t="str">
            <v>HMS</v>
          </cell>
          <cell r="R721">
            <v>0</v>
          </cell>
          <cell r="S721">
            <v>177</v>
          </cell>
          <cell r="T721">
            <v>177</v>
          </cell>
          <cell r="U721">
            <v>1</v>
          </cell>
        </row>
        <row r="722">
          <cell r="A722" t="str">
            <v>FRN11LM1S-4EA</v>
          </cell>
          <cell r="B722" t="str">
            <v>GS090714</v>
          </cell>
          <cell r="C722">
            <v>1</v>
          </cell>
          <cell r="D722" t="str">
            <v>GI091559</v>
          </cell>
          <cell r="E722">
            <v>20090403</v>
          </cell>
          <cell r="F722" t="str">
            <v>7097</v>
          </cell>
          <cell r="G722" t="str">
            <v>ATB BENELUX B.V.</v>
          </cell>
          <cell r="H722" t="str">
            <v>STOCK SALES</v>
          </cell>
          <cell r="I722">
            <v>47</v>
          </cell>
          <cell r="J722" t="str">
            <v>Apr-2009</v>
          </cell>
          <cell r="K722" t="str">
            <v>Apr-2009</v>
          </cell>
          <cell r="L722" t="str">
            <v>GF</v>
          </cell>
          <cell r="M722" t="str">
            <v>INVERTER</v>
          </cell>
          <cell r="N722" t="str">
            <v>PCS</v>
          </cell>
          <cell r="O722">
            <v>48</v>
          </cell>
          <cell r="P722">
            <v>391</v>
          </cell>
          <cell r="Q722" t="str">
            <v>LIFT</v>
          </cell>
          <cell r="R722">
            <v>0</v>
          </cell>
          <cell r="S722">
            <v>396.10070000000002</v>
          </cell>
          <cell r="T722">
            <v>396.10070000000002</v>
          </cell>
          <cell r="U722">
            <v>1</v>
          </cell>
        </row>
        <row r="723">
          <cell r="A723" t="str">
            <v>FRN11LM1S-4EA</v>
          </cell>
          <cell r="B723" t="str">
            <v>GS090482</v>
          </cell>
          <cell r="C723">
            <v>1</v>
          </cell>
          <cell r="D723" t="str">
            <v>GI091612</v>
          </cell>
          <cell r="E723">
            <v>20090408</v>
          </cell>
          <cell r="F723" t="str">
            <v>7943</v>
          </cell>
          <cell r="G723" t="str">
            <v>MAKLIFT-SKOPJE</v>
          </cell>
          <cell r="H723" t="str">
            <v>STOCK SALES</v>
          </cell>
          <cell r="I723">
            <v>45</v>
          </cell>
          <cell r="J723" t="str">
            <v>Apr-2009</v>
          </cell>
          <cell r="K723" t="str">
            <v>Apr-2009</v>
          </cell>
          <cell r="L723" t="str">
            <v>GF</v>
          </cell>
          <cell r="M723" t="str">
            <v>INVERTER</v>
          </cell>
          <cell r="N723" t="str">
            <v>PCS</v>
          </cell>
          <cell r="O723">
            <v>48</v>
          </cell>
          <cell r="P723">
            <v>391</v>
          </cell>
          <cell r="Q723" t="str">
            <v>LIFT</v>
          </cell>
          <cell r="R723">
            <v>0</v>
          </cell>
          <cell r="S723">
            <v>396.10070000000002</v>
          </cell>
          <cell r="T723">
            <v>792.20140000000004</v>
          </cell>
          <cell r="U723">
            <v>2</v>
          </cell>
        </row>
        <row r="724">
          <cell r="A724" t="str">
            <v>FRN11LM1S-4EA</v>
          </cell>
          <cell r="B724" t="str">
            <v>GS090582</v>
          </cell>
          <cell r="C724">
            <v>2</v>
          </cell>
          <cell r="D724" t="str">
            <v>GI091595</v>
          </cell>
          <cell r="E724">
            <v>20090408</v>
          </cell>
          <cell r="F724" t="str">
            <v>7995</v>
          </cell>
          <cell r="G724" t="str">
            <v>BOREL</v>
          </cell>
          <cell r="H724" t="str">
            <v>STOCK SALES</v>
          </cell>
          <cell r="I724">
            <v>35</v>
          </cell>
          <cell r="J724" t="str">
            <v>Apr-2009</v>
          </cell>
          <cell r="K724" t="str">
            <v>Apr-2009</v>
          </cell>
          <cell r="L724" t="str">
            <v>GF</v>
          </cell>
          <cell r="M724" t="str">
            <v>INVERTER</v>
          </cell>
          <cell r="N724" t="str">
            <v>PCS</v>
          </cell>
          <cell r="O724">
            <v>48</v>
          </cell>
          <cell r="P724">
            <v>391</v>
          </cell>
          <cell r="Q724" t="str">
            <v>LIFT</v>
          </cell>
          <cell r="R724">
            <v>0</v>
          </cell>
          <cell r="S724">
            <v>390.97089999999997</v>
          </cell>
          <cell r="T724">
            <v>3909.7089999999998</v>
          </cell>
          <cell r="U724">
            <v>10</v>
          </cell>
        </row>
        <row r="725">
          <cell r="A725" t="str">
            <v>FRN11LM1S-4EA</v>
          </cell>
          <cell r="B725" t="str">
            <v>GS084232</v>
          </cell>
          <cell r="C725">
            <v>1</v>
          </cell>
          <cell r="D725" t="str">
            <v>GI091660</v>
          </cell>
          <cell r="E725">
            <v>20090410</v>
          </cell>
          <cell r="F725" t="str">
            <v>4450</v>
          </cell>
          <cell r="G725" t="str">
            <v>FUJI ELECTRIC FA SUCURSAL EN ESPA?A</v>
          </cell>
          <cell r="H725" t="str">
            <v>STOCK SALES</v>
          </cell>
          <cell r="I725">
            <v>31</v>
          </cell>
          <cell r="J725" t="str">
            <v>Apr-2009</v>
          </cell>
          <cell r="K725" t="str">
            <v>Apr-2009</v>
          </cell>
          <cell r="L725" t="str">
            <v>GF</v>
          </cell>
          <cell r="M725" t="str">
            <v>INVERTER</v>
          </cell>
          <cell r="N725" t="str">
            <v>PCS</v>
          </cell>
          <cell r="O725">
            <v>48</v>
          </cell>
          <cell r="P725">
            <v>391</v>
          </cell>
          <cell r="Q725" t="str">
            <v>LIFT</v>
          </cell>
          <cell r="R725">
            <v>0</v>
          </cell>
          <cell r="S725">
            <v>396.10070000000002</v>
          </cell>
          <cell r="T725">
            <v>1584.4028000000001</v>
          </cell>
          <cell r="U725">
            <v>4</v>
          </cell>
        </row>
        <row r="726">
          <cell r="A726" t="str">
            <v>FRN15LM1S-4EA</v>
          </cell>
          <cell r="B726" t="str">
            <v>GS084232</v>
          </cell>
          <cell r="C726">
            <v>2</v>
          </cell>
          <cell r="D726" t="str">
            <v>GI091660</v>
          </cell>
          <cell r="E726">
            <v>20090410</v>
          </cell>
          <cell r="F726" t="str">
            <v>4450</v>
          </cell>
          <cell r="G726" t="str">
            <v>FUJI ELECTRIC FA SUCURSAL EN ESPA?A</v>
          </cell>
          <cell r="H726" t="str">
            <v>STOCK SALES</v>
          </cell>
          <cell r="I726">
            <v>72</v>
          </cell>
          <cell r="J726" t="str">
            <v>Apr-2009</v>
          </cell>
          <cell r="K726" t="str">
            <v>Apr-2009</v>
          </cell>
          <cell r="L726" t="str">
            <v>GF</v>
          </cell>
          <cell r="M726" t="str">
            <v>INVERTER</v>
          </cell>
          <cell r="N726" t="str">
            <v>PCS</v>
          </cell>
          <cell r="O726">
            <v>66</v>
          </cell>
          <cell r="P726">
            <v>577</v>
          </cell>
          <cell r="Q726" t="str">
            <v>LIFT</v>
          </cell>
          <cell r="R726">
            <v>0</v>
          </cell>
          <cell r="S726">
            <v>577.21259999999995</v>
          </cell>
          <cell r="T726">
            <v>1154.4251999999999</v>
          </cell>
          <cell r="U726">
            <v>2</v>
          </cell>
        </row>
        <row r="727">
          <cell r="A727" t="str">
            <v>FRN15LM1S-4EA</v>
          </cell>
          <cell r="B727" t="str">
            <v>GS091248</v>
          </cell>
          <cell r="C727">
            <v>1</v>
          </cell>
          <cell r="D727" t="str">
            <v>GI091743</v>
          </cell>
          <cell r="E727">
            <v>20090417</v>
          </cell>
          <cell r="F727" t="str">
            <v>7871</v>
          </cell>
          <cell r="G727" t="str">
            <v>E.P. NORMAND (S.A.) (PTY) LTD T/A</v>
          </cell>
          <cell r="H727" t="str">
            <v>STOCK SALES</v>
          </cell>
          <cell r="I727">
            <v>68</v>
          </cell>
          <cell r="J727" t="str">
            <v>Apr-2009</v>
          </cell>
          <cell r="K727" t="str">
            <v>Apr-2009</v>
          </cell>
          <cell r="L727" t="str">
            <v>GF</v>
          </cell>
          <cell r="M727" t="str">
            <v>INVERTER</v>
          </cell>
          <cell r="N727" t="str">
            <v>PCS</v>
          </cell>
          <cell r="O727">
            <v>66</v>
          </cell>
          <cell r="P727">
            <v>577</v>
          </cell>
          <cell r="Q727" t="str">
            <v>LIFT</v>
          </cell>
          <cell r="R727">
            <v>0</v>
          </cell>
          <cell r="S727">
            <v>577.21259999999995</v>
          </cell>
          <cell r="T727">
            <v>2308.8503999999998</v>
          </cell>
          <cell r="U727">
            <v>4</v>
          </cell>
        </row>
        <row r="728">
          <cell r="A728" t="str">
            <v>FRN15LM1S-4EA</v>
          </cell>
          <cell r="B728" t="str">
            <v>GS091489</v>
          </cell>
          <cell r="C728">
            <v>1</v>
          </cell>
          <cell r="D728" t="str">
            <v>GI091862</v>
          </cell>
          <cell r="E728">
            <v>20090424</v>
          </cell>
          <cell r="F728" t="str">
            <v>7276</v>
          </cell>
          <cell r="G728" t="str">
            <v>ASCENTRONIC GERAETEBAU GMBH</v>
          </cell>
          <cell r="H728" t="str">
            <v>STOCK SALES</v>
          </cell>
          <cell r="I728">
            <v>66</v>
          </cell>
          <cell r="J728" t="str">
            <v>Apr-2009</v>
          </cell>
          <cell r="K728" t="str">
            <v>Apr-2009</v>
          </cell>
          <cell r="L728" t="str">
            <v>GF</v>
          </cell>
          <cell r="M728" t="str">
            <v>INVERTER</v>
          </cell>
          <cell r="N728" t="str">
            <v>PCS</v>
          </cell>
          <cell r="O728">
            <v>66</v>
          </cell>
          <cell r="P728">
            <v>577</v>
          </cell>
          <cell r="Q728" t="str">
            <v>LIFT</v>
          </cell>
          <cell r="R728">
            <v>0</v>
          </cell>
          <cell r="S728">
            <v>577.21259999999995</v>
          </cell>
          <cell r="T728">
            <v>1154.4251999999999</v>
          </cell>
          <cell r="U728">
            <v>2</v>
          </cell>
        </row>
        <row r="729">
          <cell r="A729" t="str">
            <v>FRN15LM1S-4EA</v>
          </cell>
          <cell r="B729" t="str">
            <v>GS090935</v>
          </cell>
          <cell r="C729">
            <v>1</v>
          </cell>
          <cell r="D729" t="str">
            <v>GI091945</v>
          </cell>
          <cell r="E729">
            <v>20090429</v>
          </cell>
          <cell r="F729" t="str">
            <v>7848</v>
          </cell>
          <cell r="G729" t="str">
            <v>LM LIFTMATERIAL GMBH</v>
          </cell>
          <cell r="H729" t="str">
            <v>STOCK SALES</v>
          </cell>
          <cell r="I729">
            <v>65</v>
          </cell>
          <cell r="J729" t="str">
            <v>Apr-2009</v>
          </cell>
          <cell r="K729" t="str">
            <v>Apr-2009</v>
          </cell>
          <cell r="L729" t="str">
            <v>GF</v>
          </cell>
          <cell r="M729" t="str">
            <v>INVERTER</v>
          </cell>
          <cell r="N729" t="str">
            <v>PCS</v>
          </cell>
          <cell r="O729">
            <v>66</v>
          </cell>
          <cell r="P729">
            <v>577</v>
          </cell>
          <cell r="Q729" t="str">
            <v>LIFT</v>
          </cell>
          <cell r="R729">
            <v>0</v>
          </cell>
          <cell r="S729">
            <v>577.21259999999995</v>
          </cell>
          <cell r="T729">
            <v>577.21259999999995</v>
          </cell>
          <cell r="U729">
            <v>1</v>
          </cell>
        </row>
        <row r="730">
          <cell r="A730" t="str">
            <v>FRN15LM1S-4EA</v>
          </cell>
          <cell r="B730" t="str">
            <v>GS091044</v>
          </cell>
          <cell r="C730">
            <v>1</v>
          </cell>
          <cell r="D730" t="str">
            <v>GI091959</v>
          </cell>
          <cell r="E730">
            <v>20090430</v>
          </cell>
          <cell r="F730" t="str">
            <v>7848</v>
          </cell>
          <cell r="G730" t="str">
            <v>LM LIFTMATERIAL GMBH</v>
          </cell>
          <cell r="H730" t="str">
            <v>STOCK SALES</v>
          </cell>
          <cell r="I730">
            <v>64</v>
          </cell>
          <cell r="J730" t="str">
            <v>Apr-2009</v>
          </cell>
          <cell r="K730" t="str">
            <v>Apr-2009</v>
          </cell>
          <cell r="L730" t="str">
            <v>GF</v>
          </cell>
          <cell r="M730" t="str">
            <v>INVERTER</v>
          </cell>
          <cell r="N730" t="str">
            <v>PCS</v>
          </cell>
          <cell r="O730">
            <v>66</v>
          </cell>
          <cell r="P730">
            <v>577</v>
          </cell>
          <cell r="Q730" t="str">
            <v>LIFT</v>
          </cell>
          <cell r="R730">
            <v>0</v>
          </cell>
          <cell r="S730">
            <v>577.21259999999995</v>
          </cell>
          <cell r="T730">
            <v>577.21259999999995</v>
          </cell>
          <cell r="U730">
            <v>1</v>
          </cell>
        </row>
        <row r="731">
          <cell r="A731" t="str">
            <v>FRN15LM1S-4EA</v>
          </cell>
          <cell r="B731" t="str">
            <v>GS091007</v>
          </cell>
          <cell r="C731">
            <v>1</v>
          </cell>
          <cell r="D731" t="str">
            <v>GI091990</v>
          </cell>
          <cell r="E731">
            <v>20090430</v>
          </cell>
          <cell r="F731" t="str">
            <v>7848</v>
          </cell>
          <cell r="G731" t="str">
            <v>LM LIFTMATERIAL GMBH</v>
          </cell>
          <cell r="H731" t="str">
            <v>STOCK SALES</v>
          </cell>
          <cell r="I731">
            <v>63</v>
          </cell>
          <cell r="J731" t="str">
            <v>Apr-2009</v>
          </cell>
          <cell r="K731" t="str">
            <v>Apr-2009</v>
          </cell>
          <cell r="L731" t="str">
            <v>GF</v>
          </cell>
          <cell r="M731" t="str">
            <v>INVERTER</v>
          </cell>
          <cell r="N731" t="str">
            <v>PCS</v>
          </cell>
          <cell r="O731">
            <v>66</v>
          </cell>
          <cell r="P731">
            <v>577</v>
          </cell>
          <cell r="Q731" t="str">
            <v>LIFT</v>
          </cell>
          <cell r="R731">
            <v>0</v>
          </cell>
          <cell r="S731">
            <v>577.21259999999995</v>
          </cell>
          <cell r="T731">
            <v>577.21259999999995</v>
          </cell>
          <cell r="U731">
            <v>1</v>
          </cell>
        </row>
        <row r="732">
          <cell r="A732" t="str">
            <v>FRN15LM1S-4EA</v>
          </cell>
          <cell r="B732" t="str">
            <v>GS090898</v>
          </cell>
          <cell r="C732">
            <v>1</v>
          </cell>
          <cell r="D732" t="str">
            <v>GI092015</v>
          </cell>
          <cell r="E732">
            <v>20090430</v>
          </cell>
          <cell r="F732" t="str">
            <v>7848</v>
          </cell>
          <cell r="G732" t="str">
            <v>LM LIFTMATERIAL GMBH</v>
          </cell>
          <cell r="H732" t="str">
            <v>STOCK SALES</v>
          </cell>
          <cell r="I732">
            <v>62</v>
          </cell>
          <cell r="J732" t="str">
            <v>Apr-2009</v>
          </cell>
          <cell r="K732" t="str">
            <v>Apr-2009</v>
          </cell>
          <cell r="L732" t="str">
            <v>GF</v>
          </cell>
          <cell r="M732" t="str">
            <v>INVERTER</v>
          </cell>
          <cell r="N732" t="str">
            <v>PCS</v>
          </cell>
          <cell r="O732">
            <v>66</v>
          </cell>
          <cell r="P732">
            <v>577</v>
          </cell>
          <cell r="Q732" t="str">
            <v>LIFT</v>
          </cell>
          <cell r="R732">
            <v>0</v>
          </cell>
          <cell r="S732">
            <v>577.21259999999995</v>
          </cell>
          <cell r="T732">
            <v>577.21259999999995</v>
          </cell>
          <cell r="U732">
            <v>1</v>
          </cell>
        </row>
        <row r="733">
          <cell r="A733" t="str">
            <v>FRN15LM1S-4EA</v>
          </cell>
          <cell r="B733" t="str">
            <v>GS091006</v>
          </cell>
          <cell r="C733">
            <v>1</v>
          </cell>
          <cell r="D733" t="str">
            <v>GI092027</v>
          </cell>
          <cell r="E733">
            <v>20090430</v>
          </cell>
          <cell r="F733" t="str">
            <v>7848</v>
          </cell>
          <cell r="G733" t="str">
            <v>LM LIFTMATERIAL GMBH</v>
          </cell>
          <cell r="H733" t="str">
            <v>STOCK SALES</v>
          </cell>
          <cell r="I733">
            <v>61</v>
          </cell>
          <cell r="J733" t="str">
            <v>Apr-2009</v>
          </cell>
          <cell r="K733" t="str">
            <v>Apr-2009</v>
          </cell>
          <cell r="L733" t="str">
            <v>GF</v>
          </cell>
          <cell r="M733" t="str">
            <v>INVERTER</v>
          </cell>
          <cell r="N733" t="str">
            <v>PCS</v>
          </cell>
          <cell r="O733">
            <v>66</v>
          </cell>
          <cell r="P733">
            <v>577</v>
          </cell>
          <cell r="Q733" t="str">
            <v>LIFT</v>
          </cell>
          <cell r="R733">
            <v>0</v>
          </cell>
          <cell r="S733">
            <v>577.21259999999995</v>
          </cell>
          <cell r="T733">
            <v>577.21259999999995</v>
          </cell>
          <cell r="U733">
            <v>1</v>
          </cell>
        </row>
        <row r="734">
          <cell r="A734" t="str">
            <v>FRN15LM1S-4SD</v>
          </cell>
          <cell r="B734" t="str">
            <v>GS091095</v>
          </cell>
          <cell r="C734">
            <v>7</v>
          </cell>
          <cell r="D734" t="str">
            <v>GI091631</v>
          </cell>
          <cell r="E734">
            <v>20090408</v>
          </cell>
          <cell r="F734" t="str">
            <v>7716</v>
          </cell>
          <cell r="G734" t="str">
            <v>MEA</v>
          </cell>
          <cell r="H734" t="str">
            <v>STOCK SALES</v>
          </cell>
          <cell r="I734">
            <v>45</v>
          </cell>
          <cell r="J734" t="str">
            <v>Apr-2009</v>
          </cell>
          <cell r="K734" t="str">
            <v>Apr-2009</v>
          </cell>
          <cell r="L734" t="str">
            <v>GF</v>
          </cell>
          <cell r="M734" t="str">
            <v>INVERTER</v>
          </cell>
          <cell r="N734" t="str">
            <v>PCS</v>
          </cell>
          <cell r="O734">
            <v>48</v>
          </cell>
          <cell r="P734">
            <v>599</v>
          </cell>
          <cell r="Q734" t="str">
            <v>LIFT</v>
          </cell>
          <cell r="R734">
            <v>0</v>
          </cell>
          <cell r="S734">
            <v>599.18859999999995</v>
          </cell>
          <cell r="T734">
            <v>1797.5657999999999</v>
          </cell>
          <cell r="U734">
            <v>3</v>
          </cell>
        </row>
        <row r="735">
          <cell r="A735" t="str">
            <v>FRN15LM1S-4SD</v>
          </cell>
          <cell r="B735" t="str">
            <v>GS091302</v>
          </cell>
          <cell r="C735">
            <v>2</v>
          </cell>
          <cell r="D735" t="str">
            <v>GI091875</v>
          </cell>
          <cell r="E735">
            <v>20090427</v>
          </cell>
          <cell r="F735" t="str">
            <v>7712</v>
          </cell>
          <cell r="G735" t="str">
            <v>SODIMAS</v>
          </cell>
          <cell r="H735" t="str">
            <v>STOCK SALES</v>
          </cell>
          <cell r="I735">
            <v>39</v>
          </cell>
          <cell r="J735" t="str">
            <v>Apr-2009</v>
          </cell>
          <cell r="K735" t="str">
            <v>Apr-2009</v>
          </cell>
          <cell r="L735" t="str">
            <v>GF</v>
          </cell>
          <cell r="M735" t="str">
            <v>INVERTER</v>
          </cell>
          <cell r="N735" t="str">
            <v>PCS</v>
          </cell>
          <cell r="O735">
            <v>48</v>
          </cell>
          <cell r="P735">
            <v>599</v>
          </cell>
          <cell r="Q735" t="str">
            <v>LIFT</v>
          </cell>
          <cell r="R735">
            <v>0</v>
          </cell>
          <cell r="S735">
            <v>599.18859999999995</v>
          </cell>
          <cell r="T735">
            <v>3595.1315999999997</v>
          </cell>
          <cell r="U735">
            <v>6</v>
          </cell>
        </row>
        <row r="736">
          <cell r="A736" t="str">
            <v>FRN18.5LM1S-4EA</v>
          </cell>
          <cell r="B736" t="str">
            <v>GS084232</v>
          </cell>
          <cell r="C736">
            <v>3</v>
          </cell>
          <cell r="D736" t="str">
            <v>GI091660</v>
          </cell>
          <cell r="E736">
            <v>20090410</v>
          </cell>
          <cell r="F736" t="str">
            <v>4450</v>
          </cell>
          <cell r="G736" t="str">
            <v>FUJI ELECTRIC FA SUCURSAL EN ESPA?A</v>
          </cell>
          <cell r="H736" t="str">
            <v>STOCK SALES</v>
          </cell>
          <cell r="I736">
            <v>35</v>
          </cell>
          <cell r="J736" t="str">
            <v>Apr-2009</v>
          </cell>
          <cell r="K736" t="str">
            <v>Apr-2009</v>
          </cell>
          <cell r="L736" t="str">
            <v>GF</v>
          </cell>
          <cell r="M736" t="str">
            <v>INVERTER</v>
          </cell>
          <cell r="N736" t="str">
            <v>PCS</v>
          </cell>
          <cell r="O736">
            <v>37</v>
          </cell>
          <cell r="P736">
            <v>652</v>
          </cell>
          <cell r="Q736" t="str">
            <v>LIFT</v>
          </cell>
          <cell r="R736">
            <v>0</v>
          </cell>
          <cell r="S736">
            <v>652.10860000000002</v>
          </cell>
          <cell r="T736">
            <v>1304.2172</v>
          </cell>
          <cell r="U736">
            <v>2</v>
          </cell>
        </row>
        <row r="737">
          <cell r="A737" t="str">
            <v>FRN18.5LM1S-4EA</v>
          </cell>
          <cell r="B737" t="str">
            <v>GS091385</v>
          </cell>
          <cell r="C737">
            <v>1</v>
          </cell>
          <cell r="D737" t="str">
            <v>GI091714</v>
          </cell>
          <cell r="E737">
            <v>20090415</v>
          </cell>
          <cell r="F737" t="str">
            <v>4450</v>
          </cell>
          <cell r="G737" t="str">
            <v>FUJI ELECTRIC FA SUCURSAL EN ESPA?A</v>
          </cell>
          <cell r="H737" t="str">
            <v>STOCK SALES</v>
          </cell>
          <cell r="I737">
            <v>30</v>
          </cell>
          <cell r="J737" t="str">
            <v>Apr-2009</v>
          </cell>
          <cell r="K737" t="str">
            <v>Apr-2009</v>
          </cell>
          <cell r="L737" t="str">
            <v>GF</v>
          </cell>
          <cell r="M737" t="str">
            <v>INVERTER</v>
          </cell>
          <cell r="N737" t="str">
            <v>PCS</v>
          </cell>
          <cell r="O737">
            <v>37</v>
          </cell>
          <cell r="P737">
            <v>652</v>
          </cell>
          <cell r="Q737" t="str">
            <v>LIFT</v>
          </cell>
          <cell r="R737">
            <v>0</v>
          </cell>
          <cell r="S737">
            <v>652.10860000000002</v>
          </cell>
          <cell r="T737">
            <v>3260.5430000000001</v>
          </cell>
          <cell r="U737">
            <v>5</v>
          </cell>
        </row>
        <row r="738">
          <cell r="A738" t="str">
            <v>FRN18.5LM1S-4EA</v>
          </cell>
          <cell r="B738" t="str">
            <v>GS091425</v>
          </cell>
          <cell r="C738">
            <v>1</v>
          </cell>
          <cell r="D738" t="str">
            <v>GI091769</v>
          </cell>
          <cell r="E738">
            <v>20090420</v>
          </cell>
          <cell r="F738" t="str">
            <v>7489</v>
          </cell>
          <cell r="G738" t="str">
            <v>ALPHA MOTION S. A.</v>
          </cell>
          <cell r="H738" t="str">
            <v>STOCK SALES</v>
          </cell>
          <cell r="I738">
            <v>25</v>
          </cell>
          <cell r="J738" t="str">
            <v>Apr-2009</v>
          </cell>
          <cell r="K738" t="str">
            <v>Apr-2009</v>
          </cell>
          <cell r="L738" t="str">
            <v>GF</v>
          </cell>
          <cell r="M738" t="str">
            <v>INVERTER</v>
          </cell>
          <cell r="N738" t="str">
            <v>PCS</v>
          </cell>
          <cell r="O738">
            <v>37</v>
          </cell>
          <cell r="P738">
            <v>652</v>
          </cell>
          <cell r="Q738" t="str">
            <v>LIFT</v>
          </cell>
          <cell r="R738">
            <v>0</v>
          </cell>
          <cell r="S738">
            <v>652.10860000000002</v>
          </cell>
          <cell r="T738">
            <v>3260.5430000000001</v>
          </cell>
          <cell r="U738">
            <v>5</v>
          </cell>
        </row>
        <row r="739">
          <cell r="A739" t="str">
            <v>FRN30LM1S-4SD</v>
          </cell>
          <cell r="B739" t="str">
            <v>GS091238</v>
          </cell>
          <cell r="C739">
            <v>3</v>
          </cell>
          <cell r="D739" t="str">
            <v>GI091774</v>
          </cell>
          <cell r="E739">
            <v>20090420</v>
          </cell>
          <cell r="F739" t="str">
            <v>7712</v>
          </cell>
          <cell r="G739" t="str">
            <v>SODIMAS</v>
          </cell>
          <cell r="H739" t="str">
            <v>STOCK SALES</v>
          </cell>
          <cell r="I739">
            <v>25</v>
          </cell>
          <cell r="J739" t="str">
            <v>Apr-2009</v>
          </cell>
          <cell r="K739" t="str">
            <v>Apr-2009</v>
          </cell>
          <cell r="L739" t="str">
            <v>GF</v>
          </cell>
          <cell r="M739" t="str">
            <v>INVERTER</v>
          </cell>
          <cell r="N739" t="str">
            <v>PCS</v>
          </cell>
          <cell r="O739">
            <v>26</v>
          </cell>
          <cell r="P739">
            <v>1119</v>
          </cell>
          <cell r="Q739" t="str">
            <v>LIFT</v>
          </cell>
          <cell r="R739">
            <v>0</v>
          </cell>
          <cell r="S739">
            <v>1118.5068000000001</v>
          </cell>
          <cell r="T739">
            <v>1118.5068000000001</v>
          </cell>
          <cell r="U739">
            <v>1</v>
          </cell>
        </row>
        <row r="740">
          <cell r="A740" t="str">
            <v>FRN5.5LM1S-4E</v>
          </cell>
          <cell r="B740" t="str">
            <v>GS091483</v>
          </cell>
          <cell r="C740">
            <v>1</v>
          </cell>
          <cell r="D740" t="str">
            <v>GI091844</v>
          </cell>
          <cell r="E740">
            <v>20090427</v>
          </cell>
          <cell r="F740" t="str">
            <v>7002</v>
          </cell>
          <cell r="G740" t="str">
            <v>ACS S.R.L.</v>
          </cell>
          <cell r="H740" t="str">
            <v>STOCK SALES</v>
          </cell>
          <cell r="I740">
            <v>110</v>
          </cell>
          <cell r="J740" t="str">
            <v>Apr-2009</v>
          </cell>
          <cell r="K740" t="str">
            <v>Apr-2009</v>
          </cell>
          <cell r="L740" t="str">
            <v>GF</v>
          </cell>
          <cell r="M740" t="str">
            <v>INVERTER</v>
          </cell>
          <cell r="N740" t="str">
            <v>PCS</v>
          </cell>
          <cell r="O740">
            <v>116</v>
          </cell>
          <cell r="P740">
            <v>336</v>
          </cell>
          <cell r="Q740" t="str">
            <v>LIFT</v>
          </cell>
          <cell r="R740">
            <v>0</v>
          </cell>
          <cell r="S740">
            <v>336.2</v>
          </cell>
          <cell r="T740">
            <v>2017.2</v>
          </cell>
          <cell r="U740">
            <v>6</v>
          </cell>
        </row>
        <row r="741">
          <cell r="A741" t="str">
            <v>FRN5.5LM1S-4EA</v>
          </cell>
          <cell r="B741" t="str">
            <v>GS091222</v>
          </cell>
          <cell r="C741">
            <v>1</v>
          </cell>
          <cell r="D741" t="str">
            <v>GI091587</v>
          </cell>
          <cell r="E741">
            <v>20090406</v>
          </cell>
          <cell r="F741" t="str">
            <v>7772</v>
          </cell>
          <cell r="G741" t="str">
            <v>SELE, S.R.L.</v>
          </cell>
          <cell r="H741" t="str">
            <v>STOCK SALES</v>
          </cell>
          <cell r="I741">
            <v>230</v>
          </cell>
          <cell r="J741" t="str">
            <v>Apr-2009</v>
          </cell>
          <cell r="K741" t="str">
            <v>Apr-2009</v>
          </cell>
          <cell r="L741" t="str">
            <v>GF</v>
          </cell>
          <cell r="M741" t="str">
            <v>INVERTER</v>
          </cell>
          <cell r="N741" t="str">
            <v>PCS</v>
          </cell>
          <cell r="O741">
            <v>232</v>
          </cell>
          <cell r="P741">
            <v>309</v>
          </cell>
          <cell r="Q741" t="str">
            <v>LIFT</v>
          </cell>
          <cell r="R741">
            <v>0</v>
          </cell>
          <cell r="S741">
            <v>308.64089999999999</v>
          </cell>
          <cell r="T741">
            <v>617.28179999999998</v>
          </cell>
          <cell r="U741">
            <v>2</v>
          </cell>
        </row>
        <row r="742">
          <cell r="A742" t="str">
            <v>FRN5.5LM1S-4EA</v>
          </cell>
          <cell r="B742" t="str">
            <v>GS091329</v>
          </cell>
          <cell r="C742">
            <v>1</v>
          </cell>
          <cell r="D742" t="str">
            <v>GI091652</v>
          </cell>
          <cell r="E742">
            <v>20090408</v>
          </cell>
          <cell r="F742" t="str">
            <v>7760</v>
          </cell>
          <cell r="G742" t="str">
            <v>BIMEX SRL</v>
          </cell>
          <cell r="H742" t="str">
            <v>STOCK SALES</v>
          </cell>
          <cell r="I742">
            <v>225</v>
          </cell>
          <cell r="J742" t="str">
            <v>Apr-2009</v>
          </cell>
          <cell r="K742" t="str">
            <v>Apr-2009</v>
          </cell>
          <cell r="L742" t="str">
            <v>GF</v>
          </cell>
          <cell r="M742" t="str">
            <v>INVERTER</v>
          </cell>
          <cell r="N742" t="str">
            <v>PCS</v>
          </cell>
          <cell r="O742">
            <v>232</v>
          </cell>
          <cell r="P742">
            <v>309</v>
          </cell>
          <cell r="Q742" t="str">
            <v>LIFT</v>
          </cell>
          <cell r="R742">
            <v>0</v>
          </cell>
          <cell r="S742">
            <v>308.64089999999999</v>
          </cell>
          <cell r="T742">
            <v>1543.2044999999998</v>
          </cell>
          <cell r="U742">
            <v>5</v>
          </cell>
        </row>
        <row r="743">
          <cell r="A743" t="str">
            <v>FRN5.5LM1S-4EA</v>
          </cell>
          <cell r="B743" t="str">
            <v>GS091327</v>
          </cell>
          <cell r="C743">
            <v>1</v>
          </cell>
          <cell r="D743" t="str">
            <v>GI091653</v>
          </cell>
          <cell r="E743">
            <v>20090409</v>
          </cell>
          <cell r="F743" t="str">
            <v>7684</v>
          </cell>
          <cell r="G743" t="str">
            <v>BEG S.R.L.</v>
          </cell>
          <cell r="H743" t="str">
            <v>STOCK SALES</v>
          </cell>
          <cell r="I743">
            <v>215</v>
          </cell>
          <cell r="J743" t="str">
            <v>Apr-2009</v>
          </cell>
          <cell r="K743" t="str">
            <v>Apr-2009</v>
          </cell>
          <cell r="L743" t="str">
            <v>GF</v>
          </cell>
          <cell r="M743" t="str">
            <v>INVERTER</v>
          </cell>
          <cell r="N743" t="str">
            <v>PCS</v>
          </cell>
          <cell r="O743">
            <v>232</v>
          </cell>
          <cell r="P743">
            <v>309</v>
          </cell>
          <cell r="Q743" t="str">
            <v>LIFT</v>
          </cell>
          <cell r="R743">
            <v>0</v>
          </cell>
          <cell r="S743">
            <v>308.64089999999999</v>
          </cell>
          <cell r="T743">
            <v>3086.4089999999997</v>
          </cell>
          <cell r="U743">
            <v>10</v>
          </cell>
        </row>
        <row r="744">
          <cell r="A744" t="str">
            <v>FRN5.5LM1S-4EA</v>
          </cell>
          <cell r="B744" t="str">
            <v>GS091336</v>
          </cell>
          <cell r="C744">
            <v>4</v>
          </cell>
          <cell r="D744" t="str">
            <v>GI091665</v>
          </cell>
          <cell r="E744">
            <v>20090410</v>
          </cell>
          <cell r="F744" t="str">
            <v>4380</v>
          </cell>
          <cell r="G744" t="str">
            <v>AMTEK,  SPOL. S R.0.</v>
          </cell>
          <cell r="H744" t="str">
            <v>STOCK SALES</v>
          </cell>
          <cell r="I744">
            <v>213</v>
          </cell>
          <cell r="J744" t="str">
            <v>Apr-2009</v>
          </cell>
          <cell r="K744" t="str">
            <v>Apr-2009</v>
          </cell>
          <cell r="L744" t="str">
            <v>GF</v>
          </cell>
          <cell r="M744" t="str">
            <v>INVERTER</v>
          </cell>
          <cell r="N744" t="str">
            <v>PCS</v>
          </cell>
          <cell r="O744">
            <v>232</v>
          </cell>
          <cell r="P744">
            <v>309</v>
          </cell>
          <cell r="Q744" t="str">
            <v>LIFT</v>
          </cell>
          <cell r="R744">
            <v>0</v>
          </cell>
          <cell r="S744">
            <v>308.64089999999999</v>
          </cell>
          <cell r="T744">
            <v>617.28179999999998</v>
          </cell>
          <cell r="U744">
            <v>2</v>
          </cell>
        </row>
        <row r="745">
          <cell r="A745" t="str">
            <v>FRN5.5LM1S-4EA</v>
          </cell>
          <cell r="B745" t="str">
            <v>GS090784</v>
          </cell>
          <cell r="C745">
            <v>5</v>
          </cell>
          <cell r="D745" t="str">
            <v>GI091448</v>
          </cell>
          <cell r="E745">
            <v>20090410</v>
          </cell>
          <cell r="F745" t="str">
            <v>4032</v>
          </cell>
          <cell r="G745" t="str">
            <v>MCCGROUP COMPLEX</v>
          </cell>
          <cell r="H745" t="str">
            <v>STOCK SALES</v>
          </cell>
          <cell r="I745">
            <v>212</v>
          </cell>
          <cell r="J745" t="str">
            <v>Apr-2009</v>
          </cell>
          <cell r="K745" t="str">
            <v>Apr-2009</v>
          </cell>
          <cell r="L745" t="str">
            <v>GF</v>
          </cell>
          <cell r="M745" t="str">
            <v>INVERTER</v>
          </cell>
          <cell r="N745" t="str">
            <v>PCS</v>
          </cell>
          <cell r="O745">
            <v>232</v>
          </cell>
          <cell r="P745">
            <v>309</v>
          </cell>
          <cell r="Q745" t="str">
            <v>LIFT</v>
          </cell>
          <cell r="R745">
            <v>0</v>
          </cell>
          <cell r="S745">
            <v>308.64089999999999</v>
          </cell>
          <cell r="T745">
            <v>308.64089999999999</v>
          </cell>
          <cell r="U745">
            <v>1</v>
          </cell>
        </row>
        <row r="746">
          <cell r="A746" t="str">
            <v>FRN5.5LM1S-4EA</v>
          </cell>
          <cell r="B746" t="str">
            <v>GS091373</v>
          </cell>
          <cell r="C746">
            <v>1</v>
          </cell>
          <cell r="D746" t="str">
            <v>GI091697</v>
          </cell>
          <cell r="E746">
            <v>20090415</v>
          </cell>
          <cell r="F746" t="str">
            <v>7489</v>
          </cell>
          <cell r="G746" t="str">
            <v>ALPHA MOTION S. A.</v>
          </cell>
          <cell r="H746" t="str">
            <v>STOCK SALES</v>
          </cell>
          <cell r="I746">
            <v>202</v>
          </cell>
          <cell r="J746" t="str">
            <v>Apr-2009</v>
          </cell>
          <cell r="K746" t="str">
            <v>Apr-2009</v>
          </cell>
          <cell r="L746" t="str">
            <v>GF</v>
          </cell>
          <cell r="M746" t="str">
            <v>INVERTER</v>
          </cell>
          <cell r="N746" t="str">
            <v>PCS</v>
          </cell>
          <cell r="O746">
            <v>232</v>
          </cell>
          <cell r="P746">
            <v>309</v>
          </cell>
          <cell r="Q746" t="str">
            <v>LIFT</v>
          </cell>
          <cell r="R746">
            <v>0</v>
          </cell>
          <cell r="S746">
            <v>308.64089999999999</v>
          </cell>
          <cell r="T746">
            <v>3086.4089999999997</v>
          </cell>
          <cell r="U746">
            <v>10</v>
          </cell>
        </row>
        <row r="747">
          <cell r="A747" t="str">
            <v>FRN5.5LM1S-4EA</v>
          </cell>
          <cell r="B747" t="str">
            <v>GS091273</v>
          </cell>
          <cell r="C747">
            <v>3</v>
          </cell>
          <cell r="D747" t="str">
            <v>GI091691</v>
          </cell>
          <cell r="E747">
            <v>20090415</v>
          </cell>
          <cell r="F747" t="str">
            <v>7552</v>
          </cell>
          <cell r="G747" t="str">
            <v>AKEEL INDUSTRIAL ELECTRIC CO.</v>
          </cell>
          <cell r="H747" t="str">
            <v>STOCK SALES</v>
          </cell>
          <cell r="I747">
            <v>199</v>
          </cell>
          <cell r="J747" t="str">
            <v>Apr-2009</v>
          </cell>
          <cell r="K747" t="str">
            <v>Apr-2009</v>
          </cell>
          <cell r="L747" t="str">
            <v>GF</v>
          </cell>
          <cell r="M747" t="str">
            <v>INVERTER</v>
          </cell>
          <cell r="N747" t="str">
            <v>PCS</v>
          </cell>
          <cell r="O747">
            <v>232</v>
          </cell>
          <cell r="P747">
            <v>309</v>
          </cell>
          <cell r="Q747" t="str">
            <v>LIFT</v>
          </cell>
          <cell r="R747">
            <v>0</v>
          </cell>
          <cell r="S747">
            <v>308.64089999999999</v>
          </cell>
          <cell r="T747">
            <v>925.92269999999996</v>
          </cell>
          <cell r="U747">
            <v>3</v>
          </cell>
        </row>
        <row r="748">
          <cell r="A748" t="str">
            <v>FRN5.5LM1S-4EA</v>
          </cell>
          <cell r="B748" t="str">
            <v>GS091387</v>
          </cell>
          <cell r="C748">
            <v>1</v>
          </cell>
          <cell r="D748" t="str">
            <v>GI091746</v>
          </cell>
          <cell r="E748">
            <v>20090417</v>
          </cell>
          <cell r="F748" t="str">
            <v>7259</v>
          </cell>
          <cell r="G748" t="str">
            <v>SEA SYSTEMS S.R.L.</v>
          </cell>
          <cell r="H748" t="str">
            <v>STOCK SALES</v>
          </cell>
          <cell r="I748">
            <v>198</v>
          </cell>
          <cell r="J748" t="str">
            <v>Apr-2009</v>
          </cell>
          <cell r="K748" t="str">
            <v>Apr-2009</v>
          </cell>
          <cell r="L748" t="str">
            <v>GF</v>
          </cell>
          <cell r="M748" t="str">
            <v>INVERTER</v>
          </cell>
          <cell r="N748" t="str">
            <v>PCS</v>
          </cell>
          <cell r="O748">
            <v>232</v>
          </cell>
          <cell r="P748">
            <v>309</v>
          </cell>
          <cell r="Q748" t="str">
            <v>LIFT</v>
          </cell>
          <cell r="R748">
            <v>0</v>
          </cell>
          <cell r="S748">
            <v>308.64089999999999</v>
          </cell>
          <cell r="T748">
            <v>308.64089999999999</v>
          </cell>
          <cell r="U748">
            <v>1</v>
          </cell>
        </row>
        <row r="749">
          <cell r="A749" t="str">
            <v>FRN5.5LM1S-4EA</v>
          </cell>
          <cell r="B749" t="str">
            <v>GS091430</v>
          </cell>
          <cell r="C749">
            <v>1</v>
          </cell>
          <cell r="D749" t="str">
            <v>GI091786</v>
          </cell>
          <cell r="E749">
            <v>20090420</v>
          </cell>
          <cell r="F749" t="str">
            <v>7684</v>
          </cell>
          <cell r="G749" t="str">
            <v>BEG S.R.L.</v>
          </cell>
          <cell r="H749" t="str">
            <v>STOCK SALES</v>
          </cell>
          <cell r="I749">
            <v>188</v>
          </cell>
          <cell r="J749" t="str">
            <v>Apr-2009</v>
          </cell>
          <cell r="K749" t="str">
            <v>Apr-2009</v>
          </cell>
          <cell r="L749" t="str">
            <v>GF</v>
          </cell>
          <cell r="M749" t="str">
            <v>INVERTER</v>
          </cell>
          <cell r="N749" t="str">
            <v>PCS</v>
          </cell>
          <cell r="O749">
            <v>232</v>
          </cell>
          <cell r="P749">
            <v>309</v>
          </cell>
          <cell r="Q749" t="str">
            <v>LIFT</v>
          </cell>
          <cell r="R749">
            <v>0</v>
          </cell>
          <cell r="S749">
            <v>308.64089999999999</v>
          </cell>
          <cell r="T749">
            <v>3086.4089999999997</v>
          </cell>
          <cell r="U749">
            <v>10</v>
          </cell>
        </row>
        <row r="750">
          <cell r="A750" t="str">
            <v>FRN5.5LM1S-4EA</v>
          </cell>
          <cell r="B750" t="str">
            <v>GS090943</v>
          </cell>
          <cell r="C750">
            <v>1</v>
          </cell>
          <cell r="D750" t="str">
            <v>GI091804</v>
          </cell>
          <cell r="E750">
            <v>20090427</v>
          </cell>
          <cell r="F750" t="str">
            <v>7848</v>
          </cell>
          <cell r="G750" t="str">
            <v>LM LIFTMATERIAL GMBH</v>
          </cell>
          <cell r="H750" t="str">
            <v>STOCK SALES</v>
          </cell>
          <cell r="I750">
            <v>183</v>
          </cell>
          <cell r="J750" t="str">
            <v>Apr-2009</v>
          </cell>
          <cell r="K750" t="str">
            <v>Apr-2009</v>
          </cell>
          <cell r="L750" t="str">
            <v>GF</v>
          </cell>
          <cell r="M750" t="str">
            <v>INVERTER</v>
          </cell>
          <cell r="N750" t="str">
            <v>PCS</v>
          </cell>
          <cell r="O750">
            <v>232</v>
          </cell>
          <cell r="P750">
            <v>309</v>
          </cell>
          <cell r="Q750" t="str">
            <v>LIFT</v>
          </cell>
          <cell r="R750">
            <v>0</v>
          </cell>
          <cell r="S750">
            <v>308.64089999999999</v>
          </cell>
          <cell r="T750">
            <v>1543.2044999999998</v>
          </cell>
          <cell r="U750">
            <v>5</v>
          </cell>
        </row>
        <row r="751">
          <cell r="A751" t="str">
            <v>FRN7.5LM1S-4EA</v>
          </cell>
          <cell r="B751" t="str">
            <v>GS091287</v>
          </cell>
          <cell r="C751">
            <v>1</v>
          </cell>
          <cell r="D751" t="str">
            <v>GI091616</v>
          </cell>
          <cell r="E751">
            <v>20090407</v>
          </cell>
          <cell r="F751" t="str">
            <v>7860</v>
          </cell>
          <cell r="G751" t="str">
            <v>ORION AUFZUGSDIENST U. ELEKTROANLAGEN</v>
          </cell>
          <cell r="H751" t="str">
            <v>STOCK SALES</v>
          </cell>
          <cell r="I751">
            <v>299</v>
          </cell>
          <cell r="J751" t="str">
            <v>Apr-2009</v>
          </cell>
          <cell r="K751" t="str">
            <v>Apr-2009</v>
          </cell>
          <cell r="L751" t="str">
            <v>GF</v>
          </cell>
          <cell r="M751" t="str">
            <v>INVERTER</v>
          </cell>
          <cell r="N751" t="str">
            <v>PCS</v>
          </cell>
          <cell r="O751">
            <v>310</v>
          </cell>
          <cell r="P751">
            <v>303</v>
          </cell>
          <cell r="Q751" t="str">
            <v>LIFT</v>
          </cell>
          <cell r="R751">
            <v>0</v>
          </cell>
          <cell r="S751">
            <v>303.39839999999998</v>
          </cell>
          <cell r="T751">
            <v>303.39839999999998</v>
          </cell>
          <cell r="U751">
            <v>1</v>
          </cell>
        </row>
        <row r="752">
          <cell r="A752" t="str">
            <v>FRN7.5LM1S-4EA</v>
          </cell>
          <cell r="B752" t="str">
            <v>GS090482</v>
          </cell>
          <cell r="C752">
            <v>2</v>
          </cell>
          <cell r="D752" t="str">
            <v>GI091612</v>
          </cell>
          <cell r="E752">
            <v>20090408</v>
          </cell>
          <cell r="F752" t="str">
            <v>7943</v>
          </cell>
          <cell r="G752" t="str">
            <v>MAKLIFT-SKOPJE</v>
          </cell>
          <cell r="H752" t="str">
            <v>STOCK SALES</v>
          </cell>
          <cell r="I752">
            <v>298</v>
          </cell>
          <cell r="J752" t="str">
            <v>Apr-2009</v>
          </cell>
          <cell r="K752" t="str">
            <v>Apr-2009</v>
          </cell>
          <cell r="L752" t="str">
            <v>GF</v>
          </cell>
          <cell r="M752" t="str">
            <v>INVERTER</v>
          </cell>
          <cell r="N752" t="str">
            <v>PCS</v>
          </cell>
          <cell r="O752">
            <v>310</v>
          </cell>
          <cell r="P752">
            <v>303</v>
          </cell>
          <cell r="Q752" t="str">
            <v>LIFT</v>
          </cell>
          <cell r="R752">
            <v>0</v>
          </cell>
          <cell r="S752">
            <v>303.39839999999998</v>
          </cell>
          <cell r="T752">
            <v>303.39839999999998</v>
          </cell>
          <cell r="U752">
            <v>1</v>
          </cell>
        </row>
        <row r="753">
          <cell r="A753" t="str">
            <v>FRN7.5LM1S-4EA</v>
          </cell>
          <cell r="B753" t="str">
            <v>GS090582</v>
          </cell>
          <cell r="C753">
            <v>3</v>
          </cell>
          <cell r="D753" t="str">
            <v>GI091595</v>
          </cell>
          <cell r="E753">
            <v>20090408</v>
          </cell>
          <cell r="F753" t="str">
            <v>7995</v>
          </cell>
          <cell r="G753" t="str">
            <v>BOREL</v>
          </cell>
          <cell r="H753" t="str">
            <v>STOCK SALES</v>
          </cell>
          <cell r="I753">
            <v>288</v>
          </cell>
          <cell r="J753" t="str">
            <v>Apr-2009</v>
          </cell>
          <cell r="K753" t="str">
            <v>Apr-2009</v>
          </cell>
          <cell r="L753" t="str">
            <v>GF</v>
          </cell>
          <cell r="M753" t="str">
            <v>INVERTER</v>
          </cell>
          <cell r="N753" t="str">
            <v>PCS</v>
          </cell>
          <cell r="O753">
            <v>310</v>
          </cell>
          <cell r="P753">
            <v>303</v>
          </cell>
          <cell r="Q753" t="str">
            <v>LIFT</v>
          </cell>
          <cell r="R753">
            <v>0</v>
          </cell>
          <cell r="S753">
            <v>303.39839999999998</v>
          </cell>
          <cell r="T753">
            <v>3033.9839999999999</v>
          </cell>
          <cell r="U753">
            <v>10</v>
          </cell>
        </row>
        <row r="754">
          <cell r="A754" t="str">
            <v>FRN7.5LM1S-4EA</v>
          </cell>
          <cell r="B754" t="str">
            <v>GS091343</v>
          </cell>
          <cell r="C754">
            <v>1</v>
          </cell>
          <cell r="D754" t="str">
            <v>GI091666</v>
          </cell>
          <cell r="E754">
            <v>20090410</v>
          </cell>
          <cell r="F754" t="str">
            <v>4053</v>
          </cell>
          <cell r="G754" t="str">
            <v>CSA NAUTILUS S.R.L.</v>
          </cell>
          <cell r="H754" t="str">
            <v>STOCK SALES</v>
          </cell>
          <cell r="I754">
            <v>287</v>
          </cell>
          <cell r="J754" t="str">
            <v>Apr-2009</v>
          </cell>
          <cell r="K754" t="str">
            <v>Apr-2009</v>
          </cell>
          <cell r="L754" t="str">
            <v>GF</v>
          </cell>
          <cell r="M754" t="str">
            <v>INVERTER</v>
          </cell>
          <cell r="N754" t="str">
            <v>PCS</v>
          </cell>
          <cell r="O754">
            <v>310</v>
          </cell>
          <cell r="P754">
            <v>303</v>
          </cell>
          <cell r="Q754" t="str">
            <v>LIFT</v>
          </cell>
          <cell r="R754">
            <v>0</v>
          </cell>
          <cell r="S754">
            <v>303.39839999999998</v>
          </cell>
          <cell r="T754">
            <v>303.39839999999998</v>
          </cell>
          <cell r="U754">
            <v>1</v>
          </cell>
        </row>
        <row r="755">
          <cell r="A755" t="str">
            <v>FRN7.5LM1S-4EA</v>
          </cell>
          <cell r="B755" t="str">
            <v>GS090784</v>
          </cell>
          <cell r="C755">
            <v>6</v>
          </cell>
          <cell r="D755" t="str">
            <v>GI091448</v>
          </cell>
          <cell r="E755">
            <v>20090410</v>
          </cell>
          <cell r="F755" t="str">
            <v>4032</v>
          </cell>
          <cell r="G755" t="str">
            <v>MCCGROUP COMPLEX</v>
          </cell>
          <cell r="H755" t="str">
            <v>STOCK SALES</v>
          </cell>
          <cell r="I755">
            <v>286</v>
          </cell>
          <cell r="J755" t="str">
            <v>Apr-2009</v>
          </cell>
          <cell r="K755" t="str">
            <v>Apr-2009</v>
          </cell>
          <cell r="L755" t="str">
            <v>GF</v>
          </cell>
          <cell r="M755" t="str">
            <v>INVERTER</v>
          </cell>
          <cell r="N755" t="str">
            <v>PCS</v>
          </cell>
          <cell r="O755">
            <v>310</v>
          </cell>
          <cell r="P755">
            <v>303</v>
          </cell>
          <cell r="Q755" t="str">
            <v>LIFT</v>
          </cell>
          <cell r="R755">
            <v>0</v>
          </cell>
          <cell r="S755">
            <v>303.39839999999998</v>
          </cell>
          <cell r="T755">
            <v>303.39839999999998</v>
          </cell>
          <cell r="U755">
            <v>1</v>
          </cell>
        </row>
        <row r="756">
          <cell r="A756" t="str">
            <v>FRN7.5LM1S-4EA</v>
          </cell>
          <cell r="B756" t="str">
            <v>GS091373</v>
          </cell>
          <cell r="C756">
            <v>2</v>
          </cell>
          <cell r="D756" t="str">
            <v>GI091697</v>
          </cell>
          <cell r="E756">
            <v>20090415</v>
          </cell>
          <cell r="F756" t="str">
            <v>7489</v>
          </cell>
          <cell r="G756" t="str">
            <v>ALPHA MOTION S. A.</v>
          </cell>
          <cell r="H756" t="str">
            <v>STOCK SALES</v>
          </cell>
          <cell r="I756">
            <v>281</v>
          </cell>
          <cell r="J756" t="str">
            <v>Apr-2009</v>
          </cell>
          <cell r="K756" t="str">
            <v>Apr-2009</v>
          </cell>
          <cell r="L756" t="str">
            <v>GF</v>
          </cell>
          <cell r="M756" t="str">
            <v>INVERTER</v>
          </cell>
          <cell r="N756" t="str">
            <v>PCS</v>
          </cell>
          <cell r="O756">
            <v>310</v>
          </cell>
          <cell r="P756">
            <v>303</v>
          </cell>
          <cell r="Q756" t="str">
            <v>LIFT</v>
          </cell>
          <cell r="R756">
            <v>0</v>
          </cell>
          <cell r="S756">
            <v>303.39839999999998</v>
          </cell>
          <cell r="T756">
            <v>1516.992</v>
          </cell>
          <cell r="U756">
            <v>5</v>
          </cell>
        </row>
        <row r="757">
          <cell r="A757" t="str">
            <v>FRN7.5LM1S-4EA</v>
          </cell>
          <cell r="B757" t="str">
            <v>GS091273</v>
          </cell>
          <cell r="C757">
            <v>4</v>
          </cell>
          <cell r="D757" t="str">
            <v>GI091691</v>
          </cell>
          <cell r="E757">
            <v>20090415</v>
          </cell>
          <cell r="F757" t="str">
            <v>7552</v>
          </cell>
          <cell r="G757" t="str">
            <v>AKEEL INDUSTRIAL ELECTRIC CO.</v>
          </cell>
          <cell r="H757" t="str">
            <v>STOCK SALES</v>
          </cell>
          <cell r="I757">
            <v>278</v>
          </cell>
          <cell r="J757" t="str">
            <v>Apr-2009</v>
          </cell>
          <cell r="K757" t="str">
            <v>Apr-2009</v>
          </cell>
          <cell r="L757" t="str">
            <v>GF</v>
          </cell>
          <cell r="M757" t="str">
            <v>INVERTER</v>
          </cell>
          <cell r="N757" t="str">
            <v>PCS</v>
          </cell>
          <cell r="O757">
            <v>310</v>
          </cell>
          <cell r="P757">
            <v>303</v>
          </cell>
          <cell r="Q757" t="str">
            <v>LIFT</v>
          </cell>
          <cell r="R757">
            <v>0</v>
          </cell>
          <cell r="S757">
            <v>303.39839999999998</v>
          </cell>
          <cell r="T757">
            <v>910.19519999999989</v>
          </cell>
          <cell r="U757">
            <v>3</v>
          </cell>
        </row>
        <row r="758">
          <cell r="A758" t="str">
            <v>FRN7.5LM1S-4EA</v>
          </cell>
          <cell r="B758" t="str">
            <v>GS091406</v>
          </cell>
          <cell r="C758">
            <v>1</v>
          </cell>
          <cell r="D758" t="str">
            <v>GI091749</v>
          </cell>
          <cell r="E758">
            <v>20090417</v>
          </cell>
          <cell r="F758" t="str">
            <v>4056</v>
          </cell>
          <cell r="G758" t="str">
            <v>VEGA SRL</v>
          </cell>
          <cell r="H758" t="str">
            <v>STOCK SALES</v>
          </cell>
          <cell r="I758">
            <v>277</v>
          </cell>
          <cell r="J758" t="str">
            <v>Apr-2009</v>
          </cell>
          <cell r="K758" t="str">
            <v>Apr-2009</v>
          </cell>
          <cell r="L758" t="str">
            <v>GF</v>
          </cell>
          <cell r="M758" t="str">
            <v>INVERTER</v>
          </cell>
          <cell r="N758" t="str">
            <v>PCS</v>
          </cell>
          <cell r="O758">
            <v>310</v>
          </cell>
          <cell r="P758">
            <v>303</v>
          </cell>
          <cell r="Q758" t="str">
            <v>LIFT</v>
          </cell>
          <cell r="R758">
            <v>0</v>
          </cell>
          <cell r="S758">
            <v>303.39839999999998</v>
          </cell>
          <cell r="T758">
            <v>303.39839999999998</v>
          </cell>
          <cell r="U758">
            <v>1</v>
          </cell>
        </row>
        <row r="759">
          <cell r="A759" t="str">
            <v>FRN7.5LM1S-4EA</v>
          </cell>
          <cell r="B759" t="str">
            <v>GS091431</v>
          </cell>
          <cell r="C759">
            <v>2</v>
          </cell>
          <cell r="D759" t="str">
            <v>GI091856</v>
          </cell>
          <cell r="E759">
            <v>20090427</v>
          </cell>
          <cell r="F759" t="str">
            <v>7959</v>
          </cell>
          <cell r="G759" t="str">
            <v>ADVANCED SYSTEMS BALTIC OU</v>
          </cell>
          <cell r="H759" t="str">
            <v>STOCK SALES</v>
          </cell>
          <cell r="I759">
            <v>272</v>
          </cell>
          <cell r="J759" t="str">
            <v>Apr-2009</v>
          </cell>
          <cell r="K759" t="str">
            <v>Apr-2009</v>
          </cell>
          <cell r="L759" t="str">
            <v>GF</v>
          </cell>
          <cell r="M759" t="str">
            <v>INVERTER</v>
          </cell>
          <cell r="N759" t="str">
            <v>PCS</v>
          </cell>
          <cell r="O759">
            <v>310</v>
          </cell>
          <cell r="P759">
            <v>303</v>
          </cell>
          <cell r="Q759" t="str">
            <v>LIFT</v>
          </cell>
          <cell r="R759">
            <v>0</v>
          </cell>
          <cell r="S759">
            <v>303.39839999999998</v>
          </cell>
          <cell r="T759">
            <v>1516.992</v>
          </cell>
          <cell r="U759">
            <v>5</v>
          </cell>
        </row>
        <row r="760">
          <cell r="A760" t="str">
            <v>FRN7.5LM1S-4EA</v>
          </cell>
          <cell r="B760" t="str">
            <v>GS091106</v>
          </cell>
          <cell r="C760">
            <v>1</v>
          </cell>
          <cell r="D760" t="str">
            <v>GI092036</v>
          </cell>
          <cell r="E760">
            <v>20090430</v>
          </cell>
          <cell r="F760" t="str">
            <v>7848</v>
          </cell>
          <cell r="G760" t="str">
            <v>LM LIFTMATERIAL GMBH</v>
          </cell>
          <cell r="H760" t="str">
            <v>STOCK SALES</v>
          </cell>
          <cell r="I760">
            <v>271</v>
          </cell>
          <cell r="J760" t="str">
            <v>Apr-2009</v>
          </cell>
          <cell r="K760" t="str">
            <v>Apr-2009</v>
          </cell>
          <cell r="L760" t="str">
            <v>GF</v>
          </cell>
          <cell r="M760" t="str">
            <v>INVERTER</v>
          </cell>
          <cell r="N760" t="str">
            <v>PCS</v>
          </cell>
          <cell r="O760">
            <v>310</v>
          </cell>
          <cell r="P760">
            <v>303</v>
          </cell>
          <cell r="Q760" t="str">
            <v>LIFT</v>
          </cell>
          <cell r="R760">
            <v>0</v>
          </cell>
          <cell r="S760">
            <v>303.39839999999998</v>
          </cell>
          <cell r="T760">
            <v>303.39839999999998</v>
          </cell>
          <cell r="U760">
            <v>1</v>
          </cell>
        </row>
        <row r="761">
          <cell r="A761" t="str">
            <v>FRN7.5LM1S-4EA</v>
          </cell>
          <cell r="B761" t="str">
            <v>GS091549</v>
          </cell>
          <cell r="C761">
            <v>3</v>
          </cell>
          <cell r="D761" t="str">
            <v>GI092043</v>
          </cell>
          <cell r="E761">
            <v>20090430</v>
          </cell>
          <cell r="F761" t="str">
            <v>4042</v>
          </cell>
          <cell r="G761" t="str">
            <v>INTERNATIONAL LIFT EQUIPMENT LIMITED</v>
          </cell>
          <cell r="H761" t="str">
            <v>STOCK SALES</v>
          </cell>
          <cell r="I761">
            <v>267</v>
          </cell>
          <cell r="J761" t="str">
            <v>Apr-2009</v>
          </cell>
          <cell r="K761" t="str">
            <v>Apr-2009</v>
          </cell>
          <cell r="L761" t="str">
            <v>GF</v>
          </cell>
          <cell r="M761" t="str">
            <v>INVERTER</v>
          </cell>
          <cell r="N761" t="str">
            <v>PCS</v>
          </cell>
          <cell r="O761">
            <v>310</v>
          </cell>
          <cell r="P761">
            <v>303</v>
          </cell>
          <cell r="Q761" t="str">
            <v>LIFT</v>
          </cell>
          <cell r="R761">
            <v>0</v>
          </cell>
          <cell r="S761">
            <v>303.39839999999998</v>
          </cell>
          <cell r="T761">
            <v>1213.5935999999999</v>
          </cell>
          <cell r="U761">
            <v>4</v>
          </cell>
        </row>
        <row r="762">
          <cell r="A762" t="str">
            <v>FRN7.5LM1S-4SD</v>
          </cell>
          <cell r="B762" t="str">
            <v>GS090989</v>
          </cell>
          <cell r="C762">
            <v>2</v>
          </cell>
          <cell r="D762" t="str">
            <v>GI091549</v>
          </cell>
          <cell r="E762">
            <v>20090402</v>
          </cell>
          <cell r="F762" t="str">
            <v>7712</v>
          </cell>
          <cell r="G762" t="str">
            <v>SODIMAS</v>
          </cell>
          <cell r="H762" t="str">
            <v>STOCK SALES</v>
          </cell>
          <cell r="I762">
            <v>241</v>
          </cell>
          <cell r="J762" t="str">
            <v>Apr-2009</v>
          </cell>
          <cell r="K762" t="str">
            <v>Apr-2009</v>
          </cell>
          <cell r="L762" t="str">
            <v>GF</v>
          </cell>
          <cell r="M762" t="str">
            <v>INVERTER</v>
          </cell>
          <cell r="N762" t="str">
            <v>PCS</v>
          </cell>
          <cell r="O762">
            <v>252</v>
          </cell>
          <cell r="P762">
            <v>314</v>
          </cell>
          <cell r="Q762" t="str">
            <v>LIFT</v>
          </cell>
          <cell r="R762">
            <v>0</v>
          </cell>
          <cell r="S762">
            <v>313.6986</v>
          </cell>
          <cell r="T762">
            <v>3450.6846</v>
          </cell>
          <cell r="U762">
            <v>11</v>
          </cell>
        </row>
        <row r="763">
          <cell r="A763" t="str">
            <v>FRN7.5LM1S-4SD</v>
          </cell>
          <cell r="B763" t="str">
            <v>GS091012</v>
          </cell>
          <cell r="C763">
            <v>1</v>
          </cell>
          <cell r="D763" t="str">
            <v>GI091550</v>
          </cell>
          <cell r="E763">
            <v>20090408</v>
          </cell>
          <cell r="F763" t="str">
            <v>7712</v>
          </cell>
          <cell r="G763" t="str">
            <v>SODIMAS</v>
          </cell>
          <cell r="H763" t="str">
            <v>STOCK SALES</v>
          </cell>
          <cell r="I763">
            <v>235</v>
          </cell>
          <cell r="J763" t="str">
            <v>Apr-2009</v>
          </cell>
          <cell r="K763" t="str">
            <v>Apr-2009</v>
          </cell>
          <cell r="L763" t="str">
            <v>GF</v>
          </cell>
          <cell r="M763" t="str">
            <v>INVERTER</v>
          </cell>
          <cell r="N763" t="str">
            <v>PCS</v>
          </cell>
          <cell r="O763">
            <v>252</v>
          </cell>
          <cell r="P763">
            <v>314</v>
          </cell>
          <cell r="Q763" t="str">
            <v>LIFT</v>
          </cell>
          <cell r="R763">
            <v>0</v>
          </cell>
          <cell r="S763">
            <v>313.6986</v>
          </cell>
          <cell r="T763">
            <v>1882.1916000000001</v>
          </cell>
          <cell r="U763">
            <v>6</v>
          </cell>
        </row>
        <row r="764">
          <cell r="A764" t="str">
            <v>FRN0.4C1E-7E</v>
          </cell>
          <cell r="B764" t="str">
            <v>GS091288</v>
          </cell>
          <cell r="C764">
            <v>1</v>
          </cell>
          <cell r="D764" t="str">
            <v>GI091592</v>
          </cell>
          <cell r="E764">
            <v>20090406</v>
          </cell>
          <cell r="F764" t="str">
            <v>7274</v>
          </cell>
          <cell r="G764" t="str">
            <v>SAM GMBH</v>
          </cell>
          <cell r="H764" t="str">
            <v>STOCK SALES</v>
          </cell>
          <cell r="I764">
            <v>579</v>
          </cell>
          <cell r="J764" t="str">
            <v>Apr-2009</v>
          </cell>
          <cell r="K764" t="str">
            <v>Apr-2009</v>
          </cell>
          <cell r="L764" t="str">
            <v>GF</v>
          </cell>
          <cell r="M764" t="str">
            <v>INVERTER</v>
          </cell>
          <cell r="N764" t="str">
            <v>PCS</v>
          </cell>
          <cell r="O764">
            <v>689</v>
          </cell>
          <cell r="P764">
            <v>83</v>
          </cell>
          <cell r="Q764" t="str">
            <v>MINI</v>
          </cell>
          <cell r="R764">
            <v>0</v>
          </cell>
          <cell r="S764">
            <v>83.175399999999996</v>
          </cell>
          <cell r="T764">
            <v>83.175399999999996</v>
          </cell>
          <cell r="U764">
            <v>1</v>
          </cell>
        </row>
        <row r="765">
          <cell r="A765" t="str">
            <v>FRN0.4C1E-7E</v>
          </cell>
          <cell r="B765" t="str">
            <v>GS091247</v>
          </cell>
          <cell r="C765">
            <v>15</v>
          </cell>
          <cell r="D765" t="str">
            <v>GI091594</v>
          </cell>
          <cell r="E765">
            <v>20090407</v>
          </cell>
          <cell r="F765" t="str">
            <v>4080</v>
          </cell>
          <cell r="G765" t="str">
            <v>SIDE SERVICIO INDUSTRIAL DE ELECTRONICA SA</v>
          </cell>
          <cell r="H765" t="str">
            <v>STOCK SALES</v>
          </cell>
          <cell r="I765">
            <v>559</v>
          </cell>
          <cell r="J765" t="str">
            <v>Apr-2009</v>
          </cell>
          <cell r="K765" t="str">
            <v>Apr-2009</v>
          </cell>
          <cell r="L765" t="str">
            <v>GF</v>
          </cell>
          <cell r="M765" t="str">
            <v>INVERTER</v>
          </cell>
          <cell r="N765" t="str">
            <v>PCS</v>
          </cell>
          <cell r="O765">
            <v>689</v>
          </cell>
          <cell r="P765">
            <v>83</v>
          </cell>
          <cell r="Q765" t="str">
            <v>MINI</v>
          </cell>
          <cell r="R765">
            <v>0</v>
          </cell>
          <cell r="S765">
            <v>83.175399999999996</v>
          </cell>
          <cell r="T765">
            <v>1663.5079999999998</v>
          </cell>
          <cell r="U765">
            <v>20</v>
          </cell>
        </row>
        <row r="766">
          <cell r="A766" t="str">
            <v>FRN0.4C1E-7E</v>
          </cell>
          <cell r="B766" t="str">
            <v>GS091310</v>
          </cell>
          <cell r="C766">
            <v>4</v>
          </cell>
          <cell r="D766" t="str">
            <v>GI091629</v>
          </cell>
          <cell r="E766">
            <v>20090408</v>
          </cell>
          <cell r="F766" t="str">
            <v>7097</v>
          </cell>
          <cell r="G766" t="str">
            <v>ATB BENELUX B.V.</v>
          </cell>
          <cell r="H766" t="str">
            <v>STOCK SALES</v>
          </cell>
          <cell r="I766">
            <v>554</v>
          </cell>
          <cell r="J766" t="str">
            <v>Apr-2009</v>
          </cell>
          <cell r="K766" t="str">
            <v>Apr-2009</v>
          </cell>
          <cell r="L766" t="str">
            <v>GF</v>
          </cell>
          <cell r="M766" t="str">
            <v>INVERTER</v>
          </cell>
          <cell r="N766" t="str">
            <v>PCS</v>
          </cell>
          <cell r="O766">
            <v>689</v>
          </cell>
          <cell r="P766">
            <v>83</v>
          </cell>
          <cell r="Q766" t="str">
            <v>MINI</v>
          </cell>
          <cell r="R766">
            <v>0</v>
          </cell>
          <cell r="S766">
            <v>83.175399999999996</v>
          </cell>
          <cell r="T766">
            <v>415.87699999999995</v>
          </cell>
          <cell r="U766">
            <v>5</v>
          </cell>
        </row>
        <row r="767">
          <cell r="A767" t="str">
            <v>FRN0.4C1E-7E</v>
          </cell>
          <cell r="B767" t="str">
            <v>GS091321</v>
          </cell>
          <cell r="C767">
            <v>1</v>
          </cell>
          <cell r="D767" t="str">
            <v>GI091640</v>
          </cell>
          <cell r="E767">
            <v>20090415</v>
          </cell>
          <cell r="F767" t="str">
            <v>7402</v>
          </cell>
          <cell r="G767" t="str">
            <v>S.W.A.N. GERMANY LTD.</v>
          </cell>
          <cell r="H767" t="str">
            <v>STOCK SALES</v>
          </cell>
          <cell r="I767">
            <v>551</v>
          </cell>
          <cell r="J767" t="str">
            <v>Apr-2009</v>
          </cell>
          <cell r="K767" t="str">
            <v>Apr-2009</v>
          </cell>
          <cell r="L767" t="str">
            <v>GF</v>
          </cell>
          <cell r="M767" t="str">
            <v>INVERTER</v>
          </cell>
          <cell r="N767" t="str">
            <v>PCS</v>
          </cell>
          <cell r="O767">
            <v>689</v>
          </cell>
          <cell r="P767">
            <v>83</v>
          </cell>
          <cell r="Q767" t="str">
            <v>MINI</v>
          </cell>
          <cell r="R767">
            <v>0</v>
          </cell>
          <cell r="S767">
            <v>83.175399999999996</v>
          </cell>
          <cell r="T767">
            <v>249.52619999999999</v>
          </cell>
          <cell r="U767">
            <v>3</v>
          </cell>
        </row>
        <row r="768">
          <cell r="A768" t="str">
            <v>FRN0.4C1E-7E</v>
          </cell>
          <cell r="B768" t="str">
            <v>GS091450</v>
          </cell>
          <cell r="C768">
            <v>1</v>
          </cell>
          <cell r="D768" t="str">
            <v>GI091800</v>
          </cell>
          <cell r="E768">
            <v>20090421</v>
          </cell>
          <cell r="F768" t="str">
            <v>7402</v>
          </cell>
          <cell r="G768" t="str">
            <v>S.W.A.N. GERMANY LTD.</v>
          </cell>
          <cell r="H768" t="str">
            <v>STOCK SALES</v>
          </cell>
          <cell r="I768">
            <v>549</v>
          </cell>
          <cell r="J768" t="str">
            <v>Apr-2009</v>
          </cell>
          <cell r="K768" t="str">
            <v>Apr-2009</v>
          </cell>
          <cell r="L768" t="str">
            <v>GF</v>
          </cell>
          <cell r="M768" t="str">
            <v>INVERTER</v>
          </cell>
          <cell r="N768" t="str">
            <v>PCS</v>
          </cell>
          <cell r="O768">
            <v>689</v>
          </cell>
          <cell r="P768">
            <v>83</v>
          </cell>
          <cell r="Q768" t="str">
            <v>MINI</v>
          </cell>
          <cell r="R768">
            <v>0</v>
          </cell>
          <cell r="S768">
            <v>83.175399999999996</v>
          </cell>
          <cell r="T768">
            <v>166.35079999999999</v>
          </cell>
          <cell r="U768">
            <v>2</v>
          </cell>
        </row>
        <row r="769">
          <cell r="A769" t="str">
            <v>FRN0.4C1E-7E</v>
          </cell>
          <cell r="B769" t="str">
            <v>GS091530</v>
          </cell>
          <cell r="C769">
            <v>1</v>
          </cell>
          <cell r="D769" t="str">
            <v>GI091923</v>
          </cell>
          <cell r="E769">
            <v>20090429</v>
          </cell>
          <cell r="F769" t="str">
            <v>7274</v>
          </cell>
          <cell r="G769" t="str">
            <v>SAM GMBH</v>
          </cell>
          <cell r="H769" t="str">
            <v>STOCK SALES</v>
          </cell>
          <cell r="I769">
            <v>548</v>
          </cell>
          <cell r="J769" t="str">
            <v>Apr-2009</v>
          </cell>
          <cell r="K769" t="str">
            <v>Apr-2009</v>
          </cell>
          <cell r="L769" t="str">
            <v>GF</v>
          </cell>
          <cell r="M769" t="str">
            <v>INVERTER</v>
          </cell>
          <cell r="N769" t="str">
            <v>PCS</v>
          </cell>
          <cell r="O769">
            <v>689</v>
          </cell>
          <cell r="P769">
            <v>83</v>
          </cell>
          <cell r="Q769" t="str">
            <v>MINI</v>
          </cell>
          <cell r="R769">
            <v>0</v>
          </cell>
          <cell r="S769">
            <v>83.175399999999996</v>
          </cell>
          <cell r="T769">
            <v>83.175399999999996</v>
          </cell>
          <cell r="U769">
            <v>1</v>
          </cell>
        </row>
        <row r="770">
          <cell r="A770" t="str">
            <v>FRN0.4C1S-7E</v>
          </cell>
          <cell r="B770" t="str">
            <v>GS090175</v>
          </cell>
          <cell r="C770">
            <v>3</v>
          </cell>
          <cell r="D770" t="str">
            <v>GI091565</v>
          </cell>
          <cell r="E770">
            <v>20090403</v>
          </cell>
          <cell r="F770" t="str">
            <v>7471</v>
          </cell>
          <cell r="G770" t="str">
            <v>NOVOTEC MASCHINEN GMBH</v>
          </cell>
          <cell r="H770" t="str">
            <v>STOCK SALES</v>
          </cell>
          <cell r="I770">
            <v>1239</v>
          </cell>
          <cell r="J770" t="str">
            <v>Apr-2009</v>
          </cell>
          <cell r="K770" t="str">
            <v>Apr-2009</v>
          </cell>
          <cell r="L770" t="str">
            <v>GF</v>
          </cell>
          <cell r="M770" t="str">
            <v>INVERTER</v>
          </cell>
          <cell r="N770" t="str">
            <v>PCS</v>
          </cell>
          <cell r="O770">
            <v>1299</v>
          </cell>
          <cell r="P770">
            <v>75</v>
          </cell>
          <cell r="Q770" t="str">
            <v>MINI</v>
          </cell>
          <cell r="R770">
            <v>0</v>
          </cell>
          <cell r="S770">
            <v>74.724400000000003</v>
          </cell>
          <cell r="T770">
            <v>4483.4639999999999</v>
          </cell>
          <cell r="U770">
            <v>60</v>
          </cell>
        </row>
        <row r="771">
          <cell r="A771" t="str">
            <v>FRN0.4C1S-7E</v>
          </cell>
          <cell r="B771" t="str">
            <v>GS091249</v>
          </cell>
          <cell r="C771">
            <v>1</v>
          </cell>
          <cell r="D771" t="str">
            <v>GI091546</v>
          </cell>
          <cell r="E771">
            <v>20090406</v>
          </cell>
          <cell r="F771" t="str">
            <v>7950</v>
          </cell>
          <cell r="G771" t="str">
            <v>FUJI ELECTRIC FA EUROPE (CH) GMBH</v>
          </cell>
          <cell r="H771" t="str">
            <v>STOCK SALES</v>
          </cell>
          <cell r="I771">
            <v>1229</v>
          </cell>
          <cell r="J771" t="str">
            <v>Apr-2009</v>
          </cell>
          <cell r="K771" t="str">
            <v>Apr-2009</v>
          </cell>
          <cell r="L771" t="str">
            <v>GF</v>
          </cell>
          <cell r="M771" t="str">
            <v>INVERTER</v>
          </cell>
          <cell r="N771" t="str">
            <v>PCS</v>
          </cell>
          <cell r="O771">
            <v>1299</v>
          </cell>
          <cell r="P771">
            <v>75</v>
          </cell>
          <cell r="Q771" t="str">
            <v>MINI</v>
          </cell>
          <cell r="R771">
            <v>0</v>
          </cell>
          <cell r="S771">
            <v>74.724400000000003</v>
          </cell>
          <cell r="T771">
            <v>747.24400000000003</v>
          </cell>
          <cell r="U771">
            <v>10</v>
          </cell>
        </row>
        <row r="772">
          <cell r="A772" t="str">
            <v>FRN0.4C1S-7E</v>
          </cell>
          <cell r="B772" t="str">
            <v>GS091279</v>
          </cell>
          <cell r="C772">
            <v>1</v>
          </cell>
          <cell r="D772" t="str">
            <v>GI091575</v>
          </cell>
          <cell r="E772">
            <v>20090406</v>
          </cell>
          <cell r="F772" t="str">
            <v>4051</v>
          </cell>
          <cell r="G772" t="str">
            <v>FRAKO KONDENSATOREN- UND ANLAGENBAU GMBH</v>
          </cell>
          <cell r="H772" t="str">
            <v>STOCK SALES</v>
          </cell>
          <cell r="I772">
            <v>1228</v>
          </cell>
          <cell r="J772" t="str">
            <v>Apr-2009</v>
          </cell>
          <cell r="K772" t="str">
            <v>Apr-2009</v>
          </cell>
          <cell r="L772" t="str">
            <v>GF</v>
          </cell>
          <cell r="M772" t="str">
            <v>INVERTER</v>
          </cell>
          <cell r="N772" t="str">
            <v>PCS</v>
          </cell>
          <cell r="O772">
            <v>1299</v>
          </cell>
          <cell r="P772">
            <v>75</v>
          </cell>
          <cell r="Q772" t="str">
            <v>MINI</v>
          </cell>
          <cell r="R772">
            <v>0</v>
          </cell>
          <cell r="S772">
            <v>74.724400000000003</v>
          </cell>
          <cell r="T772">
            <v>74.724400000000003</v>
          </cell>
          <cell r="U772">
            <v>1</v>
          </cell>
        </row>
        <row r="773">
          <cell r="A773" t="str">
            <v>FRN0.4C1S-7E</v>
          </cell>
          <cell r="B773" t="str">
            <v>GS091297</v>
          </cell>
          <cell r="C773">
            <v>1</v>
          </cell>
          <cell r="D773" t="str">
            <v>GI091614</v>
          </cell>
          <cell r="E773">
            <v>20090407</v>
          </cell>
          <cell r="F773" t="str">
            <v>7271</v>
          </cell>
          <cell r="G773" t="str">
            <v>LOENNE SCANDINAVIA A. S. (S)</v>
          </cell>
          <cell r="H773" t="str">
            <v>STOCK SALES</v>
          </cell>
          <cell r="I773">
            <v>1188</v>
          </cell>
          <cell r="J773" t="str">
            <v>Apr-2009</v>
          </cell>
          <cell r="K773" t="str">
            <v>Apr-2009</v>
          </cell>
          <cell r="L773" t="str">
            <v>GF</v>
          </cell>
          <cell r="M773" t="str">
            <v>INVERTER</v>
          </cell>
          <cell r="N773" t="str">
            <v>PCS</v>
          </cell>
          <cell r="O773">
            <v>1299</v>
          </cell>
          <cell r="P773">
            <v>75</v>
          </cell>
          <cell r="Q773" t="str">
            <v>MINI</v>
          </cell>
          <cell r="R773">
            <v>0</v>
          </cell>
          <cell r="S773">
            <v>74.724400000000003</v>
          </cell>
          <cell r="T773">
            <v>2988.9760000000001</v>
          </cell>
          <cell r="U773">
            <v>40</v>
          </cell>
        </row>
        <row r="774">
          <cell r="A774" t="str">
            <v>FRN0.4C1S-7E</v>
          </cell>
          <cell r="B774" t="str">
            <v>GS083082</v>
          </cell>
          <cell r="C774">
            <v>1</v>
          </cell>
          <cell r="D774" t="str">
            <v>GI091599</v>
          </cell>
          <cell r="E774">
            <v>20090407</v>
          </cell>
          <cell r="F774" t="str">
            <v>7088</v>
          </cell>
          <cell r="G774" t="str">
            <v>ROVEMA VERPACKUNGSMASCHINEN GMBH</v>
          </cell>
          <cell r="H774" t="str">
            <v>STOCK SALES</v>
          </cell>
          <cell r="I774">
            <v>1138</v>
          </cell>
          <cell r="J774" t="str">
            <v>Apr-2009</v>
          </cell>
          <cell r="K774" t="str">
            <v>Apr-2009</v>
          </cell>
          <cell r="L774" t="str">
            <v>GF</v>
          </cell>
          <cell r="M774" t="str">
            <v>INVERTER</v>
          </cell>
          <cell r="N774" t="str">
            <v>PCS</v>
          </cell>
          <cell r="O774">
            <v>1299</v>
          </cell>
          <cell r="P774">
            <v>75</v>
          </cell>
          <cell r="Q774" t="str">
            <v>MINI</v>
          </cell>
          <cell r="R774">
            <v>0</v>
          </cell>
          <cell r="S774">
            <v>74.724400000000003</v>
          </cell>
          <cell r="T774">
            <v>3736.22</v>
          </cell>
          <cell r="U774">
            <v>50</v>
          </cell>
        </row>
        <row r="775">
          <cell r="A775" t="str">
            <v>FRN0.4C1S-7E</v>
          </cell>
          <cell r="B775" t="str">
            <v>GS091300</v>
          </cell>
          <cell r="C775">
            <v>1</v>
          </cell>
          <cell r="D775" t="str">
            <v>GI091618</v>
          </cell>
          <cell r="E775">
            <v>20090408</v>
          </cell>
          <cell r="F775" t="str">
            <v>7950</v>
          </cell>
          <cell r="G775" t="str">
            <v>FUJI ELECTRIC FA EUROPE (CH) GMBH</v>
          </cell>
          <cell r="H775" t="str">
            <v>STOCK SALES</v>
          </cell>
          <cell r="I775">
            <v>1107</v>
          </cell>
          <cell r="J775" t="str">
            <v>Apr-2009</v>
          </cell>
          <cell r="K775" t="str">
            <v>Apr-2009</v>
          </cell>
          <cell r="L775" t="str">
            <v>GF</v>
          </cell>
          <cell r="M775" t="str">
            <v>INVERTER</v>
          </cell>
          <cell r="N775" t="str">
            <v>PCS</v>
          </cell>
          <cell r="O775">
            <v>1299</v>
          </cell>
          <cell r="P775">
            <v>75</v>
          </cell>
          <cell r="Q775" t="str">
            <v>MINI</v>
          </cell>
          <cell r="R775">
            <v>0</v>
          </cell>
          <cell r="S775">
            <v>74.724400000000003</v>
          </cell>
          <cell r="T775">
            <v>2316.4564</v>
          </cell>
          <cell r="U775">
            <v>31</v>
          </cell>
        </row>
        <row r="776">
          <cell r="A776" t="str">
            <v>FRN0.4C1S-7E</v>
          </cell>
          <cell r="B776" t="str">
            <v>GS091346</v>
          </cell>
          <cell r="C776">
            <v>1</v>
          </cell>
          <cell r="D776" t="str">
            <v>GI091677</v>
          </cell>
          <cell r="E776">
            <v>20090414</v>
          </cell>
          <cell r="F776" t="str">
            <v>7095</v>
          </cell>
          <cell r="G776" t="str">
            <v>FUJI ELECTRIC FRANCE S.A.</v>
          </cell>
          <cell r="H776" t="str">
            <v>STOCK SALES</v>
          </cell>
          <cell r="I776">
            <v>1106</v>
          </cell>
          <cell r="J776" t="str">
            <v>Apr-2009</v>
          </cell>
          <cell r="K776" t="str">
            <v>Apr-2009</v>
          </cell>
          <cell r="L776" t="str">
            <v>GF</v>
          </cell>
          <cell r="M776" t="str">
            <v>INVERTER</v>
          </cell>
          <cell r="N776" t="str">
            <v>PCS</v>
          </cell>
          <cell r="O776">
            <v>1299</v>
          </cell>
          <cell r="P776">
            <v>75</v>
          </cell>
          <cell r="Q776" t="str">
            <v>MINI</v>
          </cell>
          <cell r="R776">
            <v>0</v>
          </cell>
          <cell r="S776">
            <v>74.724400000000003</v>
          </cell>
          <cell r="T776">
            <v>74.724400000000003</v>
          </cell>
          <cell r="U776">
            <v>1</v>
          </cell>
        </row>
        <row r="777">
          <cell r="A777" t="str">
            <v>FRN0.4C1S-7E</v>
          </cell>
          <cell r="B777" t="str">
            <v>GS091350</v>
          </cell>
          <cell r="C777">
            <v>1</v>
          </cell>
          <cell r="D777" t="str">
            <v>GI091682</v>
          </cell>
          <cell r="E777">
            <v>20090414</v>
          </cell>
          <cell r="F777" t="str">
            <v>7506</v>
          </cell>
          <cell r="G777" t="str">
            <v>ELECTROBLUE SRL</v>
          </cell>
          <cell r="H777" t="str">
            <v>STOCK SALES</v>
          </cell>
          <cell r="I777">
            <v>1101</v>
          </cell>
          <cell r="J777" t="str">
            <v>Apr-2009</v>
          </cell>
          <cell r="K777" t="str">
            <v>Apr-2009</v>
          </cell>
          <cell r="L777" t="str">
            <v>GF</v>
          </cell>
          <cell r="M777" t="str">
            <v>INVERTER</v>
          </cell>
          <cell r="N777" t="str">
            <v>PCS</v>
          </cell>
          <cell r="O777">
            <v>1299</v>
          </cell>
          <cell r="P777">
            <v>75</v>
          </cell>
          <cell r="Q777" t="str">
            <v>MINI</v>
          </cell>
          <cell r="R777">
            <v>0</v>
          </cell>
          <cell r="S777">
            <v>74.724400000000003</v>
          </cell>
          <cell r="T777">
            <v>373.62200000000001</v>
          </cell>
          <cell r="U777">
            <v>5</v>
          </cell>
        </row>
        <row r="778">
          <cell r="A778" t="str">
            <v>FRN0.75C1E-7E</v>
          </cell>
          <cell r="B778" t="str">
            <v>GS091529</v>
          </cell>
          <cell r="C778">
            <v>1</v>
          </cell>
          <cell r="D778" t="str">
            <v>GI091910</v>
          </cell>
          <cell r="E778">
            <v>20090429</v>
          </cell>
          <cell r="F778" t="str">
            <v>4380</v>
          </cell>
          <cell r="G778" t="str">
            <v>AMTEK,  SPOL. S R.0.</v>
          </cell>
          <cell r="H778" t="str">
            <v>STOCK SALES</v>
          </cell>
          <cell r="I778">
            <v>726</v>
          </cell>
          <cell r="J778" t="str">
            <v>Apr-2009</v>
          </cell>
          <cell r="K778" t="str">
            <v>Apr-2009</v>
          </cell>
          <cell r="L778" t="str">
            <v>GF</v>
          </cell>
          <cell r="M778" t="str">
            <v>INVERTER</v>
          </cell>
          <cell r="N778" t="str">
            <v>PCS</v>
          </cell>
          <cell r="O778">
            <v>746</v>
          </cell>
          <cell r="P778">
            <v>93</v>
          </cell>
          <cell r="Q778" t="str">
            <v>MINI</v>
          </cell>
          <cell r="R778">
            <v>0</v>
          </cell>
          <cell r="S778">
            <v>93.054599999999994</v>
          </cell>
          <cell r="T778">
            <v>186.10919999999999</v>
          </cell>
          <cell r="U778">
            <v>2</v>
          </cell>
        </row>
        <row r="779">
          <cell r="A779" t="str">
            <v>FRN0.75C1S-4E</v>
          </cell>
          <cell r="B779" t="str">
            <v>GS091247</v>
          </cell>
          <cell r="C779">
            <v>12</v>
          </cell>
          <cell r="D779" t="str">
            <v>GI091594</v>
          </cell>
          <cell r="E779">
            <v>20090407</v>
          </cell>
          <cell r="F779" t="str">
            <v>4080</v>
          </cell>
          <cell r="G779" t="str">
            <v>SIDE SERVICIO INDUSTRIAL DE ELECTRONICA SA</v>
          </cell>
          <cell r="H779" t="str">
            <v>STOCK SALES</v>
          </cell>
          <cell r="I779">
            <v>166</v>
          </cell>
          <cell r="J779" t="str">
            <v>Apr-2009</v>
          </cell>
          <cell r="K779" t="str">
            <v>Apr-2009</v>
          </cell>
          <cell r="L779" t="str">
            <v>GF</v>
          </cell>
          <cell r="M779" t="str">
            <v>INVERTER</v>
          </cell>
          <cell r="N779" t="str">
            <v>PCS</v>
          </cell>
          <cell r="O779">
            <v>176</v>
          </cell>
          <cell r="P779">
            <v>115</v>
          </cell>
          <cell r="Q779" t="str">
            <v>MINI</v>
          </cell>
          <cell r="R779">
            <v>0</v>
          </cell>
          <cell r="S779">
            <v>115.3331</v>
          </cell>
          <cell r="T779">
            <v>1153.3310000000001</v>
          </cell>
          <cell r="U779">
            <v>10</v>
          </cell>
        </row>
        <row r="780">
          <cell r="A780" t="str">
            <v>FRN0.75C1S-4E</v>
          </cell>
          <cell r="B780" t="str">
            <v>GS091166</v>
          </cell>
          <cell r="C780">
            <v>4</v>
          </cell>
          <cell r="D780" t="str">
            <v>GI091742</v>
          </cell>
          <cell r="E780">
            <v>20090417</v>
          </cell>
          <cell r="F780" t="str">
            <v>7275</v>
          </cell>
          <cell r="G780" t="str">
            <v>ALPHA GROUP</v>
          </cell>
          <cell r="H780" t="str">
            <v>STOCK SALES</v>
          </cell>
          <cell r="I780">
            <v>151</v>
          </cell>
          <cell r="J780" t="str">
            <v>Apr-2009</v>
          </cell>
          <cell r="K780" t="str">
            <v>Apr-2009</v>
          </cell>
          <cell r="L780" t="str">
            <v>GF</v>
          </cell>
          <cell r="M780" t="str">
            <v>INVERTER</v>
          </cell>
          <cell r="N780" t="str">
            <v>PCS</v>
          </cell>
          <cell r="O780">
            <v>176</v>
          </cell>
          <cell r="P780">
            <v>115</v>
          </cell>
          <cell r="Q780" t="str">
            <v>MINI</v>
          </cell>
          <cell r="R780">
            <v>0</v>
          </cell>
          <cell r="S780">
            <v>115.3331</v>
          </cell>
          <cell r="T780">
            <v>1729.9965</v>
          </cell>
          <cell r="U780">
            <v>15</v>
          </cell>
        </row>
        <row r="781">
          <cell r="A781" t="str">
            <v>FRN0.75C1S-7E</v>
          </cell>
          <cell r="B781" t="str">
            <v>GS091247</v>
          </cell>
          <cell r="C781">
            <v>9</v>
          </cell>
          <cell r="D781" t="str">
            <v>GI091594</v>
          </cell>
          <cell r="E781">
            <v>20090407</v>
          </cell>
          <cell r="F781" t="str">
            <v>4080</v>
          </cell>
          <cell r="G781" t="str">
            <v>SIDE SERVICIO INDUSTRIAL DE ELECTRONICA SA</v>
          </cell>
          <cell r="H781" t="str">
            <v>STOCK SALES</v>
          </cell>
          <cell r="I781">
            <v>1060</v>
          </cell>
          <cell r="J781" t="str">
            <v>Apr-2009</v>
          </cell>
          <cell r="K781" t="str">
            <v>Apr-2009</v>
          </cell>
          <cell r="L781" t="str">
            <v>GF</v>
          </cell>
          <cell r="M781" t="str">
            <v>INVERTER</v>
          </cell>
          <cell r="N781" t="str">
            <v>PCS</v>
          </cell>
          <cell r="O781">
            <v>1110</v>
          </cell>
          <cell r="P781">
            <v>83</v>
          </cell>
          <cell r="Q781" t="str">
            <v>MINI</v>
          </cell>
          <cell r="R781">
            <v>0</v>
          </cell>
          <cell r="S781">
            <v>82.527600000000007</v>
          </cell>
          <cell r="T781">
            <v>4126.38</v>
          </cell>
          <cell r="U781">
            <v>50</v>
          </cell>
        </row>
        <row r="782">
          <cell r="A782" t="str">
            <v>FRN0.75C1S-7E</v>
          </cell>
          <cell r="B782" t="str">
            <v>GS082405</v>
          </cell>
          <cell r="C782">
            <v>1</v>
          </cell>
          <cell r="D782" t="str">
            <v>GI091646</v>
          </cell>
          <cell r="E782">
            <v>20090410</v>
          </cell>
          <cell r="F782" t="str">
            <v>7088</v>
          </cell>
          <cell r="G782" t="str">
            <v>ROVEMA VERPACKUNGSMASCHINEN GMBH</v>
          </cell>
          <cell r="H782" t="str">
            <v>STOCK SALES</v>
          </cell>
          <cell r="I782">
            <v>1010</v>
          </cell>
          <cell r="J782" t="str">
            <v>Apr-2009</v>
          </cell>
          <cell r="K782" t="str">
            <v>Apr-2009</v>
          </cell>
          <cell r="L782" t="str">
            <v>GF</v>
          </cell>
          <cell r="M782" t="str">
            <v>INVERTER</v>
          </cell>
          <cell r="N782" t="str">
            <v>PCS</v>
          </cell>
          <cell r="O782">
            <v>1110</v>
          </cell>
          <cell r="P782">
            <v>83</v>
          </cell>
          <cell r="Q782" t="str">
            <v>MINI</v>
          </cell>
          <cell r="R782">
            <v>0</v>
          </cell>
          <cell r="S782">
            <v>82.527600000000007</v>
          </cell>
          <cell r="T782">
            <v>4126.38</v>
          </cell>
          <cell r="U782">
            <v>50</v>
          </cell>
        </row>
        <row r="783">
          <cell r="A783" t="str">
            <v>FRN0.75C1S-7E</v>
          </cell>
          <cell r="B783" t="str">
            <v>GS091350</v>
          </cell>
          <cell r="C783">
            <v>2</v>
          </cell>
          <cell r="D783" t="str">
            <v>GI091682</v>
          </cell>
          <cell r="E783">
            <v>20090414</v>
          </cell>
          <cell r="F783" t="str">
            <v>7506</v>
          </cell>
          <cell r="G783" t="str">
            <v>ELECTROBLUE SRL</v>
          </cell>
          <cell r="H783" t="str">
            <v>STOCK SALES</v>
          </cell>
          <cell r="I783">
            <v>1005</v>
          </cell>
          <cell r="J783" t="str">
            <v>Apr-2009</v>
          </cell>
          <cell r="K783" t="str">
            <v>Apr-2009</v>
          </cell>
          <cell r="L783" t="str">
            <v>GF</v>
          </cell>
          <cell r="M783" t="str">
            <v>INVERTER</v>
          </cell>
          <cell r="N783" t="str">
            <v>PCS</v>
          </cell>
          <cell r="O783">
            <v>1110</v>
          </cell>
          <cell r="P783">
            <v>83</v>
          </cell>
          <cell r="Q783" t="str">
            <v>MINI</v>
          </cell>
          <cell r="R783">
            <v>0</v>
          </cell>
          <cell r="S783">
            <v>82.527600000000007</v>
          </cell>
          <cell r="T783">
            <v>412.63800000000003</v>
          </cell>
          <cell r="U783">
            <v>5</v>
          </cell>
        </row>
        <row r="784">
          <cell r="A784" t="str">
            <v>FRN0.75C1S-7E</v>
          </cell>
          <cell r="B784" t="str">
            <v>GS091166</v>
          </cell>
          <cell r="C784">
            <v>1</v>
          </cell>
          <cell r="D784" t="str">
            <v>GI091742</v>
          </cell>
          <cell r="E784">
            <v>20090417</v>
          </cell>
          <cell r="F784" t="str">
            <v>7275</v>
          </cell>
          <cell r="G784" t="str">
            <v>ALPHA GROUP</v>
          </cell>
          <cell r="H784" t="str">
            <v>STOCK SALES</v>
          </cell>
          <cell r="I784">
            <v>855</v>
          </cell>
          <cell r="J784" t="str">
            <v>Apr-2009</v>
          </cell>
          <cell r="K784" t="str">
            <v>Apr-2009</v>
          </cell>
          <cell r="L784" t="str">
            <v>GF</v>
          </cell>
          <cell r="M784" t="str">
            <v>INVERTER</v>
          </cell>
          <cell r="N784" t="str">
            <v>PCS</v>
          </cell>
          <cell r="O784">
            <v>1110</v>
          </cell>
          <cell r="P784">
            <v>83</v>
          </cell>
          <cell r="Q784" t="str">
            <v>MINI</v>
          </cell>
          <cell r="R784">
            <v>0</v>
          </cell>
          <cell r="S784">
            <v>82.527600000000007</v>
          </cell>
          <cell r="T784">
            <v>12379.14</v>
          </cell>
          <cell r="U784">
            <v>150</v>
          </cell>
        </row>
        <row r="785">
          <cell r="A785" t="str">
            <v>FRN0.75C1S-7E</v>
          </cell>
          <cell r="B785" t="str">
            <v>GS091449</v>
          </cell>
          <cell r="C785">
            <v>5</v>
          </cell>
          <cell r="D785" t="str">
            <v>GI091798</v>
          </cell>
          <cell r="E785">
            <v>20090421</v>
          </cell>
          <cell r="F785" t="str">
            <v>4080</v>
          </cell>
          <cell r="G785" t="str">
            <v>SIDE SERVICIO INDUSTRIAL DE ELECTRONICA SA</v>
          </cell>
          <cell r="H785" t="str">
            <v>STOCK SALES</v>
          </cell>
          <cell r="I785">
            <v>830</v>
          </cell>
          <cell r="J785" t="str">
            <v>Apr-2009</v>
          </cell>
          <cell r="K785" t="str">
            <v>Apr-2009</v>
          </cell>
          <cell r="L785" t="str">
            <v>GF</v>
          </cell>
          <cell r="M785" t="str">
            <v>INVERTER</v>
          </cell>
          <cell r="N785" t="str">
            <v>PCS</v>
          </cell>
          <cell r="O785">
            <v>1110</v>
          </cell>
          <cell r="P785">
            <v>83</v>
          </cell>
          <cell r="Q785" t="str">
            <v>MINI</v>
          </cell>
          <cell r="R785">
            <v>0</v>
          </cell>
          <cell r="S785">
            <v>82.527600000000007</v>
          </cell>
          <cell r="T785">
            <v>2063.19</v>
          </cell>
          <cell r="U785">
            <v>25</v>
          </cell>
        </row>
        <row r="786">
          <cell r="A786" t="str">
            <v>FRN0.75C1S-7E</v>
          </cell>
          <cell r="B786" t="str">
            <v>GS091476</v>
          </cell>
          <cell r="C786">
            <v>1</v>
          </cell>
          <cell r="D786" t="str">
            <v>GI091825</v>
          </cell>
          <cell r="E786">
            <v>20090422</v>
          </cell>
          <cell r="F786" t="str">
            <v>7095</v>
          </cell>
          <cell r="G786" t="str">
            <v>FUJI ELECTRIC FRANCE S.A.</v>
          </cell>
          <cell r="H786" t="str">
            <v>STOCK SALES</v>
          </cell>
          <cell r="I786">
            <v>820</v>
          </cell>
          <cell r="J786" t="str">
            <v>Apr-2009</v>
          </cell>
          <cell r="K786" t="str">
            <v>Apr-2009</v>
          </cell>
          <cell r="L786" t="str">
            <v>GF</v>
          </cell>
          <cell r="M786" t="str">
            <v>INVERTER</v>
          </cell>
          <cell r="N786" t="str">
            <v>PCS</v>
          </cell>
          <cell r="O786">
            <v>1110</v>
          </cell>
          <cell r="P786">
            <v>83</v>
          </cell>
          <cell r="Q786" t="str">
            <v>MINI</v>
          </cell>
          <cell r="R786">
            <v>0</v>
          </cell>
          <cell r="S786">
            <v>82.527600000000007</v>
          </cell>
          <cell r="T786">
            <v>825.27600000000007</v>
          </cell>
          <cell r="U786">
            <v>10</v>
          </cell>
        </row>
        <row r="787">
          <cell r="A787" t="str">
            <v>FRN0.75C1S-7E</v>
          </cell>
          <cell r="B787" t="str">
            <v>GS091490</v>
          </cell>
          <cell r="C787">
            <v>3</v>
          </cell>
          <cell r="D787" t="str">
            <v>GI091861</v>
          </cell>
          <cell r="E787">
            <v>20090424</v>
          </cell>
          <cell r="F787" t="str">
            <v>4080</v>
          </cell>
          <cell r="G787" t="str">
            <v>SIDE SERVICIO INDUSTRIAL DE ELECTRONICA SA</v>
          </cell>
          <cell r="H787" t="str">
            <v>STOCK SALES</v>
          </cell>
          <cell r="I787">
            <v>805</v>
          </cell>
          <cell r="J787" t="str">
            <v>Apr-2009</v>
          </cell>
          <cell r="K787" t="str">
            <v>Apr-2009</v>
          </cell>
          <cell r="L787" t="str">
            <v>GF</v>
          </cell>
          <cell r="M787" t="str">
            <v>INVERTER</v>
          </cell>
          <cell r="N787" t="str">
            <v>PCS</v>
          </cell>
          <cell r="O787">
            <v>1110</v>
          </cell>
          <cell r="P787">
            <v>83</v>
          </cell>
          <cell r="Q787" t="str">
            <v>MINI</v>
          </cell>
          <cell r="R787">
            <v>0</v>
          </cell>
          <cell r="S787">
            <v>82.527600000000007</v>
          </cell>
          <cell r="T787">
            <v>1237.9140000000002</v>
          </cell>
          <cell r="U787">
            <v>15</v>
          </cell>
        </row>
        <row r="788">
          <cell r="A788" t="str">
            <v>FRN0.75C1S-7E</v>
          </cell>
          <cell r="B788" t="str">
            <v>GS091494</v>
          </cell>
          <cell r="C788">
            <v>5</v>
          </cell>
          <cell r="D788" t="str">
            <v>GI091876</v>
          </cell>
          <cell r="E788">
            <v>20090427</v>
          </cell>
          <cell r="F788" t="str">
            <v>4080</v>
          </cell>
          <cell r="G788" t="str">
            <v>SIDE SERVICIO INDUSTRIAL DE ELECTRONICA SA</v>
          </cell>
          <cell r="H788" t="str">
            <v>STOCK SALES</v>
          </cell>
          <cell r="I788">
            <v>795</v>
          </cell>
          <cell r="J788" t="str">
            <v>Apr-2009</v>
          </cell>
          <cell r="K788" t="str">
            <v>Apr-2009</v>
          </cell>
          <cell r="L788" t="str">
            <v>GF</v>
          </cell>
          <cell r="M788" t="str">
            <v>INVERTER</v>
          </cell>
          <cell r="N788" t="str">
            <v>PCS</v>
          </cell>
          <cell r="O788">
            <v>1110</v>
          </cell>
          <cell r="P788">
            <v>83</v>
          </cell>
          <cell r="Q788" t="str">
            <v>MINI</v>
          </cell>
          <cell r="R788">
            <v>0</v>
          </cell>
          <cell r="S788">
            <v>82.527600000000007</v>
          </cell>
          <cell r="T788">
            <v>825.27600000000007</v>
          </cell>
          <cell r="U788">
            <v>10</v>
          </cell>
        </row>
        <row r="789">
          <cell r="A789" t="str">
            <v>FRN0.75C1S-7E</v>
          </cell>
          <cell r="B789" t="str">
            <v>GS091308</v>
          </cell>
          <cell r="C789">
            <v>2</v>
          </cell>
          <cell r="D789" t="str">
            <v>GI091931</v>
          </cell>
          <cell r="E789">
            <v>20090429</v>
          </cell>
          <cell r="F789" t="str">
            <v>7282</v>
          </cell>
          <cell r="G789" t="str">
            <v>IES INVERT ELECTRIC SYSTEMS LTD.</v>
          </cell>
          <cell r="H789" t="str">
            <v>STOCK SALES</v>
          </cell>
          <cell r="I789">
            <v>793</v>
          </cell>
          <cell r="J789" t="str">
            <v>Apr-2009</v>
          </cell>
          <cell r="K789" t="str">
            <v>Apr-2009</v>
          </cell>
          <cell r="L789" t="str">
            <v>GF</v>
          </cell>
          <cell r="M789" t="str">
            <v>INVERTER</v>
          </cell>
          <cell r="N789" t="str">
            <v>PCS</v>
          </cell>
          <cell r="O789">
            <v>1110</v>
          </cell>
          <cell r="P789">
            <v>83</v>
          </cell>
          <cell r="Q789" t="str">
            <v>MINI</v>
          </cell>
          <cell r="R789">
            <v>0</v>
          </cell>
          <cell r="S789">
            <v>82.527600000000007</v>
          </cell>
          <cell r="T789">
            <v>165.05520000000001</v>
          </cell>
          <cell r="U789">
            <v>2</v>
          </cell>
        </row>
        <row r="790">
          <cell r="A790" t="str">
            <v>FRN1.5C1S-7E</v>
          </cell>
          <cell r="B790" t="str">
            <v>GS091234</v>
          </cell>
          <cell r="C790">
            <v>1</v>
          </cell>
          <cell r="D790" t="str">
            <v>GI091536</v>
          </cell>
          <cell r="E790">
            <v>20090401</v>
          </cell>
          <cell r="F790" t="str">
            <v>7095</v>
          </cell>
          <cell r="G790" t="str">
            <v>FUJI ELECTRIC FRANCE S.A.</v>
          </cell>
          <cell r="H790" t="str">
            <v>STOCK SALES</v>
          </cell>
          <cell r="I790">
            <v>768</v>
          </cell>
          <cell r="J790" t="str">
            <v>Apr-2009</v>
          </cell>
          <cell r="K790" t="str">
            <v>Apr-2009</v>
          </cell>
          <cell r="L790" t="str">
            <v>GF</v>
          </cell>
          <cell r="M790" t="str">
            <v>INVERTER</v>
          </cell>
          <cell r="N790" t="str">
            <v>PCS</v>
          </cell>
          <cell r="O790">
            <v>769</v>
          </cell>
          <cell r="P790">
            <v>95</v>
          </cell>
          <cell r="Q790" t="str">
            <v>MINI</v>
          </cell>
          <cell r="R790">
            <v>0</v>
          </cell>
          <cell r="S790">
            <v>94.543199999999999</v>
          </cell>
          <cell r="T790">
            <v>94.543199999999999</v>
          </cell>
          <cell r="U790">
            <v>1</v>
          </cell>
        </row>
        <row r="791">
          <cell r="A791" t="str">
            <v>FRN1.5C1S-7E</v>
          </cell>
          <cell r="B791" t="str">
            <v>GS091181</v>
          </cell>
          <cell r="C791">
            <v>1</v>
          </cell>
          <cell r="D791" t="str">
            <v>GI091580</v>
          </cell>
          <cell r="E791">
            <v>20090406</v>
          </cell>
          <cell r="F791" t="str">
            <v>7776</v>
          </cell>
          <cell r="G791" t="str">
            <v>GST</v>
          </cell>
          <cell r="H791" t="str">
            <v>STOCK SALES</v>
          </cell>
          <cell r="I791">
            <v>668</v>
          </cell>
          <cell r="J791" t="str">
            <v>Apr-2009</v>
          </cell>
          <cell r="K791" t="str">
            <v>Apr-2009</v>
          </cell>
          <cell r="L791" t="str">
            <v>GF</v>
          </cell>
          <cell r="M791" t="str">
            <v>INVERTER</v>
          </cell>
          <cell r="N791" t="str">
            <v>PCS</v>
          </cell>
          <cell r="O791">
            <v>769</v>
          </cell>
          <cell r="P791">
            <v>95</v>
          </cell>
          <cell r="Q791" t="str">
            <v>MINI</v>
          </cell>
          <cell r="R791">
            <v>0</v>
          </cell>
          <cell r="S791">
            <v>94.543199999999999</v>
          </cell>
          <cell r="T791">
            <v>9454.32</v>
          </cell>
          <cell r="U791">
            <v>100</v>
          </cell>
        </row>
        <row r="792">
          <cell r="A792" t="str">
            <v>FRN1.5C1S-7E</v>
          </cell>
          <cell r="B792" t="str">
            <v>GS091247</v>
          </cell>
          <cell r="C792">
            <v>10</v>
          </cell>
          <cell r="D792" t="str">
            <v>GI091594</v>
          </cell>
          <cell r="E792">
            <v>20090407</v>
          </cell>
          <cell r="F792" t="str">
            <v>4080</v>
          </cell>
          <cell r="G792" t="str">
            <v>SIDE SERVICIO INDUSTRIAL DE ELECTRONICA SA</v>
          </cell>
          <cell r="H792" t="str">
            <v>STOCK SALES</v>
          </cell>
          <cell r="I792">
            <v>648</v>
          </cell>
          <cell r="J792" t="str">
            <v>Apr-2009</v>
          </cell>
          <cell r="K792" t="str">
            <v>Apr-2009</v>
          </cell>
          <cell r="L792" t="str">
            <v>GF</v>
          </cell>
          <cell r="M792" t="str">
            <v>INVERTER</v>
          </cell>
          <cell r="N792" t="str">
            <v>PCS</v>
          </cell>
          <cell r="O792">
            <v>769</v>
          </cell>
          <cell r="P792">
            <v>95</v>
          </cell>
          <cell r="Q792" t="str">
            <v>MINI</v>
          </cell>
          <cell r="R792">
            <v>0</v>
          </cell>
          <cell r="S792">
            <v>94.543199999999999</v>
          </cell>
          <cell r="T792">
            <v>1890.864</v>
          </cell>
          <cell r="U792">
            <v>20</v>
          </cell>
        </row>
        <row r="793">
          <cell r="A793" t="str">
            <v>FRN1.5C1S-7E</v>
          </cell>
          <cell r="B793" t="str">
            <v>GS091350</v>
          </cell>
          <cell r="C793">
            <v>3</v>
          </cell>
          <cell r="D793" t="str">
            <v>GI091682</v>
          </cell>
          <cell r="E793">
            <v>20090414</v>
          </cell>
          <cell r="F793" t="str">
            <v>7506</v>
          </cell>
          <cell r="G793" t="str">
            <v>ELECTROBLUE SRL</v>
          </cell>
          <cell r="H793" t="str">
            <v>STOCK SALES</v>
          </cell>
          <cell r="I793">
            <v>643</v>
          </cell>
          <cell r="J793" t="str">
            <v>Apr-2009</v>
          </cell>
          <cell r="K793" t="str">
            <v>Apr-2009</v>
          </cell>
          <cell r="L793" t="str">
            <v>GF</v>
          </cell>
          <cell r="M793" t="str">
            <v>INVERTER</v>
          </cell>
          <cell r="N793" t="str">
            <v>PCS</v>
          </cell>
          <cell r="O793">
            <v>769</v>
          </cell>
          <cell r="P793">
            <v>95</v>
          </cell>
          <cell r="Q793" t="str">
            <v>MINI</v>
          </cell>
          <cell r="R793">
            <v>0</v>
          </cell>
          <cell r="S793">
            <v>94.543199999999999</v>
          </cell>
          <cell r="T793">
            <v>472.71600000000001</v>
          </cell>
          <cell r="U793">
            <v>5</v>
          </cell>
        </row>
        <row r="794">
          <cell r="A794" t="str">
            <v>FRN1.5C1S-7E</v>
          </cell>
          <cell r="B794" t="str">
            <v>GS091166</v>
          </cell>
          <cell r="C794">
            <v>2</v>
          </cell>
          <cell r="D794" t="str">
            <v>GI091742</v>
          </cell>
          <cell r="E794">
            <v>20090417</v>
          </cell>
          <cell r="F794" t="str">
            <v>7275</v>
          </cell>
          <cell r="G794" t="str">
            <v>ALPHA GROUP</v>
          </cell>
          <cell r="H794" t="str">
            <v>STOCK SALES</v>
          </cell>
          <cell r="I794">
            <v>443</v>
          </cell>
          <cell r="J794" t="str">
            <v>Apr-2009</v>
          </cell>
          <cell r="K794" t="str">
            <v>Apr-2009</v>
          </cell>
          <cell r="L794" t="str">
            <v>GF</v>
          </cell>
          <cell r="M794" t="str">
            <v>INVERTER</v>
          </cell>
          <cell r="N794" t="str">
            <v>PCS</v>
          </cell>
          <cell r="O794">
            <v>769</v>
          </cell>
          <cell r="P794">
            <v>95</v>
          </cell>
          <cell r="Q794" t="str">
            <v>MINI</v>
          </cell>
          <cell r="R794">
            <v>0</v>
          </cell>
          <cell r="S794">
            <v>94.543199999999999</v>
          </cell>
          <cell r="T794">
            <v>18908.64</v>
          </cell>
          <cell r="U794">
            <v>200</v>
          </cell>
        </row>
        <row r="795">
          <cell r="A795" t="str">
            <v>FRN1.5C1S-7E</v>
          </cell>
          <cell r="B795" t="str">
            <v>GS091438</v>
          </cell>
          <cell r="C795">
            <v>1</v>
          </cell>
          <cell r="D795" t="str">
            <v>GI091778</v>
          </cell>
          <cell r="E795">
            <v>20090420</v>
          </cell>
          <cell r="F795" t="str">
            <v>4450</v>
          </cell>
          <cell r="G795" t="str">
            <v>FUJI ELECTRIC FA SUCURSAL EN ESPA?A</v>
          </cell>
          <cell r="H795" t="str">
            <v>STOCK SALES</v>
          </cell>
          <cell r="I795">
            <v>442</v>
          </cell>
          <cell r="J795" t="str">
            <v>Apr-2009</v>
          </cell>
          <cell r="K795" t="str">
            <v>Apr-2009</v>
          </cell>
          <cell r="L795" t="str">
            <v>GF</v>
          </cell>
          <cell r="M795" t="str">
            <v>INVERTER</v>
          </cell>
          <cell r="N795" t="str">
            <v>PCS</v>
          </cell>
          <cell r="O795">
            <v>769</v>
          </cell>
          <cell r="P795">
            <v>95</v>
          </cell>
          <cell r="Q795" t="str">
            <v>MINI</v>
          </cell>
          <cell r="R795">
            <v>0</v>
          </cell>
          <cell r="S795">
            <v>94.543199999999999</v>
          </cell>
          <cell r="T795">
            <v>94.543199999999999</v>
          </cell>
          <cell r="U795">
            <v>1</v>
          </cell>
        </row>
        <row r="796">
          <cell r="A796" t="str">
            <v>FRN1.5C1S-7E</v>
          </cell>
          <cell r="B796" t="str">
            <v>GS091449</v>
          </cell>
          <cell r="C796">
            <v>6</v>
          </cell>
          <cell r="D796" t="str">
            <v>GI091798</v>
          </cell>
          <cell r="E796">
            <v>20090421</v>
          </cell>
          <cell r="F796" t="str">
            <v>4080</v>
          </cell>
          <cell r="G796" t="str">
            <v>SIDE SERVICIO INDUSTRIAL DE ELECTRONICA SA</v>
          </cell>
          <cell r="H796" t="str">
            <v>STOCK SALES</v>
          </cell>
          <cell r="I796">
            <v>432</v>
          </cell>
          <cell r="J796" t="str">
            <v>Apr-2009</v>
          </cell>
          <cell r="K796" t="str">
            <v>Apr-2009</v>
          </cell>
          <cell r="L796" t="str">
            <v>GF</v>
          </cell>
          <cell r="M796" t="str">
            <v>INVERTER</v>
          </cell>
          <cell r="N796" t="str">
            <v>PCS</v>
          </cell>
          <cell r="O796">
            <v>769</v>
          </cell>
          <cell r="P796">
            <v>95</v>
          </cell>
          <cell r="Q796" t="str">
            <v>MINI</v>
          </cell>
          <cell r="R796">
            <v>0</v>
          </cell>
          <cell r="S796">
            <v>94.543199999999999</v>
          </cell>
          <cell r="T796">
            <v>945.43200000000002</v>
          </cell>
          <cell r="U796">
            <v>10</v>
          </cell>
        </row>
        <row r="797">
          <cell r="A797" t="str">
            <v>FRN2.2C1E-4E</v>
          </cell>
          <cell r="B797" t="str">
            <v>GS091249</v>
          </cell>
          <cell r="C797">
            <v>6</v>
          </cell>
          <cell r="D797" t="str">
            <v>GI091546</v>
          </cell>
          <cell r="E797">
            <v>20090406</v>
          </cell>
          <cell r="F797" t="str">
            <v>7950</v>
          </cell>
          <cell r="G797" t="str">
            <v>FUJI ELECTRIC FA EUROPE (CH) GMBH</v>
          </cell>
          <cell r="H797" t="str">
            <v>STOCK SALES</v>
          </cell>
          <cell r="I797">
            <v>13</v>
          </cell>
          <cell r="J797" t="str">
            <v>Apr-2009</v>
          </cell>
          <cell r="K797" t="str">
            <v>Apr-2009</v>
          </cell>
          <cell r="L797" t="str">
            <v>GF</v>
          </cell>
          <cell r="M797" t="str">
            <v>INVERTER</v>
          </cell>
          <cell r="N797" t="str">
            <v>PCS</v>
          </cell>
          <cell r="O797">
            <v>14</v>
          </cell>
          <cell r="P797">
            <v>194</v>
          </cell>
          <cell r="Q797" t="str">
            <v>MINI</v>
          </cell>
          <cell r="R797">
            <v>0</v>
          </cell>
          <cell r="S797">
            <v>194.11</v>
          </cell>
          <cell r="T797">
            <v>194.11</v>
          </cell>
          <cell r="U797">
            <v>1</v>
          </cell>
        </row>
        <row r="798">
          <cell r="A798" t="str">
            <v>FRN2.2C1E-4E</v>
          </cell>
          <cell r="B798" t="str">
            <v>GS090767</v>
          </cell>
          <cell r="C798">
            <v>1</v>
          </cell>
          <cell r="D798" t="str">
            <v>GI091588</v>
          </cell>
          <cell r="E798">
            <v>20090406</v>
          </cell>
          <cell r="F798" t="str">
            <v>7097</v>
          </cell>
          <cell r="G798" t="str">
            <v>ATB BENELUX B.V.</v>
          </cell>
          <cell r="H798" t="str">
            <v>STOCK SALES</v>
          </cell>
          <cell r="I798">
            <v>0</v>
          </cell>
          <cell r="J798" t="str">
            <v>Apr-2009</v>
          </cell>
          <cell r="K798" t="str">
            <v>Apr-2009</v>
          </cell>
          <cell r="L798" t="str">
            <v>GF</v>
          </cell>
          <cell r="M798" t="str">
            <v>INVERTER</v>
          </cell>
          <cell r="N798" t="str">
            <v>PCS</v>
          </cell>
          <cell r="O798">
            <v>14</v>
          </cell>
          <cell r="P798">
            <v>194</v>
          </cell>
          <cell r="Q798" t="str">
            <v>MINI</v>
          </cell>
          <cell r="R798">
            <v>0</v>
          </cell>
          <cell r="S798">
            <v>194.11</v>
          </cell>
          <cell r="T798">
            <v>2523.4299999999998</v>
          </cell>
          <cell r="U798">
            <v>13</v>
          </cell>
        </row>
        <row r="799">
          <cell r="A799" t="str">
            <v>FRN2.2C1E-7E</v>
          </cell>
          <cell r="B799" t="str">
            <v>GS091415</v>
          </cell>
          <cell r="C799">
            <v>1</v>
          </cell>
          <cell r="D799" t="str">
            <v>GI091811</v>
          </cell>
          <cell r="E799">
            <v>20090421</v>
          </cell>
          <cell r="F799" t="str">
            <v>7097</v>
          </cell>
          <cell r="G799" t="str">
            <v>ATB BENELUX B.V.</v>
          </cell>
          <cell r="H799" t="str">
            <v>STOCK SALES</v>
          </cell>
          <cell r="I799">
            <v>202</v>
          </cell>
          <cell r="J799" t="str">
            <v>Apr-2009</v>
          </cell>
          <cell r="K799" t="str">
            <v>Apr-2009</v>
          </cell>
          <cell r="L799" t="str">
            <v>GF</v>
          </cell>
          <cell r="M799" t="str">
            <v>INVERTER</v>
          </cell>
          <cell r="N799" t="str">
            <v>PCS</v>
          </cell>
          <cell r="O799">
            <v>212</v>
          </cell>
          <cell r="P799">
            <v>117</v>
          </cell>
          <cell r="Q799" t="str">
            <v>MINI</v>
          </cell>
          <cell r="R799">
            <v>0</v>
          </cell>
          <cell r="S799">
            <v>117.2598</v>
          </cell>
          <cell r="T799">
            <v>1172.598</v>
          </cell>
          <cell r="U799">
            <v>10</v>
          </cell>
        </row>
        <row r="800">
          <cell r="A800" t="str">
            <v>FRN2.2C1S-4E</v>
          </cell>
          <cell r="B800" t="str">
            <v>GS091350</v>
          </cell>
          <cell r="C800">
            <v>6</v>
          </cell>
          <cell r="D800" t="str">
            <v>GI091682</v>
          </cell>
          <cell r="E800">
            <v>20090414</v>
          </cell>
          <cell r="F800" t="str">
            <v>7506</v>
          </cell>
          <cell r="G800" t="str">
            <v>ELECTROBLUE SRL</v>
          </cell>
          <cell r="H800" t="str">
            <v>STOCK SALES</v>
          </cell>
          <cell r="I800">
            <v>115</v>
          </cell>
          <cell r="J800" t="str">
            <v>Apr-2009</v>
          </cell>
          <cell r="K800" t="str">
            <v>Apr-2009</v>
          </cell>
          <cell r="L800" t="str">
            <v>GF</v>
          </cell>
          <cell r="M800" t="str">
            <v>INVERTER</v>
          </cell>
          <cell r="N800" t="str">
            <v>PCS</v>
          </cell>
          <cell r="O800">
            <v>120</v>
          </cell>
          <cell r="P800">
            <v>170</v>
          </cell>
          <cell r="Q800" t="str">
            <v>MINI</v>
          </cell>
          <cell r="R800">
            <v>0</v>
          </cell>
          <cell r="S800">
            <v>170.3116</v>
          </cell>
          <cell r="T800">
            <v>851.55799999999999</v>
          </cell>
          <cell r="U800">
            <v>5</v>
          </cell>
        </row>
        <row r="801">
          <cell r="A801" t="str">
            <v>FRN4.0C1S-4E</v>
          </cell>
          <cell r="B801" t="str">
            <v>GS091350</v>
          </cell>
          <cell r="C801">
            <v>9</v>
          </cell>
          <cell r="D801" t="str">
            <v>GI091682</v>
          </cell>
          <cell r="E801">
            <v>20090414</v>
          </cell>
          <cell r="F801" t="str">
            <v>7506</v>
          </cell>
          <cell r="G801" t="str">
            <v>ELECTROBLUE SRL</v>
          </cell>
          <cell r="H801" t="str">
            <v>STOCK SALES</v>
          </cell>
          <cell r="I801">
            <v>179</v>
          </cell>
          <cell r="J801" t="str">
            <v>Apr-2009</v>
          </cell>
          <cell r="K801" t="str">
            <v>Apr-2009</v>
          </cell>
          <cell r="L801" t="str">
            <v>GF</v>
          </cell>
          <cell r="M801" t="str">
            <v>INVERTER</v>
          </cell>
          <cell r="N801" t="str">
            <v>PCS</v>
          </cell>
          <cell r="O801">
            <v>190</v>
          </cell>
          <cell r="P801">
            <v>209</v>
          </cell>
          <cell r="Q801" t="str">
            <v>MINI</v>
          </cell>
          <cell r="R801">
            <v>0</v>
          </cell>
          <cell r="S801">
            <v>209.2278</v>
          </cell>
          <cell r="T801">
            <v>209.2278</v>
          </cell>
          <cell r="U801">
            <v>1</v>
          </cell>
        </row>
        <row r="802">
          <cell r="A802" t="str">
            <v>FRN4.0C1S-4E</v>
          </cell>
          <cell r="B802" t="str">
            <v>GS091166</v>
          </cell>
          <cell r="C802">
            <v>7</v>
          </cell>
          <cell r="D802" t="str">
            <v>GI091742</v>
          </cell>
          <cell r="E802">
            <v>20090417</v>
          </cell>
          <cell r="F802" t="str">
            <v>7275</v>
          </cell>
          <cell r="G802" t="str">
            <v>ALPHA GROUP</v>
          </cell>
          <cell r="H802" t="str">
            <v>STOCK SALES</v>
          </cell>
          <cell r="I802">
            <v>79</v>
          </cell>
          <cell r="J802" t="str">
            <v>Apr-2009</v>
          </cell>
          <cell r="K802" t="str">
            <v>Apr-2009</v>
          </cell>
          <cell r="L802" t="str">
            <v>GF</v>
          </cell>
          <cell r="M802" t="str">
            <v>INVERTER</v>
          </cell>
          <cell r="N802" t="str">
            <v>PCS</v>
          </cell>
          <cell r="O802">
            <v>190</v>
          </cell>
          <cell r="P802">
            <v>209</v>
          </cell>
          <cell r="Q802" t="str">
            <v>MINI</v>
          </cell>
          <cell r="R802">
            <v>0</v>
          </cell>
          <cell r="S802">
            <v>209.2278</v>
          </cell>
          <cell r="T802">
            <v>20922.78</v>
          </cell>
          <cell r="U802">
            <v>100</v>
          </cell>
        </row>
        <row r="803">
          <cell r="A803" t="str">
            <v>FRN4.0C1S-4E</v>
          </cell>
          <cell r="B803" t="str">
            <v>GS091526</v>
          </cell>
          <cell r="C803">
            <v>4</v>
          </cell>
          <cell r="D803" t="str">
            <v>GI091938</v>
          </cell>
          <cell r="E803">
            <v>20090429</v>
          </cell>
          <cell r="F803" t="str">
            <v>4080</v>
          </cell>
          <cell r="G803" t="str">
            <v>SIDE SERVICIO INDUSTRIAL DE ELECTRONICA SA</v>
          </cell>
          <cell r="H803" t="str">
            <v>STOCK SALES</v>
          </cell>
          <cell r="I803">
            <v>76</v>
          </cell>
          <cell r="J803" t="str">
            <v>Apr-2009</v>
          </cell>
          <cell r="K803" t="str">
            <v>Apr-2009</v>
          </cell>
          <cell r="L803" t="str">
            <v>GF</v>
          </cell>
          <cell r="M803" t="str">
            <v>INVERTER</v>
          </cell>
          <cell r="N803" t="str">
            <v>PCS</v>
          </cell>
          <cell r="O803">
            <v>190</v>
          </cell>
          <cell r="P803">
            <v>209</v>
          </cell>
          <cell r="Q803" t="str">
            <v>MINI</v>
          </cell>
          <cell r="R803">
            <v>0</v>
          </cell>
          <cell r="S803">
            <v>209.2278</v>
          </cell>
          <cell r="T803">
            <v>627.68340000000001</v>
          </cell>
          <cell r="U803">
            <v>3</v>
          </cell>
        </row>
        <row r="804">
          <cell r="A804" t="str">
            <v>FRN0.2E1S-7E</v>
          </cell>
          <cell r="B804" t="str">
            <v>GS090495</v>
          </cell>
          <cell r="C804">
            <v>2</v>
          </cell>
          <cell r="D804" t="str">
            <v>GI091582</v>
          </cell>
          <cell r="E804">
            <v>20090406</v>
          </cell>
          <cell r="F804" t="str">
            <v>7271</v>
          </cell>
          <cell r="G804" t="str">
            <v>LOENNE SCANDINAVIA A. S. (S)</v>
          </cell>
          <cell r="H804" t="str">
            <v>STOCK SALES</v>
          </cell>
          <cell r="I804">
            <v>53</v>
          </cell>
          <cell r="J804" t="str">
            <v>Apr-2009</v>
          </cell>
          <cell r="K804" t="str">
            <v>Apr-2009</v>
          </cell>
          <cell r="L804" t="str">
            <v>GF</v>
          </cell>
          <cell r="M804" t="str">
            <v>INVERTER</v>
          </cell>
          <cell r="N804" t="str">
            <v>PCS</v>
          </cell>
          <cell r="O804">
            <v>83</v>
          </cell>
          <cell r="P804">
            <v>83</v>
          </cell>
          <cell r="Q804" t="str">
            <v>MULTI</v>
          </cell>
          <cell r="R804">
            <v>0</v>
          </cell>
          <cell r="S804">
            <v>83.236500000000007</v>
          </cell>
          <cell r="T804">
            <v>2497.0949999999998</v>
          </cell>
          <cell r="U804">
            <v>30</v>
          </cell>
        </row>
        <row r="805">
          <cell r="A805" t="str">
            <v>FRN0.2E1S-7E</v>
          </cell>
          <cell r="B805" t="str">
            <v>GS091331</v>
          </cell>
          <cell r="C805">
            <v>1</v>
          </cell>
          <cell r="D805" t="str">
            <v>GI091649</v>
          </cell>
          <cell r="E805">
            <v>20090409</v>
          </cell>
          <cell r="F805" t="str">
            <v>7489</v>
          </cell>
          <cell r="G805" t="str">
            <v>ALPHA MOTION S. A.</v>
          </cell>
          <cell r="H805" t="str">
            <v>STOCK SALES</v>
          </cell>
          <cell r="I805">
            <v>50</v>
          </cell>
          <cell r="J805" t="str">
            <v>Apr-2009</v>
          </cell>
          <cell r="K805" t="str">
            <v>Apr-2009</v>
          </cell>
          <cell r="L805" t="str">
            <v>GF</v>
          </cell>
          <cell r="M805" t="str">
            <v>INVERTER</v>
          </cell>
          <cell r="N805" t="str">
            <v>PCS</v>
          </cell>
          <cell r="O805">
            <v>83</v>
          </cell>
          <cell r="P805">
            <v>83</v>
          </cell>
          <cell r="Q805" t="str">
            <v>MULTI</v>
          </cell>
          <cell r="R805">
            <v>0</v>
          </cell>
          <cell r="S805">
            <v>83.236500000000007</v>
          </cell>
          <cell r="T805">
            <v>249.70950000000002</v>
          </cell>
          <cell r="U805">
            <v>3</v>
          </cell>
        </row>
        <row r="806">
          <cell r="A806" t="str">
            <v>FRN0.2E1S-7E</v>
          </cell>
          <cell r="B806" t="str">
            <v>GS091485</v>
          </cell>
          <cell r="C806">
            <v>3</v>
          </cell>
          <cell r="D806" t="str">
            <v>GI091852</v>
          </cell>
          <cell r="E806">
            <v>20090427</v>
          </cell>
          <cell r="F806" t="str">
            <v>4810</v>
          </cell>
          <cell r="G806" t="str">
            <v>SST SERVO-SYSTEMTECHNIK GMBH</v>
          </cell>
          <cell r="H806" t="str">
            <v>STOCK SALES</v>
          </cell>
          <cell r="I806">
            <v>49</v>
          </cell>
          <cell r="J806" t="str">
            <v>Apr-2009</v>
          </cell>
          <cell r="K806" t="str">
            <v>Apr-2009</v>
          </cell>
          <cell r="L806" t="str">
            <v>GF</v>
          </cell>
          <cell r="M806" t="str">
            <v>INVERTER</v>
          </cell>
          <cell r="N806" t="str">
            <v>PCS</v>
          </cell>
          <cell r="O806">
            <v>83</v>
          </cell>
          <cell r="P806">
            <v>83</v>
          </cell>
          <cell r="Q806" t="str">
            <v>MULTI</v>
          </cell>
          <cell r="R806">
            <v>0</v>
          </cell>
          <cell r="S806">
            <v>83.236500000000007</v>
          </cell>
          <cell r="T806">
            <v>83.236500000000007</v>
          </cell>
          <cell r="U806">
            <v>1</v>
          </cell>
        </row>
        <row r="807">
          <cell r="A807" t="str">
            <v>FRN0.4E1E-4E</v>
          </cell>
          <cell r="B807" t="str">
            <v>GS091462</v>
          </cell>
          <cell r="C807">
            <v>1</v>
          </cell>
          <cell r="D807" t="str">
            <v>GI091815</v>
          </cell>
          <cell r="E807">
            <v>20090422</v>
          </cell>
          <cell r="F807" t="str">
            <v>1148</v>
          </cell>
          <cell r="G807" t="str">
            <v>VERMEIRE TRANSMISSIONS</v>
          </cell>
          <cell r="H807" t="str">
            <v>STOCK SALES</v>
          </cell>
          <cell r="I807">
            <v>106</v>
          </cell>
          <cell r="J807" t="str">
            <v>Apr-2009</v>
          </cell>
          <cell r="K807" t="str">
            <v>Apr-2009</v>
          </cell>
          <cell r="L807" t="str">
            <v>GF</v>
          </cell>
          <cell r="M807" t="str">
            <v>INVERTER</v>
          </cell>
          <cell r="N807" t="str">
            <v>PCS</v>
          </cell>
          <cell r="O807">
            <v>109</v>
          </cell>
          <cell r="P807">
            <v>148</v>
          </cell>
          <cell r="Q807" t="str">
            <v>MULTI</v>
          </cell>
          <cell r="R807">
            <v>0</v>
          </cell>
          <cell r="S807">
            <v>147.76849999999999</v>
          </cell>
          <cell r="T807">
            <v>443.30549999999994</v>
          </cell>
          <cell r="U807">
            <v>3</v>
          </cell>
        </row>
        <row r="808">
          <cell r="A808" t="str">
            <v>FRN0.4E1S-4E</v>
          </cell>
          <cell r="B808" t="str">
            <v>GS091307</v>
          </cell>
          <cell r="C808">
            <v>1</v>
          </cell>
          <cell r="D808" t="str">
            <v>GI091622</v>
          </cell>
          <cell r="E808">
            <v>20090408</v>
          </cell>
          <cell r="F808" t="str">
            <v>9323</v>
          </cell>
          <cell r="G808" t="str">
            <v>KW AUFZUGSTECHNIK GMBH</v>
          </cell>
          <cell r="H808" t="str">
            <v>STOCK SALES</v>
          </cell>
          <cell r="I808">
            <v>395</v>
          </cell>
          <cell r="J808" t="str">
            <v>Apr-2009</v>
          </cell>
          <cell r="K808" t="str">
            <v>Apr-2009</v>
          </cell>
          <cell r="L808" t="str">
            <v>GF</v>
          </cell>
          <cell r="M808" t="str">
            <v>INVERTER</v>
          </cell>
          <cell r="N808" t="str">
            <v>PCS</v>
          </cell>
          <cell r="O808">
            <v>397</v>
          </cell>
          <cell r="P808">
            <v>122</v>
          </cell>
          <cell r="Q808" t="str">
            <v>MULTI</v>
          </cell>
          <cell r="R808">
            <v>0</v>
          </cell>
          <cell r="S808">
            <v>121.6255</v>
          </cell>
          <cell r="T808">
            <v>243.251</v>
          </cell>
          <cell r="U808">
            <v>2</v>
          </cell>
        </row>
        <row r="809">
          <cell r="A809" t="str">
            <v>FRN0.4E1S-4E</v>
          </cell>
          <cell r="B809" t="str">
            <v>GS091310</v>
          </cell>
          <cell r="C809">
            <v>2</v>
          </cell>
          <cell r="D809" t="str">
            <v>GI091629</v>
          </cell>
          <cell r="E809">
            <v>20090408</v>
          </cell>
          <cell r="F809" t="str">
            <v>7097</v>
          </cell>
          <cell r="G809" t="str">
            <v>ATB BENELUX B.V.</v>
          </cell>
          <cell r="H809" t="str">
            <v>STOCK SALES</v>
          </cell>
          <cell r="I809">
            <v>394</v>
          </cell>
          <cell r="J809" t="str">
            <v>Apr-2009</v>
          </cell>
          <cell r="K809" t="str">
            <v>Apr-2009</v>
          </cell>
          <cell r="L809" t="str">
            <v>GF</v>
          </cell>
          <cell r="M809" t="str">
            <v>INVERTER</v>
          </cell>
          <cell r="N809" t="str">
            <v>PCS</v>
          </cell>
          <cell r="O809">
            <v>397</v>
          </cell>
          <cell r="P809">
            <v>122</v>
          </cell>
          <cell r="Q809" t="str">
            <v>MULTI</v>
          </cell>
          <cell r="R809">
            <v>0</v>
          </cell>
          <cell r="S809">
            <v>121.6255</v>
          </cell>
          <cell r="T809">
            <v>121.6255</v>
          </cell>
          <cell r="U809">
            <v>1</v>
          </cell>
        </row>
        <row r="810">
          <cell r="A810" t="str">
            <v>FRN0.4E1S-4E</v>
          </cell>
          <cell r="B810" t="str">
            <v>GS091331</v>
          </cell>
          <cell r="C810">
            <v>5</v>
          </cell>
          <cell r="D810" t="str">
            <v>GI091649</v>
          </cell>
          <cell r="E810">
            <v>20090409</v>
          </cell>
          <cell r="F810" t="str">
            <v>7489</v>
          </cell>
          <cell r="G810" t="str">
            <v>ALPHA MOTION S. A.</v>
          </cell>
          <cell r="H810" t="str">
            <v>STOCK SALES</v>
          </cell>
          <cell r="I810">
            <v>392</v>
          </cell>
          <cell r="J810" t="str">
            <v>Apr-2009</v>
          </cell>
          <cell r="K810" t="str">
            <v>Apr-2009</v>
          </cell>
          <cell r="L810" t="str">
            <v>GF</v>
          </cell>
          <cell r="M810" t="str">
            <v>INVERTER</v>
          </cell>
          <cell r="N810" t="str">
            <v>PCS</v>
          </cell>
          <cell r="O810">
            <v>397</v>
          </cell>
          <cell r="P810">
            <v>122</v>
          </cell>
          <cell r="Q810" t="str">
            <v>MULTI</v>
          </cell>
          <cell r="R810">
            <v>0</v>
          </cell>
          <cell r="S810">
            <v>121.6255</v>
          </cell>
          <cell r="T810">
            <v>243.251</v>
          </cell>
          <cell r="U810">
            <v>2</v>
          </cell>
        </row>
        <row r="811">
          <cell r="A811" t="str">
            <v>FRN0.4E1S-4E</v>
          </cell>
          <cell r="B811" t="str">
            <v>GS091363</v>
          </cell>
          <cell r="C811">
            <v>4</v>
          </cell>
          <cell r="D811" t="str">
            <v>GI091694</v>
          </cell>
          <cell r="E811">
            <v>20090415</v>
          </cell>
          <cell r="F811" t="str">
            <v>1301</v>
          </cell>
          <cell r="G811" t="str">
            <v>MVR - MOTORI, VENTILATORI, RIDUTTORI S.R.L.</v>
          </cell>
          <cell r="H811" t="str">
            <v>STOCK SALES</v>
          </cell>
          <cell r="I811">
            <v>362</v>
          </cell>
          <cell r="J811" t="str">
            <v>Apr-2009</v>
          </cell>
          <cell r="K811" t="str">
            <v>Apr-2009</v>
          </cell>
          <cell r="L811" t="str">
            <v>GF</v>
          </cell>
          <cell r="M811" t="str">
            <v>INVERTER</v>
          </cell>
          <cell r="N811" t="str">
            <v>PCS</v>
          </cell>
          <cell r="O811">
            <v>397</v>
          </cell>
          <cell r="P811">
            <v>122</v>
          </cell>
          <cell r="Q811" t="str">
            <v>MULTI</v>
          </cell>
          <cell r="R811">
            <v>0</v>
          </cell>
          <cell r="S811">
            <v>121.6255</v>
          </cell>
          <cell r="T811">
            <v>3648.7649999999999</v>
          </cell>
          <cell r="U811">
            <v>30</v>
          </cell>
        </row>
        <row r="812">
          <cell r="A812" t="str">
            <v>FRN0.4E1S-4E</v>
          </cell>
          <cell r="B812" t="str">
            <v>GS091415</v>
          </cell>
          <cell r="C812">
            <v>3</v>
          </cell>
          <cell r="D812" t="str">
            <v>GI091811</v>
          </cell>
          <cell r="E812">
            <v>20090421</v>
          </cell>
          <cell r="F812" t="str">
            <v>7097</v>
          </cell>
          <cell r="G812" t="str">
            <v>ATB BENELUX B.V.</v>
          </cell>
          <cell r="H812" t="str">
            <v>STOCK SALES</v>
          </cell>
          <cell r="I812">
            <v>359</v>
          </cell>
          <cell r="J812" t="str">
            <v>Apr-2009</v>
          </cell>
          <cell r="K812" t="str">
            <v>Apr-2009</v>
          </cell>
          <cell r="L812" t="str">
            <v>GF</v>
          </cell>
          <cell r="M812" t="str">
            <v>INVERTER</v>
          </cell>
          <cell r="N812" t="str">
            <v>PCS</v>
          </cell>
          <cell r="O812">
            <v>397</v>
          </cell>
          <cell r="P812">
            <v>122</v>
          </cell>
          <cell r="Q812" t="str">
            <v>MULTI</v>
          </cell>
          <cell r="R812">
            <v>0</v>
          </cell>
          <cell r="S812">
            <v>121.6255</v>
          </cell>
          <cell r="T812">
            <v>364.87650000000002</v>
          </cell>
          <cell r="U812">
            <v>3</v>
          </cell>
        </row>
        <row r="813">
          <cell r="A813" t="str">
            <v>FRN0.4E1S-4E</v>
          </cell>
          <cell r="B813" t="str">
            <v>GS091502</v>
          </cell>
          <cell r="C813">
            <v>3</v>
          </cell>
          <cell r="D813" t="str">
            <v>GI091883</v>
          </cell>
          <cell r="E813">
            <v>20090427</v>
          </cell>
          <cell r="F813" t="str">
            <v>1301</v>
          </cell>
          <cell r="G813" t="str">
            <v>MVR - MOTORI, VENTILATORI, RIDUTTORI S.R.L.</v>
          </cell>
          <cell r="H813" t="str">
            <v>STOCK SALES</v>
          </cell>
          <cell r="I813">
            <v>339</v>
          </cell>
          <cell r="J813" t="str">
            <v>Apr-2009</v>
          </cell>
          <cell r="K813" t="str">
            <v>Apr-2009</v>
          </cell>
          <cell r="L813" t="str">
            <v>GF</v>
          </cell>
          <cell r="M813" t="str">
            <v>INVERTER</v>
          </cell>
          <cell r="N813" t="str">
            <v>PCS</v>
          </cell>
          <cell r="O813">
            <v>397</v>
          </cell>
          <cell r="P813">
            <v>122</v>
          </cell>
          <cell r="Q813" t="str">
            <v>MULTI</v>
          </cell>
          <cell r="R813">
            <v>0</v>
          </cell>
          <cell r="S813">
            <v>121.6255</v>
          </cell>
          <cell r="T813">
            <v>2432.5100000000002</v>
          </cell>
          <cell r="U813">
            <v>20</v>
          </cell>
        </row>
        <row r="814">
          <cell r="A814" t="str">
            <v>FRN0.4E1S-7E</v>
          </cell>
          <cell r="B814" t="str">
            <v>GS091267</v>
          </cell>
          <cell r="C814">
            <v>3</v>
          </cell>
          <cell r="D814" t="str">
            <v>GI091557</v>
          </cell>
          <cell r="E814">
            <v>20090403</v>
          </cell>
          <cell r="F814" t="str">
            <v>7095</v>
          </cell>
          <cell r="G814" t="str">
            <v>FUJI ELECTRIC FRANCE S.A.</v>
          </cell>
          <cell r="H814" t="str">
            <v>STOCK SALES</v>
          </cell>
          <cell r="I814">
            <v>383</v>
          </cell>
          <cell r="J814" t="str">
            <v>Apr-2009</v>
          </cell>
          <cell r="K814" t="str">
            <v>Apr-2009</v>
          </cell>
          <cell r="L814" t="str">
            <v>GF</v>
          </cell>
          <cell r="M814" t="str">
            <v>INVERTER</v>
          </cell>
          <cell r="N814" t="str">
            <v>PCS</v>
          </cell>
          <cell r="O814">
            <v>384</v>
          </cell>
          <cell r="P814">
            <v>91</v>
          </cell>
          <cell r="Q814" t="str">
            <v>MULTI</v>
          </cell>
          <cell r="R814">
            <v>0</v>
          </cell>
          <cell r="S814">
            <v>90.526499999999999</v>
          </cell>
          <cell r="T814">
            <v>90.526499999999999</v>
          </cell>
          <cell r="U814">
            <v>1</v>
          </cell>
        </row>
        <row r="815">
          <cell r="A815" t="str">
            <v>FRN11LM1S-4EA</v>
          </cell>
          <cell r="B815" t="str">
            <v>GS091038</v>
          </cell>
          <cell r="C815">
            <v>1</v>
          </cell>
          <cell r="D815" t="str">
            <v>GI091745</v>
          </cell>
          <cell r="E815">
            <v>20090417</v>
          </cell>
          <cell r="F815" t="str">
            <v>7848</v>
          </cell>
          <cell r="G815" t="str">
            <v>LM LIFTMATERIAL GMBH</v>
          </cell>
          <cell r="H815" t="str">
            <v>STOCK SALES</v>
          </cell>
          <cell r="I815">
            <v>89</v>
          </cell>
          <cell r="J815" t="str">
            <v>Apr-2009</v>
          </cell>
          <cell r="K815" t="str">
            <v>Apr-2009</v>
          </cell>
          <cell r="L815" t="str">
            <v>GF</v>
          </cell>
          <cell r="M815" t="str">
            <v>INVERTER</v>
          </cell>
          <cell r="N815" t="str">
            <v>PCS</v>
          </cell>
          <cell r="O815">
            <v>48</v>
          </cell>
          <cell r="P815">
            <v>391</v>
          </cell>
          <cell r="Q815" t="str">
            <v>LIFT</v>
          </cell>
          <cell r="R815">
            <v>0</v>
          </cell>
          <cell r="S815">
            <v>390.97089999999997</v>
          </cell>
          <cell r="T815">
            <v>1172.9126999999999</v>
          </cell>
          <cell r="U815">
            <v>3</v>
          </cell>
        </row>
        <row r="816">
          <cell r="A816" t="str">
            <v>FRN11LM1S-4EA</v>
          </cell>
          <cell r="B816" t="str">
            <v>GS091248</v>
          </cell>
          <cell r="C816">
            <v>3</v>
          </cell>
          <cell r="D816" t="str">
            <v>GI091743</v>
          </cell>
          <cell r="E816">
            <v>20090417</v>
          </cell>
          <cell r="F816" t="str">
            <v>7871</v>
          </cell>
          <cell r="G816" t="str">
            <v>E.P. NORMAND (S.A.) (PTY) LTD T/A</v>
          </cell>
          <cell r="H816" t="str">
            <v>STOCK SALES</v>
          </cell>
          <cell r="I816">
            <v>88</v>
          </cell>
          <cell r="J816" t="str">
            <v>Apr-2009</v>
          </cell>
          <cell r="K816" t="str">
            <v>Apr-2009</v>
          </cell>
          <cell r="L816" t="str">
            <v>GF</v>
          </cell>
          <cell r="M816" t="str">
            <v>INVERTER</v>
          </cell>
          <cell r="N816" t="str">
            <v>PCS</v>
          </cell>
          <cell r="O816">
            <v>48</v>
          </cell>
          <cell r="P816">
            <v>391</v>
          </cell>
          <cell r="Q816" t="str">
            <v>LIFT</v>
          </cell>
          <cell r="R816">
            <v>0</v>
          </cell>
          <cell r="S816">
            <v>390.97089999999997</v>
          </cell>
          <cell r="T816">
            <v>390.97089999999997</v>
          </cell>
          <cell r="U816">
            <v>1</v>
          </cell>
        </row>
        <row r="817">
          <cell r="A817" t="str">
            <v>FRN11LM1S-4EA</v>
          </cell>
          <cell r="B817" t="str">
            <v>GS091253</v>
          </cell>
          <cell r="C817">
            <v>2</v>
          </cell>
          <cell r="D817" t="str">
            <v>GI091796</v>
          </cell>
          <cell r="E817">
            <v>20090421</v>
          </cell>
          <cell r="F817" t="str">
            <v>7489</v>
          </cell>
          <cell r="G817" t="str">
            <v>ALPHA MOTION S. A.</v>
          </cell>
          <cell r="H817" t="str">
            <v>STOCK SALES</v>
          </cell>
          <cell r="I817">
            <v>85</v>
          </cell>
          <cell r="J817" t="str">
            <v>Apr-2009</v>
          </cell>
          <cell r="K817" t="str">
            <v>Apr-2009</v>
          </cell>
          <cell r="L817" t="str">
            <v>GF</v>
          </cell>
          <cell r="M817" t="str">
            <v>INVERTER</v>
          </cell>
          <cell r="N817" t="str">
            <v>PCS</v>
          </cell>
          <cell r="O817">
            <v>48</v>
          </cell>
          <cell r="P817">
            <v>391</v>
          </cell>
          <cell r="Q817" t="str">
            <v>LIFT</v>
          </cell>
          <cell r="R817">
            <v>0</v>
          </cell>
          <cell r="S817">
            <v>390.97089999999997</v>
          </cell>
          <cell r="T817">
            <v>1172.9126999999999</v>
          </cell>
          <cell r="U817">
            <v>3</v>
          </cell>
        </row>
        <row r="818">
          <cell r="A818" t="str">
            <v>FRN11LM1S-4EA</v>
          </cell>
          <cell r="B818" t="str">
            <v>GS091488</v>
          </cell>
          <cell r="C818">
            <v>1</v>
          </cell>
          <cell r="D818" t="str">
            <v>GI091859</v>
          </cell>
          <cell r="E818">
            <v>20090424</v>
          </cell>
          <cell r="F818" t="str">
            <v>7276</v>
          </cell>
          <cell r="G818" t="str">
            <v>ASCENTRONIC GERAETEBAU GMBH</v>
          </cell>
          <cell r="H818" t="str">
            <v>STOCK SALES</v>
          </cell>
          <cell r="I818">
            <v>82</v>
          </cell>
          <cell r="J818" t="str">
            <v>Apr-2009</v>
          </cell>
          <cell r="K818" t="str">
            <v>Apr-2009</v>
          </cell>
          <cell r="L818" t="str">
            <v>GF</v>
          </cell>
          <cell r="M818" t="str">
            <v>INVERTER</v>
          </cell>
          <cell r="N818" t="str">
            <v>PCS</v>
          </cell>
          <cell r="O818">
            <v>48</v>
          </cell>
          <cell r="P818">
            <v>391</v>
          </cell>
          <cell r="Q818" t="str">
            <v>LIFT</v>
          </cell>
          <cell r="R818">
            <v>0</v>
          </cell>
          <cell r="S818">
            <v>390.97089999999997</v>
          </cell>
          <cell r="T818">
            <v>1172.9126999999999</v>
          </cell>
          <cell r="U818">
            <v>3</v>
          </cell>
        </row>
        <row r="819">
          <cell r="A819" t="str">
            <v>FRN11LM1S-4EA</v>
          </cell>
          <cell r="B819" t="str">
            <v>GS084233</v>
          </cell>
          <cell r="C819">
            <v>1</v>
          </cell>
          <cell r="D819" t="str">
            <v>GI091866</v>
          </cell>
          <cell r="E819">
            <v>20090427</v>
          </cell>
          <cell r="F819" t="str">
            <v>4450</v>
          </cell>
          <cell r="G819" t="str">
            <v>FUJI ELECTRIC FA SUCURSAL EN ESPA?A</v>
          </cell>
          <cell r="H819" t="str">
            <v>STOCK SALES</v>
          </cell>
          <cell r="I819">
            <v>78</v>
          </cell>
          <cell r="J819" t="str">
            <v>Apr-2009</v>
          </cell>
          <cell r="K819" t="str">
            <v>Apr-2009</v>
          </cell>
          <cell r="L819" t="str">
            <v>GF</v>
          </cell>
          <cell r="M819" t="str">
            <v>INVERTER</v>
          </cell>
          <cell r="N819" t="str">
            <v>PCS</v>
          </cell>
          <cell r="O819">
            <v>48</v>
          </cell>
          <cell r="P819">
            <v>391</v>
          </cell>
          <cell r="Q819" t="str">
            <v>LIFT</v>
          </cell>
          <cell r="R819">
            <v>0</v>
          </cell>
          <cell r="S819">
            <v>390.97089999999997</v>
          </cell>
          <cell r="T819">
            <v>1563.8835999999999</v>
          </cell>
          <cell r="U819">
            <v>4</v>
          </cell>
        </row>
        <row r="820">
          <cell r="A820" t="str">
            <v>FRN11LM1S-4EA</v>
          </cell>
          <cell r="B820" t="str">
            <v>GS091281</v>
          </cell>
          <cell r="C820">
            <v>2</v>
          </cell>
          <cell r="D820" t="str">
            <v>GI091872</v>
          </cell>
          <cell r="E820">
            <v>20090427</v>
          </cell>
          <cell r="F820" t="str">
            <v>7489</v>
          </cell>
          <cell r="G820" t="str">
            <v>ALPHA MOTION S. A.</v>
          </cell>
          <cell r="H820" t="str">
            <v>STOCK SALES</v>
          </cell>
          <cell r="I820">
            <v>75</v>
          </cell>
          <cell r="J820" t="str">
            <v>Apr-2009</v>
          </cell>
          <cell r="K820" t="str">
            <v>Apr-2009</v>
          </cell>
          <cell r="L820" t="str">
            <v>GF</v>
          </cell>
          <cell r="M820" t="str">
            <v>INVERTER</v>
          </cell>
          <cell r="N820" t="str">
            <v>PCS</v>
          </cell>
          <cell r="O820">
            <v>48</v>
          </cell>
          <cell r="P820">
            <v>391</v>
          </cell>
          <cell r="Q820" t="str">
            <v>LIFT</v>
          </cell>
          <cell r="R820">
            <v>0</v>
          </cell>
          <cell r="S820">
            <v>390.97089999999997</v>
          </cell>
          <cell r="T820">
            <v>1172.9126999999999</v>
          </cell>
          <cell r="U820">
            <v>3</v>
          </cell>
        </row>
        <row r="821">
          <cell r="A821" t="str">
            <v>FRN11LM1S-4EA</v>
          </cell>
          <cell r="B821" t="str">
            <v>GS090573</v>
          </cell>
          <cell r="C821">
            <v>1</v>
          </cell>
          <cell r="D821" t="str">
            <v>GI092006</v>
          </cell>
          <cell r="E821">
            <v>20090430</v>
          </cell>
          <cell r="F821" t="str">
            <v>7848</v>
          </cell>
          <cell r="G821" t="str">
            <v>LM LIFTMATERIAL GMBH</v>
          </cell>
          <cell r="H821" t="str">
            <v>STOCK SALES</v>
          </cell>
          <cell r="I821">
            <v>74</v>
          </cell>
          <cell r="J821" t="str">
            <v>Apr-2009</v>
          </cell>
          <cell r="K821" t="str">
            <v>Apr-2009</v>
          </cell>
          <cell r="L821" t="str">
            <v>GF</v>
          </cell>
          <cell r="M821" t="str">
            <v>INVERTER</v>
          </cell>
          <cell r="N821" t="str">
            <v>PCS</v>
          </cell>
          <cell r="O821">
            <v>48</v>
          </cell>
          <cell r="P821">
            <v>391</v>
          </cell>
          <cell r="Q821" t="str">
            <v>LIFT</v>
          </cell>
          <cell r="R821">
            <v>0</v>
          </cell>
          <cell r="S821">
            <v>390.97089999999997</v>
          </cell>
          <cell r="T821">
            <v>390.97089999999997</v>
          </cell>
          <cell r="U821">
            <v>1</v>
          </cell>
        </row>
        <row r="822">
          <cell r="A822" t="str">
            <v>FRN11LM1S-4EA</v>
          </cell>
          <cell r="B822" t="str">
            <v>GS090572</v>
          </cell>
          <cell r="C822">
            <v>1</v>
          </cell>
          <cell r="D822" t="str">
            <v>GI092020</v>
          </cell>
          <cell r="E822">
            <v>20090430</v>
          </cell>
          <cell r="F822" t="str">
            <v>7848</v>
          </cell>
          <cell r="G822" t="str">
            <v>LM LIFTMATERIAL GMBH</v>
          </cell>
          <cell r="H822" t="str">
            <v>STOCK SALES</v>
          </cell>
          <cell r="I822">
            <v>73</v>
          </cell>
          <cell r="J822" t="str">
            <v>Apr-2009</v>
          </cell>
          <cell r="K822" t="str">
            <v>Apr-2009</v>
          </cell>
          <cell r="L822" t="str">
            <v>GF</v>
          </cell>
          <cell r="M822" t="str">
            <v>INVERTER</v>
          </cell>
          <cell r="N822" t="str">
            <v>PCS</v>
          </cell>
          <cell r="O822">
            <v>48</v>
          </cell>
          <cell r="P822">
            <v>391</v>
          </cell>
          <cell r="Q822" t="str">
            <v>LIFT</v>
          </cell>
          <cell r="R822">
            <v>0</v>
          </cell>
          <cell r="S822">
            <v>390.97089999999997</v>
          </cell>
          <cell r="T822">
            <v>390.97089999999997</v>
          </cell>
          <cell r="U822">
            <v>1</v>
          </cell>
        </row>
        <row r="823">
          <cell r="A823" t="str">
            <v>FRN11LM1S-4EA</v>
          </cell>
          <cell r="B823" t="str">
            <v>GS090809</v>
          </cell>
          <cell r="C823">
            <v>1</v>
          </cell>
          <cell r="D823" t="str">
            <v>GI092038</v>
          </cell>
          <cell r="E823">
            <v>20090430</v>
          </cell>
          <cell r="F823" t="str">
            <v>7848</v>
          </cell>
          <cell r="G823" t="str">
            <v>LM LIFTMATERIAL GMBH</v>
          </cell>
          <cell r="H823" t="str">
            <v>STOCK SALES</v>
          </cell>
          <cell r="I823">
            <v>72</v>
          </cell>
          <cell r="J823" t="str">
            <v>Apr-2009</v>
          </cell>
          <cell r="K823" t="str">
            <v>Apr-2009</v>
          </cell>
          <cell r="L823" t="str">
            <v>GF</v>
          </cell>
          <cell r="M823" t="str">
            <v>INVERTER</v>
          </cell>
          <cell r="N823" t="str">
            <v>PCS</v>
          </cell>
          <cell r="O823">
            <v>48</v>
          </cell>
          <cell r="P823">
            <v>391</v>
          </cell>
          <cell r="Q823" t="str">
            <v>LIFT</v>
          </cell>
          <cell r="R823">
            <v>0</v>
          </cell>
          <cell r="S823">
            <v>390.97089999999997</v>
          </cell>
          <cell r="T823">
            <v>390.97089999999997</v>
          </cell>
          <cell r="U823">
            <v>1</v>
          </cell>
        </row>
        <row r="824">
          <cell r="A824" t="str">
            <v>FRN11LM1S-4EA</v>
          </cell>
          <cell r="B824" t="str">
            <v>GS091549</v>
          </cell>
          <cell r="C824">
            <v>4</v>
          </cell>
          <cell r="D824" t="str">
            <v>GI092043</v>
          </cell>
          <cell r="E824">
            <v>20090430</v>
          </cell>
          <cell r="F824" t="str">
            <v>4042</v>
          </cell>
          <cell r="G824" t="str">
            <v>INTERNATIONAL LIFT EQUIPMENT LIMITED</v>
          </cell>
          <cell r="H824" t="str">
            <v>STOCK SALES</v>
          </cell>
          <cell r="I824">
            <v>66</v>
          </cell>
          <cell r="J824" t="str">
            <v>Apr-2009</v>
          </cell>
          <cell r="K824" t="str">
            <v>Apr-2009</v>
          </cell>
          <cell r="L824" t="str">
            <v>GF</v>
          </cell>
          <cell r="M824" t="str">
            <v>INVERTER</v>
          </cell>
          <cell r="N824" t="str">
            <v>PCS</v>
          </cell>
          <cell r="O824">
            <v>48</v>
          </cell>
          <cell r="P824">
            <v>391</v>
          </cell>
          <cell r="Q824" t="str">
            <v>LIFT</v>
          </cell>
          <cell r="R824">
            <v>0</v>
          </cell>
          <cell r="S824">
            <v>390.97089999999997</v>
          </cell>
          <cell r="T824">
            <v>2345.8253999999997</v>
          </cell>
          <cell r="U824">
            <v>6</v>
          </cell>
        </row>
        <row r="825">
          <cell r="A825" t="str">
            <v>FRN11LM1S-4SD</v>
          </cell>
          <cell r="B825" t="str">
            <v>GS091095</v>
          </cell>
          <cell r="C825">
            <v>6</v>
          </cell>
          <cell r="D825" t="str">
            <v>GI091631</v>
          </cell>
          <cell r="E825">
            <v>20090408</v>
          </cell>
          <cell r="F825" t="str">
            <v>7716</v>
          </cell>
          <cell r="G825" t="str">
            <v>MEA</v>
          </cell>
          <cell r="H825" t="str">
            <v>STOCK SALES</v>
          </cell>
          <cell r="I825">
            <v>28</v>
          </cell>
          <cell r="J825" t="str">
            <v>Apr-2009</v>
          </cell>
          <cell r="K825" t="str">
            <v>Apr-2009</v>
          </cell>
          <cell r="L825" t="str">
            <v>GF</v>
          </cell>
          <cell r="M825" t="str">
            <v>INVERTER</v>
          </cell>
          <cell r="N825" t="str">
            <v>PCS</v>
          </cell>
          <cell r="O825">
            <v>43</v>
          </cell>
          <cell r="P825">
            <v>426</v>
          </cell>
          <cell r="Q825" t="str">
            <v>LIFT</v>
          </cell>
          <cell r="R825">
            <v>0</v>
          </cell>
          <cell r="S825">
            <v>425.86090000000002</v>
          </cell>
          <cell r="T825">
            <v>6387.9135000000006</v>
          </cell>
          <cell r="U825">
            <v>15</v>
          </cell>
        </row>
        <row r="826">
          <cell r="A826" t="str">
            <v>FRN11LM1S-4SD</v>
          </cell>
          <cell r="B826" t="str">
            <v>GS091367</v>
          </cell>
          <cell r="C826">
            <v>3</v>
          </cell>
          <cell r="D826" t="str">
            <v>GI091837</v>
          </cell>
          <cell r="E826">
            <v>20090423</v>
          </cell>
          <cell r="F826" t="str">
            <v>7716</v>
          </cell>
          <cell r="G826" t="str">
            <v>MEA</v>
          </cell>
          <cell r="H826" t="str">
            <v>STOCK SALES</v>
          </cell>
          <cell r="I826">
            <v>8</v>
          </cell>
          <cell r="J826" t="str">
            <v>Apr-2009</v>
          </cell>
          <cell r="K826" t="str">
            <v>Apr-2009</v>
          </cell>
          <cell r="L826" t="str">
            <v>GF</v>
          </cell>
          <cell r="M826" t="str">
            <v>INVERTER</v>
          </cell>
          <cell r="N826" t="str">
            <v>PCS</v>
          </cell>
          <cell r="O826">
            <v>43</v>
          </cell>
          <cell r="P826">
            <v>426</v>
          </cell>
          <cell r="Q826" t="str">
            <v>LIFT</v>
          </cell>
          <cell r="R826">
            <v>0</v>
          </cell>
          <cell r="S826">
            <v>425.86090000000002</v>
          </cell>
          <cell r="T826">
            <v>8517.2180000000008</v>
          </cell>
          <cell r="U826">
            <v>20</v>
          </cell>
        </row>
        <row r="827">
          <cell r="A827" t="str">
            <v>FRN18.5LM1S-4EA</v>
          </cell>
          <cell r="B827" t="str">
            <v>GS091253</v>
          </cell>
          <cell r="C827">
            <v>3</v>
          </cell>
          <cell r="D827" t="str">
            <v>GI091796</v>
          </cell>
          <cell r="E827">
            <v>20090421</v>
          </cell>
          <cell r="F827" t="str">
            <v>7489</v>
          </cell>
          <cell r="G827" t="str">
            <v>ALPHA MOTION S. A.</v>
          </cell>
          <cell r="H827" t="str">
            <v>STOCK SALES</v>
          </cell>
          <cell r="I827">
            <v>22</v>
          </cell>
          <cell r="J827" t="str">
            <v>Apr-2009</v>
          </cell>
          <cell r="K827" t="str">
            <v>Apr-2009</v>
          </cell>
          <cell r="L827" t="str">
            <v>GF</v>
          </cell>
          <cell r="M827" t="str">
            <v>INVERTER</v>
          </cell>
          <cell r="N827" t="str">
            <v>PCS</v>
          </cell>
          <cell r="O827">
            <v>37</v>
          </cell>
          <cell r="P827">
            <v>652</v>
          </cell>
          <cell r="Q827" t="str">
            <v>LIFT</v>
          </cell>
          <cell r="R827">
            <v>0</v>
          </cell>
          <cell r="S827">
            <v>652.10860000000002</v>
          </cell>
          <cell r="T827">
            <v>1956.3258000000001</v>
          </cell>
          <cell r="U827">
            <v>3</v>
          </cell>
        </row>
        <row r="828">
          <cell r="A828" t="str">
            <v>FRN18.5LM1S-4EA</v>
          </cell>
          <cell r="B828" t="str">
            <v>GS091477</v>
          </cell>
          <cell r="C828">
            <v>1</v>
          </cell>
          <cell r="D828" t="str">
            <v>GI091830</v>
          </cell>
          <cell r="E828">
            <v>20090423</v>
          </cell>
          <cell r="F828" t="str">
            <v>4042</v>
          </cell>
          <cell r="G828" t="str">
            <v>INTERNATIONAL LIFT EQUIPMENT LIMITED</v>
          </cell>
          <cell r="H828" t="str">
            <v>STOCK SALES</v>
          </cell>
          <cell r="I828">
            <v>20</v>
          </cell>
          <cell r="J828" t="str">
            <v>Apr-2009</v>
          </cell>
          <cell r="K828" t="str">
            <v>Apr-2009</v>
          </cell>
          <cell r="L828" t="str">
            <v>GF</v>
          </cell>
          <cell r="M828" t="str">
            <v>INVERTER</v>
          </cell>
          <cell r="N828" t="str">
            <v>PCS</v>
          </cell>
          <cell r="O828">
            <v>37</v>
          </cell>
          <cell r="P828">
            <v>652</v>
          </cell>
          <cell r="Q828" t="str">
            <v>LIFT</v>
          </cell>
          <cell r="R828">
            <v>0</v>
          </cell>
          <cell r="S828">
            <v>652.10860000000002</v>
          </cell>
          <cell r="T828">
            <v>1304.2172</v>
          </cell>
          <cell r="U828">
            <v>2</v>
          </cell>
        </row>
        <row r="829">
          <cell r="A829" t="str">
            <v>FRN18.5LM1S-4EA</v>
          </cell>
          <cell r="B829" t="str">
            <v>GS091501</v>
          </cell>
          <cell r="C829">
            <v>1</v>
          </cell>
          <cell r="D829" t="str">
            <v>GI091886</v>
          </cell>
          <cell r="E829">
            <v>20090428</v>
          </cell>
          <cell r="F829" t="str">
            <v>7489</v>
          </cell>
          <cell r="G829" t="str">
            <v>ALPHA MOTION S. A.</v>
          </cell>
          <cell r="H829" t="str">
            <v>STOCK SALES</v>
          </cell>
          <cell r="I829">
            <v>18</v>
          </cell>
          <cell r="J829" t="str">
            <v>Apr-2009</v>
          </cell>
          <cell r="K829" t="str">
            <v>Apr-2009</v>
          </cell>
          <cell r="L829" t="str">
            <v>GF</v>
          </cell>
          <cell r="M829" t="str">
            <v>INVERTER</v>
          </cell>
          <cell r="N829" t="str">
            <v>PCS</v>
          </cell>
          <cell r="O829">
            <v>37</v>
          </cell>
          <cell r="P829">
            <v>652</v>
          </cell>
          <cell r="Q829" t="str">
            <v>LIFT</v>
          </cell>
          <cell r="R829">
            <v>0</v>
          </cell>
          <cell r="S829">
            <v>652.10860000000002</v>
          </cell>
          <cell r="T829">
            <v>1304.2172</v>
          </cell>
          <cell r="U829">
            <v>2</v>
          </cell>
        </row>
        <row r="830">
          <cell r="A830" t="str">
            <v>FRN18.5LM1S-4EA</v>
          </cell>
          <cell r="B830" t="str">
            <v>GS090851</v>
          </cell>
          <cell r="C830">
            <v>1</v>
          </cell>
          <cell r="D830" t="str">
            <v>GI091948</v>
          </cell>
          <cell r="E830">
            <v>20090429</v>
          </cell>
          <cell r="F830" t="str">
            <v>7848</v>
          </cell>
          <cell r="G830" t="str">
            <v>LM LIFTMATERIAL GMBH</v>
          </cell>
          <cell r="H830" t="str">
            <v>STOCK SALES</v>
          </cell>
          <cell r="I830">
            <v>17</v>
          </cell>
          <cell r="J830" t="str">
            <v>Apr-2009</v>
          </cell>
          <cell r="K830" t="str">
            <v>Apr-2009</v>
          </cell>
          <cell r="L830" t="str">
            <v>GF</v>
          </cell>
          <cell r="M830" t="str">
            <v>INVERTER</v>
          </cell>
          <cell r="N830" t="str">
            <v>PCS</v>
          </cell>
          <cell r="O830">
            <v>37</v>
          </cell>
          <cell r="P830">
            <v>652</v>
          </cell>
          <cell r="Q830" t="str">
            <v>LIFT</v>
          </cell>
          <cell r="R830">
            <v>0</v>
          </cell>
          <cell r="S830">
            <v>652.10860000000002</v>
          </cell>
          <cell r="T830">
            <v>652.10860000000002</v>
          </cell>
          <cell r="U830">
            <v>1</v>
          </cell>
        </row>
        <row r="831">
          <cell r="A831" t="str">
            <v>FRN18.5LM1S-4EA</v>
          </cell>
          <cell r="B831" t="str">
            <v>GS090850</v>
          </cell>
          <cell r="C831">
            <v>1</v>
          </cell>
          <cell r="D831" t="str">
            <v>GI092007</v>
          </cell>
          <cell r="E831">
            <v>20090430</v>
          </cell>
          <cell r="F831" t="str">
            <v>7848</v>
          </cell>
          <cell r="G831" t="str">
            <v>LM LIFTMATERIAL GMBH</v>
          </cell>
          <cell r="H831" t="str">
            <v>STOCK SALES</v>
          </cell>
          <cell r="I831">
            <v>16</v>
          </cell>
          <cell r="J831" t="str">
            <v>Apr-2009</v>
          </cell>
          <cell r="K831" t="str">
            <v>Apr-2009</v>
          </cell>
          <cell r="L831" t="str">
            <v>GF</v>
          </cell>
          <cell r="M831" t="str">
            <v>INVERTER</v>
          </cell>
          <cell r="N831" t="str">
            <v>PCS</v>
          </cell>
          <cell r="O831">
            <v>37</v>
          </cell>
          <cell r="P831">
            <v>652</v>
          </cell>
          <cell r="Q831" t="str">
            <v>LIFT</v>
          </cell>
          <cell r="R831">
            <v>0</v>
          </cell>
          <cell r="S831">
            <v>652.10860000000002</v>
          </cell>
          <cell r="T831">
            <v>652.10860000000002</v>
          </cell>
          <cell r="U831">
            <v>1</v>
          </cell>
        </row>
        <row r="832">
          <cell r="A832" t="str">
            <v>FRN18.5LM1S-4EA</v>
          </cell>
          <cell r="B832" t="str">
            <v>GS091039</v>
          </cell>
          <cell r="C832">
            <v>1</v>
          </cell>
          <cell r="D832" t="str">
            <v>GI092010</v>
          </cell>
          <cell r="E832">
            <v>20090430</v>
          </cell>
          <cell r="F832" t="str">
            <v>7848</v>
          </cell>
          <cell r="G832" t="str">
            <v>LM LIFTMATERIAL GMBH</v>
          </cell>
          <cell r="H832" t="str">
            <v>STOCK SALES</v>
          </cell>
          <cell r="I832">
            <v>15</v>
          </cell>
          <cell r="J832" t="str">
            <v>Apr-2009</v>
          </cell>
          <cell r="K832" t="str">
            <v>Apr-2009</v>
          </cell>
          <cell r="L832" t="str">
            <v>GF</v>
          </cell>
          <cell r="M832" t="str">
            <v>INVERTER</v>
          </cell>
          <cell r="N832" t="str">
            <v>PCS</v>
          </cell>
          <cell r="O832">
            <v>37</v>
          </cell>
          <cell r="P832">
            <v>652</v>
          </cell>
          <cell r="Q832" t="str">
            <v>LIFT</v>
          </cell>
          <cell r="R832">
            <v>0</v>
          </cell>
          <cell r="S832">
            <v>652.10860000000002</v>
          </cell>
          <cell r="T832">
            <v>652.10860000000002</v>
          </cell>
          <cell r="U832">
            <v>1</v>
          </cell>
        </row>
        <row r="833">
          <cell r="A833" t="str">
            <v>FRN18.5LM1S-4EA</v>
          </cell>
          <cell r="B833" t="str">
            <v>GS091549</v>
          </cell>
          <cell r="C833">
            <v>5</v>
          </cell>
          <cell r="D833" t="str">
            <v>GI092043</v>
          </cell>
          <cell r="E833">
            <v>20090430</v>
          </cell>
          <cell r="F833" t="str">
            <v>4042</v>
          </cell>
          <cell r="G833" t="str">
            <v>INTERNATIONAL LIFT EQUIPMENT LIMITED</v>
          </cell>
          <cell r="H833" t="str">
            <v>STOCK SALES</v>
          </cell>
          <cell r="I833">
            <v>14</v>
          </cell>
          <cell r="J833" t="str">
            <v>Apr-2009</v>
          </cell>
          <cell r="K833" t="str">
            <v>Apr-2009</v>
          </cell>
          <cell r="L833" t="str">
            <v>GF</v>
          </cell>
          <cell r="M833" t="str">
            <v>INVERTER</v>
          </cell>
          <cell r="N833" t="str">
            <v>PCS</v>
          </cell>
          <cell r="O833">
            <v>37</v>
          </cell>
          <cell r="P833">
            <v>652</v>
          </cell>
          <cell r="Q833" t="str">
            <v>LIFT</v>
          </cell>
          <cell r="R833">
            <v>0</v>
          </cell>
          <cell r="S833">
            <v>652.10860000000002</v>
          </cell>
          <cell r="T833">
            <v>652.10860000000002</v>
          </cell>
          <cell r="U833">
            <v>1</v>
          </cell>
        </row>
        <row r="834">
          <cell r="A834" t="str">
            <v>FRN22LM1S-4E</v>
          </cell>
          <cell r="B834" t="str">
            <v>GS091487</v>
          </cell>
          <cell r="C834">
            <v>1</v>
          </cell>
          <cell r="D834" t="str">
            <v>GI091857</v>
          </cell>
          <cell r="E834">
            <v>20090424</v>
          </cell>
          <cell r="F834" t="str">
            <v>7276</v>
          </cell>
          <cell r="G834" t="str">
            <v>ASCENTRONIC GERAETEBAU GMBH</v>
          </cell>
          <cell r="H834" t="str">
            <v>STOCK SALES</v>
          </cell>
          <cell r="I834">
            <v>7</v>
          </cell>
          <cell r="J834" t="str">
            <v>Apr-2009</v>
          </cell>
          <cell r="K834" t="str">
            <v>Apr-2009</v>
          </cell>
          <cell r="L834" t="str">
            <v>GF</v>
          </cell>
          <cell r="M834" t="str">
            <v>INVERTER</v>
          </cell>
          <cell r="N834" t="str">
            <v>PCS</v>
          </cell>
          <cell r="O834">
            <v>8</v>
          </cell>
          <cell r="P834">
            <v>777</v>
          </cell>
          <cell r="Q834" t="str">
            <v>LIFT</v>
          </cell>
          <cell r="R834">
            <v>0</v>
          </cell>
          <cell r="S834">
            <v>777.27340000000004</v>
          </cell>
          <cell r="T834">
            <v>777.27340000000004</v>
          </cell>
          <cell r="U834">
            <v>1</v>
          </cell>
        </row>
        <row r="835">
          <cell r="A835" t="str">
            <v>FRN22LM1S-4EA</v>
          </cell>
          <cell r="B835" t="str">
            <v>GS091253</v>
          </cell>
          <cell r="C835">
            <v>4</v>
          </cell>
          <cell r="D835" t="str">
            <v>GI091796</v>
          </cell>
          <cell r="E835">
            <v>20090421</v>
          </cell>
          <cell r="F835" t="str">
            <v>7489</v>
          </cell>
          <cell r="G835" t="str">
            <v>ALPHA MOTION S. A.</v>
          </cell>
          <cell r="H835" t="str">
            <v>STOCK SALES</v>
          </cell>
          <cell r="I835">
            <v>62</v>
          </cell>
          <cell r="J835" t="str">
            <v>Apr-2009</v>
          </cell>
          <cell r="K835" t="str">
            <v>Apr-2009</v>
          </cell>
          <cell r="L835" t="str">
            <v>GF</v>
          </cell>
          <cell r="M835" t="str">
            <v>INVERTER</v>
          </cell>
          <cell r="N835" t="str">
            <v>PCS</v>
          </cell>
          <cell r="O835">
            <v>64</v>
          </cell>
          <cell r="P835">
            <v>748</v>
          </cell>
          <cell r="Q835" t="str">
            <v>LIFT</v>
          </cell>
          <cell r="R835">
            <v>0</v>
          </cell>
          <cell r="S835">
            <v>747.79110000000003</v>
          </cell>
          <cell r="T835">
            <v>1495.5822000000001</v>
          </cell>
          <cell r="U835">
            <v>2</v>
          </cell>
        </row>
        <row r="836">
          <cell r="A836" t="str">
            <v>FRN22LM1S-4SD</v>
          </cell>
          <cell r="B836" t="str">
            <v>GS091302</v>
          </cell>
          <cell r="C836">
            <v>6</v>
          </cell>
          <cell r="D836" t="str">
            <v>GI091875</v>
          </cell>
          <cell r="E836">
            <v>20090427</v>
          </cell>
          <cell r="F836" t="str">
            <v>7712</v>
          </cell>
          <cell r="G836" t="str">
            <v>SODIMAS</v>
          </cell>
          <cell r="H836" t="str">
            <v>STOCK SALES</v>
          </cell>
          <cell r="I836">
            <v>17</v>
          </cell>
          <cell r="J836" t="str">
            <v>Apr-2009</v>
          </cell>
          <cell r="K836" t="str">
            <v>Apr-2009</v>
          </cell>
          <cell r="L836" t="str">
            <v>GF</v>
          </cell>
          <cell r="M836" t="str">
            <v>INVERTER</v>
          </cell>
          <cell r="N836" t="str">
            <v>PCS</v>
          </cell>
          <cell r="O836">
            <v>18</v>
          </cell>
          <cell r="P836">
            <v>782</v>
          </cell>
          <cell r="Q836" t="str">
            <v>LIFT</v>
          </cell>
          <cell r="R836">
            <v>0</v>
          </cell>
          <cell r="S836">
            <v>782.28060000000005</v>
          </cell>
          <cell r="T836">
            <v>782.28060000000005</v>
          </cell>
          <cell r="U836">
            <v>1</v>
          </cell>
        </row>
        <row r="837">
          <cell r="A837" t="str">
            <v>FRN30LM1S-4EA</v>
          </cell>
          <cell r="B837" t="str">
            <v>GS091460</v>
          </cell>
          <cell r="C837">
            <v>2</v>
          </cell>
          <cell r="D837" t="str">
            <v>GI091812</v>
          </cell>
          <cell r="E837">
            <v>20090422</v>
          </cell>
          <cell r="F837" t="str">
            <v>7215</v>
          </cell>
          <cell r="G837" t="str">
            <v>AMTEK SPOL. S R. O. SP. Z O. O.</v>
          </cell>
          <cell r="H837" t="str">
            <v>STOCK SALES</v>
          </cell>
          <cell r="I837">
            <v>26</v>
          </cell>
          <cell r="J837" t="str">
            <v>Apr-2009</v>
          </cell>
          <cell r="K837" t="str">
            <v>Apr-2009</v>
          </cell>
          <cell r="L837" t="str">
            <v>GF</v>
          </cell>
          <cell r="M837" t="str">
            <v>INVERTER</v>
          </cell>
          <cell r="N837" t="str">
            <v>PCS</v>
          </cell>
          <cell r="O837">
            <v>27</v>
          </cell>
          <cell r="P837">
            <v>1061</v>
          </cell>
          <cell r="Q837" t="str">
            <v>LIFT</v>
          </cell>
          <cell r="R837">
            <v>0</v>
          </cell>
          <cell r="S837">
            <v>1061.0614</v>
          </cell>
          <cell r="T837">
            <v>1061.0614</v>
          </cell>
          <cell r="U837">
            <v>1</v>
          </cell>
        </row>
        <row r="838">
          <cell r="A838" t="str">
            <v>FRN30LM1S-4EA</v>
          </cell>
          <cell r="B838" t="str">
            <v>GS090701</v>
          </cell>
          <cell r="C838">
            <v>7</v>
          </cell>
          <cell r="D838" t="str">
            <v>GI091978</v>
          </cell>
          <cell r="E838">
            <v>20090428</v>
          </cell>
          <cell r="F838" t="str">
            <v>7694</v>
          </cell>
          <cell r="G838" t="str">
            <v>HANS LUTZ MASCHINENFABRIK GMBH</v>
          </cell>
          <cell r="H838" t="str">
            <v>STOCK SALES</v>
          </cell>
          <cell r="I838">
            <v>24</v>
          </cell>
          <cell r="J838" t="str">
            <v>Apr-2009</v>
          </cell>
          <cell r="K838" t="str">
            <v>Apr-2009</v>
          </cell>
          <cell r="L838" t="str">
            <v>GF</v>
          </cell>
          <cell r="M838" t="str">
            <v>INVERTER</v>
          </cell>
          <cell r="N838" t="str">
            <v>PCS</v>
          </cell>
          <cell r="O838">
            <v>27</v>
          </cell>
          <cell r="P838">
            <v>1061</v>
          </cell>
          <cell r="Q838" t="str">
            <v>LIFT</v>
          </cell>
          <cell r="R838">
            <v>0</v>
          </cell>
          <cell r="S838">
            <v>1061.0614</v>
          </cell>
          <cell r="T838">
            <v>2122.1228000000001</v>
          </cell>
          <cell r="U838">
            <v>2</v>
          </cell>
        </row>
        <row r="839">
          <cell r="A839" t="str">
            <v>FRN30LM1S-4EA</v>
          </cell>
          <cell r="B839" t="str">
            <v>GS090701</v>
          </cell>
          <cell r="C839">
            <v>49</v>
          </cell>
          <cell r="D839" t="str">
            <v>GI091943</v>
          </cell>
          <cell r="E839">
            <v>20090430</v>
          </cell>
          <cell r="F839" t="str">
            <v>7694</v>
          </cell>
          <cell r="G839" t="str">
            <v>HANS LUTZ MASCHINENFABRIK GMBH</v>
          </cell>
          <cell r="H839" t="str">
            <v>STOCK SALES</v>
          </cell>
          <cell r="I839">
            <v>22</v>
          </cell>
          <cell r="J839" t="str">
            <v>Apr-2009</v>
          </cell>
          <cell r="K839" t="str">
            <v>Apr-2009</v>
          </cell>
          <cell r="L839" t="str">
            <v>GF</v>
          </cell>
          <cell r="M839" t="str">
            <v>INVERTER</v>
          </cell>
          <cell r="N839" t="str">
            <v>PCS</v>
          </cell>
          <cell r="O839">
            <v>27</v>
          </cell>
          <cell r="P839">
            <v>1061</v>
          </cell>
          <cell r="Q839" t="str">
            <v>LIFT</v>
          </cell>
          <cell r="R839">
            <v>0</v>
          </cell>
          <cell r="S839">
            <v>1061.0614</v>
          </cell>
          <cell r="T839">
            <v>2122.1228000000001</v>
          </cell>
          <cell r="U839">
            <v>2</v>
          </cell>
        </row>
        <row r="840">
          <cell r="A840" t="str">
            <v>FRN5.5LM1S-4EA</v>
          </cell>
          <cell r="B840" t="str">
            <v>GS091501</v>
          </cell>
          <cell r="C840">
            <v>4</v>
          </cell>
          <cell r="D840" t="str">
            <v>GI091886</v>
          </cell>
          <cell r="E840">
            <v>20090428</v>
          </cell>
          <cell r="F840" t="str">
            <v>7489</v>
          </cell>
          <cell r="G840" t="str">
            <v>ALPHA MOTION S. A.</v>
          </cell>
          <cell r="H840" t="str">
            <v>STOCK SALES</v>
          </cell>
          <cell r="I840">
            <v>180</v>
          </cell>
          <cell r="J840" t="str">
            <v>Apr-2009</v>
          </cell>
          <cell r="K840" t="str">
            <v>Apr-2009</v>
          </cell>
          <cell r="L840" t="str">
            <v>GF</v>
          </cell>
          <cell r="M840" t="str">
            <v>INVERTER</v>
          </cell>
          <cell r="N840" t="str">
            <v>PCS</v>
          </cell>
          <cell r="O840">
            <v>232</v>
          </cell>
          <cell r="P840">
            <v>309</v>
          </cell>
          <cell r="Q840" t="str">
            <v>LIFT</v>
          </cell>
          <cell r="R840">
            <v>0</v>
          </cell>
          <cell r="S840">
            <v>308.64089999999999</v>
          </cell>
          <cell r="T840">
            <v>925.92269999999996</v>
          </cell>
          <cell r="U840">
            <v>3</v>
          </cell>
        </row>
        <row r="841">
          <cell r="A841" t="str">
            <v>FRN5.5LM1S-4EA</v>
          </cell>
          <cell r="B841" t="str">
            <v>GS091456</v>
          </cell>
          <cell r="C841">
            <v>1</v>
          </cell>
          <cell r="D841" t="str">
            <v>GI091924</v>
          </cell>
          <cell r="E841">
            <v>20090429</v>
          </cell>
          <cell r="F841" t="str">
            <v>7989</v>
          </cell>
          <cell r="G841" t="str">
            <v>FABBRICA ASCENSORI CERQUETI S.R.L.</v>
          </cell>
          <cell r="H841" t="str">
            <v>STOCK SALES</v>
          </cell>
          <cell r="I841">
            <v>160</v>
          </cell>
          <cell r="J841" t="str">
            <v>Apr-2009</v>
          </cell>
          <cell r="K841" t="str">
            <v>Apr-2009</v>
          </cell>
          <cell r="L841" t="str">
            <v>GF</v>
          </cell>
          <cell r="M841" t="str">
            <v>INVERTER</v>
          </cell>
          <cell r="N841" t="str">
            <v>PCS</v>
          </cell>
          <cell r="O841">
            <v>232</v>
          </cell>
          <cell r="P841">
            <v>309</v>
          </cell>
          <cell r="Q841" t="str">
            <v>LIFT</v>
          </cell>
          <cell r="R841">
            <v>0</v>
          </cell>
          <cell r="S841">
            <v>308.64089999999999</v>
          </cell>
          <cell r="T841">
            <v>6172.8179999999993</v>
          </cell>
          <cell r="U841">
            <v>20</v>
          </cell>
        </row>
        <row r="842">
          <cell r="A842" t="str">
            <v>FRN5.5LM1S-4EA</v>
          </cell>
          <cell r="B842" t="str">
            <v>GS091029</v>
          </cell>
          <cell r="C842">
            <v>1</v>
          </cell>
          <cell r="D842" t="str">
            <v>GI092022</v>
          </cell>
          <cell r="E842">
            <v>20090430</v>
          </cell>
          <cell r="F842" t="str">
            <v>7848</v>
          </cell>
          <cell r="G842" t="str">
            <v>LM LIFTMATERIAL GMBH</v>
          </cell>
          <cell r="H842" t="str">
            <v>STOCK SALES</v>
          </cell>
          <cell r="I842">
            <v>159</v>
          </cell>
          <cell r="J842" t="str">
            <v>Apr-2009</v>
          </cell>
          <cell r="K842" t="str">
            <v>Apr-2009</v>
          </cell>
          <cell r="L842" t="str">
            <v>GF</v>
          </cell>
          <cell r="M842" t="str">
            <v>INVERTER</v>
          </cell>
          <cell r="N842" t="str">
            <v>PCS</v>
          </cell>
          <cell r="O842">
            <v>232</v>
          </cell>
          <cell r="P842">
            <v>309</v>
          </cell>
          <cell r="Q842" t="str">
            <v>LIFT</v>
          </cell>
          <cell r="R842">
            <v>0</v>
          </cell>
          <cell r="S842">
            <v>308.64089999999999</v>
          </cell>
          <cell r="T842">
            <v>308.64089999999999</v>
          </cell>
          <cell r="U842">
            <v>1</v>
          </cell>
        </row>
        <row r="843">
          <cell r="A843" t="str">
            <v>FRN5.5LM1S-4EA</v>
          </cell>
          <cell r="B843" t="str">
            <v>GS091028</v>
          </cell>
          <cell r="C843">
            <v>1</v>
          </cell>
          <cell r="D843" t="str">
            <v>GI092035</v>
          </cell>
          <cell r="E843">
            <v>20090430</v>
          </cell>
          <cell r="F843" t="str">
            <v>7848</v>
          </cell>
          <cell r="G843" t="str">
            <v>LM LIFTMATERIAL GMBH</v>
          </cell>
          <cell r="H843" t="str">
            <v>STOCK SALES</v>
          </cell>
          <cell r="I843">
            <v>158</v>
          </cell>
          <cell r="J843" t="str">
            <v>Apr-2009</v>
          </cell>
          <cell r="K843" t="str">
            <v>Apr-2009</v>
          </cell>
          <cell r="L843" t="str">
            <v>GF</v>
          </cell>
          <cell r="M843" t="str">
            <v>INVERTER</v>
          </cell>
          <cell r="N843" t="str">
            <v>PCS</v>
          </cell>
          <cell r="O843">
            <v>232</v>
          </cell>
          <cell r="P843">
            <v>309</v>
          </cell>
          <cell r="Q843" t="str">
            <v>LIFT</v>
          </cell>
          <cell r="R843">
            <v>0</v>
          </cell>
          <cell r="S843">
            <v>308.64089999999999</v>
          </cell>
          <cell r="T843">
            <v>308.64089999999999</v>
          </cell>
          <cell r="U843">
            <v>1</v>
          </cell>
        </row>
        <row r="844">
          <cell r="A844" t="str">
            <v>FRN5.5LM1S-4EA</v>
          </cell>
          <cell r="B844" t="str">
            <v>GS091549</v>
          </cell>
          <cell r="C844">
            <v>2</v>
          </cell>
          <cell r="D844" t="str">
            <v>GI092043</v>
          </cell>
          <cell r="E844">
            <v>20090430</v>
          </cell>
          <cell r="F844" t="str">
            <v>4042</v>
          </cell>
          <cell r="G844" t="str">
            <v>INTERNATIONAL LIFT EQUIPMENT LIMITED</v>
          </cell>
          <cell r="H844" t="str">
            <v>STOCK SALES</v>
          </cell>
          <cell r="I844">
            <v>154</v>
          </cell>
          <cell r="J844" t="str">
            <v>Apr-2009</v>
          </cell>
          <cell r="K844" t="str">
            <v>Apr-2009</v>
          </cell>
          <cell r="L844" t="str">
            <v>GF</v>
          </cell>
          <cell r="M844" t="str">
            <v>INVERTER</v>
          </cell>
          <cell r="N844" t="str">
            <v>PCS</v>
          </cell>
          <cell r="O844">
            <v>232</v>
          </cell>
          <cell r="P844">
            <v>309</v>
          </cell>
          <cell r="Q844" t="str">
            <v>LIFT</v>
          </cell>
          <cell r="R844">
            <v>0</v>
          </cell>
          <cell r="S844">
            <v>308.64089999999999</v>
          </cell>
          <cell r="T844">
            <v>1234.5636</v>
          </cell>
          <cell r="U844">
            <v>4</v>
          </cell>
        </row>
        <row r="845">
          <cell r="A845" t="str">
            <v>FRN5.5LM1S-4SD</v>
          </cell>
          <cell r="B845" t="str">
            <v>GS090586</v>
          </cell>
          <cell r="C845">
            <v>1</v>
          </cell>
          <cell r="D845" t="str">
            <v>GI091601</v>
          </cell>
          <cell r="E845">
            <v>20090407</v>
          </cell>
          <cell r="F845" t="str">
            <v>7712</v>
          </cell>
          <cell r="G845" t="str">
            <v>SODIMAS</v>
          </cell>
          <cell r="H845" t="str">
            <v>STOCK SALES</v>
          </cell>
          <cell r="I845">
            <v>113</v>
          </cell>
          <cell r="J845" t="str">
            <v>Apr-2009</v>
          </cell>
          <cell r="K845" t="str">
            <v>Apr-2009</v>
          </cell>
          <cell r="L845" t="str">
            <v>GF</v>
          </cell>
          <cell r="M845" t="str">
            <v>INVERTER</v>
          </cell>
          <cell r="N845" t="str">
            <v>PCS</v>
          </cell>
          <cell r="O845">
            <v>1</v>
          </cell>
          <cell r="P845">
            <v>303</v>
          </cell>
          <cell r="Q845" t="str">
            <v>LIFT</v>
          </cell>
          <cell r="R845">
            <v>0</v>
          </cell>
          <cell r="S845">
            <v>302.60000000000002</v>
          </cell>
          <cell r="T845">
            <v>7565</v>
          </cell>
          <cell r="U845">
            <v>25</v>
          </cell>
        </row>
        <row r="846">
          <cell r="A846" t="str">
            <v>FRN5.5LM1S-4SD</v>
          </cell>
          <cell r="B846" t="str">
            <v>GS090846</v>
          </cell>
          <cell r="C846">
            <v>3</v>
          </cell>
          <cell r="D846" t="str">
            <v>GI091602</v>
          </cell>
          <cell r="E846">
            <v>20090407</v>
          </cell>
          <cell r="F846" t="str">
            <v>7712</v>
          </cell>
          <cell r="G846" t="str">
            <v>SODIMAS</v>
          </cell>
          <cell r="H846" t="str">
            <v>STOCK SALES</v>
          </cell>
          <cell r="I846">
            <v>107</v>
          </cell>
          <cell r="J846" t="str">
            <v>Apr-2009</v>
          </cell>
          <cell r="K846" t="str">
            <v>Apr-2009</v>
          </cell>
          <cell r="L846" t="str">
            <v>GF</v>
          </cell>
          <cell r="M846" t="str">
            <v>INVERTER</v>
          </cell>
          <cell r="N846" t="str">
            <v>PCS</v>
          </cell>
          <cell r="O846">
            <v>1</v>
          </cell>
          <cell r="P846">
            <v>303</v>
          </cell>
          <cell r="Q846" t="str">
            <v>LIFT</v>
          </cell>
          <cell r="R846">
            <v>0</v>
          </cell>
          <cell r="S846">
            <v>302.60000000000002</v>
          </cell>
          <cell r="T846">
            <v>1815.6</v>
          </cell>
          <cell r="U846">
            <v>6</v>
          </cell>
        </row>
        <row r="847">
          <cell r="A847" t="str">
            <v>FRN5.5LM1S-4SD</v>
          </cell>
          <cell r="B847" t="str">
            <v>GS090989</v>
          </cell>
          <cell r="C847">
            <v>1</v>
          </cell>
          <cell r="D847" t="str">
            <v>GI091604</v>
          </cell>
          <cell r="E847">
            <v>20090407</v>
          </cell>
          <cell r="F847" t="str">
            <v>7712</v>
          </cell>
          <cell r="G847" t="str">
            <v>SODIMAS</v>
          </cell>
          <cell r="H847" t="str">
            <v>STOCK SALES</v>
          </cell>
          <cell r="I847">
            <v>8</v>
          </cell>
          <cell r="J847" t="str">
            <v>Apr-2009</v>
          </cell>
          <cell r="K847" t="str">
            <v>Apr-2009</v>
          </cell>
          <cell r="L847" t="str">
            <v>GF</v>
          </cell>
          <cell r="M847" t="str">
            <v>INVERTER</v>
          </cell>
          <cell r="N847" t="str">
            <v>PCS</v>
          </cell>
          <cell r="O847">
            <v>1</v>
          </cell>
          <cell r="P847">
            <v>303</v>
          </cell>
          <cell r="Q847" t="str">
            <v>LIFT</v>
          </cell>
          <cell r="R847">
            <v>0</v>
          </cell>
          <cell r="S847">
            <v>302.60000000000002</v>
          </cell>
          <cell r="T847">
            <v>29957.4</v>
          </cell>
          <cell r="U847">
            <v>99</v>
          </cell>
        </row>
        <row r="848">
          <cell r="A848" t="str">
            <v>FRN5.5LM1S-4SD</v>
          </cell>
          <cell r="B848" t="str">
            <v>GS091012</v>
          </cell>
          <cell r="C848">
            <v>2</v>
          </cell>
          <cell r="D848" t="str">
            <v>GI091550</v>
          </cell>
          <cell r="E848">
            <v>20090408</v>
          </cell>
          <cell r="F848" t="str">
            <v>7712</v>
          </cell>
          <cell r="G848" t="str">
            <v>SODIMAS</v>
          </cell>
          <cell r="H848" t="str">
            <v>STOCK SALES</v>
          </cell>
          <cell r="I848">
            <v>7</v>
          </cell>
          <cell r="J848" t="str">
            <v>Apr-2009</v>
          </cell>
          <cell r="K848" t="str">
            <v>Apr-2009</v>
          </cell>
          <cell r="L848" t="str">
            <v>GF</v>
          </cell>
          <cell r="M848" t="str">
            <v>INVERTER</v>
          </cell>
          <cell r="N848" t="str">
            <v>PCS</v>
          </cell>
          <cell r="O848">
            <v>1</v>
          </cell>
          <cell r="P848">
            <v>303</v>
          </cell>
          <cell r="Q848" t="str">
            <v>LIFT</v>
          </cell>
          <cell r="R848">
            <v>0</v>
          </cell>
          <cell r="S848">
            <v>302.60000000000002</v>
          </cell>
          <cell r="T848">
            <v>302.60000000000002</v>
          </cell>
          <cell r="U848">
            <v>1</v>
          </cell>
        </row>
        <row r="849">
          <cell r="A849" t="str">
            <v>FRN5.5LM1S-4SD</v>
          </cell>
          <cell r="B849" t="str">
            <v>GS091095</v>
          </cell>
          <cell r="C849">
            <v>4</v>
          </cell>
          <cell r="D849" t="str">
            <v>GI091634</v>
          </cell>
          <cell r="E849">
            <v>20090408</v>
          </cell>
          <cell r="F849" t="str">
            <v>7716</v>
          </cell>
          <cell r="G849" t="str">
            <v>MEA</v>
          </cell>
          <cell r="H849" t="str">
            <v>STOCK SALES</v>
          </cell>
          <cell r="I849">
            <v>3</v>
          </cell>
          <cell r="J849" t="str">
            <v>Apr-2009</v>
          </cell>
          <cell r="K849" t="str">
            <v>Apr-2009</v>
          </cell>
          <cell r="L849" t="str">
            <v>GF</v>
          </cell>
          <cell r="M849" t="str">
            <v>INVERTER</v>
          </cell>
          <cell r="N849" t="str">
            <v>PCS</v>
          </cell>
          <cell r="O849">
            <v>1</v>
          </cell>
          <cell r="P849">
            <v>303</v>
          </cell>
          <cell r="Q849" t="str">
            <v>LIFT</v>
          </cell>
          <cell r="R849">
            <v>0</v>
          </cell>
          <cell r="S849">
            <v>302.60000000000002</v>
          </cell>
          <cell r="T849">
            <v>1210.4000000000001</v>
          </cell>
          <cell r="U849">
            <v>4</v>
          </cell>
        </row>
        <row r="850">
          <cell r="A850" t="str">
            <v>FRN5.5LM1S-4SD</v>
          </cell>
          <cell r="B850" t="str">
            <v>GS091097</v>
          </cell>
          <cell r="C850">
            <v>4</v>
          </cell>
          <cell r="D850" t="str">
            <v>GI091707</v>
          </cell>
          <cell r="E850">
            <v>20090415</v>
          </cell>
          <cell r="F850" t="str">
            <v>7712</v>
          </cell>
          <cell r="G850" t="str">
            <v>SODIMAS</v>
          </cell>
          <cell r="H850" t="str">
            <v>STOCK SALES</v>
          </cell>
          <cell r="I850">
            <v>0</v>
          </cell>
          <cell r="J850" t="str">
            <v>Apr-2009</v>
          </cell>
          <cell r="K850" t="str">
            <v>Apr-2009</v>
          </cell>
          <cell r="L850" t="str">
            <v>GF</v>
          </cell>
          <cell r="M850" t="str">
            <v>INVERTER</v>
          </cell>
          <cell r="N850" t="str">
            <v>PCS</v>
          </cell>
          <cell r="O850">
            <v>1</v>
          </cell>
          <cell r="P850">
            <v>303</v>
          </cell>
          <cell r="Q850" t="str">
            <v>LIFT</v>
          </cell>
          <cell r="R850">
            <v>0</v>
          </cell>
          <cell r="S850">
            <v>302.60000000000002</v>
          </cell>
          <cell r="T850">
            <v>907.8</v>
          </cell>
          <cell r="U850">
            <v>3</v>
          </cell>
        </row>
        <row r="851">
          <cell r="A851" t="str">
            <v>FRN7.5LM1S-4EA</v>
          </cell>
          <cell r="B851" t="str">
            <v>GS091289</v>
          </cell>
          <cell r="C851">
            <v>1</v>
          </cell>
          <cell r="D851" t="str">
            <v>GI091593</v>
          </cell>
          <cell r="E851">
            <v>20090407</v>
          </cell>
          <cell r="F851" t="str">
            <v>7215</v>
          </cell>
          <cell r="G851" t="str">
            <v>AMTEK SPOL. S R. O. SP. Z O. O.</v>
          </cell>
          <cell r="H851" t="str">
            <v>STOCK SALES</v>
          </cell>
          <cell r="I851">
            <v>300</v>
          </cell>
          <cell r="J851" t="str">
            <v>Apr-2009</v>
          </cell>
          <cell r="K851" t="str">
            <v>Apr-2009</v>
          </cell>
          <cell r="L851" t="str">
            <v>GF</v>
          </cell>
          <cell r="M851" t="str">
            <v>INVERTER</v>
          </cell>
          <cell r="N851" t="str">
            <v>PCS</v>
          </cell>
          <cell r="O851">
            <v>310</v>
          </cell>
          <cell r="P851">
            <v>303</v>
          </cell>
          <cell r="Q851" t="str">
            <v>LIFT</v>
          </cell>
          <cell r="R851">
            <v>0</v>
          </cell>
          <cell r="S851">
            <v>303.39839999999998</v>
          </cell>
          <cell r="T851">
            <v>3033.9839999999999</v>
          </cell>
          <cell r="U851">
            <v>10</v>
          </cell>
        </row>
        <row r="852">
          <cell r="A852" t="str">
            <v>FRN7.5LM1S-4SD</v>
          </cell>
          <cell r="B852" t="str">
            <v>GS091095</v>
          </cell>
          <cell r="C852">
            <v>5</v>
          </cell>
          <cell r="D852" t="str">
            <v>GI091631</v>
          </cell>
          <cell r="E852">
            <v>20090408</v>
          </cell>
          <cell r="F852" t="str">
            <v>7716</v>
          </cell>
          <cell r="G852" t="str">
            <v>MEA</v>
          </cell>
          <cell r="H852" t="str">
            <v>STOCK SALES</v>
          </cell>
          <cell r="I852">
            <v>220</v>
          </cell>
          <cell r="J852" t="str">
            <v>Apr-2009</v>
          </cell>
          <cell r="K852" t="str">
            <v>Apr-2009</v>
          </cell>
          <cell r="L852" t="str">
            <v>GF</v>
          </cell>
          <cell r="M852" t="str">
            <v>INVERTER</v>
          </cell>
          <cell r="N852" t="str">
            <v>PCS</v>
          </cell>
          <cell r="O852">
            <v>252</v>
          </cell>
          <cell r="P852">
            <v>314</v>
          </cell>
          <cell r="Q852" t="str">
            <v>LIFT</v>
          </cell>
          <cell r="R852">
            <v>0</v>
          </cell>
          <cell r="S852">
            <v>313.6986</v>
          </cell>
          <cell r="T852">
            <v>4705.4790000000003</v>
          </cell>
          <cell r="U852">
            <v>15</v>
          </cell>
        </row>
        <row r="853">
          <cell r="A853" t="str">
            <v>FRN7.5LM1S-4SD</v>
          </cell>
          <cell r="B853" t="str">
            <v>GS091097</v>
          </cell>
          <cell r="C853">
            <v>1</v>
          </cell>
          <cell r="D853" t="str">
            <v>GI091707</v>
          </cell>
          <cell r="E853">
            <v>20090415</v>
          </cell>
          <cell r="F853" t="str">
            <v>7712</v>
          </cell>
          <cell r="G853" t="str">
            <v>SODIMAS</v>
          </cell>
          <cell r="H853" t="str">
            <v>STOCK SALES</v>
          </cell>
          <cell r="I853">
            <v>198</v>
          </cell>
          <cell r="J853" t="str">
            <v>Apr-2009</v>
          </cell>
          <cell r="K853" t="str">
            <v>Apr-2009</v>
          </cell>
          <cell r="L853" t="str">
            <v>GF</v>
          </cell>
          <cell r="M853" t="str">
            <v>INVERTER</v>
          </cell>
          <cell r="N853" t="str">
            <v>PCS</v>
          </cell>
          <cell r="O853">
            <v>252</v>
          </cell>
          <cell r="P853">
            <v>314</v>
          </cell>
          <cell r="Q853" t="str">
            <v>LIFT</v>
          </cell>
          <cell r="R853">
            <v>0</v>
          </cell>
          <cell r="S853">
            <v>313.6986</v>
          </cell>
          <cell r="T853">
            <v>6901.3692000000001</v>
          </cell>
          <cell r="U853">
            <v>22</v>
          </cell>
        </row>
        <row r="854">
          <cell r="A854" t="str">
            <v>FRN7.5LM1S-4SD</v>
          </cell>
          <cell r="B854" t="str">
            <v>GS091367</v>
          </cell>
          <cell r="C854">
            <v>2</v>
          </cell>
          <cell r="D854" t="str">
            <v>GI091837</v>
          </cell>
          <cell r="E854">
            <v>20090423</v>
          </cell>
          <cell r="F854" t="str">
            <v>7716</v>
          </cell>
          <cell r="G854" t="str">
            <v>MEA</v>
          </cell>
          <cell r="H854" t="str">
            <v>STOCK SALES</v>
          </cell>
          <cell r="I854">
            <v>183</v>
          </cell>
          <cell r="J854" t="str">
            <v>Apr-2009</v>
          </cell>
          <cell r="K854" t="str">
            <v>Apr-2009</v>
          </cell>
          <cell r="L854" t="str">
            <v>GF</v>
          </cell>
          <cell r="M854" t="str">
            <v>INVERTER</v>
          </cell>
          <cell r="N854" t="str">
            <v>PCS</v>
          </cell>
          <cell r="O854">
            <v>252</v>
          </cell>
          <cell r="P854">
            <v>314</v>
          </cell>
          <cell r="Q854" t="str">
            <v>LIFT</v>
          </cell>
          <cell r="R854">
            <v>0</v>
          </cell>
          <cell r="S854">
            <v>313.6986</v>
          </cell>
          <cell r="T854">
            <v>4705.4790000000003</v>
          </cell>
          <cell r="U854">
            <v>15</v>
          </cell>
        </row>
        <row r="855">
          <cell r="A855" t="str">
            <v>FRN7.5LM1S-4SD</v>
          </cell>
          <cell r="B855" t="str">
            <v>GS091302</v>
          </cell>
          <cell r="C855">
            <v>5</v>
          </cell>
          <cell r="D855" t="str">
            <v>GI091875</v>
          </cell>
          <cell r="E855">
            <v>20090427</v>
          </cell>
          <cell r="F855" t="str">
            <v>7712</v>
          </cell>
          <cell r="G855" t="str">
            <v>SODIMAS</v>
          </cell>
          <cell r="H855" t="str">
            <v>STOCK SALES</v>
          </cell>
          <cell r="I855">
            <v>181</v>
          </cell>
          <cell r="J855" t="str">
            <v>Apr-2009</v>
          </cell>
          <cell r="K855" t="str">
            <v>Apr-2009</v>
          </cell>
          <cell r="L855" t="str">
            <v>GF</v>
          </cell>
          <cell r="M855" t="str">
            <v>INVERTER</v>
          </cell>
          <cell r="N855" t="str">
            <v>PCS</v>
          </cell>
          <cell r="O855">
            <v>252</v>
          </cell>
          <cell r="P855">
            <v>314</v>
          </cell>
          <cell r="Q855" t="str">
            <v>LIFT</v>
          </cell>
          <cell r="R855">
            <v>0</v>
          </cell>
          <cell r="S855">
            <v>313.6986</v>
          </cell>
          <cell r="T855">
            <v>627.3972</v>
          </cell>
          <cell r="U855">
            <v>2</v>
          </cell>
        </row>
        <row r="856">
          <cell r="A856" t="str">
            <v>FRN0.2C1E-7E</v>
          </cell>
          <cell r="B856" t="str">
            <v>GS091336</v>
          </cell>
          <cell r="C856">
            <v>1</v>
          </cell>
          <cell r="D856" t="str">
            <v>GI091665</v>
          </cell>
          <cell r="E856">
            <v>20090410</v>
          </cell>
          <cell r="F856" t="str">
            <v>4380</v>
          </cell>
          <cell r="G856" t="str">
            <v>AMTEK,  SPOL. S R.0.</v>
          </cell>
          <cell r="H856" t="str">
            <v>STOCK SALES</v>
          </cell>
          <cell r="I856">
            <v>50</v>
          </cell>
          <cell r="J856" t="str">
            <v>Apr-2009</v>
          </cell>
          <cell r="K856" t="str">
            <v>Apr-2009</v>
          </cell>
          <cell r="L856" t="str">
            <v>GF</v>
          </cell>
          <cell r="M856" t="str">
            <v>INVERTER</v>
          </cell>
          <cell r="N856" t="str">
            <v>PCS</v>
          </cell>
          <cell r="O856">
            <v>54</v>
          </cell>
          <cell r="P856">
            <v>75</v>
          </cell>
          <cell r="Q856" t="str">
            <v>MINI</v>
          </cell>
          <cell r="R856">
            <v>0</v>
          </cell>
          <cell r="S856">
            <v>75.657600000000002</v>
          </cell>
          <cell r="T856">
            <v>302.63040000000001</v>
          </cell>
          <cell r="U856">
            <v>4</v>
          </cell>
        </row>
        <row r="857">
          <cell r="A857" t="str">
            <v>FRN0.2C1E-7E</v>
          </cell>
          <cell r="B857" t="str">
            <v>GS091452</v>
          </cell>
          <cell r="C857">
            <v>1</v>
          </cell>
          <cell r="D857" t="str">
            <v>GI091801</v>
          </cell>
          <cell r="E857">
            <v>20090421</v>
          </cell>
          <cell r="F857" t="str">
            <v>7493</v>
          </cell>
          <cell r="G857" t="str">
            <v>IBF ANTRIEBSTECHNIK</v>
          </cell>
          <cell r="H857" t="str">
            <v>STOCK SALES</v>
          </cell>
          <cell r="I857">
            <v>48</v>
          </cell>
          <cell r="J857" t="str">
            <v>Apr-2009</v>
          </cell>
          <cell r="K857" t="str">
            <v>Apr-2009</v>
          </cell>
          <cell r="L857" t="str">
            <v>GF</v>
          </cell>
          <cell r="M857" t="str">
            <v>INVERTER</v>
          </cell>
          <cell r="N857" t="str">
            <v>PCS</v>
          </cell>
          <cell r="O857">
            <v>54</v>
          </cell>
          <cell r="P857">
            <v>75</v>
          </cell>
          <cell r="Q857" t="str">
            <v>MINI</v>
          </cell>
          <cell r="R857">
            <v>0</v>
          </cell>
          <cell r="S857">
            <v>75.657600000000002</v>
          </cell>
          <cell r="T857">
            <v>151.3152</v>
          </cell>
          <cell r="U857">
            <v>2</v>
          </cell>
        </row>
        <row r="858">
          <cell r="A858" t="str">
            <v>FRN0.2C1E-7E</v>
          </cell>
          <cell r="B858" t="str">
            <v>GS091529</v>
          </cell>
          <cell r="C858">
            <v>2</v>
          </cell>
          <cell r="D858" t="str">
            <v>GI091910</v>
          </cell>
          <cell r="E858">
            <v>20090429</v>
          </cell>
          <cell r="F858" t="str">
            <v>4380</v>
          </cell>
          <cell r="G858" t="str">
            <v>AMTEK,  SPOL. S R.0.</v>
          </cell>
          <cell r="H858" t="str">
            <v>STOCK SALES</v>
          </cell>
          <cell r="I858">
            <v>96</v>
          </cell>
          <cell r="J858" t="str">
            <v>Apr-2009</v>
          </cell>
          <cell r="K858" t="str">
            <v>Apr-2009</v>
          </cell>
          <cell r="L858" t="str">
            <v>GF</v>
          </cell>
          <cell r="M858" t="str">
            <v>INVERTER</v>
          </cell>
          <cell r="N858" t="str">
            <v>PCS</v>
          </cell>
          <cell r="O858">
            <v>54</v>
          </cell>
          <cell r="P858">
            <v>75</v>
          </cell>
          <cell r="Q858" t="str">
            <v>MINI</v>
          </cell>
          <cell r="R858">
            <v>0</v>
          </cell>
          <cell r="S858">
            <v>75.327200000000005</v>
          </cell>
          <cell r="T858">
            <v>150.65440000000001</v>
          </cell>
          <cell r="U858">
            <v>2</v>
          </cell>
        </row>
        <row r="859">
          <cell r="A859" t="str">
            <v>FRN0.2C1S-7E</v>
          </cell>
          <cell r="B859" t="str">
            <v>GS090175</v>
          </cell>
          <cell r="C859">
            <v>6</v>
          </cell>
          <cell r="D859" t="str">
            <v>GI091565</v>
          </cell>
          <cell r="E859">
            <v>20090403</v>
          </cell>
          <cell r="F859" t="str">
            <v>7471</v>
          </cell>
          <cell r="G859" t="str">
            <v>NOVOTEC MASCHINEN GMBH</v>
          </cell>
          <cell r="H859" t="str">
            <v>STOCK SALES</v>
          </cell>
          <cell r="I859">
            <v>468</v>
          </cell>
          <cell r="J859" t="str">
            <v>Apr-2009</v>
          </cell>
          <cell r="K859" t="str">
            <v>Apr-2009</v>
          </cell>
          <cell r="L859" t="str">
            <v>GF</v>
          </cell>
          <cell r="M859" t="str">
            <v>INVERTER</v>
          </cell>
          <cell r="N859" t="str">
            <v>PCS</v>
          </cell>
          <cell r="O859">
            <v>528</v>
          </cell>
          <cell r="P859">
            <v>75</v>
          </cell>
          <cell r="Q859" t="str">
            <v>MINI</v>
          </cell>
          <cell r="R859">
            <v>0</v>
          </cell>
          <cell r="S859">
            <v>74.652100000000004</v>
          </cell>
          <cell r="T859">
            <v>4479.1260000000002</v>
          </cell>
          <cell r="U859">
            <v>60</v>
          </cell>
        </row>
        <row r="860">
          <cell r="A860" t="str">
            <v>FRN0.2C1S-7E</v>
          </cell>
          <cell r="B860" t="str">
            <v>GS091484</v>
          </cell>
          <cell r="C860">
            <v>1</v>
          </cell>
          <cell r="D860" t="str">
            <v>GI091847</v>
          </cell>
          <cell r="E860">
            <v>20090423</v>
          </cell>
          <cell r="F860" t="str">
            <v>7471</v>
          </cell>
          <cell r="G860" t="str">
            <v>NOVOTEC MASCHINEN GMBH</v>
          </cell>
          <cell r="H860" t="str">
            <v>STOCK SALES</v>
          </cell>
          <cell r="I860">
            <v>408</v>
          </cell>
          <cell r="J860" t="str">
            <v>Apr-2009</v>
          </cell>
          <cell r="K860" t="str">
            <v>Apr-2009</v>
          </cell>
          <cell r="L860" t="str">
            <v>GF</v>
          </cell>
          <cell r="M860" t="str">
            <v>INVERTER</v>
          </cell>
          <cell r="N860" t="str">
            <v>PCS</v>
          </cell>
          <cell r="O860">
            <v>528</v>
          </cell>
          <cell r="P860">
            <v>75</v>
          </cell>
          <cell r="Q860" t="str">
            <v>MINI</v>
          </cell>
          <cell r="R860">
            <v>0</v>
          </cell>
          <cell r="S860">
            <v>74.652100000000004</v>
          </cell>
          <cell r="T860">
            <v>4479.1260000000002</v>
          </cell>
          <cell r="U860">
            <v>60</v>
          </cell>
        </row>
        <row r="861">
          <cell r="A861" t="str">
            <v>FRN0.2C1S-7E</v>
          </cell>
          <cell r="B861" t="str">
            <v>GS091308</v>
          </cell>
          <cell r="C861">
            <v>1</v>
          </cell>
          <cell r="D861" t="str">
            <v>GI091931</v>
          </cell>
          <cell r="E861">
            <v>20090429</v>
          </cell>
          <cell r="F861" t="str">
            <v>7282</v>
          </cell>
          <cell r="G861" t="str">
            <v>IES INVERT ELECTRIC SYSTEMS LTD.</v>
          </cell>
          <cell r="H861" t="str">
            <v>STOCK SALES</v>
          </cell>
          <cell r="I861">
            <v>406</v>
          </cell>
          <cell r="J861" t="str">
            <v>Apr-2009</v>
          </cell>
          <cell r="K861" t="str">
            <v>Apr-2009</v>
          </cell>
          <cell r="L861" t="str">
            <v>GF</v>
          </cell>
          <cell r="M861" t="str">
            <v>INVERTER</v>
          </cell>
          <cell r="N861" t="str">
            <v>PCS</v>
          </cell>
          <cell r="O861">
            <v>528</v>
          </cell>
          <cell r="P861">
            <v>75</v>
          </cell>
          <cell r="Q861" t="str">
            <v>MINI</v>
          </cell>
          <cell r="R861">
            <v>0</v>
          </cell>
          <cell r="S861">
            <v>74.652100000000004</v>
          </cell>
          <cell r="T861">
            <v>149.30420000000001</v>
          </cell>
          <cell r="U861">
            <v>2</v>
          </cell>
        </row>
        <row r="862">
          <cell r="A862" t="str">
            <v>FRN0.4C1E-7E</v>
          </cell>
          <cell r="B862" t="str">
            <v>GS090593</v>
          </cell>
          <cell r="C862">
            <v>1</v>
          </cell>
          <cell r="D862" t="str">
            <v>GI091558</v>
          </cell>
          <cell r="E862">
            <v>20090403</v>
          </cell>
          <cell r="F862" t="str">
            <v>1148</v>
          </cell>
          <cell r="G862" t="str">
            <v>VERMEIRE TRANSMISSIONS</v>
          </cell>
          <cell r="H862" t="str">
            <v>STOCK SALES</v>
          </cell>
          <cell r="I862">
            <v>589</v>
          </cell>
          <cell r="J862" t="str">
            <v>Apr-2009</v>
          </cell>
          <cell r="K862" t="str">
            <v>Apr-2009</v>
          </cell>
          <cell r="L862" t="str">
            <v>GF</v>
          </cell>
          <cell r="M862" t="str">
            <v>INVERTER</v>
          </cell>
          <cell r="N862" t="str">
            <v>PCS</v>
          </cell>
          <cell r="O862">
            <v>689</v>
          </cell>
          <cell r="P862">
            <v>83</v>
          </cell>
          <cell r="Q862" t="str">
            <v>MINI</v>
          </cell>
          <cell r="R862">
            <v>0</v>
          </cell>
          <cell r="S862">
            <v>83.175399999999996</v>
          </cell>
          <cell r="T862">
            <v>8317.5400000000009</v>
          </cell>
          <cell r="U862">
            <v>100</v>
          </cell>
        </row>
        <row r="863">
          <cell r="A863" t="str">
            <v>FRN0.4C1E-7E</v>
          </cell>
          <cell r="B863" t="str">
            <v>GS091275</v>
          </cell>
          <cell r="C863">
            <v>1</v>
          </cell>
          <cell r="D863" t="str">
            <v>GI091571</v>
          </cell>
          <cell r="E863">
            <v>20090403</v>
          </cell>
          <cell r="F863" t="str">
            <v>7186</v>
          </cell>
          <cell r="G863" t="str">
            <v>DIS-TEC GMBH</v>
          </cell>
          <cell r="H863" t="str">
            <v>STOCK SALES</v>
          </cell>
          <cell r="I863">
            <v>580</v>
          </cell>
          <cell r="J863" t="str">
            <v>Apr-2009</v>
          </cell>
          <cell r="K863" t="str">
            <v>Apr-2009</v>
          </cell>
          <cell r="L863" t="str">
            <v>GF</v>
          </cell>
          <cell r="M863" t="str">
            <v>INVERTER</v>
          </cell>
          <cell r="N863" t="str">
            <v>PCS</v>
          </cell>
          <cell r="O863">
            <v>689</v>
          </cell>
          <cell r="P863">
            <v>83</v>
          </cell>
          <cell r="Q863" t="str">
            <v>MINI</v>
          </cell>
          <cell r="R863">
            <v>0</v>
          </cell>
          <cell r="S863">
            <v>83.175399999999996</v>
          </cell>
          <cell r="T863">
            <v>748.57859999999994</v>
          </cell>
          <cell r="U863">
            <v>9</v>
          </cell>
        </row>
        <row r="864">
          <cell r="A864" t="str">
            <v>FRN0.4C1S-7E</v>
          </cell>
          <cell r="B864" t="str">
            <v>GS091273</v>
          </cell>
          <cell r="C864">
            <v>5</v>
          </cell>
          <cell r="D864" t="str">
            <v>GI091691</v>
          </cell>
          <cell r="E864">
            <v>20090415</v>
          </cell>
          <cell r="F864" t="str">
            <v>7552</v>
          </cell>
          <cell r="G864" t="str">
            <v>AKEEL INDUSTRIAL ELECTRIC CO.</v>
          </cell>
          <cell r="H864" t="str">
            <v>STOCK SALES</v>
          </cell>
          <cell r="I864">
            <v>1096</v>
          </cell>
          <cell r="J864" t="str">
            <v>Apr-2009</v>
          </cell>
          <cell r="K864" t="str">
            <v>Apr-2009</v>
          </cell>
          <cell r="L864" t="str">
            <v>GF</v>
          </cell>
          <cell r="M864" t="str">
            <v>INVERTER</v>
          </cell>
          <cell r="N864" t="str">
            <v>PCS</v>
          </cell>
          <cell r="O864">
            <v>1299</v>
          </cell>
          <cell r="P864">
            <v>75</v>
          </cell>
          <cell r="Q864" t="str">
            <v>MINI</v>
          </cell>
          <cell r="R864">
            <v>0</v>
          </cell>
          <cell r="S864">
            <v>74.724400000000003</v>
          </cell>
          <cell r="T864">
            <v>373.62200000000001</v>
          </cell>
          <cell r="U864">
            <v>5</v>
          </cell>
        </row>
        <row r="865">
          <cell r="A865" t="str">
            <v>FRN0.4C1S-7E</v>
          </cell>
          <cell r="B865" t="str">
            <v>GS091392</v>
          </cell>
          <cell r="C865">
            <v>4</v>
          </cell>
          <cell r="D865" t="str">
            <v>GI091717</v>
          </cell>
          <cell r="E865">
            <v>20090416</v>
          </cell>
          <cell r="F865" t="str">
            <v>4080</v>
          </cell>
          <cell r="G865" t="str">
            <v>SIDE SERVICIO INDUSTRIAL DE ELECTRONICA SA</v>
          </cell>
          <cell r="H865" t="str">
            <v>STOCK SALES</v>
          </cell>
          <cell r="I865">
            <v>1076</v>
          </cell>
          <cell r="J865" t="str">
            <v>Apr-2009</v>
          </cell>
          <cell r="K865" t="str">
            <v>Apr-2009</v>
          </cell>
          <cell r="L865" t="str">
            <v>GF</v>
          </cell>
          <cell r="M865" t="str">
            <v>INVERTER</v>
          </cell>
          <cell r="N865" t="str">
            <v>PCS</v>
          </cell>
          <cell r="O865">
            <v>1299</v>
          </cell>
          <cell r="P865">
            <v>75</v>
          </cell>
          <cell r="Q865" t="str">
            <v>MINI</v>
          </cell>
          <cell r="R865">
            <v>0</v>
          </cell>
          <cell r="S865">
            <v>74.724400000000003</v>
          </cell>
          <cell r="T865">
            <v>1494.4880000000001</v>
          </cell>
          <cell r="U865">
            <v>20</v>
          </cell>
        </row>
        <row r="866">
          <cell r="A866" t="str">
            <v>FRN0.4C1S-7E</v>
          </cell>
          <cell r="B866" t="str">
            <v>GS091408</v>
          </cell>
          <cell r="C866">
            <v>3</v>
          </cell>
          <cell r="D866" t="str">
            <v>GI091750</v>
          </cell>
          <cell r="E866">
            <v>20090417</v>
          </cell>
          <cell r="F866" t="str">
            <v>4080</v>
          </cell>
          <cell r="G866" t="str">
            <v>SIDE SERVICIO INDUSTRIAL DE ELECTRONICA SA</v>
          </cell>
          <cell r="H866" t="str">
            <v>STOCK SALES</v>
          </cell>
          <cell r="I866">
            <v>1051</v>
          </cell>
          <cell r="J866" t="str">
            <v>Apr-2009</v>
          </cell>
          <cell r="K866" t="str">
            <v>Apr-2009</v>
          </cell>
          <cell r="L866" t="str">
            <v>GF</v>
          </cell>
          <cell r="M866" t="str">
            <v>INVERTER</v>
          </cell>
          <cell r="N866" t="str">
            <v>PCS</v>
          </cell>
          <cell r="O866">
            <v>1299</v>
          </cell>
          <cell r="P866">
            <v>75</v>
          </cell>
          <cell r="Q866" t="str">
            <v>MINI</v>
          </cell>
          <cell r="R866">
            <v>0</v>
          </cell>
          <cell r="S866">
            <v>74.724400000000003</v>
          </cell>
          <cell r="T866">
            <v>1868.11</v>
          </cell>
          <cell r="U866">
            <v>25</v>
          </cell>
        </row>
        <row r="867">
          <cell r="A867" t="str">
            <v>FRN0.4C1S-7E</v>
          </cell>
          <cell r="B867" t="str">
            <v>GS091439</v>
          </cell>
          <cell r="C867">
            <v>2</v>
          </cell>
          <cell r="D867" t="str">
            <v>GI091779</v>
          </cell>
          <cell r="E867">
            <v>20090420</v>
          </cell>
          <cell r="F867" t="str">
            <v>4080</v>
          </cell>
          <cell r="G867" t="str">
            <v>SIDE SERVICIO INDUSTRIAL DE ELECTRONICA SA</v>
          </cell>
          <cell r="H867" t="str">
            <v>STOCK SALES</v>
          </cell>
          <cell r="I867">
            <v>1026</v>
          </cell>
          <cell r="J867" t="str">
            <v>Apr-2009</v>
          </cell>
          <cell r="K867" t="str">
            <v>Apr-2009</v>
          </cell>
          <cell r="L867" t="str">
            <v>GF</v>
          </cell>
          <cell r="M867" t="str">
            <v>INVERTER</v>
          </cell>
          <cell r="N867" t="str">
            <v>PCS</v>
          </cell>
          <cell r="O867">
            <v>1299</v>
          </cell>
          <cell r="P867">
            <v>75</v>
          </cell>
          <cell r="Q867" t="str">
            <v>MINI</v>
          </cell>
          <cell r="R867">
            <v>0</v>
          </cell>
          <cell r="S867">
            <v>74.724400000000003</v>
          </cell>
          <cell r="T867">
            <v>1868.11</v>
          </cell>
          <cell r="U867">
            <v>25</v>
          </cell>
        </row>
        <row r="868">
          <cell r="A868" t="str">
            <v>FRN0.4C1S-7E</v>
          </cell>
          <cell r="B868" t="str">
            <v>GS091484</v>
          </cell>
          <cell r="C868">
            <v>2</v>
          </cell>
          <cell r="D868" t="str">
            <v>GI091847</v>
          </cell>
          <cell r="E868">
            <v>20090423</v>
          </cell>
          <cell r="F868" t="str">
            <v>7471</v>
          </cell>
          <cell r="G868" t="str">
            <v>NOVOTEC MASCHINEN GMBH</v>
          </cell>
          <cell r="H868" t="str">
            <v>STOCK SALES</v>
          </cell>
          <cell r="I868">
            <v>976</v>
          </cell>
          <cell r="J868" t="str">
            <v>Apr-2009</v>
          </cell>
          <cell r="K868" t="str">
            <v>Apr-2009</v>
          </cell>
          <cell r="L868" t="str">
            <v>GF</v>
          </cell>
          <cell r="M868" t="str">
            <v>INVERTER</v>
          </cell>
          <cell r="N868" t="str">
            <v>PCS</v>
          </cell>
          <cell r="O868">
            <v>1299</v>
          </cell>
          <cell r="P868">
            <v>75</v>
          </cell>
          <cell r="Q868" t="str">
            <v>MINI</v>
          </cell>
          <cell r="R868">
            <v>0</v>
          </cell>
          <cell r="S868">
            <v>74.724400000000003</v>
          </cell>
          <cell r="T868">
            <v>3736.22</v>
          </cell>
          <cell r="U868">
            <v>50</v>
          </cell>
        </row>
        <row r="869">
          <cell r="A869" t="str">
            <v>FRN0.4C1S-7E</v>
          </cell>
          <cell r="B869" t="str">
            <v>GS091490</v>
          </cell>
          <cell r="C869">
            <v>2</v>
          </cell>
          <cell r="D869" t="str">
            <v>GI091861</v>
          </cell>
          <cell r="E869">
            <v>20090424</v>
          </cell>
          <cell r="F869" t="str">
            <v>4080</v>
          </cell>
          <cell r="G869" t="str">
            <v>SIDE SERVICIO INDUSTRIAL DE ELECTRONICA SA</v>
          </cell>
          <cell r="H869" t="str">
            <v>STOCK SALES</v>
          </cell>
          <cell r="I869">
            <v>951</v>
          </cell>
          <cell r="J869" t="str">
            <v>Apr-2009</v>
          </cell>
          <cell r="K869" t="str">
            <v>Apr-2009</v>
          </cell>
          <cell r="L869" t="str">
            <v>GF</v>
          </cell>
          <cell r="M869" t="str">
            <v>INVERTER</v>
          </cell>
          <cell r="N869" t="str">
            <v>PCS</v>
          </cell>
          <cell r="O869">
            <v>1299</v>
          </cell>
          <cell r="P869">
            <v>75</v>
          </cell>
          <cell r="Q869" t="str">
            <v>MINI</v>
          </cell>
          <cell r="R869">
            <v>0</v>
          </cell>
          <cell r="S869">
            <v>74.724400000000003</v>
          </cell>
          <cell r="T869">
            <v>1868.11</v>
          </cell>
          <cell r="U869">
            <v>25</v>
          </cell>
        </row>
        <row r="870">
          <cell r="A870" t="str">
            <v>FRN0.75C1E-4E</v>
          </cell>
          <cell r="B870" t="str">
            <v>GS091249</v>
          </cell>
          <cell r="C870">
            <v>2</v>
          </cell>
          <cell r="D870" t="str">
            <v>GI091546</v>
          </cell>
          <cell r="E870">
            <v>20090406</v>
          </cell>
          <cell r="F870" t="str">
            <v>7950</v>
          </cell>
          <cell r="G870" t="str">
            <v>FUJI ELECTRIC FA EUROPE (CH) GMBH</v>
          </cell>
          <cell r="H870" t="str">
            <v>STOCK SALES</v>
          </cell>
          <cell r="I870">
            <v>83</v>
          </cell>
          <cell r="J870" t="str">
            <v>Apr-2009</v>
          </cell>
          <cell r="K870" t="str">
            <v>Apr-2009</v>
          </cell>
          <cell r="L870" t="str">
            <v>GF</v>
          </cell>
          <cell r="M870" t="str">
            <v>INVERTER</v>
          </cell>
          <cell r="N870" t="str">
            <v>PCS</v>
          </cell>
          <cell r="O870">
            <v>84</v>
          </cell>
          <cell r="P870">
            <v>137</v>
          </cell>
          <cell r="Q870" t="str">
            <v>MINI</v>
          </cell>
          <cell r="R870">
            <v>0</v>
          </cell>
          <cell r="S870">
            <v>137.25280000000001</v>
          </cell>
          <cell r="T870">
            <v>137.25280000000001</v>
          </cell>
          <cell r="U870">
            <v>1</v>
          </cell>
        </row>
        <row r="871">
          <cell r="A871" t="str">
            <v>FRN0.75C1E-4E</v>
          </cell>
          <cell r="B871" t="str">
            <v>GS091310</v>
          </cell>
          <cell r="C871">
            <v>3</v>
          </cell>
          <cell r="D871" t="str">
            <v>GI091629</v>
          </cell>
          <cell r="E871">
            <v>20090408</v>
          </cell>
          <cell r="F871" t="str">
            <v>7097</v>
          </cell>
          <cell r="G871" t="str">
            <v>ATB BENELUX B.V.</v>
          </cell>
          <cell r="H871" t="str">
            <v>STOCK SALES</v>
          </cell>
          <cell r="I871">
            <v>73</v>
          </cell>
          <cell r="J871" t="str">
            <v>Apr-2009</v>
          </cell>
          <cell r="K871" t="str">
            <v>Apr-2009</v>
          </cell>
          <cell r="L871" t="str">
            <v>GF</v>
          </cell>
          <cell r="M871" t="str">
            <v>INVERTER</v>
          </cell>
          <cell r="N871" t="str">
            <v>PCS</v>
          </cell>
          <cell r="O871">
            <v>84</v>
          </cell>
          <cell r="P871">
            <v>137</v>
          </cell>
          <cell r="Q871" t="str">
            <v>MINI</v>
          </cell>
          <cell r="R871">
            <v>0</v>
          </cell>
          <cell r="S871">
            <v>137.25280000000001</v>
          </cell>
          <cell r="T871">
            <v>1372.528</v>
          </cell>
          <cell r="U871">
            <v>10</v>
          </cell>
        </row>
        <row r="872">
          <cell r="A872" t="str">
            <v>FRN0.75C1E-4E</v>
          </cell>
          <cell r="B872" t="str">
            <v>GS091419</v>
          </cell>
          <cell r="C872">
            <v>1</v>
          </cell>
          <cell r="D872" t="str">
            <v>GI091756</v>
          </cell>
          <cell r="E872">
            <v>20090420</v>
          </cell>
          <cell r="F872" t="str">
            <v>1148</v>
          </cell>
          <cell r="G872" t="str">
            <v>VERMEIRE TRANSMISSIONS</v>
          </cell>
          <cell r="H872" t="str">
            <v>STOCK SALES</v>
          </cell>
          <cell r="I872">
            <v>70</v>
          </cell>
          <cell r="J872" t="str">
            <v>Apr-2009</v>
          </cell>
          <cell r="K872" t="str">
            <v>Apr-2009</v>
          </cell>
          <cell r="L872" t="str">
            <v>GF</v>
          </cell>
          <cell r="M872" t="str">
            <v>INVERTER</v>
          </cell>
          <cell r="N872" t="str">
            <v>PCS</v>
          </cell>
          <cell r="O872">
            <v>84</v>
          </cell>
          <cell r="P872">
            <v>137</v>
          </cell>
          <cell r="Q872" t="str">
            <v>MINI</v>
          </cell>
          <cell r="R872">
            <v>0</v>
          </cell>
          <cell r="S872">
            <v>137.25280000000001</v>
          </cell>
          <cell r="T872">
            <v>411.75840000000005</v>
          </cell>
          <cell r="U872">
            <v>3</v>
          </cell>
        </row>
        <row r="873">
          <cell r="A873" t="str">
            <v>FRN0.75C1E-4E</v>
          </cell>
          <cell r="B873" t="str">
            <v>GS091460</v>
          </cell>
          <cell r="C873">
            <v>6</v>
          </cell>
          <cell r="D873" t="str">
            <v>GI091812</v>
          </cell>
          <cell r="E873">
            <v>20090422</v>
          </cell>
          <cell r="F873" t="str">
            <v>7215</v>
          </cell>
          <cell r="G873" t="str">
            <v>AMTEK SPOL. S R. O. SP. Z O. O.</v>
          </cell>
          <cell r="H873" t="str">
            <v>STOCK SALES</v>
          </cell>
          <cell r="I873">
            <v>69</v>
          </cell>
          <cell r="J873" t="str">
            <v>Apr-2009</v>
          </cell>
          <cell r="K873" t="str">
            <v>Apr-2009</v>
          </cell>
          <cell r="L873" t="str">
            <v>GF</v>
          </cell>
          <cell r="M873" t="str">
            <v>INVERTER</v>
          </cell>
          <cell r="N873" t="str">
            <v>PCS</v>
          </cell>
          <cell r="O873">
            <v>84</v>
          </cell>
          <cell r="P873">
            <v>137</v>
          </cell>
          <cell r="Q873" t="str">
            <v>MINI</v>
          </cell>
          <cell r="R873">
            <v>0</v>
          </cell>
          <cell r="S873">
            <v>137.25280000000001</v>
          </cell>
          <cell r="T873">
            <v>137.25280000000001</v>
          </cell>
          <cell r="U873">
            <v>1</v>
          </cell>
        </row>
        <row r="874">
          <cell r="A874" t="str">
            <v>FRN0.75C1E-7E</v>
          </cell>
          <cell r="B874" t="str">
            <v>GS091235</v>
          </cell>
          <cell r="C874">
            <v>1</v>
          </cell>
          <cell r="D874" t="str">
            <v>GI091537</v>
          </cell>
          <cell r="E874">
            <v>20090402</v>
          </cell>
          <cell r="F874" t="str">
            <v>7274</v>
          </cell>
          <cell r="G874" t="str">
            <v>SAM GMBH</v>
          </cell>
          <cell r="H874" t="str">
            <v>STOCK SALES</v>
          </cell>
          <cell r="I874">
            <v>741</v>
          </cell>
          <cell r="J874" t="str">
            <v>Apr-2009</v>
          </cell>
          <cell r="K874" t="str">
            <v>Apr-2009</v>
          </cell>
          <cell r="L874" t="str">
            <v>GF</v>
          </cell>
          <cell r="M874" t="str">
            <v>INVERTER</v>
          </cell>
          <cell r="N874" t="str">
            <v>PCS</v>
          </cell>
          <cell r="O874">
            <v>746</v>
          </cell>
          <cell r="P874">
            <v>93</v>
          </cell>
          <cell r="Q874" t="str">
            <v>MINI</v>
          </cell>
          <cell r="R874">
            <v>0</v>
          </cell>
          <cell r="S874">
            <v>93.054599999999994</v>
          </cell>
          <cell r="T874">
            <v>465.27299999999997</v>
          </cell>
          <cell r="U874">
            <v>5</v>
          </cell>
        </row>
        <row r="875">
          <cell r="A875" t="str">
            <v>FRN0.75C1E-7E</v>
          </cell>
          <cell r="B875" t="str">
            <v>GS091336</v>
          </cell>
          <cell r="C875">
            <v>2</v>
          </cell>
          <cell r="D875" t="str">
            <v>GI091665</v>
          </cell>
          <cell r="E875">
            <v>20090410</v>
          </cell>
          <cell r="F875" t="str">
            <v>4380</v>
          </cell>
          <cell r="G875" t="str">
            <v>AMTEK,  SPOL. S R.0.</v>
          </cell>
          <cell r="H875" t="str">
            <v>STOCK SALES</v>
          </cell>
          <cell r="I875">
            <v>739</v>
          </cell>
          <cell r="J875" t="str">
            <v>Apr-2009</v>
          </cell>
          <cell r="K875" t="str">
            <v>Apr-2009</v>
          </cell>
          <cell r="L875" t="str">
            <v>GF</v>
          </cell>
          <cell r="M875" t="str">
            <v>INVERTER</v>
          </cell>
          <cell r="N875" t="str">
            <v>PCS</v>
          </cell>
          <cell r="O875">
            <v>746</v>
          </cell>
          <cell r="P875">
            <v>93</v>
          </cell>
          <cell r="Q875" t="str">
            <v>MINI</v>
          </cell>
          <cell r="R875">
            <v>0</v>
          </cell>
          <cell r="S875">
            <v>93.054599999999994</v>
          </cell>
          <cell r="T875">
            <v>186.10919999999999</v>
          </cell>
          <cell r="U875">
            <v>2</v>
          </cell>
        </row>
        <row r="876">
          <cell r="A876" t="str">
            <v>FRN0.75C1E-7E</v>
          </cell>
          <cell r="B876" t="str">
            <v>GS091422</v>
          </cell>
          <cell r="C876">
            <v>2</v>
          </cell>
          <cell r="D876" t="str">
            <v>GI091759</v>
          </cell>
          <cell r="E876">
            <v>20090417</v>
          </cell>
          <cell r="F876" t="str">
            <v>4540</v>
          </cell>
          <cell r="G876" t="str">
            <v>PETER ELECTRONIC GMBH &amp; CO. KG</v>
          </cell>
          <cell r="H876" t="str">
            <v>STOCK SALES</v>
          </cell>
          <cell r="I876">
            <v>738</v>
          </cell>
          <cell r="J876" t="str">
            <v>Apr-2009</v>
          </cell>
          <cell r="K876" t="str">
            <v>Apr-2009</v>
          </cell>
          <cell r="L876" t="str">
            <v>GF</v>
          </cell>
          <cell r="M876" t="str">
            <v>INVERTER</v>
          </cell>
          <cell r="N876" t="str">
            <v>PCS</v>
          </cell>
          <cell r="O876">
            <v>746</v>
          </cell>
          <cell r="P876">
            <v>93</v>
          </cell>
          <cell r="Q876" t="str">
            <v>MINI</v>
          </cell>
          <cell r="R876">
            <v>0</v>
          </cell>
          <cell r="S876">
            <v>93.054599999999994</v>
          </cell>
          <cell r="T876">
            <v>93.054599999999994</v>
          </cell>
          <cell r="U876">
            <v>1</v>
          </cell>
        </row>
        <row r="877">
          <cell r="A877" t="str">
            <v>FRN0.75C1E-7E</v>
          </cell>
          <cell r="B877" t="str">
            <v>GS091449</v>
          </cell>
          <cell r="C877">
            <v>8</v>
          </cell>
          <cell r="D877" t="str">
            <v>GI091798</v>
          </cell>
          <cell r="E877">
            <v>20090421</v>
          </cell>
          <cell r="F877" t="str">
            <v>4080</v>
          </cell>
          <cell r="G877" t="str">
            <v>SIDE SERVICIO INDUSTRIAL DE ELECTRONICA SA</v>
          </cell>
          <cell r="H877" t="str">
            <v>STOCK SALES</v>
          </cell>
          <cell r="I877">
            <v>728</v>
          </cell>
          <cell r="J877" t="str">
            <v>Apr-2009</v>
          </cell>
          <cell r="K877" t="str">
            <v>Apr-2009</v>
          </cell>
          <cell r="L877" t="str">
            <v>GF</v>
          </cell>
          <cell r="M877" t="str">
            <v>INVERTER</v>
          </cell>
          <cell r="N877" t="str">
            <v>PCS</v>
          </cell>
          <cell r="O877">
            <v>746</v>
          </cell>
          <cell r="P877">
            <v>93</v>
          </cell>
          <cell r="Q877" t="str">
            <v>MINI</v>
          </cell>
          <cell r="R877">
            <v>0</v>
          </cell>
          <cell r="S877">
            <v>93.054599999999994</v>
          </cell>
          <cell r="T877">
            <v>930.54599999999994</v>
          </cell>
          <cell r="U877">
            <v>10</v>
          </cell>
        </row>
        <row r="878">
          <cell r="A878" t="str">
            <v>FRN0.75C1S-7WB</v>
          </cell>
          <cell r="B878" t="str">
            <v>GS082658</v>
          </cell>
          <cell r="C878">
            <v>1</v>
          </cell>
          <cell r="D878" t="str">
            <v>GI091951</v>
          </cell>
          <cell r="E878">
            <v>20090429</v>
          </cell>
          <cell r="F878" t="str">
            <v>7440</v>
          </cell>
          <cell r="G878" t="str">
            <v>WASH-TEC CLEANING TECHNOLGY GMBH</v>
          </cell>
          <cell r="H878" t="str">
            <v>STOCK SALES</v>
          </cell>
          <cell r="I878">
            <v>105</v>
          </cell>
          <cell r="J878" t="str">
            <v>Apr-2009</v>
          </cell>
          <cell r="K878" t="str">
            <v>Apr-2009</v>
          </cell>
          <cell r="L878" t="str">
            <v>GF</v>
          </cell>
          <cell r="M878" t="str">
            <v>INVERTER</v>
          </cell>
          <cell r="N878" t="str">
            <v>PCS</v>
          </cell>
          <cell r="O878">
            <v>200</v>
          </cell>
          <cell r="P878">
            <v>74</v>
          </cell>
          <cell r="Q878" t="str">
            <v>MINI</v>
          </cell>
          <cell r="R878">
            <v>0</v>
          </cell>
          <cell r="S878">
            <v>74.420299999999997</v>
          </cell>
          <cell r="T878">
            <v>53210.514499999997</v>
          </cell>
          <cell r="U878">
            <v>715</v>
          </cell>
        </row>
        <row r="879">
          <cell r="A879" t="str">
            <v>FRN1.5C1E-4E</v>
          </cell>
          <cell r="B879" t="str">
            <v>GS091449</v>
          </cell>
          <cell r="C879">
            <v>9</v>
          </cell>
          <cell r="D879" t="str">
            <v>GI091798</v>
          </cell>
          <cell r="E879">
            <v>20090421</v>
          </cell>
          <cell r="F879" t="str">
            <v>4080</v>
          </cell>
          <cell r="G879" t="str">
            <v>SIDE SERVICIO INDUSTRIAL DE ELECTRONICA SA</v>
          </cell>
          <cell r="H879" t="str">
            <v>STOCK SALES</v>
          </cell>
          <cell r="I879">
            <v>93</v>
          </cell>
          <cell r="J879" t="str">
            <v>Apr-2009</v>
          </cell>
          <cell r="K879" t="str">
            <v>Apr-2009</v>
          </cell>
          <cell r="L879" t="str">
            <v>GF</v>
          </cell>
          <cell r="M879" t="str">
            <v>INVERTER</v>
          </cell>
          <cell r="N879" t="str">
            <v>PCS</v>
          </cell>
          <cell r="O879">
            <v>98</v>
          </cell>
          <cell r="P879">
            <v>161</v>
          </cell>
          <cell r="Q879" t="str">
            <v>MINI</v>
          </cell>
          <cell r="R879">
            <v>0</v>
          </cell>
          <cell r="S879">
            <v>160.7396</v>
          </cell>
          <cell r="T879">
            <v>803.69799999999998</v>
          </cell>
          <cell r="U879">
            <v>5</v>
          </cell>
        </row>
        <row r="880">
          <cell r="A880" t="str">
            <v>FRN1.5C1E-7E</v>
          </cell>
          <cell r="B880" t="str">
            <v>GS091221</v>
          </cell>
          <cell r="C880">
            <v>1</v>
          </cell>
          <cell r="D880" t="str">
            <v>GI091514</v>
          </cell>
          <cell r="E880">
            <v>20090401</v>
          </cell>
          <cell r="F880" t="str">
            <v>7274</v>
          </cell>
          <cell r="G880" t="str">
            <v>SAM GMBH</v>
          </cell>
          <cell r="H880" t="str">
            <v>STOCK SALES</v>
          </cell>
          <cell r="I880">
            <v>85</v>
          </cell>
          <cell r="J880" t="str">
            <v>Apr-2009</v>
          </cell>
          <cell r="K880" t="str">
            <v>Apr-2009</v>
          </cell>
          <cell r="L880" t="str">
            <v>GF</v>
          </cell>
          <cell r="M880" t="str">
            <v>INVERTER</v>
          </cell>
          <cell r="N880" t="str">
            <v>PCS</v>
          </cell>
          <cell r="O880">
            <v>86</v>
          </cell>
          <cell r="P880">
            <v>104</v>
          </cell>
          <cell r="Q880" t="str">
            <v>MINI</v>
          </cell>
          <cell r="R880">
            <v>0</v>
          </cell>
          <cell r="S880">
            <v>103.8998</v>
          </cell>
          <cell r="T880">
            <v>103.8998</v>
          </cell>
          <cell r="U880">
            <v>1</v>
          </cell>
        </row>
        <row r="881">
          <cell r="A881" t="str">
            <v>FRN1.5C1E-7E</v>
          </cell>
          <cell r="B881" t="str">
            <v>GS091111</v>
          </cell>
          <cell r="C881">
            <v>3</v>
          </cell>
          <cell r="D881" t="str">
            <v>GI091373</v>
          </cell>
          <cell r="E881">
            <v>20090403</v>
          </cell>
          <cell r="F881" t="str">
            <v>7950</v>
          </cell>
          <cell r="G881" t="str">
            <v>FUJI ELECTRIC FA EUROPE (CH) GMBH</v>
          </cell>
          <cell r="H881" t="str">
            <v>STOCK SALES</v>
          </cell>
          <cell r="I881">
            <v>80</v>
          </cell>
          <cell r="J881" t="str">
            <v>Apr-2009</v>
          </cell>
          <cell r="K881" t="str">
            <v>Apr-2009</v>
          </cell>
          <cell r="L881" t="str">
            <v>GF</v>
          </cell>
          <cell r="M881" t="str">
            <v>INVERTER</v>
          </cell>
          <cell r="N881" t="str">
            <v>PCS</v>
          </cell>
          <cell r="O881">
            <v>86</v>
          </cell>
          <cell r="P881">
            <v>104</v>
          </cell>
          <cell r="Q881" t="str">
            <v>MINI</v>
          </cell>
          <cell r="R881">
            <v>0</v>
          </cell>
          <cell r="S881">
            <v>103.8998</v>
          </cell>
          <cell r="T881">
            <v>519.49900000000002</v>
          </cell>
          <cell r="U881">
            <v>5</v>
          </cell>
        </row>
        <row r="882">
          <cell r="A882" t="str">
            <v>FRN1.5C1E-7E</v>
          </cell>
          <cell r="B882" t="str">
            <v>GS091249</v>
          </cell>
          <cell r="C882">
            <v>4</v>
          </cell>
          <cell r="D882" t="str">
            <v>GI091546</v>
          </cell>
          <cell r="E882">
            <v>20090406</v>
          </cell>
          <cell r="F882" t="str">
            <v>7950</v>
          </cell>
          <cell r="G882" t="str">
            <v>FUJI ELECTRIC FA EUROPE (CH) GMBH</v>
          </cell>
          <cell r="H882" t="str">
            <v>STOCK SALES</v>
          </cell>
          <cell r="I882">
            <v>79</v>
          </cell>
          <cell r="J882" t="str">
            <v>Apr-2009</v>
          </cell>
          <cell r="K882" t="str">
            <v>Apr-2009</v>
          </cell>
          <cell r="L882" t="str">
            <v>GF</v>
          </cell>
          <cell r="M882" t="str">
            <v>INVERTER</v>
          </cell>
          <cell r="N882" t="str">
            <v>PCS</v>
          </cell>
          <cell r="O882">
            <v>86</v>
          </cell>
          <cell r="P882">
            <v>104</v>
          </cell>
          <cell r="Q882" t="str">
            <v>MINI</v>
          </cell>
          <cell r="R882">
            <v>0</v>
          </cell>
          <cell r="S882">
            <v>103.8998</v>
          </cell>
          <cell r="T882">
            <v>103.8998</v>
          </cell>
          <cell r="U882">
            <v>1</v>
          </cell>
        </row>
        <row r="883">
          <cell r="A883" t="str">
            <v>FRN1.5C1E-7E</v>
          </cell>
          <cell r="B883" t="str">
            <v>GS091336</v>
          </cell>
          <cell r="C883">
            <v>3</v>
          </cell>
          <cell r="D883" t="str">
            <v>GI091665</v>
          </cell>
          <cell r="E883">
            <v>20090410</v>
          </cell>
          <cell r="F883" t="str">
            <v>4380</v>
          </cell>
          <cell r="G883" t="str">
            <v>AMTEK,  SPOL. S R.0.</v>
          </cell>
          <cell r="H883" t="str">
            <v>STOCK SALES</v>
          </cell>
          <cell r="I883">
            <v>78</v>
          </cell>
          <cell r="J883" t="str">
            <v>Apr-2009</v>
          </cell>
          <cell r="K883" t="str">
            <v>Apr-2009</v>
          </cell>
          <cell r="L883" t="str">
            <v>GF</v>
          </cell>
          <cell r="M883" t="str">
            <v>INVERTER</v>
          </cell>
          <cell r="N883" t="str">
            <v>PCS</v>
          </cell>
          <cell r="O883">
            <v>86</v>
          </cell>
          <cell r="P883">
            <v>104</v>
          </cell>
          <cell r="Q883" t="str">
            <v>MINI</v>
          </cell>
          <cell r="R883">
            <v>0</v>
          </cell>
          <cell r="S883">
            <v>103.8998</v>
          </cell>
          <cell r="T883">
            <v>103.8998</v>
          </cell>
          <cell r="U883">
            <v>1</v>
          </cell>
        </row>
        <row r="884">
          <cell r="A884" t="str">
            <v>FRN1.5C1E-7E</v>
          </cell>
          <cell r="B884" t="str">
            <v>GS091436</v>
          </cell>
          <cell r="C884">
            <v>1</v>
          </cell>
          <cell r="D884" t="str">
            <v>GI091776</v>
          </cell>
          <cell r="E884">
            <v>20090420</v>
          </cell>
          <cell r="F884" t="str">
            <v>7950</v>
          </cell>
          <cell r="G884" t="str">
            <v>FUJI ELECTRIC FA EUROPE (CH) GMBH</v>
          </cell>
          <cell r="H884" t="str">
            <v>STOCK SALES</v>
          </cell>
          <cell r="I884">
            <v>77</v>
          </cell>
          <cell r="J884" t="str">
            <v>Apr-2009</v>
          </cell>
          <cell r="K884" t="str">
            <v>Apr-2009</v>
          </cell>
          <cell r="L884" t="str">
            <v>GF</v>
          </cell>
          <cell r="M884" t="str">
            <v>INVERTER</v>
          </cell>
          <cell r="N884" t="str">
            <v>PCS</v>
          </cell>
          <cell r="O884">
            <v>86</v>
          </cell>
          <cell r="P884">
            <v>104</v>
          </cell>
          <cell r="Q884" t="str">
            <v>MINI</v>
          </cell>
          <cell r="R884">
            <v>0</v>
          </cell>
          <cell r="S884">
            <v>103.8998</v>
          </cell>
          <cell r="T884">
            <v>103.8998</v>
          </cell>
          <cell r="U884">
            <v>1</v>
          </cell>
        </row>
        <row r="885">
          <cell r="A885" t="str">
            <v>FRN1.5C1E-7E</v>
          </cell>
          <cell r="B885" t="str">
            <v>GS091457</v>
          </cell>
          <cell r="C885">
            <v>3</v>
          </cell>
          <cell r="D885" t="str">
            <v>GI091808</v>
          </cell>
          <cell r="E885">
            <v>20090421</v>
          </cell>
          <cell r="F885" t="str">
            <v>7950</v>
          </cell>
          <cell r="G885" t="str">
            <v>FUJI ELECTRIC FA EUROPE (CH) GMBH</v>
          </cell>
          <cell r="H885" t="str">
            <v>STOCK SALES</v>
          </cell>
          <cell r="I885">
            <v>76</v>
          </cell>
          <cell r="J885" t="str">
            <v>Apr-2009</v>
          </cell>
          <cell r="K885" t="str">
            <v>Apr-2009</v>
          </cell>
          <cell r="L885" t="str">
            <v>GF</v>
          </cell>
          <cell r="M885" t="str">
            <v>INVERTER</v>
          </cell>
          <cell r="N885" t="str">
            <v>PCS</v>
          </cell>
          <cell r="O885">
            <v>86</v>
          </cell>
          <cell r="P885">
            <v>104</v>
          </cell>
          <cell r="Q885" t="str">
            <v>MINI</v>
          </cell>
          <cell r="R885">
            <v>0</v>
          </cell>
          <cell r="S885">
            <v>103.8998</v>
          </cell>
          <cell r="T885">
            <v>103.8998</v>
          </cell>
          <cell r="U885">
            <v>1</v>
          </cell>
        </row>
        <row r="886">
          <cell r="A886" t="str">
            <v>FRN1.5C1S-4E</v>
          </cell>
          <cell r="B886" t="str">
            <v>GS091247</v>
          </cell>
          <cell r="C886">
            <v>13</v>
          </cell>
          <cell r="D886" t="str">
            <v>GI091594</v>
          </cell>
          <cell r="E886">
            <v>20090407</v>
          </cell>
          <cell r="F886" t="str">
            <v>4080</v>
          </cell>
          <cell r="G886" t="str">
            <v>SIDE SERVICIO INDUSTRIAL DE ELECTRONICA SA</v>
          </cell>
          <cell r="H886" t="str">
            <v>STOCK SALES</v>
          </cell>
          <cell r="I886">
            <v>81</v>
          </cell>
          <cell r="J886" t="str">
            <v>Apr-2009</v>
          </cell>
          <cell r="K886" t="str">
            <v>Apr-2009</v>
          </cell>
          <cell r="L886" t="str">
            <v>GF</v>
          </cell>
          <cell r="M886" t="str">
            <v>INVERTER</v>
          </cell>
          <cell r="N886" t="str">
            <v>PCS</v>
          </cell>
          <cell r="O886">
            <v>101</v>
          </cell>
          <cell r="P886">
            <v>137</v>
          </cell>
          <cell r="Q886" t="str">
            <v>MINI</v>
          </cell>
          <cell r="R886">
            <v>0</v>
          </cell>
          <cell r="S886">
            <v>137.49340000000001</v>
          </cell>
          <cell r="T886">
            <v>2749.8680000000004</v>
          </cell>
          <cell r="U886">
            <v>20</v>
          </cell>
        </row>
        <row r="887">
          <cell r="A887" t="str">
            <v>FRN1.5C1S-4E</v>
          </cell>
          <cell r="B887" t="str">
            <v>GS091363</v>
          </cell>
          <cell r="C887">
            <v>1</v>
          </cell>
          <cell r="D887" t="str">
            <v>GI091694</v>
          </cell>
          <cell r="E887">
            <v>20090415</v>
          </cell>
          <cell r="F887" t="str">
            <v>1301</v>
          </cell>
          <cell r="G887" t="str">
            <v>MVR - MOTORI, VENTILATORI, RIDUTTORI S.R.L.</v>
          </cell>
          <cell r="H887" t="str">
            <v>STOCK SALES</v>
          </cell>
          <cell r="I887">
            <v>71</v>
          </cell>
          <cell r="J887" t="str">
            <v>Apr-2009</v>
          </cell>
          <cell r="K887" t="str">
            <v>Apr-2009</v>
          </cell>
          <cell r="L887" t="str">
            <v>GF</v>
          </cell>
          <cell r="M887" t="str">
            <v>INVERTER</v>
          </cell>
          <cell r="N887" t="str">
            <v>PCS</v>
          </cell>
          <cell r="O887">
            <v>101</v>
          </cell>
          <cell r="P887">
            <v>137</v>
          </cell>
          <cell r="Q887" t="str">
            <v>MINI</v>
          </cell>
          <cell r="R887">
            <v>0</v>
          </cell>
          <cell r="S887">
            <v>137.49340000000001</v>
          </cell>
          <cell r="T887">
            <v>1374.9340000000002</v>
          </cell>
          <cell r="U887">
            <v>10</v>
          </cell>
        </row>
        <row r="888">
          <cell r="A888" t="str">
            <v>FRN1.5C1S-4E</v>
          </cell>
          <cell r="B888" t="str">
            <v>GS091166</v>
          </cell>
          <cell r="C888">
            <v>5</v>
          </cell>
          <cell r="D888" t="str">
            <v>GI091742</v>
          </cell>
          <cell r="E888">
            <v>20090417</v>
          </cell>
          <cell r="F888" t="str">
            <v>7275</v>
          </cell>
          <cell r="G888" t="str">
            <v>ALPHA GROUP</v>
          </cell>
          <cell r="H888" t="str">
            <v>STOCK SALES</v>
          </cell>
          <cell r="I888">
            <v>21</v>
          </cell>
          <cell r="J888" t="str">
            <v>Apr-2009</v>
          </cell>
          <cell r="K888" t="str">
            <v>Apr-2009</v>
          </cell>
          <cell r="L888" t="str">
            <v>GF</v>
          </cell>
          <cell r="M888" t="str">
            <v>INVERTER</v>
          </cell>
          <cell r="N888" t="str">
            <v>PCS</v>
          </cell>
          <cell r="O888">
            <v>101</v>
          </cell>
          <cell r="P888">
            <v>137</v>
          </cell>
          <cell r="Q888" t="str">
            <v>MINI</v>
          </cell>
          <cell r="R888">
            <v>0</v>
          </cell>
          <cell r="S888">
            <v>137.49340000000001</v>
          </cell>
          <cell r="T888">
            <v>6874.67</v>
          </cell>
          <cell r="U888">
            <v>50</v>
          </cell>
        </row>
        <row r="889">
          <cell r="A889" t="str">
            <v>FRN1.5C1S-4E</v>
          </cell>
          <cell r="B889" t="str">
            <v>GS091531</v>
          </cell>
          <cell r="C889">
            <v>1</v>
          </cell>
          <cell r="D889" t="str">
            <v>GI091925</v>
          </cell>
          <cell r="E889">
            <v>20090429</v>
          </cell>
          <cell r="F889" t="str">
            <v>7831</v>
          </cell>
          <cell r="G889" t="str">
            <v>NATURE FUEL</v>
          </cell>
          <cell r="H889" t="str">
            <v>STOCK SALES</v>
          </cell>
          <cell r="I889">
            <v>19</v>
          </cell>
          <cell r="J889" t="str">
            <v>Apr-2009</v>
          </cell>
          <cell r="K889" t="str">
            <v>Apr-2009</v>
          </cell>
          <cell r="L889" t="str">
            <v>GF</v>
          </cell>
          <cell r="M889" t="str">
            <v>INVERTER</v>
          </cell>
          <cell r="N889" t="str">
            <v>PCS</v>
          </cell>
          <cell r="O889">
            <v>101</v>
          </cell>
          <cell r="P889">
            <v>137</v>
          </cell>
          <cell r="Q889" t="str">
            <v>MINI</v>
          </cell>
          <cell r="R889">
            <v>0</v>
          </cell>
          <cell r="S889">
            <v>137.49340000000001</v>
          </cell>
          <cell r="T889">
            <v>274.98680000000002</v>
          </cell>
          <cell r="U889">
            <v>2</v>
          </cell>
        </row>
        <row r="890">
          <cell r="A890" t="str">
            <v>FRN2.2C1S-4E</v>
          </cell>
          <cell r="B890" t="str">
            <v>GS091166</v>
          </cell>
          <cell r="C890">
            <v>6</v>
          </cell>
          <cell r="D890" t="str">
            <v>GI091742</v>
          </cell>
          <cell r="E890">
            <v>20090417</v>
          </cell>
          <cell r="F890" t="str">
            <v>7275</v>
          </cell>
          <cell r="G890" t="str">
            <v>ALPHA GROUP</v>
          </cell>
          <cell r="H890" t="str">
            <v>STOCK SALES</v>
          </cell>
          <cell r="I890">
            <v>85</v>
          </cell>
          <cell r="J890" t="str">
            <v>Apr-2009</v>
          </cell>
          <cell r="K890" t="str">
            <v>Apr-2009</v>
          </cell>
          <cell r="L890" t="str">
            <v>GF</v>
          </cell>
          <cell r="M890" t="str">
            <v>INVERTER</v>
          </cell>
          <cell r="N890" t="str">
            <v>PCS</v>
          </cell>
          <cell r="O890">
            <v>120</v>
          </cell>
          <cell r="P890">
            <v>170</v>
          </cell>
          <cell r="Q890" t="str">
            <v>MINI</v>
          </cell>
          <cell r="R890">
            <v>0</v>
          </cell>
          <cell r="S890">
            <v>170.3116</v>
          </cell>
          <cell r="T890">
            <v>5109.348</v>
          </cell>
          <cell r="U890">
            <v>30</v>
          </cell>
        </row>
        <row r="891">
          <cell r="A891" t="str">
            <v>FRN2.2C1S-4E</v>
          </cell>
          <cell r="B891" t="str">
            <v>GS091449</v>
          </cell>
          <cell r="C891">
            <v>7</v>
          </cell>
          <cell r="D891" t="str">
            <v>GI091798</v>
          </cell>
          <cell r="E891">
            <v>20090421</v>
          </cell>
          <cell r="F891" t="str">
            <v>4080</v>
          </cell>
          <cell r="G891" t="str">
            <v>SIDE SERVICIO INDUSTRIAL DE ELECTRONICA SA</v>
          </cell>
          <cell r="H891" t="str">
            <v>STOCK SALES</v>
          </cell>
          <cell r="I891">
            <v>80</v>
          </cell>
          <cell r="J891" t="str">
            <v>Apr-2009</v>
          </cell>
          <cell r="K891" t="str">
            <v>Apr-2009</v>
          </cell>
          <cell r="L891" t="str">
            <v>GF</v>
          </cell>
          <cell r="M891" t="str">
            <v>INVERTER</v>
          </cell>
          <cell r="N891" t="str">
            <v>PCS</v>
          </cell>
          <cell r="O891">
            <v>120</v>
          </cell>
          <cell r="P891">
            <v>170</v>
          </cell>
          <cell r="Q891" t="str">
            <v>MINI</v>
          </cell>
          <cell r="R891">
            <v>0</v>
          </cell>
          <cell r="S891">
            <v>170.3116</v>
          </cell>
          <cell r="T891">
            <v>851.55799999999999</v>
          </cell>
          <cell r="U891">
            <v>5</v>
          </cell>
        </row>
        <row r="892">
          <cell r="A892" t="str">
            <v>FRN2.2C1S-4E</v>
          </cell>
          <cell r="B892" t="str">
            <v>GS091494</v>
          </cell>
          <cell r="C892">
            <v>6</v>
          </cell>
          <cell r="D892" t="str">
            <v>GI091876</v>
          </cell>
          <cell r="E892">
            <v>20090427</v>
          </cell>
          <cell r="F892" t="str">
            <v>4080</v>
          </cell>
          <cell r="G892" t="str">
            <v>SIDE SERVICIO INDUSTRIAL DE ELECTRONICA SA</v>
          </cell>
          <cell r="H892" t="str">
            <v>STOCK SALES</v>
          </cell>
          <cell r="I892">
            <v>77</v>
          </cell>
          <cell r="J892" t="str">
            <v>Apr-2009</v>
          </cell>
          <cell r="K892" t="str">
            <v>Apr-2009</v>
          </cell>
          <cell r="L892" t="str">
            <v>GF</v>
          </cell>
          <cell r="M892" t="str">
            <v>INVERTER</v>
          </cell>
          <cell r="N892" t="str">
            <v>PCS</v>
          </cell>
          <cell r="O892">
            <v>120</v>
          </cell>
          <cell r="P892">
            <v>170</v>
          </cell>
          <cell r="Q892" t="str">
            <v>MINI</v>
          </cell>
          <cell r="R892">
            <v>0</v>
          </cell>
          <cell r="S892">
            <v>170.3116</v>
          </cell>
          <cell r="T892">
            <v>510.9348</v>
          </cell>
          <cell r="U892">
            <v>3</v>
          </cell>
        </row>
        <row r="893">
          <cell r="A893" t="str">
            <v>FRN2.2C1S-7E</v>
          </cell>
          <cell r="B893" t="str">
            <v>GS091247</v>
          </cell>
          <cell r="C893">
            <v>11</v>
          </cell>
          <cell r="D893" t="str">
            <v>GI091594</v>
          </cell>
          <cell r="E893">
            <v>20090407</v>
          </cell>
          <cell r="F893" t="str">
            <v>4080</v>
          </cell>
          <cell r="G893" t="str">
            <v>SIDE SERVICIO INDUSTRIAL DE ELECTRONICA SA</v>
          </cell>
          <cell r="H893" t="str">
            <v>STOCK SALES</v>
          </cell>
          <cell r="I893">
            <v>391</v>
          </cell>
          <cell r="J893" t="str">
            <v>Apr-2009</v>
          </cell>
          <cell r="K893" t="str">
            <v>Apr-2009</v>
          </cell>
          <cell r="L893" t="str">
            <v>GF</v>
          </cell>
          <cell r="M893" t="str">
            <v>INVERTER</v>
          </cell>
          <cell r="N893" t="str">
            <v>PCS</v>
          </cell>
          <cell r="O893">
            <v>411</v>
          </cell>
          <cell r="P893">
            <v>103</v>
          </cell>
          <cell r="Q893" t="str">
            <v>MINI</v>
          </cell>
          <cell r="R893">
            <v>0</v>
          </cell>
          <cell r="S893">
            <v>102.7265</v>
          </cell>
          <cell r="T893">
            <v>2054.5300000000002</v>
          </cell>
          <cell r="U893">
            <v>20</v>
          </cell>
        </row>
        <row r="894">
          <cell r="A894" t="str">
            <v>FRN2.2C1S-7E</v>
          </cell>
          <cell r="B894" t="str">
            <v>GS091350</v>
          </cell>
          <cell r="C894">
            <v>7</v>
          </cell>
          <cell r="D894" t="str">
            <v>GI091682</v>
          </cell>
          <cell r="E894">
            <v>20090414</v>
          </cell>
          <cell r="F894" t="str">
            <v>7506</v>
          </cell>
          <cell r="G894" t="str">
            <v>ELECTROBLUE SRL</v>
          </cell>
          <cell r="H894" t="str">
            <v>STOCK SALES</v>
          </cell>
          <cell r="I894">
            <v>387</v>
          </cell>
          <cell r="J894" t="str">
            <v>Apr-2009</v>
          </cell>
          <cell r="K894" t="str">
            <v>Apr-2009</v>
          </cell>
          <cell r="L894" t="str">
            <v>GF</v>
          </cell>
          <cell r="M894" t="str">
            <v>INVERTER</v>
          </cell>
          <cell r="N894" t="str">
            <v>PCS</v>
          </cell>
          <cell r="O894">
            <v>411</v>
          </cell>
          <cell r="P894">
            <v>103</v>
          </cell>
          <cell r="Q894" t="str">
            <v>MINI</v>
          </cell>
          <cell r="R894">
            <v>0</v>
          </cell>
          <cell r="S894">
            <v>102.7265</v>
          </cell>
          <cell r="T894">
            <v>410.90600000000001</v>
          </cell>
          <cell r="U894">
            <v>4</v>
          </cell>
        </row>
        <row r="895">
          <cell r="A895" t="str">
            <v>FRN2.2C1S-7E</v>
          </cell>
          <cell r="B895" t="str">
            <v>GS091363</v>
          </cell>
          <cell r="C895">
            <v>2</v>
          </cell>
          <cell r="D895" t="str">
            <v>GI091694</v>
          </cell>
          <cell r="E895">
            <v>20090415</v>
          </cell>
          <cell r="F895" t="str">
            <v>1301</v>
          </cell>
          <cell r="G895" t="str">
            <v>MVR - MOTORI, VENTILATORI, RIDUTTORI S.R.L.</v>
          </cell>
          <cell r="H895" t="str">
            <v>STOCK SALES</v>
          </cell>
          <cell r="I895">
            <v>367</v>
          </cell>
          <cell r="J895" t="str">
            <v>Apr-2009</v>
          </cell>
          <cell r="K895" t="str">
            <v>Apr-2009</v>
          </cell>
          <cell r="L895" t="str">
            <v>GF</v>
          </cell>
          <cell r="M895" t="str">
            <v>INVERTER</v>
          </cell>
          <cell r="N895" t="str">
            <v>PCS</v>
          </cell>
          <cell r="O895">
            <v>411</v>
          </cell>
          <cell r="P895">
            <v>103</v>
          </cell>
          <cell r="Q895" t="str">
            <v>MINI</v>
          </cell>
          <cell r="R895">
            <v>0</v>
          </cell>
          <cell r="S895">
            <v>102.7265</v>
          </cell>
          <cell r="T895">
            <v>2054.5300000000002</v>
          </cell>
          <cell r="U895">
            <v>20</v>
          </cell>
        </row>
        <row r="896">
          <cell r="A896" t="str">
            <v>FRN2.2C1S-7E</v>
          </cell>
          <cell r="B896" t="str">
            <v>GS091166</v>
          </cell>
          <cell r="C896">
            <v>3</v>
          </cell>
          <cell r="D896" t="str">
            <v>GI091742</v>
          </cell>
          <cell r="E896">
            <v>20090417</v>
          </cell>
          <cell r="F896" t="str">
            <v>7275</v>
          </cell>
          <cell r="G896" t="str">
            <v>ALPHA GROUP</v>
          </cell>
          <cell r="H896" t="str">
            <v>STOCK SALES</v>
          </cell>
          <cell r="I896">
            <v>67</v>
          </cell>
          <cell r="J896" t="str">
            <v>Apr-2009</v>
          </cell>
          <cell r="K896" t="str">
            <v>Apr-2009</v>
          </cell>
          <cell r="L896" t="str">
            <v>GF</v>
          </cell>
          <cell r="M896" t="str">
            <v>INVERTER</v>
          </cell>
          <cell r="N896" t="str">
            <v>PCS</v>
          </cell>
          <cell r="O896">
            <v>411</v>
          </cell>
          <cell r="P896">
            <v>103</v>
          </cell>
          <cell r="Q896" t="str">
            <v>MINI</v>
          </cell>
          <cell r="R896">
            <v>0</v>
          </cell>
          <cell r="S896">
            <v>102.7265</v>
          </cell>
          <cell r="T896">
            <v>30817.95</v>
          </cell>
          <cell r="U896">
            <v>300</v>
          </cell>
        </row>
        <row r="897">
          <cell r="A897" t="str">
            <v>FRN2.2C1S-7QC</v>
          </cell>
          <cell r="B897" t="str">
            <v>GS091249</v>
          </cell>
          <cell r="C897">
            <v>7</v>
          </cell>
          <cell r="D897" t="str">
            <v>GI091546</v>
          </cell>
          <cell r="E897">
            <v>20090406</v>
          </cell>
          <cell r="F897" t="str">
            <v>7950</v>
          </cell>
          <cell r="G897" t="str">
            <v>FUJI ELECTRIC FA EUROPE (CH) GMBH</v>
          </cell>
          <cell r="H897" t="str">
            <v>STOCK SALES</v>
          </cell>
          <cell r="I897">
            <v>66</v>
          </cell>
          <cell r="J897" t="str">
            <v>Apr-2009</v>
          </cell>
          <cell r="K897" t="str">
            <v>Apr-2009</v>
          </cell>
          <cell r="L897" t="str">
            <v>GF</v>
          </cell>
          <cell r="M897" t="str">
            <v>INVERTER</v>
          </cell>
          <cell r="N897" t="str">
            <v>PCS</v>
          </cell>
          <cell r="O897">
            <v>96</v>
          </cell>
          <cell r="P897">
            <v>115</v>
          </cell>
          <cell r="Q897" t="str">
            <v>MINI</v>
          </cell>
          <cell r="R897">
            <v>0</v>
          </cell>
          <cell r="S897">
            <v>114.6395</v>
          </cell>
          <cell r="T897">
            <v>3439.1849999999999</v>
          </cell>
          <cell r="U897">
            <v>30</v>
          </cell>
        </row>
        <row r="898">
          <cell r="A898" t="str">
            <v>FRN4.0C1E-4E</v>
          </cell>
          <cell r="B898" t="str">
            <v>GS091218</v>
          </cell>
          <cell r="C898">
            <v>4</v>
          </cell>
          <cell r="D898" t="str">
            <v>GI091541</v>
          </cell>
          <cell r="E898">
            <v>20090402</v>
          </cell>
          <cell r="F898" t="str">
            <v>7489</v>
          </cell>
          <cell r="G898" t="str">
            <v>ALPHA MOTION S. A.</v>
          </cell>
          <cell r="H898" t="str">
            <v>STOCK SALES</v>
          </cell>
          <cell r="I898">
            <v>109</v>
          </cell>
          <cell r="J898" t="str">
            <v>Apr-2009</v>
          </cell>
          <cell r="K898" t="str">
            <v>Apr-2009</v>
          </cell>
          <cell r="L898" t="str">
            <v>GF</v>
          </cell>
          <cell r="M898" t="str">
            <v>INVERTER</v>
          </cell>
          <cell r="N898" t="str">
            <v>PCS</v>
          </cell>
          <cell r="O898">
            <v>111</v>
          </cell>
          <cell r="P898">
            <v>232</v>
          </cell>
          <cell r="Q898" t="str">
            <v>MINI</v>
          </cell>
          <cell r="R898">
            <v>0</v>
          </cell>
          <cell r="S898">
            <v>232.4145</v>
          </cell>
          <cell r="T898">
            <v>464.82900000000001</v>
          </cell>
          <cell r="U898">
            <v>2</v>
          </cell>
        </row>
        <row r="899">
          <cell r="A899" t="str">
            <v>FRN4.0C1E-4E</v>
          </cell>
          <cell r="B899" t="str">
            <v>GS091247</v>
          </cell>
          <cell r="C899">
            <v>16</v>
          </cell>
          <cell r="D899" t="str">
            <v>GI091594</v>
          </cell>
          <cell r="E899">
            <v>20090407</v>
          </cell>
          <cell r="F899" t="str">
            <v>4080</v>
          </cell>
          <cell r="G899" t="str">
            <v>SIDE SERVICIO INDUSTRIAL DE ELECTRONICA SA</v>
          </cell>
          <cell r="H899" t="str">
            <v>STOCK SALES</v>
          </cell>
          <cell r="I899">
            <v>104</v>
          </cell>
          <cell r="J899" t="str">
            <v>Apr-2009</v>
          </cell>
          <cell r="K899" t="str">
            <v>Apr-2009</v>
          </cell>
          <cell r="L899" t="str">
            <v>GF</v>
          </cell>
          <cell r="M899" t="str">
            <v>INVERTER</v>
          </cell>
          <cell r="N899" t="str">
            <v>PCS</v>
          </cell>
          <cell r="O899">
            <v>111</v>
          </cell>
          <cell r="P899">
            <v>232</v>
          </cell>
          <cell r="Q899" t="str">
            <v>MINI</v>
          </cell>
          <cell r="R899">
            <v>0</v>
          </cell>
          <cell r="S899">
            <v>232.4145</v>
          </cell>
          <cell r="T899">
            <v>1162.0725</v>
          </cell>
          <cell r="U899">
            <v>5</v>
          </cell>
        </row>
        <row r="900">
          <cell r="A900" t="str">
            <v>FRN4.0C1E-4E</v>
          </cell>
          <cell r="B900" t="str">
            <v>GS091351</v>
          </cell>
          <cell r="C900">
            <v>1</v>
          </cell>
          <cell r="D900" t="str">
            <v>GI091683</v>
          </cell>
          <cell r="E900">
            <v>20090414</v>
          </cell>
          <cell r="F900" t="str">
            <v>7096</v>
          </cell>
          <cell r="G900" t="str">
            <v>WOEHWA WAAGENBAU GMBH</v>
          </cell>
          <cell r="H900" t="str">
            <v>STOCK SALES</v>
          </cell>
          <cell r="I900">
            <v>103</v>
          </cell>
          <cell r="J900" t="str">
            <v>Apr-2009</v>
          </cell>
          <cell r="K900" t="str">
            <v>Apr-2009</v>
          </cell>
          <cell r="L900" t="str">
            <v>GF</v>
          </cell>
          <cell r="M900" t="str">
            <v>INVERTER</v>
          </cell>
          <cell r="N900" t="str">
            <v>PCS</v>
          </cell>
          <cell r="O900">
            <v>111</v>
          </cell>
          <cell r="P900">
            <v>232</v>
          </cell>
          <cell r="Q900" t="str">
            <v>MINI</v>
          </cell>
          <cell r="R900">
            <v>0</v>
          </cell>
          <cell r="S900">
            <v>232.4145</v>
          </cell>
          <cell r="T900">
            <v>232.4145</v>
          </cell>
          <cell r="U900">
            <v>1</v>
          </cell>
        </row>
        <row r="901">
          <cell r="A901" t="str">
            <v>FRN4.0C1E-4E</v>
          </cell>
          <cell r="B901" t="str">
            <v>GS091419</v>
          </cell>
          <cell r="C901">
            <v>2</v>
          </cell>
          <cell r="D901" t="str">
            <v>GI091756</v>
          </cell>
          <cell r="E901">
            <v>20090420</v>
          </cell>
          <cell r="F901" t="str">
            <v>1148</v>
          </cell>
          <cell r="G901" t="str">
            <v>VERMEIRE TRANSMISSIONS</v>
          </cell>
          <cell r="H901" t="str">
            <v>STOCK SALES</v>
          </cell>
          <cell r="I901">
            <v>97</v>
          </cell>
          <cell r="J901" t="str">
            <v>Apr-2009</v>
          </cell>
          <cell r="K901" t="str">
            <v>Apr-2009</v>
          </cell>
          <cell r="L901" t="str">
            <v>GF</v>
          </cell>
          <cell r="M901" t="str">
            <v>INVERTER</v>
          </cell>
          <cell r="N901" t="str">
            <v>PCS</v>
          </cell>
          <cell r="O901">
            <v>111</v>
          </cell>
          <cell r="P901">
            <v>232</v>
          </cell>
          <cell r="Q901" t="str">
            <v>MINI</v>
          </cell>
          <cell r="R901">
            <v>0</v>
          </cell>
          <cell r="S901">
            <v>232.4145</v>
          </cell>
          <cell r="T901">
            <v>1394.4870000000001</v>
          </cell>
          <cell r="U901">
            <v>6</v>
          </cell>
        </row>
        <row r="902">
          <cell r="A902" t="str">
            <v>FRN4.0C1E-4E</v>
          </cell>
          <cell r="B902" t="str">
            <v>GS091472</v>
          </cell>
          <cell r="C902">
            <v>3</v>
          </cell>
          <cell r="D902" t="str">
            <v>GI091860</v>
          </cell>
          <cell r="E902">
            <v>20090424</v>
          </cell>
          <cell r="F902" t="str">
            <v>4080</v>
          </cell>
          <cell r="G902" t="str">
            <v>SIDE SERVICIO INDUSTRIAL DE ELECTRONICA SA</v>
          </cell>
          <cell r="H902" t="str">
            <v>STOCK SALES</v>
          </cell>
          <cell r="I902">
            <v>94</v>
          </cell>
          <cell r="J902" t="str">
            <v>Apr-2009</v>
          </cell>
          <cell r="K902" t="str">
            <v>Apr-2009</v>
          </cell>
          <cell r="L902" t="str">
            <v>GF</v>
          </cell>
          <cell r="M902" t="str">
            <v>INVERTER</v>
          </cell>
          <cell r="N902" t="str">
            <v>PCS</v>
          </cell>
          <cell r="O902">
            <v>111</v>
          </cell>
          <cell r="P902">
            <v>232</v>
          </cell>
          <cell r="Q902" t="str">
            <v>MINI</v>
          </cell>
          <cell r="R902">
            <v>0</v>
          </cell>
          <cell r="S902">
            <v>232.4145</v>
          </cell>
          <cell r="T902">
            <v>697.24350000000004</v>
          </cell>
          <cell r="U902">
            <v>3</v>
          </cell>
        </row>
        <row r="903">
          <cell r="A903" t="str">
            <v>FRN4.0C1S-4E</v>
          </cell>
          <cell r="B903" t="str">
            <v>GS091247</v>
          </cell>
          <cell r="C903">
            <v>14</v>
          </cell>
          <cell r="D903" t="str">
            <v>GI091594</v>
          </cell>
          <cell r="E903">
            <v>20090407</v>
          </cell>
          <cell r="F903" t="str">
            <v>4080</v>
          </cell>
          <cell r="G903" t="str">
            <v>SIDE SERVICIO INDUSTRIAL DE ELECTRONICA SA</v>
          </cell>
          <cell r="H903" t="str">
            <v>STOCK SALES</v>
          </cell>
          <cell r="I903">
            <v>180</v>
          </cell>
          <cell r="J903" t="str">
            <v>Apr-2009</v>
          </cell>
          <cell r="K903" t="str">
            <v>Apr-2009</v>
          </cell>
          <cell r="L903" t="str">
            <v>GF</v>
          </cell>
          <cell r="M903" t="str">
            <v>INVERTER</v>
          </cell>
          <cell r="N903" t="str">
            <v>PCS</v>
          </cell>
          <cell r="O903">
            <v>190</v>
          </cell>
          <cell r="P903">
            <v>209</v>
          </cell>
          <cell r="Q903" t="str">
            <v>MINI</v>
          </cell>
          <cell r="R903">
            <v>0</v>
          </cell>
          <cell r="S903">
            <v>209.2278</v>
          </cell>
          <cell r="T903">
            <v>2092.2780000000002</v>
          </cell>
          <cell r="U903">
            <v>10</v>
          </cell>
        </row>
        <row r="904">
          <cell r="A904" t="str">
            <v>FRN0.4E1S-7E</v>
          </cell>
          <cell r="B904" t="str">
            <v>GS091247</v>
          </cell>
          <cell r="C904">
            <v>1</v>
          </cell>
          <cell r="D904" t="str">
            <v>GI091594</v>
          </cell>
          <cell r="E904">
            <v>20090407</v>
          </cell>
          <cell r="F904" t="str">
            <v>4080</v>
          </cell>
          <cell r="G904" t="str">
            <v>SIDE SERVICIO INDUSTRIAL DE ELECTRONICA SA</v>
          </cell>
          <cell r="H904" t="str">
            <v>STOCK SALES</v>
          </cell>
          <cell r="I904">
            <v>373</v>
          </cell>
          <cell r="J904" t="str">
            <v>Apr-2009</v>
          </cell>
          <cell r="K904" t="str">
            <v>Apr-2009</v>
          </cell>
          <cell r="L904" t="str">
            <v>GF</v>
          </cell>
          <cell r="M904" t="str">
            <v>INVERTER</v>
          </cell>
          <cell r="N904" t="str">
            <v>PCS</v>
          </cell>
          <cell r="O904">
            <v>384</v>
          </cell>
          <cell r="P904">
            <v>91</v>
          </cell>
          <cell r="Q904" t="str">
            <v>MULTI</v>
          </cell>
          <cell r="R904">
            <v>0</v>
          </cell>
          <cell r="S904">
            <v>90.526499999999999</v>
          </cell>
          <cell r="T904">
            <v>905.26499999999999</v>
          </cell>
          <cell r="U904">
            <v>10</v>
          </cell>
        </row>
        <row r="905">
          <cell r="A905" t="str">
            <v>FRN0.4E1S-7E</v>
          </cell>
          <cell r="B905" t="str">
            <v>GS091331</v>
          </cell>
          <cell r="C905">
            <v>3</v>
          </cell>
          <cell r="D905" t="str">
            <v>GI091649</v>
          </cell>
          <cell r="E905">
            <v>20090409</v>
          </cell>
          <cell r="F905" t="str">
            <v>7489</v>
          </cell>
          <cell r="G905" t="str">
            <v>ALPHA MOTION S. A.</v>
          </cell>
          <cell r="H905" t="str">
            <v>STOCK SALES</v>
          </cell>
          <cell r="I905">
            <v>371</v>
          </cell>
          <cell r="J905" t="str">
            <v>Apr-2009</v>
          </cell>
          <cell r="K905" t="str">
            <v>Apr-2009</v>
          </cell>
          <cell r="L905" t="str">
            <v>GF</v>
          </cell>
          <cell r="M905" t="str">
            <v>INVERTER</v>
          </cell>
          <cell r="N905" t="str">
            <v>PCS</v>
          </cell>
          <cell r="O905">
            <v>384</v>
          </cell>
          <cell r="P905">
            <v>91</v>
          </cell>
          <cell r="Q905" t="str">
            <v>MULTI</v>
          </cell>
          <cell r="R905">
            <v>0</v>
          </cell>
          <cell r="S905">
            <v>90.526499999999999</v>
          </cell>
          <cell r="T905">
            <v>181.053</v>
          </cell>
          <cell r="U905">
            <v>2</v>
          </cell>
        </row>
        <row r="906">
          <cell r="A906" t="str">
            <v>FRN0.4E1S-7E</v>
          </cell>
          <cell r="B906" t="str">
            <v>GS091363</v>
          </cell>
          <cell r="C906">
            <v>5</v>
          </cell>
          <cell r="D906" t="str">
            <v>GI091694</v>
          </cell>
          <cell r="E906">
            <v>20090415</v>
          </cell>
          <cell r="F906" t="str">
            <v>1301</v>
          </cell>
          <cell r="G906" t="str">
            <v>MVR - MOTORI, VENTILATORI, RIDUTTORI S.R.L.</v>
          </cell>
          <cell r="H906" t="str">
            <v>STOCK SALES</v>
          </cell>
          <cell r="I906">
            <v>321</v>
          </cell>
          <cell r="J906" t="str">
            <v>Apr-2009</v>
          </cell>
          <cell r="K906" t="str">
            <v>Apr-2009</v>
          </cell>
          <cell r="L906" t="str">
            <v>GF</v>
          </cell>
          <cell r="M906" t="str">
            <v>INVERTER</v>
          </cell>
          <cell r="N906" t="str">
            <v>PCS</v>
          </cell>
          <cell r="O906">
            <v>384</v>
          </cell>
          <cell r="P906">
            <v>91</v>
          </cell>
          <cell r="Q906" t="str">
            <v>MULTI</v>
          </cell>
          <cell r="R906">
            <v>0</v>
          </cell>
          <cell r="S906">
            <v>90.526499999999999</v>
          </cell>
          <cell r="T906">
            <v>4526.3249999999998</v>
          </cell>
          <cell r="U906">
            <v>50</v>
          </cell>
        </row>
        <row r="907">
          <cell r="A907" t="str">
            <v>FRN0.4E1S-7E</v>
          </cell>
          <cell r="B907" t="str">
            <v>GS091394</v>
          </cell>
          <cell r="C907">
            <v>1</v>
          </cell>
          <cell r="D907" t="str">
            <v>GI091720</v>
          </cell>
          <cell r="E907">
            <v>20090416</v>
          </cell>
          <cell r="F907" t="str">
            <v>7097</v>
          </cell>
          <cell r="G907" t="str">
            <v>ATB BENELUX B.V.</v>
          </cell>
          <cell r="H907" t="str">
            <v>STOCK SALES</v>
          </cell>
          <cell r="I907">
            <v>301</v>
          </cell>
          <cell r="J907" t="str">
            <v>Apr-2009</v>
          </cell>
          <cell r="K907" t="str">
            <v>Apr-2009</v>
          </cell>
          <cell r="L907" t="str">
            <v>GF</v>
          </cell>
          <cell r="M907" t="str">
            <v>INVERTER</v>
          </cell>
          <cell r="N907" t="str">
            <v>PCS</v>
          </cell>
          <cell r="O907">
            <v>384</v>
          </cell>
          <cell r="P907">
            <v>91</v>
          </cell>
          <cell r="Q907" t="str">
            <v>MULTI</v>
          </cell>
          <cell r="R907">
            <v>0</v>
          </cell>
          <cell r="S907">
            <v>90.526499999999999</v>
          </cell>
          <cell r="T907">
            <v>1810.53</v>
          </cell>
          <cell r="U907">
            <v>20</v>
          </cell>
        </row>
        <row r="908">
          <cell r="A908" t="str">
            <v>FRN0.4E1S-7E</v>
          </cell>
          <cell r="B908" t="str">
            <v>GS091398</v>
          </cell>
          <cell r="C908">
            <v>1</v>
          </cell>
          <cell r="D908" t="str">
            <v>GI091737</v>
          </cell>
          <cell r="E908">
            <v>20090416</v>
          </cell>
          <cell r="F908" t="str">
            <v>7095</v>
          </cell>
          <cell r="G908" t="str">
            <v>FUJI ELECTRIC FRANCE S.A.</v>
          </cell>
          <cell r="H908" t="str">
            <v>STOCK SALES</v>
          </cell>
          <cell r="I908">
            <v>300</v>
          </cell>
          <cell r="J908" t="str">
            <v>Apr-2009</v>
          </cell>
          <cell r="K908" t="str">
            <v>Apr-2009</v>
          </cell>
          <cell r="L908" t="str">
            <v>GF</v>
          </cell>
          <cell r="M908" t="str">
            <v>INVERTER</v>
          </cell>
          <cell r="N908" t="str">
            <v>PCS</v>
          </cell>
          <cell r="O908">
            <v>384</v>
          </cell>
          <cell r="P908">
            <v>91</v>
          </cell>
          <cell r="Q908" t="str">
            <v>MULTI</v>
          </cell>
          <cell r="R908">
            <v>0</v>
          </cell>
          <cell r="S908">
            <v>90.526499999999999</v>
          </cell>
          <cell r="T908">
            <v>90.526499999999999</v>
          </cell>
          <cell r="U908">
            <v>1</v>
          </cell>
        </row>
        <row r="909">
          <cell r="A909" t="str">
            <v>FRN0.75E1S-4E</v>
          </cell>
          <cell r="B909" t="str">
            <v>GS091289</v>
          </cell>
          <cell r="C909">
            <v>3</v>
          </cell>
          <cell r="D909" t="str">
            <v>GI091593</v>
          </cell>
          <cell r="E909">
            <v>20090407</v>
          </cell>
          <cell r="F909" t="str">
            <v>7215</v>
          </cell>
          <cell r="G909" t="str">
            <v>AMTEK SPOL. S R. O. SP. Z O. O.</v>
          </cell>
          <cell r="H909" t="str">
            <v>STOCK SALES</v>
          </cell>
          <cell r="I909">
            <v>660</v>
          </cell>
          <cell r="J909" t="str">
            <v>Apr-2009</v>
          </cell>
          <cell r="K909" t="str">
            <v>Apr-2009</v>
          </cell>
          <cell r="L909" t="str">
            <v>GF</v>
          </cell>
          <cell r="M909" t="str">
            <v>INVERTER</v>
          </cell>
          <cell r="N909" t="str">
            <v>PCS</v>
          </cell>
          <cell r="O909">
            <v>661</v>
          </cell>
          <cell r="P909">
            <v>133</v>
          </cell>
          <cell r="Q909" t="str">
            <v>MULTI</v>
          </cell>
          <cell r="R909">
            <v>0</v>
          </cell>
          <cell r="S909">
            <v>132.5831</v>
          </cell>
          <cell r="T909">
            <v>132.5831</v>
          </cell>
          <cell r="U909">
            <v>1</v>
          </cell>
        </row>
        <row r="910">
          <cell r="A910" t="str">
            <v>FRN0.75E1S-4E</v>
          </cell>
          <cell r="B910" t="str">
            <v>GS091310</v>
          </cell>
          <cell r="C910">
            <v>1</v>
          </cell>
          <cell r="D910" t="str">
            <v>GI091629</v>
          </cell>
          <cell r="E910">
            <v>20090408</v>
          </cell>
          <cell r="F910" t="str">
            <v>7097</v>
          </cell>
          <cell r="G910" t="str">
            <v>ATB BENELUX B.V.</v>
          </cell>
          <cell r="H910" t="str">
            <v>STOCK SALES</v>
          </cell>
          <cell r="I910">
            <v>659</v>
          </cell>
          <cell r="J910" t="str">
            <v>Apr-2009</v>
          </cell>
          <cell r="K910" t="str">
            <v>Apr-2009</v>
          </cell>
          <cell r="L910" t="str">
            <v>GF</v>
          </cell>
          <cell r="M910" t="str">
            <v>INVERTER</v>
          </cell>
          <cell r="N910" t="str">
            <v>PCS</v>
          </cell>
          <cell r="O910">
            <v>661</v>
          </cell>
          <cell r="P910">
            <v>133</v>
          </cell>
          <cell r="Q910" t="str">
            <v>MULTI</v>
          </cell>
          <cell r="R910">
            <v>0</v>
          </cell>
          <cell r="S910">
            <v>132.5831</v>
          </cell>
          <cell r="T910">
            <v>132.5831</v>
          </cell>
          <cell r="U910">
            <v>1</v>
          </cell>
        </row>
        <row r="911">
          <cell r="A911" t="str">
            <v>FRN0.75E1S-4E</v>
          </cell>
          <cell r="B911" t="str">
            <v>GS091331</v>
          </cell>
          <cell r="C911">
            <v>6</v>
          </cell>
          <cell r="D911" t="str">
            <v>GI091649</v>
          </cell>
          <cell r="E911">
            <v>20090409</v>
          </cell>
          <cell r="F911" t="str">
            <v>7489</v>
          </cell>
          <cell r="G911" t="str">
            <v>ALPHA MOTION S. A.</v>
          </cell>
          <cell r="H911" t="str">
            <v>STOCK SALES</v>
          </cell>
          <cell r="I911">
            <v>657</v>
          </cell>
          <cell r="J911" t="str">
            <v>Apr-2009</v>
          </cell>
          <cell r="K911" t="str">
            <v>Apr-2009</v>
          </cell>
          <cell r="L911" t="str">
            <v>GF</v>
          </cell>
          <cell r="M911" t="str">
            <v>INVERTER</v>
          </cell>
          <cell r="N911" t="str">
            <v>PCS</v>
          </cell>
          <cell r="O911">
            <v>661</v>
          </cell>
          <cell r="P911">
            <v>133</v>
          </cell>
          <cell r="Q911" t="str">
            <v>MULTI</v>
          </cell>
          <cell r="R911">
            <v>0</v>
          </cell>
          <cell r="S911">
            <v>132.5831</v>
          </cell>
          <cell r="T911">
            <v>265.1662</v>
          </cell>
          <cell r="U911">
            <v>2</v>
          </cell>
        </row>
        <row r="912">
          <cell r="A912" t="str">
            <v>FRN0.75E1S-4E</v>
          </cell>
          <cell r="B912" t="str">
            <v>GS091382</v>
          </cell>
          <cell r="C912">
            <v>1</v>
          </cell>
          <cell r="D912" t="str">
            <v>GI091782</v>
          </cell>
          <cell r="E912">
            <v>20090420</v>
          </cell>
          <cell r="F912" t="str">
            <v>7934</v>
          </cell>
          <cell r="G912" t="str">
            <v>PAUL MASCHINENFABRIK GMBH</v>
          </cell>
          <cell r="H912" t="str">
            <v>STOCK SALES</v>
          </cell>
          <cell r="I912">
            <v>652</v>
          </cell>
          <cell r="J912" t="str">
            <v>Apr-2009</v>
          </cell>
          <cell r="K912" t="str">
            <v>Apr-2009</v>
          </cell>
          <cell r="L912" t="str">
            <v>GF</v>
          </cell>
          <cell r="M912" t="str">
            <v>INVERTER</v>
          </cell>
          <cell r="N912" t="str">
            <v>PCS</v>
          </cell>
          <cell r="O912">
            <v>661</v>
          </cell>
          <cell r="P912">
            <v>133</v>
          </cell>
          <cell r="Q912" t="str">
            <v>MULTI</v>
          </cell>
          <cell r="R912">
            <v>0</v>
          </cell>
          <cell r="S912">
            <v>132.5831</v>
          </cell>
          <cell r="T912">
            <v>662.91550000000007</v>
          </cell>
          <cell r="U912">
            <v>5</v>
          </cell>
        </row>
        <row r="913">
          <cell r="A913" t="str">
            <v>FRN0.75E1S-4E</v>
          </cell>
          <cell r="B913" t="str">
            <v>GS091415</v>
          </cell>
          <cell r="C913">
            <v>4</v>
          </cell>
          <cell r="D913" t="str">
            <v>GI091811</v>
          </cell>
          <cell r="E913">
            <v>20090421</v>
          </cell>
          <cell r="F913" t="str">
            <v>7097</v>
          </cell>
          <cell r="G913" t="str">
            <v>ATB BENELUX B.V.</v>
          </cell>
          <cell r="H913" t="str">
            <v>STOCK SALES</v>
          </cell>
          <cell r="I913">
            <v>649</v>
          </cell>
          <cell r="J913" t="str">
            <v>Apr-2009</v>
          </cell>
          <cell r="K913" t="str">
            <v>Apr-2009</v>
          </cell>
          <cell r="L913" t="str">
            <v>GF</v>
          </cell>
          <cell r="M913" t="str">
            <v>INVERTER</v>
          </cell>
          <cell r="N913" t="str">
            <v>PCS</v>
          </cell>
          <cell r="O913">
            <v>661</v>
          </cell>
          <cell r="P913">
            <v>133</v>
          </cell>
          <cell r="Q913" t="str">
            <v>MULTI</v>
          </cell>
          <cell r="R913">
            <v>0</v>
          </cell>
          <cell r="S913">
            <v>132.5831</v>
          </cell>
          <cell r="T913">
            <v>397.74930000000001</v>
          </cell>
          <cell r="U913">
            <v>3</v>
          </cell>
        </row>
        <row r="914">
          <cell r="A914" t="str">
            <v>FRN0.75E1S-4E</v>
          </cell>
          <cell r="B914" t="str">
            <v>GS091457</v>
          </cell>
          <cell r="C914">
            <v>2</v>
          </cell>
          <cell r="D914" t="str">
            <v>GI091808</v>
          </cell>
          <cell r="E914">
            <v>20090421</v>
          </cell>
          <cell r="F914" t="str">
            <v>7950</v>
          </cell>
          <cell r="G914" t="str">
            <v>FUJI ELECTRIC FA EUROPE (CH) GMBH</v>
          </cell>
          <cell r="H914" t="str">
            <v>STOCK SALES</v>
          </cell>
          <cell r="I914">
            <v>648</v>
          </cell>
          <cell r="J914" t="str">
            <v>Apr-2009</v>
          </cell>
          <cell r="K914" t="str">
            <v>Apr-2009</v>
          </cell>
          <cell r="L914" t="str">
            <v>GF</v>
          </cell>
          <cell r="M914" t="str">
            <v>INVERTER</v>
          </cell>
          <cell r="N914" t="str">
            <v>PCS</v>
          </cell>
          <cell r="O914">
            <v>661</v>
          </cell>
          <cell r="P914">
            <v>133</v>
          </cell>
          <cell r="Q914" t="str">
            <v>MULTI</v>
          </cell>
          <cell r="R914">
            <v>0</v>
          </cell>
          <cell r="S914">
            <v>132.5831</v>
          </cell>
          <cell r="T914">
            <v>132.5831</v>
          </cell>
          <cell r="U914">
            <v>1</v>
          </cell>
        </row>
        <row r="915">
          <cell r="A915" t="str">
            <v>FRN0.75E1S-7E</v>
          </cell>
          <cell r="B915" t="str">
            <v>GS091247</v>
          </cell>
          <cell r="C915">
            <v>2</v>
          </cell>
          <cell r="D915" t="str">
            <v>GI091594</v>
          </cell>
          <cell r="E915">
            <v>20090407</v>
          </cell>
          <cell r="F915" t="str">
            <v>4080</v>
          </cell>
          <cell r="G915" t="str">
            <v>SIDE SERVICIO INDUSTRIAL DE ELECTRONICA SA</v>
          </cell>
          <cell r="H915" t="str">
            <v>STOCK SALES</v>
          </cell>
          <cell r="I915">
            <v>709</v>
          </cell>
          <cell r="J915" t="str">
            <v>Apr-2009</v>
          </cell>
          <cell r="K915" t="str">
            <v>Apr-2009</v>
          </cell>
          <cell r="L915" t="str">
            <v>GF</v>
          </cell>
          <cell r="M915" t="str">
            <v>INVERTER</v>
          </cell>
          <cell r="N915" t="str">
            <v>PCS</v>
          </cell>
          <cell r="O915">
            <v>719</v>
          </cell>
          <cell r="P915">
            <v>94</v>
          </cell>
          <cell r="Q915" t="str">
            <v>MULTI</v>
          </cell>
          <cell r="R915">
            <v>0</v>
          </cell>
          <cell r="S915">
            <v>94.286500000000004</v>
          </cell>
          <cell r="T915">
            <v>942.86500000000001</v>
          </cell>
          <cell r="U915">
            <v>10</v>
          </cell>
        </row>
        <row r="916">
          <cell r="A916" t="str">
            <v>FRN0.75E1S-7E</v>
          </cell>
          <cell r="B916" t="str">
            <v>GS091331</v>
          </cell>
          <cell r="C916">
            <v>2</v>
          </cell>
          <cell r="D916" t="str">
            <v>GI091649</v>
          </cell>
          <cell r="E916">
            <v>20090409</v>
          </cell>
          <cell r="F916" t="str">
            <v>7489</v>
          </cell>
          <cell r="G916" t="str">
            <v>ALPHA MOTION S. A.</v>
          </cell>
          <cell r="H916" t="str">
            <v>STOCK SALES</v>
          </cell>
          <cell r="I916">
            <v>706</v>
          </cell>
          <cell r="J916" t="str">
            <v>Apr-2009</v>
          </cell>
          <cell r="K916" t="str">
            <v>Apr-2009</v>
          </cell>
          <cell r="L916" t="str">
            <v>GF</v>
          </cell>
          <cell r="M916" t="str">
            <v>INVERTER</v>
          </cell>
          <cell r="N916" t="str">
            <v>PCS</v>
          </cell>
          <cell r="O916">
            <v>719</v>
          </cell>
          <cell r="P916">
            <v>94</v>
          </cell>
          <cell r="Q916" t="str">
            <v>MULTI</v>
          </cell>
          <cell r="R916">
            <v>0</v>
          </cell>
          <cell r="S916">
            <v>94.286500000000004</v>
          </cell>
          <cell r="T916">
            <v>282.85950000000003</v>
          </cell>
          <cell r="U916">
            <v>3</v>
          </cell>
        </row>
        <row r="917">
          <cell r="A917" t="str">
            <v>FRN0.75E1S-7E</v>
          </cell>
          <cell r="B917" t="str">
            <v>GS091400</v>
          </cell>
          <cell r="C917">
            <v>5</v>
          </cell>
          <cell r="D917" t="str">
            <v>GI091738</v>
          </cell>
          <cell r="E917">
            <v>20090417</v>
          </cell>
          <cell r="F917" t="str">
            <v>4380</v>
          </cell>
          <cell r="G917" t="str">
            <v>AMTEK,  SPOL. S R.0.</v>
          </cell>
          <cell r="H917" t="str">
            <v>STOCK SALES</v>
          </cell>
          <cell r="I917">
            <v>703</v>
          </cell>
          <cell r="J917" t="str">
            <v>Apr-2009</v>
          </cell>
          <cell r="K917" t="str">
            <v>Apr-2009</v>
          </cell>
          <cell r="L917" t="str">
            <v>GF</v>
          </cell>
          <cell r="M917" t="str">
            <v>INVERTER</v>
          </cell>
          <cell r="N917" t="str">
            <v>PCS</v>
          </cell>
          <cell r="O917">
            <v>719</v>
          </cell>
          <cell r="P917">
            <v>94</v>
          </cell>
          <cell r="Q917" t="str">
            <v>MULTI</v>
          </cell>
          <cell r="R917">
            <v>0</v>
          </cell>
          <cell r="S917">
            <v>94.286500000000004</v>
          </cell>
          <cell r="T917">
            <v>377.14600000000002</v>
          </cell>
          <cell r="U917">
            <v>4</v>
          </cell>
        </row>
        <row r="918">
          <cell r="A918" t="str">
            <v>FRN0.75E1S-7E</v>
          </cell>
          <cell r="B918" t="str">
            <v>GS091415</v>
          </cell>
          <cell r="C918">
            <v>5</v>
          </cell>
          <cell r="D918" t="str">
            <v>GI091811</v>
          </cell>
          <cell r="E918">
            <v>20090421</v>
          </cell>
          <cell r="F918" t="str">
            <v>7097</v>
          </cell>
          <cell r="G918" t="str">
            <v>ATB BENELUX B.V.</v>
          </cell>
          <cell r="H918" t="str">
            <v>STOCK SALES</v>
          </cell>
          <cell r="I918">
            <v>700</v>
          </cell>
          <cell r="J918" t="str">
            <v>Apr-2009</v>
          </cell>
          <cell r="K918" t="str">
            <v>Apr-2009</v>
          </cell>
          <cell r="L918" t="str">
            <v>GF</v>
          </cell>
          <cell r="M918" t="str">
            <v>INVERTER</v>
          </cell>
          <cell r="N918" t="str">
            <v>PCS</v>
          </cell>
          <cell r="O918">
            <v>719</v>
          </cell>
          <cell r="P918">
            <v>94</v>
          </cell>
          <cell r="Q918" t="str">
            <v>MULTI</v>
          </cell>
          <cell r="R918">
            <v>0</v>
          </cell>
          <cell r="S918">
            <v>94.286500000000004</v>
          </cell>
          <cell r="T918">
            <v>282.85950000000003</v>
          </cell>
          <cell r="U918">
            <v>3</v>
          </cell>
        </row>
        <row r="919">
          <cell r="A919" t="str">
            <v>FRN0.75E1S-7E</v>
          </cell>
          <cell r="B919" t="str">
            <v>GS091526</v>
          </cell>
          <cell r="C919">
            <v>3</v>
          </cell>
          <cell r="D919" t="str">
            <v>GI091905</v>
          </cell>
          <cell r="E919">
            <v>20090429</v>
          </cell>
          <cell r="F919" t="str">
            <v>4080</v>
          </cell>
          <cell r="G919" t="str">
            <v>SIDE SERVICIO INDUSTRIAL DE ELECTRONICA SA</v>
          </cell>
          <cell r="H919" t="str">
            <v>STOCK SALES</v>
          </cell>
          <cell r="I919">
            <v>690</v>
          </cell>
          <cell r="J919" t="str">
            <v>Apr-2009</v>
          </cell>
          <cell r="K919" t="str">
            <v>Apr-2009</v>
          </cell>
          <cell r="L919" t="str">
            <v>GF</v>
          </cell>
          <cell r="M919" t="str">
            <v>INVERTER</v>
          </cell>
          <cell r="N919" t="str">
            <v>PCS</v>
          </cell>
          <cell r="O919">
            <v>719</v>
          </cell>
          <cell r="P919">
            <v>94</v>
          </cell>
          <cell r="Q919" t="str">
            <v>MULTI</v>
          </cell>
          <cell r="R919">
            <v>0</v>
          </cell>
          <cell r="S919">
            <v>94.286500000000004</v>
          </cell>
          <cell r="T919">
            <v>942.86500000000001</v>
          </cell>
          <cell r="U919">
            <v>10</v>
          </cell>
        </row>
        <row r="920">
          <cell r="A920" t="str">
            <v>FRN0.75E1S-7PM</v>
          </cell>
          <cell r="B920" t="str">
            <v>GS091384</v>
          </cell>
          <cell r="C920">
            <v>1</v>
          </cell>
          <cell r="D920" t="str">
            <v>GI091713</v>
          </cell>
          <cell r="E920">
            <v>20090415</v>
          </cell>
          <cell r="F920" t="str">
            <v>7097</v>
          </cell>
          <cell r="G920" t="str">
            <v>ATB BENELUX B.V.</v>
          </cell>
          <cell r="H920" t="str">
            <v>STOCK SALES</v>
          </cell>
          <cell r="I920">
            <v>0</v>
          </cell>
          <cell r="J920" t="str">
            <v>Apr-2009</v>
          </cell>
          <cell r="K920" t="str">
            <v>Apr-2009</v>
          </cell>
          <cell r="L920" t="str">
            <v>GF</v>
          </cell>
          <cell r="M920" t="str">
            <v>INVERTER</v>
          </cell>
          <cell r="N920" t="str">
            <v>PCS</v>
          </cell>
          <cell r="O920">
            <v>0</v>
          </cell>
          <cell r="P920">
            <v>94</v>
          </cell>
          <cell r="Q920" t="str">
            <v>MULTI</v>
          </cell>
          <cell r="R920">
            <v>0</v>
          </cell>
          <cell r="S920">
            <v>94.29</v>
          </cell>
          <cell r="T920">
            <v>188.58</v>
          </cell>
          <cell r="U920">
            <v>2</v>
          </cell>
        </row>
        <row r="921">
          <cell r="A921" t="str">
            <v>FRN1.5E1E-4E</v>
          </cell>
          <cell r="B921" t="str">
            <v>GS091230</v>
          </cell>
          <cell r="C921">
            <v>1</v>
          </cell>
          <cell r="D921" t="str">
            <v>GI091532</v>
          </cell>
          <cell r="E921">
            <v>20090401</v>
          </cell>
          <cell r="F921" t="str">
            <v>7147</v>
          </cell>
          <cell r="G921" t="str">
            <v>GTS MBH</v>
          </cell>
          <cell r="H921" t="str">
            <v>STOCK SALES</v>
          </cell>
          <cell r="I921">
            <v>176</v>
          </cell>
          <cell r="J921" t="str">
            <v>Apr-2009</v>
          </cell>
          <cell r="K921" t="str">
            <v>Apr-2009</v>
          </cell>
          <cell r="L921" t="str">
            <v>GF</v>
          </cell>
          <cell r="M921" t="str">
            <v>INVERTER</v>
          </cell>
          <cell r="N921" t="str">
            <v>PCS</v>
          </cell>
          <cell r="O921">
            <v>177</v>
          </cell>
          <cell r="P921">
            <v>179</v>
          </cell>
          <cell r="Q921" t="str">
            <v>MULTI</v>
          </cell>
          <cell r="R921">
            <v>0</v>
          </cell>
          <cell r="S921">
            <v>178.53049999999999</v>
          </cell>
          <cell r="T921">
            <v>178.53049999999999</v>
          </cell>
          <cell r="U921">
            <v>1</v>
          </cell>
        </row>
        <row r="922">
          <cell r="A922" t="str">
            <v>FRN1.5E1E-4E</v>
          </cell>
          <cell r="B922" t="str">
            <v>GS091272</v>
          </cell>
          <cell r="C922">
            <v>1</v>
          </cell>
          <cell r="D922" t="str">
            <v>GI091569</v>
          </cell>
          <cell r="E922">
            <v>20090403</v>
          </cell>
          <cell r="F922" t="str">
            <v>4540</v>
          </cell>
          <cell r="G922" t="str">
            <v>PETER ELECTRONIC GMBH &amp; CO. KG</v>
          </cell>
          <cell r="H922" t="str">
            <v>STOCK SALES</v>
          </cell>
          <cell r="I922">
            <v>175</v>
          </cell>
          <cell r="J922" t="str">
            <v>Apr-2009</v>
          </cell>
          <cell r="K922" t="str">
            <v>Apr-2009</v>
          </cell>
          <cell r="L922" t="str">
            <v>GF</v>
          </cell>
          <cell r="M922" t="str">
            <v>INVERTER</v>
          </cell>
          <cell r="N922" t="str">
            <v>PCS</v>
          </cell>
          <cell r="O922">
            <v>177</v>
          </cell>
          <cell r="P922">
            <v>179</v>
          </cell>
          <cell r="Q922" t="str">
            <v>MULTI</v>
          </cell>
          <cell r="R922">
            <v>0</v>
          </cell>
          <cell r="S922">
            <v>178.53049999999999</v>
          </cell>
          <cell r="T922">
            <v>178.53049999999999</v>
          </cell>
          <cell r="U922">
            <v>1</v>
          </cell>
        </row>
        <row r="923">
          <cell r="A923" t="str">
            <v>FRN1.5E1E-4E</v>
          </cell>
          <cell r="B923" t="str">
            <v>GS091247</v>
          </cell>
          <cell r="C923">
            <v>7</v>
          </cell>
          <cell r="D923" t="str">
            <v>GI091594</v>
          </cell>
          <cell r="E923">
            <v>20090407</v>
          </cell>
          <cell r="F923" t="str">
            <v>4080</v>
          </cell>
          <cell r="G923" t="str">
            <v>SIDE SERVICIO INDUSTRIAL DE ELECTRONICA SA</v>
          </cell>
          <cell r="H923" t="str">
            <v>STOCK SALES</v>
          </cell>
          <cell r="I923">
            <v>173</v>
          </cell>
          <cell r="J923" t="str">
            <v>Apr-2009</v>
          </cell>
          <cell r="K923" t="str">
            <v>Apr-2009</v>
          </cell>
          <cell r="L923" t="str">
            <v>GF</v>
          </cell>
          <cell r="M923" t="str">
            <v>INVERTER</v>
          </cell>
          <cell r="N923" t="str">
            <v>PCS</v>
          </cell>
          <cell r="O923">
            <v>177</v>
          </cell>
          <cell r="P923">
            <v>179</v>
          </cell>
          <cell r="Q923" t="str">
            <v>MULTI</v>
          </cell>
          <cell r="R923">
            <v>0</v>
          </cell>
          <cell r="S923">
            <v>178.53049999999999</v>
          </cell>
          <cell r="T923">
            <v>357.06099999999998</v>
          </cell>
          <cell r="U923">
            <v>2</v>
          </cell>
        </row>
        <row r="924">
          <cell r="A924" t="str">
            <v>FRN1.5E1E-4E</v>
          </cell>
          <cell r="B924" t="str">
            <v>GS091436</v>
          </cell>
          <cell r="C924">
            <v>2</v>
          </cell>
          <cell r="D924" t="str">
            <v>GI091776</v>
          </cell>
          <cell r="E924">
            <v>20090420</v>
          </cell>
          <cell r="F924" t="str">
            <v>7950</v>
          </cell>
          <cell r="G924" t="str">
            <v>FUJI ELECTRIC FA EUROPE (CH) GMBH</v>
          </cell>
          <cell r="H924" t="str">
            <v>STOCK SALES</v>
          </cell>
          <cell r="I924">
            <v>169</v>
          </cell>
          <cell r="J924" t="str">
            <v>Apr-2009</v>
          </cell>
          <cell r="K924" t="str">
            <v>Apr-2009</v>
          </cell>
          <cell r="L924" t="str">
            <v>GF</v>
          </cell>
          <cell r="M924" t="str">
            <v>INVERTER</v>
          </cell>
          <cell r="N924" t="str">
            <v>PCS</v>
          </cell>
          <cell r="O924">
            <v>177</v>
          </cell>
          <cell r="P924">
            <v>179</v>
          </cell>
          <cell r="Q924" t="str">
            <v>MULTI</v>
          </cell>
          <cell r="R924">
            <v>0</v>
          </cell>
          <cell r="S924">
            <v>178.53049999999999</v>
          </cell>
          <cell r="T924">
            <v>714.12199999999996</v>
          </cell>
          <cell r="U924">
            <v>4</v>
          </cell>
        </row>
        <row r="925">
          <cell r="A925" t="str">
            <v>FRN1.5E1E-4E</v>
          </cell>
          <cell r="B925" t="str">
            <v>GS091436</v>
          </cell>
          <cell r="C925">
            <v>3</v>
          </cell>
          <cell r="D925" t="str">
            <v>GI091776</v>
          </cell>
          <cell r="E925">
            <v>20090420</v>
          </cell>
          <cell r="F925" t="str">
            <v>7950</v>
          </cell>
          <cell r="G925" t="str">
            <v>FUJI ELECTRIC FA EUROPE (CH) GMBH</v>
          </cell>
          <cell r="H925" t="str">
            <v>STOCK SALES</v>
          </cell>
          <cell r="I925">
            <v>168</v>
          </cell>
          <cell r="J925" t="str">
            <v>Apr-2009</v>
          </cell>
          <cell r="K925" t="str">
            <v>Apr-2009</v>
          </cell>
          <cell r="L925" t="str">
            <v>GF</v>
          </cell>
          <cell r="M925" t="str">
            <v>INVERTER</v>
          </cell>
          <cell r="N925" t="str">
            <v>PCS</v>
          </cell>
          <cell r="O925">
            <v>177</v>
          </cell>
          <cell r="P925">
            <v>179</v>
          </cell>
          <cell r="Q925" t="str">
            <v>MULTI</v>
          </cell>
          <cell r="R925">
            <v>0</v>
          </cell>
          <cell r="S925">
            <v>178.53049999999999</v>
          </cell>
          <cell r="T925">
            <v>178.53049999999999</v>
          </cell>
          <cell r="U925">
            <v>1</v>
          </cell>
        </row>
        <row r="926">
          <cell r="A926" t="str">
            <v>FRN1.5E1E-4E</v>
          </cell>
          <cell r="B926" t="str">
            <v>GS091437</v>
          </cell>
          <cell r="C926">
            <v>1</v>
          </cell>
          <cell r="D926" t="str">
            <v>GI091777</v>
          </cell>
          <cell r="E926">
            <v>20090421</v>
          </cell>
          <cell r="F926" t="str">
            <v>7972</v>
          </cell>
          <cell r="G926" t="str">
            <v>T. WALTJEN ELEKTRO.TECHNIK.SERVICE</v>
          </cell>
          <cell r="H926" t="str">
            <v>STOCK SALES</v>
          </cell>
          <cell r="I926">
            <v>165</v>
          </cell>
          <cell r="J926" t="str">
            <v>Apr-2009</v>
          </cell>
          <cell r="K926" t="str">
            <v>Apr-2009</v>
          </cell>
          <cell r="L926" t="str">
            <v>GF</v>
          </cell>
          <cell r="M926" t="str">
            <v>INVERTER</v>
          </cell>
          <cell r="N926" t="str">
            <v>PCS</v>
          </cell>
          <cell r="O926">
            <v>177</v>
          </cell>
          <cell r="P926">
            <v>179</v>
          </cell>
          <cell r="Q926" t="str">
            <v>MULTI</v>
          </cell>
          <cell r="R926">
            <v>0</v>
          </cell>
          <cell r="S926">
            <v>178.53049999999999</v>
          </cell>
          <cell r="T926">
            <v>535.5915</v>
          </cell>
          <cell r="U926">
            <v>3</v>
          </cell>
        </row>
        <row r="927">
          <cell r="A927" t="str">
            <v>FRN1.5E1E-4E</v>
          </cell>
          <cell r="B927" t="str">
            <v>GS091481</v>
          </cell>
          <cell r="C927">
            <v>2</v>
          </cell>
          <cell r="D927" t="str">
            <v>GI091835</v>
          </cell>
          <cell r="E927">
            <v>20090423</v>
          </cell>
          <cell r="F927" t="str">
            <v>1148</v>
          </cell>
          <cell r="G927" t="str">
            <v>VERMEIRE TRANSMISSIONS</v>
          </cell>
          <cell r="H927" t="str">
            <v>STOCK SALES</v>
          </cell>
          <cell r="I927">
            <v>163</v>
          </cell>
          <cell r="J927" t="str">
            <v>Apr-2009</v>
          </cell>
          <cell r="K927" t="str">
            <v>Apr-2009</v>
          </cell>
          <cell r="L927" t="str">
            <v>GF</v>
          </cell>
          <cell r="M927" t="str">
            <v>INVERTER</v>
          </cell>
          <cell r="N927" t="str">
            <v>PCS</v>
          </cell>
          <cell r="O927">
            <v>177</v>
          </cell>
          <cell r="P927">
            <v>179</v>
          </cell>
          <cell r="Q927" t="str">
            <v>MULTI</v>
          </cell>
          <cell r="R927">
            <v>0</v>
          </cell>
          <cell r="S927">
            <v>178.53049999999999</v>
          </cell>
          <cell r="T927">
            <v>357.06099999999998</v>
          </cell>
          <cell r="U927">
            <v>2</v>
          </cell>
        </row>
        <row r="928">
          <cell r="A928" t="str">
            <v>FRN1.5E1S-7E</v>
          </cell>
          <cell r="B928" t="str">
            <v>GS091475</v>
          </cell>
          <cell r="C928">
            <v>1</v>
          </cell>
          <cell r="D928" t="str">
            <v>GI091826</v>
          </cell>
          <cell r="E928">
            <v>20090422</v>
          </cell>
          <cell r="F928" t="str">
            <v>7095</v>
          </cell>
          <cell r="G928" t="str">
            <v>FUJI ELECTRIC FRANCE S.A.</v>
          </cell>
          <cell r="H928" t="str">
            <v>STOCK SALES</v>
          </cell>
          <cell r="I928">
            <v>426</v>
          </cell>
          <cell r="J928" t="str">
            <v>Apr-2009</v>
          </cell>
          <cell r="K928" t="str">
            <v>Apr-2009</v>
          </cell>
          <cell r="L928" t="str">
            <v>GF</v>
          </cell>
          <cell r="M928" t="str">
            <v>INVERTER</v>
          </cell>
          <cell r="N928" t="str">
            <v>PCS</v>
          </cell>
          <cell r="O928">
            <v>434</v>
          </cell>
          <cell r="P928">
            <v>111</v>
          </cell>
          <cell r="Q928" t="str">
            <v>MULTI</v>
          </cell>
          <cell r="R928">
            <v>0</v>
          </cell>
          <cell r="S928">
            <v>110.7469</v>
          </cell>
          <cell r="T928">
            <v>110.7469</v>
          </cell>
          <cell r="U928">
            <v>1</v>
          </cell>
        </row>
        <row r="929">
          <cell r="A929" t="str">
            <v>FRN11E1E-4E</v>
          </cell>
          <cell r="B929" t="str">
            <v>GS091350</v>
          </cell>
          <cell r="C929">
            <v>4</v>
          </cell>
          <cell r="D929" t="str">
            <v>GI091682</v>
          </cell>
          <cell r="E929">
            <v>20090414</v>
          </cell>
          <cell r="F929" t="str">
            <v>7506</v>
          </cell>
          <cell r="G929" t="str">
            <v>ELECTROBLUE SRL</v>
          </cell>
          <cell r="H929" t="str">
            <v>STOCK SALES</v>
          </cell>
          <cell r="I929">
            <v>101</v>
          </cell>
          <cell r="J929" t="str">
            <v>Apr-2009</v>
          </cell>
          <cell r="K929" t="str">
            <v>Apr-2009</v>
          </cell>
          <cell r="L929" t="str">
            <v>GF</v>
          </cell>
          <cell r="M929" t="str">
            <v>INVERTER</v>
          </cell>
          <cell r="N929" t="str">
            <v>PCS</v>
          </cell>
          <cell r="O929">
            <v>102</v>
          </cell>
          <cell r="P929">
            <v>396</v>
          </cell>
          <cell r="Q929" t="str">
            <v>MULTI</v>
          </cell>
          <cell r="R929">
            <v>0</v>
          </cell>
          <cell r="S929">
            <v>396.2</v>
          </cell>
          <cell r="T929">
            <v>396.2</v>
          </cell>
          <cell r="U929">
            <v>1</v>
          </cell>
        </row>
        <row r="930">
          <cell r="A930" t="str">
            <v>FRN11E1E-4E</v>
          </cell>
          <cell r="B930" t="str">
            <v>GS091436</v>
          </cell>
          <cell r="C930">
            <v>4</v>
          </cell>
          <cell r="D930" t="str">
            <v>GI091776</v>
          </cell>
          <cell r="E930">
            <v>20090420</v>
          </cell>
          <cell r="F930" t="str">
            <v>7950</v>
          </cell>
          <cell r="G930" t="str">
            <v>FUJI ELECTRIC FA EUROPE (CH) GMBH</v>
          </cell>
          <cell r="H930" t="str">
            <v>STOCK SALES</v>
          </cell>
          <cell r="I930">
            <v>100</v>
          </cell>
          <cell r="J930" t="str">
            <v>Apr-2009</v>
          </cell>
          <cell r="K930" t="str">
            <v>Apr-2009</v>
          </cell>
          <cell r="L930" t="str">
            <v>GF</v>
          </cell>
          <cell r="M930" t="str">
            <v>INVERTER</v>
          </cell>
          <cell r="N930" t="str">
            <v>PCS</v>
          </cell>
          <cell r="O930">
            <v>102</v>
          </cell>
          <cell r="P930">
            <v>396</v>
          </cell>
          <cell r="Q930" t="str">
            <v>MULTI</v>
          </cell>
          <cell r="R930">
            <v>0</v>
          </cell>
          <cell r="S930">
            <v>396.2</v>
          </cell>
          <cell r="T930">
            <v>396.2</v>
          </cell>
          <cell r="U930">
            <v>1</v>
          </cell>
        </row>
        <row r="931">
          <cell r="A931" t="str">
            <v>FRN11E1E-4E</v>
          </cell>
          <cell r="B931" t="str">
            <v>GS091534</v>
          </cell>
          <cell r="C931">
            <v>3</v>
          </cell>
          <cell r="D931" t="str">
            <v>GI091937</v>
          </cell>
          <cell r="E931">
            <v>20090429</v>
          </cell>
          <cell r="F931" t="str">
            <v>4351</v>
          </cell>
          <cell r="G931" t="str">
            <v>ACTION CONTROL B.V.</v>
          </cell>
          <cell r="H931" t="str">
            <v>STOCK SALES</v>
          </cell>
          <cell r="I931">
            <v>98</v>
          </cell>
          <cell r="J931" t="str">
            <v>Apr-2009</v>
          </cell>
          <cell r="K931" t="str">
            <v>Apr-2009</v>
          </cell>
          <cell r="L931" t="str">
            <v>GF</v>
          </cell>
          <cell r="M931" t="str">
            <v>INVERTER</v>
          </cell>
          <cell r="N931" t="str">
            <v>PCS</v>
          </cell>
          <cell r="O931">
            <v>102</v>
          </cell>
          <cell r="P931">
            <v>396</v>
          </cell>
          <cell r="Q931" t="str">
            <v>MULTI</v>
          </cell>
          <cell r="R931">
            <v>0</v>
          </cell>
          <cell r="S931">
            <v>396.2</v>
          </cell>
          <cell r="T931">
            <v>792.4</v>
          </cell>
          <cell r="U931">
            <v>2</v>
          </cell>
        </row>
        <row r="932">
          <cell r="A932" t="str">
            <v>FRN11E1E-4E</v>
          </cell>
          <cell r="B932" t="str">
            <v>GS091527</v>
          </cell>
          <cell r="C932">
            <v>5</v>
          </cell>
          <cell r="D932" t="str">
            <v>GI091907</v>
          </cell>
          <cell r="E932">
            <v>20090429</v>
          </cell>
          <cell r="F932" t="str">
            <v>4080</v>
          </cell>
          <cell r="G932" t="str">
            <v>SIDE SERVICIO INDUSTRIAL DE ELECTRONICA SA</v>
          </cell>
          <cell r="H932" t="str">
            <v>STOCK SALES</v>
          </cell>
          <cell r="I932">
            <v>96</v>
          </cell>
          <cell r="J932" t="str">
            <v>Apr-2009</v>
          </cell>
          <cell r="K932" t="str">
            <v>Apr-2009</v>
          </cell>
          <cell r="L932" t="str">
            <v>GF</v>
          </cell>
          <cell r="M932" t="str">
            <v>INVERTER</v>
          </cell>
          <cell r="N932" t="str">
            <v>PCS</v>
          </cell>
          <cell r="O932">
            <v>102</v>
          </cell>
          <cell r="P932">
            <v>396</v>
          </cell>
          <cell r="Q932" t="str">
            <v>MULTI</v>
          </cell>
          <cell r="R932">
            <v>0</v>
          </cell>
          <cell r="S932">
            <v>396.2</v>
          </cell>
          <cell r="T932">
            <v>792.4</v>
          </cell>
          <cell r="U932">
            <v>2</v>
          </cell>
        </row>
        <row r="933">
          <cell r="A933" t="str">
            <v>FRN11E1S-2J</v>
          </cell>
          <cell r="B933" t="str">
            <v>GS082032</v>
          </cell>
          <cell r="C933">
            <v>2</v>
          </cell>
          <cell r="D933" t="str">
            <v>GI091766</v>
          </cell>
          <cell r="E933">
            <v>20090420</v>
          </cell>
          <cell r="F933" t="str">
            <v>4450</v>
          </cell>
          <cell r="G933" t="str">
            <v>FUJI ELECTRIC FA SUCURSAL EN ESPA?A</v>
          </cell>
          <cell r="H933" t="str">
            <v>STOCK SALES</v>
          </cell>
          <cell r="I933">
            <v>28</v>
          </cell>
          <cell r="J933" t="str">
            <v>Apr-2009</v>
          </cell>
          <cell r="K933" t="str">
            <v>Apr-2009</v>
          </cell>
          <cell r="L933" t="str">
            <v>GF</v>
          </cell>
          <cell r="M933" t="str">
            <v>INVERTER</v>
          </cell>
          <cell r="N933" t="str">
            <v>PCS</v>
          </cell>
          <cell r="O933">
            <v>36</v>
          </cell>
          <cell r="P933">
            <v>312</v>
          </cell>
          <cell r="Q933" t="str">
            <v>MULTI</v>
          </cell>
          <cell r="R933">
            <v>0</v>
          </cell>
          <cell r="S933">
            <v>311.61349999999999</v>
          </cell>
          <cell r="T933">
            <v>2492.9079999999999</v>
          </cell>
          <cell r="U933">
            <v>8</v>
          </cell>
        </row>
        <row r="934">
          <cell r="A934" t="str">
            <v>FRN11E1S-2J</v>
          </cell>
          <cell r="B934" t="str">
            <v>GS082032</v>
          </cell>
          <cell r="C934">
            <v>3</v>
          </cell>
          <cell r="D934" t="str">
            <v>GI091766</v>
          </cell>
          <cell r="E934">
            <v>20090420</v>
          </cell>
          <cell r="F934" t="str">
            <v>4450</v>
          </cell>
          <cell r="G934" t="str">
            <v>FUJI ELECTRIC FA SUCURSAL EN ESPA?A</v>
          </cell>
          <cell r="H934" t="str">
            <v>STOCK SALES</v>
          </cell>
          <cell r="I934">
            <v>20</v>
          </cell>
          <cell r="J934" t="str">
            <v>Apr-2009</v>
          </cell>
          <cell r="K934" t="str">
            <v>Apr-2009</v>
          </cell>
          <cell r="L934" t="str">
            <v>GF</v>
          </cell>
          <cell r="M934" t="str">
            <v>INVERTER</v>
          </cell>
          <cell r="N934" t="str">
            <v>PCS</v>
          </cell>
          <cell r="O934">
            <v>36</v>
          </cell>
          <cell r="P934">
            <v>312</v>
          </cell>
          <cell r="Q934" t="str">
            <v>MULTI</v>
          </cell>
          <cell r="R934">
            <v>0</v>
          </cell>
          <cell r="S934">
            <v>311.61349999999999</v>
          </cell>
          <cell r="T934">
            <v>2492.9079999999999</v>
          </cell>
          <cell r="U934">
            <v>8</v>
          </cell>
        </row>
        <row r="935">
          <cell r="A935" t="str">
            <v>FRN11E1S-4E</v>
          </cell>
          <cell r="B935" t="str">
            <v>GS091247</v>
          </cell>
          <cell r="C935">
            <v>6</v>
          </cell>
          <cell r="D935" t="str">
            <v>GI091594</v>
          </cell>
          <cell r="E935">
            <v>20090407</v>
          </cell>
          <cell r="F935" t="str">
            <v>4080</v>
          </cell>
          <cell r="G935" t="str">
            <v>SIDE SERVICIO INDUSTRIAL DE ELECTRONICA SA</v>
          </cell>
          <cell r="H935" t="str">
            <v>STOCK SALES</v>
          </cell>
          <cell r="I935">
            <v>533</v>
          </cell>
          <cell r="J935" t="str">
            <v>Apr-2009</v>
          </cell>
          <cell r="K935" t="str">
            <v>Apr-2009</v>
          </cell>
          <cell r="L935" t="str">
            <v>GF</v>
          </cell>
          <cell r="M935" t="str">
            <v>INVERTER</v>
          </cell>
          <cell r="N935" t="str">
            <v>PCS</v>
          </cell>
          <cell r="O935">
            <v>535</v>
          </cell>
          <cell r="P935">
            <v>355</v>
          </cell>
          <cell r="Q935" t="str">
            <v>MULTI</v>
          </cell>
          <cell r="R935">
            <v>0</v>
          </cell>
          <cell r="S935">
            <v>355.03620000000001</v>
          </cell>
          <cell r="T935">
            <v>710.07240000000002</v>
          </cell>
          <cell r="U935">
            <v>2</v>
          </cell>
        </row>
        <row r="936">
          <cell r="A936" t="str">
            <v>FRN11E1S-4E</v>
          </cell>
          <cell r="B936" t="str">
            <v>GS091308</v>
          </cell>
          <cell r="C936">
            <v>4</v>
          </cell>
          <cell r="D936" t="str">
            <v>GI091931</v>
          </cell>
          <cell r="E936">
            <v>20090429</v>
          </cell>
          <cell r="F936" t="str">
            <v>7282</v>
          </cell>
          <cell r="G936" t="str">
            <v>IES INVERT ELECTRIC SYSTEMS LTD.</v>
          </cell>
          <cell r="H936" t="str">
            <v>STOCK SALES</v>
          </cell>
          <cell r="I936">
            <v>531</v>
          </cell>
          <cell r="J936" t="str">
            <v>Apr-2009</v>
          </cell>
          <cell r="K936" t="str">
            <v>Apr-2009</v>
          </cell>
          <cell r="L936" t="str">
            <v>GF</v>
          </cell>
          <cell r="M936" t="str">
            <v>INVERTER</v>
          </cell>
          <cell r="N936" t="str">
            <v>PCS</v>
          </cell>
          <cell r="O936">
            <v>535</v>
          </cell>
          <cell r="P936">
            <v>355</v>
          </cell>
          <cell r="Q936" t="str">
            <v>MULTI</v>
          </cell>
          <cell r="R936">
            <v>0</v>
          </cell>
          <cell r="S936">
            <v>355.03620000000001</v>
          </cell>
          <cell r="T936">
            <v>710.07240000000002</v>
          </cell>
          <cell r="U936">
            <v>2</v>
          </cell>
        </row>
        <row r="937">
          <cell r="A937" t="str">
            <v>FRN11E1S-4LM</v>
          </cell>
          <cell r="B937" t="str">
            <v>GS091281</v>
          </cell>
          <cell r="C937">
            <v>1</v>
          </cell>
          <cell r="D937" t="str">
            <v>GI091576</v>
          </cell>
          <cell r="E937">
            <v>20090406</v>
          </cell>
          <cell r="F937" t="str">
            <v>7489</v>
          </cell>
          <cell r="G937" t="str">
            <v>ALPHA MOTION S. A.</v>
          </cell>
          <cell r="H937" t="str">
            <v>STOCK SALES</v>
          </cell>
          <cell r="I937">
            <v>207</v>
          </cell>
          <cell r="J937" t="str">
            <v>Apr-2009</v>
          </cell>
          <cell r="K937" t="str">
            <v>Apr-2009</v>
          </cell>
          <cell r="L937" t="str">
            <v>GF</v>
          </cell>
          <cell r="M937" t="str">
            <v>INVERTER</v>
          </cell>
          <cell r="N937" t="str">
            <v>PCS</v>
          </cell>
          <cell r="O937">
            <v>212</v>
          </cell>
          <cell r="P937">
            <v>366</v>
          </cell>
          <cell r="Q937" t="str">
            <v>MULTI</v>
          </cell>
          <cell r="R937">
            <v>0</v>
          </cell>
          <cell r="S937">
            <v>365.68610000000001</v>
          </cell>
          <cell r="T937">
            <v>1828.4304999999999</v>
          </cell>
          <cell r="U937">
            <v>5</v>
          </cell>
        </row>
        <row r="938">
          <cell r="A938" t="str">
            <v>FRN11E1S-4LM</v>
          </cell>
          <cell r="B938" t="str">
            <v>GS090482</v>
          </cell>
          <cell r="C938">
            <v>8</v>
          </cell>
          <cell r="D938" t="str">
            <v>GI091612</v>
          </cell>
          <cell r="E938">
            <v>20090408</v>
          </cell>
          <cell r="F938" t="str">
            <v>7943</v>
          </cell>
          <cell r="G938" t="str">
            <v>MAKLIFT-SKOPJE</v>
          </cell>
          <cell r="H938" t="str">
            <v>STOCK SALES</v>
          </cell>
          <cell r="I938">
            <v>206</v>
          </cell>
          <cell r="J938" t="str">
            <v>Apr-2009</v>
          </cell>
          <cell r="K938" t="str">
            <v>Apr-2009</v>
          </cell>
          <cell r="L938" t="str">
            <v>GF</v>
          </cell>
          <cell r="M938" t="str">
            <v>INVERTER</v>
          </cell>
          <cell r="N938" t="str">
            <v>PCS</v>
          </cell>
          <cell r="O938">
            <v>212</v>
          </cell>
          <cell r="P938">
            <v>366</v>
          </cell>
          <cell r="Q938" t="str">
            <v>MULTI</v>
          </cell>
          <cell r="R938">
            <v>0</v>
          </cell>
          <cell r="S938">
            <v>365.68610000000001</v>
          </cell>
          <cell r="T938">
            <v>365.68610000000001</v>
          </cell>
          <cell r="U938">
            <v>1</v>
          </cell>
        </row>
        <row r="939">
          <cell r="A939" t="str">
            <v>FRN11E1S-4LM</v>
          </cell>
          <cell r="B939" t="str">
            <v>GS090784</v>
          </cell>
          <cell r="C939">
            <v>1</v>
          </cell>
          <cell r="D939" t="str">
            <v>GI091448</v>
          </cell>
          <cell r="E939">
            <v>20090410</v>
          </cell>
          <cell r="F939" t="str">
            <v>4032</v>
          </cell>
          <cell r="G939" t="str">
            <v>MCCGROUP COMPLEX</v>
          </cell>
          <cell r="H939" t="str">
            <v>STOCK SALES</v>
          </cell>
          <cell r="I939">
            <v>205</v>
          </cell>
          <cell r="J939" t="str">
            <v>Apr-2009</v>
          </cell>
          <cell r="K939" t="str">
            <v>Apr-2009</v>
          </cell>
          <cell r="L939" t="str">
            <v>GF</v>
          </cell>
          <cell r="M939" t="str">
            <v>INVERTER</v>
          </cell>
          <cell r="N939" t="str">
            <v>PCS</v>
          </cell>
          <cell r="O939">
            <v>212</v>
          </cell>
          <cell r="P939">
            <v>366</v>
          </cell>
          <cell r="Q939" t="str">
            <v>MULTI</v>
          </cell>
          <cell r="R939">
            <v>0</v>
          </cell>
          <cell r="S939">
            <v>365.68610000000001</v>
          </cell>
          <cell r="T939">
            <v>365.68610000000001</v>
          </cell>
          <cell r="U939">
            <v>1</v>
          </cell>
        </row>
        <row r="940">
          <cell r="A940" t="str">
            <v>FRN11E1S-4LM</v>
          </cell>
          <cell r="B940" t="str">
            <v>GS091528</v>
          </cell>
          <cell r="C940">
            <v>1</v>
          </cell>
          <cell r="D940" t="str">
            <v>GI091908</v>
          </cell>
          <cell r="E940">
            <v>20090429</v>
          </cell>
          <cell r="F940" t="str">
            <v>7215</v>
          </cell>
          <cell r="G940" t="str">
            <v>AMTEK SPOL. S R. O. SP. Z O. O.</v>
          </cell>
          <cell r="H940" t="str">
            <v>STOCK SALES</v>
          </cell>
          <cell r="I940">
            <v>203</v>
          </cell>
          <cell r="J940" t="str">
            <v>Apr-2009</v>
          </cell>
          <cell r="K940" t="str">
            <v>Apr-2009</v>
          </cell>
          <cell r="L940" t="str">
            <v>GF</v>
          </cell>
          <cell r="M940" t="str">
            <v>INVERTER</v>
          </cell>
          <cell r="N940" t="str">
            <v>PCS</v>
          </cell>
          <cell r="O940">
            <v>212</v>
          </cell>
          <cell r="P940">
            <v>366</v>
          </cell>
          <cell r="Q940" t="str">
            <v>MULTI</v>
          </cell>
          <cell r="R940">
            <v>0</v>
          </cell>
          <cell r="S940">
            <v>365.68610000000001</v>
          </cell>
          <cell r="T940">
            <v>731.37220000000002</v>
          </cell>
          <cell r="U940">
            <v>2</v>
          </cell>
        </row>
        <row r="941">
          <cell r="A941" t="str">
            <v>FRN15E1E-4E</v>
          </cell>
          <cell r="B941" t="str">
            <v>GS091350</v>
          </cell>
          <cell r="C941">
            <v>5</v>
          </cell>
          <cell r="D941" t="str">
            <v>GI091682</v>
          </cell>
          <cell r="E941">
            <v>20090414</v>
          </cell>
          <cell r="F941" t="str">
            <v>7506</v>
          </cell>
          <cell r="G941" t="str">
            <v>ELECTROBLUE SRL</v>
          </cell>
          <cell r="H941" t="str">
            <v>STOCK SALES</v>
          </cell>
          <cell r="I941">
            <v>64</v>
          </cell>
          <cell r="J941" t="str">
            <v>Apr-2009</v>
          </cell>
          <cell r="K941" t="str">
            <v>Apr-2009</v>
          </cell>
          <cell r="L941" t="str">
            <v>GF</v>
          </cell>
          <cell r="M941" t="str">
            <v>INVERTER</v>
          </cell>
          <cell r="N941" t="str">
            <v>PCS</v>
          </cell>
          <cell r="O941">
            <v>67</v>
          </cell>
          <cell r="P941">
            <v>531</v>
          </cell>
          <cell r="Q941" t="str">
            <v>MULTI</v>
          </cell>
          <cell r="R941">
            <v>0</v>
          </cell>
          <cell r="S941">
            <v>530.66920000000005</v>
          </cell>
          <cell r="T941">
            <v>1592.0076000000001</v>
          </cell>
          <cell r="U941">
            <v>3</v>
          </cell>
        </row>
        <row r="942">
          <cell r="A942" t="str">
            <v>FRN2.2E1S-4E</v>
          </cell>
          <cell r="B942" t="str">
            <v>GS091323</v>
          </cell>
          <cell r="C942">
            <v>6</v>
          </cell>
          <cell r="D942" t="str">
            <v>GI091644</v>
          </cell>
          <cell r="E942">
            <v>20090409</v>
          </cell>
          <cell r="F942" t="str">
            <v>4810</v>
          </cell>
          <cell r="G942" t="str">
            <v>SST SERVO-SYSTEMTECHNIK GMBH</v>
          </cell>
          <cell r="H942" t="str">
            <v>STOCK SALES</v>
          </cell>
          <cell r="I942">
            <v>568</v>
          </cell>
          <cell r="J942" t="str">
            <v>Apr-2009</v>
          </cell>
          <cell r="K942" t="str">
            <v>Apr-2009</v>
          </cell>
          <cell r="L942" t="str">
            <v>GF</v>
          </cell>
          <cell r="M942" t="str">
            <v>INVERTER</v>
          </cell>
          <cell r="N942" t="str">
            <v>PCS</v>
          </cell>
          <cell r="O942">
            <v>578</v>
          </cell>
          <cell r="P942">
            <v>176</v>
          </cell>
          <cell r="Q942" t="str">
            <v>MULTI</v>
          </cell>
          <cell r="R942">
            <v>0</v>
          </cell>
          <cell r="S942">
            <v>175.73330000000001</v>
          </cell>
          <cell r="T942">
            <v>175.73330000000001</v>
          </cell>
          <cell r="U942">
            <v>1</v>
          </cell>
        </row>
        <row r="943">
          <cell r="A943" t="str">
            <v>FRN2.2E1S-4E</v>
          </cell>
          <cell r="B943" t="str">
            <v>GS091449</v>
          </cell>
          <cell r="C943">
            <v>3</v>
          </cell>
          <cell r="D943" t="str">
            <v>GI091798</v>
          </cell>
          <cell r="E943">
            <v>20090421</v>
          </cell>
          <cell r="F943" t="str">
            <v>4080</v>
          </cell>
          <cell r="G943" t="str">
            <v>SIDE SERVICIO INDUSTRIAL DE ELECTRONICA SA</v>
          </cell>
          <cell r="H943" t="str">
            <v>STOCK SALES</v>
          </cell>
          <cell r="I943">
            <v>565</v>
          </cell>
          <cell r="J943" t="str">
            <v>Apr-2009</v>
          </cell>
          <cell r="K943" t="str">
            <v>Apr-2009</v>
          </cell>
          <cell r="L943" t="str">
            <v>GF</v>
          </cell>
          <cell r="M943" t="str">
            <v>INVERTER</v>
          </cell>
          <cell r="N943" t="str">
            <v>PCS</v>
          </cell>
          <cell r="O943">
            <v>578</v>
          </cell>
          <cell r="P943">
            <v>176</v>
          </cell>
          <cell r="Q943" t="str">
            <v>MULTI</v>
          </cell>
          <cell r="R943">
            <v>0</v>
          </cell>
          <cell r="S943">
            <v>175.73330000000001</v>
          </cell>
          <cell r="T943">
            <v>527.19990000000007</v>
          </cell>
          <cell r="U943">
            <v>3</v>
          </cell>
        </row>
        <row r="944">
          <cell r="A944" t="str">
            <v>FRN2.2E1S-4E</v>
          </cell>
          <cell r="B944" t="str">
            <v>GS091469</v>
          </cell>
          <cell r="C944">
            <v>1</v>
          </cell>
          <cell r="D944" t="str">
            <v>GI091823</v>
          </cell>
          <cell r="E944">
            <v>20090422</v>
          </cell>
          <cell r="F944" t="str">
            <v>7274</v>
          </cell>
          <cell r="G944" t="str">
            <v>SAM GMBH</v>
          </cell>
          <cell r="H944" t="str">
            <v>STOCK SALES</v>
          </cell>
          <cell r="I944">
            <v>564</v>
          </cell>
          <cell r="J944" t="str">
            <v>Apr-2009</v>
          </cell>
          <cell r="K944" t="str">
            <v>Apr-2009</v>
          </cell>
          <cell r="L944" t="str">
            <v>GF</v>
          </cell>
          <cell r="M944" t="str">
            <v>INVERTER</v>
          </cell>
          <cell r="N944" t="str">
            <v>PCS</v>
          </cell>
          <cell r="O944">
            <v>578</v>
          </cell>
          <cell r="P944">
            <v>176</v>
          </cell>
          <cell r="Q944" t="str">
            <v>MULTI</v>
          </cell>
          <cell r="R944">
            <v>0</v>
          </cell>
          <cell r="S944">
            <v>175.73330000000001</v>
          </cell>
          <cell r="T944">
            <v>175.73330000000001</v>
          </cell>
          <cell r="U944">
            <v>1</v>
          </cell>
        </row>
        <row r="945">
          <cell r="A945" t="str">
            <v>FRN2.2E1S-7E</v>
          </cell>
          <cell r="B945" t="str">
            <v>GS091350</v>
          </cell>
          <cell r="C945">
            <v>8</v>
          </cell>
          <cell r="D945" t="str">
            <v>GI091682</v>
          </cell>
          <cell r="E945">
            <v>20090414</v>
          </cell>
          <cell r="F945" t="str">
            <v>7506</v>
          </cell>
          <cell r="G945" t="str">
            <v>ELECTROBLUE SRL</v>
          </cell>
          <cell r="H945" t="str">
            <v>STOCK SALES</v>
          </cell>
          <cell r="I945">
            <v>219</v>
          </cell>
          <cell r="J945" t="str">
            <v>Apr-2009</v>
          </cell>
          <cell r="K945" t="str">
            <v>Apr-2009</v>
          </cell>
          <cell r="L945" t="str">
            <v>GF</v>
          </cell>
          <cell r="M945" t="str">
            <v>INVERTER</v>
          </cell>
          <cell r="N945" t="str">
            <v>PCS</v>
          </cell>
          <cell r="O945">
            <v>222</v>
          </cell>
          <cell r="P945">
            <v>133</v>
          </cell>
          <cell r="Q945" t="str">
            <v>MULTI</v>
          </cell>
          <cell r="R945">
            <v>0</v>
          </cell>
          <cell r="S945">
            <v>132.77289999999999</v>
          </cell>
          <cell r="T945">
            <v>398.31869999999998</v>
          </cell>
          <cell r="U945">
            <v>3</v>
          </cell>
        </row>
        <row r="946">
          <cell r="A946" t="str">
            <v>FRN2.2E1S-7E</v>
          </cell>
          <cell r="B946" t="str">
            <v>GS091449</v>
          </cell>
          <cell r="C946">
            <v>1</v>
          </cell>
          <cell r="D946" t="str">
            <v>GI091798</v>
          </cell>
          <cell r="E946">
            <v>20090421</v>
          </cell>
          <cell r="F946" t="str">
            <v>4080</v>
          </cell>
          <cell r="G946" t="str">
            <v>SIDE SERVICIO INDUSTRIAL DE ELECTRONICA SA</v>
          </cell>
          <cell r="H946" t="str">
            <v>STOCK SALES</v>
          </cell>
          <cell r="I946">
            <v>214</v>
          </cell>
          <cell r="J946" t="str">
            <v>Apr-2009</v>
          </cell>
          <cell r="K946" t="str">
            <v>Apr-2009</v>
          </cell>
          <cell r="L946" t="str">
            <v>GF</v>
          </cell>
          <cell r="M946" t="str">
            <v>INVERTER</v>
          </cell>
          <cell r="N946" t="str">
            <v>PCS</v>
          </cell>
          <cell r="O946">
            <v>222</v>
          </cell>
          <cell r="P946">
            <v>133</v>
          </cell>
          <cell r="Q946" t="str">
            <v>MULTI</v>
          </cell>
          <cell r="R946">
            <v>0</v>
          </cell>
          <cell r="S946">
            <v>132.77289999999999</v>
          </cell>
          <cell r="T946">
            <v>663.86449999999991</v>
          </cell>
          <cell r="U946">
            <v>5</v>
          </cell>
        </row>
        <row r="947">
          <cell r="A947" t="str">
            <v>FRN4.0E1E-2LM</v>
          </cell>
          <cell r="B947" t="str">
            <v>GS084078</v>
          </cell>
          <cell r="C947">
            <v>2</v>
          </cell>
          <cell r="D947" t="str">
            <v>GI091866</v>
          </cell>
          <cell r="E947">
            <v>20090427</v>
          </cell>
          <cell r="F947" t="str">
            <v>4450</v>
          </cell>
          <cell r="G947" t="str">
            <v>FUJI ELECTRIC FA SUCURSAL EN ESPA?A</v>
          </cell>
          <cell r="H947" t="str">
            <v>STOCK SALES</v>
          </cell>
          <cell r="I947">
            <v>0</v>
          </cell>
          <cell r="J947" t="str">
            <v>Apr-2009</v>
          </cell>
          <cell r="K947" t="str">
            <v>Apr-2009</v>
          </cell>
          <cell r="L947" t="str">
            <v>GF</v>
          </cell>
          <cell r="M947" t="str">
            <v>INVERTER</v>
          </cell>
          <cell r="N947" t="str">
            <v>PCS</v>
          </cell>
          <cell r="O947">
            <v>0</v>
          </cell>
          <cell r="P947">
            <v>195</v>
          </cell>
          <cell r="Q947" t="str">
            <v>MULTI</v>
          </cell>
          <cell r="R947">
            <v>0</v>
          </cell>
          <cell r="S947">
            <v>195.03</v>
          </cell>
          <cell r="T947">
            <v>390.06</v>
          </cell>
          <cell r="U947">
            <v>2</v>
          </cell>
        </row>
        <row r="948">
          <cell r="A948" t="str">
            <v>FRN4.0E1E-4E</v>
          </cell>
          <cell r="B948" t="str">
            <v>GS091249</v>
          </cell>
          <cell r="C948">
            <v>9</v>
          </cell>
          <cell r="D948" t="str">
            <v>GI091546</v>
          </cell>
          <cell r="E948">
            <v>20090406</v>
          </cell>
          <cell r="F948" t="str">
            <v>7950</v>
          </cell>
          <cell r="G948" t="str">
            <v>FUJI ELECTRIC FA EUROPE (CH) GMBH</v>
          </cell>
          <cell r="H948" t="str">
            <v>STOCK SALES</v>
          </cell>
          <cell r="I948">
            <v>107</v>
          </cell>
          <cell r="J948" t="str">
            <v>Apr-2009</v>
          </cell>
          <cell r="K948" t="str">
            <v>Apr-2009</v>
          </cell>
          <cell r="L948" t="str">
            <v>GF</v>
          </cell>
          <cell r="M948" t="str">
            <v>INVERTER</v>
          </cell>
          <cell r="N948" t="str">
            <v>PCS</v>
          </cell>
          <cell r="O948">
            <v>108</v>
          </cell>
          <cell r="P948">
            <v>240</v>
          </cell>
          <cell r="Q948" t="str">
            <v>MULTI</v>
          </cell>
          <cell r="R948">
            <v>0</v>
          </cell>
          <cell r="S948">
            <v>239.69309999999999</v>
          </cell>
          <cell r="T948">
            <v>239.69309999999999</v>
          </cell>
          <cell r="U948">
            <v>1</v>
          </cell>
        </row>
        <row r="949">
          <cell r="A949" t="str">
            <v>FRN4.0E1E-4E</v>
          </cell>
          <cell r="B949" t="str">
            <v>GS091273</v>
          </cell>
          <cell r="C949">
            <v>6</v>
          </cell>
          <cell r="D949" t="str">
            <v>GI091691</v>
          </cell>
          <cell r="E949">
            <v>20090415</v>
          </cell>
          <cell r="F949" t="str">
            <v>7552</v>
          </cell>
          <cell r="G949" t="str">
            <v>AKEEL INDUSTRIAL ELECTRIC CO.</v>
          </cell>
          <cell r="H949" t="str">
            <v>STOCK SALES</v>
          </cell>
          <cell r="I949">
            <v>104</v>
          </cell>
          <cell r="J949" t="str">
            <v>Apr-2009</v>
          </cell>
          <cell r="K949" t="str">
            <v>Apr-2009</v>
          </cell>
          <cell r="L949" t="str">
            <v>GF</v>
          </cell>
          <cell r="M949" t="str">
            <v>INVERTER</v>
          </cell>
          <cell r="N949" t="str">
            <v>PCS</v>
          </cell>
          <cell r="O949">
            <v>108</v>
          </cell>
          <cell r="P949">
            <v>240</v>
          </cell>
          <cell r="Q949" t="str">
            <v>MULTI</v>
          </cell>
          <cell r="R949">
            <v>0</v>
          </cell>
          <cell r="S949">
            <v>239.69309999999999</v>
          </cell>
          <cell r="T949">
            <v>719.07929999999999</v>
          </cell>
          <cell r="U949">
            <v>3</v>
          </cell>
        </row>
        <row r="950">
          <cell r="A950" t="str">
            <v>FRN4.0E1E-4E</v>
          </cell>
          <cell r="B950" t="str">
            <v>GS091273</v>
          </cell>
          <cell r="C950">
            <v>17</v>
          </cell>
          <cell r="D950" t="str">
            <v>GI091691</v>
          </cell>
          <cell r="E950">
            <v>20090415</v>
          </cell>
          <cell r="F950" t="str">
            <v>7552</v>
          </cell>
          <cell r="G950" t="str">
            <v>AKEEL INDUSTRIAL ELECTRIC CO.</v>
          </cell>
          <cell r="H950" t="str">
            <v>STOCK SALES</v>
          </cell>
          <cell r="I950">
            <v>102</v>
          </cell>
          <cell r="J950" t="str">
            <v>Apr-2009</v>
          </cell>
          <cell r="K950" t="str">
            <v>Apr-2009</v>
          </cell>
          <cell r="L950" t="str">
            <v>GF</v>
          </cell>
          <cell r="M950" t="str">
            <v>INVERTER</v>
          </cell>
          <cell r="N950" t="str">
            <v>PCS</v>
          </cell>
          <cell r="O950">
            <v>108</v>
          </cell>
          <cell r="P950">
            <v>240</v>
          </cell>
          <cell r="Q950" t="str">
            <v>MULTI</v>
          </cell>
          <cell r="R950">
            <v>0</v>
          </cell>
          <cell r="S950">
            <v>239.69309999999999</v>
          </cell>
          <cell r="T950">
            <v>479.38619999999997</v>
          </cell>
          <cell r="U950">
            <v>2</v>
          </cell>
        </row>
        <row r="951">
          <cell r="A951" t="str">
            <v>FRN4.0E1E-4E</v>
          </cell>
          <cell r="B951" t="str">
            <v>GS091420</v>
          </cell>
          <cell r="C951">
            <v>3</v>
          </cell>
          <cell r="D951" t="str">
            <v>GI091757</v>
          </cell>
          <cell r="E951">
            <v>20090417</v>
          </cell>
          <cell r="F951" t="str">
            <v>4540</v>
          </cell>
          <cell r="G951" t="str">
            <v>PETER ELECTRONIC GMBH &amp; CO. KG</v>
          </cell>
          <cell r="H951" t="str">
            <v>STOCK SALES</v>
          </cell>
          <cell r="I951">
            <v>101</v>
          </cell>
          <cell r="J951" t="str">
            <v>Apr-2009</v>
          </cell>
          <cell r="K951" t="str">
            <v>Apr-2009</v>
          </cell>
          <cell r="L951" t="str">
            <v>GF</v>
          </cell>
          <cell r="M951" t="str">
            <v>INVERTER</v>
          </cell>
          <cell r="N951" t="str">
            <v>PCS</v>
          </cell>
          <cell r="O951">
            <v>108</v>
          </cell>
          <cell r="P951">
            <v>240</v>
          </cell>
          <cell r="Q951" t="str">
            <v>MULTI</v>
          </cell>
          <cell r="R951">
            <v>0</v>
          </cell>
          <cell r="S951">
            <v>239.69309999999999</v>
          </cell>
          <cell r="T951">
            <v>239.69309999999999</v>
          </cell>
          <cell r="U951">
            <v>1</v>
          </cell>
        </row>
        <row r="952">
          <cell r="A952" t="str">
            <v>FRN4.0E1E-4E</v>
          </cell>
          <cell r="B952" t="str">
            <v>GS091426</v>
          </cell>
          <cell r="C952">
            <v>1</v>
          </cell>
          <cell r="D952" t="str">
            <v>GI091770</v>
          </cell>
          <cell r="E952">
            <v>20090417</v>
          </cell>
          <cell r="F952" t="str">
            <v>4540</v>
          </cell>
          <cell r="G952" t="str">
            <v>PETER ELECTRONIC GMBH &amp; CO. KG</v>
          </cell>
          <cell r="H952" t="str">
            <v>STOCK SALES</v>
          </cell>
          <cell r="I952">
            <v>100</v>
          </cell>
          <cell r="J952" t="str">
            <v>Apr-2009</v>
          </cell>
          <cell r="K952" t="str">
            <v>Apr-2009</v>
          </cell>
          <cell r="L952" t="str">
            <v>GF</v>
          </cell>
          <cell r="M952" t="str">
            <v>INVERTER</v>
          </cell>
          <cell r="N952" t="str">
            <v>PCS</v>
          </cell>
          <cell r="O952">
            <v>108</v>
          </cell>
          <cell r="P952">
            <v>240</v>
          </cell>
          <cell r="Q952" t="str">
            <v>MULTI</v>
          </cell>
          <cell r="R952">
            <v>0</v>
          </cell>
          <cell r="S952">
            <v>239.69309999999999</v>
          </cell>
          <cell r="T952">
            <v>239.69309999999999</v>
          </cell>
          <cell r="U952">
            <v>1</v>
          </cell>
        </row>
        <row r="953">
          <cell r="A953" t="str">
            <v>FRN4.0E1E-4E</v>
          </cell>
          <cell r="B953" t="str">
            <v>GS091436</v>
          </cell>
          <cell r="C953">
            <v>8</v>
          </cell>
          <cell r="D953" t="str">
            <v>GI091776</v>
          </cell>
          <cell r="E953">
            <v>20090420</v>
          </cell>
          <cell r="F953" t="str">
            <v>7950</v>
          </cell>
          <cell r="G953" t="str">
            <v>FUJI ELECTRIC FA EUROPE (CH) GMBH</v>
          </cell>
          <cell r="H953" t="str">
            <v>STOCK SALES</v>
          </cell>
          <cell r="I953">
            <v>92</v>
          </cell>
          <cell r="J953" t="str">
            <v>Apr-2009</v>
          </cell>
          <cell r="K953" t="str">
            <v>Apr-2009</v>
          </cell>
          <cell r="L953" t="str">
            <v>GF</v>
          </cell>
          <cell r="M953" t="str">
            <v>INVERTER</v>
          </cell>
          <cell r="N953" t="str">
            <v>PCS</v>
          </cell>
          <cell r="O953">
            <v>108</v>
          </cell>
          <cell r="P953">
            <v>240</v>
          </cell>
          <cell r="Q953" t="str">
            <v>MULTI</v>
          </cell>
          <cell r="R953">
            <v>0</v>
          </cell>
          <cell r="S953">
            <v>239.69309999999999</v>
          </cell>
          <cell r="T953">
            <v>1917.5447999999999</v>
          </cell>
          <cell r="U953">
            <v>8</v>
          </cell>
        </row>
        <row r="954">
          <cell r="A954" t="str">
            <v>FRN4.0E1E-4E</v>
          </cell>
          <cell r="B954" t="str">
            <v>GS091437</v>
          </cell>
          <cell r="C954">
            <v>3</v>
          </cell>
          <cell r="D954" t="str">
            <v>GI091777</v>
          </cell>
          <cell r="E954">
            <v>20090421</v>
          </cell>
          <cell r="F954" t="str">
            <v>7972</v>
          </cell>
          <cell r="G954" t="str">
            <v>T. WALTJEN ELEKTRO.TECHNIK.SERVICE</v>
          </cell>
          <cell r="H954" t="str">
            <v>STOCK SALES</v>
          </cell>
          <cell r="I954">
            <v>91</v>
          </cell>
          <cell r="J954" t="str">
            <v>Apr-2009</v>
          </cell>
          <cell r="K954" t="str">
            <v>Apr-2009</v>
          </cell>
          <cell r="L954" t="str">
            <v>GF</v>
          </cell>
          <cell r="M954" t="str">
            <v>INVERTER</v>
          </cell>
          <cell r="N954" t="str">
            <v>PCS</v>
          </cell>
          <cell r="O954">
            <v>108</v>
          </cell>
          <cell r="P954">
            <v>240</v>
          </cell>
          <cell r="Q954" t="str">
            <v>MULTI</v>
          </cell>
          <cell r="R954">
            <v>0</v>
          </cell>
          <cell r="S954">
            <v>239.69309999999999</v>
          </cell>
          <cell r="T954">
            <v>239.69309999999999</v>
          </cell>
          <cell r="U954">
            <v>1</v>
          </cell>
        </row>
        <row r="955">
          <cell r="A955" t="str">
            <v>FRN5.5E1E-4E</v>
          </cell>
          <cell r="B955" t="str">
            <v>GS091436</v>
          </cell>
          <cell r="C955">
            <v>9</v>
          </cell>
          <cell r="D955" t="str">
            <v>GI091776</v>
          </cell>
          <cell r="E955">
            <v>20090420</v>
          </cell>
          <cell r="F955" t="str">
            <v>7950</v>
          </cell>
          <cell r="G955" t="str">
            <v>FUJI ELECTRIC FA EUROPE (CH) GMBH</v>
          </cell>
          <cell r="H955" t="str">
            <v>STOCK SALES</v>
          </cell>
          <cell r="I955">
            <v>151</v>
          </cell>
          <cell r="J955" t="str">
            <v>Apr-2009</v>
          </cell>
          <cell r="K955" t="str">
            <v>Apr-2009</v>
          </cell>
          <cell r="L955" t="str">
            <v>GF</v>
          </cell>
          <cell r="M955" t="str">
            <v>INVERTER</v>
          </cell>
          <cell r="N955" t="str">
            <v>PCS</v>
          </cell>
          <cell r="O955">
            <v>155</v>
          </cell>
          <cell r="P955">
            <v>305</v>
          </cell>
          <cell r="Q955" t="str">
            <v>MULTI</v>
          </cell>
          <cell r="R955">
            <v>0</v>
          </cell>
          <cell r="S955">
            <v>304.53190000000001</v>
          </cell>
          <cell r="T955">
            <v>304.53190000000001</v>
          </cell>
          <cell r="U955">
            <v>1</v>
          </cell>
        </row>
        <row r="956">
          <cell r="A956" t="str">
            <v>FRN5.5E1E-4E</v>
          </cell>
          <cell r="B956" t="str">
            <v>GS091437</v>
          </cell>
          <cell r="C956">
            <v>2</v>
          </cell>
          <cell r="D956" t="str">
            <v>GI091777</v>
          </cell>
          <cell r="E956">
            <v>20090421</v>
          </cell>
          <cell r="F956" t="str">
            <v>7972</v>
          </cell>
          <cell r="G956" t="str">
            <v>T. WALTJEN ELEKTRO.TECHNIK.SERVICE</v>
          </cell>
          <cell r="H956" t="str">
            <v>STOCK SALES</v>
          </cell>
          <cell r="I956">
            <v>150</v>
          </cell>
          <cell r="J956" t="str">
            <v>Apr-2009</v>
          </cell>
          <cell r="K956" t="str">
            <v>Apr-2009</v>
          </cell>
          <cell r="L956" t="str">
            <v>GF</v>
          </cell>
          <cell r="M956" t="str">
            <v>INVERTER</v>
          </cell>
          <cell r="N956" t="str">
            <v>PCS</v>
          </cell>
          <cell r="O956">
            <v>155</v>
          </cell>
          <cell r="P956">
            <v>305</v>
          </cell>
          <cell r="Q956" t="str">
            <v>MULTI</v>
          </cell>
          <cell r="R956">
            <v>0</v>
          </cell>
          <cell r="S956">
            <v>304.53190000000001</v>
          </cell>
          <cell r="T956">
            <v>304.53190000000001</v>
          </cell>
          <cell r="U956">
            <v>1</v>
          </cell>
        </row>
        <row r="957">
          <cell r="A957" t="str">
            <v>FRN5.5E1E-4E</v>
          </cell>
          <cell r="B957" t="str">
            <v>GS091534</v>
          </cell>
          <cell r="C957">
            <v>6</v>
          </cell>
          <cell r="D957" t="str">
            <v>GI091940</v>
          </cell>
          <cell r="E957">
            <v>20090429</v>
          </cell>
          <cell r="F957" t="str">
            <v>4351</v>
          </cell>
          <cell r="G957" t="str">
            <v>ACTION CONTROL B.V.</v>
          </cell>
          <cell r="H957" t="str">
            <v>STOCK SALES</v>
          </cell>
          <cell r="I957">
            <v>149</v>
          </cell>
          <cell r="J957" t="str">
            <v>Apr-2009</v>
          </cell>
          <cell r="K957" t="str">
            <v>Apr-2009</v>
          </cell>
          <cell r="L957" t="str">
            <v>GF</v>
          </cell>
          <cell r="M957" t="str">
            <v>INVERTER</v>
          </cell>
          <cell r="N957" t="str">
            <v>PCS</v>
          </cell>
          <cell r="O957">
            <v>155</v>
          </cell>
          <cell r="P957">
            <v>305</v>
          </cell>
          <cell r="Q957" t="str">
            <v>MULTI</v>
          </cell>
          <cell r="R957">
            <v>0</v>
          </cell>
          <cell r="S957">
            <v>304.53190000000001</v>
          </cell>
          <cell r="T957">
            <v>304.53190000000001</v>
          </cell>
          <cell r="U957">
            <v>1</v>
          </cell>
        </row>
        <row r="958">
          <cell r="A958" t="str">
            <v>FRN5.5E1E-4E</v>
          </cell>
          <cell r="B958" t="str">
            <v>GS091527</v>
          </cell>
          <cell r="C958">
            <v>3</v>
          </cell>
          <cell r="D958" t="str">
            <v>GI091907</v>
          </cell>
          <cell r="E958">
            <v>20090429</v>
          </cell>
          <cell r="F958" t="str">
            <v>4080</v>
          </cell>
          <cell r="G958" t="str">
            <v>SIDE SERVICIO INDUSTRIAL DE ELECTRONICA SA</v>
          </cell>
          <cell r="H958" t="str">
            <v>STOCK SALES</v>
          </cell>
          <cell r="I958">
            <v>147</v>
          </cell>
          <cell r="J958" t="str">
            <v>Apr-2009</v>
          </cell>
          <cell r="K958" t="str">
            <v>Apr-2009</v>
          </cell>
          <cell r="L958" t="str">
            <v>GF</v>
          </cell>
          <cell r="M958" t="str">
            <v>INVERTER</v>
          </cell>
          <cell r="N958" t="str">
            <v>PCS</v>
          </cell>
          <cell r="O958">
            <v>155</v>
          </cell>
          <cell r="P958">
            <v>305</v>
          </cell>
          <cell r="Q958" t="str">
            <v>MULTI</v>
          </cell>
          <cell r="R958">
            <v>0</v>
          </cell>
          <cell r="S958">
            <v>304.53190000000001</v>
          </cell>
          <cell r="T958">
            <v>609.06380000000001</v>
          </cell>
          <cell r="U958">
            <v>2</v>
          </cell>
        </row>
        <row r="959">
          <cell r="A959" t="str">
            <v>FRN5.5E1S-2J</v>
          </cell>
          <cell r="B959" t="str">
            <v>GS091363</v>
          </cell>
          <cell r="C959">
            <v>7</v>
          </cell>
          <cell r="D959" t="str">
            <v>GI091694</v>
          </cell>
          <cell r="E959">
            <v>20090415</v>
          </cell>
          <cell r="F959" t="str">
            <v>1301</v>
          </cell>
          <cell r="G959" t="str">
            <v>MVR - MOTORI, VENTILATORI, RIDUTTORI S.R.L.</v>
          </cell>
          <cell r="H959" t="str">
            <v>STOCK SALES</v>
          </cell>
          <cell r="I959">
            <v>66</v>
          </cell>
          <cell r="J959" t="str">
            <v>Apr-2009</v>
          </cell>
          <cell r="K959" t="str">
            <v>Apr-2009</v>
          </cell>
          <cell r="L959" t="str">
            <v>GF</v>
          </cell>
          <cell r="M959" t="str">
            <v>INVERTER</v>
          </cell>
          <cell r="N959" t="str">
            <v>PCS</v>
          </cell>
          <cell r="O959">
            <v>69</v>
          </cell>
          <cell r="P959">
            <v>276</v>
          </cell>
          <cell r="Q959" t="str">
            <v>MULTI</v>
          </cell>
          <cell r="R959">
            <v>0</v>
          </cell>
          <cell r="S959">
            <v>276.10180000000003</v>
          </cell>
          <cell r="T959">
            <v>828.30540000000008</v>
          </cell>
          <cell r="U959">
            <v>3</v>
          </cell>
        </row>
        <row r="960">
          <cell r="A960" t="str">
            <v>FRN5.5E1S-4E</v>
          </cell>
          <cell r="B960" t="str">
            <v>GS091329</v>
          </cell>
          <cell r="C960">
            <v>2</v>
          </cell>
          <cell r="D960" t="str">
            <v>GI091652</v>
          </cell>
          <cell r="E960">
            <v>20090408</v>
          </cell>
          <cell r="F960" t="str">
            <v>7760</v>
          </cell>
          <cell r="G960" t="str">
            <v>BIMEX SRL</v>
          </cell>
          <cell r="H960" t="str">
            <v>STOCK SALES</v>
          </cell>
          <cell r="I960">
            <v>460</v>
          </cell>
          <cell r="J960" t="str">
            <v>Apr-2009</v>
          </cell>
          <cell r="K960" t="str">
            <v>Apr-2009</v>
          </cell>
          <cell r="L960" t="str">
            <v>GF</v>
          </cell>
          <cell r="M960" t="str">
            <v>INVERTER</v>
          </cell>
          <cell r="N960" t="str">
            <v>PCS</v>
          </cell>
          <cell r="O960">
            <v>461</v>
          </cell>
          <cell r="P960">
            <v>291</v>
          </cell>
          <cell r="Q960" t="str">
            <v>MULTI</v>
          </cell>
          <cell r="R960">
            <v>0</v>
          </cell>
          <cell r="S960">
            <v>291.0598</v>
          </cell>
          <cell r="T960">
            <v>291.0598</v>
          </cell>
          <cell r="U960">
            <v>1</v>
          </cell>
        </row>
        <row r="961">
          <cell r="A961" t="str">
            <v>FRN5.5E1S-4E</v>
          </cell>
          <cell r="B961" t="str">
            <v>GS091320</v>
          </cell>
          <cell r="C961">
            <v>6</v>
          </cell>
          <cell r="D961" t="str">
            <v>GI091706</v>
          </cell>
          <cell r="E961">
            <v>20090415</v>
          </cell>
          <cell r="F961" t="str">
            <v>7934</v>
          </cell>
          <cell r="G961" t="str">
            <v>PAUL MASCHINENFABRIK GMBH</v>
          </cell>
          <cell r="H961" t="str">
            <v>STOCK SALES</v>
          </cell>
          <cell r="I961">
            <v>458</v>
          </cell>
          <cell r="J961" t="str">
            <v>Apr-2009</v>
          </cell>
          <cell r="K961" t="str">
            <v>Apr-2009</v>
          </cell>
          <cell r="L961" t="str">
            <v>GF</v>
          </cell>
          <cell r="M961" t="str">
            <v>INVERTER</v>
          </cell>
          <cell r="N961" t="str">
            <v>PCS</v>
          </cell>
          <cell r="O961">
            <v>461</v>
          </cell>
          <cell r="P961">
            <v>291</v>
          </cell>
          <cell r="Q961" t="str">
            <v>MULTI</v>
          </cell>
          <cell r="R961">
            <v>0</v>
          </cell>
          <cell r="S961">
            <v>291.0598</v>
          </cell>
          <cell r="T961">
            <v>582.11959999999999</v>
          </cell>
          <cell r="U961">
            <v>2</v>
          </cell>
        </row>
        <row r="962">
          <cell r="A962" t="str">
            <v>FRN5.5E1S-4E</v>
          </cell>
          <cell r="B962" t="str">
            <v>GS091457</v>
          </cell>
          <cell r="C962">
            <v>6</v>
          </cell>
          <cell r="D962" t="str">
            <v>GI091808</v>
          </cell>
          <cell r="E962">
            <v>20090421</v>
          </cell>
          <cell r="F962" t="str">
            <v>7950</v>
          </cell>
          <cell r="G962" t="str">
            <v>FUJI ELECTRIC FA EUROPE (CH) GMBH</v>
          </cell>
          <cell r="H962" t="str">
            <v>STOCK SALES</v>
          </cell>
          <cell r="I962">
            <v>457</v>
          </cell>
          <cell r="J962" t="str">
            <v>Apr-2009</v>
          </cell>
          <cell r="K962" t="str">
            <v>Apr-2009</v>
          </cell>
          <cell r="L962" t="str">
            <v>GF</v>
          </cell>
          <cell r="M962" t="str">
            <v>INVERTER</v>
          </cell>
          <cell r="N962" t="str">
            <v>PCS</v>
          </cell>
          <cell r="O962">
            <v>461</v>
          </cell>
          <cell r="P962">
            <v>291</v>
          </cell>
          <cell r="Q962" t="str">
            <v>MULTI</v>
          </cell>
          <cell r="R962">
            <v>0</v>
          </cell>
          <cell r="S962">
            <v>291.0598</v>
          </cell>
          <cell r="T962">
            <v>291.0598</v>
          </cell>
          <cell r="U962">
            <v>1</v>
          </cell>
        </row>
        <row r="963">
          <cell r="A963" t="str">
            <v>FRN5.5E1S-4E</v>
          </cell>
          <cell r="B963" t="str">
            <v>GS091449</v>
          </cell>
          <cell r="C963">
            <v>4</v>
          </cell>
          <cell r="D963" t="str">
            <v>GI091798</v>
          </cell>
          <cell r="E963">
            <v>20090421</v>
          </cell>
          <cell r="F963" t="str">
            <v>4080</v>
          </cell>
          <cell r="G963" t="str">
            <v>SIDE SERVICIO INDUSTRIAL DE ELECTRONICA SA</v>
          </cell>
          <cell r="H963" t="str">
            <v>STOCK SALES</v>
          </cell>
          <cell r="I963">
            <v>454</v>
          </cell>
          <cell r="J963" t="str">
            <v>Apr-2009</v>
          </cell>
          <cell r="K963" t="str">
            <v>Apr-2009</v>
          </cell>
          <cell r="L963" t="str">
            <v>GF</v>
          </cell>
          <cell r="M963" t="str">
            <v>INVERTER</v>
          </cell>
          <cell r="N963" t="str">
            <v>PCS</v>
          </cell>
          <cell r="O963">
            <v>461</v>
          </cell>
          <cell r="P963">
            <v>291</v>
          </cell>
          <cell r="Q963" t="str">
            <v>MULTI</v>
          </cell>
          <cell r="R963">
            <v>0</v>
          </cell>
          <cell r="S963">
            <v>291.0598</v>
          </cell>
          <cell r="T963">
            <v>873.17939999999999</v>
          </cell>
          <cell r="U963">
            <v>3</v>
          </cell>
        </row>
        <row r="964">
          <cell r="A964" t="str">
            <v>FRN5.5E1S-4LM</v>
          </cell>
          <cell r="B964" t="str">
            <v>GS090784</v>
          </cell>
          <cell r="C964">
            <v>2</v>
          </cell>
          <cell r="D964" t="str">
            <v>GI091448</v>
          </cell>
          <cell r="E964">
            <v>20090410</v>
          </cell>
          <cell r="F964" t="str">
            <v>4032</v>
          </cell>
          <cell r="G964" t="str">
            <v>MCCGROUP COMPLEX</v>
          </cell>
          <cell r="H964" t="str">
            <v>STOCK SALES</v>
          </cell>
          <cell r="I964">
            <v>401</v>
          </cell>
          <cell r="J964" t="str">
            <v>Apr-2009</v>
          </cell>
          <cell r="K964" t="str">
            <v>Apr-2009</v>
          </cell>
          <cell r="L964" t="str">
            <v>GF</v>
          </cell>
          <cell r="M964" t="str">
            <v>INVERTER</v>
          </cell>
          <cell r="N964" t="str">
            <v>PCS</v>
          </cell>
          <cell r="O964">
            <v>402</v>
          </cell>
          <cell r="P964">
            <v>271</v>
          </cell>
          <cell r="Q964" t="str">
            <v>MULTI</v>
          </cell>
          <cell r="R964">
            <v>0</v>
          </cell>
          <cell r="S964">
            <v>270.87240000000003</v>
          </cell>
          <cell r="T964">
            <v>270.87240000000003</v>
          </cell>
          <cell r="U964">
            <v>1</v>
          </cell>
        </row>
        <row r="965">
          <cell r="A965" t="str">
            <v>FRN5.5E1S-4LM</v>
          </cell>
          <cell r="B965" t="str">
            <v>GS091425</v>
          </cell>
          <cell r="C965">
            <v>2</v>
          </cell>
          <cell r="D965" t="str">
            <v>GI091769</v>
          </cell>
          <cell r="E965">
            <v>20090420</v>
          </cell>
          <cell r="F965" t="str">
            <v>7489</v>
          </cell>
          <cell r="G965" t="str">
            <v>ALPHA MOTION S. A.</v>
          </cell>
          <cell r="H965" t="str">
            <v>STOCK SALES</v>
          </cell>
          <cell r="I965">
            <v>391</v>
          </cell>
          <cell r="J965" t="str">
            <v>Apr-2009</v>
          </cell>
          <cell r="K965" t="str">
            <v>Apr-2009</v>
          </cell>
          <cell r="L965" t="str">
            <v>GF</v>
          </cell>
          <cell r="M965" t="str">
            <v>INVERTER</v>
          </cell>
          <cell r="N965" t="str">
            <v>PCS</v>
          </cell>
          <cell r="O965">
            <v>402</v>
          </cell>
          <cell r="P965">
            <v>271</v>
          </cell>
          <cell r="Q965" t="str">
            <v>MULTI</v>
          </cell>
          <cell r="R965">
            <v>0</v>
          </cell>
          <cell r="S965">
            <v>270.87240000000003</v>
          </cell>
          <cell r="T965">
            <v>2708.7240000000002</v>
          </cell>
          <cell r="U965">
            <v>10</v>
          </cell>
        </row>
        <row r="966">
          <cell r="A966" t="str">
            <v>FRN5.5E1S-4LM</v>
          </cell>
          <cell r="B966" t="str">
            <v>GS091441</v>
          </cell>
          <cell r="C966">
            <v>1</v>
          </cell>
          <cell r="D966" t="str">
            <v>GI091802</v>
          </cell>
          <cell r="E966">
            <v>20090421</v>
          </cell>
          <cell r="F966" t="str">
            <v>7772</v>
          </cell>
          <cell r="G966" t="str">
            <v>SELE, S.R.L.</v>
          </cell>
          <cell r="H966" t="str">
            <v>STOCK SALES</v>
          </cell>
          <cell r="I966">
            <v>388</v>
          </cell>
          <cell r="J966" t="str">
            <v>Apr-2009</v>
          </cell>
          <cell r="K966" t="str">
            <v>Apr-2009</v>
          </cell>
          <cell r="L966" t="str">
            <v>GF</v>
          </cell>
          <cell r="M966" t="str">
            <v>INVERTER</v>
          </cell>
          <cell r="N966" t="str">
            <v>PCS</v>
          </cell>
          <cell r="O966">
            <v>402</v>
          </cell>
          <cell r="P966">
            <v>271</v>
          </cell>
          <cell r="Q966" t="str">
            <v>MULTI</v>
          </cell>
          <cell r="R966">
            <v>0</v>
          </cell>
          <cell r="S966">
            <v>270.87240000000003</v>
          </cell>
          <cell r="T966">
            <v>812.61720000000014</v>
          </cell>
          <cell r="U966">
            <v>3</v>
          </cell>
        </row>
        <row r="967">
          <cell r="A967" t="str">
            <v>FRN5.5E1S-4LM</v>
          </cell>
          <cell r="B967" t="str">
            <v>GS091480</v>
          </cell>
          <cell r="C967">
            <v>1</v>
          </cell>
          <cell r="D967" t="str">
            <v>GI091887</v>
          </cell>
          <cell r="E967">
            <v>20090427</v>
          </cell>
          <cell r="F967" t="str">
            <v>7869</v>
          </cell>
          <cell r="G967" t="str">
            <v>SQUASC S.R.L</v>
          </cell>
          <cell r="H967" t="str">
            <v>STOCK SALES</v>
          </cell>
          <cell r="I967">
            <v>368</v>
          </cell>
          <cell r="J967" t="str">
            <v>Apr-2009</v>
          </cell>
          <cell r="K967" t="str">
            <v>Apr-2009</v>
          </cell>
          <cell r="L967" t="str">
            <v>GF</v>
          </cell>
          <cell r="M967" t="str">
            <v>INVERTER</v>
          </cell>
          <cell r="N967" t="str">
            <v>PCS</v>
          </cell>
          <cell r="O967">
            <v>402</v>
          </cell>
          <cell r="P967">
            <v>271</v>
          </cell>
          <cell r="Q967" t="str">
            <v>MULTI</v>
          </cell>
          <cell r="R967">
            <v>0</v>
          </cell>
          <cell r="S967">
            <v>270.87240000000003</v>
          </cell>
          <cell r="T967">
            <v>5417.4480000000003</v>
          </cell>
          <cell r="U967">
            <v>20</v>
          </cell>
        </row>
        <row r="968">
          <cell r="A968" t="str">
            <v>FRN5.5E1S-4LM</v>
          </cell>
          <cell r="B968" t="str">
            <v>GS091501</v>
          </cell>
          <cell r="C968">
            <v>3</v>
          </cell>
          <cell r="D968" t="str">
            <v>GI091886</v>
          </cell>
          <cell r="E968">
            <v>20090428</v>
          </cell>
          <cell r="F968" t="str">
            <v>7489</v>
          </cell>
          <cell r="G968" t="str">
            <v>ALPHA MOTION S. A.</v>
          </cell>
          <cell r="H968" t="str">
            <v>STOCK SALES</v>
          </cell>
          <cell r="I968">
            <v>358</v>
          </cell>
          <cell r="J968" t="str">
            <v>Apr-2009</v>
          </cell>
          <cell r="K968" t="str">
            <v>Apr-2009</v>
          </cell>
          <cell r="L968" t="str">
            <v>GF</v>
          </cell>
          <cell r="M968" t="str">
            <v>INVERTER</v>
          </cell>
          <cell r="N968" t="str">
            <v>PCS</v>
          </cell>
          <cell r="O968">
            <v>402</v>
          </cell>
          <cell r="P968">
            <v>271</v>
          </cell>
          <cell r="Q968" t="str">
            <v>MULTI</v>
          </cell>
          <cell r="R968">
            <v>0</v>
          </cell>
          <cell r="S968">
            <v>270.87240000000003</v>
          </cell>
          <cell r="T968">
            <v>2708.7240000000002</v>
          </cell>
          <cell r="U968">
            <v>10</v>
          </cell>
        </row>
        <row r="969">
          <cell r="A969" t="str">
            <v>BRLE-40/3000</v>
          </cell>
          <cell r="B969" t="str">
            <v>GS091281</v>
          </cell>
          <cell r="C969">
            <v>6</v>
          </cell>
          <cell r="D969" t="str">
            <v>GI091576</v>
          </cell>
          <cell r="E969">
            <v>20090406</v>
          </cell>
          <cell r="F969" t="str">
            <v>7489</v>
          </cell>
          <cell r="G969" t="str">
            <v>ALPHA MOTION S. A.</v>
          </cell>
          <cell r="H969" t="str">
            <v>STOCK SALES</v>
          </cell>
          <cell r="I969">
            <v>19</v>
          </cell>
          <cell r="J969" t="str">
            <v>Apr-2009</v>
          </cell>
          <cell r="K969" t="str">
            <v>Apr-2009</v>
          </cell>
          <cell r="L969" t="str">
            <v>GF</v>
          </cell>
          <cell r="M969" t="str">
            <v>INVERTER</v>
          </cell>
          <cell r="N969" t="str">
            <v>PCS</v>
          </cell>
          <cell r="O969">
            <v>25</v>
          </cell>
          <cell r="P969">
            <v>71</v>
          </cell>
          <cell r="Q969" t="str">
            <v>NON FUJI ALL</v>
          </cell>
          <cell r="R969">
            <v>0</v>
          </cell>
          <cell r="S969">
            <v>71.09</v>
          </cell>
          <cell r="T969">
            <v>426.54</v>
          </cell>
          <cell r="U969">
            <v>6</v>
          </cell>
        </row>
        <row r="970">
          <cell r="A970" t="str">
            <v>BRLE-60/1000</v>
          </cell>
          <cell r="B970" t="str">
            <v>GS091519</v>
          </cell>
          <cell r="C970">
            <v>1</v>
          </cell>
          <cell r="D970" t="str">
            <v>GI091898</v>
          </cell>
          <cell r="E970">
            <v>20090428</v>
          </cell>
          <cell r="F970" t="str">
            <v>4007</v>
          </cell>
          <cell r="G970" t="str">
            <v>VOEM SRL</v>
          </cell>
          <cell r="H970" t="str">
            <v>STOCK SALES</v>
          </cell>
          <cell r="I970">
            <v>6</v>
          </cell>
          <cell r="J970" t="str">
            <v>Apr-2009</v>
          </cell>
          <cell r="K970" t="str">
            <v>Apr-2009</v>
          </cell>
          <cell r="L970" t="str">
            <v>GF</v>
          </cell>
          <cell r="M970" t="str">
            <v>INVERTER</v>
          </cell>
          <cell r="N970" t="str">
            <v>PCS</v>
          </cell>
          <cell r="O970">
            <v>8</v>
          </cell>
          <cell r="P970">
            <v>32</v>
          </cell>
          <cell r="Q970" t="str">
            <v>NON FUJI ALL</v>
          </cell>
          <cell r="R970">
            <v>0</v>
          </cell>
          <cell r="S970">
            <v>32.15</v>
          </cell>
          <cell r="T970">
            <v>64.3</v>
          </cell>
          <cell r="U970">
            <v>2</v>
          </cell>
        </row>
        <row r="971">
          <cell r="A971" t="str">
            <v>BRLE-80/600</v>
          </cell>
          <cell r="B971" t="str">
            <v>GS091129</v>
          </cell>
          <cell r="C971">
            <v>9</v>
          </cell>
          <cell r="D971" t="str">
            <v>GI091873</v>
          </cell>
          <cell r="E971">
            <v>20090427</v>
          </cell>
          <cell r="F971" t="str">
            <v>7489</v>
          </cell>
          <cell r="G971" t="str">
            <v>ALPHA MOTION S. A.</v>
          </cell>
          <cell r="H971" t="str">
            <v>STOCK SALES</v>
          </cell>
          <cell r="I971">
            <v>38</v>
          </cell>
          <cell r="J971" t="str">
            <v>Apr-2009</v>
          </cell>
          <cell r="K971" t="str">
            <v>Apr-2009</v>
          </cell>
          <cell r="L971" t="str">
            <v>GF</v>
          </cell>
          <cell r="M971" t="str">
            <v>INVERTER</v>
          </cell>
          <cell r="N971" t="str">
            <v>PCS</v>
          </cell>
          <cell r="O971">
            <v>0</v>
          </cell>
          <cell r="P971">
            <v>27</v>
          </cell>
          <cell r="Q971" t="str">
            <v>NON FUJI ALL</v>
          </cell>
          <cell r="R971">
            <v>0</v>
          </cell>
          <cell r="S971">
            <v>27.23</v>
          </cell>
          <cell r="T971">
            <v>54.46</v>
          </cell>
          <cell r="U971">
            <v>2</v>
          </cell>
        </row>
        <row r="972">
          <cell r="A972" t="str">
            <v>CAB WSC-D26P03</v>
          </cell>
          <cell r="B972" t="str">
            <v>GS090978</v>
          </cell>
          <cell r="C972">
            <v>11</v>
          </cell>
          <cell r="D972" t="str">
            <v>GI091670</v>
          </cell>
          <cell r="E972">
            <v>20090410</v>
          </cell>
          <cell r="F972" t="str">
            <v>7950</v>
          </cell>
          <cell r="G972" t="str">
            <v>FUJI ELECTRIC FA EUROPE (CH) GMBH</v>
          </cell>
          <cell r="H972" t="str">
            <v>STOCK SALES</v>
          </cell>
          <cell r="I972">
            <v>28</v>
          </cell>
          <cell r="J972" t="str">
            <v>Apr-2009</v>
          </cell>
          <cell r="K972" t="str">
            <v>Apr-2009</v>
          </cell>
          <cell r="L972" t="str">
            <v>GF</v>
          </cell>
          <cell r="M972" t="str">
            <v>INVERTER</v>
          </cell>
          <cell r="N972" t="str">
            <v>PCS</v>
          </cell>
          <cell r="O972">
            <v>5</v>
          </cell>
          <cell r="P972">
            <v>31</v>
          </cell>
          <cell r="Q972" t="str">
            <v>NON FUJI ALL</v>
          </cell>
          <cell r="R972">
            <v>0</v>
          </cell>
          <cell r="S972">
            <v>30.99</v>
          </cell>
          <cell r="T972">
            <v>61.98</v>
          </cell>
          <cell r="U972">
            <v>2</v>
          </cell>
        </row>
        <row r="973">
          <cell r="A973" t="str">
            <v>CAB WSC-D26P03</v>
          </cell>
          <cell r="B973" t="str">
            <v>GS091273</v>
          </cell>
          <cell r="C973">
            <v>7</v>
          </cell>
          <cell r="D973" t="str">
            <v>GI091691</v>
          </cell>
          <cell r="E973">
            <v>20090415</v>
          </cell>
          <cell r="F973" t="str">
            <v>7552</v>
          </cell>
          <cell r="G973" t="str">
            <v>AKEEL INDUSTRIAL ELECTRIC CO.</v>
          </cell>
          <cell r="H973" t="str">
            <v>STOCK SALES</v>
          </cell>
          <cell r="I973">
            <v>5</v>
          </cell>
          <cell r="J973" t="str">
            <v>Apr-2009</v>
          </cell>
          <cell r="K973" t="str">
            <v>Apr-2009</v>
          </cell>
          <cell r="L973" t="str">
            <v>GF</v>
          </cell>
          <cell r="M973" t="str">
            <v>INVERTER</v>
          </cell>
          <cell r="N973" t="str">
            <v>PCS</v>
          </cell>
          <cell r="O973">
            <v>5</v>
          </cell>
          <cell r="P973">
            <v>31</v>
          </cell>
          <cell r="Q973" t="str">
            <v>NON FUJI ALL</v>
          </cell>
          <cell r="R973">
            <v>0</v>
          </cell>
          <cell r="S973">
            <v>30.99</v>
          </cell>
          <cell r="T973">
            <v>712.77</v>
          </cell>
          <cell r="U973">
            <v>23</v>
          </cell>
        </row>
        <row r="974">
          <cell r="A974" t="str">
            <v>EFL-0.75G11-4</v>
          </cell>
          <cell r="B974" t="str">
            <v>GS091283</v>
          </cell>
          <cell r="C974">
            <v>3</v>
          </cell>
          <cell r="D974" t="str">
            <v>GI091578</v>
          </cell>
          <cell r="E974">
            <v>20090406</v>
          </cell>
          <cell r="F974" t="str">
            <v>7274</v>
          </cell>
          <cell r="G974" t="str">
            <v>SAM GMBH</v>
          </cell>
          <cell r="H974" t="str">
            <v>STOCK SALES</v>
          </cell>
          <cell r="I974">
            <v>87</v>
          </cell>
          <cell r="J974" t="str">
            <v>Apr-2009</v>
          </cell>
          <cell r="K974" t="str">
            <v>Apr-2009</v>
          </cell>
          <cell r="L974" t="str">
            <v>GF</v>
          </cell>
          <cell r="M974" t="str">
            <v>INVERTER</v>
          </cell>
          <cell r="N974" t="str">
            <v>PCS</v>
          </cell>
          <cell r="O974">
            <v>86</v>
          </cell>
          <cell r="P974">
            <v>25</v>
          </cell>
          <cell r="Q974" t="str">
            <v>NON FUJI ALL</v>
          </cell>
          <cell r="R974">
            <v>0</v>
          </cell>
          <cell r="S974">
            <v>24.7866</v>
          </cell>
          <cell r="T974">
            <v>24.7866</v>
          </cell>
          <cell r="U974">
            <v>1</v>
          </cell>
        </row>
        <row r="975">
          <cell r="A975" t="str">
            <v>EFL-0.75G11-4</v>
          </cell>
          <cell r="B975" t="str">
            <v>GS091398</v>
          </cell>
          <cell r="C975">
            <v>3</v>
          </cell>
          <cell r="D975" t="str">
            <v>GI091755</v>
          </cell>
          <cell r="E975">
            <v>20090417</v>
          </cell>
          <cell r="F975" t="str">
            <v>7095</v>
          </cell>
          <cell r="G975" t="str">
            <v>FUJI ELECTRIC FRANCE S.A.</v>
          </cell>
          <cell r="H975" t="str">
            <v>STOCK SALES</v>
          </cell>
          <cell r="I975">
            <v>86</v>
          </cell>
          <cell r="J975" t="str">
            <v>Apr-2009</v>
          </cell>
          <cell r="K975" t="str">
            <v>Apr-2009</v>
          </cell>
          <cell r="L975" t="str">
            <v>GF</v>
          </cell>
          <cell r="M975" t="str">
            <v>INVERTER</v>
          </cell>
          <cell r="N975" t="str">
            <v>PCS</v>
          </cell>
          <cell r="O975">
            <v>86</v>
          </cell>
          <cell r="P975">
            <v>25</v>
          </cell>
          <cell r="Q975" t="str">
            <v>NON FUJI ALL</v>
          </cell>
          <cell r="R975">
            <v>0</v>
          </cell>
          <cell r="S975">
            <v>24.7866</v>
          </cell>
          <cell r="T975">
            <v>24.7866</v>
          </cell>
          <cell r="U975">
            <v>1</v>
          </cell>
        </row>
        <row r="976">
          <cell r="A976" t="str">
            <v>EFL-1.5C11-7</v>
          </cell>
          <cell r="B976" t="str">
            <v>GS090669</v>
          </cell>
          <cell r="C976">
            <v>1</v>
          </cell>
          <cell r="D976" t="str">
            <v>GI091511</v>
          </cell>
          <cell r="E976">
            <v>20090401</v>
          </cell>
          <cell r="F976" t="str">
            <v>4450</v>
          </cell>
          <cell r="G976" t="str">
            <v>FUJI ELECTRIC FA SUCURSAL EN ESPA?A</v>
          </cell>
          <cell r="H976" t="str">
            <v>STOCK SALES</v>
          </cell>
          <cell r="I976">
            <v>4</v>
          </cell>
          <cell r="J976" t="str">
            <v>Apr-2009</v>
          </cell>
          <cell r="K976" t="str">
            <v>Apr-2009</v>
          </cell>
          <cell r="L976" t="str">
            <v>GF</v>
          </cell>
          <cell r="M976" t="str">
            <v>INVERTER</v>
          </cell>
          <cell r="N976" t="str">
            <v>PCS</v>
          </cell>
          <cell r="O976">
            <v>23</v>
          </cell>
          <cell r="P976">
            <v>14</v>
          </cell>
          <cell r="Q976" t="str">
            <v>NON FUJI ALL</v>
          </cell>
          <cell r="R976">
            <v>0</v>
          </cell>
          <cell r="S976">
            <v>13.8605</v>
          </cell>
          <cell r="T976">
            <v>263.34949999999998</v>
          </cell>
          <cell r="U976">
            <v>19</v>
          </cell>
        </row>
        <row r="977">
          <cell r="A977" t="str">
            <v>EFL-22G11-4</v>
          </cell>
          <cell r="B977" t="str">
            <v>GS091218</v>
          </cell>
          <cell r="C977">
            <v>8</v>
          </cell>
          <cell r="D977" t="str">
            <v>GI091541</v>
          </cell>
          <cell r="E977">
            <v>20090402</v>
          </cell>
          <cell r="F977" t="str">
            <v>7489</v>
          </cell>
          <cell r="G977" t="str">
            <v>ALPHA MOTION S. A.</v>
          </cell>
          <cell r="H977" t="str">
            <v>STOCK SALES</v>
          </cell>
          <cell r="I977">
            <v>54</v>
          </cell>
          <cell r="J977" t="str">
            <v>Apr-2009</v>
          </cell>
          <cell r="K977" t="str">
            <v>Apr-2009</v>
          </cell>
          <cell r="L977" t="str">
            <v>GF</v>
          </cell>
          <cell r="M977" t="str">
            <v>INVERTER</v>
          </cell>
          <cell r="N977" t="str">
            <v>PCS</v>
          </cell>
          <cell r="O977">
            <v>56</v>
          </cell>
          <cell r="P977">
            <v>62</v>
          </cell>
          <cell r="Q977" t="str">
            <v>NON FUJI ALL</v>
          </cell>
          <cell r="R977">
            <v>0</v>
          </cell>
          <cell r="S977">
            <v>62.263199999999998</v>
          </cell>
          <cell r="T977">
            <v>124.5264</v>
          </cell>
          <cell r="U977">
            <v>2</v>
          </cell>
        </row>
        <row r="978">
          <cell r="A978" t="str">
            <v>RF3180-F11</v>
          </cell>
          <cell r="B978" t="str">
            <v>GS091276</v>
          </cell>
          <cell r="C978">
            <v>3</v>
          </cell>
          <cell r="D978" t="str">
            <v>GI091572</v>
          </cell>
          <cell r="E978">
            <v>20090403</v>
          </cell>
          <cell r="F978" t="str">
            <v>7097</v>
          </cell>
          <cell r="G978" t="str">
            <v>ATB BENELUX B.V.</v>
          </cell>
          <cell r="H978" t="str">
            <v>STOCK SALES</v>
          </cell>
          <cell r="I978">
            <v>13</v>
          </cell>
          <cell r="J978" t="str">
            <v>Apr-2009</v>
          </cell>
          <cell r="K978" t="str">
            <v>Apr-2009</v>
          </cell>
          <cell r="L978" t="str">
            <v>GF</v>
          </cell>
          <cell r="M978" t="str">
            <v>INVERTER</v>
          </cell>
          <cell r="N978" t="str">
            <v>PCS</v>
          </cell>
          <cell r="O978">
            <v>17</v>
          </cell>
          <cell r="P978">
            <v>154</v>
          </cell>
          <cell r="Q978" t="str">
            <v>NON FUJI ALL</v>
          </cell>
          <cell r="R978">
            <v>0</v>
          </cell>
          <cell r="S978">
            <v>153.5077</v>
          </cell>
          <cell r="T978">
            <v>614.0308</v>
          </cell>
          <cell r="U978">
            <v>4</v>
          </cell>
        </row>
        <row r="979">
          <cell r="A979" t="str">
            <v>RF3180-F11</v>
          </cell>
          <cell r="B979" t="str">
            <v>GS091096</v>
          </cell>
          <cell r="C979">
            <v>1</v>
          </cell>
          <cell r="D979" t="str">
            <v>GI091591</v>
          </cell>
          <cell r="E979">
            <v>20090407</v>
          </cell>
          <cell r="F979" t="str">
            <v>7616</v>
          </cell>
          <cell r="G979" t="str">
            <v>FUJI ELECTRIC FA KOREA CO., LTD.</v>
          </cell>
          <cell r="H979" t="str">
            <v>STOCK SALES</v>
          </cell>
          <cell r="I979">
            <v>11</v>
          </cell>
          <cell r="J979" t="str">
            <v>Apr-2009</v>
          </cell>
          <cell r="K979" t="str">
            <v>Apr-2009</v>
          </cell>
          <cell r="L979" t="str">
            <v>GF</v>
          </cell>
          <cell r="M979" t="str">
            <v>INVERTER</v>
          </cell>
          <cell r="N979" t="str">
            <v>PCS</v>
          </cell>
          <cell r="O979">
            <v>17</v>
          </cell>
          <cell r="P979">
            <v>154</v>
          </cell>
          <cell r="Q979" t="str">
            <v>NON FUJI ALL</v>
          </cell>
          <cell r="R979">
            <v>0</v>
          </cell>
          <cell r="S979">
            <v>153.5077</v>
          </cell>
          <cell r="T979">
            <v>307.0154</v>
          </cell>
          <cell r="U979">
            <v>2</v>
          </cell>
        </row>
        <row r="980">
          <cell r="A980" t="str">
            <v>RF3180-F11</v>
          </cell>
          <cell r="B980" t="str">
            <v>GS091317</v>
          </cell>
          <cell r="C980">
            <v>3</v>
          </cell>
          <cell r="D980" t="str">
            <v>GI091638</v>
          </cell>
          <cell r="E980">
            <v>20090408</v>
          </cell>
          <cell r="F980" t="str">
            <v>4540</v>
          </cell>
          <cell r="G980" t="str">
            <v>PETER ELECTRONIC GMBH &amp; CO. KG</v>
          </cell>
          <cell r="H980" t="str">
            <v>STOCK SALES</v>
          </cell>
          <cell r="I980">
            <v>10</v>
          </cell>
          <cell r="J980" t="str">
            <v>Apr-2009</v>
          </cell>
          <cell r="K980" t="str">
            <v>Apr-2009</v>
          </cell>
          <cell r="L980" t="str">
            <v>GF</v>
          </cell>
          <cell r="M980" t="str">
            <v>INVERTER</v>
          </cell>
          <cell r="N980" t="str">
            <v>PCS</v>
          </cell>
          <cell r="O980">
            <v>17</v>
          </cell>
          <cell r="P980">
            <v>154</v>
          </cell>
          <cell r="Q980" t="str">
            <v>NON FUJI ALL</v>
          </cell>
          <cell r="R980">
            <v>0</v>
          </cell>
          <cell r="S980">
            <v>153.5077</v>
          </cell>
          <cell r="T980">
            <v>153.5077</v>
          </cell>
          <cell r="U980">
            <v>1</v>
          </cell>
        </row>
        <row r="981">
          <cell r="A981" t="str">
            <v>RF3180-F11</v>
          </cell>
          <cell r="B981" t="str">
            <v>GS091527</v>
          </cell>
          <cell r="C981">
            <v>2</v>
          </cell>
          <cell r="D981" t="str">
            <v>GI091907</v>
          </cell>
          <cell r="E981">
            <v>20090429</v>
          </cell>
          <cell r="F981" t="str">
            <v>4080</v>
          </cell>
          <cell r="G981" t="str">
            <v>SIDE SERVICIO INDUSTRIAL DE ELECTRONICA SA</v>
          </cell>
          <cell r="H981" t="str">
            <v>STOCK SALES</v>
          </cell>
          <cell r="I981">
            <v>9</v>
          </cell>
          <cell r="J981" t="str">
            <v>Apr-2009</v>
          </cell>
          <cell r="K981" t="str">
            <v>Apr-2009</v>
          </cell>
          <cell r="L981" t="str">
            <v>GF</v>
          </cell>
          <cell r="M981" t="str">
            <v>INVERTER</v>
          </cell>
          <cell r="N981" t="str">
            <v>PCS</v>
          </cell>
          <cell r="O981">
            <v>17</v>
          </cell>
          <cell r="P981">
            <v>154</v>
          </cell>
          <cell r="Q981" t="str">
            <v>NON FUJI ALL</v>
          </cell>
          <cell r="R981">
            <v>0</v>
          </cell>
          <cell r="S981">
            <v>153.5077</v>
          </cell>
          <cell r="T981">
            <v>153.5077</v>
          </cell>
          <cell r="U981">
            <v>1</v>
          </cell>
        </row>
        <row r="982">
          <cell r="A982" t="str">
            <v>RF3400-F11</v>
          </cell>
          <cell r="B982" t="str">
            <v>GS091285</v>
          </cell>
          <cell r="C982">
            <v>2</v>
          </cell>
          <cell r="D982" t="str">
            <v>GI091579</v>
          </cell>
          <cell r="E982">
            <v>20090406</v>
          </cell>
          <cell r="F982" t="str">
            <v>1301</v>
          </cell>
          <cell r="G982" t="str">
            <v>MVR - MOTORI, VENTILATORI, RIDUTTORI S.R.L.</v>
          </cell>
          <cell r="H982" t="str">
            <v>STOCK SALES</v>
          </cell>
          <cell r="I982">
            <v>3</v>
          </cell>
          <cell r="J982" t="str">
            <v>Apr-2009</v>
          </cell>
          <cell r="K982" t="str">
            <v>Apr-2009</v>
          </cell>
          <cell r="L982" t="str">
            <v>GF</v>
          </cell>
          <cell r="M982" t="str">
            <v>INVERTER</v>
          </cell>
          <cell r="N982" t="str">
            <v>PCS</v>
          </cell>
          <cell r="O982">
            <v>4</v>
          </cell>
          <cell r="P982">
            <v>429</v>
          </cell>
          <cell r="Q982" t="str">
            <v>NON FUJI ALL</v>
          </cell>
          <cell r="R982">
            <v>0</v>
          </cell>
          <cell r="S982">
            <v>429.49</v>
          </cell>
          <cell r="T982">
            <v>429.49</v>
          </cell>
          <cell r="U982">
            <v>1</v>
          </cell>
        </row>
        <row r="983">
          <cell r="A983" t="str">
            <v>RFH 400 100R J</v>
          </cell>
          <cell r="B983" t="str">
            <v>GS091549</v>
          </cell>
          <cell r="C983">
            <v>14</v>
          </cell>
          <cell r="D983" t="str">
            <v>GI092043</v>
          </cell>
          <cell r="E983">
            <v>20090430</v>
          </cell>
          <cell r="F983" t="str">
            <v>4042</v>
          </cell>
          <cell r="G983" t="str">
            <v>INTERNATIONAL LIFT EQUIPMENT LIMITED</v>
          </cell>
          <cell r="H983" t="str">
            <v>STOCK SALES</v>
          </cell>
          <cell r="I983">
            <v>123</v>
          </cell>
          <cell r="J983" t="str">
            <v>Apr-2009</v>
          </cell>
          <cell r="K983" t="str">
            <v>Apr-2009</v>
          </cell>
          <cell r="L983" t="str">
            <v>GF</v>
          </cell>
          <cell r="M983" t="str">
            <v>INVERTER</v>
          </cell>
          <cell r="N983" t="str">
            <v>PCS</v>
          </cell>
          <cell r="O983">
            <v>125</v>
          </cell>
          <cell r="P983">
            <v>16</v>
          </cell>
          <cell r="Q983" t="str">
            <v>NON FUJI ALL</v>
          </cell>
          <cell r="R983">
            <v>0</v>
          </cell>
          <cell r="S983">
            <v>15.5</v>
          </cell>
          <cell r="T983">
            <v>31</v>
          </cell>
          <cell r="U983">
            <v>2</v>
          </cell>
        </row>
        <row r="984">
          <cell r="A984" t="str">
            <v>RFH 400 130R J</v>
          </cell>
          <cell r="B984" t="str">
            <v>GS091441</v>
          </cell>
          <cell r="C984">
            <v>5</v>
          </cell>
          <cell r="D984" t="str">
            <v>GI091802</v>
          </cell>
          <cell r="E984">
            <v>20090421</v>
          </cell>
          <cell r="F984" t="str">
            <v>7772</v>
          </cell>
          <cell r="G984" t="str">
            <v>SELE, S.R.L.</v>
          </cell>
          <cell r="H984" t="str">
            <v>STOCK SALES</v>
          </cell>
          <cell r="I984">
            <v>44</v>
          </cell>
          <cell r="J984" t="str">
            <v>Apr-2009</v>
          </cell>
          <cell r="K984" t="str">
            <v>Apr-2009</v>
          </cell>
          <cell r="L984" t="str">
            <v>GF</v>
          </cell>
          <cell r="M984" t="str">
            <v>INVERTER</v>
          </cell>
          <cell r="N984" t="str">
            <v>PCS</v>
          </cell>
          <cell r="O984">
            <v>46</v>
          </cell>
          <cell r="P984">
            <v>16</v>
          </cell>
          <cell r="Q984" t="str">
            <v>NON FUJI ALL</v>
          </cell>
          <cell r="R984">
            <v>0</v>
          </cell>
          <cell r="S984">
            <v>15.5</v>
          </cell>
          <cell r="T984">
            <v>31</v>
          </cell>
          <cell r="U984">
            <v>2</v>
          </cell>
        </row>
        <row r="985">
          <cell r="A985" t="str">
            <v>RFH 400 130R J</v>
          </cell>
          <cell r="B985" t="str">
            <v>GS091533</v>
          </cell>
          <cell r="C985">
            <v>3</v>
          </cell>
          <cell r="D985" t="str">
            <v>GI091939</v>
          </cell>
          <cell r="E985">
            <v>20090429</v>
          </cell>
          <cell r="F985" t="str">
            <v>7760</v>
          </cell>
          <cell r="G985" t="str">
            <v>BIMEX SRL</v>
          </cell>
          <cell r="H985" t="str">
            <v>STOCK SALES</v>
          </cell>
          <cell r="I985">
            <v>43</v>
          </cell>
          <cell r="J985" t="str">
            <v>Apr-2009</v>
          </cell>
          <cell r="K985" t="str">
            <v>Apr-2009</v>
          </cell>
          <cell r="L985" t="str">
            <v>GF</v>
          </cell>
          <cell r="M985" t="str">
            <v>INVERTER</v>
          </cell>
          <cell r="N985" t="str">
            <v>PCS</v>
          </cell>
          <cell r="O985">
            <v>46</v>
          </cell>
          <cell r="P985">
            <v>16</v>
          </cell>
          <cell r="Q985" t="str">
            <v>NON FUJI ALL</v>
          </cell>
          <cell r="R985">
            <v>0</v>
          </cell>
          <cell r="S985">
            <v>15.5</v>
          </cell>
          <cell r="T985">
            <v>15.5</v>
          </cell>
          <cell r="U985">
            <v>1</v>
          </cell>
        </row>
        <row r="986">
          <cell r="A986" t="str">
            <v>RFMTX 400 47R J</v>
          </cell>
          <cell r="B986" t="str">
            <v>GS091329</v>
          </cell>
          <cell r="C986">
            <v>4</v>
          </cell>
          <cell r="D986" t="str">
            <v>GI091652</v>
          </cell>
          <cell r="E986">
            <v>20090408</v>
          </cell>
          <cell r="F986" t="str">
            <v>7760</v>
          </cell>
          <cell r="G986" t="str">
            <v>BIMEX SRL</v>
          </cell>
          <cell r="H986" t="str">
            <v>STOCK SALES</v>
          </cell>
          <cell r="I986">
            <v>25</v>
          </cell>
          <cell r="J986" t="str">
            <v>Apr-2009</v>
          </cell>
          <cell r="K986" t="str">
            <v>Apr-2009</v>
          </cell>
          <cell r="L986" t="str">
            <v>GF</v>
          </cell>
          <cell r="M986" t="str">
            <v>INVERTER</v>
          </cell>
          <cell r="N986" t="str">
            <v>PCS</v>
          </cell>
          <cell r="O986">
            <v>26</v>
          </cell>
          <cell r="P986">
            <v>16</v>
          </cell>
          <cell r="Q986" t="str">
            <v>NON FUJI ALL</v>
          </cell>
          <cell r="R986">
            <v>0</v>
          </cell>
          <cell r="S986">
            <v>15.5</v>
          </cell>
          <cell r="T986">
            <v>15.5</v>
          </cell>
          <cell r="U986">
            <v>1</v>
          </cell>
        </row>
        <row r="987">
          <cell r="A987" t="str">
            <v>RFMTX 400 47R J</v>
          </cell>
          <cell r="B987" t="str">
            <v>GS091327</v>
          </cell>
          <cell r="C987">
            <v>3</v>
          </cell>
          <cell r="D987" t="str">
            <v>GI091653</v>
          </cell>
          <cell r="E987">
            <v>20090409</v>
          </cell>
          <cell r="F987" t="str">
            <v>7684</v>
          </cell>
          <cell r="G987" t="str">
            <v>BEG S.R.L.</v>
          </cell>
          <cell r="H987" t="str">
            <v>STOCK SALES</v>
          </cell>
          <cell r="I987">
            <v>15</v>
          </cell>
          <cell r="J987" t="str">
            <v>Apr-2009</v>
          </cell>
          <cell r="K987" t="str">
            <v>Apr-2009</v>
          </cell>
          <cell r="L987" t="str">
            <v>GF</v>
          </cell>
          <cell r="M987" t="str">
            <v>INVERTER</v>
          </cell>
          <cell r="N987" t="str">
            <v>PCS</v>
          </cell>
          <cell r="O987">
            <v>26</v>
          </cell>
          <cell r="P987">
            <v>16</v>
          </cell>
          <cell r="Q987" t="str">
            <v>NON FUJI ALL</v>
          </cell>
          <cell r="R987">
            <v>0</v>
          </cell>
          <cell r="S987">
            <v>15.5</v>
          </cell>
          <cell r="T987">
            <v>155</v>
          </cell>
          <cell r="U987">
            <v>10</v>
          </cell>
        </row>
        <row r="988">
          <cell r="A988" t="str">
            <v>RFMTX 400 47R J</v>
          </cell>
          <cell r="B988" t="str">
            <v>GS091430</v>
          </cell>
          <cell r="C988">
            <v>3</v>
          </cell>
          <cell r="D988" t="str">
            <v>GI091786</v>
          </cell>
          <cell r="E988">
            <v>20090420</v>
          </cell>
          <cell r="F988" t="str">
            <v>7684</v>
          </cell>
          <cell r="G988" t="str">
            <v>BEG S.R.L.</v>
          </cell>
          <cell r="H988" t="str">
            <v>STOCK SALES</v>
          </cell>
          <cell r="I988">
            <v>5</v>
          </cell>
          <cell r="J988" t="str">
            <v>Apr-2009</v>
          </cell>
          <cell r="K988" t="str">
            <v>Apr-2009</v>
          </cell>
          <cell r="L988" t="str">
            <v>GF</v>
          </cell>
          <cell r="M988" t="str">
            <v>INVERTER</v>
          </cell>
          <cell r="N988" t="str">
            <v>PCS</v>
          </cell>
          <cell r="O988">
            <v>26</v>
          </cell>
          <cell r="P988">
            <v>16</v>
          </cell>
          <cell r="Q988" t="str">
            <v>NON FUJI ALL</v>
          </cell>
          <cell r="R988">
            <v>0</v>
          </cell>
          <cell r="S988">
            <v>15.5</v>
          </cell>
          <cell r="T988">
            <v>155</v>
          </cell>
          <cell r="U988">
            <v>10</v>
          </cell>
        </row>
        <row r="989">
          <cell r="A989" t="str">
            <v>RFMTX 400 47R J</v>
          </cell>
          <cell r="B989" t="str">
            <v>GS091456</v>
          </cell>
          <cell r="C989">
            <v>3</v>
          </cell>
          <cell r="D989" t="str">
            <v>GI091924</v>
          </cell>
          <cell r="E989">
            <v>20090429</v>
          </cell>
          <cell r="F989" t="str">
            <v>7989</v>
          </cell>
          <cell r="G989" t="str">
            <v>FABBRICA ASCENSORI CERQUETI S.R.L.</v>
          </cell>
          <cell r="H989" t="str">
            <v>STOCK SALES</v>
          </cell>
          <cell r="I989">
            <v>0</v>
          </cell>
          <cell r="J989" t="str">
            <v>Apr-2009</v>
          </cell>
          <cell r="K989" t="str">
            <v>Apr-2009</v>
          </cell>
          <cell r="L989" t="str">
            <v>GF</v>
          </cell>
          <cell r="M989" t="str">
            <v>INVERTER</v>
          </cell>
          <cell r="N989" t="str">
            <v>PCS</v>
          </cell>
          <cell r="O989">
            <v>26</v>
          </cell>
          <cell r="P989">
            <v>16</v>
          </cell>
          <cell r="Q989" t="str">
            <v>NON FUJI ALL</v>
          </cell>
          <cell r="R989">
            <v>0</v>
          </cell>
          <cell r="S989">
            <v>15.5</v>
          </cell>
          <cell r="T989">
            <v>77.5</v>
          </cell>
          <cell r="U989">
            <v>5</v>
          </cell>
        </row>
        <row r="990">
          <cell r="A990" t="str">
            <v>OPC-G1-AIO</v>
          </cell>
          <cell r="B990" t="str">
            <v>GS083725</v>
          </cell>
          <cell r="C990">
            <v>30</v>
          </cell>
          <cell r="D990" t="str">
            <v>GI091784</v>
          </cell>
          <cell r="E990">
            <v>20090420</v>
          </cell>
          <cell r="F990" t="str">
            <v>7532</v>
          </cell>
          <cell r="G990" t="str">
            <v>GEA GRASSO GMBH HALLE</v>
          </cell>
          <cell r="H990" t="str">
            <v>STOCK SALES</v>
          </cell>
          <cell r="I990">
            <v>73</v>
          </cell>
          <cell r="J990" t="str">
            <v>Apr-2009</v>
          </cell>
          <cell r="K990" t="str">
            <v>Apr-2009</v>
          </cell>
          <cell r="L990" t="str">
            <v>GF</v>
          </cell>
          <cell r="M990" t="str">
            <v>INVERTER</v>
          </cell>
          <cell r="N990" t="str">
            <v>PCS</v>
          </cell>
          <cell r="O990">
            <v>74</v>
          </cell>
          <cell r="P990">
            <v>45</v>
          </cell>
          <cell r="Q990" t="str">
            <v>OPTION FRN (G712)</v>
          </cell>
          <cell r="R990">
            <v>0</v>
          </cell>
          <cell r="S990">
            <v>44.59</v>
          </cell>
          <cell r="T990">
            <v>44.59</v>
          </cell>
          <cell r="U990">
            <v>1</v>
          </cell>
        </row>
        <row r="991">
          <cell r="A991" t="str">
            <v>OPC-G1-PDP</v>
          </cell>
          <cell r="B991" t="str">
            <v>GS090671</v>
          </cell>
          <cell r="C991">
            <v>9</v>
          </cell>
          <cell r="D991" t="str">
            <v>GI091611</v>
          </cell>
          <cell r="E991">
            <v>20090407</v>
          </cell>
          <cell r="F991" t="str">
            <v>7200</v>
          </cell>
          <cell r="G991" t="str">
            <v>HEROS ANLAGENBAU GMBH</v>
          </cell>
          <cell r="H991" t="str">
            <v>STOCK SALES</v>
          </cell>
          <cell r="I991">
            <v>96</v>
          </cell>
          <cell r="J991" t="str">
            <v>Apr-2009</v>
          </cell>
          <cell r="K991" t="str">
            <v>Apr-2009</v>
          </cell>
          <cell r="L991" t="str">
            <v>GF</v>
          </cell>
          <cell r="M991" t="str">
            <v>INVERTER</v>
          </cell>
          <cell r="N991" t="str">
            <v>PCS</v>
          </cell>
          <cell r="O991">
            <v>103</v>
          </cell>
          <cell r="P991">
            <v>97</v>
          </cell>
          <cell r="Q991" t="str">
            <v>OPTION FRN (G712)</v>
          </cell>
          <cell r="R991">
            <v>0</v>
          </cell>
          <cell r="S991">
            <v>96.824299999999994</v>
          </cell>
          <cell r="T991">
            <v>677.77009999999996</v>
          </cell>
          <cell r="U991">
            <v>7</v>
          </cell>
        </row>
        <row r="992">
          <cell r="A992" t="str">
            <v>TP-E1U</v>
          </cell>
          <cell r="B992" t="str">
            <v>GS091358</v>
          </cell>
          <cell r="C992">
            <v>4</v>
          </cell>
          <cell r="D992" t="str">
            <v>GI091692</v>
          </cell>
          <cell r="E992">
            <v>20090415</v>
          </cell>
          <cell r="F992" t="str">
            <v>4080</v>
          </cell>
          <cell r="G992" t="str">
            <v>SIDE SERVICIO INDUSTRIAL DE ELECTRONICA SA</v>
          </cell>
          <cell r="H992" t="str">
            <v>STOCK SALES</v>
          </cell>
          <cell r="I992">
            <v>513</v>
          </cell>
          <cell r="J992" t="str">
            <v>Apr-2009</v>
          </cell>
          <cell r="K992" t="str">
            <v>Apr-2009</v>
          </cell>
          <cell r="L992" t="str">
            <v>GF</v>
          </cell>
          <cell r="M992" t="str">
            <v>INVERTER</v>
          </cell>
          <cell r="N992" t="str">
            <v>PCS</v>
          </cell>
          <cell r="O992">
            <v>527</v>
          </cell>
          <cell r="P992">
            <v>16</v>
          </cell>
          <cell r="Q992" t="str">
            <v>OTHERS-SUZUKA</v>
          </cell>
          <cell r="R992">
            <v>0</v>
          </cell>
          <cell r="S992">
            <v>16.0168</v>
          </cell>
          <cell r="T992">
            <v>16.0168</v>
          </cell>
          <cell r="U992">
            <v>1</v>
          </cell>
        </row>
        <row r="993">
          <cell r="A993" t="str">
            <v>TP-E1U</v>
          </cell>
          <cell r="B993" t="str">
            <v>GS091407</v>
          </cell>
          <cell r="C993">
            <v>1</v>
          </cell>
          <cell r="D993" t="str">
            <v>GI091748</v>
          </cell>
          <cell r="E993">
            <v>20090420</v>
          </cell>
          <cell r="F993" t="str">
            <v>7274</v>
          </cell>
          <cell r="G993" t="str">
            <v>SAM GMBH</v>
          </cell>
          <cell r="H993" t="str">
            <v>STOCK SALES</v>
          </cell>
          <cell r="I993">
            <v>511</v>
          </cell>
          <cell r="J993" t="str">
            <v>Apr-2009</v>
          </cell>
          <cell r="K993" t="str">
            <v>Apr-2009</v>
          </cell>
          <cell r="L993" t="str">
            <v>GF</v>
          </cell>
          <cell r="M993" t="str">
            <v>INVERTER</v>
          </cell>
          <cell r="N993" t="str">
            <v>PCS</v>
          </cell>
          <cell r="O993">
            <v>527</v>
          </cell>
          <cell r="P993">
            <v>16</v>
          </cell>
          <cell r="Q993" t="str">
            <v>OTHERS-SUZUKA</v>
          </cell>
          <cell r="R993">
            <v>0</v>
          </cell>
          <cell r="S993">
            <v>16.0168</v>
          </cell>
          <cell r="T993">
            <v>32.0336</v>
          </cell>
          <cell r="U993">
            <v>2</v>
          </cell>
        </row>
        <row r="994">
          <cell r="A994" t="str">
            <v>TP-E1U</v>
          </cell>
          <cell r="B994" t="str">
            <v>GS091453</v>
          </cell>
          <cell r="C994">
            <v>2</v>
          </cell>
          <cell r="D994" t="str">
            <v>GI091803</v>
          </cell>
          <cell r="E994">
            <v>20090421</v>
          </cell>
          <cell r="F994" t="str">
            <v>4810</v>
          </cell>
          <cell r="G994" t="str">
            <v>SST SERVO-SYSTEMTECHNIK GMBH</v>
          </cell>
          <cell r="H994" t="str">
            <v>STOCK SALES</v>
          </cell>
          <cell r="I994">
            <v>509</v>
          </cell>
          <cell r="J994" t="str">
            <v>Apr-2009</v>
          </cell>
          <cell r="K994" t="str">
            <v>Apr-2009</v>
          </cell>
          <cell r="L994" t="str">
            <v>GF</v>
          </cell>
          <cell r="M994" t="str">
            <v>INVERTER</v>
          </cell>
          <cell r="N994" t="str">
            <v>PCS</v>
          </cell>
          <cell r="O994">
            <v>527</v>
          </cell>
          <cell r="P994">
            <v>16</v>
          </cell>
          <cell r="Q994" t="str">
            <v>OTHERS-SUZUKA</v>
          </cell>
          <cell r="R994">
            <v>0</v>
          </cell>
          <cell r="S994">
            <v>16.0168</v>
          </cell>
          <cell r="T994">
            <v>32.0336</v>
          </cell>
          <cell r="U994">
            <v>2</v>
          </cell>
        </row>
        <row r="995">
          <cell r="A995" t="str">
            <v>TP-E1U</v>
          </cell>
          <cell r="B995" t="str">
            <v>GS091457</v>
          </cell>
          <cell r="C995">
            <v>9</v>
          </cell>
          <cell r="D995" t="str">
            <v>GI091808</v>
          </cell>
          <cell r="E995">
            <v>20090421</v>
          </cell>
          <cell r="F995" t="str">
            <v>7950</v>
          </cell>
          <cell r="G995" t="str">
            <v>FUJI ELECTRIC FA EUROPE (CH) GMBH</v>
          </cell>
          <cell r="H995" t="str">
            <v>STOCK SALES</v>
          </cell>
          <cell r="I995">
            <v>508</v>
          </cell>
          <cell r="J995" t="str">
            <v>Apr-2009</v>
          </cell>
          <cell r="K995" t="str">
            <v>Apr-2009</v>
          </cell>
          <cell r="L995" t="str">
            <v>GF</v>
          </cell>
          <cell r="M995" t="str">
            <v>INVERTER</v>
          </cell>
          <cell r="N995" t="str">
            <v>PCS</v>
          </cell>
          <cell r="O995">
            <v>527</v>
          </cell>
          <cell r="P995">
            <v>16</v>
          </cell>
          <cell r="Q995" t="str">
            <v>OTHERS-SUZUKA</v>
          </cell>
          <cell r="R995">
            <v>0</v>
          </cell>
          <cell r="S995">
            <v>16.0168</v>
          </cell>
          <cell r="T995">
            <v>16.0168</v>
          </cell>
          <cell r="U995">
            <v>1</v>
          </cell>
        </row>
        <row r="996">
          <cell r="A996" t="str">
            <v>TP-E1U</v>
          </cell>
          <cell r="B996" t="str">
            <v>GS091496</v>
          </cell>
          <cell r="C996">
            <v>2</v>
          </cell>
          <cell r="D996" t="str">
            <v>GI091877</v>
          </cell>
          <cell r="E996">
            <v>20090428</v>
          </cell>
          <cell r="F996" t="str">
            <v>7274</v>
          </cell>
          <cell r="G996" t="str">
            <v>SAM GMBH</v>
          </cell>
          <cell r="H996" t="str">
            <v>STOCK SALES</v>
          </cell>
          <cell r="I996">
            <v>507</v>
          </cell>
          <cell r="J996" t="str">
            <v>Apr-2009</v>
          </cell>
          <cell r="K996" t="str">
            <v>Apr-2009</v>
          </cell>
          <cell r="L996" t="str">
            <v>GF</v>
          </cell>
          <cell r="M996" t="str">
            <v>INVERTER</v>
          </cell>
          <cell r="N996" t="str">
            <v>PCS</v>
          </cell>
          <cell r="O996">
            <v>527</v>
          </cell>
          <cell r="P996">
            <v>16</v>
          </cell>
          <cell r="Q996" t="str">
            <v>OTHERS-SUZUKA</v>
          </cell>
          <cell r="R996">
            <v>0</v>
          </cell>
          <cell r="S996">
            <v>16.0168</v>
          </cell>
          <cell r="T996">
            <v>16.0168</v>
          </cell>
          <cell r="U996">
            <v>1</v>
          </cell>
        </row>
        <row r="997">
          <cell r="A997" t="str">
            <v>TP-E1U</v>
          </cell>
          <cell r="B997" t="str">
            <v>GS091308</v>
          </cell>
          <cell r="C997">
            <v>17</v>
          </cell>
          <cell r="D997" t="str">
            <v>GI091931</v>
          </cell>
          <cell r="E997">
            <v>20090429</v>
          </cell>
          <cell r="F997" t="str">
            <v>7282</v>
          </cell>
          <cell r="G997" t="str">
            <v>IES INVERT ELECTRIC SYSTEMS LTD.</v>
          </cell>
          <cell r="H997" t="str">
            <v>STOCK SALES</v>
          </cell>
          <cell r="I997">
            <v>501</v>
          </cell>
          <cell r="J997" t="str">
            <v>Apr-2009</v>
          </cell>
          <cell r="K997" t="str">
            <v>Apr-2009</v>
          </cell>
          <cell r="L997" t="str">
            <v>GF</v>
          </cell>
          <cell r="M997" t="str">
            <v>INVERTER</v>
          </cell>
          <cell r="N997" t="str">
            <v>PCS</v>
          </cell>
          <cell r="O997">
            <v>527</v>
          </cell>
          <cell r="P997">
            <v>16</v>
          </cell>
          <cell r="Q997" t="str">
            <v>OTHERS-SUZUKA</v>
          </cell>
          <cell r="R997">
            <v>0</v>
          </cell>
          <cell r="S997">
            <v>16.0168</v>
          </cell>
          <cell r="T997">
            <v>96.100799999999992</v>
          </cell>
          <cell r="U997">
            <v>6</v>
          </cell>
        </row>
        <row r="998">
          <cell r="A998" t="str">
            <v>TP-E1U</v>
          </cell>
          <cell r="B998" t="str">
            <v>GS091308</v>
          </cell>
          <cell r="C998">
            <v>18</v>
          </cell>
          <cell r="D998" t="str">
            <v>GI091931</v>
          </cell>
          <cell r="E998">
            <v>20090429</v>
          </cell>
          <cell r="F998" t="str">
            <v>7282</v>
          </cell>
          <cell r="G998" t="str">
            <v>IES INVERT ELECTRIC SYSTEMS LTD.</v>
          </cell>
          <cell r="H998" t="str">
            <v>STOCK SALES</v>
          </cell>
          <cell r="I998">
            <v>499</v>
          </cell>
          <cell r="J998" t="str">
            <v>Apr-2009</v>
          </cell>
          <cell r="K998" t="str">
            <v>Apr-2009</v>
          </cell>
          <cell r="L998" t="str">
            <v>GF</v>
          </cell>
          <cell r="M998" t="str">
            <v>INVERTER</v>
          </cell>
          <cell r="N998" t="str">
            <v>PCS</v>
          </cell>
          <cell r="O998">
            <v>527</v>
          </cell>
          <cell r="P998">
            <v>16</v>
          </cell>
          <cell r="Q998" t="str">
            <v>OTHERS-SUZUKA</v>
          </cell>
          <cell r="R998">
            <v>0</v>
          </cell>
          <cell r="S998">
            <v>16.0168</v>
          </cell>
          <cell r="T998">
            <v>32.0336</v>
          </cell>
          <cell r="U998">
            <v>2</v>
          </cell>
        </row>
        <row r="999">
          <cell r="A999" t="str">
            <v>FN3359-800-99</v>
          </cell>
          <cell r="B999" t="str">
            <v>GS090829</v>
          </cell>
          <cell r="C999">
            <v>2</v>
          </cell>
          <cell r="D999" t="str">
            <v>GI091542</v>
          </cell>
          <cell r="E999">
            <v>20090402</v>
          </cell>
          <cell r="F999" t="str">
            <v>7532</v>
          </cell>
          <cell r="G999" t="str">
            <v>GEA GRASSO GMBH HALLE</v>
          </cell>
          <cell r="H999" t="str">
            <v>STOCK SALES</v>
          </cell>
          <cell r="I999">
            <v>2</v>
          </cell>
          <cell r="J999" t="str">
            <v>Apr-2009</v>
          </cell>
          <cell r="K999" t="str">
            <v>Apr-2009</v>
          </cell>
          <cell r="L999" t="str">
            <v>GF</v>
          </cell>
          <cell r="M999" t="str">
            <v>INVERTER</v>
          </cell>
          <cell r="N999" t="str">
            <v>PCS</v>
          </cell>
          <cell r="O999">
            <v>3</v>
          </cell>
          <cell r="P999">
            <v>790</v>
          </cell>
          <cell r="Q999" t="str">
            <v>SCHAFFNER</v>
          </cell>
          <cell r="R999">
            <v>0</v>
          </cell>
          <cell r="S999">
            <v>790</v>
          </cell>
          <cell r="T999">
            <v>790</v>
          </cell>
          <cell r="U999">
            <v>1</v>
          </cell>
        </row>
        <row r="1000">
          <cell r="A1000" t="str">
            <v>FN3359-800-99</v>
          </cell>
          <cell r="B1000" t="str">
            <v>GS091309</v>
          </cell>
          <cell r="C1000">
            <v>2</v>
          </cell>
          <cell r="D1000" t="str">
            <v>GI091623</v>
          </cell>
          <cell r="E1000">
            <v>20090408</v>
          </cell>
          <cell r="F1000" t="str">
            <v>7532</v>
          </cell>
          <cell r="G1000" t="str">
            <v>GEA GRASSO GMBH HALLE</v>
          </cell>
          <cell r="H1000" t="str">
            <v>STOCK SALES</v>
          </cell>
          <cell r="I1000">
            <v>1</v>
          </cell>
          <cell r="J1000" t="str">
            <v>Apr-2009</v>
          </cell>
          <cell r="K1000" t="str">
            <v>Apr-2009</v>
          </cell>
          <cell r="L1000" t="str">
            <v>GF</v>
          </cell>
          <cell r="M1000" t="str">
            <v>INVERTER</v>
          </cell>
          <cell r="N1000" t="str">
            <v>PCS</v>
          </cell>
          <cell r="O1000">
            <v>3</v>
          </cell>
          <cell r="P1000">
            <v>790</v>
          </cell>
          <cell r="Q1000" t="str">
            <v>SCHAFFNER</v>
          </cell>
          <cell r="R1000">
            <v>0</v>
          </cell>
          <cell r="S1000">
            <v>790</v>
          </cell>
          <cell r="T1000">
            <v>790</v>
          </cell>
          <cell r="U1000">
            <v>1</v>
          </cell>
        </row>
        <row r="1001">
          <cell r="A1001" t="str">
            <v>FN3359-800-99</v>
          </cell>
          <cell r="B1001" t="str">
            <v>GS090970</v>
          </cell>
          <cell r="C1001">
            <v>2</v>
          </cell>
          <cell r="D1001" t="str">
            <v>GI091586</v>
          </cell>
          <cell r="E1001">
            <v>20090409</v>
          </cell>
          <cell r="F1001" t="str">
            <v>7532</v>
          </cell>
          <cell r="G1001" t="str">
            <v>GEA GRASSO GMBH HALLE</v>
          </cell>
          <cell r="H1001" t="str">
            <v>STOCK SALES</v>
          </cell>
          <cell r="I1001">
            <v>0</v>
          </cell>
          <cell r="J1001" t="str">
            <v>Apr-2009</v>
          </cell>
          <cell r="K1001" t="str">
            <v>Apr-2009</v>
          </cell>
          <cell r="L1001" t="str">
            <v>GF</v>
          </cell>
          <cell r="M1001" t="str">
            <v>INVERTER</v>
          </cell>
          <cell r="N1001" t="str">
            <v>PCS</v>
          </cell>
          <cell r="O1001">
            <v>3</v>
          </cell>
          <cell r="P1001">
            <v>790</v>
          </cell>
          <cell r="Q1001" t="str">
            <v>SCHAFFNER</v>
          </cell>
          <cell r="R1001">
            <v>0</v>
          </cell>
          <cell r="S1001">
            <v>790</v>
          </cell>
          <cell r="T1001">
            <v>790</v>
          </cell>
          <cell r="U1001">
            <v>1</v>
          </cell>
        </row>
        <row r="1002">
          <cell r="A1002" t="str">
            <v>FS20229-9-07</v>
          </cell>
          <cell r="B1002" t="str">
            <v>GS091323</v>
          </cell>
          <cell r="C1002">
            <v>7</v>
          </cell>
          <cell r="D1002" t="str">
            <v>GI091644</v>
          </cell>
          <cell r="E1002">
            <v>20090409</v>
          </cell>
          <cell r="F1002" t="str">
            <v>4810</v>
          </cell>
          <cell r="G1002" t="str">
            <v>SST SERVO-SYSTEMTECHNIK GMBH</v>
          </cell>
          <cell r="H1002" t="str">
            <v>STOCK SALES</v>
          </cell>
          <cell r="I1002">
            <v>585</v>
          </cell>
          <cell r="J1002" t="str">
            <v>Apr-2009</v>
          </cell>
          <cell r="K1002" t="str">
            <v>Apr-2009</v>
          </cell>
          <cell r="L1002" t="str">
            <v>GF</v>
          </cell>
          <cell r="M1002" t="str">
            <v>INVERTER</v>
          </cell>
          <cell r="N1002" t="str">
            <v>PCS</v>
          </cell>
          <cell r="O1002">
            <v>586</v>
          </cell>
          <cell r="P1002">
            <v>30</v>
          </cell>
          <cell r="Q1002" t="str">
            <v>SCHAFFNER</v>
          </cell>
          <cell r="R1002">
            <v>0</v>
          </cell>
          <cell r="S1002">
            <v>30.257000000000001</v>
          </cell>
          <cell r="T1002">
            <v>30.257000000000001</v>
          </cell>
          <cell r="U1002">
            <v>1</v>
          </cell>
        </row>
        <row r="1003">
          <cell r="A1003" t="str">
            <v>FS21312-18-07</v>
          </cell>
          <cell r="B1003" t="str">
            <v>GS091111</v>
          </cell>
          <cell r="C1003">
            <v>6</v>
          </cell>
          <cell r="D1003" t="str">
            <v>GI091373</v>
          </cell>
          <cell r="E1003">
            <v>20090403</v>
          </cell>
          <cell r="F1003" t="str">
            <v>7950</v>
          </cell>
          <cell r="G1003" t="str">
            <v>FUJI ELECTRIC FA EUROPE (CH) GMBH</v>
          </cell>
          <cell r="H1003" t="str">
            <v>STOCK SALES</v>
          </cell>
          <cell r="I1003">
            <v>59</v>
          </cell>
          <cell r="J1003" t="str">
            <v>Apr-2009</v>
          </cell>
          <cell r="K1003" t="str">
            <v>Apr-2009</v>
          </cell>
          <cell r="L1003" t="str">
            <v>GF</v>
          </cell>
          <cell r="M1003" t="str">
            <v>INVERTER</v>
          </cell>
          <cell r="N1003" t="str">
            <v>PCS</v>
          </cell>
          <cell r="O1003">
            <v>61</v>
          </cell>
          <cell r="P1003">
            <v>35</v>
          </cell>
          <cell r="Q1003" t="str">
            <v>SCHAFFNER</v>
          </cell>
          <cell r="R1003">
            <v>0</v>
          </cell>
          <cell r="S1003">
            <v>31.559000000000001</v>
          </cell>
          <cell r="T1003">
            <v>63.118000000000002</v>
          </cell>
          <cell r="U1003">
            <v>2</v>
          </cell>
        </row>
        <row r="1004">
          <cell r="A1004" t="str">
            <v>FS21312-78-07</v>
          </cell>
          <cell r="B1004" t="str">
            <v>GS091249</v>
          </cell>
          <cell r="C1004">
            <v>14</v>
          </cell>
          <cell r="D1004" t="str">
            <v>GI091546</v>
          </cell>
          <cell r="E1004">
            <v>20090406</v>
          </cell>
          <cell r="F1004" t="str">
            <v>7950</v>
          </cell>
          <cell r="G1004" t="str">
            <v>FUJI ELECTRIC FA EUROPE (CH) GMBH</v>
          </cell>
          <cell r="H1004" t="str">
            <v>STOCK SALES</v>
          </cell>
          <cell r="I1004">
            <v>40</v>
          </cell>
          <cell r="J1004" t="str">
            <v>Apr-2009</v>
          </cell>
          <cell r="K1004" t="str">
            <v>Apr-2009</v>
          </cell>
          <cell r="L1004" t="str">
            <v>GF</v>
          </cell>
          <cell r="M1004" t="str">
            <v>INVERTER</v>
          </cell>
          <cell r="N1004" t="str">
            <v>PCS</v>
          </cell>
          <cell r="O1004">
            <v>11</v>
          </cell>
          <cell r="P1004">
            <v>80</v>
          </cell>
          <cell r="Q1004" t="str">
            <v>SCHAFFNER</v>
          </cell>
          <cell r="R1004">
            <v>0</v>
          </cell>
          <cell r="S1004">
            <v>79.794399999999996</v>
          </cell>
          <cell r="T1004">
            <v>79.794399999999996</v>
          </cell>
          <cell r="U1004">
            <v>1</v>
          </cell>
        </row>
        <row r="1005">
          <cell r="A1005" t="str">
            <v>FS21312-78-07</v>
          </cell>
          <cell r="B1005" t="str">
            <v>GS090701</v>
          </cell>
          <cell r="C1005">
            <v>10</v>
          </cell>
          <cell r="D1005" t="str">
            <v>GI091960</v>
          </cell>
          <cell r="E1005">
            <v>20090428</v>
          </cell>
          <cell r="F1005" t="str">
            <v>7694</v>
          </cell>
          <cell r="G1005" t="str">
            <v>HANS LUTZ MASCHINENFABRIK GMBH</v>
          </cell>
          <cell r="H1005" t="str">
            <v>STOCK SALES</v>
          </cell>
          <cell r="I1005">
            <v>48</v>
          </cell>
          <cell r="J1005" t="str">
            <v>Apr-2009</v>
          </cell>
          <cell r="K1005" t="str">
            <v>Apr-2009</v>
          </cell>
          <cell r="L1005" t="str">
            <v>GF</v>
          </cell>
          <cell r="M1005" t="str">
            <v>INVERTER</v>
          </cell>
          <cell r="N1005" t="str">
            <v>PCS</v>
          </cell>
          <cell r="O1005">
            <v>11</v>
          </cell>
          <cell r="P1005">
            <v>80</v>
          </cell>
          <cell r="Q1005" t="str">
            <v>SCHAFFNER</v>
          </cell>
          <cell r="R1005">
            <v>0</v>
          </cell>
          <cell r="S1005">
            <v>79.795500000000004</v>
          </cell>
          <cell r="T1005">
            <v>159.59100000000001</v>
          </cell>
          <cell r="U1005">
            <v>2</v>
          </cell>
        </row>
        <row r="1006">
          <cell r="A1006" t="str">
            <v>FS21312-78-07</v>
          </cell>
          <cell r="B1006" t="str">
            <v>GS090701</v>
          </cell>
          <cell r="C1006">
            <v>52</v>
          </cell>
          <cell r="D1006" t="str">
            <v>GI091942</v>
          </cell>
          <cell r="E1006">
            <v>20090429</v>
          </cell>
          <cell r="F1006" t="str">
            <v>7694</v>
          </cell>
          <cell r="G1006" t="str">
            <v>HANS LUTZ MASCHINENFABRIK GMBH</v>
          </cell>
          <cell r="H1006" t="str">
            <v>STOCK SALES</v>
          </cell>
          <cell r="I1006">
            <v>46</v>
          </cell>
          <cell r="J1006" t="str">
            <v>Apr-2009</v>
          </cell>
          <cell r="K1006" t="str">
            <v>Apr-2009</v>
          </cell>
          <cell r="L1006" t="str">
            <v>GF</v>
          </cell>
          <cell r="M1006" t="str">
            <v>INVERTER</v>
          </cell>
          <cell r="N1006" t="str">
            <v>PCS</v>
          </cell>
          <cell r="O1006">
            <v>11</v>
          </cell>
          <cell r="P1006">
            <v>80</v>
          </cell>
          <cell r="Q1006" t="str">
            <v>SCHAFFNER</v>
          </cell>
          <cell r="R1006">
            <v>0</v>
          </cell>
          <cell r="S1006">
            <v>79.795500000000004</v>
          </cell>
          <cell r="T1006">
            <v>159.59100000000001</v>
          </cell>
          <cell r="U1006">
            <v>2</v>
          </cell>
        </row>
        <row r="1007">
          <cell r="A1007" t="str">
            <v>FS21558-10-07</v>
          </cell>
          <cell r="B1007" t="str">
            <v>GS090495</v>
          </cell>
          <cell r="C1007">
            <v>1</v>
          </cell>
          <cell r="D1007" t="str">
            <v>GI091582</v>
          </cell>
          <cell r="E1007">
            <v>20090406</v>
          </cell>
          <cell r="F1007" t="str">
            <v>7271</v>
          </cell>
          <cell r="G1007" t="str">
            <v>LOENNE SCANDINAVIA A. S. (S)</v>
          </cell>
          <cell r="H1007" t="str">
            <v>STOCK SALES</v>
          </cell>
          <cell r="I1007">
            <v>3</v>
          </cell>
          <cell r="J1007" t="str">
            <v>Apr-2009</v>
          </cell>
          <cell r="K1007" t="str">
            <v>Apr-2009</v>
          </cell>
          <cell r="L1007" t="str">
            <v>GF</v>
          </cell>
          <cell r="M1007" t="str">
            <v>INVERTER</v>
          </cell>
          <cell r="N1007" t="str">
            <v>PCS</v>
          </cell>
          <cell r="O1007">
            <v>33</v>
          </cell>
          <cell r="P1007">
            <v>12</v>
          </cell>
          <cell r="Q1007" t="str">
            <v>SCHAFFNER</v>
          </cell>
          <cell r="R1007">
            <v>0</v>
          </cell>
          <cell r="S1007">
            <v>12.1</v>
          </cell>
          <cell r="T1007">
            <v>363</v>
          </cell>
          <cell r="U1007">
            <v>30</v>
          </cell>
        </row>
        <row r="1008">
          <cell r="A1008" t="str">
            <v>FS21558-17-07</v>
          </cell>
          <cell r="B1008" t="str">
            <v>GS091310</v>
          </cell>
          <cell r="C1008">
            <v>5</v>
          </cell>
          <cell r="D1008" t="str">
            <v>GI091642</v>
          </cell>
          <cell r="E1008">
            <v>20090409</v>
          </cell>
          <cell r="F1008" t="str">
            <v>7097</v>
          </cell>
          <cell r="G1008" t="str">
            <v>ATB BENELUX B.V.</v>
          </cell>
          <cell r="H1008" t="str">
            <v>STOCK SALES</v>
          </cell>
          <cell r="I1008">
            <v>138</v>
          </cell>
          <cell r="J1008" t="str">
            <v>Apr-2009</v>
          </cell>
          <cell r="K1008" t="str">
            <v>Apr-2009</v>
          </cell>
          <cell r="L1008" t="str">
            <v>GF</v>
          </cell>
          <cell r="M1008" t="str">
            <v>INVERTER</v>
          </cell>
          <cell r="N1008" t="str">
            <v>PCS</v>
          </cell>
          <cell r="O1008">
            <v>140</v>
          </cell>
          <cell r="P1008">
            <v>14</v>
          </cell>
          <cell r="Q1008" t="str">
            <v>SCHAFFNER</v>
          </cell>
          <cell r="R1008">
            <v>0</v>
          </cell>
          <cell r="S1008">
            <v>13.9</v>
          </cell>
          <cell r="T1008">
            <v>27.8</v>
          </cell>
          <cell r="U1008">
            <v>2</v>
          </cell>
        </row>
        <row r="1009">
          <cell r="A1009" t="str">
            <v>FS21558-17-07</v>
          </cell>
          <cell r="B1009" t="str">
            <v>GS091400</v>
          </cell>
          <cell r="C1009">
            <v>8</v>
          </cell>
          <cell r="D1009" t="str">
            <v>GI091738</v>
          </cell>
          <cell r="E1009">
            <v>20090417</v>
          </cell>
          <cell r="F1009" t="str">
            <v>4380</v>
          </cell>
          <cell r="G1009" t="str">
            <v>AMTEK,  SPOL. S R.0.</v>
          </cell>
          <cell r="H1009" t="str">
            <v>STOCK SALES</v>
          </cell>
          <cell r="I1009">
            <v>134</v>
          </cell>
          <cell r="J1009" t="str">
            <v>Apr-2009</v>
          </cell>
          <cell r="K1009" t="str">
            <v>Apr-2009</v>
          </cell>
          <cell r="L1009" t="str">
            <v>GF</v>
          </cell>
          <cell r="M1009" t="str">
            <v>INVERTER</v>
          </cell>
          <cell r="N1009" t="str">
            <v>PCS</v>
          </cell>
          <cell r="O1009">
            <v>140</v>
          </cell>
          <cell r="P1009">
            <v>14</v>
          </cell>
          <cell r="Q1009" t="str">
            <v>SCHAFFNER</v>
          </cell>
          <cell r="R1009">
            <v>0</v>
          </cell>
          <cell r="S1009">
            <v>13.9</v>
          </cell>
          <cell r="T1009">
            <v>55.6</v>
          </cell>
          <cell r="U1009">
            <v>4</v>
          </cell>
        </row>
        <row r="1010">
          <cell r="A1010" t="str">
            <v>FS21558-17-07</v>
          </cell>
          <cell r="B1010" t="str">
            <v>GS091415</v>
          </cell>
          <cell r="C1010">
            <v>7</v>
          </cell>
          <cell r="D1010" t="str">
            <v>GI091811</v>
          </cell>
          <cell r="E1010">
            <v>20090421</v>
          </cell>
          <cell r="F1010" t="str">
            <v>7097</v>
          </cell>
          <cell r="G1010" t="str">
            <v>ATB BENELUX B.V.</v>
          </cell>
          <cell r="H1010" t="str">
            <v>STOCK SALES</v>
          </cell>
          <cell r="I1010">
            <v>132</v>
          </cell>
          <cell r="J1010" t="str">
            <v>Apr-2009</v>
          </cell>
          <cell r="K1010" t="str">
            <v>Apr-2009</v>
          </cell>
          <cell r="L1010" t="str">
            <v>GF</v>
          </cell>
          <cell r="M1010" t="str">
            <v>INVERTER</v>
          </cell>
          <cell r="N1010" t="str">
            <v>PCS</v>
          </cell>
          <cell r="O1010">
            <v>140</v>
          </cell>
          <cell r="P1010">
            <v>14</v>
          </cell>
          <cell r="Q1010" t="str">
            <v>SCHAFFNER</v>
          </cell>
          <cell r="R1010">
            <v>0</v>
          </cell>
          <cell r="S1010">
            <v>13.9</v>
          </cell>
          <cell r="T1010">
            <v>27.8</v>
          </cell>
          <cell r="U1010">
            <v>2</v>
          </cell>
        </row>
        <row r="1011">
          <cell r="A1011" t="str">
            <v>FS21558-17-07</v>
          </cell>
          <cell r="B1011" t="str">
            <v>GS091494</v>
          </cell>
          <cell r="C1011">
            <v>3</v>
          </cell>
          <cell r="D1011" t="str">
            <v>GI091876</v>
          </cell>
          <cell r="E1011">
            <v>20090427</v>
          </cell>
          <cell r="F1011" t="str">
            <v>4080</v>
          </cell>
          <cell r="G1011" t="str">
            <v>SIDE SERVICIO INDUSTRIAL DE ELECTRONICA SA</v>
          </cell>
          <cell r="H1011" t="str">
            <v>STOCK SALES</v>
          </cell>
          <cell r="I1011">
            <v>127</v>
          </cell>
          <cell r="J1011" t="str">
            <v>Apr-2009</v>
          </cell>
          <cell r="K1011" t="str">
            <v>Apr-2009</v>
          </cell>
          <cell r="L1011" t="str">
            <v>GF</v>
          </cell>
          <cell r="M1011" t="str">
            <v>INVERTER</v>
          </cell>
          <cell r="N1011" t="str">
            <v>PCS</v>
          </cell>
          <cell r="O1011">
            <v>140</v>
          </cell>
          <cell r="P1011">
            <v>14</v>
          </cell>
          <cell r="Q1011" t="str">
            <v>SCHAFFNER</v>
          </cell>
          <cell r="R1011">
            <v>0</v>
          </cell>
          <cell r="S1011">
            <v>13.9</v>
          </cell>
          <cell r="T1011">
            <v>69.5</v>
          </cell>
          <cell r="U1011">
            <v>5</v>
          </cell>
        </row>
        <row r="1012">
          <cell r="A1012" t="str">
            <v>FS21558-25-07</v>
          </cell>
          <cell r="B1012" t="str">
            <v>GS091494</v>
          </cell>
          <cell r="C1012">
            <v>4</v>
          </cell>
          <cell r="D1012" t="str">
            <v>GI091876</v>
          </cell>
          <cell r="E1012">
            <v>20090427</v>
          </cell>
          <cell r="F1012" t="str">
            <v>4080</v>
          </cell>
          <cell r="G1012" t="str">
            <v>SIDE SERVICIO INDUSTRIAL DE ELECTRONICA SA</v>
          </cell>
          <cell r="H1012" t="str">
            <v>STOCK SALES</v>
          </cell>
          <cell r="I1012">
            <v>28</v>
          </cell>
          <cell r="J1012" t="str">
            <v>Apr-2009</v>
          </cell>
          <cell r="K1012" t="str">
            <v>Apr-2009</v>
          </cell>
          <cell r="L1012" t="str">
            <v>GF</v>
          </cell>
          <cell r="M1012" t="str">
            <v>INVERTER</v>
          </cell>
          <cell r="N1012" t="str">
            <v>PCS</v>
          </cell>
          <cell r="O1012">
            <v>13</v>
          </cell>
          <cell r="P1012">
            <v>18</v>
          </cell>
          <cell r="Q1012" t="str">
            <v>SCHAFFNER</v>
          </cell>
          <cell r="R1012">
            <v>0</v>
          </cell>
          <cell r="S1012">
            <v>18.2681</v>
          </cell>
          <cell r="T1012">
            <v>91.340500000000006</v>
          </cell>
          <cell r="U1012">
            <v>5</v>
          </cell>
        </row>
        <row r="1013">
          <cell r="A1013" t="str">
            <v>FRN1.5E1E-4E</v>
          </cell>
          <cell r="B1013" t="str">
            <v>GS091534</v>
          </cell>
          <cell r="C1013">
            <v>5</v>
          </cell>
          <cell r="D1013" t="str">
            <v>GI091940</v>
          </cell>
          <cell r="E1013">
            <v>20090429</v>
          </cell>
          <cell r="F1013" t="str">
            <v>4351</v>
          </cell>
          <cell r="G1013" t="str">
            <v>ACTION CONTROL B.V.</v>
          </cell>
          <cell r="H1013" t="str">
            <v>STOCK SALES</v>
          </cell>
          <cell r="I1013">
            <v>162</v>
          </cell>
          <cell r="J1013" t="str">
            <v>Apr-2009</v>
          </cell>
          <cell r="K1013" t="str">
            <v>Apr-2009</v>
          </cell>
          <cell r="L1013" t="str">
            <v>GF</v>
          </cell>
          <cell r="M1013" t="str">
            <v>INVERTER</v>
          </cell>
          <cell r="N1013" t="str">
            <v>PCS</v>
          </cell>
          <cell r="O1013">
            <v>177</v>
          </cell>
          <cell r="P1013">
            <v>179</v>
          </cell>
          <cell r="Q1013" t="str">
            <v>MULTI</v>
          </cell>
          <cell r="R1013">
            <v>0</v>
          </cell>
          <cell r="S1013">
            <v>178.53049999999999</v>
          </cell>
          <cell r="T1013">
            <v>178.53049999999999</v>
          </cell>
          <cell r="U1013">
            <v>1</v>
          </cell>
        </row>
        <row r="1014">
          <cell r="A1014" t="str">
            <v>FRN1.5E1S-2J</v>
          </cell>
          <cell r="B1014" t="str">
            <v>GS091459</v>
          </cell>
          <cell r="C1014">
            <v>1</v>
          </cell>
          <cell r="D1014" t="str">
            <v>GI091809</v>
          </cell>
          <cell r="E1014">
            <v>20090422</v>
          </cell>
          <cell r="F1014" t="str">
            <v>1701</v>
          </cell>
          <cell r="G1014" t="str">
            <v>CMTS LIMITED</v>
          </cell>
          <cell r="H1014" t="str">
            <v>STOCK SALES</v>
          </cell>
          <cell r="I1014">
            <v>29</v>
          </cell>
          <cell r="J1014" t="str">
            <v>Apr-2009</v>
          </cell>
          <cell r="K1014" t="str">
            <v>Apr-2009</v>
          </cell>
          <cell r="L1014" t="str">
            <v>GF</v>
          </cell>
          <cell r="M1014" t="str">
            <v>INVERTER</v>
          </cell>
          <cell r="N1014" t="str">
            <v>PCS</v>
          </cell>
          <cell r="O1014">
            <v>30</v>
          </cell>
          <cell r="P1014">
            <v>131</v>
          </cell>
          <cell r="Q1014" t="str">
            <v>MULTI</v>
          </cell>
          <cell r="R1014">
            <v>0</v>
          </cell>
          <cell r="S1014">
            <v>131.49</v>
          </cell>
          <cell r="T1014">
            <v>131.49</v>
          </cell>
          <cell r="U1014">
            <v>1</v>
          </cell>
        </row>
        <row r="1015">
          <cell r="A1015" t="str">
            <v>FRN1.5E1S-4E</v>
          </cell>
          <cell r="B1015" t="str">
            <v>GS091300</v>
          </cell>
          <cell r="C1015">
            <v>2</v>
          </cell>
          <cell r="D1015" t="str">
            <v>GI091618</v>
          </cell>
          <cell r="E1015">
            <v>20090408</v>
          </cell>
          <cell r="F1015" t="str">
            <v>7950</v>
          </cell>
          <cell r="G1015" t="str">
            <v>FUJI ELECTRIC FA EUROPE (CH) GMBH</v>
          </cell>
          <cell r="H1015" t="str">
            <v>STOCK SALES</v>
          </cell>
          <cell r="I1015">
            <v>648</v>
          </cell>
          <cell r="J1015" t="str">
            <v>Apr-2009</v>
          </cell>
          <cell r="K1015" t="str">
            <v>Apr-2009</v>
          </cell>
          <cell r="L1015" t="str">
            <v>GF</v>
          </cell>
          <cell r="M1015" t="str">
            <v>INVERTER</v>
          </cell>
          <cell r="N1015" t="str">
            <v>PCS</v>
          </cell>
          <cell r="O1015">
            <v>649</v>
          </cell>
          <cell r="P1015">
            <v>155</v>
          </cell>
          <cell r="Q1015" t="str">
            <v>MULTI</v>
          </cell>
          <cell r="R1015">
            <v>0</v>
          </cell>
          <cell r="S1015">
            <v>154.5497</v>
          </cell>
          <cell r="T1015">
            <v>154.5497</v>
          </cell>
          <cell r="U1015">
            <v>1</v>
          </cell>
        </row>
        <row r="1016">
          <cell r="A1016" t="str">
            <v>FRN1.5E1S-4E</v>
          </cell>
          <cell r="B1016" t="str">
            <v>GS091331</v>
          </cell>
          <cell r="C1016">
            <v>7</v>
          </cell>
          <cell r="D1016" t="str">
            <v>GI091649</v>
          </cell>
          <cell r="E1016">
            <v>20090409</v>
          </cell>
          <cell r="F1016" t="str">
            <v>7489</v>
          </cell>
          <cell r="G1016" t="str">
            <v>ALPHA MOTION S. A.</v>
          </cell>
          <cell r="H1016" t="str">
            <v>STOCK SALES</v>
          </cell>
          <cell r="I1016">
            <v>645</v>
          </cell>
          <cell r="J1016" t="str">
            <v>Apr-2009</v>
          </cell>
          <cell r="K1016" t="str">
            <v>Apr-2009</v>
          </cell>
          <cell r="L1016" t="str">
            <v>GF</v>
          </cell>
          <cell r="M1016" t="str">
            <v>INVERTER</v>
          </cell>
          <cell r="N1016" t="str">
            <v>PCS</v>
          </cell>
          <cell r="O1016">
            <v>649</v>
          </cell>
          <cell r="P1016">
            <v>155</v>
          </cell>
          <cell r="Q1016" t="str">
            <v>MULTI</v>
          </cell>
          <cell r="R1016">
            <v>0</v>
          </cell>
          <cell r="S1016">
            <v>154.5497</v>
          </cell>
          <cell r="T1016">
            <v>463.64909999999998</v>
          </cell>
          <cell r="U1016">
            <v>3</v>
          </cell>
        </row>
        <row r="1017">
          <cell r="A1017" t="str">
            <v>FRN1.5E1S-4E</v>
          </cell>
          <cell r="B1017" t="str">
            <v>GS091457</v>
          </cell>
          <cell r="C1017">
            <v>4</v>
          </cell>
          <cell r="D1017" t="str">
            <v>GI091808</v>
          </cell>
          <cell r="E1017">
            <v>20090421</v>
          </cell>
          <cell r="F1017" t="str">
            <v>7950</v>
          </cell>
          <cell r="G1017" t="str">
            <v>FUJI ELECTRIC FA EUROPE (CH) GMBH</v>
          </cell>
          <cell r="H1017" t="str">
            <v>STOCK SALES</v>
          </cell>
          <cell r="I1017">
            <v>641</v>
          </cell>
          <cell r="J1017" t="str">
            <v>Apr-2009</v>
          </cell>
          <cell r="K1017" t="str">
            <v>Apr-2009</v>
          </cell>
          <cell r="L1017" t="str">
            <v>GF</v>
          </cell>
          <cell r="M1017" t="str">
            <v>INVERTER</v>
          </cell>
          <cell r="N1017" t="str">
            <v>PCS</v>
          </cell>
          <cell r="O1017">
            <v>649</v>
          </cell>
          <cell r="P1017">
            <v>155</v>
          </cell>
          <cell r="Q1017" t="str">
            <v>MULTI</v>
          </cell>
          <cell r="R1017">
            <v>0</v>
          </cell>
          <cell r="S1017">
            <v>154.5497</v>
          </cell>
          <cell r="T1017">
            <v>618.19880000000001</v>
          </cell>
          <cell r="U1017">
            <v>4</v>
          </cell>
        </row>
        <row r="1018">
          <cell r="A1018" t="str">
            <v>FRN1.5E1S-4E</v>
          </cell>
          <cell r="B1018" t="str">
            <v>GS091449</v>
          </cell>
          <cell r="C1018">
            <v>2</v>
          </cell>
          <cell r="D1018" t="str">
            <v>GI091798</v>
          </cell>
          <cell r="E1018">
            <v>20090421</v>
          </cell>
          <cell r="F1018" t="str">
            <v>4080</v>
          </cell>
          <cell r="G1018" t="str">
            <v>SIDE SERVICIO INDUSTRIAL DE ELECTRONICA SA</v>
          </cell>
          <cell r="H1018" t="str">
            <v>STOCK SALES</v>
          </cell>
          <cell r="I1018">
            <v>638</v>
          </cell>
          <cell r="J1018" t="str">
            <v>Apr-2009</v>
          </cell>
          <cell r="K1018" t="str">
            <v>Apr-2009</v>
          </cell>
          <cell r="L1018" t="str">
            <v>GF</v>
          </cell>
          <cell r="M1018" t="str">
            <v>INVERTER</v>
          </cell>
          <cell r="N1018" t="str">
            <v>PCS</v>
          </cell>
          <cell r="O1018">
            <v>649</v>
          </cell>
          <cell r="P1018">
            <v>155</v>
          </cell>
          <cell r="Q1018" t="str">
            <v>MULTI</v>
          </cell>
          <cell r="R1018">
            <v>0</v>
          </cell>
          <cell r="S1018">
            <v>154.5497</v>
          </cell>
          <cell r="T1018">
            <v>463.64909999999998</v>
          </cell>
          <cell r="U1018">
            <v>3</v>
          </cell>
        </row>
        <row r="1019">
          <cell r="A1019" t="str">
            <v>FRN1.5E1S-4E</v>
          </cell>
          <cell r="B1019" t="str">
            <v>GS091308</v>
          </cell>
          <cell r="C1019">
            <v>5</v>
          </cell>
          <cell r="D1019" t="str">
            <v>GI091931</v>
          </cell>
          <cell r="E1019">
            <v>20090429</v>
          </cell>
          <cell r="F1019" t="str">
            <v>7282</v>
          </cell>
          <cell r="G1019" t="str">
            <v>IES INVERT ELECTRIC SYSTEMS LTD.</v>
          </cell>
          <cell r="H1019" t="str">
            <v>STOCK SALES</v>
          </cell>
          <cell r="I1019">
            <v>634</v>
          </cell>
          <cell r="J1019" t="str">
            <v>Apr-2009</v>
          </cell>
          <cell r="K1019" t="str">
            <v>Apr-2009</v>
          </cell>
          <cell r="L1019" t="str">
            <v>GF</v>
          </cell>
          <cell r="M1019" t="str">
            <v>INVERTER</v>
          </cell>
          <cell r="N1019" t="str">
            <v>PCS</v>
          </cell>
          <cell r="O1019">
            <v>649</v>
          </cell>
          <cell r="P1019">
            <v>155</v>
          </cell>
          <cell r="Q1019" t="str">
            <v>MULTI</v>
          </cell>
          <cell r="R1019">
            <v>0</v>
          </cell>
          <cell r="S1019">
            <v>154.5497</v>
          </cell>
          <cell r="T1019">
            <v>618.19880000000001</v>
          </cell>
          <cell r="U1019">
            <v>4</v>
          </cell>
        </row>
        <row r="1020">
          <cell r="A1020" t="str">
            <v>FRN1.5E1S-4J</v>
          </cell>
          <cell r="B1020" t="str">
            <v>GS091116</v>
          </cell>
          <cell r="C1020">
            <v>14</v>
          </cell>
          <cell r="D1020" t="str">
            <v>GI091740</v>
          </cell>
          <cell r="E1020">
            <v>20090417</v>
          </cell>
          <cell r="F1020" t="str">
            <v>4380</v>
          </cell>
          <cell r="G1020" t="str">
            <v>AMTEK,  SPOL. S R.0.</v>
          </cell>
          <cell r="H1020" t="str">
            <v>STOCK SALES</v>
          </cell>
          <cell r="I1020">
            <v>0</v>
          </cell>
          <cell r="J1020" t="str">
            <v>Apr-2009</v>
          </cell>
          <cell r="K1020" t="str">
            <v>Apr-2009</v>
          </cell>
          <cell r="L1020" t="str">
            <v>GF</v>
          </cell>
          <cell r="M1020" t="str">
            <v>INVERTER</v>
          </cell>
          <cell r="N1020" t="str">
            <v>PCS</v>
          </cell>
          <cell r="O1020">
            <v>0</v>
          </cell>
          <cell r="P1020">
            <v>168</v>
          </cell>
          <cell r="Q1020" t="str">
            <v>MULTI</v>
          </cell>
          <cell r="R1020">
            <v>0</v>
          </cell>
          <cell r="S1020">
            <v>168.2</v>
          </cell>
          <cell r="T1020">
            <v>168.2</v>
          </cell>
          <cell r="U1020">
            <v>1</v>
          </cell>
        </row>
        <row r="1021">
          <cell r="A1021" t="str">
            <v>FRN1.5E1S-7E</v>
          </cell>
          <cell r="B1021" t="str">
            <v>GS091243</v>
          </cell>
          <cell r="C1021">
            <v>1</v>
          </cell>
          <cell r="D1021" t="str">
            <v>GI091543</v>
          </cell>
          <cell r="E1021">
            <v>20090402</v>
          </cell>
          <cell r="F1021" t="str">
            <v>7088</v>
          </cell>
          <cell r="G1021" t="str">
            <v>ROVEMA VERPACKUNGSMASCHINEN GMBH</v>
          </cell>
          <cell r="H1021" t="str">
            <v>STOCK SALES</v>
          </cell>
          <cell r="I1021">
            <v>432</v>
          </cell>
          <cell r="J1021" t="str">
            <v>Apr-2009</v>
          </cell>
          <cell r="K1021" t="str">
            <v>Apr-2009</v>
          </cell>
          <cell r="L1021" t="str">
            <v>GF</v>
          </cell>
          <cell r="M1021" t="str">
            <v>INVERTER</v>
          </cell>
          <cell r="N1021" t="str">
            <v>PCS</v>
          </cell>
          <cell r="O1021">
            <v>434</v>
          </cell>
          <cell r="P1021">
            <v>111</v>
          </cell>
          <cell r="Q1021" t="str">
            <v>MULTI</v>
          </cell>
          <cell r="R1021">
            <v>0</v>
          </cell>
          <cell r="S1021">
            <v>110.7469</v>
          </cell>
          <cell r="T1021">
            <v>221.49379999999999</v>
          </cell>
          <cell r="U1021">
            <v>2</v>
          </cell>
        </row>
        <row r="1022">
          <cell r="A1022" t="str">
            <v>FRN1.5E1S-7E</v>
          </cell>
          <cell r="B1022" t="str">
            <v>GS091331</v>
          </cell>
          <cell r="C1022">
            <v>4</v>
          </cell>
          <cell r="D1022" t="str">
            <v>GI091649</v>
          </cell>
          <cell r="E1022">
            <v>20090409</v>
          </cell>
          <cell r="F1022" t="str">
            <v>7489</v>
          </cell>
          <cell r="G1022" t="str">
            <v>ALPHA MOTION S. A.</v>
          </cell>
          <cell r="H1022" t="str">
            <v>STOCK SALES</v>
          </cell>
          <cell r="I1022">
            <v>430</v>
          </cell>
          <cell r="J1022" t="str">
            <v>Apr-2009</v>
          </cell>
          <cell r="K1022" t="str">
            <v>Apr-2009</v>
          </cell>
          <cell r="L1022" t="str">
            <v>GF</v>
          </cell>
          <cell r="M1022" t="str">
            <v>INVERTER</v>
          </cell>
          <cell r="N1022" t="str">
            <v>PCS</v>
          </cell>
          <cell r="O1022">
            <v>434</v>
          </cell>
          <cell r="P1022">
            <v>111</v>
          </cell>
          <cell r="Q1022" t="str">
            <v>MULTI</v>
          </cell>
          <cell r="R1022">
            <v>0</v>
          </cell>
          <cell r="S1022">
            <v>110.7469</v>
          </cell>
          <cell r="T1022">
            <v>221.49379999999999</v>
          </cell>
          <cell r="U1022">
            <v>2</v>
          </cell>
        </row>
        <row r="1023">
          <cell r="A1023" t="str">
            <v>FRN1.5E1S-7E</v>
          </cell>
          <cell r="B1023" t="str">
            <v>GS091400</v>
          </cell>
          <cell r="C1023">
            <v>6</v>
          </cell>
          <cell r="D1023" t="str">
            <v>GI091738</v>
          </cell>
          <cell r="E1023">
            <v>20090417</v>
          </cell>
          <cell r="F1023" t="str">
            <v>4380</v>
          </cell>
          <cell r="G1023" t="str">
            <v>AMTEK,  SPOL. S R.0.</v>
          </cell>
          <cell r="H1023" t="str">
            <v>STOCK SALES</v>
          </cell>
          <cell r="I1023">
            <v>428</v>
          </cell>
          <cell r="J1023" t="str">
            <v>Apr-2009</v>
          </cell>
          <cell r="K1023" t="str">
            <v>Apr-2009</v>
          </cell>
          <cell r="L1023" t="str">
            <v>GF</v>
          </cell>
          <cell r="M1023" t="str">
            <v>INVERTER</v>
          </cell>
          <cell r="N1023" t="str">
            <v>PCS</v>
          </cell>
          <cell r="O1023">
            <v>434</v>
          </cell>
          <cell r="P1023">
            <v>111</v>
          </cell>
          <cell r="Q1023" t="str">
            <v>MULTI</v>
          </cell>
          <cell r="R1023">
            <v>0</v>
          </cell>
          <cell r="S1023">
            <v>110.7469</v>
          </cell>
          <cell r="T1023">
            <v>221.49379999999999</v>
          </cell>
          <cell r="U1023">
            <v>2</v>
          </cell>
        </row>
        <row r="1024">
          <cell r="A1024" t="str">
            <v>FRN1.5E1S-7E</v>
          </cell>
          <cell r="B1024" t="str">
            <v>GS091447</v>
          </cell>
          <cell r="C1024">
            <v>1</v>
          </cell>
          <cell r="D1024" t="str">
            <v>GI091794</v>
          </cell>
          <cell r="E1024">
            <v>20090420</v>
          </cell>
          <cell r="F1024" t="str">
            <v>7489</v>
          </cell>
          <cell r="G1024" t="str">
            <v>ALPHA MOTION S. A.</v>
          </cell>
          <cell r="H1024" t="str">
            <v>STOCK SALES</v>
          </cell>
          <cell r="I1024">
            <v>427</v>
          </cell>
          <cell r="J1024" t="str">
            <v>Apr-2009</v>
          </cell>
          <cell r="K1024" t="str">
            <v>Apr-2009</v>
          </cell>
          <cell r="L1024" t="str">
            <v>GF</v>
          </cell>
          <cell r="M1024" t="str">
            <v>INVERTER</v>
          </cell>
          <cell r="N1024" t="str">
            <v>PCS</v>
          </cell>
          <cell r="O1024">
            <v>434</v>
          </cell>
          <cell r="P1024">
            <v>111</v>
          </cell>
          <cell r="Q1024" t="str">
            <v>MULTI</v>
          </cell>
          <cell r="R1024">
            <v>0</v>
          </cell>
          <cell r="S1024">
            <v>110.7469</v>
          </cell>
          <cell r="T1024">
            <v>110.7469</v>
          </cell>
          <cell r="U1024">
            <v>1</v>
          </cell>
        </row>
        <row r="1025">
          <cell r="A1025" t="str">
            <v>FRN15E1E-4E</v>
          </cell>
          <cell r="B1025" t="str">
            <v>GS091436</v>
          </cell>
          <cell r="C1025">
            <v>5</v>
          </cell>
          <cell r="D1025" t="str">
            <v>GI091776</v>
          </cell>
          <cell r="E1025">
            <v>20090420</v>
          </cell>
          <cell r="F1025" t="str">
            <v>7950</v>
          </cell>
          <cell r="G1025" t="str">
            <v>FUJI ELECTRIC FA EUROPE (CH) GMBH</v>
          </cell>
          <cell r="H1025" t="str">
            <v>STOCK SALES</v>
          </cell>
          <cell r="I1025">
            <v>63</v>
          </cell>
          <cell r="J1025" t="str">
            <v>Apr-2009</v>
          </cell>
          <cell r="K1025" t="str">
            <v>Apr-2009</v>
          </cell>
          <cell r="L1025" t="str">
            <v>GF</v>
          </cell>
          <cell r="M1025" t="str">
            <v>INVERTER</v>
          </cell>
          <cell r="N1025" t="str">
            <v>PCS</v>
          </cell>
          <cell r="O1025">
            <v>67</v>
          </cell>
          <cell r="P1025">
            <v>531</v>
          </cell>
          <cell r="Q1025" t="str">
            <v>MULTI</v>
          </cell>
          <cell r="R1025">
            <v>0</v>
          </cell>
          <cell r="S1025">
            <v>530.66920000000005</v>
          </cell>
          <cell r="T1025">
            <v>530.66920000000005</v>
          </cell>
          <cell r="U1025">
            <v>1</v>
          </cell>
        </row>
        <row r="1026">
          <cell r="A1026" t="str">
            <v>FRN15E1E-4E</v>
          </cell>
          <cell r="B1026" t="str">
            <v>GS091534</v>
          </cell>
          <cell r="C1026">
            <v>4</v>
          </cell>
          <cell r="D1026" t="str">
            <v>GI091937</v>
          </cell>
          <cell r="E1026">
            <v>20090429</v>
          </cell>
          <cell r="F1026" t="str">
            <v>4351</v>
          </cell>
          <cell r="G1026" t="str">
            <v>ACTION CONTROL B.V.</v>
          </cell>
          <cell r="H1026" t="str">
            <v>STOCK SALES</v>
          </cell>
          <cell r="I1026">
            <v>61</v>
          </cell>
          <cell r="J1026" t="str">
            <v>Apr-2009</v>
          </cell>
          <cell r="K1026" t="str">
            <v>Apr-2009</v>
          </cell>
          <cell r="L1026" t="str">
            <v>GF</v>
          </cell>
          <cell r="M1026" t="str">
            <v>INVERTER</v>
          </cell>
          <cell r="N1026" t="str">
            <v>PCS</v>
          </cell>
          <cell r="O1026">
            <v>67</v>
          </cell>
          <cell r="P1026">
            <v>531</v>
          </cell>
          <cell r="Q1026" t="str">
            <v>MULTI</v>
          </cell>
          <cell r="R1026">
            <v>0</v>
          </cell>
          <cell r="S1026">
            <v>530.66920000000005</v>
          </cell>
          <cell r="T1026">
            <v>1061.3384000000001</v>
          </cell>
          <cell r="U1026">
            <v>2</v>
          </cell>
        </row>
        <row r="1027">
          <cell r="A1027" t="str">
            <v>FRN15E1S-4LM</v>
          </cell>
          <cell r="B1027" t="str">
            <v>GS091515</v>
          </cell>
          <cell r="C1027">
            <v>1</v>
          </cell>
          <cell r="D1027" t="str">
            <v>GI091891</v>
          </cell>
          <cell r="E1027">
            <v>20090427</v>
          </cell>
          <cell r="F1027" t="str">
            <v>4450</v>
          </cell>
          <cell r="G1027" t="str">
            <v>FUJI ELECTRIC FA SUCURSAL EN ESPA?A</v>
          </cell>
          <cell r="H1027" t="str">
            <v>STOCK SALES</v>
          </cell>
          <cell r="I1027">
            <v>116</v>
          </cell>
          <cell r="J1027" t="str">
            <v>Apr-2009</v>
          </cell>
          <cell r="K1027" t="str">
            <v>Apr-2009</v>
          </cell>
          <cell r="L1027" t="str">
            <v>GF</v>
          </cell>
          <cell r="M1027" t="str">
            <v>INVERTER</v>
          </cell>
          <cell r="N1027" t="str">
            <v>PCS</v>
          </cell>
          <cell r="O1027">
            <v>117</v>
          </cell>
          <cell r="P1027">
            <v>495</v>
          </cell>
          <cell r="Q1027" t="str">
            <v>MULTI</v>
          </cell>
          <cell r="R1027">
            <v>0</v>
          </cell>
          <cell r="S1027">
            <v>494.92140000000001</v>
          </cell>
          <cell r="T1027">
            <v>494.92140000000001</v>
          </cell>
          <cell r="U1027">
            <v>1</v>
          </cell>
        </row>
        <row r="1028">
          <cell r="A1028" t="str">
            <v>FRN15E1S-4LM</v>
          </cell>
          <cell r="B1028" t="str">
            <v>GS091480</v>
          </cell>
          <cell r="C1028">
            <v>3</v>
          </cell>
          <cell r="D1028" t="str">
            <v>GI091887</v>
          </cell>
          <cell r="E1028">
            <v>20090427</v>
          </cell>
          <cell r="F1028" t="str">
            <v>7869</v>
          </cell>
          <cell r="G1028" t="str">
            <v>SQUASC S.R.L</v>
          </cell>
          <cell r="H1028" t="str">
            <v>STOCK SALES</v>
          </cell>
          <cell r="I1028">
            <v>115</v>
          </cell>
          <cell r="J1028" t="str">
            <v>Apr-2009</v>
          </cell>
          <cell r="K1028" t="str">
            <v>Apr-2009</v>
          </cell>
          <cell r="L1028" t="str">
            <v>GF</v>
          </cell>
          <cell r="M1028" t="str">
            <v>INVERTER</v>
          </cell>
          <cell r="N1028" t="str">
            <v>PCS</v>
          </cell>
          <cell r="O1028">
            <v>117</v>
          </cell>
          <cell r="P1028">
            <v>495</v>
          </cell>
          <cell r="Q1028" t="str">
            <v>MULTI</v>
          </cell>
          <cell r="R1028">
            <v>0</v>
          </cell>
          <cell r="S1028">
            <v>494.92140000000001</v>
          </cell>
          <cell r="T1028">
            <v>494.92140000000001</v>
          </cell>
          <cell r="U1028">
            <v>1</v>
          </cell>
        </row>
        <row r="1029">
          <cell r="A1029" t="str">
            <v>FRN2.2E1E-4E</v>
          </cell>
          <cell r="B1029" t="str">
            <v>GS091303</v>
          </cell>
          <cell r="C1029">
            <v>1</v>
          </cell>
          <cell r="D1029" t="str">
            <v>GI091619</v>
          </cell>
          <cell r="E1029">
            <v>20090414</v>
          </cell>
          <cell r="F1029" t="str">
            <v>7095</v>
          </cell>
          <cell r="G1029" t="str">
            <v>FUJI ELECTRIC FRANCE S.A.</v>
          </cell>
          <cell r="H1029" t="str">
            <v>STOCK SALES</v>
          </cell>
          <cell r="I1029">
            <v>196</v>
          </cell>
          <cell r="J1029" t="str">
            <v>Apr-2009</v>
          </cell>
          <cell r="K1029" t="str">
            <v>Apr-2009</v>
          </cell>
          <cell r="L1029" t="str">
            <v>GF</v>
          </cell>
          <cell r="M1029" t="str">
            <v>INVERTER</v>
          </cell>
          <cell r="N1029" t="str">
            <v>PCS</v>
          </cell>
          <cell r="O1029">
            <v>199</v>
          </cell>
          <cell r="P1029">
            <v>191</v>
          </cell>
          <cell r="Q1029" t="str">
            <v>MULTI</v>
          </cell>
          <cell r="R1029">
            <v>0</v>
          </cell>
          <cell r="S1029">
            <v>191.0326</v>
          </cell>
          <cell r="T1029">
            <v>573.09780000000001</v>
          </cell>
          <cell r="U1029">
            <v>3</v>
          </cell>
        </row>
        <row r="1030">
          <cell r="A1030" t="str">
            <v>FRN2.2E1E-4E</v>
          </cell>
          <cell r="B1030" t="str">
            <v>GS091400</v>
          </cell>
          <cell r="C1030">
            <v>9</v>
          </cell>
          <cell r="D1030" t="str">
            <v>GI091738</v>
          </cell>
          <cell r="E1030">
            <v>20090417</v>
          </cell>
          <cell r="F1030" t="str">
            <v>4380</v>
          </cell>
          <cell r="G1030" t="str">
            <v>AMTEK,  SPOL. S R.0.</v>
          </cell>
          <cell r="H1030" t="str">
            <v>STOCK SALES</v>
          </cell>
          <cell r="I1030">
            <v>194</v>
          </cell>
          <cell r="J1030" t="str">
            <v>Apr-2009</v>
          </cell>
          <cell r="K1030" t="str">
            <v>Apr-2009</v>
          </cell>
          <cell r="L1030" t="str">
            <v>GF</v>
          </cell>
          <cell r="M1030" t="str">
            <v>INVERTER</v>
          </cell>
          <cell r="N1030" t="str">
            <v>PCS</v>
          </cell>
          <cell r="O1030">
            <v>199</v>
          </cell>
          <cell r="P1030">
            <v>191</v>
          </cell>
          <cell r="Q1030" t="str">
            <v>MULTI</v>
          </cell>
          <cell r="R1030">
            <v>0</v>
          </cell>
          <cell r="S1030">
            <v>191.0326</v>
          </cell>
          <cell r="T1030">
            <v>382.0652</v>
          </cell>
          <cell r="U1030">
            <v>2</v>
          </cell>
        </row>
        <row r="1031">
          <cell r="A1031" t="str">
            <v>FRN2.2E1E-4E</v>
          </cell>
          <cell r="B1031" t="str">
            <v>GS091448</v>
          </cell>
          <cell r="C1031">
            <v>3</v>
          </cell>
          <cell r="D1031" t="str">
            <v>GI091855</v>
          </cell>
          <cell r="E1031">
            <v>20090424</v>
          </cell>
          <cell r="F1031" t="str">
            <v>7800</v>
          </cell>
          <cell r="G1031" t="str">
            <v>POINT ELECTRONIC D.O.O.</v>
          </cell>
          <cell r="H1031" t="str">
            <v>STOCK SALES</v>
          </cell>
          <cell r="I1031">
            <v>193</v>
          </cell>
          <cell r="J1031" t="str">
            <v>Apr-2009</v>
          </cell>
          <cell r="K1031" t="str">
            <v>Apr-2009</v>
          </cell>
          <cell r="L1031" t="str">
            <v>GF</v>
          </cell>
          <cell r="M1031" t="str">
            <v>INVERTER</v>
          </cell>
          <cell r="N1031" t="str">
            <v>PCS</v>
          </cell>
          <cell r="O1031">
            <v>199</v>
          </cell>
          <cell r="P1031">
            <v>191</v>
          </cell>
          <cell r="Q1031" t="str">
            <v>MULTI</v>
          </cell>
          <cell r="R1031">
            <v>0</v>
          </cell>
          <cell r="S1031">
            <v>191.0326</v>
          </cell>
          <cell r="T1031">
            <v>191.0326</v>
          </cell>
          <cell r="U1031">
            <v>1</v>
          </cell>
        </row>
        <row r="1032">
          <cell r="A1032" t="str">
            <v>FRN2.2E1S-2J</v>
          </cell>
          <cell r="B1032" t="str">
            <v>GS091363</v>
          </cell>
          <cell r="C1032">
            <v>6</v>
          </cell>
          <cell r="D1032" t="str">
            <v>GI091694</v>
          </cell>
          <cell r="E1032">
            <v>20090415</v>
          </cell>
          <cell r="F1032" t="str">
            <v>1301</v>
          </cell>
          <cell r="G1032" t="str">
            <v>MVR - MOTORI, VENTILATORI, RIDUTTORI S.R.L.</v>
          </cell>
          <cell r="H1032" t="str">
            <v>STOCK SALES</v>
          </cell>
          <cell r="I1032">
            <v>352</v>
          </cell>
          <cell r="J1032" t="str">
            <v>Apr-2009</v>
          </cell>
          <cell r="K1032" t="str">
            <v>Apr-2009</v>
          </cell>
          <cell r="L1032" t="str">
            <v>GF</v>
          </cell>
          <cell r="M1032" t="str">
            <v>INVERTER</v>
          </cell>
          <cell r="N1032" t="str">
            <v>PCS</v>
          </cell>
          <cell r="O1032">
            <v>357</v>
          </cell>
          <cell r="P1032">
            <v>146</v>
          </cell>
          <cell r="Q1032" t="str">
            <v>MULTI</v>
          </cell>
          <cell r="R1032">
            <v>0</v>
          </cell>
          <cell r="S1032">
            <v>145.88999999999999</v>
          </cell>
          <cell r="T1032">
            <v>729.45</v>
          </cell>
          <cell r="U1032">
            <v>5</v>
          </cell>
        </row>
        <row r="1033">
          <cell r="A1033" t="str">
            <v>FRN2.2E1S-2J</v>
          </cell>
          <cell r="B1033" t="str">
            <v>GS082022</v>
          </cell>
          <cell r="C1033">
            <v>6</v>
          </cell>
          <cell r="D1033" t="str">
            <v>GI091761</v>
          </cell>
          <cell r="E1033">
            <v>20090420</v>
          </cell>
          <cell r="F1033" t="str">
            <v>4450</v>
          </cell>
          <cell r="G1033" t="str">
            <v>FUJI ELECTRIC FA SUCURSAL EN ESPA?A</v>
          </cell>
          <cell r="H1033" t="str">
            <v>STOCK SALES</v>
          </cell>
          <cell r="I1033">
            <v>302</v>
          </cell>
          <cell r="J1033" t="str">
            <v>Apr-2009</v>
          </cell>
          <cell r="K1033" t="str">
            <v>Apr-2009</v>
          </cell>
          <cell r="L1033" t="str">
            <v>GF</v>
          </cell>
          <cell r="M1033" t="str">
            <v>INVERTER</v>
          </cell>
          <cell r="N1033" t="str">
            <v>PCS</v>
          </cell>
          <cell r="O1033">
            <v>357</v>
          </cell>
          <cell r="P1033">
            <v>146</v>
          </cell>
          <cell r="Q1033" t="str">
            <v>MULTI</v>
          </cell>
          <cell r="R1033">
            <v>0</v>
          </cell>
          <cell r="S1033">
            <v>145.88999999999999</v>
          </cell>
          <cell r="T1033">
            <v>7294.5</v>
          </cell>
          <cell r="U1033">
            <v>50</v>
          </cell>
        </row>
        <row r="1034">
          <cell r="A1034" t="str">
            <v>FRN2.2E1S-2J</v>
          </cell>
          <cell r="B1034" t="str">
            <v>GS091497</v>
          </cell>
          <cell r="C1034">
            <v>1</v>
          </cell>
          <cell r="D1034" t="str">
            <v>GI091878</v>
          </cell>
          <cell r="E1034">
            <v>20090427</v>
          </cell>
          <cell r="F1034" t="str">
            <v>1707</v>
          </cell>
          <cell r="G1034" t="str">
            <v>IMO PRECISION CONTROL LTD</v>
          </cell>
          <cell r="H1034" t="str">
            <v>STOCK SALES</v>
          </cell>
          <cell r="I1034">
            <v>301</v>
          </cell>
          <cell r="J1034" t="str">
            <v>Apr-2009</v>
          </cell>
          <cell r="K1034" t="str">
            <v>Apr-2009</v>
          </cell>
          <cell r="L1034" t="str">
            <v>GF</v>
          </cell>
          <cell r="M1034" t="str">
            <v>INVERTER</v>
          </cell>
          <cell r="N1034" t="str">
            <v>PCS</v>
          </cell>
          <cell r="O1034">
            <v>357</v>
          </cell>
          <cell r="P1034">
            <v>146</v>
          </cell>
          <cell r="Q1034" t="str">
            <v>MULTI</v>
          </cell>
          <cell r="R1034">
            <v>0</v>
          </cell>
          <cell r="S1034">
            <v>145.88999999999999</v>
          </cell>
          <cell r="T1034">
            <v>145.88999999999999</v>
          </cell>
          <cell r="U1034">
            <v>1</v>
          </cell>
        </row>
        <row r="1035">
          <cell r="A1035" t="str">
            <v>FRN2.2E1S-4E</v>
          </cell>
          <cell r="B1035" t="str">
            <v>GS091244</v>
          </cell>
          <cell r="C1035">
            <v>1</v>
          </cell>
          <cell r="D1035" t="str">
            <v>GI091544</v>
          </cell>
          <cell r="E1035">
            <v>20090402</v>
          </cell>
          <cell r="F1035" t="str">
            <v>4004</v>
          </cell>
          <cell r="G1035" t="str">
            <v>MDA TECHNISCHER SERVICE</v>
          </cell>
          <cell r="H1035" t="str">
            <v>STOCK SALES</v>
          </cell>
          <cell r="I1035">
            <v>577</v>
          </cell>
          <cell r="J1035" t="str">
            <v>Apr-2009</v>
          </cell>
          <cell r="K1035" t="str">
            <v>Apr-2009</v>
          </cell>
          <cell r="L1035" t="str">
            <v>GF</v>
          </cell>
          <cell r="M1035" t="str">
            <v>INVERTER</v>
          </cell>
          <cell r="N1035" t="str">
            <v>PCS</v>
          </cell>
          <cell r="O1035">
            <v>578</v>
          </cell>
          <cell r="P1035">
            <v>176</v>
          </cell>
          <cell r="Q1035" t="str">
            <v>MULTI</v>
          </cell>
          <cell r="R1035">
            <v>0</v>
          </cell>
          <cell r="S1035">
            <v>175.73330000000001</v>
          </cell>
          <cell r="T1035">
            <v>175.73330000000001</v>
          </cell>
          <cell r="U1035">
            <v>1</v>
          </cell>
        </row>
        <row r="1036">
          <cell r="A1036" t="str">
            <v>FRN2.2E1S-4E</v>
          </cell>
          <cell r="B1036" t="str">
            <v>GS091247</v>
          </cell>
          <cell r="C1036">
            <v>3</v>
          </cell>
          <cell r="D1036" t="str">
            <v>GI091594</v>
          </cell>
          <cell r="E1036">
            <v>20090407</v>
          </cell>
          <cell r="F1036" t="str">
            <v>4080</v>
          </cell>
          <cell r="G1036" t="str">
            <v>SIDE SERVICIO INDUSTRIAL DE ELECTRONICA SA</v>
          </cell>
          <cell r="H1036" t="str">
            <v>STOCK SALES</v>
          </cell>
          <cell r="I1036">
            <v>575</v>
          </cell>
          <cell r="J1036" t="str">
            <v>Apr-2009</v>
          </cell>
          <cell r="K1036" t="str">
            <v>Apr-2009</v>
          </cell>
          <cell r="L1036" t="str">
            <v>GF</v>
          </cell>
          <cell r="M1036" t="str">
            <v>INVERTER</v>
          </cell>
          <cell r="N1036" t="str">
            <v>PCS</v>
          </cell>
          <cell r="O1036">
            <v>578</v>
          </cell>
          <cell r="P1036">
            <v>176</v>
          </cell>
          <cell r="Q1036" t="str">
            <v>MULTI</v>
          </cell>
          <cell r="R1036">
            <v>0</v>
          </cell>
          <cell r="S1036">
            <v>175.73330000000001</v>
          </cell>
          <cell r="T1036">
            <v>351.46660000000003</v>
          </cell>
          <cell r="U1036">
            <v>2</v>
          </cell>
        </row>
        <row r="1037">
          <cell r="A1037" t="str">
            <v>FRN2.2E1S-4E</v>
          </cell>
          <cell r="B1037" t="str">
            <v>GS091025</v>
          </cell>
          <cell r="C1037">
            <v>6</v>
          </cell>
          <cell r="D1037" t="str">
            <v>GI091650</v>
          </cell>
          <cell r="E1037">
            <v>20090409</v>
          </cell>
          <cell r="F1037" t="str">
            <v>4540</v>
          </cell>
          <cell r="G1037" t="str">
            <v>PETER ELECTRONIC GMBH &amp; CO. KG</v>
          </cell>
          <cell r="H1037" t="str">
            <v>STOCK SALES</v>
          </cell>
          <cell r="I1037">
            <v>572</v>
          </cell>
          <cell r="J1037" t="str">
            <v>Apr-2009</v>
          </cell>
          <cell r="K1037" t="str">
            <v>Apr-2009</v>
          </cell>
          <cell r="L1037" t="str">
            <v>GF</v>
          </cell>
          <cell r="M1037" t="str">
            <v>INVERTER</v>
          </cell>
          <cell r="N1037" t="str">
            <v>PCS</v>
          </cell>
          <cell r="O1037">
            <v>578</v>
          </cell>
          <cell r="P1037">
            <v>176</v>
          </cell>
          <cell r="Q1037" t="str">
            <v>MULTI</v>
          </cell>
          <cell r="R1037">
            <v>0</v>
          </cell>
          <cell r="S1037">
            <v>175.73330000000001</v>
          </cell>
          <cell r="T1037">
            <v>527.19990000000007</v>
          </cell>
          <cell r="U1037">
            <v>3</v>
          </cell>
        </row>
        <row r="1038">
          <cell r="A1038" t="str">
            <v>FRN2.2E1S-4E</v>
          </cell>
          <cell r="B1038" t="str">
            <v>GS091331</v>
          </cell>
          <cell r="C1038">
            <v>8</v>
          </cell>
          <cell r="D1038" t="str">
            <v>GI091649</v>
          </cell>
          <cell r="E1038">
            <v>20090409</v>
          </cell>
          <cell r="F1038" t="str">
            <v>7489</v>
          </cell>
          <cell r="G1038" t="str">
            <v>ALPHA MOTION S. A.</v>
          </cell>
          <cell r="H1038" t="str">
            <v>STOCK SALES</v>
          </cell>
          <cell r="I1038">
            <v>569</v>
          </cell>
          <cell r="J1038" t="str">
            <v>Apr-2009</v>
          </cell>
          <cell r="K1038" t="str">
            <v>Apr-2009</v>
          </cell>
          <cell r="L1038" t="str">
            <v>GF</v>
          </cell>
          <cell r="M1038" t="str">
            <v>INVERTER</v>
          </cell>
          <cell r="N1038" t="str">
            <v>PCS</v>
          </cell>
          <cell r="O1038">
            <v>578</v>
          </cell>
          <cell r="P1038">
            <v>176</v>
          </cell>
          <cell r="Q1038" t="str">
            <v>MULTI</v>
          </cell>
          <cell r="R1038">
            <v>0</v>
          </cell>
          <cell r="S1038">
            <v>175.73330000000001</v>
          </cell>
          <cell r="T1038">
            <v>527.19990000000007</v>
          </cell>
          <cell r="U1038">
            <v>3</v>
          </cell>
        </row>
        <row r="1039">
          <cell r="A1039" t="str">
            <v>FRN4.0E1E-4E</v>
          </cell>
          <cell r="B1039" t="str">
            <v>GS091481</v>
          </cell>
          <cell r="C1039">
            <v>1</v>
          </cell>
          <cell r="D1039" t="str">
            <v>GI091835</v>
          </cell>
          <cell r="E1039">
            <v>20090423</v>
          </cell>
          <cell r="F1039" t="str">
            <v>1148</v>
          </cell>
          <cell r="G1039" t="str">
            <v>VERMEIRE TRANSMISSIONS</v>
          </cell>
          <cell r="H1039" t="str">
            <v>STOCK SALES</v>
          </cell>
          <cell r="I1039">
            <v>85</v>
          </cell>
          <cell r="J1039" t="str">
            <v>Apr-2009</v>
          </cell>
          <cell r="K1039" t="str">
            <v>Apr-2009</v>
          </cell>
          <cell r="L1039" t="str">
            <v>GF</v>
          </cell>
          <cell r="M1039" t="str">
            <v>INVERTER</v>
          </cell>
          <cell r="N1039" t="str">
            <v>PCS</v>
          </cell>
          <cell r="O1039">
            <v>108</v>
          </cell>
          <cell r="P1039">
            <v>240</v>
          </cell>
          <cell r="Q1039" t="str">
            <v>MULTI</v>
          </cell>
          <cell r="R1039">
            <v>0</v>
          </cell>
          <cell r="S1039">
            <v>239.69309999999999</v>
          </cell>
          <cell r="T1039">
            <v>1438.1586</v>
          </cell>
          <cell r="U1039">
            <v>6</v>
          </cell>
        </row>
        <row r="1040">
          <cell r="A1040" t="str">
            <v>FRN4.0E1E-4LM</v>
          </cell>
          <cell r="B1040" t="str">
            <v>GS091320</v>
          </cell>
          <cell r="C1040">
            <v>2</v>
          </cell>
          <cell r="D1040" t="str">
            <v>GI091706</v>
          </cell>
          <cell r="E1040">
            <v>20090415</v>
          </cell>
          <cell r="F1040" t="str">
            <v>7934</v>
          </cell>
          <cell r="G1040" t="str">
            <v>PAUL MASCHINENFABRIK GMBH</v>
          </cell>
          <cell r="H1040" t="str">
            <v>STOCK SALES</v>
          </cell>
          <cell r="I1040">
            <v>64</v>
          </cell>
          <cell r="J1040" t="str">
            <v>Apr-2009</v>
          </cell>
          <cell r="K1040" t="str">
            <v>Apr-2009</v>
          </cell>
          <cell r="L1040" t="str">
            <v>GF</v>
          </cell>
          <cell r="M1040" t="str">
            <v>INVERTER</v>
          </cell>
          <cell r="N1040" t="str">
            <v>PCS</v>
          </cell>
          <cell r="O1040">
            <v>66</v>
          </cell>
          <cell r="P1040">
            <v>237</v>
          </cell>
          <cell r="Q1040" t="str">
            <v>MULTI</v>
          </cell>
          <cell r="R1040">
            <v>0</v>
          </cell>
          <cell r="S1040">
            <v>237.4768</v>
          </cell>
          <cell r="T1040">
            <v>474.95359999999999</v>
          </cell>
          <cell r="U1040">
            <v>2</v>
          </cell>
        </row>
        <row r="1041">
          <cell r="A1041" t="str">
            <v>FRN4.0E1E-4LM</v>
          </cell>
          <cell r="B1041" t="str">
            <v>GS084081</v>
          </cell>
          <cell r="C1041">
            <v>1</v>
          </cell>
          <cell r="D1041" t="str">
            <v>GI091695</v>
          </cell>
          <cell r="E1041">
            <v>20090415</v>
          </cell>
          <cell r="F1041" t="str">
            <v>4450</v>
          </cell>
          <cell r="G1041" t="str">
            <v>FUJI ELECTRIC FA SUCURSAL EN ESPA?A</v>
          </cell>
          <cell r="H1041" t="str">
            <v>STOCK SALES</v>
          </cell>
          <cell r="I1041">
            <v>54</v>
          </cell>
          <cell r="J1041" t="str">
            <v>Apr-2009</v>
          </cell>
          <cell r="K1041" t="str">
            <v>Apr-2009</v>
          </cell>
          <cell r="L1041" t="str">
            <v>GF</v>
          </cell>
          <cell r="M1041" t="str">
            <v>INVERTER</v>
          </cell>
          <cell r="N1041" t="str">
            <v>PCS</v>
          </cell>
          <cell r="O1041">
            <v>66</v>
          </cell>
          <cell r="P1041">
            <v>237</v>
          </cell>
          <cell r="Q1041" t="str">
            <v>MULTI</v>
          </cell>
          <cell r="R1041">
            <v>0</v>
          </cell>
          <cell r="S1041">
            <v>237.4768</v>
          </cell>
          <cell r="T1041">
            <v>2374.768</v>
          </cell>
          <cell r="U1041">
            <v>10</v>
          </cell>
        </row>
        <row r="1042">
          <cell r="A1042" t="str">
            <v>FRN4.0E1E-4LM</v>
          </cell>
          <cell r="B1042" t="str">
            <v>GS091366</v>
          </cell>
          <cell r="C1042">
            <v>1</v>
          </cell>
          <cell r="D1042" t="str">
            <v>GI091695</v>
          </cell>
          <cell r="E1042">
            <v>20090415</v>
          </cell>
          <cell r="F1042" t="str">
            <v>4450</v>
          </cell>
          <cell r="G1042" t="str">
            <v>FUJI ELECTRIC FA SUCURSAL EN ESPA?A</v>
          </cell>
          <cell r="H1042" t="str">
            <v>STOCK SALES</v>
          </cell>
          <cell r="I1042">
            <v>39</v>
          </cell>
          <cell r="J1042" t="str">
            <v>Apr-2009</v>
          </cell>
          <cell r="K1042" t="str">
            <v>Apr-2009</v>
          </cell>
          <cell r="L1042" t="str">
            <v>GF</v>
          </cell>
          <cell r="M1042" t="str">
            <v>INVERTER</v>
          </cell>
          <cell r="N1042" t="str">
            <v>PCS</v>
          </cell>
          <cell r="O1042">
            <v>66</v>
          </cell>
          <cell r="P1042">
            <v>237</v>
          </cell>
          <cell r="Q1042" t="str">
            <v>MULTI</v>
          </cell>
          <cell r="R1042">
            <v>0</v>
          </cell>
          <cell r="S1042">
            <v>237.4768</v>
          </cell>
          <cell r="T1042">
            <v>3562.152</v>
          </cell>
          <cell r="U1042">
            <v>15</v>
          </cell>
        </row>
        <row r="1043">
          <cell r="A1043" t="str">
            <v>FRN4.0E1E-4LM</v>
          </cell>
          <cell r="B1043" t="str">
            <v>GS091372</v>
          </cell>
          <cell r="C1043">
            <v>1</v>
          </cell>
          <cell r="D1043" t="str">
            <v>GI091696</v>
          </cell>
          <cell r="E1043">
            <v>20090415</v>
          </cell>
          <cell r="F1043" t="str">
            <v>4450</v>
          </cell>
          <cell r="G1043" t="str">
            <v>FUJI ELECTRIC FA SUCURSAL EN ESPA?A</v>
          </cell>
          <cell r="H1043" t="str">
            <v>STOCK SALES</v>
          </cell>
          <cell r="I1043">
            <v>36</v>
          </cell>
          <cell r="J1043" t="str">
            <v>Apr-2009</v>
          </cell>
          <cell r="K1043" t="str">
            <v>Apr-2009</v>
          </cell>
          <cell r="L1043" t="str">
            <v>GF</v>
          </cell>
          <cell r="M1043" t="str">
            <v>INVERTER</v>
          </cell>
          <cell r="N1043" t="str">
            <v>PCS</v>
          </cell>
          <cell r="O1043">
            <v>66</v>
          </cell>
          <cell r="P1043">
            <v>237</v>
          </cell>
          <cell r="Q1043" t="str">
            <v>MULTI</v>
          </cell>
          <cell r="R1043">
            <v>0</v>
          </cell>
          <cell r="S1043">
            <v>237.4768</v>
          </cell>
          <cell r="T1043">
            <v>712.43039999999996</v>
          </cell>
          <cell r="U1043">
            <v>3</v>
          </cell>
        </row>
        <row r="1044">
          <cell r="A1044" t="str">
            <v>FRN4.0E1E-4LM</v>
          </cell>
          <cell r="B1044" t="str">
            <v>GS091441</v>
          </cell>
          <cell r="C1044">
            <v>4</v>
          </cell>
          <cell r="D1044" t="str">
            <v>GI091802</v>
          </cell>
          <cell r="E1044">
            <v>20090421</v>
          </cell>
          <cell r="F1044" t="str">
            <v>7772</v>
          </cell>
          <cell r="G1044" t="str">
            <v>SELE, S.R.L.</v>
          </cell>
          <cell r="H1044" t="str">
            <v>STOCK SALES</v>
          </cell>
          <cell r="I1044">
            <v>34</v>
          </cell>
          <cell r="J1044" t="str">
            <v>Apr-2009</v>
          </cell>
          <cell r="K1044" t="str">
            <v>Apr-2009</v>
          </cell>
          <cell r="L1044" t="str">
            <v>GF</v>
          </cell>
          <cell r="M1044" t="str">
            <v>INVERTER</v>
          </cell>
          <cell r="N1044" t="str">
            <v>PCS</v>
          </cell>
          <cell r="O1044">
            <v>66</v>
          </cell>
          <cell r="P1044">
            <v>237</v>
          </cell>
          <cell r="Q1044" t="str">
            <v>MULTI</v>
          </cell>
          <cell r="R1044">
            <v>0</v>
          </cell>
          <cell r="S1044">
            <v>237.4768</v>
          </cell>
          <cell r="T1044">
            <v>474.95359999999999</v>
          </cell>
          <cell r="U1044">
            <v>2</v>
          </cell>
        </row>
        <row r="1045">
          <cell r="A1045" t="str">
            <v>FRN4.0E1E-4LM</v>
          </cell>
          <cell r="B1045" t="str">
            <v>GS091501</v>
          </cell>
          <cell r="C1045">
            <v>2</v>
          </cell>
          <cell r="D1045" t="str">
            <v>GI091886</v>
          </cell>
          <cell r="E1045">
            <v>20090428</v>
          </cell>
          <cell r="F1045" t="str">
            <v>7489</v>
          </cell>
          <cell r="G1045" t="str">
            <v>ALPHA MOTION S. A.</v>
          </cell>
          <cell r="H1045" t="str">
            <v>STOCK SALES</v>
          </cell>
          <cell r="I1045">
            <v>24</v>
          </cell>
          <cell r="J1045" t="str">
            <v>Apr-2009</v>
          </cell>
          <cell r="K1045" t="str">
            <v>Apr-2009</v>
          </cell>
          <cell r="L1045" t="str">
            <v>GF</v>
          </cell>
          <cell r="M1045" t="str">
            <v>INVERTER</v>
          </cell>
          <cell r="N1045" t="str">
            <v>PCS</v>
          </cell>
          <cell r="O1045">
            <v>66</v>
          </cell>
          <cell r="P1045">
            <v>237</v>
          </cell>
          <cell r="Q1045" t="str">
            <v>MULTI</v>
          </cell>
          <cell r="R1045">
            <v>0</v>
          </cell>
          <cell r="S1045">
            <v>237.4768</v>
          </cell>
          <cell r="T1045">
            <v>2374.768</v>
          </cell>
          <cell r="U1045">
            <v>10</v>
          </cell>
        </row>
        <row r="1046">
          <cell r="A1046" t="str">
            <v>FRN4.0E1S-4E</v>
          </cell>
          <cell r="B1046" t="str">
            <v>GS091247</v>
          </cell>
          <cell r="C1046">
            <v>4</v>
          </cell>
          <cell r="D1046" t="str">
            <v>GI091594</v>
          </cell>
          <cell r="E1046">
            <v>20090407</v>
          </cell>
          <cell r="F1046" t="str">
            <v>4080</v>
          </cell>
          <cell r="G1046" t="str">
            <v>SIDE SERVICIO INDUSTRIAL DE ELECTRONICA SA</v>
          </cell>
          <cell r="H1046" t="str">
            <v>STOCK SALES</v>
          </cell>
          <cell r="I1046">
            <v>434</v>
          </cell>
          <cell r="J1046" t="str">
            <v>Apr-2009</v>
          </cell>
          <cell r="K1046" t="str">
            <v>Apr-2009</v>
          </cell>
          <cell r="L1046" t="str">
            <v>GF</v>
          </cell>
          <cell r="M1046" t="str">
            <v>INVERTER</v>
          </cell>
          <cell r="N1046" t="str">
            <v>PCS</v>
          </cell>
          <cell r="O1046">
            <v>439</v>
          </cell>
          <cell r="P1046">
            <v>242</v>
          </cell>
          <cell r="Q1046" t="str">
            <v>MULTI</v>
          </cell>
          <cell r="R1046">
            <v>0</v>
          </cell>
          <cell r="S1046">
            <v>242.07929999999999</v>
          </cell>
          <cell r="T1046">
            <v>1210.3964999999998</v>
          </cell>
          <cell r="U1046">
            <v>5</v>
          </cell>
        </row>
        <row r="1047">
          <cell r="A1047" t="str">
            <v>FRN4.0E1S-4E</v>
          </cell>
          <cell r="B1047" t="str">
            <v>GS091363</v>
          </cell>
          <cell r="C1047">
            <v>3</v>
          </cell>
          <cell r="D1047" t="str">
            <v>GI091694</v>
          </cell>
          <cell r="E1047">
            <v>20090415</v>
          </cell>
          <cell r="F1047" t="str">
            <v>1301</v>
          </cell>
          <cell r="G1047" t="str">
            <v>MVR - MOTORI, VENTILATORI, RIDUTTORI S.R.L.</v>
          </cell>
          <cell r="H1047" t="str">
            <v>STOCK SALES</v>
          </cell>
          <cell r="I1047">
            <v>404</v>
          </cell>
          <cell r="J1047" t="str">
            <v>Apr-2009</v>
          </cell>
          <cell r="K1047" t="str">
            <v>Apr-2009</v>
          </cell>
          <cell r="L1047" t="str">
            <v>GF</v>
          </cell>
          <cell r="M1047" t="str">
            <v>INVERTER</v>
          </cell>
          <cell r="N1047" t="str">
            <v>PCS</v>
          </cell>
          <cell r="O1047">
            <v>439</v>
          </cell>
          <cell r="P1047">
            <v>242</v>
          </cell>
          <cell r="Q1047" t="str">
            <v>MULTI</v>
          </cell>
          <cell r="R1047">
            <v>0</v>
          </cell>
          <cell r="S1047">
            <v>242.07929999999999</v>
          </cell>
          <cell r="T1047">
            <v>7262.3789999999999</v>
          </cell>
          <cell r="U1047">
            <v>30</v>
          </cell>
        </row>
        <row r="1048">
          <cell r="A1048" t="str">
            <v>FRN4.0E1S-4E</v>
          </cell>
          <cell r="B1048" t="str">
            <v>GS091401</v>
          </cell>
          <cell r="C1048">
            <v>1</v>
          </cell>
          <cell r="D1048" t="str">
            <v>GI091741</v>
          </cell>
          <cell r="E1048">
            <v>20090416</v>
          </cell>
          <cell r="F1048" t="str">
            <v>4054</v>
          </cell>
          <cell r="G1048" t="str">
            <v>WIPA SERVICE UND ENTWICKLUNGS GMBH</v>
          </cell>
          <cell r="H1048" t="str">
            <v>STOCK SALES</v>
          </cell>
          <cell r="I1048">
            <v>403</v>
          </cell>
          <cell r="J1048" t="str">
            <v>Apr-2009</v>
          </cell>
          <cell r="K1048" t="str">
            <v>Apr-2009</v>
          </cell>
          <cell r="L1048" t="str">
            <v>GF</v>
          </cell>
          <cell r="M1048" t="str">
            <v>INVERTER</v>
          </cell>
          <cell r="N1048" t="str">
            <v>PCS</v>
          </cell>
          <cell r="O1048">
            <v>439</v>
          </cell>
          <cell r="P1048">
            <v>242</v>
          </cell>
          <cell r="Q1048" t="str">
            <v>MULTI</v>
          </cell>
          <cell r="R1048">
            <v>0</v>
          </cell>
          <cell r="S1048">
            <v>242.07929999999999</v>
          </cell>
          <cell r="T1048">
            <v>242.07929999999999</v>
          </cell>
          <cell r="U1048">
            <v>1</v>
          </cell>
        </row>
        <row r="1049">
          <cell r="A1049" t="str">
            <v>FRN4.0E1S-4E</v>
          </cell>
          <cell r="B1049" t="str">
            <v>GS091482</v>
          </cell>
          <cell r="C1049">
            <v>1</v>
          </cell>
          <cell r="D1049" t="str">
            <v>GI091836</v>
          </cell>
          <cell r="E1049">
            <v>20090424</v>
          </cell>
          <cell r="F1049" t="str">
            <v>7088</v>
          </cell>
          <cell r="G1049" t="str">
            <v>ROVEMA VERPACKUNGSMASCHINEN GMBH</v>
          </cell>
          <cell r="H1049" t="str">
            <v>STOCK SALES</v>
          </cell>
          <cell r="I1049">
            <v>401</v>
          </cell>
          <cell r="J1049" t="str">
            <v>Apr-2009</v>
          </cell>
          <cell r="K1049" t="str">
            <v>Apr-2009</v>
          </cell>
          <cell r="L1049" t="str">
            <v>GF</v>
          </cell>
          <cell r="M1049" t="str">
            <v>INVERTER</v>
          </cell>
          <cell r="N1049" t="str">
            <v>PCS</v>
          </cell>
          <cell r="O1049">
            <v>439</v>
          </cell>
          <cell r="P1049">
            <v>242</v>
          </cell>
          <cell r="Q1049" t="str">
            <v>MULTI</v>
          </cell>
          <cell r="R1049">
            <v>0</v>
          </cell>
          <cell r="S1049">
            <v>242.07929999999999</v>
          </cell>
          <cell r="T1049">
            <v>484.15859999999998</v>
          </cell>
          <cell r="U1049">
            <v>2</v>
          </cell>
        </row>
        <row r="1050">
          <cell r="A1050" t="str">
            <v>FRN4.0E1S-4E</v>
          </cell>
          <cell r="B1050" t="str">
            <v>GS091533</v>
          </cell>
          <cell r="C1050">
            <v>2</v>
          </cell>
          <cell r="D1050" t="str">
            <v>GI091939</v>
          </cell>
          <cell r="E1050">
            <v>20090429</v>
          </cell>
          <cell r="F1050" t="str">
            <v>7760</v>
          </cell>
          <cell r="G1050" t="str">
            <v>BIMEX SRL</v>
          </cell>
          <cell r="H1050" t="str">
            <v>STOCK SALES</v>
          </cell>
          <cell r="I1050">
            <v>400</v>
          </cell>
          <cell r="J1050" t="str">
            <v>Apr-2009</v>
          </cell>
          <cell r="K1050" t="str">
            <v>Apr-2009</v>
          </cell>
          <cell r="L1050" t="str">
            <v>GF</v>
          </cell>
          <cell r="M1050" t="str">
            <v>INVERTER</v>
          </cell>
          <cell r="N1050" t="str">
            <v>PCS</v>
          </cell>
          <cell r="O1050">
            <v>439</v>
          </cell>
          <cell r="P1050">
            <v>242</v>
          </cell>
          <cell r="Q1050" t="str">
            <v>MULTI</v>
          </cell>
          <cell r="R1050">
            <v>0</v>
          </cell>
          <cell r="S1050">
            <v>242.07929999999999</v>
          </cell>
          <cell r="T1050">
            <v>242.07929999999999</v>
          </cell>
          <cell r="U1050">
            <v>1</v>
          </cell>
        </row>
        <row r="1051">
          <cell r="A1051" t="str">
            <v>FRN5.5E1E-4E</v>
          </cell>
          <cell r="B1051" t="str">
            <v>GS091249</v>
          </cell>
          <cell r="C1051">
            <v>10</v>
          </cell>
          <cell r="D1051" t="str">
            <v>GI091546</v>
          </cell>
          <cell r="E1051">
            <v>20090406</v>
          </cell>
          <cell r="F1051" t="str">
            <v>7950</v>
          </cell>
          <cell r="G1051" t="str">
            <v>FUJI ELECTRIC FA EUROPE (CH) GMBH</v>
          </cell>
          <cell r="H1051" t="str">
            <v>STOCK SALES</v>
          </cell>
          <cell r="I1051">
            <v>154</v>
          </cell>
          <cell r="J1051" t="str">
            <v>Apr-2009</v>
          </cell>
          <cell r="K1051" t="str">
            <v>Apr-2009</v>
          </cell>
          <cell r="L1051" t="str">
            <v>GF</v>
          </cell>
          <cell r="M1051" t="str">
            <v>INVERTER</v>
          </cell>
          <cell r="N1051" t="str">
            <v>PCS</v>
          </cell>
          <cell r="O1051">
            <v>155</v>
          </cell>
          <cell r="P1051">
            <v>305</v>
          </cell>
          <cell r="Q1051" t="str">
            <v>MULTI</v>
          </cell>
          <cell r="R1051">
            <v>0</v>
          </cell>
          <cell r="S1051">
            <v>304.53190000000001</v>
          </cell>
          <cell r="T1051">
            <v>304.53190000000001</v>
          </cell>
          <cell r="U1051">
            <v>1</v>
          </cell>
        </row>
        <row r="1052">
          <cell r="A1052" t="str">
            <v>FRN5.5E1E-4E</v>
          </cell>
          <cell r="B1052" t="str">
            <v>GS091303</v>
          </cell>
          <cell r="C1052">
            <v>2</v>
          </cell>
          <cell r="D1052" t="str">
            <v>GI091619</v>
          </cell>
          <cell r="E1052">
            <v>20090414</v>
          </cell>
          <cell r="F1052" t="str">
            <v>7095</v>
          </cell>
          <cell r="G1052" t="str">
            <v>FUJI ELECTRIC FRANCE S.A.</v>
          </cell>
          <cell r="H1052" t="str">
            <v>STOCK SALES</v>
          </cell>
          <cell r="I1052">
            <v>152</v>
          </cell>
          <cell r="J1052" t="str">
            <v>Apr-2009</v>
          </cell>
          <cell r="K1052" t="str">
            <v>Apr-2009</v>
          </cell>
          <cell r="L1052" t="str">
            <v>GF</v>
          </cell>
          <cell r="M1052" t="str">
            <v>INVERTER</v>
          </cell>
          <cell r="N1052" t="str">
            <v>PCS</v>
          </cell>
          <cell r="O1052">
            <v>155</v>
          </cell>
          <cell r="P1052">
            <v>305</v>
          </cell>
          <cell r="Q1052" t="str">
            <v>MULTI</v>
          </cell>
          <cell r="R1052">
            <v>0</v>
          </cell>
          <cell r="S1052">
            <v>304.53190000000001</v>
          </cell>
          <cell r="T1052">
            <v>609.06380000000001</v>
          </cell>
          <cell r="U1052">
            <v>2</v>
          </cell>
        </row>
        <row r="1053">
          <cell r="A1053" t="str">
            <v>FRN7.5E1E-4E</v>
          </cell>
          <cell r="B1053" t="str">
            <v>GS091247</v>
          </cell>
          <cell r="C1053">
            <v>8</v>
          </cell>
          <cell r="D1053" t="str">
            <v>GI091594</v>
          </cell>
          <cell r="E1053">
            <v>20090407</v>
          </cell>
          <cell r="F1053" t="str">
            <v>4080</v>
          </cell>
          <cell r="G1053" t="str">
            <v>SIDE SERVICIO INDUSTRIAL DE ELECTRONICA SA</v>
          </cell>
          <cell r="H1053" t="str">
            <v>STOCK SALES</v>
          </cell>
          <cell r="I1053">
            <v>180</v>
          </cell>
          <cell r="J1053" t="str">
            <v>Apr-2009</v>
          </cell>
          <cell r="K1053" t="str">
            <v>Apr-2009</v>
          </cell>
          <cell r="L1053" t="str">
            <v>GF</v>
          </cell>
          <cell r="M1053" t="str">
            <v>INVERTER</v>
          </cell>
          <cell r="N1053" t="str">
            <v>PCS</v>
          </cell>
          <cell r="O1053">
            <v>182</v>
          </cell>
          <cell r="P1053">
            <v>323</v>
          </cell>
          <cell r="Q1053" t="str">
            <v>MULTI</v>
          </cell>
          <cell r="R1053">
            <v>0</v>
          </cell>
          <cell r="S1053">
            <v>323.22750000000002</v>
          </cell>
          <cell r="T1053">
            <v>646.45500000000004</v>
          </cell>
          <cell r="U1053">
            <v>2</v>
          </cell>
        </row>
        <row r="1054">
          <cell r="A1054" t="str">
            <v>FRN7.5E1E-4E</v>
          </cell>
          <cell r="B1054" t="str">
            <v>GS091303</v>
          </cell>
          <cell r="C1054">
            <v>3</v>
          </cell>
          <cell r="D1054" t="str">
            <v>GI091619</v>
          </cell>
          <cell r="E1054">
            <v>20090414</v>
          </cell>
          <cell r="F1054" t="str">
            <v>7095</v>
          </cell>
          <cell r="G1054" t="str">
            <v>FUJI ELECTRIC FRANCE S.A.</v>
          </cell>
          <cell r="H1054" t="str">
            <v>STOCK SALES</v>
          </cell>
          <cell r="I1054">
            <v>179</v>
          </cell>
          <cell r="J1054" t="str">
            <v>Apr-2009</v>
          </cell>
          <cell r="K1054" t="str">
            <v>Apr-2009</v>
          </cell>
          <cell r="L1054" t="str">
            <v>GF</v>
          </cell>
          <cell r="M1054" t="str">
            <v>INVERTER</v>
          </cell>
          <cell r="N1054" t="str">
            <v>PCS</v>
          </cell>
          <cell r="O1054">
            <v>182</v>
          </cell>
          <cell r="P1054">
            <v>323</v>
          </cell>
          <cell r="Q1054" t="str">
            <v>MULTI</v>
          </cell>
          <cell r="R1054">
            <v>0</v>
          </cell>
          <cell r="S1054">
            <v>323.22750000000002</v>
          </cell>
          <cell r="T1054">
            <v>323.22750000000002</v>
          </cell>
          <cell r="U1054">
            <v>1</v>
          </cell>
        </row>
        <row r="1055">
          <cell r="A1055" t="str">
            <v>FRN7.5E1E-4E</v>
          </cell>
          <cell r="B1055" t="str">
            <v>GS091350</v>
          </cell>
          <cell r="C1055">
            <v>12</v>
          </cell>
          <cell r="D1055" t="str">
            <v>GI091682</v>
          </cell>
          <cell r="E1055">
            <v>20090414</v>
          </cell>
          <cell r="F1055" t="str">
            <v>7506</v>
          </cell>
          <cell r="G1055" t="str">
            <v>ELECTROBLUE SRL</v>
          </cell>
          <cell r="H1055" t="str">
            <v>STOCK SALES</v>
          </cell>
          <cell r="I1055">
            <v>178</v>
          </cell>
          <cell r="J1055" t="str">
            <v>Apr-2009</v>
          </cell>
          <cell r="K1055" t="str">
            <v>Apr-2009</v>
          </cell>
          <cell r="L1055" t="str">
            <v>GF</v>
          </cell>
          <cell r="M1055" t="str">
            <v>INVERTER</v>
          </cell>
          <cell r="N1055" t="str">
            <v>PCS</v>
          </cell>
          <cell r="O1055">
            <v>182</v>
          </cell>
          <cell r="P1055">
            <v>323</v>
          </cell>
          <cell r="Q1055" t="str">
            <v>MULTI</v>
          </cell>
          <cell r="R1055">
            <v>0</v>
          </cell>
          <cell r="S1055">
            <v>323.22750000000002</v>
          </cell>
          <cell r="T1055">
            <v>323.22750000000002</v>
          </cell>
          <cell r="U1055">
            <v>1</v>
          </cell>
        </row>
        <row r="1056">
          <cell r="A1056" t="str">
            <v>FRN7.5E1E-4E</v>
          </cell>
          <cell r="B1056" t="str">
            <v>GS091436</v>
          </cell>
          <cell r="C1056">
            <v>10</v>
          </cell>
          <cell r="D1056" t="str">
            <v>GI091776</v>
          </cell>
          <cell r="E1056">
            <v>20090420</v>
          </cell>
          <cell r="F1056" t="str">
            <v>7950</v>
          </cell>
          <cell r="G1056" t="str">
            <v>FUJI ELECTRIC FA EUROPE (CH) GMBH</v>
          </cell>
          <cell r="H1056" t="str">
            <v>STOCK SALES</v>
          </cell>
          <cell r="I1056">
            <v>176</v>
          </cell>
          <cell r="J1056" t="str">
            <v>Apr-2009</v>
          </cell>
          <cell r="K1056" t="str">
            <v>Apr-2009</v>
          </cell>
          <cell r="L1056" t="str">
            <v>GF</v>
          </cell>
          <cell r="M1056" t="str">
            <v>INVERTER</v>
          </cell>
          <cell r="N1056" t="str">
            <v>PCS</v>
          </cell>
          <cell r="O1056">
            <v>182</v>
          </cell>
          <cell r="P1056">
            <v>323</v>
          </cell>
          <cell r="Q1056" t="str">
            <v>MULTI</v>
          </cell>
          <cell r="R1056">
            <v>0</v>
          </cell>
          <cell r="S1056">
            <v>323.22750000000002</v>
          </cell>
          <cell r="T1056">
            <v>646.45500000000004</v>
          </cell>
          <cell r="U1056">
            <v>2</v>
          </cell>
        </row>
        <row r="1057">
          <cell r="A1057" t="str">
            <v>FRN7.5E1E-4E</v>
          </cell>
          <cell r="B1057" t="str">
            <v>GS091534</v>
          </cell>
          <cell r="C1057">
            <v>7</v>
          </cell>
          <cell r="D1057" t="str">
            <v>GI091940</v>
          </cell>
          <cell r="E1057">
            <v>20090429</v>
          </cell>
          <cell r="F1057" t="str">
            <v>4351</v>
          </cell>
          <cell r="G1057" t="str">
            <v>ACTION CONTROL B.V.</v>
          </cell>
          <cell r="H1057" t="str">
            <v>STOCK SALES</v>
          </cell>
          <cell r="I1057">
            <v>174</v>
          </cell>
          <cell r="J1057" t="str">
            <v>Apr-2009</v>
          </cell>
          <cell r="K1057" t="str">
            <v>Apr-2009</v>
          </cell>
          <cell r="L1057" t="str">
            <v>GF</v>
          </cell>
          <cell r="M1057" t="str">
            <v>INVERTER</v>
          </cell>
          <cell r="N1057" t="str">
            <v>PCS</v>
          </cell>
          <cell r="O1057">
            <v>182</v>
          </cell>
          <cell r="P1057">
            <v>323</v>
          </cell>
          <cell r="Q1057" t="str">
            <v>MULTI</v>
          </cell>
          <cell r="R1057">
            <v>0</v>
          </cell>
          <cell r="S1057">
            <v>323.22750000000002</v>
          </cell>
          <cell r="T1057">
            <v>646.45500000000004</v>
          </cell>
          <cell r="U1057">
            <v>2</v>
          </cell>
        </row>
        <row r="1058">
          <cell r="A1058" t="str">
            <v>FRN7.5E1E-4E</v>
          </cell>
          <cell r="B1058" t="str">
            <v>GS091527</v>
          </cell>
          <cell r="C1058">
            <v>4</v>
          </cell>
          <cell r="D1058" t="str">
            <v>GI091907</v>
          </cell>
          <cell r="E1058">
            <v>20090429</v>
          </cell>
          <cell r="F1058" t="str">
            <v>4080</v>
          </cell>
          <cell r="G1058" t="str">
            <v>SIDE SERVICIO INDUSTRIAL DE ELECTRONICA SA</v>
          </cell>
          <cell r="H1058" t="str">
            <v>STOCK SALES</v>
          </cell>
          <cell r="I1058">
            <v>172</v>
          </cell>
          <cell r="J1058" t="str">
            <v>Apr-2009</v>
          </cell>
          <cell r="K1058" t="str">
            <v>Apr-2009</v>
          </cell>
          <cell r="L1058" t="str">
            <v>GF</v>
          </cell>
          <cell r="M1058" t="str">
            <v>INVERTER</v>
          </cell>
          <cell r="N1058" t="str">
            <v>PCS</v>
          </cell>
          <cell r="O1058">
            <v>182</v>
          </cell>
          <cell r="P1058">
            <v>323</v>
          </cell>
          <cell r="Q1058" t="str">
            <v>MULTI</v>
          </cell>
          <cell r="R1058">
            <v>0</v>
          </cell>
          <cell r="S1058">
            <v>323.22750000000002</v>
          </cell>
          <cell r="T1058">
            <v>646.45500000000004</v>
          </cell>
          <cell r="U1058">
            <v>2</v>
          </cell>
        </row>
        <row r="1059">
          <cell r="A1059" t="str">
            <v>FRN7.5E1S-2J</v>
          </cell>
          <cell r="B1059" t="str">
            <v>GS091490</v>
          </cell>
          <cell r="C1059">
            <v>1</v>
          </cell>
          <cell r="D1059" t="str">
            <v>GI091861</v>
          </cell>
          <cell r="E1059">
            <v>20090424</v>
          </cell>
          <cell r="F1059" t="str">
            <v>4080</v>
          </cell>
          <cell r="G1059" t="str">
            <v>SIDE SERVICIO INDUSTRIAL DE ELECTRONICA SA</v>
          </cell>
          <cell r="H1059" t="str">
            <v>STOCK SALES</v>
          </cell>
          <cell r="I1059">
            <v>22</v>
          </cell>
          <cell r="J1059" t="str">
            <v>Apr-2009</v>
          </cell>
          <cell r="K1059" t="str">
            <v>Apr-2009</v>
          </cell>
          <cell r="L1059" t="str">
            <v>GF</v>
          </cell>
          <cell r="M1059" t="str">
            <v>INVERTER</v>
          </cell>
          <cell r="N1059" t="str">
            <v>PCS</v>
          </cell>
          <cell r="O1059">
            <v>23</v>
          </cell>
          <cell r="P1059">
            <v>306</v>
          </cell>
          <cell r="Q1059" t="str">
            <v>MULTI</v>
          </cell>
          <cell r="R1059">
            <v>0</v>
          </cell>
          <cell r="S1059">
            <v>306.12329999999997</v>
          </cell>
          <cell r="T1059">
            <v>306.12329999999997</v>
          </cell>
          <cell r="U1059">
            <v>1</v>
          </cell>
        </row>
        <row r="1060">
          <cell r="A1060" t="str">
            <v>FRN7.5E1S-4E</v>
          </cell>
          <cell r="B1060" t="str">
            <v>GS091247</v>
          </cell>
          <cell r="C1060">
            <v>5</v>
          </cell>
          <cell r="D1060" t="str">
            <v>GI091594</v>
          </cell>
          <cell r="E1060">
            <v>20090407</v>
          </cell>
          <cell r="F1060" t="str">
            <v>4080</v>
          </cell>
          <cell r="G1060" t="str">
            <v>SIDE SERVICIO INDUSTRIAL DE ELECTRONICA SA</v>
          </cell>
          <cell r="H1060" t="str">
            <v>STOCK SALES</v>
          </cell>
          <cell r="I1060">
            <v>466</v>
          </cell>
          <cell r="J1060" t="str">
            <v>Apr-2009</v>
          </cell>
          <cell r="K1060" t="str">
            <v>Apr-2009</v>
          </cell>
          <cell r="L1060" t="str">
            <v>GF</v>
          </cell>
          <cell r="M1060" t="str">
            <v>INVERTER</v>
          </cell>
          <cell r="N1060" t="str">
            <v>PCS</v>
          </cell>
          <cell r="O1060">
            <v>471</v>
          </cell>
          <cell r="P1060">
            <v>310</v>
          </cell>
          <cell r="Q1060" t="str">
            <v>MULTI</v>
          </cell>
          <cell r="R1060">
            <v>0</v>
          </cell>
          <cell r="S1060">
            <v>309.58819999999997</v>
          </cell>
          <cell r="T1060">
            <v>1547.9409999999998</v>
          </cell>
          <cell r="U1060">
            <v>5</v>
          </cell>
        </row>
        <row r="1061">
          <cell r="A1061" t="str">
            <v>FRN7.5E1S-4E</v>
          </cell>
          <cell r="B1061" t="str">
            <v>GS091348</v>
          </cell>
          <cell r="C1061">
            <v>1</v>
          </cell>
          <cell r="D1061" t="str">
            <v>GI091680</v>
          </cell>
          <cell r="E1061">
            <v>20090414</v>
          </cell>
          <cell r="F1061" t="str">
            <v>7088</v>
          </cell>
          <cell r="G1061" t="str">
            <v>ROVEMA VERPACKUNGSMASCHINEN GMBH</v>
          </cell>
          <cell r="H1061" t="str">
            <v>STOCK SALES</v>
          </cell>
          <cell r="I1061">
            <v>465</v>
          </cell>
          <cell r="J1061" t="str">
            <v>Apr-2009</v>
          </cell>
          <cell r="K1061" t="str">
            <v>Apr-2009</v>
          </cell>
          <cell r="L1061" t="str">
            <v>GF</v>
          </cell>
          <cell r="M1061" t="str">
            <v>INVERTER</v>
          </cell>
          <cell r="N1061" t="str">
            <v>PCS</v>
          </cell>
          <cell r="O1061">
            <v>471</v>
          </cell>
          <cell r="P1061">
            <v>310</v>
          </cell>
          <cell r="Q1061" t="str">
            <v>MULTI</v>
          </cell>
          <cell r="R1061">
            <v>0</v>
          </cell>
          <cell r="S1061">
            <v>309.58819999999997</v>
          </cell>
          <cell r="T1061">
            <v>309.58819999999997</v>
          </cell>
          <cell r="U1061">
            <v>1</v>
          </cell>
        </row>
        <row r="1062">
          <cell r="A1062" t="str">
            <v>FRN7.5E1S-4LM</v>
          </cell>
          <cell r="B1062" t="str">
            <v>GS090482</v>
          </cell>
          <cell r="C1062">
            <v>7</v>
          </cell>
          <cell r="D1062" t="str">
            <v>GI091612</v>
          </cell>
          <cell r="E1062">
            <v>20090408</v>
          </cell>
          <cell r="F1062" t="str">
            <v>7943</v>
          </cell>
          <cell r="G1062" t="str">
            <v>MAKLIFT-SKOPJE</v>
          </cell>
          <cell r="H1062" t="str">
            <v>STOCK SALES</v>
          </cell>
          <cell r="I1062">
            <v>218</v>
          </cell>
          <cell r="J1062" t="str">
            <v>Apr-2009</v>
          </cell>
          <cell r="K1062" t="str">
            <v>Apr-2009</v>
          </cell>
          <cell r="L1062" t="str">
            <v>GF</v>
          </cell>
          <cell r="M1062" t="str">
            <v>INVERTER</v>
          </cell>
          <cell r="N1062" t="str">
            <v>PCS</v>
          </cell>
          <cell r="O1062">
            <v>219</v>
          </cell>
          <cell r="P1062">
            <v>326</v>
          </cell>
          <cell r="Q1062" t="str">
            <v>MULTI</v>
          </cell>
          <cell r="R1062">
            <v>0</v>
          </cell>
          <cell r="S1062">
            <v>325.9982</v>
          </cell>
          <cell r="T1062">
            <v>325.9982</v>
          </cell>
          <cell r="U1062">
            <v>1</v>
          </cell>
        </row>
        <row r="1063">
          <cell r="A1063" t="str">
            <v>FRN7.5E1S-4LM</v>
          </cell>
          <cell r="B1063" t="str">
            <v>GS090784</v>
          </cell>
          <cell r="C1063">
            <v>3</v>
          </cell>
          <cell r="D1063" t="str">
            <v>GI091448</v>
          </cell>
          <cell r="E1063">
            <v>20090410</v>
          </cell>
          <cell r="F1063" t="str">
            <v>4032</v>
          </cell>
          <cell r="G1063" t="str">
            <v>MCCGROUP COMPLEX</v>
          </cell>
          <cell r="H1063" t="str">
            <v>STOCK SALES</v>
          </cell>
          <cell r="I1063">
            <v>217</v>
          </cell>
          <cell r="J1063" t="str">
            <v>Apr-2009</v>
          </cell>
          <cell r="K1063" t="str">
            <v>Apr-2009</v>
          </cell>
          <cell r="L1063" t="str">
            <v>GF</v>
          </cell>
          <cell r="M1063" t="str">
            <v>INVERTER</v>
          </cell>
          <cell r="N1063" t="str">
            <v>PCS</v>
          </cell>
          <cell r="O1063">
            <v>219</v>
          </cell>
          <cell r="P1063">
            <v>326</v>
          </cell>
          <cell r="Q1063" t="str">
            <v>MULTI</v>
          </cell>
          <cell r="R1063">
            <v>0</v>
          </cell>
          <cell r="S1063">
            <v>325.9982</v>
          </cell>
          <cell r="T1063">
            <v>325.9982</v>
          </cell>
          <cell r="U1063">
            <v>1</v>
          </cell>
        </row>
        <row r="1064">
          <cell r="A1064" t="str">
            <v>FRN7.5E1S-4LM</v>
          </cell>
          <cell r="B1064" t="str">
            <v>GS091320</v>
          </cell>
          <cell r="C1064">
            <v>1</v>
          </cell>
          <cell r="D1064" t="str">
            <v>GI091706</v>
          </cell>
          <cell r="E1064">
            <v>20090415</v>
          </cell>
          <cell r="F1064" t="str">
            <v>7934</v>
          </cell>
          <cell r="G1064" t="str">
            <v>PAUL MASCHINENFABRIK GMBH</v>
          </cell>
          <cell r="H1064" t="str">
            <v>STOCK SALES</v>
          </cell>
          <cell r="I1064">
            <v>216</v>
          </cell>
          <cell r="J1064" t="str">
            <v>Apr-2009</v>
          </cell>
          <cell r="K1064" t="str">
            <v>Apr-2009</v>
          </cell>
          <cell r="L1064" t="str">
            <v>GF</v>
          </cell>
          <cell r="M1064" t="str">
            <v>INVERTER</v>
          </cell>
          <cell r="N1064" t="str">
            <v>PCS</v>
          </cell>
          <cell r="O1064">
            <v>219</v>
          </cell>
          <cell r="P1064">
            <v>326</v>
          </cell>
          <cell r="Q1064" t="str">
            <v>MULTI</v>
          </cell>
          <cell r="R1064">
            <v>0</v>
          </cell>
          <cell r="S1064">
            <v>325.9982</v>
          </cell>
          <cell r="T1064">
            <v>325.9982</v>
          </cell>
          <cell r="U1064">
            <v>1</v>
          </cell>
        </row>
        <row r="1065">
          <cell r="A1065" t="str">
            <v>FRN7.5E1S-4LM</v>
          </cell>
          <cell r="B1065" t="str">
            <v>GS091425</v>
          </cell>
          <cell r="C1065">
            <v>3</v>
          </cell>
          <cell r="D1065" t="str">
            <v>GI091769</v>
          </cell>
          <cell r="E1065">
            <v>20090420</v>
          </cell>
          <cell r="F1065" t="str">
            <v>7489</v>
          </cell>
          <cell r="G1065" t="str">
            <v>ALPHA MOTION S. A.</v>
          </cell>
          <cell r="H1065" t="str">
            <v>STOCK SALES</v>
          </cell>
          <cell r="I1065">
            <v>211</v>
          </cell>
          <cell r="J1065" t="str">
            <v>Apr-2009</v>
          </cell>
          <cell r="K1065" t="str">
            <v>Apr-2009</v>
          </cell>
          <cell r="L1065" t="str">
            <v>GF</v>
          </cell>
          <cell r="M1065" t="str">
            <v>INVERTER</v>
          </cell>
          <cell r="N1065" t="str">
            <v>PCS</v>
          </cell>
          <cell r="O1065">
            <v>219</v>
          </cell>
          <cell r="P1065">
            <v>326</v>
          </cell>
          <cell r="Q1065" t="str">
            <v>MULTI</v>
          </cell>
          <cell r="R1065">
            <v>0</v>
          </cell>
          <cell r="S1065">
            <v>325.9982</v>
          </cell>
          <cell r="T1065">
            <v>1629.991</v>
          </cell>
          <cell r="U1065">
            <v>5</v>
          </cell>
        </row>
        <row r="1066">
          <cell r="A1066" t="str">
            <v>FRN7.5E1S-4LM</v>
          </cell>
          <cell r="B1066" t="str">
            <v>GS091528</v>
          </cell>
          <cell r="C1066">
            <v>4</v>
          </cell>
          <cell r="D1066" t="str">
            <v>GI091908</v>
          </cell>
          <cell r="E1066">
            <v>20090429</v>
          </cell>
          <cell r="F1066" t="str">
            <v>7215</v>
          </cell>
          <cell r="G1066" t="str">
            <v>AMTEK SPOL. S R. O. SP. Z O. O.</v>
          </cell>
          <cell r="H1066" t="str">
            <v>STOCK SALES</v>
          </cell>
          <cell r="I1066">
            <v>209</v>
          </cell>
          <cell r="J1066" t="str">
            <v>Apr-2009</v>
          </cell>
          <cell r="K1066" t="str">
            <v>Apr-2009</v>
          </cell>
          <cell r="L1066" t="str">
            <v>GF</v>
          </cell>
          <cell r="M1066" t="str">
            <v>INVERTER</v>
          </cell>
          <cell r="N1066" t="str">
            <v>PCS</v>
          </cell>
          <cell r="O1066">
            <v>219</v>
          </cell>
          <cell r="P1066">
            <v>326</v>
          </cell>
          <cell r="Q1066" t="str">
            <v>MULTI</v>
          </cell>
          <cell r="R1066">
            <v>0</v>
          </cell>
          <cell r="S1066">
            <v>325.9982</v>
          </cell>
          <cell r="T1066">
            <v>651.99639999999999</v>
          </cell>
          <cell r="U1066">
            <v>2</v>
          </cell>
        </row>
        <row r="1067">
          <cell r="A1067" t="str">
            <v>EFL-22G11-4</v>
          </cell>
          <cell r="B1067" t="str">
            <v>GS091111</v>
          </cell>
          <cell r="C1067">
            <v>9</v>
          </cell>
          <cell r="D1067" t="str">
            <v>GI091373</v>
          </cell>
          <cell r="E1067">
            <v>20090403</v>
          </cell>
          <cell r="F1067" t="str">
            <v>7950</v>
          </cell>
          <cell r="G1067" t="str">
            <v>FUJI ELECTRIC FA EUROPE (CH) GMBH</v>
          </cell>
          <cell r="H1067" t="str">
            <v>STOCK SALES</v>
          </cell>
          <cell r="I1067">
            <v>52</v>
          </cell>
          <cell r="J1067" t="str">
            <v>Apr-2009</v>
          </cell>
          <cell r="K1067" t="str">
            <v>Apr-2009</v>
          </cell>
          <cell r="L1067" t="str">
            <v>GF</v>
          </cell>
          <cell r="M1067" t="str">
            <v>INVERTER</v>
          </cell>
          <cell r="N1067" t="str">
            <v>PCS</v>
          </cell>
          <cell r="O1067">
            <v>56</v>
          </cell>
          <cell r="P1067">
            <v>62</v>
          </cell>
          <cell r="Q1067" t="str">
            <v>NON FUJI ALL</v>
          </cell>
          <cell r="R1067">
            <v>0</v>
          </cell>
          <cell r="S1067">
            <v>62.263199999999998</v>
          </cell>
          <cell r="T1067">
            <v>124.5264</v>
          </cell>
          <cell r="U1067">
            <v>2</v>
          </cell>
        </row>
        <row r="1068">
          <cell r="A1068" t="str">
            <v>EFL-22G11-4</v>
          </cell>
          <cell r="B1068" t="str">
            <v>GS091249</v>
          </cell>
          <cell r="C1068">
            <v>17</v>
          </cell>
          <cell r="D1068" t="str">
            <v>GI091546</v>
          </cell>
          <cell r="E1068">
            <v>20090406</v>
          </cell>
          <cell r="F1068" t="str">
            <v>7950</v>
          </cell>
          <cell r="G1068" t="str">
            <v>FUJI ELECTRIC FA EUROPE (CH) GMBH</v>
          </cell>
          <cell r="H1068" t="str">
            <v>STOCK SALES</v>
          </cell>
          <cell r="I1068">
            <v>51</v>
          </cell>
          <cell r="J1068" t="str">
            <v>Apr-2009</v>
          </cell>
          <cell r="K1068" t="str">
            <v>Apr-2009</v>
          </cell>
          <cell r="L1068" t="str">
            <v>GF</v>
          </cell>
          <cell r="M1068" t="str">
            <v>INVERTER</v>
          </cell>
          <cell r="N1068" t="str">
            <v>PCS</v>
          </cell>
          <cell r="O1068">
            <v>56</v>
          </cell>
          <cell r="P1068">
            <v>62</v>
          </cell>
          <cell r="Q1068" t="str">
            <v>NON FUJI ALL</v>
          </cell>
          <cell r="R1068">
            <v>0</v>
          </cell>
          <cell r="S1068">
            <v>62.263199999999998</v>
          </cell>
          <cell r="T1068">
            <v>62.263199999999998</v>
          </cell>
          <cell r="U1068">
            <v>1</v>
          </cell>
        </row>
        <row r="1069">
          <cell r="A1069" t="str">
            <v>EFL-22G11-4</v>
          </cell>
          <cell r="B1069" t="str">
            <v>GS091247</v>
          </cell>
          <cell r="C1069">
            <v>20</v>
          </cell>
          <cell r="D1069" t="str">
            <v>GI091594</v>
          </cell>
          <cell r="E1069">
            <v>20090407</v>
          </cell>
          <cell r="F1069" t="str">
            <v>4080</v>
          </cell>
          <cell r="G1069" t="str">
            <v>SIDE SERVICIO INDUSTRIAL DE ELECTRONICA SA</v>
          </cell>
          <cell r="H1069" t="str">
            <v>STOCK SALES</v>
          </cell>
          <cell r="I1069">
            <v>49</v>
          </cell>
          <cell r="J1069" t="str">
            <v>Apr-2009</v>
          </cell>
          <cell r="K1069" t="str">
            <v>Apr-2009</v>
          </cell>
          <cell r="L1069" t="str">
            <v>GF</v>
          </cell>
          <cell r="M1069" t="str">
            <v>INVERTER</v>
          </cell>
          <cell r="N1069" t="str">
            <v>PCS</v>
          </cell>
          <cell r="O1069">
            <v>56</v>
          </cell>
          <cell r="P1069">
            <v>62</v>
          </cell>
          <cell r="Q1069" t="str">
            <v>NON FUJI ALL</v>
          </cell>
          <cell r="R1069">
            <v>0</v>
          </cell>
          <cell r="S1069">
            <v>62.263199999999998</v>
          </cell>
          <cell r="T1069">
            <v>124.5264</v>
          </cell>
          <cell r="U1069">
            <v>2</v>
          </cell>
        </row>
        <row r="1070">
          <cell r="A1070" t="str">
            <v>EFL-22G11-4</v>
          </cell>
          <cell r="B1070" t="str">
            <v>GS091291</v>
          </cell>
          <cell r="C1070">
            <v>2</v>
          </cell>
          <cell r="D1070" t="str">
            <v>GI091606</v>
          </cell>
          <cell r="E1070">
            <v>20090407</v>
          </cell>
          <cell r="F1070" t="str">
            <v>7147</v>
          </cell>
          <cell r="G1070" t="str">
            <v>GTS MBH</v>
          </cell>
          <cell r="H1070" t="str">
            <v>STOCK SALES</v>
          </cell>
          <cell r="I1070">
            <v>48</v>
          </cell>
          <cell r="J1070" t="str">
            <v>Apr-2009</v>
          </cell>
          <cell r="K1070" t="str">
            <v>Apr-2009</v>
          </cell>
          <cell r="L1070" t="str">
            <v>GF</v>
          </cell>
          <cell r="M1070" t="str">
            <v>INVERTER</v>
          </cell>
          <cell r="N1070" t="str">
            <v>PCS</v>
          </cell>
          <cell r="O1070">
            <v>56</v>
          </cell>
          <cell r="P1070">
            <v>62</v>
          </cell>
          <cell r="Q1070" t="str">
            <v>NON FUJI ALL</v>
          </cell>
          <cell r="R1070">
            <v>0</v>
          </cell>
          <cell r="S1070">
            <v>62.263199999999998</v>
          </cell>
          <cell r="T1070">
            <v>62.263199999999998</v>
          </cell>
          <cell r="U1070">
            <v>1</v>
          </cell>
        </row>
        <row r="1071">
          <cell r="A1071" t="str">
            <v>EFL-22G11-4</v>
          </cell>
          <cell r="B1071" t="str">
            <v>GS091318</v>
          </cell>
          <cell r="C1071">
            <v>2</v>
          </cell>
          <cell r="D1071" t="str">
            <v>GI091639</v>
          </cell>
          <cell r="E1071">
            <v>20090408</v>
          </cell>
          <cell r="F1071" t="str">
            <v>1148</v>
          </cell>
          <cell r="G1071" t="str">
            <v>VERMEIRE TRANSMISSIONS</v>
          </cell>
          <cell r="H1071" t="str">
            <v>STOCK SALES</v>
          </cell>
          <cell r="I1071">
            <v>44</v>
          </cell>
          <cell r="J1071" t="str">
            <v>Apr-2009</v>
          </cell>
          <cell r="K1071" t="str">
            <v>Apr-2009</v>
          </cell>
          <cell r="L1071" t="str">
            <v>GF</v>
          </cell>
          <cell r="M1071" t="str">
            <v>INVERTER</v>
          </cell>
          <cell r="N1071" t="str">
            <v>PCS</v>
          </cell>
          <cell r="O1071">
            <v>56</v>
          </cell>
          <cell r="P1071">
            <v>62</v>
          </cell>
          <cell r="Q1071" t="str">
            <v>NON FUJI ALL</v>
          </cell>
          <cell r="R1071">
            <v>0</v>
          </cell>
          <cell r="S1071">
            <v>62.263199999999998</v>
          </cell>
          <cell r="T1071">
            <v>249.05279999999999</v>
          </cell>
          <cell r="U1071">
            <v>4</v>
          </cell>
        </row>
        <row r="1072">
          <cell r="A1072" t="str">
            <v>EFL-22G11-4</v>
          </cell>
          <cell r="B1072" t="str">
            <v>GS091300</v>
          </cell>
          <cell r="C1072">
            <v>8</v>
          </cell>
          <cell r="D1072" t="str">
            <v>GI091618</v>
          </cell>
          <cell r="E1072">
            <v>20090408</v>
          </cell>
          <cell r="F1072" t="str">
            <v>7950</v>
          </cell>
          <cell r="G1072" t="str">
            <v>FUJI ELECTRIC FA EUROPE (CH) GMBH</v>
          </cell>
          <cell r="H1072" t="str">
            <v>STOCK SALES</v>
          </cell>
          <cell r="I1072">
            <v>43</v>
          </cell>
          <cell r="J1072" t="str">
            <v>Apr-2009</v>
          </cell>
          <cell r="K1072" t="str">
            <v>Apr-2009</v>
          </cell>
          <cell r="L1072" t="str">
            <v>GF</v>
          </cell>
          <cell r="M1072" t="str">
            <v>INVERTER</v>
          </cell>
          <cell r="N1072" t="str">
            <v>PCS</v>
          </cell>
          <cell r="O1072">
            <v>56</v>
          </cell>
          <cell r="P1072">
            <v>62</v>
          </cell>
          <cell r="Q1072" t="str">
            <v>NON FUJI ALL</v>
          </cell>
          <cell r="R1072">
            <v>0</v>
          </cell>
          <cell r="S1072">
            <v>62.263199999999998</v>
          </cell>
          <cell r="T1072">
            <v>62.263199999999998</v>
          </cell>
          <cell r="U1072">
            <v>1</v>
          </cell>
        </row>
        <row r="1073">
          <cell r="A1073" t="str">
            <v>EFL-22G11-4</v>
          </cell>
          <cell r="B1073" t="str">
            <v>GS091385</v>
          </cell>
          <cell r="C1073">
            <v>2</v>
          </cell>
          <cell r="D1073" t="str">
            <v>GI091714</v>
          </cell>
          <cell r="E1073">
            <v>20090415</v>
          </cell>
          <cell r="F1073" t="str">
            <v>4450</v>
          </cell>
          <cell r="G1073" t="str">
            <v>FUJI ELECTRIC FA SUCURSAL EN ESPA?A</v>
          </cell>
          <cell r="H1073" t="str">
            <v>STOCK SALES</v>
          </cell>
          <cell r="I1073">
            <v>37</v>
          </cell>
          <cell r="J1073" t="str">
            <v>Apr-2009</v>
          </cell>
          <cell r="K1073" t="str">
            <v>Apr-2009</v>
          </cell>
          <cell r="L1073" t="str">
            <v>GF</v>
          </cell>
          <cell r="M1073" t="str">
            <v>INVERTER</v>
          </cell>
          <cell r="N1073" t="str">
            <v>PCS</v>
          </cell>
          <cell r="O1073">
            <v>56</v>
          </cell>
          <cell r="P1073">
            <v>62</v>
          </cell>
          <cell r="Q1073" t="str">
            <v>NON FUJI ALL</v>
          </cell>
          <cell r="R1073">
            <v>0</v>
          </cell>
          <cell r="S1073">
            <v>62.263199999999998</v>
          </cell>
          <cell r="T1073">
            <v>373.57920000000001</v>
          </cell>
          <cell r="U1073">
            <v>6</v>
          </cell>
        </row>
        <row r="1074">
          <cell r="A1074" t="str">
            <v>EFL-22G11-4</v>
          </cell>
          <cell r="B1074" t="str">
            <v>GS091436</v>
          </cell>
          <cell r="C1074">
            <v>14</v>
          </cell>
          <cell r="D1074" t="str">
            <v>GI091776</v>
          </cell>
          <cell r="E1074">
            <v>20090420</v>
          </cell>
          <cell r="F1074" t="str">
            <v>7950</v>
          </cell>
          <cell r="G1074" t="str">
            <v>FUJI ELECTRIC FA EUROPE (CH) GMBH</v>
          </cell>
          <cell r="H1074" t="str">
            <v>STOCK SALES</v>
          </cell>
          <cell r="I1074">
            <v>33</v>
          </cell>
          <cell r="J1074" t="str">
            <v>Apr-2009</v>
          </cell>
          <cell r="K1074" t="str">
            <v>Apr-2009</v>
          </cell>
          <cell r="L1074" t="str">
            <v>GF</v>
          </cell>
          <cell r="M1074" t="str">
            <v>INVERTER</v>
          </cell>
          <cell r="N1074" t="str">
            <v>PCS</v>
          </cell>
          <cell r="O1074">
            <v>56</v>
          </cell>
          <cell r="P1074">
            <v>62</v>
          </cell>
          <cell r="Q1074" t="str">
            <v>NON FUJI ALL</v>
          </cell>
          <cell r="R1074">
            <v>0</v>
          </cell>
          <cell r="S1074">
            <v>62.263199999999998</v>
          </cell>
          <cell r="T1074">
            <v>249.05279999999999</v>
          </cell>
          <cell r="U1074">
            <v>4</v>
          </cell>
        </row>
        <row r="1075">
          <cell r="A1075" t="str">
            <v>EFL-22G11-4</v>
          </cell>
          <cell r="B1075" t="str">
            <v>GS091253</v>
          </cell>
          <cell r="C1075">
            <v>11</v>
          </cell>
          <cell r="D1075" t="str">
            <v>GI091796</v>
          </cell>
          <cell r="E1075">
            <v>20090421</v>
          </cell>
          <cell r="F1075" t="str">
            <v>7489</v>
          </cell>
          <cell r="G1075" t="str">
            <v>ALPHA MOTION S. A.</v>
          </cell>
          <cell r="H1075" t="str">
            <v>STOCK SALES</v>
          </cell>
          <cell r="I1075">
            <v>31</v>
          </cell>
          <cell r="J1075" t="str">
            <v>Apr-2009</v>
          </cell>
          <cell r="K1075" t="str">
            <v>Apr-2009</v>
          </cell>
          <cell r="L1075" t="str">
            <v>GF</v>
          </cell>
          <cell r="M1075" t="str">
            <v>INVERTER</v>
          </cell>
          <cell r="N1075" t="str">
            <v>PCS</v>
          </cell>
          <cell r="O1075">
            <v>56</v>
          </cell>
          <cell r="P1075">
            <v>62</v>
          </cell>
          <cell r="Q1075" t="str">
            <v>NON FUJI ALL</v>
          </cell>
          <cell r="R1075">
            <v>0</v>
          </cell>
          <cell r="S1075">
            <v>62.263199999999998</v>
          </cell>
          <cell r="T1075">
            <v>124.5264</v>
          </cell>
          <cell r="U1075">
            <v>2</v>
          </cell>
        </row>
        <row r="1076">
          <cell r="A1076" t="str">
            <v>EFL-22G11-4</v>
          </cell>
          <cell r="B1076" t="str">
            <v>GS091500</v>
          </cell>
          <cell r="C1076">
            <v>2</v>
          </cell>
          <cell r="D1076" t="str">
            <v>GI091882</v>
          </cell>
          <cell r="E1076">
            <v>20090428</v>
          </cell>
          <cell r="F1076" t="str">
            <v>4450</v>
          </cell>
          <cell r="G1076" t="str">
            <v>FUJI ELECTRIC FA SUCURSAL EN ESPA?A</v>
          </cell>
          <cell r="H1076" t="str">
            <v>STOCK SALES</v>
          </cell>
          <cell r="I1076">
            <v>30</v>
          </cell>
          <cell r="J1076" t="str">
            <v>Apr-2009</v>
          </cell>
          <cell r="K1076" t="str">
            <v>Apr-2009</v>
          </cell>
          <cell r="L1076" t="str">
            <v>GF</v>
          </cell>
          <cell r="M1076" t="str">
            <v>INVERTER</v>
          </cell>
          <cell r="N1076" t="str">
            <v>PCS</v>
          </cell>
          <cell r="O1076">
            <v>56</v>
          </cell>
          <cell r="P1076">
            <v>62</v>
          </cell>
          <cell r="Q1076" t="str">
            <v>NON FUJI ALL</v>
          </cell>
          <cell r="R1076">
            <v>0</v>
          </cell>
          <cell r="S1076">
            <v>62.263199999999998</v>
          </cell>
          <cell r="T1076">
            <v>62.263199999999998</v>
          </cell>
          <cell r="U1076">
            <v>1</v>
          </cell>
        </row>
        <row r="1077">
          <cell r="A1077" t="str">
            <v>ES-CV</v>
          </cell>
          <cell r="B1077" t="str">
            <v>GS091315</v>
          </cell>
          <cell r="C1077">
            <v>4</v>
          </cell>
          <cell r="D1077" t="str">
            <v>GI091641</v>
          </cell>
          <cell r="E1077">
            <v>20090409</v>
          </cell>
          <cell r="F1077" t="str">
            <v>7992</v>
          </cell>
          <cell r="G1077" t="str">
            <v>JOHANN SCHUM AUFZUGTECHNIK GMBH</v>
          </cell>
          <cell r="H1077" t="str">
            <v>STOCK SALES</v>
          </cell>
          <cell r="I1077">
            <v>178</v>
          </cell>
          <cell r="J1077" t="str">
            <v>Apr-2009</v>
          </cell>
          <cell r="K1077" t="str">
            <v>Apr-2009</v>
          </cell>
          <cell r="L1077" t="str">
            <v>GF</v>
          </cell>
          <cell r="M1077" t="str">
            <v>INVERTER</v>
          </cell>
          <cell r="N1077" t="str">
            <v>PCS</v>
          </cell>
          <cell r="O1077">
            <v>180</v>
          </cell>
          <cell r="P1077">
            <v>4</v>
          </cell>
          <cell r="Q1077" t="str">
            <v>NON FUJI ALL</v>
          </cell>
          <cell r="R1077">
            <v>0</v>
          </cell>
          <cell r="S1077">
            <v>3.8803999999999998</v>
          </cell>
          <cell r="T1077">
            <v>7.7607999999999997</v>
          </cell>
          <cell r="U1077">
            <v>2</v>
          </cell>
        </row>
        <row r="1078">
          <cell r="A1078" t="str">
            <v>ES-CV</v>
          </cell>
          <cell r="B1078" t="str">
            <v>GS090811</v>
          </cell>
          <cell r="C1078">
            <v>8</v>
          </cell>
          <cell r="D1078" t="str">
            <v>GI091661</v>
          </cell>
          <cell r="E1078">
            <v>20090409</v>
          </cell>
          <cell r="F1078" t="str">
            <v>7860</v>
          </cell>
          <cell r="G1078" t="str">
            <v>ORION AUFZUGSDIENST U. ELEKTROANLAGEN</v>
          </cell>
          <cell r="H1078" t="str">
            <v>STOCK SALES</v>
          </cell>
          <cell r="I1078">
            <v>177</v>
          </cell>
          <cell r="J1078" t="str">
            <v>Apr-2009</v>
          </cell>
          <cell r="K1078" t="str">
            <v>Apr-2009</v>
          </cell>
          <cell r="L1078" t="str">
            <v>GF</v>
          </cell>
          <cell r="M1078" t="str">
            <v>INVERTER</v>
          </cell>
          <cell r="N1078" t="str">
            <v>PCS</v>
          </cell>
          <cell r="O1078">
            <v>180</v>
          </cell>
          <cell r="P1078">
            <v>4</v>
          </cell>
          <cell r="Q1078" t="str">
            <v>NON FUJI ALL</v>
          </cell>
          <cell r="R1078">
            <v>0</v>
          </cell>
          <cell r="S1078">
            <v>3.8803999999999998</v>
          </cell>
          <cell r="T1078">
            <v>3.8803999999999998</v>
          </cell>
          <cell r="U1078">
            <v>1</v>
          </cell>
        </row>
        <row r="1079">
          <cell r="A1079" t="str">
            <v>ES-CV</v>
          </cell>
          <cell r="B1079" t="str">
            <v>GS091308</v>
          </cell>
          <cell r="C1079">
            <v>16</v>
          </cell>
          <cell r="D1079" t="str">
            <v>GI091931</v>
          </cell>
          <cell r="E1079">
            <v>20090429</v>
          </cell>
          <cell r="F1079" t="str">
            <v>7282</v>
          </cell>
          <cell r="G1079" t="str">
            <v>IES INVERT ELECTRIC SYSTEMS LTD.</v>
          </cell>
          <cell r="H1079" t="str">
            <v>STOCK SALES</v>
          </cell>
          <cell r="I1079">
            <v>175</v>
          </cell>
          <cell r="J1079" t="str">
            <v>Apr-2009</v>
          </cell>
          <cell r="K1079" t="str">
            <v>Apr-2009</v>
          </cell>
          <cell r="L1079" t="str">
            <v>GF</v>
          </cell>
          <cell r="M1079" t="str">
            <v>INVERTER</v>
          </cell>
          <cell r="N1079" t="str">
            <v>PCS</v>
          </cell>
          <cell r="O1079">
            <v>180</v>
          </cell>
          <cell r="P1079">
            <v>4</v>
          </cell>
          <cell r="Q1079" t="str">
            <v>NON FUJI ALL</v>
          </cell>
          <cell r="R1079">
            <v>0</v>
          </cell>
          <cell r="S1079">
            <v>3.8803999999999998</v>
          </cell>
          <cell r="T1079">
            <v>7.7607999999999997</v>
          </cell>
          <cell r="U1079">
            <v>2</v>
          </cell>
        </row>
        <row r="1080">
          <cell r="A1080" t="str">
            <v>OPC-G1-PDP</v>
          </cell>
          <cell r="B1080" t="str">
            <v>GS091323</v>
          </cell>
          <cell r="C1080">
            <v>5</v>
          </cell>
          <cell r="D1080" t="str">
            <v>GI091644</v>
          </cell>
          <cell r="E1080">
            <v>20090409</v>
          </cell>
          <cell r="F1080" t="str">
            <v>4810</v>
          </cell>
          <cell r="G1080" t="str">
            <v>SST SERVO-SYSTEMTECHNIK GMBH</v>
          </cell>
          <cell r="H1080" t="str">
            <v>STOCK SALES</v>
          </cell>
          <cell r="I1080">
            <v>95</v>
          </cell>
          <cell r="J1080" t="str">
            <v>Apr-2009</v>
          </cell>
          <cell r="K1080" t="str">
            <v>Apr-2009</v>
          </cell>
          <cell r="L1080" t="str">
            <v>GF</v>
          </cell>
          <cell r="M1080" t="str">
            <v>INVERTER</v>
          </cell>
          <cell r="N1080" t="str">
            <v>PCS</v>
          </cell>
          <cell r="O1080">
            <v>103</v>
          </cell>
          <cell r="P1080">
            <v>97</v>
          </cell>
          <cell r="Q1080" t="str">
            <v>OPTION FRN (G712)</v>
          </cell>
          <cell r="R1080">
            <v>0</v>
          </cell>
          <cell r="S1080">
            <v>96.824299999999994</v>
          </cell>
          <cell r="T1080">
            <v>96.824299999999994</v>
          </cell>
          <cell r="U1080">
            <v>1</v>
          </cell>
        </row>
        <row r="1081">
          <cell r="A1081" t="str">
            <v>E1-CAS-7.5</v>
          </cell>
          <cell r="B1081" t="str">
            <v>GS091458</v>
          </cell>
          <cell r="C1081">
            <v>7</v>
          </cell>
          <cell r="D1081" t="str">
            <v>GI091813</v>
          </cell>
          <cell r="E1081">
            <v>20090421</v>
          </cell>
          <cell r="F1081" t="str">
            <v>4450</v>
          </cell>
          <cell r="G1081" t="str">
            <v>FUJI ELECTRIC FA SUCURSAL EN ESPA?A</v>
          </cell>
          <cell r="H1081" t="str">
            <v>STOCK SALES</v>
          </cell>
          <cell r="I1081">
            <v>0</v>
          </cell>
          <cell r="J1081" t="str">
            <v>Apr-2009</v>
          </cell>
          <cell r="K1081" t="str">
            <v>Apr-2009</v>
          </cell>
          <cell r="L1081" t="str">
            <v>GF</v>
          </cell>
          <cell r="M1081" t="str">
            <v>INVERTER</v>
          </cell>
          <cell r="N1081" t="str">
            <v>PCS</v>
          </cell>
          <cell r="O1081">
            <v>0</v>
          </cell>
          <cell r="P1081">
            <v>4</v>
          </cell>
          <cell r="Q1081" t="str">
            <v>OTHERS (G907)</v>
          </cell>
          <cell r="R1081">
            <v>0</v>
          </cell>
          <cell r="S1081">
            <v>3.53</v>
          </cell>
          <cell r="T1081">
            <v>14.12</v>
          </cell>
          <cell r="U1081">
            <v>4</v>
          </cell>
        </row>
        <row r="1082">
          <cell r="A1082" t="str">
            <v>DBE0.75-2C</v>
          </cell>
          <cell r="B1082" t="str">
            <v>GS091267</v>
          </cell>
          <cell r="C1082">
            <v>2</v>
          </cell>
          <cell r="D1082" t="str">
            <v>GI091557</v>
          </cell>
          <cell r="E1082">
            <v>20090403</v>
          </cell>
          <cell r="F1082" t="str">
            <v>7095</v>
          </cell>
          <cell r="G1082" t="str">
            <v>FUJI ELECTRIC FRANCE S.A.</v>
          </cell>
          <cell r="H1082" t="str">
            <v>STOCK SALES</v>
          </cell>
          <cell r="I1082">
            <v>2</v>
          </cell>
          <cell r="J1082" t="str">
            <v>Apr-2009</v>
          </cell>
          <cell r="K1082" t="str">
            <v>Apr-2009</v>
          </cell>
          <cell r="L1082" t="str">
            <v>GF</v>
          </cell>
          <cell r="M1082" t="str">
            <v>INVERTER</v>
          </cell>
          <cell r="N1082" t="str">
            <v>PCS</v>
          </cell>
          <cell r="O1082">
            <v>3</v>
          </cell>
          <cell r="P1082">
            <v>22</v>
          </cell>
          <cell r="Q1082" t="str">
            <v>OTHERS-NOT FUJI</v>
          </cell>
          <cell r="R1082">
            <v>0</v>
          </cell>
          <cell r="S1082">
            <v>22.11</v>
          </cell>
          <cell r="T1082">
            <v>22.11</v>
          </cell>
          <cell r="U1082">
            <v>1</v>
          </cell>
        </row>
        <row r="1083">
          <cell r="A1083" t="str">
            <v>FRN0.75E1S-7ECN</v>
          </cell>
          <cell r="B1083" t="str">
            <v>GS091282</v>
          </cell>
          <cell r="C1083">
            <v>4</v>
          </cell>
          <cell r="D1083" t="str">
            <v>GI091577</v>
          </cell>
          <cell r="E1083">
            <v>20090406</v>
          </cell>
          <cell r="F1083" t="str">
            <v>7274</v>
          </cell>
          <cell r="G1083" t="str">
            <v>SAM GMBH</v>
          </cell>
          <cell r="H1083" t="str">
            <v>STOCK SALES</v>
          </cell>
          <cell r="I1083">
            <v>48</v>
          </cell>
          <cell r="J1083" t="str">
            <v>Apr-2009</v>
          </cell>
          <cell r="K1083" t="str">
            <v>Apr-2009</v>
          </cell>
          <cell r="L1083" t="str">
            <v>GF</v>
          </cell>
          <cell r="M1083" t="str">
            <v>INVERTER</v>
          </cell>
          <cell r="N1083" t="str">
            <v>PCS</v>
          </cell>
          <cell r="O1083">
            <v>49</v>
          </cell>
          <cell r="P1083">
            <v>106</v>
          </cell>
          <cell r="Q1083" t="str">
            <v>OTHERS-SUZUKA</v>
          </cell>
          <cell r="R1083">
            <v>0</v>
          </cell>
          <cell r="S1083">
            <v>106.2891</v>
          </cell>
          <cell r="T1083">
            <v>106.2891</v>
          </cell>
          <cell r="U1083">
            <v>1</v>
          </cell>
        </row>
        <row r="1084">
          <cell r="A1084" t="str">
            <v>TP-E1U</v>
          </cell>
          <cell r="B1084" t="str">
            <v>GS091221</v>
          </cell>
          <cell r="C1084">
            <v>14</v>
          </cell>
          <cell r="D1084" t="str">
            <v>GI091514</v>
          </cell>
          <cell r="E1084">
            <v>20090401</v>
          </cell>
          <cell r="F1084" t="str">
            <v>7274</v>
          </cell>
          <cell r="G1084" t="str">
            <v>SAM GMBH</v>
          </cell>
          <cell r="H1084" t="str">
            <v>STOCK SALES</v>
          </cell>
          <cell r="I1084">
            <v>523</v>
          </cell>
          <cell r="J1084" t="str">
            <v>Apr-2009</v>
          </cell>
          <cell r="K1084" t="str">
            <v>Apr-2009</v>
          </cell>
          <cell r="L1084" t="str">
            <v>GF</v>
          </cell>
          <cell r="M1084" t="str">
            <v>INVERTER</v>
          </cell>
          <cell r="N1084" t="str">
            <v>PCS</v>
          </cell>
          <cell r="O1084">
            <v>527</v>
          </cell>
          <cell r="P1084">
            <v>16</v>
          </cell>
          <cell r="Q1084" t="str">
            <v>OTHERS-SUZUKA</v>
          </cell>
          <cell r="R1084">
            <v>0</v>
          </cell>
          <cell r="S1084">
            <v>16.0168</v>
          </cell>
          <cell r="T1084">
            <v>64.0672</v>
          </cell>
          <cell r="U1084">
            <v>4</v>
          </cell>
        </row>
        <row r="1085">
          <cell r="A1085" t="str">
            <v>TP-E1U</v>
          </cell>
          <cell r="B1085" t="str">
            <v>GS091203</v>
          </cell>
          <cell r="C1085">
            <v>3</v>
          </cell>
          <cell r="D1085" t="str">
            <v>GI091478</v>
          </cell>
          <cell r="E1085">
            <v>20090402</v>
          </cell>
          <cell r="F1085" t="str">
            <v>4810</v>
          </cell>
          <cell r="G1085" t="str">
            <v>SST SERVO-SYSTEMTECHNIK GMBH</v>
          </cell>
          <cell r="H1085" t="str">
            <v>STOCK SALES</v>
          </cell>
          <cell r="I1085">
            <v>520</v>
          </cell>
          <cell r="J1085" t="str">
            <v>Apr-2009</v>
          </cell>
          <cell r="K1085" t="str">
            <v>Apr-2009</v>
          </cell>
          <cell r="L1085" t="str">
            <v>GF</v>
          </cell>
          <cell r="M1085" t="str">
            <v>INVERTER</v>
          </cell>
          <cell r="N1085" t="str">
            <v>PCS</v>
          </cell>
          <cell r="O1085">
            <v>527</v>
          </cell>
          <cell r="P1085">
            <v>16</v>
          </cell>
          <cell r="Q1085" t="str">
            <v>OTHERS-SUZUKA</v>
          </cell>
          <cell r="R1085">
            <v>0</v>
          </cell>
          <cell r="S1085">
            <v>16.0168</v>
          </cell>
          <cell r="T1085">
            <v>48.050399999999996</v>
          </cell>
          <cell r="U1085">
            <v>3</v>
          </cell>
        </row>
        <row r="1086">
          <cell r="A1086" t="str">
            <v>TP-E1U</v>
          </cell>
          <cell r="B1086" t="str">
            <v>GS091217</v>
          </cell>
          <cell r="C1086">
            <v>3</v>
          </cell>
          <cell r="D1086" t="str">
            <v>GI091492</v>
          </cell>
          <cell r="E1086">
            <v>20090402</v>
          </cell>
          <cell r="F1086" t="str">
            <v>4810</v>
          </cell>
          <cell r="G1086" t="str">
            <v>SST SERVO-SYSTEMTECHNIK GMBH</v>
          </cell>
          <cell r="H1086" t="str">
            <v>STOCK SALES</v>
          </cell>
          <cell r="I1086">
            <v>519</v>
          </cell>
          <cell r="J1086" t="str">
            <v>Apr-2009</v>
          </cell>
          <cell r="K1086" t="str">
            <v>Apr-2009</v>
          </cell>
          <cell r="L1086" t="str">
            <v>GF</v>
          </cell>
          <cell r="M1086" t="str">
            <v>INVERTER</v>
          </cell>
          <cell r="N1086" t="str">
            <v>PCS</v>
          </cell>
          <cell r="O1086">
            <v>527</v>
          </cell>
          <cell r="P1086">
            <v>16</v>
          </cell>
          <cell r="Q1086" t="str">
            <v>OTHERS-SUZUKA</v>
          </cell>
          <cell r="R1086">
            <v>0</v>
          </cell>
          <cell r="S1086">
            <v>16.0168</v>
          </cell>
          <cell r="T1086">
            <v>16.0168</v>
          </cell>
          <cell r="U1086">
            <v>1</v>
          </cell>
        </row>
        <row r="1087">
          <cell r="A1087" t="str">
            <v>TP-E1U</v>
          </cell>
          <cell r="B1087" t="str">
            <v>GS091282</v>
          </cell>
          <cell r="C1087">
            <v>2</v>
          </cell>
          <cell r="D1087" t="str">
            <v>GI091577</v>
          </cell>
          <cell r="E1087">
            <v>20090406</v>
          </cell>
          <cell r="F1087" t="str">
            <v>7274</v>
          </cell>
          <cell r="G1087" t="str">
            <v>SAM GMBH</v>
          </cell>
          <cell r="H1087" t="str">
            <v>STOCK SALES</v>
          </cell>
          <cell r="I1087">
            <v>518</v>
          </cell>
          <cell r="J1087" t="str">
            <v>Apr-2009</v>
          </cell>
          <cell r="K1087" t="str">
            <v>Apr-2009</v>
          </cell>
          <cell r="L1087" t="str">
            <v>GF</v>
          </cell>
          <cell r="M1087" t="str">
            <v>INVERTER</v>
          </cell>
          <cell r="N1087" t="str">
            <v>PCS</v>
          </cell>
          <cell r="O1087">
            <v>527</v>
          </cell>
          <cell r="P1087">
            <v>16</v>
          </cell>
          <cell r="Q1087" t="str">
            <v>OTHERS-SUZUKA</v>
          </cell>
          <cell r="R1087">
            <v>0</v>
          </cell>
          <cell r="S1087">
            <v>16.0168</v>
          </cell>
          <cell r="T1087">
            <v>16.0168</v>
          </cell>
          <cell r="U1087">
            <v>1</v>
          </cell>
        </row>
        <row r="1088">
          <cell r="A1088" t="str">
            <v>TP-E1U</v>
          </cell>
          <cell r="B1088" t="str">
            <v>GS091274</v>
          </cell>
          <cell r="C1088">
            <v>8</v>
          </cell>
          <cell r="D1088" t="str">
            <v>GI091570</v>
          </cell>
          <cell r="E1088">
            <v>20090406</v>
          </cell>
          <cell r="F1088" t="str">
            <v>7274</v>
          </cell>
          <cell r="G1088" t="str">
            <v>SAM GMBH</v>
          </cell>
          <cell r="H1088" t="str">
            <v>STOCK SALES</v>
          </cell>
          <cell r="I1088">
            <v>517</v>
          </cell>
          <cell r="J1088" t="str">
            <v>Apr-2009</v>
          </cell>
          <cell r="K1088" t="str">
            <v>Apr-2009</v>
          </cell>
          <cell r="L1088" t="str">
            <v>GF</v>
          </cell>
          <cell r="M1088" t="str">
            <v>INVERTER</v>
          </cell>
          <cell r="N1088" t="str">
            <v>PCS</v>
          </cell>
          <cell r="O1088">
            <v>527</v>
          </cell>
          <cell r="P1088">
            <v>16</v>
          </cell>
          <cell r="Q1088" t="str">
            <v>OTHERS-SUZUKA</v>
          </cell>
          <cell r="R1088">
            <v>0</v>
          </cell>
          <cell r="S1088">
            <v>16.0168</v>
          </cell>
          <cell r="T1088">
            <v>16.0168</v>
          </cell>
          <cell r="U1088">
            <v>1</v>
          </cell>
        </row>
        <row r="1089">
          <cell r="A1089" t="str">
            <v>TP-E1U</v>
          </cell>
          <cell r="B1089" t="str">
            <v>GS091277</v>
          </cell>
          <cell r="C1089">
            <v>2</v>
          </cell>
          <cell r="D1089" t="str">
            <v>GI091573</v>
          </cell>
          <cell r="E1089">
            <v>20090406</v>
          </cell>
          <cell r="F1089" t="str">
            <v>7274</v>
          </cell>
          <cell r="G1089" t="str">
            <v>SAM GMBH</v>
          </cell>
          <cell r="H1089" t="str">
            <v>STOCK SALES</v>
          </cell>
          <cell r="I1089">
            <v>515</v>
          </cell>
          <cell r="J1089" t="str">
            <v>Apr-2009</v>
          </cell>
          <cell r="K1089" t="str">
            <v>Apr-2009</v>
          </cell>
          <cell r="L1089" t="str">
            <v>GF</v>
          </cell>
          <cell r="M1089" t="str">
            <v>INVERTER</v>
          </cell>
          <cell r="N1089" t="str">
            <v>PCS</v>
          </cell>
          <cell r="O1089">
            <v>527</v>
          </cell>
          <cell r="P1089">
            <v>16</v>
          </cell>
          <cell r="Q1089" t="str">
            <v>OTHERS-SUZUKA</v>
          </cell>
          <cell r="R1089">
            <v>0</v>
          </cell>
          <cell r="S1089">
            <v>16.0168</v>
          </cell>
          <cell r="T1089">
            <v>32.0336</v>
          </cell>
          <cell r="U1089">
            <v>2</v>
          </cell>
        </row>
        <row r="1090">
          <cell r="A1090" t="str">
            <v>TP-E1U</v>
          </cell>
          <cell r="B1090" t="str">
            <v>GS091323</v>
          </cell>
          <cell r="C1090">
            <v>4</v>
          </cell>
          <cell r="D1090" t="str">
            <v>GI091644</v>
          </cell>
          <cell r="E1090">
            <v>20090409</v>
          </cell>
          <cell r="F1090" t="str">
            <v>4810</v>
          </cell>
          <cell r="G1090" t="str">
            <v>SST SERVO-SYSTEMTECHNIK GMBH</v>
          </cell>
          <cell r="H1090" t="str">
            <v>STOCK SALES</v>
          </cell>
          <cell r="I1090">
            <v>514</v>
          </cell>
          <cell r="J1090" t="str">
            <v>Apr-2009</v>
          </cell>
          <cell r="K1090" t="str">
            <v>Apr-2009</v>
          </cell>
          <cell r="L1090" t="str">
            <v>GF</v>
          </cell>
          <cell r="M1090" t="str">
            <v>INVERTER</v>
          </cell>
          <cell r="N1090" t="str">
            <v>PCS</v>
          </cell>
          <cell r="O1090">
            <v>527</v>
          </cell>
          <cell r="P1090">
            <v>16</v>
          </cell>
          <cell r="Q1090" t="str">
            <v>OTHERS-SUZUKA</v>
          </cell>
          <cell r="R1090">
            <v>0</v>
          </cell>
          <cell r="S1090">
            <v>16.0168</v>
          </cell>
          <cell r="T1090">
            <v>16.0168</v>
          </cell>
          <cell r="U1090">
            <v>1</v>
          </cell>
        </row>
        <row r="1091">
          <cell r="A1091" t="str">
            <v>FS21312-18-07</v>
          </cell>
          <cell r="B1091" t="str">
            <v>GS091249</v>
          </cell>
          <cell r="C1091">
            <v>13</v>
          </cell>
          <cell r="D1091" t="str">
            <v>GI091546</v>
          </cell>
          <cell r="E1091">
            <v>20090406</v>
          </cell>
          <cell r="F1091" t="str">
            <v>7950</v>
          </cell>
          <cell r="G1091" t="str">
            <v>FUJI ELECTRIC FA EUROPE (CH) GMBH</v>
          </cell>
          <cell r="H1091" t="str">
            <v>STOCK SALES</v>
          </cell>
          <cell r="I1091">
            <v>57</v>
          </cell>
          <cell r="J1091" t="str">
            <v>Apr-2009</v>
          </cell>
          <cell r="K1091" t="str">
            <v>Apr-2009</v>
          </cell>
          <cell r="L1091" t="str">
            <v>GF</v>
          </cell>
          <cell r="M1091" t="str">
            <v>INVERTER</v>
          </cell>
          <cell r="N1091" t="str">
            <v>PCS</v>
          </cell>
          <cell r="O1091">
            <v>61</v>
          </cell>
          <cell r="P1091">
            <v>35</v>
          </cell>
          <cell r="Q1091" t="str">
            <v>SCHAFFNER</v>
          </cell>
          <cell r="R1091">
            <v>0</v>
          </cell>
          <cell r="S1091">
            <v>31.559000000000001</v>
          </cell>
          <cell r="T1091">
            <v>63.118000000000002</v>
          </cell>
          <cell r="U1091">
            <v>2</v>
          </cell>
        </row>
        <row r="1092">
          <cell r="A1092" t="str">
            <v>FS21312-18-07</v>
          </cell>
          <cell r="B1092" t="str">
            <v>GS091300</v>
          </cell>
          <cell r="C1092">
            <v>6</v>
          </cell>
          <cell r="D1092" t="str">
            <v>GI091618</v>
          </cell>
          <cell r="E1092">
            <v>20090408</v>
          </cell>
          <cell r="F1092" t="str">
            <v>7950</v>
          </cell>
          <cell r="G1092" t="str">
            <v>FUJI ELECTRIC FA EUROPE (CH) GMBH</v>
          </cell>
          <cell r="H1092" t="str">
            <v>STOCK SALES</v>
          </cell>
          <cell r="I1092">
            <v>56</v>
          </cell>
          <cell r="J1092" t="str">
            <v>Apr-2009</v>
          </cell>
          <cell r="K1092" t="str">
            <v>Apr-2009</v>
          </cell>
          <cell r="L1092" t="str">
            <v>GF</v>
          </cell>
          <cell r="M1092" t="str">
            <v>INVERTER</v>
          </cell>
          <cell r="N1092" t="str">
            <v>PCS</v>
          </cell>
          <cell r="O1092">
            <v>61</v>
          </cell>
          <cell r="P1092">
            <v>35</v>
          </cell>
          <cell r="Q1092" t="str">
            <v>SCHAFFNER</v>
          </cell>
          <cell r="R1092">
            <v>0</v>
          </cell>
          <cell r="S1092">
            <v>31.559000000000001</v>
          </cell>
          <cell r="T1092">
            <v>31.559000000000001</v>
          </cell>
          <cell r="U1092">
            <v>1</v>
          </cell>
        </row>
        <row r="1093">
          <cell r="A1093" t="str">
            <v>FS21312-18-07</v>
          </cell>
          <cell r="B1093" t="str">
            <v>GS091486</v>
          </cell>
          <cell r="C1093">
            <v>2</v>
          </cell>
          <cell r="D1093" t="str">
            <v>GI091853</v>
          </cell>
          <cell r="E1093">
            <v>20090427</v>
          </cell>
          <cell r="F1093" t="str">
            <v>4380</v>
          </cell>
          <cell r="G1093" t="str">
            <v>AMTEK,  SPOL. S R.0.</v>
          </cell>
          <cell r="H1093" t="str">
            <v>STOCK SALES</v>
          </cell>
          <cell r="I1093">
            <v>71</v>
          </cell>
          <cell r="J1093" t="str">
            <v>Apr-2009</v>
          </cell>
          <cell r="K1093" t="str">
            <v>Apr-2009</v>
          </cell>
          <cell r="L1093" t="str">
            <v>GF</v>
          </cell>
          <cell r="M1093" t="str">
            <v>INVERTER</v>
          </cell>
          <cell r="N1093" t="str">
            <v>PCS</v>
          </cell>
          <cell r="O1093">
            <v>61</v>
          </cell>
          <cell r="P1093">
            <v>35</v>
          </cell>
          <cell r="Q1093" t="str">
            <v>SCHAFFNER</v>
          </cell>
          <cell r="R1093">
            <v>0</v>
          </cell>
          <cell r="S1093">
            <v>34.966700000000003</v>
          </cell>
          <cell r="T1093">
            <v>349.66700000000003</v>
          </cell>
          <cell r="U1093">
            <v>10</v>
          </cell>
        </row>
        <row r="1094">
          <cell r="A1094" t="str">
            <v>FS21312-18-07</v>
          </cell>
          <cell r="B1094" t="str">
            <v>GS091431</v>
          </cell>
          <cell r="C1094">
            <v>3</v>
          </cell>
          <cell r="D1094" t="str">
            <v>GI091856</v>
          </cell>
          <cell r="E1094">
            <v>20090427</v>
          </cell>
          <cell r="F1094" t="str">
            <v>7959</v>
          </cell>
          <cell r="G1094" t="str">
            <v>ADVANCED SYSTEMS BALTIC OU</v>
          </cell>
          <cell r="H1094" t="str">
            <v>STOCK SALES</v>
          </cell>
          <cell r="I1094">
            <v>51</v>
          </cell>
          <cell r="J1094" t="str">
            <v>Apr-2009</v>
          </cell>
          <cell r="K1094" t="str">
            <v>Apr-2009</v>
          </cell>
          <cell r="L1094" t="str">
            <v>GF</v>
          </cell>
          <cell r="M1094" t="str">
            <v>INVERTER</v>
          </cell>
          <cell r="N1094" t="str">
            <v>PCS</v>
          </cell>
          <cell r="O1094">
            <v>61</v>
          </cell>
          <cell r="P1094">
            <v>35</v>
          </cell>
          <cell r="Q1094" t="str">
            <v>SCHAFFNER</v>
          </cell>
          <cell r="R1094">
            <v>0</v>
          </cell>
          <cell r="S1094">
            <v>34.966700000000003</v>
          </cell>
          <cell r="T1094">
            <v>699.33400000000006</v>
          </cell>
          <cell r="U1094">
            <v>20</v>
          </cell>
        </row>
        <row r="1095">
          <cell r="A1095" t="str">
            <v>FS21312-44-07</v>
          </cell>
          <cell r="B1095" t="str">
            <v>GS091225</v>
          </cell>
          <cell r="C1095">
            <v>7</v>
          </cell>
          <cell r="D1095" t="str">
            <v>GI091535</v>
          </cell>
          <cell r="E1095">
            <v>20090402</v>
          </cell>
          <cell r="F1095" t="str">
            <v>7839</v>
          </cell>
          <cell r="G1095" t="str">
            <v>ASM RAHDEN GBMH</v>
          </cell>
          <cell r="H1095" t="str">
            <v>STOCK SALES</v>
          </cell>
          <cell r="I1095">
            <v>174</v>
          </cell>
          <cell r="J1095" t="str">
            <v>Apr-2009</v>
          </cell>
          <cell r="K1095" t="str">
            <v>Apr-2009</v>
          </cell>
          <cell r="L1095" t="str">
            <v>GF</v>
          </cell>
          <cell r="M1095" t="str">
            <v>INVERTER</v>
          </cell>
          <cell r="N1095" t="str">
            <v>PCS</v>
          </cell>
          <cell r="O1095">
            <v>175</v>
          </cell>
          <cell r="P1095">
            <v>39</v>
          </cell>
          <cell r="Q1095" t="str">
            <v>SCHAFFNER</v>
          </cell>
          <cell r="R1095">
            <v>0</v>
          </cell>
          <cell r="S1095">
            <v>39.400199999999998</v>
          </cell>
          <cell r="T1095">
            <v>39.400199999999998</v>
          </cell>
          <cell r="U1095">
            <v>1</v>
          </cell>
        </row>
        <row r="1096">
          <cell r="A1096" t="str">
            <v>FS21312-44-07</v>
          </cell>
          <cell r="B1096" t="str">
            <v>GS090482</v>
          </cell>
          <cell r="C1096">
            <v>4</v>
          </cell>
          <cell r="D1096" t="str">
            <v>GI091612</v>
          </cell>
          <cell r="E1096">
            <v>20090408</v>
          </cell>
          <cell r="F1096" t="str">
            <v>7943</v>
          </cell>
          <cell r="G1096" t="str">
            <v>MAKLIFT-SKOPJE</v>
          </cell>
          <cell r="H1096" t="str">
            <v>STOCK SALES</v>
          </cell>
          <cell r="I1096">
            <v>172</v>
          </cell>
          <cell r="J1096" t="str">
            <v>Apr-2009</v>
          </cell>
          <cell r="K1096" t="str">
            <v>Apr-2009</v>
          </cell>
          <cell r="L1096" t="str">
            <v>GF</v>
          </cell>
          <cell r="M1096" t="str">
            <v>INVERTER</v>
          </cell>
          <cell r="N1096" t="str">
            <v>PCS</v>
          </cell>
          <cell r="O1096">
            <v>175</v>
          </cell>
          <cell r="P1096">
            <v>39</v>
          </cell>
          <cell r="Q1096" t="str">
            <v>SCHAFFNER</v>
          </cell>
          <cell r="R1096">
            <v>0</v>
          </cell>
          <cell r="S1096">
            <v>39.400199999999998</v>
          </cell>
          <cell r="T1096">
            <v>78.800399999999996</v>
          </cell>
          <cell r="U1096">
            <v>2</v>
          </cell>
        </row>
        <row r="1097">
          <cell r="A1097" t="str">
            <v>FS21312-44-07</v>
          </cell>
          <cell r="B1097" t="str">
            <v>GS091290</v>
          </cell>
          <cell r="C1097">
            <v>7</v>
          </cell>
          <cell r="D1097" t="str">
            <v>GI091818</v>
          </cell>
          <cell r="E1097">
            <v>20090422</v>
          </cell>
          <cell r="F1097" t="str">
            <v>4080</v>
          </cell>
          <cell r="G1097" t="str">
            <v>SIDE SERVICIO INDUSTRIAL DE ELECTRONICA SA</v>
          </cell>
          <cell r="H1097" t="str">
            <v>STOCK SALES</v>
          </cell>
          <cell r="I1097">
            <v>170</v>
          </cell>
          <cell r="J1097" t="str">
            <v>Apr-2009</v>
          </cell>
          <cell r="K1097" t="str">
            <v>Apr-2009</v>
          </cell>
          <cell r="L1097" t="str">
            <v>GF</v>
          </cell>
          <cell r="M1097" t="str">
            <v>INVERTER</v>
          </cell>
          <cell r="N1097" t="str">
            <v>PCS</v>
          </cell>
          <cell r="O1097">
            <v>175</v>
          </cell>
          <cell r="P1097">
            <v>39</v>
          </cell>
          <cell r="Q1097" t="str">
            <v>SCHAFFNER</v>
          </cell>
          <cell r="R1097">
            <v>0</v>
          </cell>
          <cell r="S1097">
            <v>39.400199999999998</v>
          </cell>
          <cell r="T1097">
            <v>78.800399999999996</v>
          </cell>
          <cell r="U1097">
            <v>2</v>
          </cell>
        </row>
        <row r="1098">
          <cell r="A1098" t="str">
            <v>FS21312-44-07</v>
          </cell>
          <cell r="B1098" t="str">
            <v>GS091488</v>
          </cell>
          <cell r="C1098">
            <v>3</v>
          </cell>
          <cell r="D1098" t="str">
            <v>GI091859</v>
          </cell>
          <cell r="E1098">
            <v>20090424</v>
          </cell>
          <cell r="F1098" t="str">
            <v>7276</v>
          </cell>
          <cell r="G1098" t="str">
            <v>ASCENTRONIC GERAETEBAU GMBH</v>
          </cell>
          <cell r="H1098" t="str">
            <v>STOCK SALES</v>
          </cell>
          <cell r="I1098">
            <v>167</v>
          </cell>
          <cell r="J1098" t="str">
            <v>Apr-2009</v>
          </cell>
          <cell r="K1098" t="str">
            <v>Apr-2009</v>
          </cell>
          <cell r="L1098" t="str">
            <v>GF</v>
          </cell>
          <cell r="M1098" t="str">
            <v>INVERTER</v>
          </cell>
          <cell r="N1098" t="str">
            <v>PCS</v>
          </cell>
          <cell r="O1098">
            <v>175</v>
          </cell>
          <cell r="P1098">
            <v>39</v>
          </cell>
          <cell r="Q1098" t="str">
            <v>SCHAFFNER</v>
          </cell>
          <cell r="R1098">
            <v>0</v>
          </cell>
          <cell r="S1098">
            <v>39.400199999999998</v>
          </cell>
          <cell r="T1098">
            <v>118.20059999999999</v>
          </cell>
          <cell r="U1098">
            <v>3</v>
          </cell>
        </row>
        <row r="1099">
          <cell r="A1099" t="str">
            <v>FS21312-44-07</v>
          </cell>
          <cell r="B1099" t="str">
            <v>GS091494</v>
          </cell>
          <cell r="C1099">
            <v>2</v>
          </cell>
          <cell r="D1099" t="str">
            <v>GI091876</v>
          </cell>
          <cell r="E1099">
            <v>20090427</v>
          </cell>
          <cell r="F1099" t="str">
            <v>4080</v>
          </cell>
          <cell r="G1099" t="str">
            <v>SIDE SERVICIO INDUSTRIAL DE ELECTRONICA SA</v>
          </cell>
          <cell r="H1099" t="str">
            <v>STOCK SALES</v>
          </cell>
          <cell r="I1099">
            <v>166</v>
          </cell>
          <cell r="J1099" t="str">
            <v>Apr-2009</v>
          </cell>
          <cell r="K1099" t="str">
            <v>Apr-2009</v>
          </cell>
          <cell r="L1099" t="str">
            <v>GF</v>
          </cell>
          <cell r="M1099" t="str">
            <v>INVERTER</v>
          </cell>
          <cell r="N1099" t="str">
            <v>PCS</v>
          </cell>
          <cell r="O1099">
            <v>175</v>
          </cell>
          <cell r="P1099">
            <v>39</v>
          </cell>
          <cell r="Q1099" t="str">
            <v>SCHAFFNER</v>
          </cell>
          <cell r="R1099">
            <v>0</v>
          </cell>
          <cell r="S1099">
            <v>39.400199999999998</v>
          </cell>
          <cell r="T1099">
            <v>39.400199999999998</v>
          </cell>
          <cell r="U1099">
            <v>1</v>
          </cell>
        </row>
        <row r="1100">
          <cell r="A1100" t="str">
            <v>FS21312-44-07</v>
          </cell>
          <cell r="B1100" t="str">
            <v>GS091523</v>
          </cell>
          <cell r="C1100">
            <v>1</v>
          </cell>
          <cell r="D1100" t="str">
            <v>GI091903</v>
          </cell>
          <cell r="E1100">
            <v>20090428</v>
          </cell>
          <cell r="F1100" t="str">
            <v>4540</v>
          </cell>
          <cell r="G1100" t="str">
            <v>PETER ELECTRONIC GMBH &amp; CO. KG</v>
          </cell>
          <cell r="H1100" t="str">
            <v>STOCK SALES</v>
          </cell>
          <cell r="I1100">
            <v>165</v>
          </cell>
          <cell r="J1100" t="str">
            <v>Apr-2009</v>
          </cell>
          <cell r="K1100" t="str">
            <v>Apr-2009</v>
          </cell>
          <cell r="L1100" t="str">
            <v>GF</v>
          </cell>
          <cell r="M1100" t="str">
            <v>INVERTER</v>
          </cell>
          <cell r="N1100" t="str">
            <v>PCS</v>
          </cell>
          <cell r="O1100">
            <v>175</v>
          </cell>
          <cell r="P1100">
            <v>39</v>
          </cell>
          <cell r="Q1100" t="str">
            <v>SCHAFFNER</v>
          </cell>
          <cell r="R1100">
            <v>0</v>
          </cell>
          <cell r="S1100">
            <v>39.400199999999998</v>
          </cell>
          <cell r="T1100">
            <v>39.400199999999998</v>
          </cell>
          <cell r="U1100">
            <v>1</v>
          </cell>
        </row>
        <row r="1101">
          <cell r="A1101" t="str">
            <v>FS21312-44-07</v>
          </cell>
          <cell r="B1101" t="str">
            <v>GS091549</v>
          </cell>
          <cell r="C1101">
            <v>8</v>
          </cell>
          <cell r="D1101" t="str">
            <v>GI092043</v>
          </cell>
          <cell r="E1101">
            <v>20090430</v>
          </cell>
          <cell r="F1101" t="str">
            <v>4042</v>
          </cell>
          <cell r="G1101" t="str">
            <v>INTERNATIONAL LIFT EQUIPMENT LIMITED</v>
          </cell>
          <cell r="H1101" t="str">
            <v>STOCK SALES</v>
          </cell>
          <cell r="I1101">
            <v>159</v>
          </cell>
          <cell r="J1101" t="str">
            <v>Apr-2009</v>
          </cell>
          <cell r="K1101" t="str">
            <v>Apr-2009</v>
          </cell>
          <cell r="L1101" t="str">
            <v>GF</v>
          </cell>
          <cell r="M1101" t="str">
            <v>INVERTER</v>
          </cell>
          <cell r="N1101" t="str">
            <v>PCS</v>
          </cell>
          <cell r="O1101">
            <v>175</v>
          </cell>
          <cell r="P1101">
            <v>39</v>
          </cell>
          <cell r="Q1101" t="str">
            <v>SCHAFFNER</v>
          </cell>
          <cell r="R1101">
            <v>0</v>
          </cell>
          <cell r="S1101">
            <v>39.400199999999998</v>
          </cell>
          <cell r="T1101">
            <v>236.40119999999999</v>
          </cell>
          <cell r="U1101">
            <v>6</v>
          </cell>
        </row>
        <row r="1102">
          <cell r="A1102" t="str">
            <v>FS21559-13-07</v>
          </cell>
          <cell r="B1102" t="str">
            <v>GS091273</v>
          </cell>
          <cell r="C1102">
            <v>16</v>
          </cell>
          <cell r="D1102" t="str">
            <v>GI091691</v>
          </cell>
          <cell r="E1102">
            <v>20090415</v>
          </cell>
          <cell r="F1102" t="str">
            <v>7552</v>
          </cell>
          <cell r="G1102" t="str">
            <v>AKEEL INDUSTRIAL ELECTRIC CO.</v>
          </cell>
          <cell r="H1102" t="str">
            <v>STOCK SALES</v>
          </cell>
          <cell r="I1102">
            <v>5</v>
          </cell>
          <cell r="J1102" t="str">
            <v>Apr-2009</v>
          </cell>
          <cell r="K1102" t="str">
            <v>Apr-2009</v>
          </cell>
          <cell r="L1102" t="str">
            <v>GF</v>
          </cell>
          <cell r="M1102" t="str">
            <v>INVERTER</v>
          </cell>
          <cell r="N1102" t="str">
            <v>PCS</v>
          </cell>
          <cell r="O1102">
            <v>10</v>
          </cell>
          <cell r="P1102">
            <v>31</v>
          </cell>
          <cell r="Q1102" t="str">
            <v>SCHAFFNER</v>
          </cell>
          <cell r="R1102">
            <v>0</v>
          </cell>
          <cell r="S1102">
            <v>30.797899999999998</v>
          </cell>
          <cell r="T1102">
            <v>153.98949999999999</v>
          </cell>
          <cell r="U1102">
            <v>5</v>
          </cell>
        </row>
        <row r="1103">
          <cell r="A1103" t="str">
            <v>FS21559-13-07</v>
          </cell>
          <cell r="B1103" t="str">
            <v>GS091382</v>
          </cell>
          <cell r="C1103">
            <v>3</v>
          </cell>
          <cell r="D1103" t="str">
            <v>GI091782</v>
          </cell>
          <cell r="E1103">
            <v>20090420</v>
          </cell>
          <cell r="F1103" t="str">
            <v>7934</v>
          </cell>
          <cell r="G1103" t="str">
            <v>PAUL MASCHINENFABRIK GMBH</v>
          </cell>
          <cell r="H1103" t="str">
            <v>STOCK SALES</v>
          </cell>
          <cell r="I1103">
            <v>3</v>
          </cell>
          <cell r="J1103" t="str">
            <v>Apr-2009</v>
          </cell>
          <cell r="K1103" t="str">
            <v>Apr-2009</v>
          </cell>
          <cell r="L1103" t="str">
            <v>GF</v>
          </cell>
          <cell r="M1103" t="str">
            <v>INVERTER</v>
          </cell>
          <cell r="N1103" t="str">
            <v>PCS</v>
          </cell>
          <cell r="O1103">
            <v>10</v>
          </cell>
          <cell r="P1103">
            <v>31</v>
          </cell>
          <cell r="Q1103" t="str">
            <v>SCHAFFNER</v>
          </cell>
          <cell r="R1103">
            <v>0</v>
          </cell>
          <cell r="S1103">
            <v>30.797899999999998</v>
          </cell>
          <cell r="T1103">
            <v>61.595799999999997</v>
          </cell>
          <cell r="U1103">
            <v>2</v>
          </cell>
        </row>
        <row r="1104">
          <cell r="A1104" t="str">
            <v>FS21559-13-07</v>
          </cell>
          <cell r="B1104" t="str">
            <v>GS091415</v>
          </cell>
          <cell r="C1104">
            <v>8</v>
          </cell>
          <cell r="D1104" t="str">
            <v>GI091811</v>
          </cell>
          <cell r="E1104">
            <v>20090421</v>
          </cell>
          <cell r="F1104" t="str">
            <v>7097</v>
          </cell>
          <cell r="G1104" t="str">
            <v>ATB BENELUX B.V.</v>
          </cell>
          <cell r="H1104" t="str">
            <v>STOCK SALES</v>
          </cell>
          <cell r="I1104">
            <v>1</v>
          </cell>
          <cell r="J1104" t="str">
            <v>Apr-2009</v>
          </cell>
          <cell r="K1104" t="str">
            <v>Apr-2009</v>
          </cell>
          <cell r="L1104" t="str">
            <v>GF</v>
          </cell>
          <cell r="M1104" t="str">
            <v>INVERTER</v>
          </cell>
          <cell r="N1104" t="str">
            <v>PCS</v>
          </cell>
          <cell r="O1104">
            <v>10</v>
          </cell>
          <cell r="P1104">
            <v>31</v>
          </cell>
          <cell r="Q1104" t="str">
            <v>SCHAFFNER</v>
          </cell>
          <cell r="R1104">
            <v>0</v>
          </cell>
          <cell r="S1104">
            <v>30.797899999999998</v>
          </cell>
          <cell r="T1104">
            <v>61.595799999999997</v>
          </cell>
          <cell r="U1104">
            <v>2</v>
          </cell>
        </row>
        <row r="1105">
          <cell r="A1105" t="str">
            <v>FS21559-24-07</v>
          </cell>
          <cell r="B1105" t="str">
            <v>GS091329</v>
          </cell>
          <cell r="C1105">
            <v>7</v>
          </cell>
          <cell r="D1105" t="str">
            <v>GI091652</v>
          </cell>
          <cell r="E1105">
            <v>20090408</v>
          </cell>
          <cell r="F1105" t="str">
            <v>7760</v>
          </cell>
          <cell r="G1105" t="str">
            <v>BIMEX SRL</v>
          </cell>
          <cell r="H1105" t="str">
            <v>STOCK SALES</v>
          </cell>
          <cell r="I1105">
            <v>24</v>
          </cell>
          <cell r="J1105" t="str">
            <v>Apr-2009</v>
          </cell>
          <cell r="K1105" t="str">
            <v>Apr-2009</v>
          </cell>
          <cell r="L1105" t="str">
            <v>GF</v>
          </cell>
          <cell r="M1105" t="str">
            <v>INVERTER</v>
          </cell>
          <cell r="N1105" t="str">
            <v>PCS</v>
          </cell>
          <cell r="O1105">
            <v>25</v>
          </cell>
          <cell r="P1105">
            <v>43</v>
          </cell>
          <cell r="Q1105" t="str">
            <v>SCHAFFNER</v>
          </cell>
          <cell r="R1105">
            <v>0</v>
          </cell>
          <cell r="S1105">
            <v>42.991700000000002</v>
          </cell>
          <cell r="T1105">
            <v>42.991700000000002</v>
          </cell>
          <cell r="U1105">
            <v>1</v>
          </cell>
        </row>
        <row r="1106">
          <cell r="A1106" t="str">
            <v>FS21559-24-07</v>
          </cell>
          <cell r="B1106" t="str">
            <v>GS091320</v>
          </cell>
          <cell r="C1106">
            <v>7</v>
          </cell>
          <cell r="D1106" t="str">
            <v>GI091706</v>
          </cell>
          <cell r="E1106">
            <v>20090415</v>
          </cell>
          <cell r="F1106" t="str">
            <v>7934</v>
          </cell>
          <cell r="G1106" t="str">
            <v>PAUL MASCHINENFABRIK GMBH</v>
          </cell>
          <cell r="H1106" t="str">
            <v>STOCK SALES</v>
          </cell>
          <cell r="I1106">
            <v>21</v>
          </cell>
          <cell r="J1106" t="str">
            <v>Apr-2009</v>
          </cell>
          <cell r="K1106" t="str">
            <v>Apr-2009</v>
          </cell>
          <cell r="L1106" t="str">
            <v>GF</v>
          </cell>
          <cell r="M1106" t="str">
            <v>INVERTER</v>
          </cell>
          <cell r="N1106" t="str">
            <v>PCS</v>
          </cell>
          <cell r="O1106">
            <v>25</v>
          </cell>
          <cell r="P1106">
            <v>43</v>
          </cell>
          <cell r="Q1106" t="str">
            <v>SCHAFFNER</v>
          </cell>
          <cell r="R1106">
            <v>0</v>
          </cell>
          <cell r="S1106">
            <v>42.991700000000002</v>
          </cell>
          <cell r="T1106">
            <v>128.9751</v>
          </cell>
          <cell r="U1106">
            <v>3</v>
          </cell>
        </row>
        <row r="1107">
          <cell r="A1107" t="str">
            <v>FS21559-24-07</v>
          </cell>
          <cell r="B1107" t="str">
            <v>GS091418</v>
          </cell>
          <cell r="C1107">
            <v>1</v>
          </cell>
          <cell r="D1107" t="str">
            <v>GI091754</v>
          </cell>
          <cell r="E1107">
            <v>20090417</v>
          </cell>
          <cell r="F1107" t="str">
            <v>7095</v>
          </cell>
          <cell r="G1107" t="str">
            <v>FUJI ELECTRIC FRANCE S.A.</v>
          </cell>
          <cell r="H1107" t="str">
            <v>STOCK SALES</v>
          </cell>
          <cell r="I1107">
            <v>18</v>
          </cell>
          <cell r="J1107" t="str">
            <v>Apr-2009</v>
          </cell>
          <cell r="K1107" t="str">
            <v>Apr-2009</v>
          </cell>
          <cell r="L1107" t="str">
            <v>GF</v>
          </cell>
          <cell r="M1107" t="str">
            <v>INVERTER</v>
          </cell>
          <cell r="N1107" t="str">
            <v>PCS</v>
          </cell>
          <cell r="O1107">
            <v>25</v>
          </cell>
          <cell r="P1107">
            <v>43</v>
          </cell>
          <cell r="Q1107" t="str">
            <v>SCHAFFNER</v>
          </cell>
          <cell r="R1107">
            <v>0</v>
          </cell>
          <cell r="S1107">
            <v>42.991700000000002</v>
          </cell>
          <cell r="T1107">
            <v>128.9751</v>
          </cell>
          <cell r="U1107">
            <v>3</v>
          </cell>
        </row>
        <row r="1108">
          <cell r="A1108" t="str">
            <v>FS21559-24-07</v>
          </cell>
          <cell r="B1108" t="str">
            <v>GS091501</v>
          </cell>
          <cell r="C1108">
            <v>8</v>
          </cell>
          <cell r="D1108" t="str">
            <v>GI091886</v>
          </cell>
          <cell r="E1108">
            <v>20090428</v>
          </cell>
          <cell r="F1108" t="str">
            <v>7489</v>
          </cell>
          <cell r="G1108" t="str">
            <v>ALPHA MOTION S. A.</v>
          </cell>
          <cell r="H1108" t="str">
            <v>STOCK SALES</v>
          </cell>
          <cell r="I1108">
            <v>8</v>
          </cell>
          <cell r="J1108" t="str">
            <v>Apr-2009</v>
          </cell>
          <cell r="K1108" t="str">
            <v>Apr-2009</v>
          </cell>
          <cell r="L1108" t="str">
            <v>GF</v>
          </cell>
          <cell r="M1108" t="str">
            <v>INVERTER</v>
          </cell>
          <cell r="N1108" t="str">
            <v>PCS</v>
          </cell>
          <cell r="O1108">
            <v>25</v>
          </cell>
          <cell r="P1108">
            <v>43</v>
          </cell>
          <cell r="Q1108" t="str">
            <v>SCHAFFNER</v>
          </cell>
          <cell r="R1108">
            <v>0</v>
          </cell>
          <cell r="S1108">
            <v>42.991700000000002</v>
          </cell>
          <cell r="T1108">
            <v>429.91700000000003</v>
          </cell>
          <cell r="U1108">
            <v>10</v>
          </cell>
        </row>
        <row r="1109">
          <cell r="A1109" t="str">
            <v>FS21559-9-07</v>
          </cell>
          <cell r="B1109" t="str">
            <v>GS091249</v>
          </cell>
          <cell r="C1109">
            <v>15</v>
          </cell>
          <cell r="D1109" t="str">
            <v>GI091546</v>
          </cell>
          <cell r="E1109">
            <v>20090406</v>
          </cell>
          <cell r="F1109" t="str">
            <v>7950</v>
          </cell>
          <cell r="G1109" t="str">
            <v>FUJI ELECTRIC FA EUROPE (CH) GMBH</v>
          </cell>
          <cell r="H1109" t="str">
            <v>STOCK SALES</v>
          </cell>
          <cell r="I1109">
            <v>37</v>
          </cell>
          <cell r="J1109" t="str">
            <v>Apr-2009</v>
          </cell>
          <cell r="K1109" t="str">
            <v>Apr-2009</v>
          </cell>
          <cell r="L1109" t="str">
            <v>GF</v>
          </cell>
          <cell r="M1109" t="str">
            <v>INVERTER</v>
          </cell>
          <cell r="N1109" t="str">
            <v>PCS</v>
          </cell>
          <cell r="O1109">
            <v>38</v>
          </cell>
          <cell r="P1109">
            <v>27</v>
          </cell>
          <cell r="Q1109" t="str">
            <v>SCHAFFNER</v>
          </cell>
          <cell r="R1109">
            <v>0</v>
          </cell>
          <cell r="S1109">
            <v>27.216799999999999</v>
          </cell>
          <cell r="T1109">
            <v>27.216799999999999</v>
          </cell>
          <cell r="U1109">
            <v>1</v>
          </cell>
        </row>
        <row r="1110">
          <cell r="A1110" t="str">
            <v>FS21559-9-07</v>
          </cell>
          <cell r="B1110" t="str">
            <v>GS091300</v>
          </cell>
          <cell r="C1110">
            <v>7</v>
          </cell>
          <cell r="D1110" t="str">
            <v>GI091618</v>
          </cell>
          <cell r="E1110">
            <v>20090408</v>
          </cell>
          <cell r="F1110" t="str">
            <v>7950</v>
          </cell>
          <cell r="G1110" t="str">
            <v>FUJI ELECTRIC FA EUROPE (CH) GMBH</v>
          </cell>
          <cell r="H1110" t="str">
            <v>STOCK SALES</v>
          </cell>
          <cell r="I1110">
            <v>33</v>
          </cell>
          <cell r="J1110" t="str">
            <v>Apr-2009</v>
          </cell>
          <cell r="K1110" t="str">
            <v>Apr-2009</v>
          </cell>
          <cell r="L1110" t="str">
            <v>GF</v>
          </cell>
          <cell r="M1110" t="str">
            <v>INVERTER</v>
          </cell>
          <cell r="N1110" t="str">
            <v>PCS</v>
          </cell>
          <cell r="O1110">
            <v>38</v>
          </cell>
          <cell r="P1110">
            <v>27</v>
          </cell>
          <cell r="Q1110" t="str">
            <v>SCHAFFNER</v>
          </cell>
          <cell r="R1110">
            <v>0</v>
          </cell>
          <cell r="S1110">
            <v>27.216799999999999</v>
          </cell>
          <cell r="T1110">
            <v>108.8672</v>
          </cell>
          <cell r="U1110">
            <v>4</v>
          </cell>
        </row>
        <row r="1111">
          <cell r="A1111" t="str">
            <v>FS21559-9-07</v>
          </cell>
          <cell r="B1111" t="str">
            <v>GS091382</v>
          </cell>
          <cell r="C1111">
            <v>2</v>
          </cell>
          <cell r="D1111" t="str">
            <v>GI091782</v>
          </cell>
          <cell r="E1111">
            <v>20090420</v>
          </cell>
          <cell r="F1111" t="str">
            <v>7934</v>
          </cell>
          <cell r="G1111" t="str">
            <v>PAUL MASCHINENFABRIK GMBH</v>
          </cell>
          <cell r="H1111" t="str">
            <v>STOCK SALES</v>
          </cell>
          <cell r="I1111">
            <v>28</v>
          </cell>
          <cell r="J1111" t="str">
            <v>Apr-2009</v>
          </cell>
          <cell r="K1111" t="str">
            <v>Apr-2009</v>
          </cell>
          <cell r="L1111" t="str">
            <v>GF</v>
          </cell>
          <cell r="M1111" t="str">
            <v>INVERTER</v>
          </cell>
          <cell r="N1111" t="str">
            <v>PCS</v>
          </cell>
          <cell r="O1111">
            <v>38</v>
          </cell>
          <cell r="P1111">
            <v>27</v>
          </cell>
          <cell r="Q1111" t="str">
            <v>SCHAFFNER</v>
          </cell>
          <cell r="R1111">
            <v>0</v>
          </cell>
          <cell r="S1111">
            <v>27.216799999999999</v>
          </cell>
          <cell r="T1111">
            <v>136.084</v>
          </cell>
          <cell r="U1111">
            <v>5</v>
          </cell>
        </row>
        <row r="1112">
          <cell r="A1112" t="str">
            <v>FS21559-9-07</v>
          </cell>
          <cell r="B1112" t="str">
            <v>GS091415</v>
          </cell>
          <cell r="C1112">
            <v>9</v>
          </cell>
          <cell r="D1112" t="str">
            <v>GI091811</v>
          </cell>
          <cell r="E1112">
            <v>20090421</v>
          </cell>
          <cell r="F1112" t="str">
            <v>7097</v>
          </cell>
          <cell r="G1112" t="str">
            <v>ATB BENELUX B.V.</v>
          </cell>
          <cell r="H1112" t="str">
            <v>STOCK SALES</v>
          </cell>
          <cell r="I1112">
            <v>25</v>
          </cell>
          <cell r="J1112" t="str">
            <v>Apr-2009</v>
          </cell>
          <cell r="K1112" t="str">
            <v>Apr-2009</v>
          </cell>
          <cell r="L1112" t="str">
            <v>GF</v>
          </cell>
          <cell r="M1112" t="str">
            <v>INVERTER</v>
          </cell>
          <cell r="N1112" t="str">
            <v>PCS</v>
          </cell>
          <cell r="O1112">
            <v>38</v>
          </cell>
          <cell r="P1112">
            <v>27</v>
          </cell>
          <cell r="Q1112" t="str">
            <v>SCHAFFNER</v>
          </cell>
          <cell r="R1112">
            <v>0</v>
          </cell>
          <cell r="S1112">
            <v>27.216799999999999</v>
          </cell>
          <cell r="T1112">
            <v>81.650399999999991</v>
          </cell>
          <cell r="U1112">
            <v>3</v>
          </cell>
        </row>
        <row r="1113">
          <cell r="A1113" t="str">
            <v>FS21559-9-07</v>
          </cell>
          <cell r="B1113" t="str">
            <v>GS091457</v>
          </cell>
          <cell r="C1113">
            <v>7</v>
          </cell>
          <cell r="D1113" t="str">
            <v>GI091808</v>
          </cell>
          <cell r="E1113">
            <v>20090421</v>
          </cell>
          <cell r="F1113" t="str">
            <v>7950</v>
          </cell>
          <cell r="G1113" t="str">
            <v>FUJI ELECTRIC FA EUROPE (CH) GMBH</v>
          </cell>
          <cell r="H1113" t="str">
            <v>STOCK SALES</v>
          </cell>
          <cell r="I1113">
            <v>19</v>
          </cell>
          <cell r="J1113" t="str">
            <v>Apr-2009</v>
          </cell>
          <cell r="K1113" t="str">
            <v>Apr-2009</v>
          </cell>
          <cell r="L1113" t="str">
            <v>GF</v>
          </cell>
          <cell r="M1113" t="str">
            <v>INVERTER</v>
          </cell>
          <cell r="N1113" t="str">
            <v>PCS</v>
          </cell>
          <cell r="O1113">
            <v>38</v>
          </cell>
          <cell r="P1113">
            <v>27</v>
          </cell>
          <cell r="Q1113" t="str">
            <v>SCHAFFNER</v>
          </cell>
          <cell r="R1113">
            <v>0</v>
          </cell>
          <cell r="S1113">
            <v>27.216799999999999</v>
          </cell>
          <cell r="T1113">
            <v>163.30079999999998</v>
          </cell>
          <cell r="U1113">
            <v>6</v>
          </cell>
        </row>
        <row r="1114">
          <cell r="A1114" t="str">
            <v>FS23293-16-71</v>
          </cell>
          <cell r="B1114" t="str">
            <v>GS091222</v>
          </cell>
          <cell r="C1114">
            <v>2</v>
          </cell>
          <cell r="D1114" t="str">
            <v>GI091587</v>
          </cell>
          <cell r="E1114">
            <v>20090406</v>
          </cell>
          <cell r="F1114" t="str">
            <v>7772</v>
          </cell>
          <cell r="G1114" t="str">
            <v>SELE, S.R.L.</v>
          </cell>
          <cell r="H1114" t="str">
            <v>STOCK SALES</v>
          </cell>
          <cell r="I1114">
            <v>639</v>
          </cell>
          <cell r="J1114" t="str">
            <v>Apr-2009</v>
          </cell>
          <cell r="K1114" t="str">
            <v>Apr-2009</v>
          </cell>
          <cell r="L1114" t="str">
            <v>GF</v>
          </cell>
          <cell r="M1114" t="str">
            <v>INVERTER</v>
          </cell>
          <cell r="N1114" t="str">
            <v>PCS</v>
          </cell>
          <cell r="O1114">
            <v>641</v>
          </cell>
          <cell r="P1114">
            <v>22</v>
          </cell>
          <cell r="Q1114" t="str">
            <v>SCHAFFNER</v>
          </cell>
          <cell r="R1114">
            <v>0</v>
          </cell>
          <cell r="S1114">
            <v>21.500299999999999</v>
          </cell>
          <cell r="T1114">
            <v>43.000599999999999</v>
          </cell>
          <cell r="U1114">
            <v>2</v>
          </cell>
        </row>
        <row r="1115">
          <cell r="A1115" t="str">
            <v>FS23293-16-71</v>
          </cell>
          <cell r="B1115" t="str">
            <v>GS091287</v>
          </cell>
          <cell r="C1115">
            <v>4</v>
          </cell>
          <cell r="D1115" t="str">
            <v>GI091616</v>
          </cell>
          <cell r="E1115">
            <v>20090407</v>
          </cell>
          <cell r="F1115" t="str">
            <v>7860</v>
          </cell>
          <cell r="G1115" t="str">
            <v>ORION AUFZUGSDIENST U. ELEKTROANLAGEN</v>
          </cell>
          <cell r="H1115" t="str">
            <v>STOCK SALES</v>
          </cell>
          <cell r="I1115">
            <v>638</v>
          </cell>
          <cell r="J1115" t="str">
            <v>Apr-2009</v>
          </cell>
          <cell r="K1115" t="str">
            <v>Apr-2009</v>
          </cell>
          <cell r="L1115" t="str">
            <v>GF</v>
          </cell>
          <cell r="M1115" t="str">
            <v>INVERTER</v>
          </cell>
          <cell r="N1115" t="str">
            <v>PCS</v>
          </cell>
          <cell r="O1115">
            <v>641</v>
          </cell>
          <cell r="P1115">
            <v>22</v>
          </cell>
          <cell r="Q1115" t="str">
            <v>SCHAFFNER</v>
          </cell>
          <cell r="R1115">
            <v>0</v>
          </cell>
          <cell r="S1115">
            <v>21.500299999999999</v>
          </cell>
          <cell r="T1115">
            <v>21.500299999999999</v>
          </cell>
          <cell r="U1115">
            <v>1</v>
          </cell>
        </row>
        <row r="1116">
          <cell r="A1116" t="str">
            <v>FS23293-16-71</v>
          </cell>
          <cell r="B1116" t="str">
            <v>GS091012</v>
          </cell>
          <cell r="C1116">
            <v>3</v>
          </cell>
          <cell r="D1116" t="str">
            <v>GI091550</v>
          </cell>
          <cell r="E1116">
            <v>20090408</v>
          </cell>
          <cell r="F1116" t="str">
            <v>7712</v>
          </cell>
          <cell r="G1116" t="str">
            <v>SODIMAS</v>
          </cell>
          <cell r="H1116" t="str">
            <v>STOCK SALES</v>
          </cell>
          <cell r="I1116">
            <v>486</v>
          </cell>
          <cell r="J1116" t="str">
            <v>Apr-2009</v>
          </cell>
          <cell r="K1116" t="str">
            <v>Apr-2009</v>
          </cell>
          <cell r="L1116" t="str">
            <v>GF</v>
          </cell>
          <cell r="M1116" t="str">
            <v>INVERTER</v>
          </cell>
          <cell r="N1116" t="str">
            <v>PCS</v>
          </cell>
          <cell r="O1116">
            <v>641</v>
          </cell>
          <cell r="P1116">
            <v>22</v>
          </cell>
          <cell r="Q1116" t="str">
            <v>SCHAFFNER</v>
          </cell>
          <cell r="R1116">
            <v>0</v>
          </cell>
          <cell r="S1116">
            <v>21.500299999999999</v>
          </cell>
          <cell r="T1116">
            <v>3268.0455999999999</v>
          </cell>
          <cell r="U1116">
            <v>152</v>
          </cell>
        </row>
        <row r="1117">
          <cell r="A1117" t="str">
            <v>FS23293-16-71</v>
          </cell>
          <cell r="B1117" t="str">
            <v>GS091095</v>
          </cell>
          <cell r="C1117">
            <v>1</v>
          </cell>
          <cell r="D1117" t="str">
            <v>GI091631</v>
          </cell>
          <cell r="E1117">
            <v>20090408</v>
          </cell>
          <cell r="F1117" t="str">
            <v>7716</v>
          </cell>
          <cell r="G1117" t="str">
            <v>MEA</v>
          </cell>
          <cell r="H1117" t="str">
            <v>STOCK SALES</v>
          </cell>
          <cell r="I1117">
            <v>456</v>
          </cell>
          <cell r="J1117" t="str">
            <v>Apr-2009</v>
          </cell>
          <cell r="K1117" t="str">
            <v>Apr-2009</v>
          </cell>
          <cell r="L1117" t="str">
            <v>GF</v>
          </cell>
          <cell r="M1117" t="str">
            <v>INVERTER</v>
          </cell>
          <cell r="N1117" t="str">
            <v>PCS</v>
          </cell>
          <cell r="O1117">
            <v>641</v>
          </cell>
          <cell r="P1117">
            <v>22</v>
          </cell>
          <cell r="Q1117" t="str">
            <v>SCHAFFNER</v>
          </cell>
          <cell r="R1117">
            <v>0</v>
          </cell>
          <cell r="S1117">
            <v>21.500299999999999</v>
          </cell>
          <cell r="T1117">
            <v>645.00900000000001</v>
          </cell>
          <cell r="U1117">
            <v>30</v>
          </cell>
        </row>
        <row r="1118">
          <cell r="A1118" t="str">
            <v>FS23293-16-71</v>
          </cell>
          <cell r="B1118" t="str">
            <v>GS091329</v>
          </cell>
          <cell r="C1118">
            <v>6</v>
          </cell>
          <cell r="D1118" t="str">
            <v>GI091652</v>
          </cell>
          <cell r="E1118">
            <v>20090408</v>
          </cell>
          <cell r="F1118" t="str">
            <v>7760</v>
          </cell>
          <cell r="G1118" t="str">
            <v>BIMEX SRL</v>
          </cell>
          <cell r="H1118" t="str">
            <v>STOCK SALES</v>
          </cell>
          <cell r="I1118">
            <v>451</v>
          </cell>
          <cell r="J1118" t="str">
            <v>Apr-2009</v>
          </cell>
          <cell r="K1118" t="str">
            <v>Apr-2009</v>
          </cell>
          <cell r="L1118" t="str">
            <v>GF</v>
          </cell>
          <cell r="M1118" t="str">
            <v>INVERTER</v>
          </cell>
          <cell r="N1118" t="str">
            <v>PCS</v>
          </cell>
          <cell r="O1118">
            <v>641</v>
          </cell>
          <cell r="P1118">
            <v>22</v>
          </cell>
          <cell r="Q1118" t="str">
            <v>SCHAFFNER</v>
          </cell>
          <cell r="R1118">
            <v>0</v>
          </cell>
          <cell r="S1118">
            <v>21.500299999999999</v>
          </cell>
          <cell r="T1118">
            <v>107.50149999999999</v>
          </cell>
          <cell r="U1118">
            <v>5</v>
          </cell>
        </row>
        <row r="1119">
          <cell r="A1119" t="str">
            <v>FS23293-16-71</v>
          </cell>
          <cell r="B1119" t="str">
            <v>GS090582</v>
          </cell>
          <cell r="C1119">
            <v>5</v>
          </cell>
          <cell r="D1119" t="str">
            <v>GI091595</v>
          </cell>
          <cell r="E1119">
            <v>20090408</v>
          </cell>
          <cell r="F1119" t="str">
            <v>7995</v>
          </cell>
          <cell r="G1119" t="str">
            <v>BOREL</v>
          </cell>
          <cell r="H1119" t="str">
            <v>STOCK SALES</v>
          </cell>
          <cell r="I1119">
            <v>446</v>
          </cell>
          <cell r="J1119" t="str">
            <v>Apr-2009</v>
          </cell>
          <cell r="K1119" t="str">
            <v>Apr-2009</v>
          </cell>
          <cell r="L1119" t="str">
            <v>GF</v>
          </cell>
          <cell r="M1119" t="str">
            <v>INVERTER</v>
          </cell>
          <cell r="N1119" t="str">
            <v>PCS</v>
          </cell>
          <cell r="O1119">
            <v>641</v>
          </cell>
          <cell r="P1119">
            <v>22</v>
          </cell>
          <cell r="Q1119" t="str">
            <v>SCHAFFNER</v>
          </cell>
          <cell r="R1119">
            <v>0</v>
          </cell>
          <cell r="S1119">
            <v>21.500299999999999</v>
          </cell>
          <cell r="T1119">
            <v>107.50149999999999</v>
          </cell>
          <cell r="U1119">
            <v>5</v>
          </cell>
        </row>
        <row r="1120">
          <cell r="A1120" t="str">
            <v>FS23293-16-71</v>
          </cell>
          <cell r="B1120" t="str">
            <v>GS091327</v>
          </cell>
          <cell r="C1120">
            <v>2</v>
          </cell>
          <cell r="D1120" t="str">
            <v>GI091653</v>
          </cell>
          <cell r="E1120">
            <v>20090409</v>
          </cell>
          <cell r="F1120" t="str">
            <v>7684</v>
          </cell>
          <cell r="G1120" t="str">
            <v>BEG S.R.L.</v>
          </cell>
          <cell r="H1120" t="str">
            <v>STOCK SALES</v>
          </cell>
          <cell r="I1120">
            <v>436</v>
          </cell>
          <cell r="J1120" t="str">
            <v>Apr-2009</v>
          </cell>
          <cell r="K1120" t="str">
            <v>Apr-2009</v>
          </cell>
          <cell r="L1120" t="str">
            <v>GF</v>
          </cell>
          <cell r="M1120" t="str">
            <v>INVERTER</v>
          </cell>
          <cell r="N1120" t="str">
            <v>PCS</v>
          </cell>
          <cell r="O1120">
            <v>641</v>
          </cell>
          <cell r="P1120">
            <v>22</v>
          </cell>
          <cell r="Q1120" t="str">
            <v>SCHAFFNER</v>
          </cell>
          <cell r="R1120">
            <v>0</v>
          </cell>
          <cell r="S1120">
            <v>21.500299999999999</v>
          </cell>
          <cell r="T1120">
            <v>215.00299999999999</v>
          </cell>
          <cell r="U1120">
            <v>10</v>
          </cell>
        </row>
        <row r="1121">
          <cell r="A1121" t="str">
            <v>FS23293-16-71</v>
          </cell>
          <cell r="B1121" t="str">
            <v>GS091315</v>
          </cell>
          <cell r="C1121">
            <v>2</v>
          </cell>
          <cell r="D1121" t="str">
            <v>GI091641</v>
          </cell>
          <cell r="E1121">
            <v>20090409</v>
          </cell>
          <cell r="F1121" t="str">
            <v>7992</v>
          </cell>
          <cell r="G1121" t="str">
            <v>JOHANN SCHUM AUFZUGTECHNIK GMBH</v>
          </cell>
          <cell r="H1121" t="str">
            <v>STOCK SALES</v>
          </cell>
          <cell r="I1121">
            <v>434</v>
          </cell>
          <cell r="J1121" t="str">
            <v>Apr-2009</v>
          </cell>
          <cell r="K1121" t="str">
            <v>Apr-2009</v>
          </cell>
          <cell r="L1121" t="str">
            <v>GF</v>
          </cell>
          <cell r="M1121" t="str">
            <v>INVERTER</v>
          </cell>
          <cell r="N1121" t="str">
            <v>PCS</v>
          </cell>
          <cell r="O1121">
            <v>641</v>
          </cell>
          <cell r="P1121">
            <v>22</v>
          </cell>
          <cell r="Q1121" t="str">
            <v>SCHAFFNER</v>
          </cell>
          <cell r="R1121">
            <v>0</v>
          </cell>
          <cell r="S1121">
            <v>21.500299999999999</v>
          </cell>
          <cell r="T1121">
            <v>43.000599999999999</v>
          </cell>
          <cell r="U1121">
            <v>2</v>
          </cell>
        </row>
        <row r="1122">
          <cell r="A1122" t="str">
            <v>FS23293-16-71</v>
          </cell>
          <cell r="B1122" t="str">
            <v>GS090811</v>
          </cell>
          <cell r="C1122">
            <v>2</v>
          </cell>
          <cell r="D1122" t="str">
            <v>GI091654</v>
          </cell>
          <cell r="E1122">
            <v>20090409</v>
          </cell>
          <cell r="F1122" t="str">
            <v>7860</v>
          </cell>
          <cell r="G1122" t="str">
            <v>ORION AUFZUGSDIENST U. ELEKTROANLAGEN</v>
          </cell>
          <cell r="H1122" t="str">
            <v>STOCK SALES</v>
          </cell>
          <cell r="I1122">
            <v>433</v>
          </cell>
          <cell r="J1122" t="str">
            <v>Apr-2009</v>
          </cell>
          <cell r="K1122" t="str">
            <v>Apr-2009</v>
          </cell>
          <cell r="L1122" t="str">
            <v>GF</v>
          </cell>
          <cell r="M1122" t="str">
            <v>INVERTER</v>
          </cell>
          <cell r="N1122" t="str">
            <v>PCS</v>
          </cell>
          <cell r="O1122">
            <v>641</v>
          </cell>
          <cell r="P1122">
            <v>22</v>
          </cell>
          <cell r="Q1122" t="str">
            <v>SCHAFFNER</v>
          </cell>
          <cell r="R1122">
            <v>0</v>
          </cell>
          <cell r="S1122">
            <v>21.500299999999999</v>
          </cell>
          <cell r="T1122">
            <v>21.500299999999999</v>
          </cell>
          <cell r="U1122">
            <v>1</v>
          </cell>
        </row>
        <row r="1123">
          <cell r="A1123" t="str">
            <v>FS23293-16-71</v>
          </cell>
          <cell r="B1123" t="str">
            <v>GS084080</v>
          </cell>
          <cell r="C1123">
            <v>5</v>
          </cell>
          <cell r="D1123" t="str">
            <v>GI091659</v>
          </cell>
          <cell r="E1123">
            <v>20090410</v>
          </cell>
          <cell r="F1123" t="str">
            <v>4450</v>
          </cell>
          <cell r="G1123" t="str">
            <v>FUJI ELECTRIC FA SUCURSAL EN ESPA?A</v>
          </cell>
          <cell r="H1123" t="str">
            <v>STOCK SALES</v>
          </cell>
          <cell r="I1123">
            <v>423</v>
          </cell>
          <cell r="J1123" t="str">
            <v>Apr-2009</v>
          </cell>
          <cell r="K1123" t="str">
            <v>Apr-2009</v>
          </cell>
          <cell r="L1123" t="str">
            <v>GF</v>
          </cell>
          <cell r="M1123" t="str">
            <v>INVERTER</v>
          </cell>
          <cell r="N1123" t="str">
            <v>PCS</v>
          </cell>
          <cell r="O1123">
            <v>641</v>
          </cell>
          <cell r="P1123">
            <v>22</v>
          </cell>
          <cell r="Q1123" t="str">
            <v>SCHAFFNER</v>
          </cell>
          <cell r="R1123">
            <v>0</v>
          </cell>
          <cell r="S1123">
            <v>21.500299999999999</v>
          </cell>
          <cell r="T1123">
            <v>215.00299999999999</v>
          </cell>
          <cell r="U1123">
            <v>10</v>
          </cell>
        </row>
        <row r="1124">
          <cell r="A1124" t="str">
            <v>FS23293-16-71</v>
          </cell>
          <cell r="B1124" t="str">
            <v>GS084080</v>
          </cell>
          <cell r="C1124">
            <v>9</v>
          </cell>
          <cell r="D1124" t="str">
            <v>GI091659</v>
          </cell>
          <cell r="E1124">
            <v>20090410</v>
          </cell>
          <cell r="F1124" t="str">
            <v>4450</v>
          </cell>
          <cell r="G1124" t="str">
            <v>FUJI ELECTRIC FA SUCURSAL EN ESPA?A</v>
          </cell>
          <cell r="H1124" t="str">
            <v>STOCK SALES</v>
          </cell>
          <cell r="I1124">
            <v>303</v>
          </cell>
          <cell r="J1124" t="str">
            <v>Apr-2009</v>
          </cell>
          <cell r="K1124" t="str">
            <v>Apr-2009</v>
          </cell>
          <cell r="L1124" t="str">
            <v>GF</v>
          </cell>
          <cell r="M1124" t="str">
            <v>INVERTER</v>
          </cell>
          <cell r="N1124" t="str">
            <v>PCS</v>
          </cell>
          <cell r="O1124">
            <v>641</v>
          </cell>
          <cell r="P1124">
            <v>22</v>
          </cell>
          <cell r="Q1124" t="str">
            <v>SCHAFFNER</v>
          </cell>
          <cell r="R1124">
            <v>0</v>
          </cell>
          <cell r="S1124">
            <v>21.500299999999999</v>
          </cell>
          <cell r="T1124">
            <v>2580.0360000000001</v>
          </cell>
          <cell r="U1124">
            <v>120</v>
          </cell>
        </row>
        <row r="1125">
          <cell r="A1125" t="str">
            <v>FS23293-16-71</v>
          </cell>
          <cell r="B1125" t="str">
            <v>GS091097</v>
          </cell>
          <cell r="C1125">
            <v>5</v>
          </cell>
          <cell r="D1125" t="str">
            <v>GI091707</v>
          </cell>
          <cell r="E1125">
            <v>20090415</v>
          </cell>
          <cell r="F1125" t="str">
            <v>7712</v>
          </cell>
          <cell r="G1125" t="str">
            <v>SODIMAS</v>
          </cell>
          <cell r="H1125" t="str">
            <v>STOCK SALES</v>
          </cell>
          <cell r="I1125">
            <v>258</v>
          </cell>
          <cell r="J1125" t="str">
            <v>Apr-2009</v>
          </cell>
          <cell r="K1125" t="str">
            <v>Apr-2009</v>
          </cell>
          <cell r="L1125" t="str">
            <v>GF</v>
          </cell>
          <cell r="M1125" t="str">
            <v>INVERTER</v>
          </cell>
          <cell r="N1125" t="str">
            <v>PCS</v>
          </cell>
          <cell r="O1125">
            <v>641</v>
          </cell>
          <cell r="P1125">
            <v>22</v>
          </cell>
          <cell r="Q1125" t="str">
            <v>SCHAFFNER</v>
          </cell>
          <cell r="R1125">
            <v>0</v>
          </cell>
          <cell r="S1125">
            <v>21.500299999999999</v>
          </cell>
          <cell r="T1125">
            <v>967.51350000000002</v>
          </cell>
          <cell r="U1125">
            <v>45</v>
          </cell>
        </row>
        <row r="1126">
          <cell r="A1126" t="str">
            <v>FS23293-16-71</v>
          </cell>
          <cell r="B1126" t="str">
            <v>GS091387</v>
          </cell>
          <cell r="C1126">
            <v>2</v>
          </cell>
          <cell r="D1126" t="str">
            <v>GI091746</v>
          </cell>
          <cell r="E1126">
            <v>20090417</v>
          </cell>
          <cell r="F1126" t="str">
            <v>7259</v>
          </cell>
          <cell r="G1126" t="str">
            <v>SEA SYSTEMS S.R.L.</v>
          </cell>
          <cell r="H1126" t="str">
            <v>STOCK SALES</v>
          </cell>
          <cell r="I1126">
            <v>257</v>
          </cell>
          <cell r="J1126" t="str">
            <v>Apr-2009</v>
          </cell>
          <cell r="K1126" t="str">
            <v>Apr-2009</v>
          </cell>
          <cell r="L1126" t="str">
            <v>GF</v>
          </cell>
          <cell r="M1126" t="str">
            <v>INVERTER</v>
          </cell>
          <cell r="N1126" t="str">
            <v>PCS</v>
          </cell>
          <cell r="O1126">
            <v>641</v>
          </cell>
          <cell r="P1126">
            <v>22</v>
          </cell>
          <cell r="Q1126" t="str">
            <v>SCHAFFNER</v>
          </cell>
          <cell r="R1126">
            <v>0</v>
          </cell>
          <cell r="S1126">
            <v>21.500299999999999</v>
          </cell>
          <cell r="T1126">
            <v>21.500299999999999</v>
          </cell>
          <cell r="U1126">
            <v>1</v>
          </cell>
        </row>
        <row r="1127">
          <cell r="A1127" t="str">
            <v>FS23293-16-71</v>
          </cell>
          <cell r="B1127" t="str">
            <v>GS091430</v>
          </cell>
          <cell r="C1127">
            <v>2</v>
          </cell>
          <cell r="D1127" t="str">
            <v>GI091786</v>
          </cell>
          <cell r="E1127">
            <v>20090420</v>
          </cell>
          <cell r="F1127" t="str">
            <v>7684</v>
          </cell>
          <cell r="G1127" t="str">
            <v>BEG S.R.L.</v>
          </cell>
          <cell r="H1127" t="str">
            <v>STOCK SALES</v>
          </cell>
          <cell r="I1127">
            <v>247</v>
          </cell>
          <cell r="J1127" t="str">
            <v>Apr-2009</v>
          </cell>
          <cell r="K1127" t="str">
            <v>Apr-2009</v>
          </cell>
          <cell r="L1127" t="str">
            <v>GF</v>
          </cell>
          <cell r="M1127" t="str">
            <v>INVERTER</v>
          </cell>
          <cell r="N1127" t="str">
            <v>PCS</v>
          </cell>
          <cell r="O1127">
            <v>641</v>
          </cell>
          <cell r="P1127">
            <v>22</v>
          </cell>
          <cell r="Q1127" t="str">
            <v>SCHAFFNER</v>
          </cell>
          <cell r="R1127">
            <v>0</v>
          </cell>
          <cell r="S1127">
            <v>21.500299999999999</v>
          </cell>
          <cell r="T1127">
            <v>215.00299999999999</v>
          </cell>
          <cell r="U1127">
            <v>10</v>
          </cell>
        </row>
        <row r="1128">
          <cell r="A1128" t="str">
            <v>FS23293-16-71</v>
          </cell>
          <cell r="B1128" t="str">
            <v>GS091238</v>
          </cell>
          <cell r="C1128">
            <v>4</v>
          </cell>
          <cell r="D1128" t="str">
            <v>GI091774</v>
          </cell>
          <cell r="E1128">
            <v>20090420</v>
          </cell>
          <cell r="F1128" t="str">
            <v>7712</v>
          </cell>
          <cell r="G1128" t="str">
            <v>SODIMAS</v>
          </cell>
          <cell r="H1128" t="str">
            <v>STOCK SALES</v>
          </cell>
          <cell r="I1128">
            <v>202</v>
          </cell>
          <cell r="J1128" t="str">
            <v>Apr-2009</v>
          </cell>
          <cell r="K1128" t="str">
            <v>Apr-2009</v>
          </cell>
          <cell r="L1128" t="str">
            <v>GF</v>
          </cell>
          <cell r="M1128" t="str">
            <v>INVERTER</v>
          </cell>
          <cell r="N1128" t="str">
            <v>PCS</v>
          </cell>
          <cell r="O1128">
            <v>641</v>
          </cell>
          <cell r="P1128">
            <v>22</v>
          </cell>
          <cell r="Q1128" t="str">
            <v>SCHAFFNER</v>
          </cell>
          <cell r="R1128">
            <v>0</v>
          </cell>
          <cell r="S1128">
            <v>21.500299999999999</v>
          </cell>
          <cell r="T1128">
            <v>967.51350000000002</v>
          </cell>
          <cell r="U1128">
            <v>45</v>
          </cell>
        </row>
        <row r="1129">
          <cell r="A1129" t="str">
            <v>FS23293-16-71</v>
          </cell>
          <cell r="B1129" t="str">
            <v>GS091441</v>
          </cell>
          <cell r="C1129">
            <v>2</v>
          </cell>
          <cell r="D1129" t="str">
            <v>GI091802</v>
          </cell>
          <cell r="E1129">
            <v>20090421</v>
          </cell>
          <cell r="F1129" t="str">
            <v>7772</v>
          </cell>
          <cell r="G1129" t="str">
            <v>SELE, S.R.L.</v>
          </cell>
          <cell r="H1129" t="str">
            <v>STOCK SALES</v>
          </cell>
          <cell r="I1129">
            <v>199</v>
          </cell>
          <cell r="J1129" t="str">
            <v>Apr-2009</v>
          </cell>
          <cell r="K1129" t="str">
            <v>Apr-2009</v>
          </cell>
          <cell r="L1129" t="str">
            <v>GF</v>
          </cell>
          <cell r="M1129" t="str">
            <v>INVERTER</v>
          </cell>
          <cell r="N1129" t="str">
            <v>PCS</v>
          </cell>
          <cell r="O1129">
            <v>641</v>
          </cell>
          <cell r="P1129">
            <v>22</v>
          </cell>
          <cell r="Q1129" t="str">
            <v>SCHAFFNER</v>
          </cell>
          <cell r="R1129">
            <v>0</v>
          </cell>
          <cell r="S1129">
            <v>21.500299999999999</v>
          </cell>
          <cell r="T1129">
            <v>64.500900000000001</v>
          </cell>
          <cell r="U1129">
            <v>3</v>
          </cell>
        </row>
        <row r="1130">
          <cell r="A1130" t="str">
            <v>FS23293-30-72</v>
          </cell>
          <cell r="B1130" t="str">
            <v>GS091067</v>
          </cell>
          <cell r="C1130">
            <v>2</v>
          </cell>
          <cell r="D1130" t="str">
            <v>GI091551</v>
          </cell>
          <cell r="E1130">
            <v>20090403</v>
          </cell>
          <cell r="F1130" t="str">
            <v>7215</v>
          </cell>
          <cell r="G1130" t="str">
            <v>AMTEK SPOL. S R. O. SP. Z O. O.</v>
          </cell>
          <cell r="H1130" t="str">
            <v>STOCK SALES</v>
          </cell>
          <cell r="I1130">
            <v>18</v>
          </cell>
          <cell r="J1130" t="str">
            <v>Apr-2009</v>
          </cell>
          <cell r="K1130" t="str">
            <v>Apr-2009</v>
          </cell>
          <cell r="L1130" t="str">
            <v>GF</v>
          </cell>
          <cell r="M1130" t="str">
            <v>INVERTER</v>
          </cell>
          <cell r="N1130" t="str">
            <v>PCS</v>
          </cell>
          <cell r="O1130">
            <v>36</v>
          </cell>
          <cell r="P1130">
            <v>35</v>
          </cell>
          <cell r="Q1130" t="str">
            <v>SCHAFFNER</v>
          </cell>
          <cell r="R1130">
            <v>0</v>
          </cell>
          <cell r="S1130">
            <v>33.107300000000002</v>
          </cell>
          <cell r="T1130">
            <v>331.07300000000004</v>
          </cell>
          <cell r="U1130">
            <v>10</v>
          </cell>
        </row>
        <row r="1131">
          <cell r="A1131" t="str">
            <v>FS23293-30-72</v>
          </cell>
          <cell r="B1131" t="str">
            <v>GS090846</v>
          </cell>
          <cell r="C1131">
            <v>7</v>
          </cell>
          <cell r="D1131" t="str">
            <v>GI091602</v>
          </cell>
          <cell r="E1131">
            <v>20090407</v>
          </cell>
          <cell r="F1131" t="str">
            <v>7712</v>
          </cell>
          <cell r="G1131" t="str">
            <v>SODIMAS</v>
          </cell>
          <cell r="H1131" t="str">
            <v>STOCK SALES</v>
          </cell>
          <cell r="I1131">
            <v>173</v>
          </cell>
          <cell r="J1131" t="str">
            <v>Apr-2009</v>
          </cell>
          <cell r="K1131" t="str">
            <v>Apr-2009</v>
          </cell>
          <cell r="L1131" t="str">
            <v>GF</v>
          </cell>
          <cell r="M1131" t="str">
            <v>INVERTER</v>
          </cell>
          <cell r="N1131" t="str">
            <v>PCS</v>
          </cell>
          <cell r="O1131">
            <v>36</v>
          </cell>
          <cell r="P1131">
            <v>35</v>
          </cell>
          <cell r="Q1131" t="str">
            <v>SCHAFFNER</v>
          </cell>
          <cell r="R1131">
            <v>0</v>
          </cell>
          <cell r="S1131">
            <v>27.347899999999999</v>
          </cell>
          <cell r="T1131">
            <v>136.73949999999999</v>
          </cell>
          <cell r="U1131">
            <v>5</v>
          </cell>
        </row>
        <row r="1132">
          <cell r="A1132" t="str">
            <v>FS23293-30-72</v>
          </cell>
          <cell r="B1132" t="str">
            <v>GS091145</v>
          </cell>
          <cell r="C1132">
            <v>2</v>
          </cell>
          <cell r="D1132" t="str">
            <v>GI091603</v>
          </cell>
          <cell r="E1132">
            <v>20090407</v>
          </cell>
          <cell r="F1132" t="str">
            <v>7716</v>
          </cell>
          <cell r="G1132" t="str">
            <v>MEA</v>
          </cell>
          <cell r="H1132" t="str">
            <v>STOCK SALES</v>
          </cell>
          <cell r="I1132">
            <v>143</v>
          </cell>
          <cell r="J1132" t="str">
            <v>Apr-2009</v>
          </cell>
          <cell r="K1132" t="str">
            <v>Apr-2009</v>
          </cell>
          <cell r="L1132" t="str">
            <v>GF</v>
          </cell>
          <cell r="M1132" t="str">
            <v>INVERTER</v>
          </cell>
          <cell r="N1132" t="str">
            <v>PCS</v>
          </cell>
          <cell r="O1132">
            <v>36</v>
          </cell>
          <cell r="P1132">
            <v>35</v>
          </cell>
          <cell r="Q1132" t="str">
            <v>SCHAFFNER</v>
          </cell>
          <cell r="R1132">
            <v>0</v>
          </cell>
          <cell r="S1132">
            <v>27.347899999999999</v>
          </cell>
          <cell r="T1132">
            <v>820.43700000000001</v>
          </cell>
          <cell r="U1132">
            <v>30</v>
          </cell>
        </row>
        <row r="1133">
          <cell r="A1133" t="str">
            <v>FS23293-30-72</v>
          </cell>
          <cell r="B1133" t="str">
            <v>GS090983</v>
          </cell>
          <cell r="C1133">
            <v>2</v>
          </cell>
          <cell r="D1133" t="str">
            <v>GI091605</v>
          </cell>
          <cell r="E1133">
            <v>20090407</v>
          </cell>
          <cell r="F1133" t="str">
            <v>7716</v>
          </cell>
          <cell r="G1133" t="str">
            <v>MEA</v>
          </cell>
          <cell r="H1133" t="str">
            <v>STOCK SALES</v>
          </cell>
          <cell r="I1133">
            <v>123</v>
          </cell>
          <cell r="J1133" t="str">
            <v>Apr-2009</v>
          </cell>
          <cell r="K1133" t="str">
            <v>Apr-2009</v>
          </cell>
          <cell r="L1133" t="str">
            <v>GF</v>
          </cell>
          <cell r="M1133" t="str">
            <v>INVERTER</v>
          </cell>
          <cell r="N1133" t="str">
            <v>PCS</v>
          </cell>
          <cell r="O1133">
            <v>36</v>
          </cell>
          <cell r="P1133">
            <v>35</v>
          </cell>
          <cell r="Q1133" t="str">
            <v>SCHAFFNER</v>
          </cell>
          <cell r="R1133">
            <v>0</v>
          </cell>
          <cell r="S1133">
            <v>27.347899999999999</v>
          </cell>
          <cell r="T1133">
            <v>546.95799999999997</v>
          </cell>
          <cell r="U1133">
            <v>20</v>
          </cell>
        </row>
        <row r="1134">
          <cell r="A1134" t="str">
            <v>FS23293-30-72</v>
          </cell>
          <cell r="B1134" t="str">
            <v>GS091143</v>
          </cell>
          <cell r="C1134">
            <v>3</v>
          </cell>
          <cell r="D1134" t="str">
            <v>GI091607</v>
          </cell>
          <cell r="E1134">
            <v>20090407</v>
          </cell>
          <cell r="F1134" t="str">
            <v>7215</v>
          </cell>
          <cell r="G1134" t="str">
            <v>AMTEK SPOL. S R. O. SP. Z O. O.</v>
          </cell>
          <cell r="H1134" t="str">
            <v>STOCK SALES</v>
          </cell>
          <cell r="I1134">
            <v>83</v>
          </cell>
          <cell r="J1134" t="str">
            <v>Apr-2009</v>
          </cell>
          <cell r="K1134" t="str">
            <v>Apr-2009</v>
          </cell>
          <cell r="L1134" t="str">
            <v>GF</v>
          </cell>
          <cell r="M1134" t="str">
            <v>INVERTER</v>
          </cell>
          <cell r="N1134" t="str">
            <v>PCS</v>
          </cell>
          <cell r="O1134">
            <v>36</v>
          </cell>
          <cell r="P1134">
            <v>35</v>
          </cell>
          <cell r="Q1134" t="str">
            <v>SCHAFFNER</v>
          </cell>
          <cell r="R1134">
            <v>0</v>
          </cell>
          <cell r="S1134">
            <v>27.347899999999999</v>
          </cell>
          <cell r="T1134">
            <v>1093.9159999999999</v>
          </cell>
          <cell r="U1134">
            <v>40</v>
          </cell>
        </row>
        <row r="1135">
          <cell r="A1135" t="str">
            <v>FS23293-30-72</v>
          </cell>
          <cell r="B1135" t="str">
            <v>GS090482</v>
          </cell>
          <cell r="C1135">
            <v>9</v>
          </cell>
          <cell r="D1135" t="str">
            <v>GI091612</v>
          </cell>
          <cell r="E1135">
            <v>20090408</v>
          </cell>
          <cell r="F1135" t="str">
            <v>7943</v>
          </cell>
          <cell r="G1135" t="str">
            <v>MAKLIFT-SKOPJE</v>
          </cell>
          <cell r="H1135" t="str">
            <v>STOCK SALES</v>
          </cell>
          <cell r="I1135">
            <v>81</v>
          </cell>
          <cell r="J1135" t="str">
            <v>Apr-2009</v>
          </cell>
          <cell r="K1135" t="str">
            <v>Apr-2009</v>
          </cell>
          <cell r="L1135" t="str">
            <v>GF</v>
          </cell>
          <cell r="M1135" t="str">
            <v>INVERTER</v>
          </cell>
          <cell r="N1135" t="str">
            <v>PCS</v>
          </cell>
          <cell r="O1135">
            <v>36</v>
          </cell>
          <cell r="P1135">
            <v>35</v>
          </cell>
          <cell r="Q1135" t="str">
            <v>SCHAFFNER</v>
          </cell>
          <cell r="R1135">
            <v>0</v>
          </cell>
          <cell r="S1135">
            <v>27.347899999999999</v>
          </cell>
          <cell r="T1135">
            <v>54.695799999999998</v>
          </cell>
          <cell r="U1135">
            <v>2</v>
          </cell>
        </row>
        <row r="1136">
          <cell r="A1136" t="str">
            <v>FS23293-30-72</v>
          </cell>
          <cell r="B1136" t="str">
            <v>GS091095</v>
          </cell>
          <cell r="C1136">
            <v>2</v>
          </cell>
          <cell r="D1136" t="str">
            <v>GI091631</v>
          </cell>
          <cell r="E1136">
            <v>20090408</v>
          </cell>
          <cell r="F1136" t="str">
            <v>7716</v>
          </cell>
          <cell r="G1136" t="str">
            <v>MEA</v>
          </cell>
          <cell r="H1136" t="str">
            <v>STOCK SALES</v>
          </cell>
          <cell r="I1136">
            <v>51</v>
          </cell>
          <cell r="J1136" t="str">
            <v>Apr-2009</v>
          </cell>
          <cell r="K1136" t="str">
            <v>Apr-2009</v>
          </cell>
          <cell r="L1136" t="str">
            <v>GF</v>
          </cell>
          <cell r="M1136" t="str">
            <v>INVERTER</v>
          </cell>
          <cell r="N1136" t="str">
            <v>PCS</v>
          </cell>
          <cell r="O1136">
            <v>36</v>
          </cell>
          <cell r="P1136">
            <v>35</v>
          </cell>
          <cell r="Q1136" t="str">
            <v>SCHAFFNER</v>
          </cell>
          <cell r="R1136">
            <v>0</v>
          </cell>
          <cell r="S1136">
            <v>27.347899999999999</v>
          </cell>
          <cell r="T1136">
            <v>820.43700000000001</v>
          </cell>
          <cell r="U1136">
            <v>30</v>
          </cell>
        </row>
        <row r="1137">
          <cell r="A1137" t="str">
            <v>FS23293-30-72</v>
          </cell>
          <cell r="B1137" t="str">
            <v>GS090582</v>
          </cell>
          <cell r="C1137">
            <v>4</v>
          </cell>
          <cell r="D1137" t="str">
            <v>GI091595</v>
          </cell>
          <cell r="E1137">
            <v>20090408</v>
          </cell>
          <cell r="F1137" t="str">
            <v>7995</v>
          </cell>
          <cell r="G1137" t="str">
            <v>BOREL</v>
          </cell>
          <cell r="H1137" t="str">
            <v>STOCK SALES</v>
          </cell>
          <cell r="I1137">
            <v>46</v>
          </cell>
          <cell r="J1137" t="str">
            <v>Apr-2009</v>
          </cell>
          <cell r="K1137" t="str">
            <v>Apr-2009</v>
          </cell>
          <cell r="L1137" t="str">
            <v>GF</v>
          </cell>
          <cell r="M1137" t="str">
            <v>INVERTER</v>
          </cell>
          <cell r="N1137" t="str">
            <v>PCS</v>
          </cell>
          <cell r="O1137">
            <v>36</v>
          </cell>
          <cell r="P1137">
            <v>35</v>
          </cell>
          <cell r="Q1137" t="str">
            <v>SCHAFFNER</v>
          </cell>
          <cell r="R1137">
            <v>0</v>
          </cell>
          <cell r="S1137">
            <v>27.347899999999999</v>
          </cell>
          <cell r="T1137">
            <v>136.73949999999999</v>
          </cell>
          <cell r="U1137">
            <v>5</v>
          </cell>
        </row>
        <row r="1138">
          <cell r="A1138" t="str">
            <v>FS23293-30-72</v>
          </cell>
          <cell r="B1138" t="str">
            <v>GS091038</v>
          </cell>
          <cell r="C1138">
            <v>4</v>
          </cell>
          <cell r="D1138" t="str">
            <v>GI091745</v>
          </cell>
          <cell r="E1138">
            <v>20090417</v>
          </cell>
          <cell r="F1138" t="str">
            <v>7848</v>
          </cell>
          <cell r="G1138" t="str">
            <v>LM LIFTMATERIAL GMBH</v>
          </cell>
          <cell r="H1138" t="str">
            <v>STOCK SALES</v>
          </cell>
          <cell r="I1138">
            <v>43</v>
          </cell>
          <cell r="J1138" t="str">
            <v>Apr-2009</v>
          </cell>
          <cell r="K1138" t="str">
            <v>Apr-2009</v>
          </cell>
          <cell r="L1138" t="str">
            <v>GF</v>
          </cell>
          <cell r="M1138" t="str">
            <v>INVERTER</v>
          </cell>
          <cell r="N1138" t="str">
            <v>PCS</v>
          </cell>
          <cell r="O1138">
            <v>36</v>
          </cell>
          <cell r="P1138">
            <v>35</v>
          </cell>
          <cell r="Q1138" t="str">
            <v>SCHAFFNER</v>
          </cell>
          <cell r="R1138">
            <v>0</v>
          </cell>
          <cell r="S1138">
            <v>27.347899999999999</v>
          </cell>
          <cell r="T1138">
            <v>82.043700000000001</v>
          </cell>
          <cell r="U1138">
            <v>3</v>
          </cell>
        </row>
        <row r="1139">
          <cell r="A1139" t="str">
            <v>FS23293-30-72</v>
          </cell>
          <cell r="B1139" t="str">
            <v>GS091238</v>
          </cell>
          <cell r="C1139">
            <v>5</v>
          </cell>
          <cell r="D1139" t="str">
            <v>GI091774</v>
          </cell>
          <cell r="E1139">
            <v>20090420</v>
          </cell>
          <cell r="F1139" t="str">
            <v>7712</v>
          </cell>
          <cell r="G1139" t="str">
            <v>SODIMAS</v>
          </cell>
          <cell r="H1139" t="str">
            <v>STOCK SALES</v>
          </cell>
          <cell r="I1139">
            <v>153</v>
          </cell>
          <cell r="J1139" t="str">
            <v>Apr-2009</v>
          </cell>
          <cell r="K1139" t="str">
            <v>Apr-2009</v>
          </cell>
          <cell r="L1139" t="str">
            <v>GF</v>
          </cell>
          <cell r="M1139" t="str">
            <v>INVERTER</v>
          </cell>
          <cell r="N1139" t="str">
            <v>PCS</v>
          </cell>
          <cell r="O1139">
            <v>36</v>
          </cell>
          <cell r="P1139">
            <v>35</v>
          </cell>
          <cell r="Q1139" t="str">
            <v>SCHAFFNER</v>
          </cell>
          <cell r="R1139">
            <v>0</v>
          </cell>
          <cell r="S1139">
            <v>35.072299999999998</v>
          </cell>
          <cell r="T1139">
            <v>1087.2412999999999</v>
          </cell>
          <cell r="U1139">
            <v>31</v>
          </cell>
        </row>
        <row r="1140">
          <cell r="A1140" t="str">
            <v>FS23293-30-72</v>
          </cell>
          <cell r="B1140" t="str">
            <v>GS091443</v>
          </cell>
          <cell r="C1140">
            <v>1</v>
          </cell>
          <cell r="D1140" t="str">
            <v>GI091789</v>
          </cell>
          <cell r="E1140">
            <v>20090420</v>
          </cell>
          <cell r="F1140" t="str">
            <v>4056</v>
          </cell>
          <cell r="G1140" t="str">
            <v>VEGA SRL</v>
          </cell>
          <cell r="H1140" t="str">
            <v>STOCK SALES</v>
          </cell>
          <cell r="I1140">
            <v>152</v>
          </cell>
          <cell r="J1140" t="str">
            <v>Apr-2009</v>
          </cell>
          <cell r="K1140" t="str">
            <v>Apr-2009</v>
          </cell>
          <cell r="L1140" t="str">
            <v>GF</v>
          </cell>
          <cell r="M1140" t="str">
            <v>INVERTER</v>
          </cell>
          <cell r="N1140" t="str">
            <v>PCS</v>
          </cell>
          <cell r="O1140">
            <v>36</v>
          </cell>
          <cell r="P1140">
            <v>35</v>
          </cell>
          <cell r="Q1140" t="str">
            <v>SCHAFFNER</v>
          </cell>
          <cell r="R1140">
            <v>0</v>
          </cell>
          <cell r="S1140">
            <v>35.072299999999998</v>
          </cell>
          <cell r="T1140">
            <v>35.072299999999998</v>
          </cell>
          <cell r="U1140">
            <v>1</v>
          </cell>
        </row>
        <row r="1141">
          <cell r="A1141" t="str">
            <v>FS23293-42-72</v>
          </cell>
          <cell r="B1141" t="str">
            <v>GS091097</v>
          </cell>
          <cell r="C1141">
            <v>6</v>
          </cell>
          <cell r="D1141" t="str">
            <v>GI091707</v>
          </cell>
          <cell r="E1141">
            <v>20090415</v>
          </cell>
          <cell r="F1141" t="str">
            <v>7712</v>
          </cell>
          <cell r="G1141" t="str">
            <v>SODIMAS</v>
          </cell>
          <cell r="H1141" t="str">
            <v>STOCK SALES</v>
          </cell>
          <cell r="I1141">
            <v>59</v>
          </cell>
          <cell r="J1141" t="str">
            <v>Apr-2009</v>
          </cell>
          <cell r="K1141" t="str">
            <v>Apr-2009</v>
          </cell>
          <cell r="L1141" t="str">
            <v>GF</v>
          </cell>
          <cell r="M1141" t="str">
            <v>INVERTER</v>
          </cell>
          <cell r="N1141" t="str">
            <v>PCS</v>
          </cell>
          <cell r="O1141">
            <v>61</v>
          </cell>
          <cell r="P1141">
            <v>30</v>
          </cell>
          <cell r="Q1141" t="str">
            <v>SCHAFFNER</v>
          </cell>
          <cell r="R1141">
            <v>0</v>
          </cell>
          <cell r="S1141">
            <v>29.609200000000001</v>
          </cell>
          <cell r="T1141">
            <v>59.218400000000003</v>
          </cell>
          <cell r="U1141">
            <v>2</v>
          </cell>
        </row>
        <row r="1142">
          <cell r="A1142" t="str">
            <v>FS23293-42-72</v>
          </cell>
          <cell r="B1142" t="str">
            <v>GS091238</v>
          </cell>
          <cell r="C1142">
            <v>6</v>
          </cell>
          <cell r="D1142" t="str">
            <v>GI091774</v>
          </cell>
          <cell r="E1142">
            <v>20090420</v>
          </cell>
          <cell r="F1142" t="str">
            <v>7712</v>
          </cell>
          <cell r="G1142" t="str">
            <v>SODIMAS</v>
          </cell>
          <cell r="H1142" t="str">
            <v>STOCK SALES</v>
          </cell>
          <cell r="I1142">
            <v>58</v>
          </cell>
          <cell r="J1142" t="str">
            <v>Apr-2009</v>
          </cell>
          <cell r="K1142" t="str">
            <v>Apr-2009</v>
          </cell>
          <cell r="L1142" t="str">
            <v>GF</v>
          </cell>
          <cell r="M1142" t="str">
            <v>INVERTER</v>
          </cell>
          <cell r="N1142" t="str">
            <v>PCS</v>
          </cell>
          <cell r="O1142">
            <v>61</v>
          </cell>
          <cell r="P1142">
            <v>30</v>
          </cell>
          <cell r="Q1142" t="str">
            <v>SCHAFFNER</v>
          </cell>
          <cell r="R1142">
            <v>0</v>
          </cell>
          <cell r="S1142">
            <v>29.609200000000001</v>
          </cell>
          <cell r="T1142">
            <v>29.609200000000001</v>
          </cell>
          <cell r="U1142">
            <v>1</v>
          </cell>
        </row>
        <row r="1143">
          <cell r="A1143" t="str">
            <v>FS23293-42-72</v>
          </cell>
          <cell r="B1143" t="str">
            <v>GS091487</v>
          </cell>
          <cell r="C1143">
            <v>3</v>
          </cell>
          <cell r="D1143" t="str">
            <v>GI091857</v>
          </cell>
          <cell r="E1143">
            <v>20090424</v>
          </cell>
          <cell r="F1143" t="str">
            <v>7276</v>
          </cell>
          <cell r="G1143" t="str">
            <v>ASCENTRONIC GERAETEBAU GMBH</v>
          </cell>
          <cell r="H1143" t="str">
            <v>STOCK SALES</v>
          </cell>
          <cell r="I1143">
            <v>57</v>
          </cell>
          <cell r="J1143" t="str">
            <v>Apr-2009</v>
          </cell>
          <cell r="K1143" t="str">
            <v>Apr-2009</v>
          </cell>
          <cell r="L1143" t="str">
            <v>GF</v>
          </cell>
          <cell r="M1143" t="str">
            <v>INVERTER</v>
          </cell>
          <cell r="N1143" t="str">
            <v>PCS</v>
          </cell>
          <cell r="O1143">
            <v>61</v>
          </cell>
          <cell r="P1143">
            <v>30</v>
          </cell>
          <cell r="Q1143" t="str">
            <v>SCHAFFNER</v>
          </cell>
          <cell r="R1143">
            <v>0</v>
          </cell>
          <cell r="S1143">
            <v>29.609200000000001</v>
          </cell>
          <cell r="T1143">
            <v>29.609200000000001</v>
          </cell>
          <cell r="U1143">
            <v>1</v>
          </cell>
        </row>
        <row r="1144">
          <cell r="A1144" t="str">
            <v>FS23293-42-72</v>
          </cell>
          <cell r="B1144" t="str">
            <v>GS091480</v>
          </cell>
          <cell r="C1144">
            <v>4</v>
          </cell>
          <cell r="D1144" t="str">
            <v>GI091887</v>
          </cell>
          <cell r="E1144">
            <v>20090427</v>
          </cell>
          <cell r="F1144" t="str">
            <v>7869</v>
          </cell>
          <cell r="G1144" t="str">
            <v>SQUASC S.R.L</v>
          </cell>
          <cell r="H1144" t="str">
            <v>STOCK SALES</v>
          </cell>
          <cell r="I1144">
            <v>56</v>
          </cell>
          <cell r="J1144" t="str">
            <v>Apr-2009</v>
          </cell>
          <cell r="K1144" t="str">
            <v>Apr-2009</v>
          </cell>
          <cell r="L1144" t="str">
            <v>GF</v>
          </cell>
          <cell r="M1144" t="str">
            <v>INVERTER</v>
          </cell>
          <cell r="N1144" t="str">
            <v>PCS</v>
          </cell>
          <cell r="O1144">
            <v>61</v>
          </cell>
          <cell r="P1144">
            <v>30</v>
          </cell>
          <cell r="Q1144" t="str">
            <v>SCHAFFNER</v>
          </cell>
          <cell r="R1144">
            <v>0</v>
          </cell>
          <cell r="S1144">
            <v>29.609200000000001</v>
          </cell>
          <cell r="T1144">
            <v>29.609200000000001</v>
          </cell>
          <cell r="U1144">
            <v>1</v>
          </cell>
        </row>
        <row r="1145">
          <cell r="A1145" t="str">
            <v>FS23293-42-72</v>
          </cell>
          <cell r="B1145" t="str">
            <v>GS091302</v>
          </cell>
          <cell r="C1145">
            <v>9</v>
          </cell>
          <cell r="D1145" t="str">
            <v>GI091875</v>
          </cell>
          <cell r="E1145">
            <v>20090427</v>
          </cell>
          <cell r="F1145" t="str">
            <v>7712</v>
          </cell>
          <cell r="G1145" t="str">
            <v>SODIMAS</v>
          </cell>
          <cell r="H1145" t="str">
            <v>STOCK SALES</v>
          </cell>
          <cell r="I1145">
            <v>54</v>
          </cell>
          <cell r="J1145" t="str">
            <v>Apr-2009</v>
          </cell>
          <cell r="K1145" t="str">
            <v>Apr-2009</v>
          </cell>
          <cell r="L1145" t="str">
            <v>GF</v>
          </cell>
          <cell r="M1145" t="str">
            <v>INVERTER</v>
          </cell>
          <cell r="N1145" t="str">
            <v>PCS</v>
          </cell>
          <cell r="O1145">
            <v>61</v>
          </cell>
          <cell r="P1145">
            <v>30</v>
          </cell>
          <cell r="Q1145" t="str">
            <v>SCHAFFNER</v>
          </cell>
          <cell r="R1145">
            <v>0</v>
          </cell>
          <cell r="S1145">
            <v>29.609200000000001</v>
          </cell>
          <cell r="T1145">
            <v>59.218400000000003</v>
          </cell>
          <cell r="U1145">
            <v>2</v>
          </cell>
        </row>
        <row r="1146">
          <cell r="A1146" t="str">
            <v>FS23293-42-72</v>
          </cell>
          <cell r="B1146" t="str">
            <v>GS090851</v>
          </cell>
          <cell r="C1146">
            <v>4</v>
          </cell>
          <cell r="D1146" t="str">
            <v>GI091948</v>
          </cell>
          <cell r="E1146">
            <v>20090429</v>
          </cell>
          <cell r="F1146" t="str">
            <v>7848</v>
          </cell>
          <cell r="G1146" t="str">
            <v>LM LIFTMATERIAL GMBH</v>
          </cell>
          <cell r="H1146" t="str">
            <v>STOCK SALES</v>
          </cell>
          <cell r="I1146">
            <v>53</v>
          </cell>
          <cell r="J1146" t="str">
            <v>Apr-2009</v>
          </cell>
          <cell r="K1146" t="str">
            <v>Apr-2009</v>
          </cell>
          <cell r="L1146" t="str">
            <v>GF</v>
          </cell>
          <cell r="M1146" t="str">
            <v>INVERTER</v>
          </cell>
          <cell r="N1146" t="str">
            <v>PCS</v>
          </cell>
          <cell r="O1146">
            <v>61</v>
          </cell>
          <cell r="P1146">
            <v>30</v>
          </cell>
          <cell r="Q1146" t="str">
            <v>SCHAFFNER</v>
          </cell>
          <cell r="R1146">
            <v>0</v>
          </cell>
          <cell r="S1146">
            <v>29.609200000000001</v>
          </cell>
          <cell r="T1146">
            <v>29.609200000000001</v>
          </cell>
          <cell r="U1146">
            <v>1</v>
          </cell>
        </row>
        <row r="1147">
          <cell r="A1147" t="str">
            <v>FS23293-42-72</v>
          </cell>
          <cell r="B1147" t="str">
            <v>GS091528</v>
          </cell>
          <cell r="C1147">
            <v>2</v>
          </cell>
          <cell r="D1147" t="str">
            <v>GI091908</v>
          </cell>
          <cell r="E1147">
            <v>20090429</v>
          </cell>
          <cell r="F1147" t="str">
            <v>7215</v>
          </cell>
          <cell r="G1147" t="str">
            <v>AMTEK SPOL. S R. O. SP. Z O. O.</v>
          </cell>
          <cell r="H1147" t="str">
            <v>STOCK SALES</v>
          </cell>
          <cell r="I1147">
            <v>33</v>
          </cell>
          <cell r="J1147" t="str">
            <v>Apr-2009</v>
          </cell>
          <cell r="K1147" t="str">
            <v>Apr-2009</v>
          </cell>
          <cell r="L1147" t="str">
            <v>GF</v>
          </cell>
          <cell r="M1147" t="str">
            <v>INVERTER</v>
          </cell>
          <cell r="N1147" t="str">
            <v>PCS</v>
          </cell>
          <cell r="O1147">
            <v>61</v>
          </cell>
          <cell r="P1147">
            <v>30</v>
          </cell>
          <cell r="Q1147" t="str">
            <v>SCHAFFNER</v>
          </cell>
          <cell r="R1147">
            <v>0</v>
          </cell>
          <cell r="S1147">
            <v>29.609200000000001</v>
          </cell>
          <cell r="T1147">
            <v>592.18399999999997</v>
          </cell>
          <cell r="U1147">
            <v>20</v>
          </cell>
        </row>
        <row r="1148">
          <cell r="A1148" t="str">
            <v>FS23293-42-72</v>
          </cell>
          <cell r="B1148" t="str">
            <v>GS090850</v>
          </cell>
          <cell r="C1148">
            <v>4</v>
          </cell>
          <cell r="D1148" t="str">
            <v>GI092007</v>
          </cell>
          <cell r="E1148">
            <v>20090430</v>
          </cell>
          <cell r="F1148" t="str">
            <v>7848</v>
          </cell>
          <cell r="G1148" t="str">
            <v>LM LIFTMATERIAL GMBH</v>
          </cell>
          <cell r="H1148" t="str">
            <v>STOCK SALES</v>
          </cell>
          <cell r="I1148">
            <v>32</v>
          </cell>
          <cell r="J1148" t="str">
            <v>Apr-2009</v>
          </cell>
          <cell r="K1148" t="str">
            <v>Apr-2009</v>
          </cell>
          <cell r="L1148" t="str">
            <v>GF</v>
          </cell>
          <cell r="M1148" t="str">
            <v>INVERTER</v>
          </cell>
          <cell r="N1148" t="str">
            <v>PCS</v>
          </cell>
          <cell r="O1148">
            <v>61</v>
          </cell>
          <cell r="P1148">
            <v>30</v>
          </cell>
          <cell r="Q1148" t="str">
            <v>SCHAFFNER</v>
          </cell>
          <cell r="R1148">
            <v>0</v>
          </cell>
          <cell r="S1148">
            <v>29.609200000000001</v>
          </cell>
          <cell r="T1148">
            <v>29.609200000000001</v>
          </cell>
          <cell r="U1148">
            <v>1</v>
          </cell>
        </row>
        <row r="1149">
          <cell r="A1149" t="str">
            <v>FS23293-42-72</v>
          </cell>
          <cell r="B1149" t="str">
            <v>GS091039</v>
          </cell>
          <cell r="C1149">
            <v>3</v>
          </cell>
          <cell r="D1149" t="str">
            <v>GI092010</v>
          </cell>
          <cell r="E1149">
            <v>20090430</v>
          </cell>
          <cell r="F1149" t="str">
            <v>7848</v>
          </cell>
          <cell r="G1149" t="str">
            <v>LM LIFTMATERIAL GMBH</v>
          </cell>
          <cell r="H1149" t="str">
            <v>STOCK SALES</v>
          </cell>
          <cell r="I1149">
            <v>31</v>
          </cell>
          <cell r="J1149" t="str">
            <v>Apr-2009</v>
          </cell>
          <cell r="K1149" t="str">
            <v>Apr-2009</v>
          </cell>
          <cell r="L1149" t="str">
            <v>GF</v>
          </cell>
          <cell r="M1149" t="str">
            <v>INVERTER</v>
          </cell>
          <cell r="N1149" t="str">
            <v>PCS</v>
          </cell>
          <cell r="O1149">
            <v>61</v>
          </cell>
          <cell r="P1149">
            <v>30</v>
          </cell>
          <cell r="Q1149" t="str">
            <v>SCHAFFNER</v>
          </cell>
          <cell r="R1149">
            <v>0</v>
          </cell>
          <cell r="S1149">
            <v>29.609200000000001</v>
          </cell>
          <cell r="T1149">
            <v>29.609200000000001</v>
          </cell>
          <cell r="U1149">
            <v>1</v>
          </cell>
        </row>
        <row r="1150">
          <cell r="A1150" t="str">
            <v>FS23293-57-52</v>
          </cell>
          <cell r="B1150" t="str">
            <v>GS084235</v>
          </cell>
          <cell r="C1150">
            <v>1</v>
          </cell>
          <cell r="D1150" t="str">
            <v>GI091656</v>
          </cell>
          <cell r="E1150">
            <v>20090410</v>
          </cell>
          <cell r="F1150" t="str">
            <v>4450</v>
          </cell>
          <cell r="G1150" t="str">
            <v>FUJI ELECTRIC FA SUCURSAL EN ESPA?A</v>
          </cell>
          <cell r="H1150" t="str">
            <v>STOCK SALES</v>
          </cell>
          <cell r="I1150">
            <v>34</v>
          </cell>
          <cell r="J1150" t="str">
            <v>Apr-2009</v>
          </cell>
          <cell r="K1150" t="str">
            <v>Apr-2009</v>
          </cell>
          <cell r="L1150" t="str">
            <v>GF</v>
          </cell>
          <cell r="M1150" t="str">
            <v>INVERTER</v>
          </cell>
          <cell r="N1150" t="str">
            <v>PCS</v>
          </cell>
          <cell r="O1150">
            <v>37</v>
          </cell>
          <cell r="P1150">
            <v>43</v>
          </cell>
          <cell r="Q1150" t="str">
            <v>SCHAFFNER</v>
          </cell>
          <cell r="R1150">
            <v>0</v>
          </cell>
          <cell r="S1150">
            <v>43.000100000000003</v>
          </cell>
          <cell r="T1150">
            <v>129.00030000000001</v>
          </cell>
          <cell r="U1150">
            <v>3</v>
          </cell>
        </row>
        <row r="1151">
          <cell r="A1151" t="str">
            <v>FS23293-57-52</v>
          </cell>
          <cell r="B1151" t="str">
            <v>GS084163</v>
          </cell>
          <cell r="C1151">
            <v>4</v>
          </cell>
          <cell r="D1151" t="str">
            <v>GI091657</v>
          </cell>
          <cell r="E1151">
            <v>20090410</v>
          </cell>
          <cell r="F1151" t="str">
            <v>4450</v>
          </cell>
          <cell r="G1151" t="str">
            <v>FUJI ELECTRIC FA SUCURSAL EN ESPA?A</v>
          </cell>
          <cell r="H1151" t="str">
            <v>STOCK SALES</v>
          </cell>
          <cell r="I1151">
            <v>31</v>
          </cell>
          <cell r="J1151" t="str">
            <v>Apr-2009</v>
          </cell>
          <cell r="K1151" t="str">
            <v>Apr-2009</v>
          </cell>
          <cell r="L1151" t="str">
            <v>GF</v>
          </cell>
          <cell r="M1151" t="str">
            <v>INVERTER</v>
          </cell>
          <cell r="N1151" t="str">
            <v>PCS</v>
          </cell>
          <cell r="O1151">
            <v>37</v>
          </cell>
          <cell r="P1151">
            <v>43</v>
          </cell>
          <cell r="Q1151" t="str">
            <v>SCHAFFNER</v>
          </cell>
          <cell r="R1151">
            <v>0</v>
          </cell>
          <cell r="S1151">
            <v>43.000100000000003</v>
          </cell>
          <cell r="T1151">
            <v>129.00030000000001</v>
          </cell>
          <cell r="U1151">
            <v>3</v>
          </cell>
        </row>
        <row r="1152">
          <cell r="A1152" t="str">
            <v>FS23293-57-52</v>
          </cell>
          <cell r="B1152" t="str">
            <v>GS090598</v>
          </cell>
          <cell r="C1152">
            <v>1</v>
          </cell>
          <cell r="D1152" t="str">
            <v>GI091658</v>
          </cell>
          <cell r="E1152">
            <v>20090414</v>
          </cell>
          <cell r="F1152" t="str">
            <v>4450</v>
          </cell>
          <cell r="G1152" t="str">
            <v>FUJI ELECTRIC FA SUCURSAL EN ESPA?A</v>
          </cell>
          <cell r="H1152" t="str">
            <v>STOCK SALES</v>
          </cell>
          <cell r="I1152">
            <v>21</v>
          </cell>
          <cell r="J1152" t="str">
            <v>Apr-2009</v>
          </cell>
          <cell r="K1152" t="str">
            <v>Apr-2009</v>
          </cell>
          <cell r="L1152" t="str">
            <v>GF</v>
          </cell>
          <cell r="M1152" t="str">
            <v>INVERTER</v>
          </cell>
          <cell r="N1152" t="str">
            <v>PCS</v>
          </cell>
          <cell r="O1152">
            <v>37</v>
          </cell>
          <cell r="P1152">
            <v>43</v>
          </cell>
          <cell r="Q1152" t="str">
            <v>SCHAFFNER</v>
          </cell>
          <cell r="R1152">
            <v>0</v>
          </cell>
          <cell r="S1152">
            <v>43.000100000000003</v>
          </cell>
          <cell r="T1152">
            <v>430.00100000000003</v>
          </cell>
          <cell r="U1152">
            <v>10</v>
          </cell>
        </row>
        <row r="1153">
          <cell r="A1153" t="str">
            <v>FS5536-12-07</v>
          </cell>
          <cell r="B1153" t="str">
            <v>GS091436</v>
          </cell>
          <cell r="C1153">
            <v>11</v>
          </cell>
          <cell r="D1153" t="str">
            <v>GI091776</v>
          </cell>
          <cell r="E1153">
            <v>20090420</v>
          </cell>
          <cell r="F1153" t="str">
            <v>7950</v>
          </cell>
          <cell r="G1153" t="str">
            <v>FUJI ELECTRIC FA EUROPE (CH) GMBH</v>
          </cell>
          <cell r="H1153" t="str">
            <v>STOCK SALES</v>
          </cell>
          <cell r="I1153">
            <v>17</v>
          </cell>
          <cell r="J1153" t="str">
            <v>Apr-2009</v>
          </cell>
          <cell r="K1153" t="str">
            <v>Apr-2009</v>
          </cell>
          <cell r="L1153" t="str">
            <v>GF</v>
          </cell>
          <cell r="M1153" t="str">
            <v>INVERTER</v>
          </cell>
          <cell r="N1153" t="str">
            <v>PCS</v>
          </cell>
          <cell r="O1153">
            <v>66</v>
          </cell>
          <cell r="P1153">
            <v>27</v>
          </cell>
          <cell r="Q1153" t="str">
            <v>SCHAFFNER</v>
          </cell>
          <cell r="R1153">
            <v>0</v>
          </cell>
          <cell r="S1153">
            <v>26.5</v>
          </cell>
          <cell r="T1153">
            <v>265</v>
          </cell>
          <cell r="U1153">
            <v>10</v>
          </cell>
        </row>
        <row r="1154">
          <cell r="A1154" t="str">
            <v>FS5536-12-07</v>
          </cell>
          <cell r="B1154" t="str">
            <v>GS091423</v>
          </cell>
          <cell r="C1154">
            <v>1</v>
          </cell>
          <cell r="D1154" t="str">
            <v>GI091760</v>
          </cell>
          <cell r="E1154">
            <v>20090420</v>
          </cell>
          <cell r="F1154" t="str">
            <v>4450</v>
          </cell>
          <cell r="G1154" t="str">
            <v>FUJI ELECTRIC FA SUCURSAL EN ESPA?A</v>
          </cell>
          <cell r="H1154" t="str">
            <v>STOCK SALES</v>
          </cell>
          <cell r="I1154">
            <v>11</v>
          </cell>
          <cell r="J1154" t="str">
            <v>Apr-2009</v>
          </cell>
          <cell r="K1154" t="str">
            <v>Apr-2009</v>
          </cell>
          <cell r="L1154" t="str">
            <v>GF</v>
          </cell>
          <cell r="M1154" t="str">
            <v>INVERTER</v>
          </cell>
          <cell r="N1154" t="str">
            <v>PCS</v>
          </cell>
          <cell r="O1154">
            <v>66</v>
          </cell>
          <cell r="P1154">
            <v>27</v>
          </cell>
          <cell r="Q1154" t="str">
            <v>SCHAFFNER</v>
          </cell>
          <cell r="R1154">
            <v>0</v>
          </cell>
          <cell r="S1154">
            <v>26.5</v>
          </cell>
          <cell r="T1154">
            <v>159</v>
          </cell>
          <cell r="U1154">
            <v>6</v>
          </cell>
        </row>
        <row r="1155">
          <cell r="A1155" t="str">
            <v>FS5536-12-07</v>
          </cell>
          <cell r="B1155" t="str">
            <v>GS091451</v>
          </cell>
          <cell r="C1155">
            <v>2</v>
          </cell>
          <cell r="D1155" t="str">
            <v>GI091821</v>
          </cell>
          <cell r="E1155">
            <v>20090422</v>
          </cell>
          <cell r="F1155" t="str">
            <v>4450</v>
          </cell>
          <cell r="G1155" t="str">
            <v>FUJI ELECTRIC FA SUCURSAL EN ESPA?A</v>
          </cell>
          <cell r="H1155" t="str">
            <v>STOCK SALES</v>
          </cell>
          <cell r="I1155">
            <v>9</v>
          </cell>
          <cell r="J1155" t="str">
            <v>Apr-2009</v>
          </cell>
          <cell r="K1155" t="str">
            <v>Apr-2009</v>
          </cell>
          <cell r="L1155" t="str">
            <v>GF</v>
          </cell>
          <cell r="M1155" t="str">
            <v>INVERTER</v>
          </cell>
          <cell r="N1155" t="str">
            <v>PCS</v>
          </cell>
          <cell r="O1155">
            <v>66</v>
          </cell>
          <cell r="P1155">
            <v>27</v>
          </cell>
          <cell r="Q1155" t="str">
            <v>SCHAFFNER</v>
          </cell>
          <cell r="R1155">
            <v>0</v>
          </cell>
          <cell r="S1155">
            <v>26.5</v>
          </cell>
          <cell r="T1155">
            <v>53</v>
          </cell>
          <cell r="U1155">
            <v>2</v>
          </cell>
        </row>
        <row r="1156">
          <cell r="A1156" t="str">
            <v>FS5536-180-40</v>
          </cell>
          <cell r="B1156" t="str">
            <v>GS091111</v>
          </cell>
          <cell r="C1156">
            <v>8</v>
          </cell>
          <cell r="D1156" t="str">
            <v>GI091373</v>
          </cell>
          <cell r="E1156">
            <v>20090403</v>
          </cell>
          <cell r="F1156" t="str">
            <v>7950</v>
          </cell>
          <cell r="G1156" t="str">
            <v>FUJI ELECTRIC FA EUROPE (CH) GMBH</v>
          </cell>
          <cell r="H1156" t="str">
            <v>STOCK SALES</v>
          </cell>
          <cell r="I1156">
            <v>28</v>
          </cell>
          <cell r="J1156" t="str">
            <v>Apr-2009</v>
          </cell>
          <cell r="K1156" t="str">
            <v>Apr-2009</v>
          </cell>
          <cell r="L1156" t="str">
            <v>GF</v>
          </cell>
          <cell r="M1156" t="str">
            <v>INVERTER</v>
          </cell>
          <cell r="N1156" t="str">
            <v>PCS</v>
          </cell>
          <cell r="O1156">
            <v>30</v>
          </cell>
          <cell r="P1156">
            <v>182</v>
          </cell>
          <cell r="Q1156" t="str">
            <v>SCHAFFNER</v>
          </cell>
          <cell r="R1156">
            <v>0</v>
          </cell>
          <cell r="S1156">
            <v>182</v>
          </cell>
          <cell r="T1156">
            <v>364</v>
          </cell>
          <cell r="U1156">
            <v>2</v>
          </cell>
        </row>
        <row r="1157">
          <cell r="A1157" t="str">
            <v>FS5536-180-40</v>
          </cell>
          <cell r="B1157" t="str">
            <v>GS083725</v>
          </cell>
          <cell r="C1157">
            <v>11</v>
          </cell>
          <cell r="D1157" t="str">
            <v>GI091709</v>
          </cell>
          <cell r="E1157">
            <v>20090415</v>
          </cell>
          <cell r="F1157" t="str">
            <v>7532</v>
          </cell>
          <cell r="G1157" t="str">
            <v>GEA GRASSO GMBH HALLE</v>
          </cell>
          <cell r="H1157" t="str">
            <v>STOCK SALES</v>
          </cell>
          <cell r="I1157">
            <v>25</v>
          </cell>
          <cell r="J1157" t="str">
            <v>Apr-2009</v>
          </cell>
          <cell r="K1157" t="str">
            <v>Apr-2009</v>
          </cell>
          <cell r="L1157" t="str">
            <v>GF</v>
          </cell>
          <cell r="M1157" t="str">
            <v>INVERTER</v>
          </cell>
          <cell r="N1157" t="str">
            <v>PCS</v>
          </cell>
          <cell r="O1157">
            <v>30</v>
          </cell>
          <cell r="P1157">
            <v>182</v>
          </cell>
          <cell r="Q1157" t="str">
            <v>SCHAFFNER</v>
          </cell>
          <cell r="R1157">
            <v>0</v>
          </cell>
          <cell r="S1157">
            <v>182</v>
          </cell>
          <cell r="T1157">
            <v>546</v>
          </cell>
          <cell r="U1157">
            <v>3</v>
          </cell>
        </row>
        <row r="1158">
          <cell r="A1158" t="str">
            <v>FS5536-180-40</v>
          </cell>
          <cell r="B1158" t="str">
            <v>GS083725</v>
          </cell>
          <cell r="C1158">
            <v>11</v>
          </cell>
          <cell r="D1158" t="str">
            <v>GI091784</v>
          </cell>
          <cell r="E1158">
            <v>20090420</v>
          </cell>
          <cell r="F1158" t="str">
            <v>7532</v>
          </cell>
          <cell r="G1158" t="str">
            <v>GEA GRASSO GMBH HALLE</v>
          </cell>
          <cell r="H1158" t="str">
            <v>STOCK SALES</v>
          </cell>
          <cell r="I1158">
            <v>24</v>
          </cell>
          <cell r="J1158" t="str">
            <v>Apr-2009</v>
          </cell>
          <cell r="K1158" t="str">
            <v>Apr-2009</v>
          </cell>
          <cell r="L1158" t="str">
            <v>GF</v>
          </cell>
          <cell r="M1158" t="str">
            <v>INVERTER</v>
          </cell>
          <cell r="N1158" t="str">
            <v>PCS</v>
          </cell>
          <cell r="O1158">
            <v>30</v>
          </cell>
          <cell r="P1158">
            <v>182</v>
          </cell>
          <cell r="Q1158" t="str">
            <v>SCHAFFNER</v>
          </cell>
          <cell r="R1158">
            <v>0</v>
          </cell>
          <cell r="S1158">
            <v>182</v>
          </cell>
          <cell r="T1158">
            <v>182</v>
          </cell>
          <cell r="U1158">
            <v>1</v>
          </cell>
        </row>
        <row r="1159">
          <cell r="A1159" t="str">
            <v>FS5536-180-40</v>
          </cell>
          <cell r="B1159" t="str">
            <v>GS091436</v>
          </cell>
          <cell r="C1159">
            <v>13</v>
          </cell>
          <cell r="D1159" t="str">
            <v>GI091776</v>
          </cell>
          <cell r="E1159">
            <v>20090420</v>
          </cell>
          <cell r="F1159" t="str">
            <v>7950</v>
          </cell>
          <cell r="G1159" t="str">
            <v>FUJI ELECTRIC FA EUROPE (CH) GMBH</v>
          </cell>
          <cell r="H1159" t="str">
            <v>STOCK SALES</v>
          </cell>
          <cell r="I1159">
            <v>22</v>
          </cell>
          <cell r="J1159" t="str">
            <v>Apr-2009</v>
          </cell>
          <cell r="K1159" t="str">
            <v>Apr-2009</v>
          </cell>
          <cell r="L1159" t="str">
            <v>GF</v>
          </cell>
          <cell r="M1159" t="str">
            <v>INVERTER</v>
          </cell>
          <cell r="N1159" t="str">
            <v>PCS</v>
          </cell>
          <cell r="O1159">
            <v>30</v>
          </cell>
          <cell r="P1159">
            <v>182</v>
          </cell>
          <cell r="Q1159" t="str">
            <v>SCHAFFNER</v>
          </cell>
          <cell r="R1159">
            <v>0</v>
          </cell>
          <cell r="S1159">
            <v>182</v>
          </cell>
          <cell r="T1159">
            <v>364</v>
          </cell>
          <cell r="U1159">
            <v>2</v>
          </cell>
        </row>
        <row r="1160">
          <cell r="A1160" t="str">
            <v>FS5536-180-40</v>
          </cell>
          <cell r="B1160" t="str">
            <v>GS091290</v>
          </cell>
          <cell r="C1160">
            <v>9</v>
          </cell>
          <cell r="D1160" t="str">
            <v>GI091818</v>
          </cell>
          <cell r="E1160">
            <v>20090422</v>
          </cell>
          <cell r="F1160" t="str">
            <v>4080</v>
          </cell>
          <cell r="G1160" t="str">
            <v>SIDE SERVICIO INDUSTRIAL DE ELECTRONICA SA</v>
          </cell>
          <cell r="H1160" t="str">
            <v>STOCK SALES</v>
          </cell>
          <cell r="I1160">
            <v>19</v>
          </cell>
          <cell r="J1160" t="str">
            <v>Apr-2009</v>
          </cell>
          <cell r="K1160" t="str">
            <v>Apr-2009</v>
          </cell>
          <cell r="L1160" t="str">
            <v>GF</v>
          </cell>
          <cell r="M1160" t="str">
            <v>INVERTER</v>
          </cell>
          <cell r="N1160" t="str">
            <v>PCS</v>
          </cell>
          <cell r="O1160">
            <v>30</v>
          </cell>
          <cell r="P1160">
            <v>182</v>
          </cell>
          <cell r="Q1160" t="str">
            <v>SCHAFFNER</v>
          </cell>
          <cell r="R1160">
            <v>0</v>
          </cell>
          <cell r="S1160">
            <v>182</v>
          </cell>
          <cell r="T1160">
            <v>546</v>
          </cell>
          <cell r="U1160">
            <v>3</v>
          </cell>
        </row>
        <row r="1161">
          <cell r="A1161" t="str">
            <v>FS5536-35-07</v>
          </cell>
          <cell r="B1161" t="str">
            <v>GS091236</v>
          </cell>
          <cell r="C1161">
            <v>2</v>
          </cell>
          <cell r="D1161" t="str">
            <v>GI091538</v>
          </cell>
          <cell r="E1161">
            <v>20090402</v>
          </cell>
          <cell r="F1161" t="str">
            <v>7839</v>
          </cell>
          <cell r="G1161" t="str">
            <v>ASM RAHDEN GBMH</v>
          </cell>
          <cell r="H1161" t="str">
            <v>STOCK SALES</v>
          </cell>
          <cell r="I1161">
            <v>35</v>
          </cell>
          <cell r="J1161" t="str">
            <v>Apr-2009</v>
          </cell>
          <cell r="K1161" t="str">
            <v>Apr-2009</v>
          </cell>
          <cell r="L1161" t="str">
            <v>GF</v>
          </cell>
          <cell r="M1161" t="str">
            <v>INVERTER</v>
          </cell>
          <cell r="N1161" t="str">
            <v>PCS</v>
          </cell>
          <cell r="O1161">
            <v>39</v>
          </cell>
          <cell r="P1161">
            <v>43</v>
          </cell>
          <cell r="Q1161" t="str">
            <v>SCHAFFNER</v>
          </cell>
          <cell r="R1161">
            <v>0</v>
          </cell>
          <cell r="S1161">
            <v>36.201099999999997</v>
          </cell>
          <cell r="T1161">
            <v>144.80439999999999</v>
          </cell>
          <cell r="U1161">
            <v>4</v>
          </cell>
        </row>
        <row r="1162">
          <cell r="A1162" t="str">
            <v>FS5536-35-07</v>
          </cell>
          <cell r="B1162" t="str">
            <v>GS091236</v>
          </cell>
          <cell r="C1162">
            <v>5</v>
          </cell>
          <cell r="D1162" t="str">
            <v>GI091538</v>
          </cell>
          <cell r="E1162">
            <v>20090402</v>
          </cell>
          <cell r="F1162" t="str">
            <v>7839</v>
          </cell>
          <cell r="G1162" t="str">
            <v>ASM RAHDEN GBMH</v>
          </cell>
          <cell r="H1162" t="str">
            <v>STOCK SALES</v>
          </cell>
          <cell r="I1162">
            <v>33</v>
          </cell>
          <cell r="J1162" t="str">
            <v>Apr-2009</v>
          </cell>
          <cell r="K1162" t="str">
            <v>Apr-2009</v>
          </cell>
          <cell r="L1162" t="str">
            <v>GF</v>
          </cell>
          <cell r="M1162" t="str">
            <v>INVERTER</v>
          </cell>
          <cell r="N1162" t="str">
            <v>PCS</v>
          </cell>
          <cell r="O1162">
            <v>39</v>
          </cell>
          <cell r="P1162">
            <v>43</v>
          </cell>
          <cell r="Q1162" t="str">
            <v>SCHAFFNER</v>
          </cell>
          <cell r="R1162">
            <v>0</v>
          </cell>
          <cell r="S1162">
            <v>36.201099999999997</v>
          </cell>
          <cell r="T1162">
            <v>72.402199999999993</v>
          </cell>
          <cell r="U1162">
            <v>2</v>
          </cell>
        </row>
        <row r="1163">
          <cell r="A1163" t="str">
            <v>FS5536-35-07</v>
          </cell>
          <cell r="B1163" t="str">
            <v>GS090756</v>
          </cell>
          <cell r="C1163">
            <v>5</v>
          </cell>
          <cell r="D1163" t="str">
            <v>GI091563</v>
          </cell>
          <cell r="E1163">
            <v>20090403</v>
          </cell>
          <cell r="F1163" t="str">
            <v>7276</v>
          </cell>
          <cell r="G1163" t="str">
            <v>ASCENTRONIC GERAETEBAU GMBH</v>
          </cell>
          <cell r="H1163" t="str">
            <v>STOCK SALES</v>
          </cell>
          <cell r="I1163">
            <v>29</v>
          </cell>
          <cell r="J1163" t="str">
            <v>Apr-2009</v>
          </cell>
          <cell r="K1163" t="str">
            <v>Apr-2009</v>
          </cell>
          <cell r="L1163" t="str">
            <v>GF</v>
          </cell>
          <cell r="M1163" t="str">
            <v>INVERTER</v>
          </cell>
          <cell r="N1163" t="str">
            <v>PCS</v>
          </cell>
          <cell r="O1163">
            <v>39</v>
          </cell>
          <cell r="P1163">
            <v>43</v>
          </cell>
          <cell r="Q1163" t="str">
            <v>SCHAFFNER</v>
          </cell>
          <cell r="R1163">
            <v>0</v>
          </cell>
          <cell r="S1163">
            <v>36.201099999999997</v>
          </cell>
          <cell r="T1163">
            <v>144.80439999999999</v>
          </cell>
          <cell r="U1163">
            <v>4</v>
          </cell>
        </row>
        <row r="1164">
          <cell r="A1164" t="str">
            <v>FS5536-35-07</v>
          </cell>
          <cell r="B1164" t="str">
            <v>GS091280</v>
          </cell>
          <cell r="C1164">
            <v>1</v>
          </cell>
          <cell r="D1164" t="str">
            <v>GI091589</v>
          </cell>
          <cell r="E1164">
            <v>20090406</v>
          </cell>
          <cell r="F1164" t="str">
            <v>4052</v>
          </cell>
          <cell r="G1164" t="str">
            <v>EBM</v>
          </cell>
          <cell r="H1164" t="str">
            <v>STOCK SALES</v>
          </cell>
          <cell r="I1164">
            <v>76</v>
          </cell>
          <cell r="J1164" t="str">
            <v>Apr-2009</v>
          </cell>
          <cell r="K1164" t="str">
            <v>Apr-2009</v>
          </cell>
          <cell r="L1164" t="str">
            <v>GF</v>
          </cell>
          <cell r="M1164" t="str">
            <v>INVERTER</v>
          </cell>
          <cell r="N1164" t="str">
            <v>PCS</v>
          </cell>
          <cell r="O1164">
            <v>39</v>
          </cell>
          <cell r="P1164">
            <v>43</v>
          </cell>
          <cell r="Q1164" t="str">
            <v>SCHAFFNER</v>
          </cell>
          <cell r="R1164">
            <v>0</v>
          </cell>
          <cell r="S1164">
            <v>36.200400000000002</v>
          </cell>
          <cell r="T1164">
            <v>36.200400000000002</v>
          </cell>
          <cell r="U1164">
            <v>1</v>
          </cell>
        </row>
        <row r="1165">
          <cell r="A1165" t="str">
            <v>FS5536-35-07</v>
          </cell>
          <cell r="B1165" t="str">
            <v>GS091523</v>
          </cell>
          <cell r="C1165">
            <v>4</v>
          </cell>
          <cell r="D1165" t="str">
            <v>GI091903</v>
          </cell>
          <cell r="E1165">
            <v>20090428</v>
          </cell>
          <cell r="F1165" t="str">
            <v>4540</v>
          </cell>
          <cell r="G1165" t="str">
            <v>PETER ELECTRONIC GMBH &amp; CO. KG</v>
          </cell>
          <cell r="H1165" t="str">
            <v>STOCK SALES</v>
          </cell>
          <cell r="I1165">
            <v>112</v>
          </cell>
          <cell r="J1165" t="str">
            <v>Apr-2009</v>
          </cell>
          <cell r="K1165" t="str">
            <v>Apr-2009</v>
          </cell>
          <cell r="L1165" t="str">
            <v>GF</v>
          </cell>
          <cell r="M1165" t="str">
            <v>INVERTER</v>
          </cell>
          <cell r="N1165" t="str">
            <v>PCS</v>
          </cell>
          <cell r="O1165">
            <v>39</v>
          </cell>
          <cell r="P1165">
            <v>43</v>
          </cell>
          <cell r="Q1165" t="str">
            <v>SCHAFFNER</v>
          </cell>
          <cell r="R1165">
            <v>0</v>
          </cell>
          <cell r="S1165">
            <v>43.304099999999998</v>
          </cell>
          <cell r="T1165">
            <v>43.304099999999998</v>
          </cell>
          <cell r="U1165">
            <v>1</v>
          </cell>
        </row>
        <row r="1166">
          <cell r="A1166" t="str">
            <v>FS5536-35-07</v>
          </cell>
          <cell r="B1166" t="str">
            <v>GS091529</v>
          </cell>
          <cell r="C1166">
            <v>5</v>
          </cell>
          <cell r="D1166" t="str">
            <v>GI091910</v>
          </cell>
          <cell r="E1166">
            <v>20090429</v>
          </cell>
          <cell r="F1166" t="str">
            <v>4380</v>
          </cell>
          <cell r="G1166" t="str">
            <v>AMTEK,  SPOL. S R.0.</v>
          </cell>
          <cell r="H1166" t="str">
            <v>STOCK SALES</v>
          </cell>
          <cell r="I1166">
            <v>108</v>
          </cell>
          <cell r="J1166" t="str">
            <v>Apr-2009</v>
          </cell>
          <cell r="K1166" t="str">
            <v>Apr-2009</v>
          </cell>
          <cell r="L1166" t="str">
            <v>GF</v>
          </cell>
          <cell r="M1166" t="str">
            <v>INVERTER</v>
          </cell>
          <cell r="N1166" t="str">
            <v>PCS</v>
          </cell>
          <cell r="O1166">
            <v>39</v>
          </cell>
          <cell r="P1166">
            <v>43</v>
          </cell>
          <cell r="Q1166" t="str">
            <v>SCHAFFNER</v>
          </cell>
          <cell r="R1166">
            <v>0</v>
          </cell>
          <cell r="S1166">
            <v>43.304099999999998</v>
          </cell>
          <cell r="T1166">
            <v>173.21639999999999</v>
          </cell>
          <cell r="U1166">
            <v>4</v>
          </cell>
        </row>
        <row r="1167">
          <cell r="A1167" t="str">
            <v>FS5536-35-07</v>
          </cell>
          <cell r="B1167" t="str">
            <v>GS091431</v>
          </cell>
          <cell r="C1167">
            <v>4</v>
          </cell>
          <cell r="D1167" t="str">
            <v>GI091881</v>
          </cell>
          <cell r="E1167">
            <v>20090429</v>
          </cell>
          <cell r="F1167" t="str">
            <v>7959</v>
          </cell>
          <cell r="G1167" t="str">
            <v>ADVANCED SYSTEMS BALTIC OU</v>
          </cell>
          <cell r="H1167" t="str">
            <v>STOCK SALES</v>
          </cell>
          <cell r="I1167">
            <v>103</v>
          </cell>
          <cell r="J1167" t="str">
            <v>Apr-2009</v>
          </cell>
          <cell r="K1167" t="str">
            <v>Apr-2009</v>
          </cell>
          <cell r="L1167" t="str">
            <v>GF</v>
          </cell>
          <cell r="M1167" t="str">
            <v>INVERTER</v>
          </cell>
          <cell r="N1167" t="str">
            <v>PCS</v>
          </cell>
          <cell r="O1167">
            <v>39</v>
          </cell>
          <cell r="P1167">
            <v>43</v>
          </cell>
          <cell r="Q1167" t="str">
            <v>SCHAFFNER</v>
          </cell>
          <cell r="R1167">
            <v>0</v>
          </cell>
          <cell r="S1167">
            <v>43.304099999999998</v>
          </cell>
          <cell r="T1167">
            <v>216.5205</v>
          </cell>
          <cell r="U1167">
            <v>5</v>
          </cell>
        </row>
        <row r="1168">
          <cell r="A1168" t="str">
            <v>FS5536-35-07</v>
          </cell>
          <cell r="B1168" t="str">
            <v>GS091526</v>
          </cell>
          <cell r="C1168">
            <v>2</v>
          </cell>
          <cell r="D1168" t="str">
            <v>GI091905</v>
          </cell>
          <cell r="E1168">
            <v>20090429</v>
          </cell>
          <cell r="F1168" t="str">
            <v>4080</v>
          </cell>
          <cell r="G1168" t="str">
            <v>SIDE SERVICIO INDUSTRIAL DE ELECTRONICA SA</v>
          </cell>
          <cell r="H1168" t="str">
            <v>STOCK SALES</v>
          </cell>
          <cell r="I1168">
            <v>98</v>
          </cell>
          <cell r="J1168" t="str">
            <v>Apr-2009</v>
          </cell>
          <cell r="K1168" t="str">
            <v>Apr-2009</v>
          </cell>
          <cell r="L1168" t="str">
            <v>GF</v>
          </cell>
          <cell r="M1168" t="str">
            <v>INVERTER</v>
          </cell>
          <cell r="N1168" t="str">
            <v>PCS</v>
          </cell>
          <cell r="O1168">
            <v>39</v>
          </cell>
          <cell r="P1168">
            <v>43</v>
          </cell>
          <cell r="Q1168" t="str">
            <v>SCHAFFNER</v>
          </cell>
          <cell r="R1168">
            <v>0</v>
          </cell>
          <cell r="S1168">
            <v>43.304099999999998</v>
          </cell>
          <cell r="T1168">
            <v>216.5205</v>
          </cell>
          <cell r="U1168">
            <v>5</v>
          </cell>
        </row>
        <row r="1169">
          <cell r="A1169" t="str">
            <v>FS5536-35-07</v>
          </cell>
          <cell r="B1169" t="str">
            <v>GS091549</v>
          </cell>
          <cell r="C1169">
            <v>7</v>
          </cell>
          <cell r="D1169" t="str">
            <v>GI092043</v>
          </cell>
          <cell r="E1169">
            <v>20090430</v>
          </cell>
          <cell r="F1169" t="str">
            <v>4042</v>
          </cell>
          <cell r="G1169" t="str">
            <v>INTERNATIONAL LIFT EQUIPMENT LIMITED</v>
          </cell>
          <cell r="H1169" t="str">
            <v>STOCK SALES</v>
          </cell>
          <cell r="I1169">
            <v>90</v>
          </cell>
          <cell r="J1169" t="str">
            <v>Apr-2009</v>
          </cell>
          <cell r="K1169" t="str">
            <v>Apr-2009</v>
          </cell>
          <cell r="L1169" t="str">
            <v>GF</v>
          </cell>
          <cell r="M1169" t="str">
            <v>INVERTER</v>
          </cell>
          <cell r="N1169" t="str">
            <v>PCS</v>
          </cell>
          <cell r="O1169">
            <v>39</v>
          </cell>
          <cell r="P1169">
            <v>43</v>
          </cell>
          <cell r="Q1169" t="str">
            <v>SCHAFFNER</v>
          </cell>
          <cell r="R1169">
            <v>0</v>
          </cell>
          <cell r="S1169">
            <v>43.304099999999998</v>
          </cell>
          <cell r="T1169">
            <v>346.43279999999999</v>
          </cell>
          <cell r="U1169">
            <v>8</v>
          </cell>
        </row>
        <row r="1170">
          <cell r="A1170" t="str">
            <v>FS5536-50-07</v>
          </cell>
          <cell r="B1170" t="str">
            <v>GS091336</v>
          </cell>
          <cell r="C1170">
            <v>8</v>
          </cell>
          <cell r="D1170" t="str">
            <v>GI091665</v>
          </cell>
          <cell r="E1170">
            <v>20090410</v>
          </cell>
          <cell r="F1170" t="str">
            <v>4380</v>
          </cell>
          <cell r="G1170" t="str">
            <v>AMTEK,  SPOL. S R.0.</v>
          </cell>
          <cell r="H1170" t="str">
            <v>STOCK SALES</v>
          </cell>
          <cell r="I1170">
            <v>249</v>
          </cell>
          <cell r="J1170" t="str">
            <v>Apr-2009</v>
          </cell>
          <cell r="K1170" t="str">
            <v>Apr-2009</v>
          </cell>
          <cell r="L1170" t="str">
            <v>GF</v>
          </cell>
          <cell r="M1170" t="str">
            <v>INVERTER</v>
          </cell>
          <cell r="N1170" t="str">
            <v>PCS</v>
          </cell>
          <cell r="O1170">
            <v>251</v>
          </cell>
          <cell r="P1170">
            <v>47</v>
          </cell>
          <cell r="Q1170" t="str">
            <v>SCHAFFNER</v>
          </cell>
          <cell r="R1170">
            <v>0</v>
          </cell>
          <cell r="S1170">
            <v>46.548200000000001</v>
          </cell>
          <cell r="T1170">
            <v>93.096400000000003</v>
          </cell>
          <cell r="U1170">
            <v>2</v>
          </cell>
        </row>
        <row r="1171">
          <cell r="A1171" t="str">
            <v>FS5536-50-07</v>
          </cell>
          <cell r="B1171" t="str">
            <v>GS091379</v>
          </cell>
          <cell r="C1171">
            <v>3</v>
          </cell>
          <cell r="D1171" t="str">
            <v>GI091703</v>
          </cell>
          <cell r="E1171">
            <v>20090415</v>
          </cell>
          <cell r="F1171" t="str">
            <v>4380</v>
          </cell>
          <cell r="G1171" t="str">
            <v>AMTEK,  SPOL. S R.0.</v>
          </cell>
          <cell r="H1171" t="str">
            <v>STOCK SALES</v>
          </cell>
          <cell r="I1171">
            <v>246</v>
          </cell>
          <cell r="J1171" t="str">
            <v>Apr-2009</v>
          </cell>
          <cell r="K1171" t="str">
            <v>Apr-2009</v>
          </cell>
          <cell r="L1171" t="str">
            <v>GF</v>
          </cell>
          <cell r="M1171" t="str">
            <v>INVERTER</v>
          </cell>
          <cell r="N1171" t="str">
            <v>PCS</v>
          </cell>
          <cell r="O1171">
            <v>251</v>
          </cell>
          <cell r="P1171">
            <v>47</v>
          </cell>
          <cell r="Q1171" t="str">
            <v>SCHAFFNER</v>
          </cell>
          <cell r="R1171">
            <v>0</v>
          </cell>
          <cell r="S1171">
            <v>46.548200000000001</v>
          </cell>
          <cell r="T1171">
            <v>139.6446</v>
          </cell>
          <cell r="U1171">
            <v>3</v>
          </cell>
        </row>
        <row r="1172">
          <cell r="A1172" t="str">
            <v>FS5536-50-07</v>
          </cell>
          <cell r="B1172" t="str">
            <v>GS091252</v>
          </cell>
          <cell r="C1172">
            <v>1</v>
          </cell>
          <cell r="D1172" t="str">
            <v>GI091672</v>
          </cell>
          <cell r="E1172">
            <v>20090415</v>
          </cell>
          <cell r="F1172" t="str">
            <v>4028</v>
          </cell>
          <cell r="G1172" t="str">
            <v>KON-TEK AUTOMATION AND DRIVES</v>
          </cell>
          <cell r="H1172" t="str">
            <v>STOCK SALES</v>
          </cell>
          <cell r="I1172">
            <v>244</v>
          </cell>
          <cell r="J1172" t="str">
            <v>Apr-2009</v>
          </cell>
          <cell r="K1172" t="str">
            <v>Apr-2009</v>
          </cell>
          <cell r="L1172" t="str">
            <v>GF</v>
          </cell>
          <cell r="M1172" t="str">
            <v>INVERTER</v>
          </cell>
          <cell r="N1172" t="str">
            <v>PCS</v>
          </cell>
          <cell r="O1172">
            <v>251</v>
          </cell>
          <cell r="P1172">
            <v>47</v>
          </cell>
          <cell r="Q1172" t="str">
            <v>SCHAFFNER</v>
          </cell>
          <cell r="R1172">
            <v>0</v>
          </cell>
          <cell r="S1172">
            <v>46.548200000000001</v>
          </cell>
          <cell r="T1172">
            <v>93.096400000000003</v>
          </cell>
          <cell r="U1172">
            <v>2</v>
          </cell>
        </row>
        <row r="1173">
          <cell r="A1173" t="str">
            <v>FS5536-50-07</v>
          </cell>
          <cell r="B1173" t="str">
            <v>GS091392</v>
          </cell>
          <cell r="C1173">
            <v>2</v>
          </cell>
          <cell r="D1173" t="str">
            <v>GI091717</v>
          </cell>
          <cell r="E1173">
            <v>20090416</v>
          </cell>
          <cell r="F1173" t="str">
            <v>4080</v>
          </cell>
          <cell r="G1173" t="str">
            <v>SIDE SERVICIO INDUSTRIAL DE ELECTRONICA SA</v>
          </cell>
          <cell r="H1173" t="str">
            <v>STOCK SALES</v>
          </cell>
          <cell r="I1173">
            <v>241</v>
          </cell>
          <cell r="J1173" t="str">
            <v>Apr-2009</v>
          </cell>
          <cell r="K1173" t="str">
            <v>Apr-2009</v>
          </cell>
          <cell r="L1173" t="str">
            <v>GF</v>
          </cell>
          <cell r="M1173" t="str">
            <v>INVERTER</v>
          </cell>
          <cell r="N1173" t="str">
            <v>PCS</v>
          </cell>
          <cell r="O1173">
            <v>251</v>
          </cell>
          <cell r="P1173">
            <v>47</v>
          </cell>
          <cell r="Q1173" t="str">
            <v>SCHAFFNER</v>
          </cell>
          <cell r="R1173">
            <v>0</v>
          </cell>
          <cell r="S1173">
            <v>46.548200000000001</v>
          </cell>
          <cell r="T1173">
            <v>139.6446</v>
          </cell>
          <cell r="U1173">
            <v>3</v>
          </cell>
        </row>
        <row r="1174">
          <cell r="A1174" t="str">
            <v>FS5536-50-07</v>
          </cell>
          <cell r="B1174" t="str">
            <v>GS091400</v>
          </cell>
          <cell r="C1174">
            <v>1</v>
          </cell>
          <cell r="D1174" t="str">
            <v>GI091738</v>
          </cell>
          <cell r="E1174">
            <v>20090417</v>
          </cell>
          <cell r="F1174" t="str">
            <v>4380</v>
          </cell>
          <cell r="G1174" t="str">
            <v>AMTEK,  SPOL. S R.0.</v>
          </cell>
          <cell r="H1174" t="str">
            <v>STOCK SALES</v>
          </cell>
          <cell r="I1174">
            <v>239</v>
          </cell>
          <cell r="J1174" t="str">
            <v>Apr-2009</v>
          </cell>
          <cell r="K1174" t="str">
            <v>Apr-2009</v>
          </cell>
          <cell r="L1174" t="str">
            <v>GF</v>
          </cell>
          <cell r="M1174" t="str">
            <v>INVERTER</v>
          </cell>
          <cell r="N1174" t="str">
            <v>PCS</v>
          </cell>
          <cell r="O1174">
            <v>251</v>
          </cell>
          <cell r="P1174">
            <v>47</v>
          </cell>
          <cell r="Q1174" t="str">
            <v>SCHAFFNER</v>
          </cell>
          <cell r="R1174">
            <v>0</v>
          </cell>
          <cell r="S1174">
            <v>46.548200000000001</v>
          </cell>
          <cell r="T1174">
            <v>93.096400000000003</v>
          </cell>
          <cell r="U1174">
            <v>2</v>
          </cell>
        </row>
        <row r="1175">
          <cell r="A1175" t="str">
            <v>FS5536-50-07</v>
          </cell>
          <cell r="B1175" t="str">
            <v>GS091419</v>
          </cell>
          <cell r="C1175">
            <v>10</v>
          </cell>
          <cell r="D1175" t="str">
            <v>GI091756</v>
          </cell>
          <cell r="E1175">
            <v>20090420</v>
          </cell>
          <cell r="F1175" t="str">
            <v>1148</v>
          </cell>
          <cell r="G1175" t="str">
            <v>VERMEIRE TRANSMISSIONS</v>
          </cell>
          <cell r="H1175" t="str">
            <v>STOCK SALES</v>
          </cell>
          <cell r="I1175">
            <v>235</v>
          </cell>
          <cell r="J1175" t="str">
            <v>Apr-2009</v>
          </cell>
          <cell r="K1175" t="str">
            <v>Apr-2009</v>
          </cell>
          <cell r="L1175" t="str">
            <v>GF</v>
          </cell>
          <cell r="M1175" t="str">
            <v>INVERTER</v>
          </cell>
          <cell r="N1175" t="str">
            <v>PCS</v>
          </cell>
          <cell r="O1175">
            <v>251</v>
          </cell>
          <cell r="P1175">
            <v>47</v>
          </cell>
          <cell r="Q1175" t="str">
            <v>SCHAFFNER</v>
          </cell>
          <cell r="R1175">
            <v>0</v>
          </cell>
          <cell r="S1175">
            <v>46.548200000000001</v>
          </cell>
          <cell r="T1175">
            <v>186.19280000000001</v>
          </cell>
          <cell r="U1175">
            <v>4</v>
          </cell>
        </row>
        <row r="1176">
          <cell r="A1176" t="str">
            <v>FS5536-50-07</v>
          </cell>
          <cell r="B1176" t="str">
            <v>GS091425</v>
          </cell>
          <cell r="C1176">
            <v>5</v>
          </cell>
          <cell r="D1176" t="str">
            <v>GI091769</v>
          </cell>
          <cell r="E1176">
            <v>20090420</v>
          </cell>
          <cell r="F1176" t="str">
            <v>7489</v>
          </cell>
          <cell r="G1176" t="str">
            <v>ALPHA MOTION S. A.</v>
          </cell>
          <cell r="H1176" t="str">
            <v>STOCK SALES</v>
          </cell>
          <cell r="I1176">
            <v>230</v>
          </cell>
          <cell r="J1176" t="str">
            <v>Apr-2009</v>
          </cell>
          <cell r="K1176" t="str">
            <v>Apr-2009</v>
          </cell>
          <cell r="L1176" t="str">
            <v>GF</v>
          </cell>
          <cell r="M1176" t="str">
            <v>INVERTER</v>
          </cell>
          <cell r="N1176" t="str">
            <v>PCS</v>
          </cell>
          <cell r="O1176">
            <v>251</v>
          </cell>
          <cell r="P1176">
            <v>47</v>
          </cell>
          <cell r="Q1176" t="str">
            <v>SCHAFFNER</v>
          </cell>
          <cell r="R1176">
            <v>0</v>
          </cell>
          <cell r="S1176">
            <v>46.548200000000001</v>
          </cell>
          <cell r="T1176">
            <v>232.74100000000001</v>
          </cell>
          <cell r="U1176">
            <v>5</v>
          </cell>
        </row>
        <row r="1177">
          <cell r="A1177" t="str">
            <v>FS5536-50-07</v>
          </cell>
          <cell r="B1177" t="str">
            <v>GS080575</v>
          </cell>
          <cell r="C1177">
            <v>12</v>
          </cell>
          <cell r="D1177" t="str">
            <v>GI091762</v>
          </cell>
          <cell r="E1177">
            <v>20090420</v>
          </cell>
          <cell r="F1177" t="str">
            <v>4450</v>
          </cell>
          <cell r="G1177" t="str">
            <v>FUJI ELECTRIC FA SUCURSAL EN ESPA?A</v>
          </cell>
          <cell r="H1177" t="str">
            <v>STOCK SALES</v>
          </cell>
          <cell r="I1177">
            <v>59</v>
          </cell>
          <cell r="J1177" t="str">
            <v>Apr-2009</v>
          </cell>
          <cell r="K1177" t="str">
            <v>Apr-2009</v>
          </cell>
          <cell r="L1177" t="str">
            <v>GF</v>
          </cell>
          <cell r="M1177" t="str">
            <v>INVERTER</v>
          </cell>
          <cell r="N1177" t="str">
            <v>PCS</v>
          </cell>
          <cell r="O1177">
            <v>251</v>
          </cell>
          <cell r="P1177">
            <v>47</v>
          </cell>
          <cell r="Q1177" t="str">
            <v>SCHAFFNER</v>
          </cell>
          <cell r="R1177">
            <v>0</v>
          </cell>
          <cell r="S1177">
            <v>46.548200000000001</v>
          </cell>
          <cell r="T1177">
            <v>7959.7422000000006</v>
          </cell>
          <cell r="U1177">
            <v>171</v>
          </cell>
        </row>
        <row r="1178">
          <cell r="A1178" t="str">
            <v>FS8082-10-07-R</v>
          </cell>
          <cell r="B1178" t="str">
            <v>GS082658</v>
          </cell>
          <cell r="C1178">
            <v>2</v>
          </cell>
          <cell r="D1178" t="str">
            <v>GI091951</v>
          </cell>
          <cell r="E1178">
            <v>20090429</v>
          </cell>
          <cell r="F1178" t="str">
            <v>7440</v>
          </cell>
          <cell r="G1178" t="str">
            <v>WASH-TEC CLEANING TECHNOLGY GMBH</v>
          </cell>
          <cell r="H1178" t="str">
            <v>STOCK SALES</v>
          </cell>
          <cell r="I1178">
            <v>942</v>
          </cell>
          <cell r="J1178" t="str">
            <v>Apr-2009</v>
          </cell>
          <cell r="K1178" t="str">
            <v>Apr-2009</v>
          </cell>
          <cell r="L1178" t="str">
            <v>GF</v>
          </cell>
          <cell r="M1178" t="str">
            <v>INVERTER</v>
          </cell>
          <cell r="N1178" t="str">
            <v>PCS</v>
          </cell>
          <cell r="O1178">
            <v>979</v>
          </cell>
          <cell r="P1178">
            <v>9</v>
          </cell>
          <cell r="Q1178" t="str">
            <v>SCHAFFNER</v>
          </cell>
          <cell r="R1178">
            <v>0</v>
          </cell>
          <cell r="S1178">
            <v>8.75</v>
          </cell>
          <cell r="T1178">
            <v>3535</v>
          </cell>
          <cell r="U1178">
            <v>404</v>
          </cell>
        </row>
        <row r="1179">
          <cell r="A1179" t="str">
            <v>GYS751D5-HB2</v>
          </cell>
          <cell r="B1179" t="str">
            <v>GS091311</v>
          </cell>
          <cell r="C1179">
            <v>4</v>
          </cell>
          <cell r="D1179" t="str">
            <v>GI091633</v>
          </cell>
          <cell r="E1179">
            <v>20090408</v>
          </cell>
          <cell r="F1179" t="str">
            <v>7950</v>
          </cell>
          <cell r="G1179" t="str">
            <v>FUJI ELECTRIC FA EUROPE (CH) GMBH</v>
          </cell>
          <cell r="H1179" t="str">
            <v>STOCK SALES</v>
          </cell>
          <cell r="I1179">
            <v>0</v>
          </cell>
          <cell r="J1179" t="str">
            <v>Apr-2009</v>
          </cell>
          <cell r="K1179" t="str">
            <v>Apr-2009</v>
          </cell>
          <cell r="L1179" t="str">
            <v>GF</v>
          </cell>
          <cell r="M1179" t="str">
            <v>INVERTER</v>
          </cell>
          <cell r="N1179" t="str">
            <v>PCS</v>
          </cell>
          <cell r="O1179">
            <v>1</v>
          </cell>
          <cell r="P1179">
            <v>0</v>
          </cell>
          <cell r="Q1179" t="str">
            <v>SERVO ALL</v>
          </cell>
          <cell r="R1179">
            <v>0</v>
          </cell>
          <cell r="S1179">
            <v>0</v>
          </cell>
          <cell r="T1179">
            <v>0</v>
          </cell>
          <cell r="U1179">
            <v>1</v>
          </cell>
        </row>
        <row r="1180">
          <cell r="A1180" t="str">
            <v>GYS751DC2-T2A</v>
          </cell>
          <cell r="B1180" t="str">
            <v>GS091273</v>
          </cell>
          <cell r="C1180">
            <v>2</v>
          </cell>
          <cell r="D1180" t="str">
            <v>GI091691</v>
          </cell>
          <cell r="E1180">
            <v>20090415</v>
          </cell>
          <cell r="F1180" t="str">
            <v>7552</v>
          </cell>
          <cell r="G1180" t="str">
            <v>AKEEL INDUSTRIAL ELECTRIC CO.</v>
          </cell>
          <cell r="H1180" t="str">
            <v>STOCK SALES</v>
          </cell>
          <cell r="I1180">
            <v>37</v>
          </cell>
          <cell r="J1180" t="str">
            <v>Apr-2009</v>
          </cell>
          <cell r="K1180" t="str">
            <v>Apr-2009</v>
          </cell>
          <cell r="L1180" t="str">
            <v>GF</v>
          </cell>
          <cell r="M1180" t="str">
            <v>INVERTER</v>
          </cell>
          <cell r="N1180" t="str">
            <v>PCS</v>
          </cell>
          <cell r="O1180">
            <v>47</v>
          </cell>
          <cell r="P1180">
            <v>173</v>
          </cell>
          <cell r="Q1180" t="str">
            <v>SERVO ALL</v>
          </cell>
          <cell r="R1180">
            <v>0</v>
          </cell>
          <cell r="S1180">
            <v>172.99969999999999</v>
          </cell>
          <cell r="T1180">
            <v>1729.9969999999998</v>
          </cell>
          <cell r="U1180">
            <v>10</v>
          </cell>
        </row>
        <row r="1181">
          <cell r="A1181" t="str">
            <v>GYS751DC2-T2E-Z3</v>
          </cell>
          <cell r="B1181" t="str">
            <v>GS083616</v>
          </cell>
          <cell r="C1181">
            <v>11</v>
          </cell>
          <cell r="D1181" t="str">
            <v>GI091628</v>
          </cell>
          <cell r="E1181">
            <v>20090408</v>
          </cell>
          <cell r="F1181" t="str">
            <v>7950</v>
          </cell>
          <cell r="G1181" t="str">
            <v>FUJI ELECTRIC FA EUROPE (CH) GMBH</v>
          </cell>
          <cell r="H1181" t="str">
            <v>STOCK SALES</v>
          </cell>
          <cell r="I1181">
            <v>5</v>
          </cell>
          <cell r="J1181" t="str">
            <v>Apr-2009</v>
          </cell>
          <cell r="K1181" t="str">
            <v>Apr-2009</v>
          </cell>
          <cell r="L1181" t="str">
            <v>GF</v>
          </cell>
          <cell r="M1181" t="str">
            <v>INVERTER</v>
          </cell>
          <cell r="N1181" t="str">
            <v>PCS</v>
          </cell>
          <cell r="O1181">
            <v>0</v>
          </cell>
          <cell r="P1181">
            <v>199</v>
          </cell>
          <cell r="Q1181" t="str">
            <v>SERVO ALL</v>
          </cell>
          <cell r="R1181">
            <v>0</v>
          </cell>
          <cell r="S1181">
            <v>199</v>
          </cell>
          <cell r="T1181">
            <v>2985</v>
          </cell>
          <cell r="U1181">
            <v>15</v>
          </cell>
        </row>
        <row r="1182">
          <cell r="A1182" t="str">
            <v>GYS751DC2-T2E-Z3</v>
          </cell>
          <cell r="B1182" t="str">
            <v>GS083913</v>
          </cell>
          <cell r="C1182">
            <v>10</v>
          </cell>
          <cell r="D1182" t="str">
            <v>GI091689</v>
          </cell>
          <cell r="E1182">
            <v>20090414</v>
          </cell>
          <cell r="F1182" t="str">
            <v>7950</v>
          </cell>
          <cell r="G1182" t="str">
            <v>FUJI ELECTRIC FA EUROPE (CH) GMBH</v>
          </cell>
          <cell r="H1182" t="str">
            <v>STOCK SALES</v>
          </cell>
          <cell r="I1182">
            <v>0</v>
          </cell>
          <cell r="J1182" t="str">
            <v>Apr-2009</v>
          </cell>
          <cell r="K1182" t="str">
            <v>Apr-2009</v>
          </cell>
          <cell r="L1182" t="str">
            <v>GF</v>
          </cell>
          <cell r="M1182" t="str">
            <v>INVERTER</v>
          </cell>
          <cell r="N1182" t="str">
            <v>PCS</v>
          </cell>
          <cell r="O1182">
            <v>0</v>
          </cell>
          <cell r="P1182">
            <v>199</v>
          </cell>
          <cell r="Q1182" t="str">
            <v>SERVO ALL</v>
          </cell>
          <cell r="R1182">
            <v>0</v>
          </cell>
          <cell r="S1182">
            <v>199</v>
          </cell>
          <cell r="T1182">
            <v>995</v>
          </cell>
          <cell r="U1182">
            <v>5</v>
          </cell>
        </row>
        <row r="1183">
          <cell r="A1183" t="str">
            <v>RYC401D3-VVT2</v>
          </cell>
          <cell r="B1183" t="str">
            <v>GS091299</v>
          </cell>
          <cell r="C1183">
            <v>1</v>
          </cell>
          <cell r="D1183" t="str">
            <v>GI091617</v>
          </cell>
          <cell r="E1183">
            <v>20090408</v>
          </cell>
          <cell r="F1183" t="str">
            <v>7950</v>
          </cell>
          <cell r="G1183" t="str">
            <v>FUJI ELECTRIC FA EUROPE (CH) GMBH</v>
          </cell>
          <cell r="H1183" t="str">
            <v>STOCK SALES</v>
          </cell>
          <cell r="I1183">
            <v>66</v>
          </cell>
          <cell r="J1183" t="str">
            <v>Apr-2009</v>
          </cell>
          <cell r="K1183" t="str">
            <v>Apr-2009</v>
          </cell>
          <cell r="L1183" t="str">
            <v>GF</v>
          </cell>
          <cell r="M1183" t="str">
            <v>INVERTER</v>
          </cell>
          <cell r="N1183" t="str">
            <v>PCS</v>
          </cell>
          <cell r="O1183">
            <v>81</v>
          </cell>
          <cell r="P1183">
            <v>194</v>
          </cell>
          <cell r="Q1183" t="str">
            <v>SERVO ALL</v>
          </cell>
          <cell r="R1183">
            <v>0</v>
          </cell>
          <cell r="S1183">
            <v>194.04859999999999</v>
          </cell>
          <cell r="T1183">
            <v>2910.7289999999998</v>
          </cell>
          <cell r="U1183">
            <v>15</v>
          </cell>
        </row>
        <row r="1184">
          <cell r="A1184" t="str">
            <v>RYC751D3-VVT2</v>
          </cell>
          <cell r="B1184" t="str">
            <v>GS091299</v>
          </cell>
          <cell r="C1184">
            <v>2</v>
          </cell>
          <cell r="D1184" t="str">
            <v>GI091617</v>
          </cell>
          <cell r="E1184">
            <v>20090408</v>
          </cell>
          <cell r="F1184" t="str">
            <v>7950</v>
          </cell>
          <cell r="G1184" t="str">
            <v>FUJI ELECTRIC FA EUROPE (CH) GMBH</v>
          </cell>
          <cell r="H1184" t="str">
            <v>STOCK SALES</v>
          </cell>
          <cell r="I1184">
            <v>28</v>
          </cell>
          <cell r="J1184" t="str">
            <v>Apr-2009</v>
          </cell>
          <cell r="K1184" t="str">
            <v>Apr-2009</v>
          </cell>
          <cell r="L1184" t="str">
            <v>GF</v>
          </cell>
          <cell r="M1184" t="str">
            <v>INVERTER</v>
          </cell>
          <cell r="N1184" t="str">
            <v>PCS</v>
          </cell>
          <cell r="O1184">
            <v>43</v>
          </cell>
          <cell r="P1184">
            <v>229</v>
          </cell>
          <cell r="Q1184" t="str">
            <v>SERVO ALL</v>
          </cell>
          <cell r="R1184">
            <v>0</v>
          </cell>
          <cell r="S1184">
            <v>229</v>
          </cell>
          <cell r="T1184">
            <v>3435</v>
          </cell>
          <cell r="U1184">
            <v>15</v>
          </cell>
        </row>
        <row r="1185">
          <cell r="A1185" t="str">
            <v>E1-CTC-7.5</v>
          </cell>
          <cell r="B1185" t="str">
            <v>GS091458</v>
          </cell>
          <cell r="C1185">
            <v>6</v>
          </cell>
          <cell r="D1185" t="str">
            <v>GI091813</v>
          </cell>
          <cell r="E1185">
            <v>20090421</v>
          </cell>
          <cell r="F1185" t="str">
            <v>4450</v>
          </cell>
          <cell r="G1185" t="str">
            <v>FUJI ELECTRIC FA SUCURSAL EN ESPA?A</v>
          </cell>
          <cell r="H1185" t="str">
            <v>STOCK SALES</v>
          </cell>
          <cell r="I1185">
            <v>0</v>
          </cell>
          <cell r="J1185" t="str">
            <v>Apr-2009</v>
          </cell>
          <cell r="K1185" t="str">
            <v>Apr-2009</v>
          </cell>
          <cell r="L1185" t="str">
            <v>GF</v>
          </cell>
          <cell r="M1185" t="str">
            <v>INVERTER</v>
          </cell>
          <cell r="N1185" t="str">
            <v>PCS</v>
          </cell>
          <cell r="O1185">
            <v>0</v>
          </cell>
          <cell r="P1185">
            <v>3</v>
          </cell>
          <cell r="Q1185" t="str">
            <v>SPARE PARTS FRN (G722)</v>
          </cell>
          <cell r="R1185">
            <v>0</v>
          </cell>
          <cell r="S1185">
            <v>2.65</v>
          </cell>
          <cell r="T1185">
            <v>10.6</v>
          </cell>
          <cell r="U1185">
            <v>4</v>
          </cell>
        </row>
        <row r="1186">
          <cell r="A1186" t="str">
            <v>E1-FC-7.5</v>
          </cell>
          <cell r="B1186" t="str">
            <v>GS091458</v>
          </cell>
          <cell r="C1186">
            <v>4</v>
          </cell>
          <cell r="D1186" t="str">
            <v>GI091813</v>
          </cell>
          <cell r="E1186">
            <v>20090421</v>
          </cell>
          <cell r="F1186" t="str">
            <v>4450</v>
          </cell>
          <cell r="G1186" t="str">
            <v>FUJI ELECTRIC FA SUCURSAL EN ESPA?A</v>
          </cell>
          <cell r="H1186" t="str">
            <v>STOCK SALES</v>
          </cell>
          <cell r="I1186">
            <v>0</v>
          </cell>
          <cell r="J1186" t="str">
            <v>Apr-2009</v>
          </cell>
          <cell r="K1186" t="str">
            <v>Apr-2009</v>
          </cell>
          <cell r="L1186" t="str">
            <v>GF</v>
          </cell>
          <cell r="M1186" t="str">
            <v>INVERTER</v>
          </cell>
          <cell r="N1186" t="str">
            <v>PCS</v>
          </cell>
          <cell r="O1186">
            <v>0</v>
          </cell>
          <cell r="P1186">
            <v>3</v>
          </cell>
          <cell r="Q1186" t="str">
            <v>SPARE PARTS FRN (G722)</v>
          </cell>
          <cell r="R1186">
            <v>0</v>
          </cell>
          <cell r="S1186">
            <v>2.75</v>
          </cell>
          <cell r="T1186">
            <v>11</v>
          </cell>
          <cell r="U1186">
            <v>4</v>
          </cell>
        </row>
        <row r="1187">
          <cell r="A1187" t="str">
            <v>E1-FNG-7.5</v>
          </cell>
          <cell r="B1187" t="str">
            <v>GS091458</v>
          </cell>
          <cell r="C1187">
            <v>2</v>
          </cell>
          <cell r="D1187" t="str">
            <v>GI091813</v>
          </cell>
          <cell r="E1187">
            <v>20090421</v>
          </cell>
          <cell r="F1187" t="str">
            <v>4450</v>
          </cell>
          <cell r="G1187" t="str">
            <v>FUJI ELECTRIC FA SUCURSAL EN ESPA?A</v>
          </cell>
          <cell r="H1187" t="str">
            <v>STOCK SALES</v>
          </cell>
          <cell r="I1187">
            <v>0</v>
          </cell>
          <cell r="J1187" t="str">
            <v>Apr-2009</v>
          </cell>
          <cell r="K1187" t="str">
            <v>Apr-2009</v>
          </cell>
          <cell r="L1187" t="str">
            <v>GF</v>
          </cell>
          <cell r="M1187" t="str">
            <v>INVERTER</v>
          </cell>
          <cell r="N1187" t="str">
            <v>PCS</v>
          </cell>
          <cell r="O1187">
            <v>0</v>
          </cell>
          <cell r="P1187">
            <v>0</v>
          </cell>
          <cell r="Q1187" t="str">
            <v>SPARE PARTS FRN (G722)</v>
          </cell>
          <cell r="R1187">
            <v>0</v>
          </cell>
          <cell r="S1187">
            <v>0.49</v>
          </cell>
          <cell r="T1187">
            <v>1.47</v>
          </cell>
          <cell r="U1187">
            <v>3</v>
          </cell>
        </row>
        <row r="1188">
          <cell r="A1188" t="str">
            <v>E1-MTC-7.5</v>
          </cell>
          <cell r="B1188" t="str">
            <v>GS091458</v>
          </cell>
          <cell r="C1188">
            <v>5</v>
          </cell>
          <cell r="D1188" t="str">
            <v>GI091813</v>
          </cell>
          <cell r="E1188">
            <v>20090421</v>
          </cell>
          <cell r="F1188" t="str">
            <v>4450</v>
          </cell>
          <cell r="G1188" t="str">
            <v>FUJI ELECTRIC FA SUCURSAL EN ESPA?A</v>
          </cell>
          <cell r="H1188" t="str">
            <v>STOCK SALES</v>
          </cell>
          <cell r="I1188">
            <v>0</v>
          </cell>
          <cell r="J1188" t="str">
            <v>Apr-2009</v>
          </cell>
          <cell r="K1188" t="str">
            <v>Apr-2009</v>
          </cell>
          <cell r="L1188" t="str">
            <v>GF</v>
          </cell>
          <cell r="M1188" t="str">
            <v>INVERTER</v>
          </cell>
          <cell r="N1188" t="str">
            <v>PCS</v>
          </cell>
          <cell r="O1188">
            <v>0</v>
          </cell>
          <cell r="P1188">
            <v>2</v>
          </cell>
          <cell r="Q1188" t="str">
            <v>SPARE PARTS FRN (G722)</v>
          </cell>
          <cell r="R1188">
            <v>0</v>
          </cell>
          <cell r="S1188">
            <v>1.67</v>
          </cell>
          <cell r="T1188">
            <v>6.68</v>
          </cell>
          <cell r="U1188">
            <v>4</v>
          </cell>
        </row>
        <row r="1189">
          <cell r="A1189" t="str">
            <v>E1-REC-7.5</v>
          </cell>
          <cell r="B1189" t="str">
            <v>GS091458</v>
          </cell>
          <cell r="C1189">
            <v>1</v>
          </cell>
          <cell r="D1189" t="str">
            <v>GI091813</v>
          </cell>
          <cell r="E1189">
            <v>20090421</v>
          </cell>
          <cell r="F1189" t="str">
            <v>4450</v>
          </cell>
          <cell r="G1189" t="str">
            <v>FUJI ELECTRIC FA SUCURSAL EN ESPA?A</v>
          </cell>
          <cell r="H1189" t="str">
            <v>STOCK SALES</v>
          </cell>
          <cell r="I1189">
            <v>0</v>
          </cell>
          <cell r="J1189" t="str">
            <v>Apr-2009</v>
          </cell>
          <cell r="K1189" t="str">
            <v>Apr-2009</v>
          </cell>
          <cell r="L1189" t="str">
            <v>GF</v>
          </cell>
          <cell r="M1189" t="str">
            <v>INVERTER</v>
          </cell>
          <cell r="N1189" t="str">
            <v>PCS</v>
          </cell>
          <cell r="O1189">
            <v>0</v>
          </cell>
          <cell r="P1189">
            <v>2</v>
          </cell>
          <cell r="Q1189" t="str">
            <v>SPARE PARTS FRN (G722)</v>
          </cell>
          <cell r="R1189">
            <v>0</v>
          </cell>
          <cell r="S1189">
            <v>2.16</v>
          </cell>
          <cell r="T1189">
            <v>8.64</v>
          </cell>
          <cell r="U1189">
            <v>4</v>
          </cell>
        </row>
        <row r="1190">
          <cell r="A1190" t="str">
            <v>FS23293-16-71</v>
          </cell>
          <cell r="B1190" t="str">
            <v>GS091367</v>
          </cell>
          <cell r="C1190">
            <v>4</v>
          </cell>
          <cell r="D1190" t="str">
            <v>GI091837</v>
          </cell>
          <cell r="E1190">
            <v>20090423</v>
          </cell>
          <cell r="F1190" t="str">
            <v>7716</v>
          </cell>
          <cell r="G1190" t="str">
            <v>MEA</v>
          </cell>
          <cell r="H1190" t="str">
            <v>STOCK SALES</v>
          </cell>
          <cell r="I1190">
            <v>149</v>
          </cell>
          <cell r="J1190" t="str">
            <v>Apr-2009</v>
          </cell>
          <cell r="K1190" t="str">
            <v>Apr-2009</v>
          </cell>
          <cell r="L1190" t="str">
            <v>GF</v>
          </cell>
          <cell r="M1190" t="str">
            <v>INVERTER</v>
          </cell>
          <cell r="N1190" t="str">
            <v>PCS</v>
          </cell>
          <cell r="O1190">
            <v>641</v>
          </cell>
          <cell r="P1190">
            <v>22</v>
          </cell>
          <cell r="Q1190" t="str">
            <v>SCHAFFNER</v>
          </cell>
          <cell r="R1190">
            <v>0</v>
          </cell>
          <cell r="S1190">
            <v>21.500299999999999</v>
          </cell>
          <cell r="T1190">
            <v>1075.0150000000001</v>
          </cell>
          <cell r="U1190">
            <v>50</v>
          </cell>
        </row>
        <row r="1191">
          <cell r="A1191" t="str">
            <v>FS23293-16-71</v>
          </cell>
          <cell r="B1191" t="str">
            <v>GS091480</v>
          </cell>
          <cell r="C1191">
            <v>2</v>
          </cell>
          <cell r="D1191" t="str">
            <v>GI091887</v>
          </cell>
          <cell r="E1191">
            <v>20090427</v>
          </cell>
          <cell r="F1191" t="str">
            <v>7869</v>
          </cell>
          <cell r="G1191" t="str">
            <v>SQUASC S.R.L</v>
          </cell>
          <cell r="H1191" t="str">
            <v>STOCK SALES</v>
          </cell>
          <cell r="I1191">
            <v>629</v>
          </cell>
          <cell r="J1191" t="str">
            <v>Apr-2009</v>
          </cell>
          <cell r="K1191" t="str">
            <v>Apr-2009</v>
          </cell>
          <cell r="L1191" t="str">
            <v>GF</v>
          </cell>
          <cell r="M1191" t="str">
            <v>INVERTER</v>
          </cell>
          <cell r="N1191" t="str">
            <v>PCS</v>
          </cell>
          <cell r="O1191">
            <v>641</v>
          </cell>
          <cell r="P1191">
            <v>22</v>
          </cell>
          <cell r="Q1191" t="str">
            <v>SCHAFFNER</v>
          </cell>
          <cell r="R1191">
            <v>0</v>
          </cell>
          <cell r="S1191">
            <v>21.5001</v>
          </cell>
          <cell r="T1191">
            <v>430.00200000000001</v>
          </cell>
          <cell r="U1191">
            <v>20</v>
          </cell>
        </row>
        <row r="1192">
          <cell r="A1192" t="str">
            <v>FS23293-16-71</v>
          </cell>
          <cell r="B1192" t="str">
            <v>GS090943</v>
          </cell>
          <cell r="C1192">
            <v>4</v>
          </cell>
          <cell r="D1192" t="str">
            <v>GI091804</v>
          </cell>
          <cell r="E1192">
            <v>20090427</v>
          </cell>
          <cell r="F1192" t="str">
            <v>7848</v>
          </cell>
          <cell r="G1192" t="str">
            <v>LM LIFTMATERIAL GMBH</v>
          </cell>
          <cell r="H1192" t="str">
            <v>STOCK SALES</v>
          </cell>
          <cell r="I1192">
            <v>624</v>
          </cell>
          <cell r="J1192" t="str">
            <v>Apr-2009</v>
          </cell>
          <cell r="K1192" t="str">
            <v>Apr-2009</v>
          </cell>
          <cell r="L1192" t="str">
            <v>GF</v>
          </cell>
          <cell r="M1192" t="str">
            <v>INVERTER</v>
          </cell>
          <cell r="N1192" t="str">
            <v>PCS</v>
          </cell>
          <cell r="O1192">
            <v>641</v>
          </cell>
          <cell r="P1192">
            <v>22</v>
          </cell>
          <cell r="Q1192" t="str">
            <v>SCHAFFNER</v>
          </cell>
          <cell r="R1192">
            <v>0</v>
          </cell>
          <cell r="S1192">
            <v>21.5001</v>
          </cell>
          <cell r="T1192">
            <v>107.5005</v>
          </cell>
          <cell r="U1192">
            <v>5</v>
          </cell>
        </row>
        <row r="1193">
          <cell r="A1193" t="str">
            <v>FS23293-16-71</v>
          </cell>
          <cell r="B1193" t="str">
            <v>GS091302</v>
          </cell>
          <cell r="C1193">
            <v>7</v>
          </cell>
          <cell r="D1193" t="str">
            <v>GI091875</v>
          </cell>
          <cell r="E1193">
            <v>20090427</v>
          </cell>
          <cell r="F1193" t="str">
            <v>7712</v>
          </cell>
          <cell r="G1193" t="str">
            <v>SODIMAS</v>
          </cell>
          <cell r="H1193" t="str">
            <v>STOCK SALES</v>
          </cell>
          <cell r="I1193">
            <v>595</v>
          </cell>
          <cell r="J1193" t="str">
            <v>Apr-2009</v>
          </cell>
          <cell r="K1193" t="str">
            <v>Apr-2009</v>
          </cell>
          <cell r="L1193" t="str">
            <v>GF</v>
          </cell>
          <cell r="M1193" t="str">
            <v>INVERTER</v>
          </cell>
          <cell r="N1193" t="str">
            <v>PCS</v>
          </cell>
          <cell r="O1193">
            <v>641</v>
          </cell>
          <cell r="P1193">
            <v>22</v>
          </cell>
          <cell r="Q1193" t="str">
            <v>SCHAFFNER</v>
          </cell>
          <cell r="R1193">
            <v>0</v>
          </cell>
          <cell r="S1193">
            <v>21.5001</v>
          </cell>
          <cell r="T1193">
            <v>623.50289999999995</v>
          </cell>
          <cell r="U1193">
            <v>29</v>
          </cell>
        </row>
        <row r="1194">
          <cell r="A1194" t="str">
            <v>FS23293-16-71</v>
          </cell>
          <cell r="B1194" t="str">
            <v>GS091456</v>
          </cell>
          <cell r="C1194">
            <v>2</v>
          </cell>
          <cell r="D1194" t="str">
            <v>GI091924</v>
          </cell>
          <cell r="E1194">
            <v>20090429</v>
          </cell>
          <cell r="F1194" t="str">
            <v>7989</v>
          </cell>
          <cell r="G1194" t="str">
            <v>FABBRICA ASCENSORI CERQUETI S.R.L.</v>
          </cell>
          <cell r="H1194" t="str">
            <v>STOCK SALES</v>
          </cell>
          <cell r="I1194">
            <v>575</v>
          </cell>
          <cell r="J1194" t="str">
            <v>Apr-2009</v>
          </cell>
          <cell r="K1194" t="str">
            <v>Apr-2009</v>
          </cell>
          <cell r="L1194" t="str">
            <v>GF</v>
          </cell>
          <cell r="M1194" t="str">
            <v>INVERTER</v>
          </cell>
          <cell r="N1194" t="str">
            <v>PCS</v>
          </cell>
          <cell r="O1194">
            <v>641</v>
          </cell>
          <cell r="P1194">
            <v>22</v>
          </cell>
          <cell r="Q1194" t="str">
            <v>SCHAFFNER</v>
          </cell>
          <cell r="R1194">
            <v>0</v>
          </cell>
          <cell r="S1194">
            <v>21.5001</v>
          </cell>
          <cell r="T1194">
            <v>430.00200000000001</v>
          </cell>
          <cell r="U1194">
            <v>20</v>
          </cell>
        </row>
        <row r="1195">
          <cell r="A1195" t="str">
            <v>FS23293-16-71</v>
          </cell>
          <cell r="B1195" t="str">
            <v>GS091533</v>
          </cell>
          <cell r="C1195">
            <v>1</v>
          </cell>
          <cell r="D1195" t="str">
            <v>GI091939</v>
          </cell>
          <cell r="E1195">
            <v>20090429</v>
          </cell>
          <cell r="F1195" t="str">
            <v>7760</v>
          </cell>
          <cell r="G1195" t="str">
            <v>BIMEX SRL</v>
          </cell>
          <cell r="H1195" t="str">
            <v>STOCK SALES</v>
          </cell>
          <cell r="I1195">
            <v>574</v>
          </cell>
          <cell r="J1195" t="str">
            <v>Apr-2009</v>
          </cell>
          <cell r="K1195" t="str">
            <v>Apr-2009</v>
          </cell>
          <cell r="L1195" t="str">
            <v>GF</v>
          </cell>
          <cell r="M1195" t="str">
            <v>INVERTER</v>
          </cell>
          <cell r="N1195" t="str">
            <v>PCS</v>
          </cell>
          <cell r="O1195">
            <v>641</v>
          </cell>
          <cell r="P1195">
            <v>22</v>
          </cell>
          <cell r="Q1195" t="str">
            <v>SCHAFFNER</v>
          </cell>
          <cell r="R1195">
            <v>0</v>
          </cell>
          <cell r="S1195">
            <v>21.5001</v>
          </cell>
          <cell r="T1195">
            <v>21.5001</v>
          </cell>
          <cell r="U1195">
            <v>1</v>
          </cell>
        </row>
        <row r="1196">
          <cell r="A1196" t="str">
            <v>FS23293-16-71</v>
          </cell>
          <cell r="B1196" t="str">
            <v>GS091029</v>
          </cell>
          <cell r="C1196">
            <v>7</v>
          </cell>
          <cell r="D1196" t="str">
            <v>GI092022</v>
          </cell>
          <cell r="E1196">
            <v>20090430</v>
          </cell>
          <cell r="F1196" t="str">
            <v>7848</v>
          </cell>
          <cell r="G1196" t="str">
            <v>LM LIFTMATERIAL GMBH</v>
          </cell>
          <cell r="H1196" t="str">
            <v>STOCK SALES</v>
          </cell>
          <cell r="I1196">
            <v>573</v>
          </cell>
          <cell r="J1196" t="str">
            <v>Apr-2009</v>
          </cell>
          <cell r="K1196" t="str">
            <v>Apr-2009</v>
          </cell>
          <cell r="L1196" t="str">
            <v>GF</v>
          </cell>
          <cell r="M1196" t="str">
            <v>INVERTER</v>
          </cell>
          <cell r="N1196" t="str">
            <v>PCS</v>
          </cell>
          <cell r="O1196">
            <v>641</v>
          </cell>
          <cell r="P1196">
            <v>22</v>
          </cell>
          <cell r="Q1196" t="str">
            <v>SCHAFFNER</v>
          </cell>
          <cell r="R1196">
            <v>0</v>
          </cell>
          <cell r="S1196">
            <v>21.5001</v>
          </cell>
          <cell r="T1196">
            <v>21.5001</v>
          </cell>
          <cell r="U1196">
            <v>1</v>
          </cell>
        </row>
        <row r="1197">
          <cell r="A1197" t="str">
            <v>FS23293-16-71</v>
          </cell>
          <cell r="B1197" t="str">
            <v>GS091028</v>
          </cell>
          <cell r="C1197">
            <v>7</v>
          </cell>
          <cell r="D1197" t="str">
            <v>GI092035</v>
          </cell>
          <cell r="E1197">
            <v>20090430</v>
          </cell>
          <cell r="F1197" t="str">
            <v>7848</v>
          </cell>
          <cell r="G1197" t="str">
            <v>LM LIFTMATERIAL GMBH</v>
          </cell>
          <cell r="H1197" t="str">
            <v>STOCK SALES</v>
          </cell>
          <cell r="I1197">
            <v>572</v>
          </cell>
          <cell r="J1197" t="str">
            <v>Apr-2009</v>
          </cell>
          <cell r="K1197" t="str">
            <v>Apr-2009</v>
          </cell>
          <cell r="L1197" t="str">
            <v>GF</v>
          </cell>
          <cell r="M1197" t="str">
            <v>INVERTER</v>
          </cell>
          <cell r="N1197" t="str">
            <v>PCS</v>
          </cell>
          <cell r="O1197">
            <v>641</v>
          </cell>
          <cell r="P1197">
            <v>22</v>
          </cell>
          <cell r="Q1197" t="str">
            <v>SCHAFFNER</v>
          </cell>
          <cell r="R1197">
            <v>0</v>
          </cell>
          <cell r="S1197">
            <v>21.5001</v>
          </cell>
          <cell r="T1197">
            <v>21.5001</v>
          </cell>
          <cell r="U1197">
            <v>1</v>
          </cell>
        </row>
        <row r="1198">
          <cell r="A1198" t="str">
            <v>FS23293-16-71</v>
          </cell>
          <cell r="B1198" t="str">
            <v>GS091106</v>
          </cell>
          <cell r="C1198">
            <v>3</v>
          </cell>
          <cell r="D1198" t="str">
            <v>GI092036</v>
          </cell>
          <cell r="E1198">
            <v>20090430</v>
          </cell>
          <cell r="F1198" t="str">
            <v>7848</v>
          </cell>
          <cell r="G1198" t="str">
            <v>LM LIFTMATERIAL GMBH</v>
          </cell>
          <cell r="H1198" t="str">
            <v>STOCK SALES</v>
          </cell>
          <cell r="I1198">
            <v>571</v>
          </cell>
          <cell r="J1198" t="str">
            <v>Apr-2009</v>
          </cell>
          <cell r="K1198" t="str">
            <v>Apr-2009</v>
          </cell>
          <cell r="L1198" t="str">
            <v>GF</v>
          </cell>
          <cell r="M1198" t="str">
            <v>INVERTER</v>
          </cell>
          <cell r="N1198" t="str">
            <v>PCS</v>
          </cell>
          <cell r="O1198">
            <v>641</v>
          </cell>
          <cell r="P1198">
            <v>22</v>
          </cell>
          <cell r="Q1198" t="str">
            <v>SCHAFFNER</v>
          </cell>
          <cell r="R1198">
            <v>0</v>
          </cell>
          <cell r="S1198">
            <v>21.5001</v>
          </cell>
          <cell r="T1198">
            <v>21.5001</v>
          </cell>
          <cell r="U1198">
            <v>1</v>
          </cell>
        </row>
        <row r="1199">
          <cell r="A1199" t="str">
            <v>FS23293-16-71</v>
          </cell>
          <cell r="B1199" t="str">
            <v>GS091549</v>
          </cell>
          <cell r="C1199">
            <v>6</v>
          </cell>
          <cell r="D1199" t="str">
            <v>GI092043</v>
          </cell>
          <cell r="E1199">
            <v>20090430</v>
          </cell>
          <cell r="F1199" t="str">
            <v>4042</v>
          </cell>
          <cell r="G1199" t="str">
            <v>INTERNATIONAL LIFT EQUIPMENT LIMITED</v>
          </cell>
          <cell r="H1199" t="str">
            <v>STOCK SALES</v>
          </cell>
          <cell r="I1199">
            <v>569</v>
          </cell>
          <cell r="J1199" t="str">
            <v>Apr-2009</v>
          </cell>
          <cell r="K1199" t="str">
            <v>Apr-2009</v>
          </cell>
          <cell r="L1199" t="str">
            <v>GF</v>
          </cell>
          <cell r="M1199" t="str">
            <v>INVERTER</v>
          </cell>
          <cell r="N1199" t="str">
            <v>PCS</v>
          </cell>
          <cell r="O1199">
            <v>641</v>
          </cell>
          <cell r="P1199">
            <v>22</v>
          </cell>
          <cell r="Q1199" t="str">
            <v>SCHAFFNER</v>
          </cell>
          <cell r="R1199">
            <v>0</v>
          </cell>
          <cell r="S1199">
            <v>21.5001</v>
          </cell>
          <cell r="T1199">
            <v>43.0002</v>
          </cell>
          <cell r="U1199">
            <v>2</v>
          </cell>
        </row>
        <row r="1200">
          <cell r="A1200" t="str">
            <v>FS23293-30-72</v>
          </cell>
          <cell r="B1200" t="str">
            <v>GS090989</v>
          </cell>
          <cell r="C1200">
            <v>3</v>
          </cell>
          <cell r="D1200" t="str">
            <v>GI091549</v>
          </cell>
          <cell r="E1200">
            <v>20090402</v>
          </cell>
          <cell r="F1200" t="str">
            <v>7712</v>
          </cell>
          <cell r="G1200" t="str">
            <v>SODIMAS</v>
          </cell>
          <cell r="H1200" t="str">
            <v>STOCK SALES</v>
          </cell>
          <cell r="I1200">
            <v>30</v>
          </cell>
          <cell r="J1200" t="str">
            <v>Apr-2009</v>
          </cell>
          <cell r="K1200" t="str">
            <v>Apr-2009</v>
          </cell>
          <cell r="L1200" t="str">
            <v>GF</v>
          </cell>
          <cell r="M1200" t="str">
            <v>INVERTER</v>
          </cell>
          <cell r="N1200" t="str">
            <v>PCS</v>
          </cell>
          <cell r="O1200">
            <v>36</v>
          </cell>
          <cell r="P1200">
            <v>35</v>
          </cell>
          <cell r="Q1200" t="str">
            <v>SCHAFFNER</v>
          </cell>
          <cell r="R1200">
            <v>0</v>
          </cell>
          <cell r="S1200">
            <v>33.107300000000002</v>
          </cell>
          <cell r="T1200">
            <v>198.6438</v>
          </cell>
          <cell r="U1200">
            <v>6</v>
          </cell>
        </row>
        <row r="1201">
          <cell r="A1201" t="str">
            <v>FS23293-30-72</v>
          </cell>
          <cell r="B1201" t="str">
            <v>GS083731</v>
          </cell>
          <cell r="C1201">
            <v>5</v>
          </cell>
          <cell r="D1201" t="str">
            <v>GI091564</v>
          </cell>
          <cell r="E1201">
            <v>20090403</v>
          </cell>
          <cell r="F1201" t="str">
            <v>7276</v>
          </cell>
          <cell r="G1201" t="str">
            <v>ASCENTRONIC GERAETEBAU GMBH</v>
          </cell>
          <cell r="H1201" t="str">
            <v>STOCK SALES</v>
          </cell>
          <cell r="I1201">
            <v>28</v>
          </cell>
          <cell r="J1201" t="str">
            <v>Apr-2009</v>
          </cell>
          <cell r="K1201" t="str">
            <v>Apr-2009</v>
          </cell>
          <cell r="L1201" t="str">
            <v>GF</v>
          </cell>
          <cell r="M1201" t="str">
            <v>INVERTER</v>
          </cell>
          <cell r="N1201" t="str">
            <v>PCS</v>
          </cell>
          <cell r="O1201">
            <v>36</v>
          </cell>
          <cell r="P1201">
            <v>35</v>
          </cell>
          <cell r="Q1201" t="str">
            <v>SCHAFFNER</v>
          </cell>
          <cell r="R1201">
            <v>0</v>
          </cell>
          <cell r="S1201">
            <v>33.107300000000002</v>
          </cell>
          <cell r="T1201">
            <v>66.214600000000004</v>
          </cell>
          <cell r="U1201">
            <v>2</v>
          </cell>
        </row>
        <row r="1202">
          <cell r="A1202" t="str">
            <v>FS23293-30-72</v>
          </cell>
          <cell r="B1202" t="str">
            <v>GS091238</v>
          </cell>
          <cell r="C1202">
            <v>5</v>
          </cell>
          <cell r="D1202" t="str">
            <v>GI091820</v>
          </cell>
          <cell r="E1202">
            <v>20090422</v>
          </cell>
          <cell r="F1202" t="str">
            <v>7712</v>
          </cell>
          <cell r="G1202" t="str">
            <v>SODIMAS</v>
          </cell>
          <cell r="H1202" t="str">
            <v>STOCK SALES</v>
          </cell>
          <cell r="I1202">
            <v>151</v>
          </cell>
          <cell r="J1202" t="str">
            <v>Apr-2009</v>
          </cell>
          <cell r="K1202" t="str">
            <v>Apr-2009</v>
          </cell>
          <cell r="L1202" t="str">
            <v>GF</v>
          </cell>
          <cell r="M1202" t="str">
            <v>INVERTER</v>
          </cell>
          <cell r="N1202" t="str">
            <v>PCS</v>
          </cell>
          <cell r="O1202">
            <v>36</v>
          </cell>
          <cell r="P1202">
            <v>35</v>
          </cell>
          <cell r="Q1202" t="str">
            <v>SCHAFFNER</v>
          </cell>
          <cell r="R1202">
            <v>0</v>
          </cell>
          <cell r="S1202">
            <v>35.072299999999998</v>
          </cell>
          <cell r="T1202">
            <v>35.072299999999998</v>
          </cell>
          <cell r="U1202">
            <v>1</v>
          </cell>
        </row>
        <row r="1203">
          <cell r="A1203" t="str">
            <v>FS23293-30-72</v>
          </cell>
          <cell r="B1203" t="str">
            <v>GS091367</v>
          </cell>
          <cell r="C1203">
            <v>5</v>
          </cell>
          <cell r="D1203" t="str">
            <v>GI091837</v>
          </cell>
          <cell r="E1203">
            <v>20090423</v>
          </cell>
          <cell r="F1203" t="str">
            <v>7716</v>
          </cell>
          <cell r="G1203" t="str">
            <v>MEA</v>
          </cell>
          <cell r="H1203" t="str">
            <v>STOCK SALES</v>
          </cell>
          <cell r="I1203">
            <v>96</v>
          </cell>
          <cell r="J1203" t="str">
            <v>Apr-2009</v>
          </cell>
          <cell r="K1203" t="str">
            <v>Apr-2009</v>
          </cell>
          <cell r="L1203" t="str">
            <v>GF</v>
          </cell>
          <cell r="M1203" t="str">
            <v>INVERTER</v>
          </cell>
          <cell r="N1203" t="str">
            <v>PCS</v>
          </cell>
          <cell r="O1203">
            <v>36</v>
          </cell>
          <cell r="P1203">
            <v>35</v>
          </cell>
          <cell r="Q1203" t="str">
            <v>SCHAFFNER</v>
          </cell>
          <cell r="R1203">
            <v>0</v>
          </cell>
          <cell r="S1203">
            <v>35.072299999999998</v>
          </cell>
          <cell r="T1203">
            <v>1928.9765</v>
          </cell>
          <cell r="U1203">
            <v>55</v>
          </cell>
        </row>
        <row r="1204">
          <cell r="A1204" t="str">
            <v>FS23293-30-72</v>
          </cell>
          <cell r="B1204" t="str">
            <v>GS091515</v>
          </cell>
          <cell r="C1204">
            <v>2</v>
          </cell>
          <cell r="D1204" t="str">
            <v>GI091891</v>
          </cell>
          <cell r="E1204">
            <v>20090427</v>
          </cell>
          <cell r="F1204" t="str">
            <v>4450</v>
          </cell>
          <cell r="G1204" t="str">
            <v>FUJI ELECTRIC FA SUCURSAL EN ESPA?A</v>
          </cell>
          <cell r="H1204" t="str">
            <v>STOCK SALES</v>
          </cell>
          <cell r="I1204">
            <v>95</v>
          </cell>
          <cell r="J1204" t="str">
            <v>Apr-2009</v>
          </cell>
          <cell r="K1204" t="str">
            <v>Apr-2009</v>
          </cell>
          <cell r="L1204" t="str">
            <v>GF</v>
          </cell>
          <cell r="M1204" t="str">
            <v>INVERTER</v>
          </cell>
          <cell r="N1204" t="str">
            <v>PCS</v>
          </cell>
          <cell r="O1204">
            <v>36</v>
          </cell>
          <cell r="P1204">
            <v>35</v>
          </cell>
          <cell r="Q1204" t="str">
            <v>SCHAFFNER</v>
          </cell>
          <cell r="R1204">
            <v>0</v>
          </cell>
          <cell r="S1204">
            <v>35.072299999999998</v>
          </cell>
          <cell r="T1204">
            <v>35.072299999999998</v>
          </cell>
          <cell r="U1204">
            <v>1</v>
          </cell>
        </row>
        <row r="1205">
          <cell r="A1205" t="str">
            <v>FS23293-30-72</v>
          </cell>
          <cell r="B1205" t="str">
            <v>GS091302</v>
          </cell>
          <cell r="C1205">
            <v>8</v>
          </cell>
          <cell r="D1205" t="str">
            <v>GI091875</v>
          </cell>
          <cell r="E1205">
            <v>20090427</v>
          </cell>
          <cell r="F1205" t="str">
            <v>7712</v>
          </cell>
          <cell r="G1205" t="str">
            <v>SODIMAS</v>
          </cell>
          <cell r="H1205" t="str">
            <v>STOCK SALES</v>
          </cell>
          <cell r="I1205">
            <v>55</v>
          </cell>
          <cell r="J1205" t="str">
            <v>Apr-2009</v>
          </cell>
          <cell r="K1205" t="str">
            <v>Apr-2009</v>
          </cell>
          <cell r="L1205" t="str">
            <v>GF</v>
          </cell>
          <cell r="M1205" t="str">
            <v>INVERTER</v>
          </cell>
          <cell r="N1205" t="str">
            <v>PCS</v>
          </cell>
          <cell r="O1205">
            <v>36</v>
          </cell>
          <cell r="P1205">
            <v>35</v>
          </cell>
          <cell r="Q1205" t="str">
            <v>SCHAFFNER</v>
          </cell>
          <cell r="R1205">
            <v>0</v>
          </cell>
          <cell r="S1205">
            <v>35.072299999999998</v>
          </cell>
          <cell r="T1205">
            <v>1402.8919999999998</v>
          </cell>
          <cell r="U1205">
            <v>40</v>
          </cell>
        </row>
        <row r="1206">
          <cell r="A1206" t="str">
            <v>FS23293-30-72</v>
          </cell>
          <cell r="B1206" t="str">
            <v>GS090935</v>
          </cell>
          <cell r="C1206">
            <v>2</v>
          </cell>
          <cell r="D1206" t="str">
            <v>GI091945</v>
          </cell>
          <cell r="E1206">
            <v>20090429</v>
          </cell>
          <cell r="F1206" t="str">
            <v>7848</v>
          </cell>
          <cell r="G1206" t="str">
            <v>LM LIFTMATERIAL GMBH</v>
          </cell>
          <cell r="H1206" t="str">
            <v>STOCK SALES</v>
          </cell>
          <cell r="I1206">
            <v>54</v>
          </cell>
          <cell r="J1206" t="str">
            <v>Apr-2009</v>
          </cell>
          <cell r="K1206" t="str">
            <v>Apr-2009</v>
          </cell>
          <cell r="L1206" t="str">
            <v>GF</v>
          </cell>
          <cell r="M1206" t="str">
            <v>INVERTER</v>
          </cell>
          <cell r="N1206" t="str">
            <v>PCS</v>
          </cell>
          <cell r="O1206">
            <v>36</v>
          </cell>
          <cell r="P1206">
            <v>35</v>
          </cell>
          <cell r="Q1206" t="str">
            <v>SCHAFFNER</v>
          </cell>
          <cell r="R1206">
            <v>0</v>
          </cell>
          <cell r="S1206">
            <v>35.072299999999998</v>
          </cell>
          <cell r="T1206">
            <v>35.072299999999998</v>
          </cell>
          <cell r="U1206">
            <v>1</v>
          </cell>
        </row>
        <row r="1207">
          <cell r="A1207" t="str">
            <v>FS23293-30-72</v>
          </cell>
          <cell r="B1207" t="str">
            <v>GS091044</v>
          </cell>
          <cell r="C1207">
            <v>2</v>
          </cell>
          <cell r="D1207" t="str">
            <v>GI091959</v>
          </cell>
          <cell r="E1207">
            <v>20090430</v>
          </cell>
          <cell r="F1207" t="str">
            <v>7848</v>
          </cell>
          <cell r="G1207" t="str">
            <v>LM LIFTMATERIAL GMBH</v>
          </cell>
          <cell r="H1207" t="str">
            <v>STOCK SALES</v>
          </cell>
          <cell r="I1207">
            <v>53</v>
          </cell>
          <cell r="J1207" t="str">
            <v>Apr-2009</v>
          </cell>
          <cell r="K1207" t="str">
            <v>Apr-2009</v>
          </cell>
          <cell r="L1207" t="str">
            <v>GF</v>
          </cell>
          <cell r="M1207" t="str">
            <v>INVERTER</v>
          </cell>
          <cell r="N1207" t="str">
            <v>PCS</v>
          </cell>
          <cell r="O1207">
            <v>36</v>
          </cell>
          <cell r="P1207">
            <v>35</v>
          </cell>
          <cell r="Q1207" t="str">
            <v>SCHAFFNER</v>
          </cell>
          <cell r="R1207">
            <v>0</v>
          </cell>
          <cell r="S1207">
            <v>35.072299999999998</v>
          </cell>
          <cell r="T1207">
            <v>35.072299999999998</v>
          </cell>
          <cell r="U1207">
            <v>1</v>
          </cell>
        </row>
        <row r="1208">
          <cell r="A1208" t="str">
            <v>FS23293-30-72</v>
          </cell>
          <cell r="B1208" t="str">
            <v>GS091007</v>
          </cell>
          <cell r="C1208">
            <v>2</v>
          </cell>
          <cell r="D1208" t="str">
            <v>GI091990</v>
          </cell>
          <cell r="E1208">
            <v>20090430</v>
          </cell>
          <cell r="F1208" t="str">
            <v>7848</v>
          </cell>
          <cell r="G1208" t="str">
            <v>LM LIFTMATERIAL GMBH</v>
          </cell>
          <cell r="H1208" t="str">
            <v>STOCK SALES</v>
          </cell>
          <cell r="I1208">
            <v>52</v>
          </cell>
          <cell r="J1208" t="str">
            <v>Apr-2009</v>
          </cell>
          <cell r="K1208" t="str">
            <v>Apr-2009</v>
          </cell>
          <cell r="L1208" t="str">
            <v>GF</v>
          </cell>
          <cell r="M1208" t="str">
            <v>INVERTER</v>
          </cell>
          <cell r="N1208" t="str">
            <v>PCS</v>
          </cell>
          <cell r="O1208">
            <v>36</v>
          </cell>
          <cell r="P1208">
            <v>35</v>
          </cell>
          <cell r="Q1208" t="str">
            <v>SCHAFFNER</v>
          </cell>
          <cell r="R1208">
            <v>0</v>
          </cell>
          <cell r="S1208">
            <v>35.072299999999998</v>
          </cell>
          <cell r="T1208">
            <v>35.072299999999998</v>
          </cell>
          <cell r="U1208">
            <v>1</v>
          </cell>
        </row>
        <row r="1209">
          <cell r="A1209" t="str">
            <v>FS23293-30-72</v>
          </cell>
          <cell r="B1209" t="str">
            <v>GS090573</v>
          </cell>
          <cell r="C1209">
            <v>3</v>
          </cell>
          <cell r="D1209" t="str">
            <v>GI092006</v>
          </cell>
          <cell r="E1209">
            <v>20090430</v>
          </cell>
          <cell r="F1209" t="str">
            <v>7848</v>
          </cell>
          <cell r="G1209" t="str">
            <v>LM LIFTMATERIAL GMBH</v>
          </cell>
          <cell r="H1209" t="str">
            <v>STOCK SALES</v>
          </cell>
          <cell r="I1209">
            <v>51</v>
          </cell>
          <cell r="J1209" t="str">
            <v>Apr-2009</v>
          </cell>
          <cell r="K1209" t="str">
            <v>Apr-2009</v>
          </cell>
          <cell r="L1209" t="str">
            <v>GF</v>
          </cell>
          <cell r="M1209" t="str">
            <v>INVERTER</v>
          </cell>
          <cell r="N1209" t="str">
            <v>PCS</v>
          </cell>
          <cell r="O1209">
            <v>36</v>
          </cell>
          <cell r="P1209">
            <v>35</v>
          </cell>
          <cell r="Q1209" t="str">
            <v>SCHAFFNER</v>
          </cell>
          <cell r="R1209">
            <v>0</v>
          </cell>
          <cell r="S1209">
            <v>35.072299999999998</v>
          </cell>
          <cell r="T1209">
            <v>35.072299999999998</v>
          </cell>
          <cell r="U1209">
            <v>1</v>
          </cell>
        </row>
        <row r="1210">
          <cell r="A1210" t="str">
            <v>FS23293-30-72</v>
          </cell>
          <cell r="B1210" t="str">
            <v>GS090898</v>
          </cell>
          <cell r="C1210">
            <v>2</v>
          </cell>
          <cell r="D1210" t="str">
            <v>GI092015</v>
          </cell>
          <cell r="E1210">
            <v>20090430</v>
          </cell>
          <cell r="F1210" t="str">
            <v>7848</v>
          </cell>
          <cell r="G1210" t="str">
            <v>LM LIFTMATERIAL GMBH</v>
          </cell>
          <cell r="H1210" t="str">
            <v>STOCK SALES</v>
          </cell>
          <cell r="I1210">
            <v>50</v>
          </cell>
          <cell r="J1210" t="str">
            <v>Apr-2009</v>
          </cell>
          <cell r="K1210" t="str">
            <v>Apr-2009</v>
          </cell>
          <cell r="L1210" t="str">
            <v>GF</v>
          </cell>
          <cell r="M1210" t="str">
            <v>INVERTER</v>
          </cell>
          <cell r="N1210" t="str">
            <v>PCS</v>
          </cell>
          <cell r="O1210">
            <v>36</v>
          </cell>
          <cell r="P1210">
            <v>35</v>
          </cell>
          <cell r="Q1210" t="str">
            <v>SCHAFFNER</v>
          </cell>
          <cell r="R1210">
            <v>0</v>
          </cell>
          <cell r="S1210">
            <v>35.072299999999998</v>
          </cell>
          <cell r="T1210">
            <v>35.072299999999998</v>
          </cell>
          <cell r="U1210">
            <v>1</v>
          </cell>
        </row>
        <row r="1211">
          <cell r="A1211" t="str">
            <v>FS23293-30-72</v>
          </cell>
          <cell r="B1211" t="str">
            <v>GS090572</v>
          </cell>
          <cell r="C1211">
            <v>3</v>
          </cell>
          <cell r="D1211" t="str">
            <v>GI092020</v>
          </cell>
          <cell r="E1211">
            <v>20090430</v>
          </cell>
          <cell r="F1211" t="str">
            <v>7848</v>
          </cell>
          <cell r="G1211" t="str">
            <v>LM LIFTMATERIAL GMBH</v>
          </cell>
          <cell r="H1211" t="str">
            <v>STOCK SALES</v>
          </cell>
          <cell r="I1211">
            <v>49</v>
          </cell>
          <cell r="J1211" t="str">
            <v>Apr-2009</v>
          </cell>
          <cell r="K1211" t="str">
            <v>Apr-2009</v>
          </cell>
          <cell r="L1211" t="str">
            <v>GF</v>
          </cell>
          <cell r="M1211" t="str">
            <v>INVERTER</v>
          </cell>
          <cell r="N1211" t="str">
            <v>PCS</v>
          </cell>
          <cell r="O1211">
            <v>36</v>
          </cell>
          <cell r="P1211">
            <v>35</v>
          </cell>
          <cell r="Q1211" t="str">
            <v>SCHAFFNER</v>
          </cell>
          <cell r="R1211">
            <v>0</v>
          </cell>
          <cell r="S1211">
            <v>35.072299999999998</v>
          </cell>
          <cell r="T1211">
            <v>35.072299999999998</v>
          </cell>
          <cell r="U1211">
            <v>1</v>
          </cell>
        </row>
        <row r="1212">
          <cell r="A1212" t="str">
            <v>FS23293-30-72</v>
          </cell>
          <cell r="B1212" t="str">
            <v>GS091006</v>
          </cell>
          <cell r="C1212">
            <v>2</v>
          </cell>
          <cell r="D1212" t="str">
            <v>GI092027</v>
          </cell>
          <cell r="E1212">
            <v>20090430</v>
          </cell>
          <cell r="F1212" t="str">
            <v>7848</v>
          </cell>
          <cell r="G1212" t="str">
            <v>LM LIFTMATERIAL GMBH</v>
          </cell>
          <cell r="H1212" t="str">
            <v>STOCK SALES</v>
          </cell>
          <cell r="I1212">
            <v>48</v>
          </cell>
          <cell r="J1212" t="str">
            <v>Apr-2009</v>
          </cell>
          <cell r="K1212" t="str">
            <v>Apr-2009</v>
          </cell>
          <cell r="L1212" t="str">
            <v>GF</v>
          </cell>
          <cell r="M1212" t="str">
            <v>INVERTER</v>
          </cell>
          <cell r="N1212" t="str">
            <v>PCS</v>
          </cell>
          <cell r="O1212">
            <v>36</v>
          </cell>
          <cell r="P1212">
            <v>35</v>
          </cell>
          <cell r="Q1212" t="str">
            <v>SCHAFFNER</v>
          </cell>
          <cell r="R1212">
            <v>0</v>
          </cell>
          <cell r="S1212">
            <v>35.072299999999998</v>
          </cell>
          <cell r="T1212">
            <v>35.072299999999998</v>
          </cell>
          <cell r="U1212">
            <v>1</v>
          </cell>
        </row>
        <row r="1213">
          <cell r="A1213" t="str">
            <v>FS23293-30-72</v>
          </cell>
          <cell r="B1213" t="str">
            <v>GS090809</v>
          </cell>
          <cell r="C1213">
            <v>3</v>
          </cell>
          <cell r="D1213" t="str">
            <v>GI092038</v>
          </cell>
          <cell r="E1213">
            <v>20090430</v>
          </cell>
          <cell r="F1213" t="str">
            <v>7848</v>
          </cell>
          <cell r="G1213" t="str">
            <v>LM LIFTMATERIAL GMBH</v>
          </cell>
          <cell r="H1213" t="str">
            <v>STOCK SALES</v>
          </cell>
          <cell r="I1213">
            <v>47</v>
          </cell>
          <cell r="J1213" t="str">
            <v>Apr-2009</v>
          </cell>
          <cell r="K1213" t="str">
            <v>Apr-2009</v>
          </cell>
          <cell r="L1213" t="str">
            <v>GF</v>
          </cell>
          <cell r="M1213" t="str">
            <v>INVERTER</v>
          </cell>
          <cell r="N1213" t="str">
            <v>PCS</v>
          </cell>
          <cell r="O1213">
            <v>36</v>
          </cell>
          <cell r="P1213">
            <v>35</v>
          </cell>
          <cell r="Q1213" t="str">
            <v>SCHAFFNER</v>
          </cell>
          <cell r="R1213">
            <v>0</v>
          </cell>
          <cell r="S1213">
            <v>35.072299999999998</v>
          </cell>
          <cell r="T1213">
            <v>35.072299999999998</v>
          </cell>
          <cell r="U1213">
            <v>1</v>
          </cell>
        </row>
        <row r="1214">
          <cell r="A1214" t="str">
            <v>FS5536-100-35</v>
          </cell>
          <cell r="B1214" t="str">
            <v>GS090710</v>
          </cell>
          <cell r="C1214">
            <v>1</v>
          </cell>
          <cell r="D1214" t="str">
            <v>GI091590</v>
          </cell>
          <cell r="E1214">
            <v>20090408</v>
          </cell>
          <cell r="F1214" t="str">
            <v>1060</v>
          </cell>
          <cell r="G1214" t="str">
            <v>FUJI ELECTRIC SYSTEMS CO. LTD.-SUZUKA</v>
          </cell>
          <cell r="H1214" t="str">
            <v>STOCK SALES</v>
          </cell>
          <cell r="I1214">
            <v>2</v>
          </cell>
          <cell r="J1214" t="str">
            <v>Apr-2009</v>
          </cell>
          <cell r="K1214" t="str">
            <v>Apr-2009</v>
          </cell>
          <cell r="L1214" t="str">
            <v>GF</v>
          </cell>
          <cell r="M1214" t="str">
            <v>INVERTER</v>
          </cell>
          <cell r="N1214" t="str">
            <v>PCS</v>
          </cell>
          <cell r="O1214">
            <v>2</v>
          </cell>
          <cell r="P1214">
            <v>111</v>
          </cell>
          <cell r="Q1214" t="str">
            <v>SCHAFFNER</v>
          </cell>
          <cell r="R1214">
            <v>0</v>
          </cell>
          <cell r="S1214">
            <v>116.1429</v>
          </cell>
          <cell r="T1214">
            <v>580.71450000000004</v>
          </cell>
          <cell r="U1214">
            <v>5</v>
          </cell>
        </row>
        <row r="1215">
          <cell r="A1215" t="str">
            <v>FS5536-100-35</v>
          </cell>
          <cell r="B1215" t="str">
            <v>GS091420</v>
          </cell>
          <cell r="C1215">
            <v>2</v>
          </cell>
          <cell r="D1215" t="str">
            <v>GI091757</v>
          </cell>
          <cell r="E1215">
            <v>20090417</v>
          </cell>
          <cell r="F1215" t="str">
            <v>4540</v>
          </cell>
          <cell r="G1215" t="str">
            <v>PETER ELECTRONIC GMBH &amp; CO. KG</v>
          </cell>
          <cell r="H1215" t="str">
            <v>STOCK SALES</v>
          </cell>
          <cell r="I1215">
            <v>6</v>
          </cell>
          <cell r="J1215" t="str">
            <v>Apr-2009</v>
          </cell>
          <cell r="K1215" t="str">
            <v>Apr-2009</v>
          </cell>
          <cell r="L1215" t="str">
            <v>GF</v>
          </cell>
          <cell r="M1215" t="str">
            <v>INVERTER</v>
          </cell>
          <cell r="N1215" t="str">
            <v>PCS</v>
          </cell>
          <cell r="O1215">
            <v>2</v>
          </cell>
          <cell r="P1215">
            <v>111</v>
          </cell>
          <cell r="Q1215" t="str">
            <v>SCHAFFNER</v>
          </cell>
          <cell r="R1215">
            <v>0</v>
          </cell>
          <cell r="S1215">
            <v>111.0408</v>
          </cell>
          <cell r="T1215">
            <v>111.0408</v>
          </cell>
          <cell r="U1215">
            <v>1</v>
          </cell>
        </row>
        <row r="1216">
          <cell r="A1216" t="str">
            <v>FS5536-100-35</v>
          </cell>
          <cell r="B1216" t="str">
            <v>GS091290</v>
          </cell>
          <cell r="C1216">
            <v>8</v>
          </cell>
          <cell r="D1216" t="str">
            <v>GI091818</v>
          </cell>
          <cell r="E1216">
            <v>20090422</v>
          </cell>
          <cell r="F1216" t="str">
            <v>4080</v>
          </cell>
          <cell r="G1216" t="str">
            <v>SIDE SERVICIO INDUSTRIAL DE ELECTRONICA SA</v>
          </cell>
          <cell r="H1216" t="str">
            <v>STOCK SALES</v>
          </cell>
          <cell r="I1216">
            <v>5</v>
          </cell>
          <cell r="J1216" t="str">
            <v>Apr-2009</v>
          </cell>
          <cell r="K1216" t="str">
            <v>Apr-2009</v>
          </cell>
          <cell r="L1216" t="str">
            <v>GF</v>
          </cell>
          <cell r="M1216" t="str">
            <v>INVERTER</v>
          </cell>
          <cell r="N1216" t="str">
            <v>PCS</v>
          </cell>
          <cell r="O1216">
            <v>2</v>
          </cell>
          <cell r="P1216">
            <v>111</v>
          </cell>
          <cell r="Q1216" t="str">
            <v>SCHAFFNER</v>
          </cell>
          <cell r="R1216">
            <v>0</v>
          </cell>
          <cell r="S1216">
            <v>111.0408</v>
          </cell>
          <cell r="T1216">
            <v>111.0408</v>
          </cell>
          <cell r="U1216">
            <v>1</v>
          </cell>
        </row>
        <row r="1217">
          <cell r="A1217" t="str">
            <v>FS5536-12-07</v>
          </cell>
          <cell r="B1217" t="str">
            <v>GS091245</v>
          </cell>
          <cell r="C1217">
            <v>2</v>
          </cell>
          <cell r="D1217" t="str">
            <v>GI091545</v>
          </cell>
          <cell r="E1217">
            <v>20090402</v>
          </cell>
          <cell r="F1217" t="str">
            <v>7038</v>
          </cell>
          <cell r="G1217" t="str">
            <v>JAECKEL ELEKTRONIK GMBH</v>
          </cell>
          <cell r="H1217" t="str">
            <v>STOCK SALES</v>
          </cell>
          <cell r="I1217">
            <v>64</v>
          </cell>
          <cell r="J1217" t="str">
            <v>Apr-2009</v>
          </cell>
          <cell r="K1217" t="str">
            <v>Apr-2009</v>
          </cell>
          <cell r="L1217" t="str">
            <v>GF</v>
          </cell>
          <cell r="M1217" t="str">
            <v>INVERTER</v>
          </cell>
          <cell r="N1217" t="str">
            <v>PCS</v>
          </cell>
          <cell r="O1217">
            <v>66</v>
          </cell>
          <cell r="P1217">
            <v>27</v>
          </cell>
          <cell r="Q1217" t="str">
            <v>SCHAFFNER</v>
          </cell>
          <cell r="R1217">
            <v>0</v>
          </cell>
          <cell r="S1217">
            <v>26.5</v>
          </cell>
          <cell r="T1217">
            <v>53</v>
          </cell>
          <cell r="U1217">
            <v>2</v>
          </cell>
        </row>
        <row r="1218">
          <cell r="A1218" t="str">
            <v>FS5536-12-07</v>
          </cell>
          <cell r="B1218" t="str">
            <v>GS091225</v>
          </cell>
          <cell r="C1218">
            <v>1</v>
          </cell>
          <cell r="D1218" t="str">
            <v>GI091535</v>
          </cell>
          <cell r="E1218">
            <v>20090402</v>
          </cell>
          <cell r="F1218" t="str">
            <v>7839</v>
          </cell>
          <cell r="G1218" t="str">
            <v>ASM RAHDEN GBMH</v>
          </cell>
          <cell r="H1218" t="str">
            <v>STOCK SALES</v>
          </cell>
          <cell r="I1218">
            <v>61</v>
          </cell>
          <cell r="J1218" t="str">
            <v>Apr-2009</v>
          </cell>
          <cell r="K1218" t="str">
            <v>Apr-2009</v>
          </cell>
          <cell r="L1218" t="str">
            <v>GF</v>
          </cell>
          <cell r="M1218" t="str">
            <v>INVERTER</v>
          </cell>
          <cell r="N1218" t="str">
            <v>PCS</v>
          </cell>
          <cell r="O1218">
            <v>66</v>
          </cell>
          <cell r="P1218">
            <v>27</v>
          </cell>
          <cell r="Q1218" t="str">
            <v>SCHAFFNER</v>
          </cell>
          <cell r="R1218">
            <v>0</v>
          </cell>
          <cell r="S1218">
            <v>26.5</v>
          </cell>
          <cell r="T1218">
            <v>79.5</v>
          </cell>
          <cell r="U1218">
            <v>3</v>
          </cell>
        </row>
        <row r="1219">
          <cell r="A1219" t="str">
            <v>FS5536-12-07</v>
          </cell>
          <cell r="B1219" t="str">
            <v>GS091225</v>
          </cell>
          <cell r="C1219">
            <v>4</v>
          </cell>
          <cell r="D1219" t="str">
            <v>GI091535</v>
          </cell>
          <cell r="E1219">
            <v>20090402</v>
          </cell>
          <cell r="F1219" t="str">
            <v>7839</v>
          </cell>
          <cell r="G1219" t="str">
            <v>ASM RAHDEN GBMH</v>
          </cell>
          <cell r="H1219" t="str">
            <v>STOCK SALES</v>
          </cell>
          <cell r="I1219">
            <v>60</v>
          </cell>
          <cell r="J1219" t="str">
            <v>Apr-2009</v>
          </cell>
          <cell r="K1219" t="str">
            <v>Apr-2009</v>
          </cell>
          <cell r="L1219" t="str">
            <v>GF</v>
          </cell>
          <cell r="M1219" t="str">
            <v>INVERTER</v>
          </cell>
          <cell r="N1219" t="str">
            <v>PCS</v>
          </cell>
          <cell r="O1219">
            <v>66</v>
          </cell>
          <cell r="P1219">
            <v>27</v>
          </cell>
          <cell r="Q1219" t="str">
            <v>SCHAFFNER</v>
          </cell>
          <cell r="R1219">
            <v>0</v>
          </cell>
          <cell r="S1219">
            <v>26.5</v>
          </cell>
          <cell r="T1219">
            <v>26.5</v>
          </cell>
          <cell r="U1219">
            <v>1</v>
          </cell>
        </row>
        <row r="1220">
          <cell r="A1220" t="str">
            <v>FS5536-12-07</v>
          </cell>
          <cell r="B1220" t="str">
            <v>GS091232</v>
          </cell>
          <cell r="C1220">
            <v>1</v>
          </cell>
          <cell r="D1220" t="str">
            <v>GI091548</v>
          </cell>
          <cell r="E1220">
            <v>20090403</v>
          </cell>
          <cell r="F1220" t="str">
            <v>4080</v>
          </cell>
          <cell r="G1220" t="str">
            <v>SIDE SERVICIO INDUSTRIAL DE ELECTRONICA SA</v>
          </cell>
          <cell r="H1220" t="str">
            <v>STOCK SALES</v>
          </cell>
          <cell r="I1220">
            <v>45</v>
          </cell>
          <cell r="J1220" t="str">
            <v>Apr-2009</v>
          </cell>
          <cell r="K1220" t="str">
            <v>Apr-2009</v>
          </cell>
          <cell r="L1220" t="str">
            <v>GF</v>
          </cell>
          <cell r="M1220" t="str">
            <v>INVERTER</v>
          </cell>
          <cell r="N1220" t="str">
            <v>PCS</v>
          </cell>
          <cell r="O1220">
            <v>66</v>
          </cell>
          <cell r="P1220">
            <v>27</v>
          </cell>
          <cell r="Q1220" t="str">
            <v>SCHAFFNER</v>
          </cell>
          <cell r="R1220">
            <v>0</v>
          </cell>
          <cell r="S1220">
            <v>26.5</v>
          </cell>
          <cell r="T1220">
            <v>397.5</v>
          </cell>
          <cell r="U1220">
            <v>15</v>
          </cell>
        </row>
        <row r="1221">
          <cell r="A1221" t="str">
            <v>FS5536-12-07</v>
          </cell>
          <cell r="B1221" t="str">
            <v>GS091111</v>
          </cell>
          <cell r="C1221">
            <v>7</v>
          </cell>
          <cell r="D1221" t="str">
            <v>GI091373</v>
          </cell>
          <cell r="E1221">
            <v>20090403</v>
          </cell>
          <cell r="F1221" t="str">
            <v>7950</v>
          </cell>
          <cell r="G1221" t="str">
            <v>FUJI ELECTRIC FA EUROPE (CH) GMBH</v>
          </cell>
          <cell r="H1221" t="str">
            <v>STOCK SALES</v>
          </cell>
          <cell r="I1221">
            <v>35</v>
          </cell>
          <cell r="J1221" t="str">
            <v>Apr-2009</v>
          </cell>
          <cell r="K1221" t="str">
            <v>Apr-2009</v>
          </cell>
          <cell r="L1221" t="str">
            <v>GF</v>
          </cell>
          <cell r="M1221" t="str">
            <v>INVERTER</v>
          </cell>
          <cell r="N1221" t="str">
            <v>PCS</v>
          </cell>
          <cell r="O1221">
            <v>66</v>
          </cell>
          <cell r="P1221">
            <v>27</v>
          </cell>
          <cell r="Q1221" t="str">
            <v>SCHAFFNER</v>
          </cell>
          <cell r="R1221">
            <v>0</v>
          </cell>
          <cell r="S1221">
            <v>26.5</v>
          </cell>
          <cell r="T1221">
            <v>265</v>
          </cell>
          <cell r="U1221">
            <v>10</v>
          </cell>
        </row>
        <row r="1222">
          <cell r="A1222" t="str">
            <v>FS5536-12-07</v>
          </cell>
          <cell r="B1222" t="str">
            <v>GS091249</v>
          </cell>
          <cell r="C1222">
            <v>16</v>
          </cell>
          <cell r="D1222" t="str">
            <v>GI091546</v>
          </cell>
          <cell r="E1222">
            <v>20090406</v>
          </cell>
          <cell r="F1222" t="str">
            <v>7950</v>
          </cell>
          <cell r="G1222" t="str">
            <v>FUJI ELECTRIC FA EUROPE (CH) GMBH</v>
          </cell>
          <cell r="H1222" t="str">
            <v>STOCK SALES</v>
          </cell>
          <cell r="I1222">
            <v>33</v>
          </cell>
          <cell r="J1222" t="str">
            <v>Apr-2009</v>
          </cell>
          <cell r="K1222" t="str">
            <v>Apr-2009</v>
          </cell>
          <cell r="L1222" t="str">
            <v>GF</v>
          </cell>
          <cell r="M1222" t="str">
            <v>INVERTER</v>
          </cell>
          <cell r="N1222" t="str">
            <v>PCS</v>
          </cell>
          <cell r="O1222">
            <v>66</v>
          </cell>
          <cell r="P1222">
            <v>27</v>
          </cell>
          <cell r="Q1222" t="str">
            <v>SCHAFFNER</v>
          </cell>
          <cell r="R1222">
            <v>0</v>
          </cell>
          <cell r="S1222">
            <v>26.5</v>
          </cell>
          <cell r="T1222">
            <v>53</v>
          </cell>
          <cell r="U1222">
            <v>2</v>
          </cell>
        </row>
        <row r="1223">
          <cell r="A1223" t="str">
            <v>FS5536-12-07</v>
          </cell>
          <cell r="B1223" t="str">
            <v>GS091379</v>
          </cell>
          <cell r="C1223">
            <v>5</v>
          </cell>
          <cell r="D1223" t="str">
            <v>GI091703</v>
          </cell>
          <cell r="E1223">
            <v>20090415</v>
          </cell>
          <cell r="F1223" t="str">
            <v>4380</v>
          </cell>
          <cell r="G1223" t="str">
            <v>AMTEK,  SPOL. S R.0.</v>
          </cell>
          <cell r="H1223" t="str">
            <v>STOCK SALES</v>
          </cell>
          <cell r="I1223">
            <v>32</v>
          </cell>
          <cell r="J1223" t="str">
            <v>Apr-2009</v>
          </cell>
          <cell r="K1223" t="str">
            <v>Apr-2009</v>
          </cell>
          <cell r="L1223" t="str">
            <v>GF</v>
          </cell>
          <cell r="M1223" t="str">
            <v>INVERTER</v>
          </cell>
          <cell r="N1223" t="str">
            <v>PCS</v>
          </cell>
          <cell r="O1223">
            <v>66</v>
          </cell>
          <cell r="P1223">
            <v>27</v>
          </cell>
          <cell r="Q1223" t="str">
            <v>SCHAFFNER</v>
          </cell>
          <cell r="R1223">
            <v>0</v>
          </cell>
          <cell r="S1223">
            <v>26.5</v>
          </cell>
          <cell r="T1223">
            <v>26.5</v>
          </cell>
          <cell r="U1223">
            <v>1</v>
          </cell>
        </row>
        <row r="1224">
          <cell r="A1224" t="str">
            <v>FS5536-12-07</v>
          </cell>
          <cell r="B1224" t="str">
            <v>GS091252</v>
          </cell>
          <cell r="C1224">
            <v>2</v>
          </cell>
          <cell r="D1224" t="str">
            <v>GI091672</v>
          </cell>
          <cell r="E1224">
            <v>20090415</v>
          </cell>
          <cell r="F1224" t="str">
            <v>4028</v>
          </cell>
          <cell r="G1224" t="str">
            <v>KON-TEK AUTOMATION AND DRIVES</v>
          </cell>
          <cell r="H1224" t="str">
            <v>STOCK SALES</v>
          </cell>
          <cell r="I1224">
            <v>31</v>
          </cell>
          <cell r="J1224" t="str">
            <v>Apr-2009</v>
          </cell>
          <cell r="K1224" t="str">
            <v>Apr-2009</v>
          </cell>
          <cell r="L1224" t="str">
            <v>GF</v>
          </cell>
          <cell r="M1224" t="str">
            <v>INVERTER</v>
          </cell>
          <cell r="N1224" t="str">
            <v>PCS</v>
          </cell>
          <cell r="O1224">
            <v>66</v>
          </cell>
          <cell r="P1224">
            <v>27</v>
          </cell>
          <cell r="Q1224" t="str">
            <v>SCHAFFNER</v>
          </cell>
          <cell r="R1224">
            <v>0</v>
          </cell>
          <cell r="S1224">
            <v>26.5</v>
          </cell>
          <cell r="T1224">
            <v>26.5</v>
          </cell>
          <cell r="U1224">
            <v>1</v>
          </cell>
        </row>
        <row r="1225">
          <cell r="A1225" t="str">
            <v>FS5536-12-07</v>
          </cell>
          <cell r="B1225" t="str">
            <v>GS091419</v>
          </cell>
          <cell r="C1225">
            <v>5</v>
          </cell>
          <cell r="D1225" t="str">
            <v>GI091756</v>
          </cell>
          <cell r="E1225">
            <v>20090420</v>
          </cell>
          <cell r="F1225" t="str">
            <v>1148</v>
          </cell>
          <cell r="G1225" t="str">
            <v>VERMEIRE TRANSMISSIONS</v>
          </cell>
          <cell r="H1225" t="str">
            <v>STOCK SALES</v>
          </cell>
          <cell r="I1225">
            <v>27</v>
          </cell>
          <cell r="J1225" t="str">
            <v>Apr-2009</v>
          </cell>
          <cell r="K1225" t="str">
            <v>Apr-2009</v>
          </cell>
          <cell r="L1225" t="str">
            <v>GF</v>
          </cell>
          <cell r="M1225" t="str">
            <v>INVERTER</v>
          </cell>
          <cell r="N1225" t="str">
            <v>PCS</v>
          </cell>
          <cell r="O1225">
            <v>66</v>
          </cell>
          <cell r="P1225">
            <v>27</v>
          </cell>
          <cell r="Q1225" t="str">
            <v>SCHAFFNER</v>
          </cell>
          <cell r="R1225">
            <v>0</v>
          </cell>
          <cell r="S1225">
            <v>26.5</v>
          </cell>
          <cell r="T1225">
            <v>106</v>
          </cell>
          <cell r="U1225">
            <v>4</v>
          </cell>
        </row>
        <row r="1226">
          <cell r="A1226" t="str">
            <v>FS5536-35-07</v>
          </cell>
          <cell r="B1226" t="str">
            <v>GS091117</v>
          </cell>
          <cell r="C1226">
            <v>3</v>
          </cell>
          <cell r="D1226" t="str">
            <v>GI091584</v>
          </cell>
          <cell r="E1226">
            <v>20090406</v>
          </cell>
          <cell r="F1226" t="str">
            <v>4050</v>
          </cell>
          <cell r="G1226" t="str">
            <v>DEUTSCHE LEASING F?R SPARKASSEN UND MITTELSTAND GMBH</v>
          </cell>
          <cell r="H1226" t="str">
            <v>STOCK SALES</v>
          </cell>
          <cell r="I1226">
            <v>54</v>
          </cell>
          <cell r="J1226" t="str">
            <v>Apr-2009</v>
          </cell>
          <cell r="K1226" t="str">
            <v>Apr-2009</v>
          </cell>
          <cell r="L1226" t="str">
            <v>GF</v>
          </cell>
          <cell r="M1226" t="str">
            <v>INVERTER</v>
          </cell>
          <cell r="N1226" t="str">
            <v>PCS</v>
          </cell>
          <cell r="O1226">
            <v>39</v>
          </cell>
          <cell r="P1226">
            <v>43</v>
          </cell>
          <cell r="Q1226" t="str">
            <v>SCHAFFNER</v>
          </cell>
          <cell r="R1226">
            <v>0</v>
          </cell>
          <cell r="S1226">
            <v>36.200400000000002</v>
          </cell>
          <cell r="T1226">
            <v>796.40880000000004</v>
          </cell>
          <cell r="U1226">
            <v>22</v>
          </cell>
        </row>
        <row r="1227">
          <cell r="A1227" t="str">
            <v>FS5536-35-07</v>
          </cell>
          <cell r="B1227" t="str">
            <v>GS091232</v>
          </cell>
          <cell r="C1227">
            <v>2</v>
          </cell>
          <cell r="D1227" t="str">
            <v>GI091598</v>
          </cell>
          <cell r="E1227">
            <v>20090407</v>
          </cell>
          <cell r="F1227" t="str">
            <v>4080</v>
          </cell>
          <cell r="G1227" t="str">
            <v>SIDE SERVICIO INDUSTRIAL DE ELECTRONICA SA</v>
          </cell>
          <cell r="H1227" t="str">
            <v>STOCK SALES</v>
          </cell>
          <cell r="I1227">
            <v>44</v>
          </cell>
          <cell r="J1227" t="str">
            <v>Apr-2009</v>
          </cell>
          <cell r="K1227" t="str">
            <v>Apr-2009</v>
          </cell>
          <cell r="L1227" t="str">
            <v>GF</v>
          </cell>
          <cell r="M1227" t="str">
            <v>INVERTER</v>
          </cell>
          <cell r="N1227" t="str">
            <v>PCS</v>
          </cell>
          <cell r="O1227">
            <v>39</v>
          </cell>
          <cell r="P1227">
            <v>43</v>
          </cell>
          <cell r="Q1227" t="str">
            <v>SCHAFFNER</v>
          </cell>
          <cell r="R1227">
            <v>0</v>
          </cell>
          <cell r="S1227">
            <v>36.200400000000002</v>
          </cell>
          <cell r="T1227">
            <v>362.00400000000002</v>
          </cell>
          <cell r="U1227">
            <v>10</v>
          </cell>
        </row>
        <row r="1228">
          <cell r="A1228" t="str">
            <v>FS5536-35-07</v>
          </cell>
          <cell r="B1228" t="str">
            <v>GS091268</v>
          </cell>
          <cell r="C1228">
            <v>2</v>
          </cell>
          <cell r="D1228" t="str">
            <v>GI091581</v>
          </cell>
          <cell r="E1228">
            <v>20090407</v>
          </cell>
          <cell r="F1228" t="str">
            <v>7493</v>
          </cell>
          <cell r="G1228" t="str">
            <v>IBF ANTRIEBSTECHNIK</v>
          </cell>
          <cell r="H1228" t="str">
            <v>STOCK SALES</v>
          </cell>
          <cell r="I1228">
            <v>43</v>
          </cell>
          <cell r="J1228" t="str">
            <v>Apr-2009</v>
          </cell>
          <cell r="K1228" t="str">
            <v>Apr-2009</v>
          </cell>
          <cell r="L1228" t="str">
            <v>GF</v>
          </cell>
          <cell r="M1228" t="str">
            <v>INVERTER</v>
          </cell>
          <cell r="N1228" t="str">
            <v>PCS</v>
          </cell>
          <cell r="O1228">
            <v>39</v>
          </cell>
          <cell r="P1228">
            <v>43</v>
          </cell>
          <cell r="Q1228" t="str">
            <v>SCHAFFNER</v>
          </cell>
          <cell r="R1228">
            <v>0</v>
          </cell>
          <cell r="S1228">
            <v>36.200400000000002</v>
          </cell>
          <cell r="T1228">
            <v>36.200400000000002</v>
          </cell>
          <cell r="U1228">
            <v>1</v>
          </cell>
        </row>
        <row r="1229">
          <cell r="A1229" t="str">
            <v>FS5536-35-07</v>
          </cell>
          <cell r="B1229" t="str">
            <v>GS090482</v>
          </cell>
          <cell r="C1229">
            <v>5</v>
          </cell>
          <cell r="D1229" t="str">
            <v>GI091612</v>
          </cell>
          <cell r="E1229">
            <v>20090408</v>
          </cell>
          <cell r="F1229" t="str">
            <v>7943</v>
          </cell>
          <cell r="G1229" t="str">
            <v>MAKLIFT-SKOPJE</v>
          </cell>
          <cell r="H1229" t="str">
            <v>STOCK SALES</v>
          </cell>
          <cell r="I1229">
            <v>42</v>
          </cell>
          <cell r="J1229" t="str">
            <v>Apr-2009</v>
          </cell>
          <cell r="K1229" t="str">
            <v>Apr-2009</v>
          </cell>
          <cell r="L1229" t="str">
            <v>GF</v>
          </cell>
          <cell r="M1229" t="str">
            <v>INVERTER</v>
          </cell>
          <cell r="N1229" t="str">
            <v>PCS</v>
          </cell>
          <cell r="O1229">
            <v>39</v>
          </cell>
          <cell r="P1229">
            <v>43</v>
          </cell>
          <cell r="Q1229" t="str">
            <v>SCHAFFNER</v>
          </cell>
          <cell r="R1229">
            <v>0</v>
          </cell>
          <cell r="S1229">
            <v>36.200400000000002</v>
          </cell>
          <cell r="T1229">
            <v>36.200400000000002</v>
          </cell>
          <cell r="U1229">
            <v>1</v>
          </cell>
        </row>
        <row r="1230">
          <cell r="A1230" t="str">
            <v>FS5536-35-07</v>
          </cell>
          <cell r="B1230" t="str">
            <v>GS091325</v>
          </cell>
          <cell r="C1230">
            <v>1</v>
          </cell>
          <cell r="D1230" t="str">
            <v>GI091647</v>
          </cell>
          <cell r="E1230">
            <v>20090409</v>
          </cell>
          <cell r="F1230" t="str">
            <v>7095</v>
          </cell>
          <cell r="G1230" t="str">
            <v>FUJI ELECTRIC FRANCE S.A.</v>
          </cell>
          <cell r="H1230" t="str">
            <v>STOCK SALES</v>
          </cell>
          <cell r="I1230">
            <v>39</v>
          </cell>
          <cell r="J1230" t="str">
            <v>Apr-2009</v>
          </cell>
          <cell r="K1230" t="str">
            <v>Apr-2009</v>
          </cell>
          <cell r="L1230" t="str">
            <v>GF</v>
          </cell>
          <cell r="M1230" t="str">
            <v>INVERTER</v>
          </cell>
          <cell r="N1230" t="str">
            <v>PCS</v>
          </cell>
          <cell r="O1230">
            <v>39</v>
          </cell>
          <cell r="P1230">
            <v>43</v>
          </cell>
          <cell r="Q1230" t="str">
            <v>SCHAFFNER</v>
          </cell>
          <cell r="R1230">
            <v>0</v>
          </cell>
          <cell r="S1230">
            <v>36.200400000000002</v>
          </cell>
          <cell r="T1230">
            <v>108.60120000000001</v>
          </cell>
          <cell r="U1230">
            <v>3</v>
          </cell>
        </row>
        <row r="1231">
          <cell r="A1231" t="str">
            <v>FS5536-35-07</v>
          </cell>
          <cell r="B1231" t="str">
            <v>GS091323</v>
          </cell>
          <cell r="C1231">
            <v>2</v>
          </cell>
          <cell r="D1231" t="str">
            <v>GI091644</v>
          </cell>
          <cell r="E1231">
            <v>20090409</v>
          </cell>
          <cell r="F1231" t="str">
            <v>4810</v>
          </cell>
          <cell r="G1231" t="str">
            <v>SST SERVO-SYSTEMTECHNIK GMBH</v>
          </cell>
          <cell r="H1231" t="str">
            <v>STOCK SALES</v>
          </cell>
          <cell r="I1231">
            <v>38</v>
          </cell>
          <cell r="J1231" t="str">
            <v>Apr-2009</v>
          </cell>
          <cell r="K1231" t="str">
            <v>Apr-2009</v>
          </cell>
          <cell r="L1231" t="str">
            <v>GF</v>
          </cell>
          <cell r="M1231" t="str">
            <v>INVERTER</v>
          </cell>
          <cell r="N1231" t="str">
            <v>PCS</v>
          </cell>
          <cell r="O1231">
            <v>39</v>
          </cell>
          <cell r="P1231">
            <v>43</v>
          </cell>
          <cell r="Q1231" t="str">
            <v>SCHAFFNER</v>
          </cell>
          <cell r="R1231">
            <v>0</v>
          </cell>
          <cell r="S1231">
            <v>36.200400000000002</v>
          </cell>
          <cell r="T1231">
            <v>36.200400000000002</v>
          </cell>
          <cell r="U1231">
            <v>1</v>
          </cell>
        </row>
        <row r="1232">
          <cell r="A1232" t="str">
            <v>FS5536-35-07</v>
          </cell>
          <cell r="B1232" t="str">
            <v>GS091336</v>
          </cell>
          <cell r="C1232">
            <v>5</v>
          </cell>
          <cell r="D1232" t="str">
            <v>GI091665</v>
          </cell>
          <cell r="E1232">
            <v>20090410</v>
          </cell>
          <cell r="F1232" t="str">
            <v>4380</v>
          </cell>
          <cell r="G1232" t="str">
            <v>AMTEK,  SPOL. S R.0.</v>
          </cell>
          <cell r="H1232" t="str">
            <v>STOCK SALES</v>
          </cell>
          <cell r="I1232">
            <v>37</v>
          </cell>
          <cell r="J1232" t="str">
            <v>Apr-2009</v>
          </cell>
          <cell r="K1232" t="str">
            <v>Apr-2009</v>
          </cell>
          <cell r="L1232" t="str">
            <v>GF</v>
          </cell>
          <cell r="M1232" t="str">
            <v>INVERTER</v>
          </cell>
          <cell r="N1232" t="str">
            <v>PCS</v>
          </cell>
          <cell r="O1232">
            <v>39</v>
          </cell>
          <cell r="P1232">
            <v>43</v>
          </cell>
          <cell r="Q1232" t="str">
            <v>SCHAFFNER</v>
          </cell>
          <cell r="R1232">
            <v>0</v>
          </cell>
          <cell r="S1232">
            <v>36.200400000000002</v>
          </cell>
          <cell r="T1232">
            <v>36.200400000000002</v>
          </cell>
          <cell r="U1232">
            <v>1</v>
          </cell>
        </row>
        <row r="1233">
          <cell r="A1233" t="str">
            <v>FS5536-35-07</v>
          </cell>
          <cell r="B1233" t="str">
            <v>GS091214</v>
          </cell>
          <cell r="C1233">
            <v>2</v>
          </cell>
          <cell r="D1233" t="str">
            <v>GI091678</v>
          </cell>
          <cell r="E1233">
            <v>20090414</v>
          </cell>
          <cell r="F1233" t="str">
            <v>4450</v>
          </cell>
          <cell r="G1233" t="str">
            <v>FUJI ELECTRIC FA SUCURSAL EN ESPA?A</v>
          </cell>
          <cell r="H1233" t="str">
            <v>STOCK SALES</v>
          </cell>
          <cell r="I1233">
            <v>30</v>
          </cell>
          <cell r="J1233" t="str">
            <v>Apr-2009</v>
          </cell>
          <cell r="K1233" t="str">
            <v>Apr-2009</v>
          </cell>
          <cell r="L1233" t="str">
            <v>GF</v>
          </cell>
          <cell r="M1233" t="str">
            <v>INVERTER</v>
          </cell>
          <cell r="N1233" t="str">
            <v>PCS</v>
          </cell>
          <cell r="O1233">
            <v>39</v>
          </cell>
          <cell r="P1233">
            <v>43</v>
          </cell>
          <cell r="Q1233" t="str">
            <v>SCHAFFNER</v>
          </cell>
          <cell r="R1233">
            <v>0</v>
          </cell>
          <cell r="S1233">
            <v>36.200400000000002</v>
          </cell>
          <cell r="T1233">
            <v>253.40280000000001</v>
          </cell>
          <cell r="U1233">
            <v>7</v>
          </cell>
        </row>
        <row r="1234">
          <cell r="A1234" t="str">
            <v>FS5536-35-07</v>
          </cell>
          <cell r="B1234" t="str">
            <v>GS091252</v>
          </cell>
          <cell r="C1234">
            <v>3</v>
          </cell>
          <cell r="D1234" t="str">
            <v>GI091672</v>
          </cell>
          <cell r="E1234">
            <v>20090415</v>
          </cell>
          <cell r="F1234" t="str">
            <v>4028</v>
          </cell>
          <cell r="G1234" t="str">
            <v>KON-TEK AUTOMATION AND DRIVES</v>
          </cell>
          <cell r="H1234" t="str">
            <v>STOCK SALES</v>
          </cell>
          <cell r="I1234">
            <v>29</v>
          </cell>
          <cell r="J1234" t="str">
            <v>Apr-2009</v>
          </cell>
          <cell r="K1234" t="str">
            <v>Apr-2009</v>
          </cell>
          <cell r="L1234" t="str">
            <v>GF</v>
          </cell>
          <cell r="M1234" t="str">
            <v>INVERTER</v>
          </cell>
          <cell r="N1234" t="str">
            <v>PCS</v>
          </cell>
          <cell r="O1234">
            <v>39</v>
          </cell>
          <cell r="P1234">
            <v>43</v>
          </cell>
          <cell r="Q1234" t="str">
            <v>SCHAFFNER</v>
          </cell>
          <cell r="R1234">
            <v>0</v>
          </cell>
          <cell r="S1234">
            <v>36.200400000000002</v>
          </cell>
          <cell r="T1234">
            <v>36.200400000000002</v>
          </cell>
          <cell r="U1234">
            <v>1</v>
          </cell>
        </row>
        <row r="1235">
          <cell r="A1235" t="str">
            <v>FS5536-35-07</v>
          </cell>
          <cell r="B1235" t="str">
            <v>GS091336</v>
          </cell>
          <cell r="C1235">
            <v>5</v>
          </cell>
          <cell r="D1235" t="str">
            <v>GI091884</v>
          </cell>
          <cell r="E1235">
            <v>20090427</v>
          </cell>
          <cell r="F1235" t="str">
            <v>4380</v>
          </cell>
          <cell r="G1235" t="str">
            <v>AMTEK,  SPOL. S R.0.</v>
          </cell>
          <cell r="H1235" t="str">
            <v>STOCK SALES</v>
          </cell>
          <cell r="I1235">
            <v>124</v>
          </cell>
          <cell r="J1235" t="str">
            <v>Apr-2009</v>
          </cell>
          <cell r="K1235" t="str">
            <v>Apr-2009</v>
          </cell>
          <cell r="L1235" t="str">
            <v>GF</v>
          </cell>
          <cell r="M1235" t="str">
            <v>INVERTER</v>
          </cell>
          <cell r="N1235" t="str">
            <v>PCS</v>
          </cell>
          <cell r="O1235">
            <v>39</v>
          </cell>
          <cell r="P1235">
            <v>43</v>
          </cell>
          <cell r="Q1235" t="str">
            <v>SCHAFFNER</v>
          </cell>
          <cell r="R1235">
            <v>0</v>
          </cell>
          <cell r="S1235">
            <v>43.304099999999998</v>
          </cell>
          <cell r="T1235">
            <v>43.304099999999998</v>
          </cell>
          <cell r="U1235">
            <v>1</v>
          </cell>
        </row>
        <row r="1236">
          <cell r="A1236" t="str">
            <v>FS5536-35-07</v>
          </cell>
          <cell r="B1236" t="str">
            <v>GS091485</v>
          </cell>
          <cell r="C1236">
            <v>2</v>
          </cell>
          <cell r="D1236" t="str">
            <v>GI091885</v>
          </cell>
          <cell r="E1236">
            <v>20090427</v>
          </cell>
          <cell r="F1236" t="str">
            <v>4810</v>
          </cell>
          <cell r="G1236" t="str">
            <v>SST SERVO-SYSTEMTECHNIK GMBH</v>
          </cell>
          <cell r="H1236" t="str">
            <v>STOCK SALES</v>
          </cell>
          <cell r="I1236">
            <v>121</v>
          </cell>
          <cell r="J1236" t="str">
            <v>Apr-2009</v>
          </cell>
          <cell r="K1236" t="str">
            <v>Apr-2009</v>
          </cell>
          <cell r="L1236" t="str">
            <v>GF</v>
          </cell>
          <cell r="M1236" t="str">
            <v>INVERTER</v>
          </cell>
          <cell r="N1236" t="str">
            <v>PCS</v>
          </cell>
          <cell r="O1236">
            <v>39</v>
          </cell>
          <cell r="P1236">
            <v>43</v>
          </cell>
          <cell r="Q1236" t="str">
            <v>SCHAFFNER</v>
          </cell>
          <cell r="R1236">
            <v>0</v>
          </cell>
          <cell r="S1236">
            <v>43.304099999999998</v>
          </cell>
          <cell r="T1236">
            <v>129.91229999999999</v>
          </cell>
          <cell r="U1236">
            <v>3</v>
          </cell>
        </row>
        <row r="1237">
          <cell r="A1237" t="str">
            <v>FS5536-35-07</v>
          </cell>
          <cell r="B1237" t="str">
            <v>GS091501</v>
          </cell>
          <cell r="C1237">
            <v>10</v>
          </cell>
          <cell r="D1237" t="str">
            <v>GI091886</v>
          </cell>
          <cell r="E1237">
            <v>20090428</v>
          </cell>
          <cell r="F1237" t="str">
            <v>7489</v>
          </cell>
          <cell r="G1237" t="str">
            <v>ALPHA MOTION S. A.</v>
          </cell>
          <cell r="H1237" t="str">
            <v>STOCK SALES</v>
          </cell>
          <cell r="I1237">
            <v>113</v>
          </cell>
          <cell r="J1237" t="str">
            <v>Apr-2009</v>
          </cell>
          <cell r="K1237" t="str">
            <v>Apr-2009</v>
          </cell>
          <cell r="L1237" t="str">
            <v>GF</v>
          </cell>
          <cell r="M1237" t="str">
            <v>INVERTER</v>
          </cell>
          <cell r="N1237" t="str">
            <v>PCS</v>
          </cell>
          <cell r="O1237">
            <v>39</v>
          </cell>
          <cell r="P1237">
            <v>43</v>
          </cell>
          <cell r="Q1237" t="str">
            <v>SCHAFFNER</v>
          </cell>
          <cell r="R1237">
            <v>0</v>
          </cell>
          <cell r="S1237">
            <v>43.304099999999998</v>
          </cell>
          <cell r="T1237">
            <v>346.43279999999999</v>
          </cell>
          <cell r="U1237">
            <v>8</v>
          </cell>
        </row>
        <row r="1238">
          <cell r="A1238" t="str">
            <v>FS5536-50-07</v>
          </cell>
          <cell r="B1238" t="str">
            <v>GS091253</v>
          </cell>
          <cell r="C1238">
            <v>9</v>
          </cell>
          <cell r="D1238" t="str">
            <v>GI091796</v>
          </cell>
          <cell r="E1238">
            <v>20090421</v>
          </cell>
          <cell r="F1238" t="str">
            <v>7489</v>
          </cell>
          <cell r="G1238" t="str">
            <v>ALPHA MOTION S. A.</v>
          </cell>
          <cell r="H1238" t="str">
            <v>STOCK SALES</v>
          </cell>
          <cell r="I1238">
            <v>56</v>
          </cell>
          <cell r="J1238" t="str">
            <v>Apr-2009</v>
          </cell>
          <cell r="K1238" t="str">
            <v>Apr-2009</v>
          </cell>
          <cell r="L1238" t="str">
            <v>GF</v>
          </cell>
          <cell r="M1238" t="str">
            <v>INVERTER</v>
          </cell>
          <cell r="N1238" t="str">
            <v>PCS</v>
          </cell>
          <cell r="O1238">
            <v>251</v>
          </cell>
          <cell r="P1238">
            <v>47</v>
          </cell>
          <cell r="Q1238" t="str">
            <v>SCHAFFNER</v>
          </cell>
          <cell r="R1238">
            <v>0</v>
          </cell>
          <cell r="S1238">
            <v>46.548200000000001</v>
          </cell>
          <cell r="T1238">
            <v>139.6446</v>
          </cell>
          <cell r="U1238">
            <v>3</v>
          </cell>
        </row>
        <row r="1239">
          <cell r="A1239" t="str">
            <v>FS5536-50-07</v>
          </cell>
          <cell r="B1239" t="str">
            <v>GS091446</v>
          </cell>
          <cell r="C1239">
            <v>2</v>
          </cell>
          <cell r="D1239" t="str">
            <v>GI091793</v>
          </cell>
          <cell r="E1239">
            <v>20090421</v>
          </cell>
          <cell r="F1239" t="str">
            <v>4450</v>
          </cell>
          <cell r="G1239" t="str">
            <v>FUJI ELECTRIC FA SUCURSAL EN ESPA?A</v>
          </cell>
          <cell r="H1239" t="str">
            <v>STOCK SALES</v>
          </cell>
          <cell r="I1239">
            <v>54</v>
          </cell>
          <cell r="J1239" t="str">
            <v>Apr-2009</v>
          </cell>
          <cell r="K1239" t="str">
            <v>Apr-2009</v>
          </cell>
          <cell r="L1239" t="str">
            <v>GF</v>
          </cell>
          <cell r="M1239" t="str">
            <v>INVERTER</v>
          </cell>
          <cell r="N1239" t="str">
            <v>PCS</v>
          </cell>
          <cell r="O1239">
            <v>251</v>
          </cell>
          <cell r="P1239">
            <v>47</v>
          </cell>
          <cell r="Q1239" t="str">
            <v>SCHAFFNER</v>
          </cell>
          <cell r="R1239">
            <v>0</v>
          </cell>
          <cell r="S1239">
            <v>46.548200000000001</v>
          </cell>
          <cell r="T1239">
            <v>93.096400000000003</v>
          </cell>
          <cell r="U1239">
            <v>2</v>
          </cell>
        </row>
        <row r="1240">
          <cell r="A1240" t="str">
            <v>FS5536-50-07</v>
          </cell>
          <cell r="B1240" t="str">
            <v>GS091477</v>
          </cell>
          <cell r="C1240">
            <v>2</v>
          </cell>
          <cell r="D1240" t="str">
            <v>GI091830</v>
          </cell>
          <cell r="E1240">
            <v>20090423</v>
          </cell>
          <cell r="F1240" t="str">
            <v>4042</v>
          </cell>
          <cell r="G1240" t="str">
            <v>INTERNATIONAL LIFT EQUIPMENT LIMITED</v>
          </cell>
          <cell r="H1240" t="str">
            <v>STOCK SALES</v>
          </cell>
          <cell r="I1240">
            <v>52</v>
          </cell>
          <cell r="J1240" t="str">
            <v>Apr-2009</v>
          </cell>
          <cell r="K1240" t="str">
            <v>Apr-2009</v>
          </cell>
          <cell r="L1240" t="str">
            <v>GF</v>
          </cell>
          <cell r="M1240" t="str">
            <v>INVERTER</v>
          </cell>
          <cell r="N1240" t="str">
            <v>PCS</v>
          </cell>
          <cell r="O1240">
            <v>251</v>
          </cell>
          <cell r="P1240">
            <v>47</v>
          </cell>
          <cell r="Q1240" t="str">
            <v>SCHAFFNER</v>
          </cell>
          <cell r="R1240">
            <v>0</v>
          </cell>
          <cell r="S1240">
            <v>46.548200000000001</v>
          </cell>
          <cell r="T1240">
            <v>93.096400000000003</v>
          </cell>
          <cell r="U1240">
            <v>2</v>
          </cell>
        </row>
        <row r="1241">
          <cell r="A1241" t="str">
            <v>FS5536-50-07</v>
          </cell>
          <cell r="B1241" t="str">
            <v>GS091501</v>
          </cell>
          <cell r="C1241">
            <v>9</v>
          </cell>
          <cell r="D1241" t="str">
            <v>GI091886</v>
          </cell>
          <cell r="E1241">
            <v>20090428</v>
          </cell>
          <cell r="F1241" t="str">
            <v>7489</v>
          </cell>
          <cell r="G1241" t="str">
            <v>ALPHA MOTION S. A.</v>
          </cell>
          <cell r="H1241" t="str">
            <v>STOCK SALES</v>
          </cell>
          <cell r="I1241">
            <v>49</v>
          </cell>
          <cell r="J1241" t="str">
            <v>Apr-2009</v>
          </cell>
          <cell r="K1241" t="str">
            <v>Apr-2009</v>
          </cell>
          <cell r="L1241" t="str">
            <v>GF</v>
          </cell>
          <cell r="M1241" t="str">
            <v>INVERTER</v>
          </cell>
          <cell r="N1241" t="str">
            <v>PCS</v>
          </cell>
          <cell r="O1241">
            <v>251</v>
          </cell>
          <cell r="P1241">
            <v>47</v>
          </cell>
          <cell r="Q1241" t="str">
            <v>SCHAFFNER</v>
          </cell>
          <cell r="R1241">
            <v>0</v>
          </cell>
          <cell r="S1241">
            <v>46.548200000000001</v>
          </cell>
          <cell r="T1241">
            <v>139.6446</v>
          </cell>
          <cell r="U1241">
            <v>3</v>
          </cell>
        </row>
        <row r="1242">
          <cell r="A1242" t="str">
            <v>FS5536-50-07</v>
          </cell>
          <cell r="B1242" t="str">
            <v>GS091523</v>
          </cell>
          <cell r="C1242">
            <v>5</v>
          </cell>
          <cell r="D1242" t="str">
            <v>GI091903</v>
          </cell>
          <cell r="E1242">
            <v>20090428</v>
          </cell>
          <cell r="F1242" t="str">
            <v>4540</v>
          </cell>
          <cell r="G1242" t="str">
            <v>PETER ELECTRONIC GMBH &amp; CO. KG</v>
          </cell>
          <cell r="H1242" t="str">
            <v>STOCK SALES</v>
          </cell>
          <cell r="I1242">
            <v>48</v>
          </cell>
          <cell r="J1242" t="str">
            <v>Apr-2009</v>
          </cell>
          <cell r="K1242" t="str">
            <v>Apr-2009</v>
          </cell>
          <cell r="L1242" t="str">
            <v>GF</v>
          </cell>
          <cell r="M1242" t="str">
            <v>INVERTER</v>
          </cell>
          <cell r="N1242" t="str">
            <v>PCS</v>
          </cell>
          <cell r="O1242">
            <v>251</v>
          </cell>
          <cell r="P1242">
            <v>47</v>
          </cell>
          <cell r="Q1242" t="str">
            <v>SCHAFFNER</v>
          </cell>
          <cell r="R1242">
            <v>0</v>
          </cell>
          <cell r="S1242">
            <v>46.548200000000001</v>
          </cell>
          <cell r="T1242">
            <v>46.548200000000001</v>
          </cell>
          <cell r="U1242">
            <v>1</v>
          </cell>
        </row>
        <row r="1243">
          <cell r="A1243" t="str">
            <v>FS8082-10-07</v>
          </cell>
          <cell r="B1243" t="str">
            <v>GS091272</v>
          </cell>
          <cell r="C1243">
            <v>2</v>
          </cell>
          <cell r="D1243" t="str">
            <v>GI091569</v>
          </cell>
          <cell r="E1243">
            <v>20090403</v>
          </cell>
          <cell r="F1243" t="str">
            <v>4540</v>
          </cell>
          <cell r="G1243" t="str">
            <v>PETER ELECTRONIC GMBH &amp; CO. KG</v>
          </cell>
          <cell r="H1243" t="str">
            <v>STOCK SALES</v>
          </cell>
          <cell r="I1243">
            <v>389</v>
          </cell>
          <cell r="J1243" t="str">
            <v>Apr-2009</v>
          </cell>
          <cell r="K1243" t="str">
            <v>Apr-2009</v>
          </cell>
          <cell r="L1243" t="str">
            <v>GF</v>
          </cell>
          <cell r="M1243" t="str">
            <v>INVERTER</v>
          </cell>
          <cell r="N1243" t="str">
            <v>PCS</v>
          </cell>
          <cell r="O1243">
            <v>390</v>
          </cell>
          <cell r="P1243">
            <v>7</v>
          </cell>
          <cell r="Q1243" t="str">
            <v>SCHAFFNER</v>
          </cell>
          <cell r="R1243">
            <v>0</v>
          </cell>
          <cell r="S1243">
            <v>6.5000999999999998</v>
          </cell>
          <cell r="T1243">
            <v>6.5000999999999998</v>
          </cell>
          <cell r="U1243">
            <v>1</v>
          </cell>
        </row>
        <row r="1244">
          <cell r="A1244" t="str">
            <v>FS8082-10-07</v>
          </cell>
          <cell r="B1244" t="str">
            <v>GS091267</v>
          </cell>
          <cell r="C1244">
            <v>4</v>
          </cell>
          <cell r="D1244" t="str">
            <v>GI091557</v>
          </cell>
          <cell r="E1244">
            <v>20090403</v>
          </cell>
          <cell r="F1244" t="str">
            <v>7095</v>
          </cell>
          <cell r="G1244" t="str">
            <v>FUJI ELECTRIC FRANCE S.A.</v>
          </cell>
          <cell r="H1244" t="str">
            <v>STOCK SALES</v>
          </cell>
          <cell r="I1244">
            <v>388</v>
          </cell>
          <cell r="J1244" t="str">
            <v>Apr-2009</v>
          </cell>
          <cell r="K1244" t="str">
            <v>Apr-2009</v>
          </cell>
          <cell r="L1244" t="str">
            <v>GF</v>
          </cell>
          <cell r="M1244" t="str">
            <v>INVERTER</v>
          </cell>
          <cell r="N1244" t="str">
            <v>PCS</v>
          </cell>
          <cell r="O1244">
            <v>390</v>
          </cell>
          <cell r="P1244">
            <v>7</v>
          </cell>
          <cell r="Q1244" t="str">
            <v>SCHAFFNER</v>
          </cell>
          <cell r="R1244">
            <v>0</v>
          </cell>
          <cell r="S1244">
            <v>6.5000999999999998</v>
          </cell>
          <cell r="T1244">
            <v>6.5000999999999998</v>
          </cell>
          <cell r="U1244">
            <v>1</v>
          </cell>
        </row>
        <row r="1245">
          <cell r="A1245" t="str">
            <v>FS8082-10-07</v>
          </cell>
          <cell r="B1245" t="str">
            <v>GS091204</v>
          </cell>
          <cell r="C1245">
            <v>1</v>
          </cell>
          <cell r="D1245" t="str">
            <v>GI091708</v>
          </cell>
          <cell r="E1245">
            <v>20090415</v>
          </cell>
          <cell r="F1245" t="str">
            <v>7440</v>
          </cell>
          <cell r="G1245" t="str">
            <v>WASH-TEC CLEANING TECHNOLGY GMBH</v>
          </cell>
          <cell r="H1245" t="str">
            <v>STOCK SALES</v>
          </cell>
          <cell r="I1245">
            <v>288</v>
          </cell>
          <cell r="J1245" t="str">
            <v>Apr-2009</v>
          </cell>
          <cell r="K1245" t="str">
            <v>Apr-2009</v>
          </cell>
          <cell r="L1245" t="str">
            <v>GF</v>
          </cell>
          <cell r="M1245" t="str">
            <v>INVERTER</v>
          </cell>
          <cell r="N1245" t="str">
            <v>PCS</v>
          </cell>
          <cell r="O1245">
            <v>390</v>
          </cell>
          <cell r="P1245">
            <v>7</v>
          </cell>
          <cell r="Q1245" t="str">
            <v>SCHAFFNER</v>
          </cell>
          <cell r="R1245">
            <v>0</v>
          </cell>
          <cell r="S1245">
            <v>6.5000999999999998</v>
          </cell>
          <cell r="T1245">
            <v>650.01</v>
          </cell>
          <cell r="U1245">
            <v>100</v>
          </cell>
        </row>
        <row r="1246">
          <cell r="A1246" t="str">
            <v>FS8082-10-07</v>
          </cell>
          <cell r="B1246" t="str">
            <v>GS091422</v>
          </cell>
          <cell r="C1246">
            <v>1</v>
          </cell>
          <cell r="D1246" t="str">
            <v>GI091759</v>
          </cell>
          <cell r="E1246">
            <v>20090417</v>
          </cell>
          <cell r="F1246" t="str">
            <v>4540</v>
          </cell>
          <cell r="G1246" t="str">
            <v>PETER ELECTRONIC GMBH &amp; CO. KG</v>
          </cell>
          <cell r="H1246" t="str">
            <v>STOCK SALES</v>
          </cell>
          <cell r="I1246">
            <v>287</v>
          </cell>
          <cell r="J1246" t="str">
            <v>Apr-2009</v>
          </cell>
          <cell r="K1246" t="str">
            <v>Apr-2009</v>
          </cell>
          <cell r="L1246" t="str">
            <v>GF</v>
          </cell>
          <cell r="M1246" t="str">
            <v>INVERTER</v>
          </cell>
          <cell r="N1246" t="str">
            <v>PCS</v>
          </cell>
          <cell r="O1246">
            <v>390</v>
          </cell>
          <cell r="P1246">
            <v>7</v>
          </cell>
          <cell r="Q1246" t="str">
            <v>SCHAFFNER</v>
          </cell>
          <cell r="R1246">
            <v>0</v>
          </cell>
          <cell r="S1246">
            <v>6.5000999999999998</v>
          </cell>
          <cell r="T1246">
            <v>6.5000999999999998</v>
          </cell>
          <cell r="U1246">
            <v>1</v>
          </cell>
        </row>
        <row r="1247">
          <cell r="A1247" t="str">
            <v>FS8082-10-07</v>
          </cell>
          <cell r="B1247" t="str">
            <v>GS091400</v>
          </cell>
          <cell r="C1247">
            <v>7</v>
          </cell>
          <cell r="D1247" t="str">
            <v>GI091738</v>
          </cell>
          <cell r="E1247">
            <v>20090417</v>
          </cell>
          <cell r="F1247" t="str">
            <v>4380</v>
          </cell>
          <cell r="G1247" t="str">
            <v>AMTEK,  SPOL. S R.0.</v>
          </cell>
          <cell r="H1247" t="str">
            <v>STOCK SALES</v>
          </cell>
          <cell r="I1247">
            <v>282</v>
          </cell>
          <cell r="J1247" t="str">
            <v>Apr-2009</v>
          </cell>
          <cell r="K1247" t="str">
            <v>Apr-2009</v>
          </cell>
          <cell r="L1247" t="str">
            <v>GF</v>
          </cell>
          <cell r="M1247" t="str">
            <v>INVERTER</v>
          </cell>
          <cell r="N1247" t="str">
            <v>PCS</v>
          </cell>
          <cell r="O1247">
            <v>390</v>
          </cell>
          <cell r="P1247">
            <v>7</v>
          </cell>
          <cell r="Q1247" t="str">
            <v>SCHAFFNER</v>
          </cell>
          <cell r="R1247">
            <v>0</v>
          </cell>
          <cell r="S1247">
            <v>6.5000999999999998</v>
          </cell>
          <cell r="T1247">
            <v>32.500500000000002</v>
          </cell>
          <cell r="U1247">
            <v>5</v>
          </cell>
        </row>
        <row r="1248">
          <cell r="A1248" t="str">
            <v>FS8082-10-07</v>
          </cell>
          <cell r="B1248" t="str">
            <v>GS090616</v>
          </cell>
          <cell r="C1248">
            <v>174</v>
          </cell>
          <cell r="D1248" t="str">
            <v>GI091671</v>
          </cell>
          <cell r="E1248">
            <v>20090420</v>
          </cell>
          <cell r="F1248" t="str">
            <v>4028</v>
          </cell>
          <cell r="G1248" t="str">
            <v>KON-TEK AUTOMATION AND DRIVES</v>
          </cell>
          <cell r="H1248" t="str">
            <v>STOCK SALES</v>
          </cell>
          <cell r="I1248">
            <v>272</v>
          </cell>
          <cell r="J1248" t="str">
            <v>Apr-2009</v>
          </cell>
          <cell r="K1248" t="str">
            <v>Apr-2009</v>
          </cell>
          <cell r="L1248" t="str">
            <v>GF</v>
          </cell>
          <cell r="M1248" t="str">
            <v>INVERTER</v>
          </cell>
          <cell r="N1248" t="str">
            <v>PCS</v>
          </cell>
          <cell r="O1248">
            <v>390</v>
          </cell>
          <cell r="P1248">
            <v>7</v>
          </cell>
          <cell r="Q1248" t="str">
            <v>SCHAFFNER</v>
          </cell>
          <cell r="R1248">
            <v>0</v>
          </cell>
          <cell r="S1248">
            <v>6.5000999999999998</v>
          </cell>
          <cell r="T1248">
            <v>65.001000000000005</v>
          </cell>
          <cell r="U1248">
            <v>10</v>
          </cell>
        </row>
        <row r="1249">
          <cell r="A1249" t="str">
            <v>FS8082-10-07</v>
          </cell>
          <cell r="B1249" t="str">
            <v>GS091415</v>
          </cell>
          <cell r="C1249">
            <v>6</v>
          </cell>
          <cell r="D1249" t="str">
            <v>GI091811</v>
          </cell>
          <cell r="E1249">
            <v>20090421</v>
          </cell>
          <cell r="F1249" t="str">
            <v>7097</v>
          </cell>
          <cell r="G1249" t="str">
            <v>ATB BENELUX B.V.</v>
          </cell>
          <cell r="H1249" t="str">
            <v>STOCK SALES</v>
          </cell>
          <cell r="I1249">
            <v>269</v>
          </cell>
          <cell r="J1249" t="str">
            <v>Apr-2009</v>
          </cell>
          <cell r="K1249" t="str">
            <v>Apr-2009</v>
          </cell>
          <cell r="L1249" t="str">
            <v>GF</v>
          </cell>
          <cell r="M1249" t="str">
            <v>INVERTER</v>
          </cell>
          <cell r="N1249" t="str">
            <v>PCS</v>
          </cell>
          <cell r="O1249">
            <v>390</v>
          </cell>
          <cell r="P1249">
            <v>7</v>
          </cell>
          <cell r="Q1249" t="str">
            <v>SCHAFFNER</v>
          </cell>
          <cell r="R1249">
            <v>0</v>
          </cell>
          <cell r="S1249">
            <v>6.5000999999999998</v>
          </cell>
          <cell r="T1249">
            <v>19.500299999999999</v>
          </cell>
          <cell r="U1249">
            <v>3</v>
          </cell>
        </row>
        <row r="1250">
          <cell r="A1250" t="str">
            <v>RYC751D3-VVT2</v>
          </cell>
          <cell r="B1250" t="str">
            <v>GS091273</v>
          </cell>
          <cell r="C1250">
            <v>1</v>
          </cell>
          <cell r="D1250" t="str">
            <v>GI091691</v>
          </cell>
          <cell r="E1250">
            <v>20090415</v>
          </cell>
          <cell r="F1250" t="str">
            <v>7552</v>
          </cell>
          <cell r="G1250" t="str">
            <v>AKEEL INDUSTRIAL ELECTRIC CO.</v>
          </cell>
          <cell r="H1250" t="str">
            <v>STOCK SALES</v>
          </cell>
          <cell r="I1250">
            <v>18</v>
          </cell>
          <cell r="J1250" t="str">
            <v>Apr-2009</v>
          </cell>
          <cell r="K1250" t="str">
            <v>Apr-2009</v>
          </cell>
          <cell r="L1250" t="str">
            <v>GF</v>
          </cell>
          <cell r="M1250" t="str">
            <v>INVERTER</v>
          </cell>
          <cell r="N1250" t="str">
            <v>PCS</v>
          </cell>
          <cell r="O1250">
            <v>43</v>
          </cell>
          <cell r="P1250">
            <v>229</v>
          </cell>
          <cell r="Q1250" t="str">
            <v>SERVO ALL</v>
          </cell>
          <cell r="R1250">
            <v>0</v>
          </cell>
          <cell r="S1250">
            <v>229</v>
          </cell>
          <cell r="T1250">
            <v>2290</v>
          </cell>
          <cell r="U1250">
            <v>10</v>
          </cell>
        </row>
        <row r="1251">
          <cell r="A1251" t="str">
            <v>RYT751D5-VV2</v>
          </cell>
          <cell r="B1251" t="str">
            <v>GS091311</v>
          </cell>
          <cell r="C1251">
            <v>1</v>
          </cell>
          <cell r="D1251" t="str">
            <v>GI091632</v>
          </cell>
          <cell r="E1251">
            <v>20090408</v>
          </cell>
          <cell r="F1251" t="str">
            <v>7950</v>
          </cell>
          <cell r="G1251" t="str">
            <v>FUJI ELECTRIC FA EUROPE (CH) GMBH</v>
          </cell>
          <cell r="H1251" t="str">
            <v>STOCK SALES</v>
          </cell>
          <cell r="I1251">
            <v>4</v>
          </cell>
          <cell r="J1251" t="str">
            <v>Apr-2009</v>
          </cell>
          <cell r="K1251" t="str">
            <v>Apr-2009</v>
          </cell>
          <cell r="L1251" t="str">
            <v>GF</v>
          </cell>
          <cell r="M1251" t="str">
            <v>INVERTER</v>
          </cell>
          <cell r="N1251" t="str">
            <v>PCS</v>
          </cell>
          <cell r="O1251">
            <v>5</v>
          </cell>
          <cell r="P1251">
            <v>0</v>
          </cell>
          <cell r="Q1251" t="str">
            <v>SERVO ALL</v>
          </cell>
          <cell r="R1251">
            <v>0</v>
          </cell>
          <cell r="S1251">
            <v>0</v>
          </cell>
          <cell r="T1251">
            <v>0</v>
          </cell>
          <cell r="U1251">
            <v>1</v>
          </cell>
        </row>
        <row r="1252">
          <cell r="A1252" t="str">
            <v>E1-BTC-7.5</v>
          </cell>
          <cell r="B1252" t="str">
            <v>GS091458</v>
          </cell>
          <cell r="C1252">
            <v>3</v>
          </cell>
          <cell r="D1252" t="str">
            <v>GI091813</v>
          </cell>
          <cell r="E1252">
            <v>20090421</v>
          </cell>
          <cell r="F1252" t="str">
            <v>4450</v>
          </cell>
          <cell r="G1252" t="str">
            <v>FUJI ELECTRIC FA SUCURSAL EN ESPA?A</v>
          </cell>
          <cell r="H1252" t="str">
            <v>STOCK SALES</v>
          </cell>
          <cell r="I1252">
            <v>0</v>
          </cell>
          <cell r="J1252" t="str">
            <v>Apr-2009</v>
          </cell>
          <cell r="K1252" t="str">
            <v>Apr-2009</v>
          </cell>
          <cell r="L1252" t="str">
            <v>GF</v>
          </cell>
          <cell r="M1252" t="str">
            <v>INVERTER</v>
          </cell>
          <cell r="N1252" t="str">
            <v>PCS</v>
          </cell>
          <cell r="O1252">
            <v>0</v>
          </cell>
          <cell r="P1252">
            <v>1</v>
          </cell>
          <cell r="Q1252" t="str">
            <v>SPARE PARTS FRN (G722)</v>
          </cell>
          <cell r="R1252">
            <v>0</v>
          </cell>
          <cell r="S1252">
            <v>0.69</v>
          </cell>
          <cell r="T1252">
            <v>2.0699999999999998</v>
          </cell>
          <cell r="U1252">
            <v>3</v>
          </cell>
        </row>
        <row r="1253">
          <cell r="A1253" t="str">
            <v>FRN11VG7S-4</v>
          </cell>
          <cell r="B1253" t="str">
            <v>GS091391</v>
          </cell>
          <cell r="C1253">
            <v>1</v>
          </cell>
          <cell r="D1253" t="str">
            <v>GI091716</v>
          </cell>
          <cell r="E1253">
            <v>20090415</v>
          </cell>
          <cell r="F1253" t="str">
            <v>4028</v>
          </cell>
          <cell r="G1253" t="str">
            <v>KON-TEK AUTOMATION AND DRIVES</v>
          </cell>
          <cell r="H1253" t="str">
            <v>STOCK SALES</v>
          </cell>
          <cell r="I1253">
            <v>0</v>
          </cell>
          <cell r="J1253" t="str">
            <v>Apr-2009</v>
          </cell>
          <cell r="K1253" t="str">
            <v>Apr-2009</v>
          </cell>
          <cell r="L1253" t="str">
            <v>GF</v>
          </cell>
          <cell r="M1253" t="str">
            <v>INVERTER</v>
          </cell>
          <cell r="N1253" t="str">
            <v>PCS</v>
          </cell>
          <cell r="O1253">
            <v>0</v>
          </cell>
          <cell r="P1253">
            <v>790</v>
          </cell>
          <cell r="Q1253" t="str">
            <v>VG7</v>
          </cell>
          <cell r="R1253">
            <v>0</v>
          </cell>
          <cell r="S1253">
            <v>790</v>
          </cell>
          <cell r="T1253">
            <v>790</v>
          </cell>
          <cell r="U1253">
            <v>1</v>
          </cell>
        </row>
        <row r="1254">
          <cell r="A1254" t="str">
            <v>FRN3.7VG7S-2MV</v>
          </cell>
          <cell r="B1254" t="str">
            <v>GS091512</v>
          </cell>
          <cell r="C1254">
            <v>1</v>
          </cell>
          <cell r="D1254" t="str">
            <v>GI091888</v>
          </cell>
          <cell r="E1254">
            <v>20090427</v>
          </cell>
          <cell r="F1254" t="str">
            <v>4062</v>
          </cell>
          <cell r="G1254" t="str">
            <v>STAENGLE DREHTECHNIK GMBH &amp; CO. KG</v>
          </cell>
          <cell r="H1254" t="str">
            <v>STOCK SALES</v>
          </cell>
          <cell r="I1254">
            <v>0</v>
          </cell>
          <cell r="J1254" t="str">
            <v>Apr-2009</v>
          </cell>
          <cell r="K1254" t="str">
            <v>Apr-2009</v>
          </cell>
          <cell r="L1254" t="str">
            <v>GF</v>
          </cell>
          <cell r="M1254" t="str">
            <v>INVERTER</v>
          </cell>
          <cell r="N1254" t="str">
            <v>PCS</v>
          </cell>
          <cell r="O1254">
            <v>1</v>
          </cell>
          <cell r="P1254">
            <v>811</v>
          </cell>
          <cell r="Q1254" t="str">
            <v>VG7</v>
          </cell>
          <cell r="R1254">
            <v>0</v>
          </cell>
          <cell r="S1254">
            <v>810.8</v>
          </cell>
          <cell r="T1254">
            <v>810.8</v>
          </cell>
          <cell r="U1254">
            <v>1</v>
          </cell>
        </row>
        <row r="1255">
          <cell r="A1255" t="str">
            <v>FRN5.5VG7S-4</v>
          </cell>
          <cell r="B1255" t="str">
            <v>GS091390</v>
          </cell>
          <cell r="C1255">
            <v>1</v>
          </cell>
          <cell r="D1255" t="str">
            <v>GI091715</v>
          </cell>
          <cell r="E1255">
            <v>20090415</v>
          </cell>
          <cell r="F1255" t="str">
            <v>4028</v>
          </cell>
          <cell r="G1255" t="str">
            <v>KON-TEK AUTOMATION AND DRIVES</v>
          </cell>
          <cell r="H1255" t="str">
            <v>STOCK SALES</v>
          </cell>
          <cell r="I1255">
            <v>1</v>
          </cell>
          <cell r="J1255" t="str">
            <v>Apr-2009</v>
          </cell>
          <cell r="K1255" t="str">
            <v>Apr-2009</v>
          </cell>
          <cell r="L1255" t="str">
            <v>GF</v>
          </cell>
          <cell r="M1255" t="str">
            <v>INVERTER</v>
          </cell>
          <cell r="N1255" t="str">
            <v>PCS</v>
          </cell>
          <cell r="O1255">
            <v>1</v>
          </cell>
          <cell r="P1255">
            <v>640</v>
          </cell>
          <cell r="Q1255" t="str">
            <v>VG7</v>
          </cell>
          <cell r="R1255">
            <v>0</v>
          </cell>
          <cell r="S1255">
            <v>639.55999999999995</v>
          </cell>
          <cell r="T1255">
            <v>639.55999999999995</v>
          </cell>
          <cell r="U1255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MAY</v>
          </cell>
        </row>
        <row r="2">
          <cell r="B2" t="str">
            <v>Outstanding</v>
          </cell>
          <cell r="D2" t="str">
            <v>Forecast Ave</v>
          </cell>
          <cell r="E2" t="str">
            <v>Sales</v>
          </cell>
          <cell r="F2" t="str">
            <v>transit</v>
          </cell>
          <cell r="H2" t="str">
            <v>Backlog</v>
          </cell>
          <cell r="L2" t="str">
            <v>Sales</v>
          </cell>
          <cell r="M2" t="str">
            <v>End Month Stock Amount</v>
          </cell>
        </row>
        <row r="3">
          <cell r="A3" t="str">
            <v>Item</v>
          </cell>
          <cell r="B3" t="str">
            <v>S/O</v>
          </cell>
          <cell r="C3" t="str">
            <v>FOB BASE P/O (Original MAY+JUNE)</v>
          </cell>
          <cell r="E3" t="str">
            <v>For May due, Assumed</v>
          </cell>
          <cell r="G3" t="str">
            <v>Sales　Forecast</v>
          </cell>
          <cell r="H3" t="str">
            <v>OUTSTANDING　S/O　+　BACKLOG　S/O</v>
          </cell>
          <cell r="I3" t="str">
            <v>OUTSTANDING　P/O　+　BACKLOG　P/O</v>
          </cell>
          <cell r="J3" t="str">
            <v>S/O</v>
          </cell>
          <cell r="K3" t="str">
            <v>P/O</v>
          </cell>
          <cell r="L3" t="str">
            <v>For May due, Assumed</v>
          </cell>
          <cell r="M3" t="str">
            <v>End Month Stock Amount</v>
          </cell>
          <cell r="N3" t="str">
            <v>Excessive Portion_Amount</v>
          </cell>
          <cell r="O3" t="str">
            <v>Excessive Portion_Amount</v>
          </cell>
        </row>
        <row r="4">
          <cell r="A4" t="str">
            <v>FRN0.1C1S-2J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 t="str">
            <v/>
          </cell>
        </row>
        <row r="5">
          <cell r="A5" t="str">
            <v>FRN0.2C1S-2J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/>
          </cell>
        </row>
        <row r="6">
          <cell r="A6" t="str">
            <v>FRN0.4C1S-2J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 t="str">
            <v/>
          </cell>
        </row>
        <row r="7">
          <cell r="A7" t="str">
            <v>FRN0.75C1S-2J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 t="str">
            <v/>
          </cell>
        </row>
        <row r="8">
          <cell r="A8" t="str">
            <v>FRN1.5C1S-2J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/>
          </cell>
        </row>
        <row r="9">
          <cell r="A9" t="str">
            <v>FRN2.2C1S-2J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14</v>
          </cell>
          <cell r="N9">
            <v>1464.82</v>
          </cell>
          <cell r="O9" t="str">
            <v/>
          </cell>
        </row>
        <row r="10">
          <cell r="A10" t="str">
            <v>FRN3.7C1S-2J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/>
          </cell>
        </row>
        <row r="11">
          <cell r="A11" t="str">
            <v>FRN0.1C1S-7E</v>
          </cell>
          <cell r="B11">
            <v>0</v>
          </cell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50</v>
          </cell>
          <cell r="N11">
            <v>3642</v>
          </cell>
          <cell r="O11">
            <v>2913.6</v>
          </cell>
        </row>
        <row r="12">
          <cell r="A12" t="str">
            <v>FRN0.2C1S-7E</v>
          </cell>
          <cell r="B12">
            <v>0</v>
          </cell>
          <cell r="C12">
            <v>0</v>
          </cell>
          <cell r="D12">
            <v>63</v>
          </cell>
          <cell r="E12">
            <v>63</v>
          </cell>
          <cell r="F12">
            <v>0</v>
          </cell>
          <cell r="G12">
            <v>63</v>
          </cell>
          <cell r="H12">
            <v>4</v>
          </cell>
          <cell r="I12">
            <v>0</v>
          </cell>
          <cell r="J12">
            <v>4</v>
          </cell>
          <cell r="K12">
            <v>0</v>
          </cell>
          <cell r="L12">
            <v>67</v>
          </cell>
          <cell r="M12">
            <v>339</v>
          </cell>
          <cell r="N12">
            <v>25307.061900000001</v>
          </cell>
          <cell r="O12" t="str">
            <v/>
          </cell>
        </row>
        <row r="13">
          <cell r="A13" t="str">
            <v>FRN0.4C1S-7E</v>
          </cell>
          <cell r="B13">
            <v>30</v>
          </cell>
          <cell r="C13">
            <v>0</v>
          </cell>
          <cell r="D13">
            <v>227</v>
          </cell>
          <cell r="E13">
            <v>227</v>
          </cell>
          <cell r="F13">
            <v>0</v>
          </cell>
          <cell r="G13">
            <v>197</v>
          </cell>
          <cell r="H13">
            <v>350</v>
          </cell>
          <cell r="I13">
            <v>0</v>
          </cell>
          <cell r="J13">
            <v>320</v>
          </cell>
          <cell r="K13">
            <v>0</v>
          </cell>
          <cell r="L13">
            <v>547</v>
          </cell>
          <cell r="M13">
            <v>404</v>
          </cell>
          <cell r="N13">
            <v>30188.657600000002</v>
          </cell>
          <cell r="O13" t="str">
            <v/>
          </cell>
        </row>
        <row r="14">
          <cell r="A14" t="str">
            <v>FRN0.75C1S-7E</v>
          </cell>
          <cell r="B14">
            <v>0</v>
          </cell>
          <cell r="C14">
            <v>0</v>
          </cell>
          <cell r="D14">
            <v>252</v>
          </cell>
          <cell r="E14">
            <v>252</v>
          </cell>
          <cell r="F14">
            <v>0</v>
          </cell>
          <cell r="G14">
            <v>252</v>
          </cell>
          <cell r="H14">
            <v>224</v>
          </cell>
          <cell r="I14">
            <v>0</v>
          </cell>
          <cell r="J14">
            <v>224</v>
          </cell>
          <cell r="K14">
            <v>0</v>
          </cell>
          <cell r="L14">
            <v>476</v>
          </cell>
          <cell r="M14">
            <v>317</v>
          </cell>
          <cell r="N14">
            <v>26161.249200000002</v>
          </cell>
          <cell r="O14" t="str">
            <v/>
          </cell>
        </row>
        <row r="15">
          <cell r="A15" t="str">
            <v>FRN1.5C1S-7E</v>
          </cell>
          <cell r="B15">
            <v>25</v>
          </cell>
          <cell r="C15">
            <v>0</v>
          </cell>
          <cell r="D15">
            <v>82</v>
          </cell>
          <cell r="E15">
            <v>82</v>
          </cell>
          <cell r="F15">
            <v>0</v>
          </cell>
          <cell r="G15">
            <v>57</v>
          </cell>
          <cell r="H15">
            <v>125</v>
          </cell>
          <cell r="I15">
            <v>0</v>
          </cell>
          <cell r="J15">
            <v>100</v>
          </cell>
          <cell r="K15">
            <v>0</v>
          </cell>
          <cell r="L15">
            <v>182</v>
          </cell>
          <cell r="M15">
            <v>550</v>
          </cell>
          <cell r="N15">
            <v>51998.76</v>
          </cell>
          <cell r="O15" t="str">
            <v/>
          </cell>
        </row>
        <row r="16">
          <cell r="A16" t="str">
            <v>FRN2.2C1S-7E</v>
          </cell>
          <cell r="B16">
            <v>10</v>
          </cell>
          <cell r="C16">
            <v>0</v>
          </cell>
          <cell r="D16">
            <v>53</v>
          </cell>
          <cell r="E16">
            <v>53</v>
          </cell>
          <cell r="F16">
            <v>0</v>
          </cell>
          <cell r="G16">
            <v>43</v>
          </cell>
          <cell r="H16">
            <v>40</v>
          </cell>
          <cell r="I16">
            <v>0</v>
          </cell>
          <cell r="J16">
            <v>30</v>
          </cell>
          <cell r="K16">
            <v>0</v>
          </cell>
          <cell r="L16">
            <v>83</v>
          </cell>
          <cell r="M16">
            <v>-16</v>
          </cell>
          <cell r="N16">
            <v>0</v>
          </cell>
          <cell r="O16" t="str">
            <v/>
          </cell>
        </row>
        <row r="17">
          <cell r="A17" t="str">
            <v>FRN0.4C1S-4E</v>
          </cell>
          <cell r="B17">
            <v>0</v>
          </cell>
          <cell r="C17">
            <v>0</v>
          </cell>
          <cell r="D17">
            <v>13</v>
          </cell>
          <cell r="E17">
            <v>13</v>
          </cell>
          <cell r="F17">
            <v>0</v>
          </cell>
          <cell r="G17">
            <v>13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</v>
          </cell>
          <cell r="M17">
            <v>213</v>
          </cell>
          <cell r="N17">
            <v>24156.308699999998</v>
          </cell>
          <cell r="O17">
            <v>7144.8236999999972</v>
          </cell>
        </row>
        <row r="18">
          <cell r="A18" t="str">
            <v>FRN0.75C1S-4E</v>
          </cell>
          <cell r="B18">
            <v>0</v>
          </cell>
          <cell r="C18">
            <v>0</v>
          </cell>
          <cell r="D18">
            <v>29</v>
          </cell>
          <cell r="E18">
            <v>29</v>
          </cell>
          <cell r="F18">
            <v>0</v>
          </cell>
          <cell r="G18">
            <v>29</v>
          </cell>
          <cell r="H18">
            <v>6</v>
          </cell>
          <cell r="I18">
            <v>0</v>
          </cell>
          <cell r="J18">
            <v>6</v>
          </cell>
          <cell r="K18">
            <v>0</v>
          </cell>
          <cell r="L18">
            <v>35</v>
          </cell>
          <cell r="M18">
            <v>116</v>
          </cell>
          <cell r="N18">
            <v>13378.6396</v>
          </cell>
          <cell r="O18" t="str">
            <v/>
          </cell>
        </row>
        <row r="19">
          <cell r="A19" t="str">
            <v>FRN1.5C1S-4E</v>
          </cell>
          <cell r="B19">
            <v>0</v>
          </cell>
          <cell r="C19">
            <v>0</v>
          </cell>
          <cell r="D19">
            <v>54</v>
          </cell>
          <cell r="E19">
            <v>54</v>
          </cell>
          <cell r="F19">
            <v>0</v>
          </cell>
          <cell r="G19">
            <v>54</v>
          </cell>
          <cell r="H19">
            <v>10</v>
          </cell>
          <cell r="I19">
            <v>0</v>
          </cell>
          <cell r="J19">
            <v>10</v>
          </cell>
          <cell r="K19">
            <v>0</v>
          </cell>
          <cell r="L19">
            <v>64</v>
          </cell>
          <cell r="M19">
            <v>-45</v>
          </cell>
          <cell r="N19">
            <v>0</v>
          </cell>
          <cell r="O19" t="str">
            <v/>
          </cell>
        </row>
        <row r="20">
          <cell r="A20" t="str">
            <v>FRN2.2C1S-4E</v>
          </cell>
          <cell r="B20">
            <v>0</v>
          </cell>
          <cell r="C20">
            <v>0</v>
          </cell>
          <cell r="D20">
            <v>20</v>
          </cell>
          <cell r="E20">
            <v>20</v>
          </cell>
          <cell r="F20">
            <v>0</v>
          </cell>
          <cell r="G20">
            <v>20</v>
          </cell>
          <cell r="H20">
            <v>10</v>
          </cell>
          <cell r="I20">
            <v>0</v>
          </cell>
          <cell r="J20">
            <v>10</v>
          </cell>
          <cell r="K20">
            <v>0</v>
          </cell>
          <cell r="L20">
            <v>30</v>
          </cell>
          <cell r="M20">
            <v>47</v>
          </cell>
          <cell r="N20">
            <v>8004.6451999999999</v>
          </cell>
          <cell r="O20" t="str">
            <v/>
          </cell>
        </row>
        <row r="21">
          <cell r="A21" t="str">
            <v>FRN4.0C1S-4E</v>
          </cell>
          <cell r="B21">
            <v>10</v>
          </cell>
          <cell r="C21">
            <v>0</v>
          </cell>
          <cell r="D21">
            <v>23</v>
          </cell>
          <cell r="E21">
            <v>23</v>
          </cell>
          <cell r="F21">
            <v>0</v>
          </cell>
          <cell r="G21">
            <v>13</v>
          </cell>
          <cell r="H21">
            <v>24</v>
          </cell>
          <cell r="I21">
            <v>0</v>
          </cell>
          <cell r="J21">
            <v>14</v>
          </cell>
          <cell r="K21">
            <v>0</v>
          </cell>
          <cell r="L21">
            <v>37</v>
          </cell>
          <cell r="M21">
            <v>39</v>
          </cell>
          <cell r="N21">
            <v>8159.8842000000004</v>
          </cell>
          <cell r="O21" t="str">
            <v/>
          </cell>
        </row>
        <row r="22">
          <cell r="A22" t="str">
            <v>FRN0.1C1E-2J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/>
          </cell>
        </row>
        <row r="23">
          <cell r="A23" t="str">
            <v>FRN0.2C1E-2J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/>
          </cell>
        </row>
        <row r="24">
          <cell r="A24" t="str">
            <v>FRN0.4C1E-2J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/>
          </cell>
        </row>
        <row r="25">
          <cell r="A25" t="str">
            <v>FRN0.75C1E-2J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/>
          </cell>
        </row>
        <row r="26">
          <cell r="A26" t="str">
            <v>FRN1.5C1E-2J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/>
          </cell>
        </row>
        <row r="27">
          <cell r="A27" t="str">
            <v>FRN2.2C1E-2J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/>
          </cell>
        </row>
        <row r="28">
          <cell r="A28" t="str">
            <v>FRN3.7C1E-2J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/>
          </cell>
        </row>
        <row r="29">
          <cell r="A29" t="str">
            <v>FRN0.1C1E-7E</v>
          </cell>
          <cell r="B29">
            <v>0</v>
          </cell>
          <cell r="C29">
            <v>0</v>
          </cell>
          <cell r="D29">
            <v>1</v>
          </cell>
          <cell r="E29">
            <v>1</v>
          </cell>
          <cell r="F29">
            <v>0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</v>
          </cell>
          <cell r="M29">
            <v>24</v>
          </cell>
          <cell r="N29">
            <v>1858.8</v>
          </cell>
          <cell r="O29">
            <v>1084.3</v>
          </cell>
        </row>
        <row r="30">
          <cell r="A30" t="str">
            <v>FRN0.2C1E-7E</v>
          </cell>
          <cell r="B30">
            <v>0</v>
          </cell>
          <cell r="C30">
            <v>0</v>
          </cell>
          <cell r="D30">
            <v>34</v>
          </cell>
          <cell r="E30">
            <v>34</v>
          </cell>
          <cell r="F30">
            <v>0</v>
          </cell>
          <cell r="G30">
            <v>34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34</v>
          </cell>
          <cell r="M30">
            <v>62</v>
          </cell>
          <cell r="N30">
            <v>4670.2864</v>
          </cell>
          <cell r="O30" t="str">
            <v/>
          </cell>
        </row>
        <row r="31">
          <cell r="A31" t="str">
            <v>FRN0.4C1E-7E</v>
          </cell>
          <cell r="B31">
            <v>3</v>
          </cell>
          <cell r="C31">
            <v>0</v>
          </cell>
          <cell r="D31">
            <v>133</v>
          </cell>
          <cell r="E31">
            <v>133</v>
          </cell>
          <cell r="F31">
            <v>0</v>
          </cell>
          <cell r="G31">
            <v>130</v>
          </cell>
          <cell r="H31">
            <v>3</v>
          </cell>
          <cell r="I31">
            <v>0</v>
          </cell>
          <cell r="J31">
            <v>0</v>
          </cell>
          <cell r="K31">
            <v>0</v>
          </cell>
          <cell r="L31">
            <v>133</v>
          </cell>
          <cell r="M31">
            <v>415</v>
          </cell>
          <cell r="N31">
            <v>34517.790999999997</v>
          </cell>
          <cell r="O31" t="str">
            <v/>
          </cell>
        </row>
        <row r="32">
          <cell r="A32" t="str">
            <v>FRN0.75C1E-7E</v>
          </cell>
          <cell r="B32">
            <v>0</v>
          </cell>
          <cell r="C32">
            <v>0</v>
          </cell>
          <cell r="D32">
            <v>93</v>
          </cell>
          <cell r="E32">
            <v>93</v>
          </cell>
          <cell r="F32">
            <v>0</v>
          </cell>
          <cell r="G32">
            <v>93</v>
          </cell>
          <cell r="H32">
            <v>100</v>
          </cell>
          <cell r="I32">
            <v>0</v>
          </cell>
          <cell r="J32">
            <v>100</v>
          </cell>
          <cell r="K32">
            <v>0</v>
          </cell>
          <cell r="L32">
            <v>193</v>
          </cell>
          <cell r="M32">
            <v>533</v>
          </cell>
          <cell r="N32">
            <v>49598.101799999997</v>
          </cell>
          <cell r="O32" t="str">
            <v/>
          </cell>
        </row>
        <row r="33">
          <cell r="A33" t="str">
            <v>FRN1.5C1E-7E</v>
          </cell>
          <cell r="B33">
            <v>0</v>
          </cell>
          <cell r="C33">
            <v>0</v>
          </cell>
          <cell r="D33">
            <v>55</v>
          </cell>
          <cell r="E33">
            <v>55</v>
          </cell>
          <cell r="F33">
            <v>0</v>
          </cell>
          <cell r="G33">
            <v>55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55</v>
          </cell>
          <cell r="M33">
            <v>21</v>
          </cell>
          <cell r="N33">
            <v>2181.8957999999998</v>
          </cell>
          <cell r="O33" t="str">
            <v/>
          </cell>
        </row>
        <row r="34">
          <cell r="A34" t="str">
            <v>FRN2.2C1E-7E</v>
          </cell>
          <cell r="B34">
            <v>0</v>
          </cell>
          <cell r="C34">
            <v>0</v>
          </cell>
          <cell r="D34">
            <v>25</v>
          </cell>
          <cell r="E34">
            <v>25</v>
          </cell>
          <cell r="F34">
            <v>0</v>
          </cell>
          <cell r="G34">
            <v>25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25</v>
          </cell>
          <cell r="M34">
            <v>177</v>
          </cell>
          <cell r="N34">
            <v>20754.9846</v>
          </cell>
          <cell r="O34" t="str">
            <v/>
          </cell>
        </row>
        <row r="35">
          <cell r="A35" t="str">
            <v>FRN0.4C1E-4E</v>
          </cell>
          <cell r="B35">
            <v>0</v>
          </cell>
          <cell r="C35">
            <v>0</v>
          </cell>
          <cell r="D35">
            <v>7</v>
          </cell>
          <cell r="E35">
            <v>7</v>
          </cell>
          <cell r="F35">
            <v>0</v>
          </cell>
          <cell r="G35">
            <v>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7</v>
          </cell>
          <cell r="M35">
            <v>89</v>
          </cell>
          <cell r="N35">
            <v>11137.931700000001</v>
          </cell>
          <cell r="O35">
            <v>1126.3077000000012</v>
          </cell>
        </row>
        <row r="36">
          <cell r="A36" t="str">
            <v>FRN0.75C1E-4E</v>
          </cell>
          <cell r="B36">
            <v>0</v>
          </cell>
          <cell r="C36">
            <v>0</v>
          </cell>
          <cell r="D36">
            <v>25</v>
          </cell>
          <cell r="E36">
            <v>25</v>
          </cell>
          <cell r="F36">
            <v>0</v>
          </cell>
          <cell r="G36">
            <v>25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25</v>
          </cell>
          <cell r="M36">
            <v>44</v>
          </cell>
          <cell r="N36">
            <v>6039.1232</v>
          </cell>
          <cell r="O36" t="str">
            <v/>
          </cell>
        </row>
        <row r="37">
          <cell r="A37" t="str">
            <v>FRN1.5C1E-4E</v>
          </cell>
          <cell r="B37">
            <v>0</v>
          </cell>
          <cell r="C37">
            <v>0</v>
          </cell>
          <cell r="D37">
            <v>30</v>
          </cell>
          <cell r="E37">
            <v>30</v>
          </cell>
          <cell r="F37">
            <v>0</v>
          </cell>
          <cell r="G37">
            <v>30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30</v>
          </cell>
          <cell r="M37">
            <v>63</v>
          </cell>
          <cell r="N37">
            <v>10126.594799999999</v>
          </cell>
          <cell r="O37" t="str">
            <v/>
          </cell>
        </row>
        <row r="38">
          <cell r="A38" t="str">
            <v>FRN2.2C1E-4E</v>
          </cell>
          <cell r="B38">
            <v>0</v>
          </cell>
          <cell r="C38">
            <v>0</v>
          </cell>
          <cell r="D38">
            <v>54</v>
          </cell>
          <cell r="E38">
            <v>54</v>
          </cell>
          <cell r="F38">
            <v>0</v>
          </cell>
          <cell r="G38">
            <v>54</v>
          </cell>
          <cell r="H38">
            <v>108</v>
          </cell>
          <cell r="I38">
            <v>0</v>
          </cell>
          <cell r="J38">
            <v>108</v>
          </cell>
          <cell r="K38">
            <v>0</v>
          </cell>
          <cell r="L38">
            <v>162</v>
          </cell>
          <cell r="M38">
            <v>-162</v>
          </cell>
          <cell r="N38">
            <v>0</v>
          </cell>
          <cell r="O38" t="str">
            <v/>
          </cell>
        </row>
        <row r="39">
          <cell r="A39" t="str">
            <v>FRN4.0C1E-4E</v>
          </cell>
          <cell r="B39">
            <v>5</v>
          </cell>
          <cell r="C39">
            <v>0</v>
          </cell>
          <cell r="D39">
            <v>46</v>
          </cell>
          <cell r="E39">
            <v>46</v>
          </cell>
          <cell r="F39">
            <v>0</v>
          </cell>
          <cell r="G39">
            <v>41</v>
          </cell>
          <cell r="H39">
            <v>5</v>
          </cell>
          <cell r="I39">
            <v>0</v>
          </cell>
          <cell r="J39">
            <v>0</v>
          </cell>
          <cell r="K39">
            <v>0</v>
          </cell>
          <cell r="L39">
            <v>46</v>
          </cell>
          <cell r="M39">
            <v>48</v>
          </cell>
          <cell r="N39">
            <v>11155.896000000001</v>
          </cell>
          <cell r="O39" t="str">
            <v/>
          </cell>
        </row>
        <row r="40">
          <cell r="A40" t="str">
            <v>FRN0.1C1S-6J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/>
          </cell>
        </row>
        <row r="41">
          <cell r="A41" t="str">
            <v>FRN0.2C1S-6J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/>
          </cell>
        </row>
        <row r="42">
          <cell r="A42" t="str">
            <v>FRN0.4C1S-6J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</v>
          </cell>
          <cell r="N42">
            <v>89.43</v>
          </cell>
          <cell r="O42" t="str">
            <v/>
          </cell>
        </row>
        <row r="43">
          <cell r="A43" t="str">
            <v>FRN0.75C1S-6J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</v>
          </cell>
          <cell r="N43">
            <v>103.26</v>
          </cell>
          <cell r="O43">
            <v>103.26</v>
          </cell>
        </row>
        <row r="44">
          <cell r="A44" t="str">
            <v>FRN1.5C1S-2E21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/>
          </cell>
        </row>
        <row r="45">
          <cell r="A45" t="str">
            <v>FRN2.2C1S-2E21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/>
          </cell>
        </row>
        <row r="46">
          <cell r="A46" t="str">
            <v>FRN3.7C1S-2E21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/>
          </cell>
        </row>
        <row r="47">
          <cell r="A47" t="str">
            <v>FRN1.5C1S-4E21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/>
          </cell>
        </row>
        <row r="48">
          <cell r="A48" t="str">
            <v>FRN2.2C1S-4E21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/>
          </cell>
        </row>
        <row r="49">
          <cell r="A49" t="str">
            <v>FRN4.0C1S-4E21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/>
          </cell>
        </row>
        <row r="50">
          <cell r="A50" t="str">
            <v>FRN0.75C1S-7WB</v>
          </cell>
          <cell r="B50">
            <v>0</v>
          </cell>
          <cell r="C50">
            <v>0</v>
          </cell>
          <cell r="D50">
            <v>550</v>
          </cell>
          <cell r="E50">
            <v>550</v>
          </cell>
          <cell r="F50">
            <v>0</v>
          </cell>
          <cell r="G50">
            <v>550</v>
          </cell>
          <cell r="H50">
            <v>2587</v>
          </cell>
          <cell r="I50">
            <v>0</v>
          </cell>
          <cell r="J50">
            <v>2587</v>
          </cell>
          <cell r="K50">
            <v>0</v>
          </cell>
          <cell r="L50">
            <v>3137</v>
          </cell>
          <cell r="M50">
            <v>-3032</v>
          </cell>
          <cell r="N50">
            <v>0</v>
          </cell>
          <cell r="O50" t="str">
            <v/>
          </cell>
        </row>
        <row r="51">
          <cell r="A51" t="str">
            <v>FRN2.2C1S-7QC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66</v>
          </cell>
          <cell r="N51">
            <v>7566.2070000000003</v>
          </cell>
          <cell r="O51" t="str">
            <v/>
          </cell>
        </row>
        <row r="52">
          <cell r="A52" t="str">
            <v>FRN0.75C1S-4QC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/>
          </cell>
        </row>
        <row r="53">
          <cell r="A53" t="str">
            <v>FRN1.5C1S-4QC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/>
          </cell>
        </row>
        <row r="54">
          <cell r="A54" t="str">
            <v>FRN4.0C1S-4QC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/>
          </cell>
        </row>
        <row r="55">
          <cell r="A55" t="str">
            <v>FRN0.1E1S-7E</v>
          </cell>
          <cell r="B55">
            <v>0</v>
          </cell>
          <cell r="C55">
            <v>0</v>
          </cell>
          <cell r="D55">
            <v>1</v>
          </cell>
          <cell r="E55">
            <v>1</v>
          </cell>
          <cell r="F55">
            <v>0</v>
          </cell>
          <cell r="G55">
            <v>1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16</v>
          </cell>
          <cell r="N55">
            <v>1323.2</v>
          </cell>
          <cell r="O55">
            <v>496.2</v>
          </cell>
        </row>
        <row r="56">
          <cell r="A56" t="str">
            <v>FRN0.2E1S-7E</v>
          </cell>
          <cell r="B56">
            <v>0</v>
          </cell>
          <cell r="C56">
            <v>0</v>
          </cell>
          <cell r="D56">
            <v>11</v>
          </cell>
          <cell r="E56">
            <v>11</v>
          </cell>
          <cell r="F56">
            <v>0</v>
          </cell>
          <cell r="G56">
            <v>11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11</v>
          </cell>
          <cell r="M56">
            <v>38</v>
          </cell>
          <cell r="N56">
            <v>3162.9870000000001</v>
          </cell>
          <cell r="O56" t="str">
            <v/>
          </cell>
        </row>
        <row r="57">
          <cell r="A57" t="str">
            <v>FRN0.4E1S-7E</v>
          </cell>
          <cell r="B57">
            <v>0</v>
          </cell>
          <cell r="C57">
            <v>0</v>
          </cell>
          <cell r="D57">
            <v>36</v>
          </cell>
          <cell r="E57">
            <v>36</v>
          </cell>
          <cell r="F57">
            <v>0</v>
          </cell>
          <cell r="G57">
            <v>36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36</v>
          </cell>
          <cell r="M57">
            <v>264</v>
          </cell>
          <cell r="N57">
            <v>23898.995999999999</v>
          </cell>
          <cell r="O57" t="str">
            <v/>
          </cell>
        </row>
        <row r="58">
          <cell r="A58" t="str">
            <v>FRN0.75E1S-7E</v>
          </cell>
          <cell r="B58">
            <v>10</v>
          </cell>
          <cell r="C58">
            <v>0</v>
          </cell>
          <cell r="D58">
            <v>79</v>
          </cell>
          <cell r="E58">
            <v>79</v>
          </cell>
          <cell r="F58">
            <v>0</v>
          </cell>
          <cell r="G58">
            <v>69</v>
          </cell>
          <cell r="H58">
            <v>100</v>
          </cell>
          <cell r="I58">
            <v>0</v>
          </cell>
          <cell r="J58">
            <v>90</v>
          </cell>
          <cell r="K58">
            <v>0</v>
          </cell>
          <cell r="L58">
            <v>169</v>
          </cell>
          <cell r="M58">
            <v>521</v>
          </cell>
          <cell r="N58">
            <v>49123.266500000005</v>
          </cell>
          <cell r="O58" t="str">
            <v/>
          </cell>
        </row>
        <row r="59">
          <cell r="A59" t="str">
            <v>FRN1.5E1S-7E</v>
          </cell>
          <cell r="B59">
            <v>17</v>
          </cell>
          <cell r="C59">
            <v>0</v>
          </cell>
          <cell r="D59">
            <v>46</v>
          </cell>
          <cell r="E59">
            <v>46</v>
          </cell>
          <cell r="F59">
            <v>0</v>
          </cell>
          <cell r="G59">
            <v>29</v>
          </cell>
          <cell r="H59">
            <v>23</v>
          </cell>
          <cell r="I59">
            <v>0</v>
          </cell>
          <cell r="J59">
            <v>6</v>
          </cell>
          <cell r="K59">
            <v>0</v>
          </cell>
          <cell r="L59">
            <v>52</v>
          </cell>
          <cell r="M59">
            <v>374</v>
          </cell>
          <cell r="N59">
            <v>41419.340599999996</v>
          </cell>
          <cell r="O59" t="str">
            <v/>
          </cell>
        </row>
        <row r="60">
          <cell r="A60" t="str">
            <v>FRN2.2E1S-7E</v>
          </cell>
          <cell r="B60">
            <v>10</v>
          </cell>
          <cell r="C60">
            <v>0</v>
          </cell>
          <cell r="D60">
            <v>33</v>
          </cell>
          <cell r="E60">
            <v>33</v>
          </cell>
          <cell r="F60">
            <v>0</v>
          </cell>
          <cell r="G60">
            <v>23</v>
          </cell>
          <cell r="H60">
            <v>19</v>
          </cell>
          <cell r="I60">
            <v>0</v>
          </cell>
          <cell r="J60">
            <v>9</v>
          </cell>
          <cell r="K60">
            <v>0</v>
          </cell>
          <cell r="L60">
            <v>42</v>
          </cell>
          <cell r="M60">
            <v>172</v>
          </cell>
          <cell r="N60">
            <v>22836.9388</v>
          </cell>
          <cell r="O60" t="str">
            <v/>
          </cell>
        </row>
        <row r="61">
          <cell r="A61" t="str">
            <v>FRN0.4E1S-4E</v>
          </cell>
          <cell r="B61">
            <v>0</v>
          </cell>
          <cell r="C61">
            <v>0</v>
          </cell>
          <cell r="D61">
            <v>14</v>
          </cell>
          <cell r="E61">
            <v>14</v>
          </cell>
          <cell r="F61">
            <v>0</v>
          </cell>
          <cell r="G61">
            <v>14</v>
          </cell>
          <cell r="H61">
            <v>2</v>
          </cell>
          <cell r="I61">
            <v>0</v>
          </cell>
          <cell r="J61">
            <v>2</v>
          </cell>
          <cell r="K61">
            <v>0</v>
          </cell>
          <cell r="L61">
            <v>16</v>
          </cell>
          <cell r="M61">
            <v>323</v>
          </cell>
          <cell r="N61">
            <v>39285.036500000002</v>
          </cell>
          <cell r="O61">
            <v>18608.701500000003</v>
          </cell>
        </row>
        <row r="62">
          <cell r="A62" t="str">
            <v>FRN0.75E1S-4E</v>
          </cell>
          <cell r="B62">
            <v>1</v>
          </cell>
          <cell r="C62">
            <v>0</v>
          </cell>
          <cell r="D62">
            <v>29</v>
          </cell>
          <cell r="E62">
            <v>29</v>
          </cell>
          <cell r="F62">
            <v>0</v>
          </cell>
          <cell r="G62">
            <v>28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29</v>
          </cell>
          <cell r="M62">
            <v>619</v>
          </cell>
          <cell r="N62">
            <v>82068.938900000008</v>
          </cell>
          <cell r="O62">
            <v>39642.346900000004</v>
          </cell>
        </row>
        <row r="63">
          <cell r="A63" t="str">
            <v>FRN1.5E1S-4E</v>
          </cell>
          <cell r="B63">
            <v>10</v>
          </cell>
          <cell r="C63">
            <v>0</v>
          </cell>
          <cell r="D63">
            <v>39</v>
          </cell>
          <cell r="E63">
            <v>39</v>
          </cell>
          <cell r="F63">
            <v>0</v>
          </cell>
          <cell r="G63">
            <v>29</v>
          </cell>
          <cell r="H63">
            <v>10</v>
          </cell>
          <cell r="I63">
            <v>0</v>
          </cell>
          <cell r="J63">
            <v>0</v>
          </cell>
          <cell r="K63">
            <v>0</v>
          </cell>
          <cell r="L63">
            <v>39</v>
          </cell>
          <cell r="M63">
            <v>595</v>
          </cell>
          <cell r="N63">
            <v>91957.071500000005</v>
          </cell>
          <cell r="O63">
            <v>22409.7065</v>
          </cell>
        </row>
        <row r="64">
          <cell r="A64" t="str">
            <v>FRN2.2E1S-4E</v>
          </cell>
          <cell r="B64">
            <v>66</v>
          </cell>
          <cell r="C64">
            <v>0</v>
          </cell>
          <cell r="D64">
            <v>81</v>
          </cell>
          <cell r="E64">
            <v>81</v>
          </cell>
          <cell r="F64">
            <v>0</v>
          </cell>
          <cell r="G64">
            <v>15</v>
          </cell>
          <cell r="H64">
            <v>69</v>
          </cell>
          <cell r="I64">
            <v>0</v>
          </cell>
          <cell r="J64">
            <v>3</v>
          </cell>
          <cell r="K64">
            <v>0</v>
          </cell>
          <cell r="L64">
            <v>84</v>
          </cell>
          <cell r="M64">
            <v>480</v>
          </cell>
          <cell r="N64">
            <v>84351.984000000011</v>
          </cell>
          <cell r="O64" t="str">
            <v/>
          </cell>
        </row>
        <row r="65">
          <cell r="A65" t="str">
            <v>FRN4.0E1S-4E</v>
          </cell>
          <cell r="B65">
            <v>10</v>
          </cell>
          <cell r="C65">
            <v>0</v>
          </cell>
          <cell r="D65">
            <v>35</v>
          </cell>
          <cell r="E65">
            <v>35</v>
          </cell>
          <cell r="F65">
            <v>0</v>
          </cell>
          <cell r="G65">
            <v>25</v>
          </cell>
          <cell r="H65">
            <v>12</v>
          </cell>
          <cell r="I65">
            <v>0</v>
          </cell>
          <cell r="J65">
            <v>2</v>
          </cell>
          <cell r="K65">
            <v>0</v>
          </cell>
          <cell r="L65">
            <v>37</v>
          </cell>
          <cell r="M65">
            <v>363</v>
          </cell>
          <cell r="N65">
            <v>87874.785900000003</v>
          </cell>
          <cell r="O65" t="str">
            <v/>
          </cell>
        </row>
        <row r="66">
          <cell r="A66" t="str">
            <v>FRN5.5E1S-4E</v>
          </cell>
          <cell r="B66">
            <v>16</v>
          </cell>
          <cell r="C66">
            <v>0</v>
          </cell>
          <cell r="D66">
            <v>29</v>
          </cell>
          <cell r="E66">
            <v>29</v>
          </cell>
          <cell r="F66">
            <v>0</v>
          </cell>
          <cell r="G66">
            <v>13</v>
          </cell>
          <cell r="H66">
            <v>20</v>
          </cell>
          <cell r="I66">
            <v>0</v>
          </cell>
          <cell r="J66">
            <v>4</v>
          </cell>
          <cell r="K66">
            <v>0</v>
          </cell>
          <cell r="L66">
            <v>33</v>
          </cell>
          <cell r="M66">
            <v>421</v>
          </cell>
          <cell r="N66">
            <v>122536.1758</v>
          </cell>
          <cell r="O66">
            <v>35218.235799999995</v>
          </cell>
        </row>
        <row r="67">
          <cell r="A67" t="str">
            <v>FRN7.5E1S-4E</v>
          </cell>
          <cell r="B67">
            <v>0</v>
          </cell>
          <cell r="C67">
            <v>0</v>
          </cell>
          <cell r="D67">
            <v>30</v>
          </cell>
          <cell r="E67">
            <v>30</v>
          </cell>
          <cell r="F67">
            <v>0</v>
          </cell>
          <cell r="G67">
            <v>30</v>
          </cell>
          <cell r="H67">
            <v>6</v>
          </cell>
          <cell r="I67">
            <v>0</v>
          </cell>
          <cell r="J67">
            <v>6</v>
          </cell>
          <cell r="K67">
            <v>0</v>
          </cell>
          <cell r="L67">
            <v>36</v>
          </cell>
          <cell r="M67">
            <v>429</v>
          </cell>
          <cell r="N67">
            <v>132813.33779999998</v>
          </cell>
          <cell r="O67">
            <v>27553.349799999982</v>
          </cell>
        </row>
        <row r="68">
          <cell r="A68" t="str">
            <v>FRN11E1S-4E</v>
          </cell>
          <cell r="B68">
            <v>40</v>
          </cell>
          <cell r="C68">
            <v>0</v>
          </cell>
          <cell r="D68">
            <v>35</v>
          </cell>
          <cell r="E68">
            <v>40</v>
          </cell>
          <cell r="F68">
            <v>0</v>
          </cell>
          <cell r="G68">
            <v>0</v>
          </cell>
          <cell r="H68">
            <v>43</v>
          </cell>
          <cell r="I68">
            <v>0</v>
          </cell>
          <cell r="J68">
            <v>3</v>
          </cell>
          <cell r="K68">
            <v>0</v>
          </cell>
          <cell r="L68">
            <v>43</v>
          </cell>
          <cell r="M68">
            <v>488</v>
          </cell>
          <cell r="N68">
            <v>173257.66560000001</v>
          </cell>
          <cell r="O68">
            <v>41894.271600000007</v>
          </cell>
        </row>
        <row r="69">
          <cell r="A69" t="str">
            <v>FRN15E1S-4E</v>
          </cell>
          <cell r="B69">
            <v>0</v>
          </cell>
          <cell r="C69">
            <v>0</v>
          </cell>
          <cell r="D69">
            <v>14</v>
          </cell>
          <cell r="E69">
            <v>14</v>
          </cell>
          <cell r="F69">
            <v>0</v>
          </cell>
          <cell r="G69">
            <v>14</v>
          </cell>
          <cell r="H69">
            <v>4</v>
          </cell>
          <cell r="I69">
            <v>0</v>
          </cell>
          <cell r="J69">
            <v>4</v>
          </cell>
          <cell r="K69">
            <v>0</v>
          </cell>
          <cell r="L69">
            <v>18</v>
          </cell>
          <cell r="M69">
            <v>106</v>
          </cell>
          <cell r="N69">
            <v>53537.621400000004</v>
          </cell>
          <cell r="O69" t="str">
            <v/>
          </cell>
        </row>
        <row r="70">
          <cell r="A70" t="str">
            <v>FRN0.4E1S-4E12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</row>
        <row r="71">
          <cell r="A71" t="str">
            <v>FRN0.75E1S-4E12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</row>
        <row r="72">
          <cell r="A72" t="str">
            <v>FRN1.5E1S-4E12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</row>
        <row r="73">
          <cell r="A73" t="str">
            <v>FRN2.2E1S-4E12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</row>
        <row r="74">
          <cell r="A74" t="str">
            <v>FRN4.0E1S-4E12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</row>
        <row r="75">
          <cell r="A75" t="str">
            <v>FRN5.5E1S-4E12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</row>
        <row r="76">
          <cell r="A76" t="str">
            <v>FRN7.5E1S-4E12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</row>
        <row r="77">
          <cell r="A77" t="str">
            <v>FRN11E1S-4E12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</row>
        <row r="78">
          <cell r="A78" t="str">
            <v>FRN15E1S-4E12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</row>
        <row r="79">
          <cell r="A79" t="str">
            <v>FRN0.1E1S-2J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</row>
        <row r="80">
          <cell r="A80" t="str">
            <v>FRN0.2E1S-2J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</row>
        <row r="81">
          <cell r="A81" t="str">
            <v>FRN0.4E1S-2J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</v>
          </cell>
          <cell r="N81">
            <v>176.1224</v>
          </cell>
          <cell r="O81">
            <v>176.1224</v>
          </cell>
        </row>
        <row r="82">
          <cell r="A82" t="str">
            <v>FRN0.75E1S-2J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</row>
        <row r="83">
          <cell r="A83" t="str">
            <v>FRN1.5E1S-2J</v>
          </cell>
          <cell r="B83">
            <v>0</v>
          </cell>
          <cell r="C83">
            <v>0</v>
          </cell>
          <cell r="D83">
            <v>1</v>
          </cell>
          <cell r="E83">
            <v>1</v>
          </cell>
          <cell r="F83">
            <v>0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28</v>
          </cell>
          <cell r="N83">
            <v>3681.72</v>
          </cell>
          <cell r="O83">
            <v>2366.8200000000002</v>
          </cell>
        </row>
        <row r="84">
          <cell r="A84" t="str">
            <v>FRN2.2E1S-2J</v>
          </cell>
          <cell r="B84">
            <v>50</v>
          </cell>
          <cell r="C84">
            <v>0</v>
          </cell>
          <cell r="D84">
            <v>58</v>
          </cell>
          <cell r="E84">
            <v>58</v>
          </cell>
          <cell r="F84">
            <v>0</v>
          </cell>
          <cell r="G84">
            <v>8</v>
          </cell>
          <cell r="H84">
            <v>50</v>
          </cell>
          <cell r="I84">
            <v>0</v>
          </cell>
          <cell r="J84">
            <v>0</v>
          </cell>
          <cell r="K84">
            <v>0</v>
          </cell>
          <cell r="L84">
            <v>58</v>
          </cell>
          <cell r="M84">
            <v>243</v>
          </cell>
          <cell r="N84">
            <v>35451.269999999997</v>
          </cell>
          <cell r="O84" t="str">
            <v/>
          </cell>
        </row>
        <row r="85">
          <cell r="A85" t="str">
            <v>FRN3.7E1S-2J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45</v>
          </cell>
          <cell r="N85">
            <v>8623.7819999999992</v>
          </cell>
          <cell r="O85" t="str">
            <v/>
          </cell>
        </row>
        <row r="86">
          <cell r="A86" t="str">
            <v>FRN5.5E1S-2J</v>
          </cell>
          <cell r="B86">
            <v>8</v>
          </cell>
          <cell r="C86">
            <v>0</v>
          </cell>
          <cell r="D86">
            <v>11</v>
          </cell>
          <cell r="E86">
            <v>11</v>
          </cell>
          <cell r="F86">
            <v>0</v>
          </cell>
          <cell r="G86">
            <v>3</v>
          </cell>
          <cell r="H86">
            <v>8</v>
          </cell>
          <cell r="I86">
            <v>0</v>
          </cell>
          <cell r="J86">
            <v>0</v>
          </cell>
          <cell r="K86">
            <v>0</v>
          </cell>
          <cell r="L86">
            <v>11</v>
          </cell>
          <cell r="M86">
            <v>55</v>
          </cell>
          <cell r="N86">
            <v>15185.599000000002</v>
          </cell>
          <cell r="O86" t="str">
            <v/>
          </cell>
        </row>
        <row r="87">
          <cell r="A87" t="str">
            <v>FRN7.5E1S-2J</v>
          </cell>
          <cell r="B87">
            <v>0</v>
          </cell>
          <cell r="C87">
            <v>0</v>
          </cell>
          <cell r="D87">
            <v>1</v>
          </cell>
          <cell r="E87">
            <v>1</v>
          </cell>
          <cell r="F87">
            <v>0</v>
          </cell>
          <cell r="G87">
            <v>1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21</v>
          </cell>
          <cell r="N87">
            <v>6428.5892999999996</v>
          </cell>
          <cell r="O87">
            <v>3367.3562999999999</v>
          </cell>
        </row>
        <row r="88">
          <cell r="A88" t="str">
            <v>FRN11E1S-2J</v>
          </cell>
          <cell r="B88">
            <v>0</v>
          </cell>
          <cell r="C88">
            <v>0</v>
          </cell>
          <cell r="D88">
            <v>5</v>
          </cell>
          <cell r="E88">
            <v>5</v>
          </cell>
          <cell r="F88">
            <v>0</v>
          </cell>
          <cell r="G88">
            <v>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5</v>
          </cell>
          <cell r="M88">
            <v>15</v>
          </cell>
          <cell r="N88">
            <v>4674.2024999999994</v>
          </cell>
          <cell r="O88" t="str">
            <v/>
          </cell>
        </row>
        <row r="89">
          <cell r="A89" t="str">
            <v>FRN15E1S-2J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4</v>
          </cell>
          <cell r="N89">
            <v>2050.56</v>
          </cell>
          <cell r="O89">
            <v>2050.56</v>
          </cell>
        </row>
        <row r="90">
          <cell r="A90" t="str">
            <v>FRN0.1E1E-7E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</row>
        <row r="91">
          <cell r="A91" t="str">
            <v>FRN0.2E1E-7E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</row>
        <row r="92">
          <cell r="A92" t="str">
            <v>FRN0.4E1E-7E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</row>
        <row r="93">
          <cell r="A93" t="str">
            <v>FRN0.75E1E-7E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238.2</v>
          </cell>
          <cell r="O93">
            <v>238.2</v>
          </cell>
        </row>
        <row r="94">
          <cell r="A94" t="str">
            <v>FRN1.5E1E-7E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303.86660000000001</v>
          </cell>
          <cell r="O94" t="str">
            <v/>
          </cell>
        </row>
        <row r="95">
          <cell r="A95" t="str">
            <v>FRN2.2E1E-7E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</row>
        <row r="96">
          <cell r="A96" t="str">
            <v>FRN0.4E1E-4E</v>
          </cell>
          <cell r="B96">
            <v>0</v>
          </cell>
          <cell r="C96">
            <v>0</v>
          </cell>
          <cell r="D96">
            <v>3</v>
          </cell>
          <cell r="E96">
            <v>3</v>
          </cell>
          <cell r="F96">
            <v>0</v>
          </cell>
          <cell r="G96">
            <v>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3</v>
          </cell>
          <cell r="M96">
            <v>103</v>
          </cell>
          <cell r="N96">
            <v>15220.155499999999</v>
          </cell>
          <cell r="O96">
            <v>9309.4154999999992</v>
          </cell>
        </row>
        <row r="97">
          <cell r="A97" t="str">
            <v>FRN0.75E1E-4E</v>
          </cell>
          <cell r="B97">
            <v>0</v>
          </cell>
          <cell r="C97">
            <v>0</v>
          </cell>
          <cell r="D97">
            <v>5</v>
          </cell>
          <cell r="E97">
            <v>5</v>
          </cell>
          <cell r="F97">
            <v>0</v>
          </cell>
          <cell r="G97">
            <v>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5</v>
          </cell>
          <cell r="M97">
            <v>137</v>
          </cell>
          <cell r="N97">
            <v>21876.803899999999</v>
          </cell>
          <cell r="O97">
            <v>10698.874899999999</v>
          </cell>
        </row>
        <row r="98">
          <cell r="A98" t="str">
            <v>FRN1.5E1E-4E</v>
          </cell>
          <cell r="B98">
            <v>0</v>
          </cell>
          <cell r="C98">
            <v>0</v>
          </cell>
          <cell r="D98">
            <v>12</v>
          </cell>
          <cell r="E98">
            <v>12</v>
          </cell>
          <cell r="F98">
            <v>0</v>
          </cell>
          <cell r="G98">
            <v>12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12</v>
          </cell>
          <cell r="M98">
            <v>150</v>
          </cell>
          <cell r="N98">
            <v>26779.574999999997</v>
          </cell>
          <cell r="O98" t="str">
            <v/>
          </cell>
        </row>
        <row r="99">
          <cell r="A99" t="str">
            <v>FRN2.2E1E-4E</v>
          </cell>
          <cell r="B99">
            <v>0</v>
          </cell>
          <cell r="C99">
            <v>0</v>
          </cell>
          <cell r="D99">
            <v>4</v>
          </cell>
          <cell r="E99">
            <v>4</v>
          </cell>
          <cell r="F99">
            <v>0</v>
          </cell>
          <cell r="G99">
            <v>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4</v>
          </cell>
          <cell r="M99">
            <v>189</v>
          </cell>
          <cell r="N99">
            <v>36105.161399999997</v>
          </cell>
          <cell r="O99">
            <v>26553.531399999996</v>
          </cell>
        </row>
        <row r="100">
          <cell r="A100" t="str">
            <v>FRN4.0E1E-4E</v>
          </cell>
          <cell r="B100">
            <v>0</v>
          </cell>
          <cell r="C100">
            <v>0</v>
          </cell>
          <cell r="D100">
            <v>19</v>
          </cell>
          <cell r="E100">
            <v>19</v>
          </cell>
          <cell r="F100">
            <v>0</v>
          </cell>
          <cell r="G100">
            <v>19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19</v>
          </cell>
          <cell r="M100">
            <v>66</v>
          </cell>
          <cell r="N100">
            <v>15819.7446</v>
          </cell>
          <cell r="O100" t="str">
            <v/>
          </cell>
        </row>
        <row r="101">
          <cell r="A101" t="str">
            <v>FRN5.5E1E-4E</v>
          </cell>
          <cell r="B101">
            <v>2</v>
          </cell>
          <cell r="C101">
            <v>0</v>
          </cell>
          <cell r="D101">
            <v>3</v>
          </cell>
          <cell r="E101">
            <v>3</v>
          </cell>
          <cell r="F101">
            <v>0</v>
          </cell>
          <cell r="G101">
            <v>1</v>
          </cell>
          <cell r="H101">
            <v>2</v>
          </cell>
          <cell r="I101">
            <v>0</v>
          </cell>
          <cell r="J101">
            <v>0</v>
          </cell>
          <cell r="K101">
            <v>0</v>
          </cell>
          <cell r="L101">
            <v>3</v>
          </cell>
          <cell r="M101">
            <v>144</v>
          </cell>
          <cell r="N101">
            <v>43852.5936</v>
          </cell>
          <cell r="O101">
            <v>34716.636599999998</v>
          </cell>
        </row>
        <row r="102">
          <cell r="A102" t="str">
            <v>FRN7.5E1E-4E</v>
          </cell>
          <cell r="B102">
            <v>2</v>
          </cell>
          <cell r="C102">
            <v>0</v>
          </cell>
          <cell r="D102">
            <v>4</v>
          </cell>
          <cell r="E102">
            <v>4</v>
          </cell>
          <cell r="F102">
            <v>0</v>
          </cell>
          <cell r="G102">
            <v>2</v>
          </cell>
          <cell r="H102">
            <v>2</v>
          </cell>
          <cell r="I102">
            <v>0</v>
          </cell>
          <cell r="J102">
            <v>0</v>
          </cell>
          <cell r="K102">
            <v>0</v>
          </cell>
          <cell r="L102">
            <v>4</v>
          </cell>
          <cell r="M102">
            <v>168</v>
          </cell>
          <cell r="N102">
            <v>54302.22</v>
          </cell>
          <cell r="O102">
            <v>38140.845000000001</v>
          </cell>
        </row>
        <row r="103">
          <cell r="A103" t="str">
            <v>FRN11E1E-4E</v>
          </cell>
          <cell r="B103">
            <v>2</v>
          </cell>
          <cell r="C103">
            <v>0</v>
          </cell>
          <cell r="D103">
            <v>2</v>
          </cell>
          <cell r="E103">
            <v>2</v>
          </cell>
          <cell r="F103">
            <v>0</v>
          </cell>
          <cell r="G103">
            <v>0</v>
          </cell>
          <cell r="H103">
            <v>8</v>
          </cell>
          <cell r="I103">
            <v>0</v>
          </cell>
          <cell r="J103">
            <v>6</v>
          </cell>
          <cell r="K103">
            <v>0</v>
          </cell>
          <cell r="L103">
            <v>8</v>
          </cell>
          <cell r="M103">
            <v>88</v>
          </cell>
          <cell r="N103">
            <v>34865.599999999999</v>
          </cell>
          <cell r="O103">
            <v>22979.599999999999</v>
          </cell>
        </row>
        <row r="104">
          <cell r="A104" t="str">
            <v>FRN15E1E-4E</v>
          </cell>
          <cell r="B104">
            <v>0</v>
          </cell>
          <cell r="C104">
            <v>0</v>
          </cell>
          <cell r="D104">
            <v>1</v>
          </cell>
          <cell r="E104">
            <v>1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</v>
          </cell>
          <cell r="M104">
            <v>60</v>
          </cell>
          <cell r="N104">
            <v>31840.152000000002</v>
          </cell>
          <cell r="O104">
            <v>26533.46</v>
          </cell>
        </row>
        <row r="105">
          <cell r="A105" t="str">
            <v>FRN0.4E1E-2J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/>
          </cell>
        </row>
        <row r="106">
          <cell r="A106" t="str">
            <v>FRN0.75E1E-2J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/>
          </cell>
        </row>
        <row r="107">
          <cell r="A107" t="str">
            <v>FRN1.5E1E-2J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 t="str">
            <v/>
          </cell>
        </row>
        <row r="108">
          <cell r="A108" t="str">
            <v>FRN2.2E1E-2J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/>
          </cell>
        </row>
        <row r="109">
          <cell r="A109" t="str">
            <v>FRN3.7E1E-2J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 t="str">
            <v/>
          </cell>
        </row>
        <row r="110">
          <cell r="A110" t="str">
            <v>FRN5.5E1E-2J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 t="str">
            <v/>
          </cell>
        </row>
        <row r="111">
          <cell r="A111" t="str">
            <v>FRN7.5E1E-2J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 t="str">
            <v/>
          </cell>
        </row>
        <row r="112">
          <cell r="A112" t="str">
            <v>FRN11E1E-2J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/>
          </cell>
        </row>
        <row r="113">
          <cell r="A113" t="str">
            <v>FRN15E1E-2J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/>
          </cell>
        </row>
        <row r="114">
          <cell r="A114" t="str">
            <v>FRN0.1E1S-7ECN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/>
          </cell>
        </row>
        <row r="115">
          <cell r="A115" t="str">
            <v>FRN0.2E1S-7ECN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/>
          </cell>
        </row>
        <row r="116">
          <cell r="A116" t="str">
            <v>FRN0.4E1S-7ECN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</v>
          </cell>
          <cell r="N116">
            <v>5058</v>
          </cell>
          <cell r="O116">
            <v>5058</v>
          </cell>
        </row>
        <row r="117">
          <cell r="A117" t="str">
            <v>FRN0.75E1S-7ECN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48</v>
          </cell>
          <cell r="N117">
            <v>5101.8768</v>
          </cell>
          <cell r="O117">
            <v>5101.8768</v>
          </cell>
        </row>
        <row r="118">
          <cell r="A118" t="str">
            <v>FRN1.5E1S-7ECN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40</v>
          </cell>
          <cell r="N118">
            <v>4878</v>
          </cell>
          <cell r="O118">
            <v>4878</v>
          </cell>
        </row>
        <row r="119">
          <cell r="A119" t="str">
            <v>FRN2.2E1S-7ECN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30</v>
          </cell>
          <cell r="N119">
            <v>4252.5</v>
          </cell>
          <cell r="O119">
            <v>4252.5</v>
          </cell>
        </row>
        <row r="120">
          <cell r="A120" t="str">
            <v>FRN0.4E1S-4ECN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50</v>
          </cell>
          <cell r="N120">
            <v>6597</v>
          </cell>
          <cell r="O120">
            <v>6597</v>
          </cell>
        </row>
        <row r="121">
          <cell r="A121" t="str">
            <v>FRN0.75E1S-4ECN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47</v>
          </cell>
          <cell r="N121">
            <v>6806.07</v>
          </cell>
          <cell r="O121">
            <v>6806.07</v>
          </cell>
        </row>
        <row r="122">
          <cell r="A122" t="str">
            <v>FRN1.5E1S-4ECN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40</v>
          </cell>
          <cell r="N122">
            <v>6775.2</v>
          </cell>
          <cell r="O122">
            <v>6775.2</v>
          </cell>
        </row>
        <row r="123">
          <cell r="A123" t="str">
            <v>FRN2.2E1S-4ECN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30</v>
          </cell>
          <cell r="N123">
            <v>5799</v>
          </cell>
          <cell r="O123">
            <v>5799</v>
          </cell>
        </row>
        <row r="124">
          <cell r="A124" t="str">
            <v>FRN4.0E1S-4ECN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30</v>
          </cell>
          <cell r="N124">
            <v>7400.7</v>
          </cell>
          <cell r="O124">
            <v>7400.7</v>
          </cell>
        </row>
        <row r="125">
          <cell r="A125" t="str">
            <v>FRN5.5E1S-4ECN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20</v>
          </cell>
          <cell r="N125">
            <v>5674.8</v>
          </cell>
          <cell r="O125">
            <v>5674.8</v>
          </cell>
        </row>
        <row r="126">
          <cell r="A126" t="str">
            <v>FRN7.5E1S-4ECN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20</v>
          </cell>
          <cell r="N126">
            <v>6327</v>
          </cell>
          <cell r="O126">
            <v>6327</v>
          </cell>
        </row>
        <row r="127">
          <cell r="A127" t="str">
            <v>FRN11E1S-4ECN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20</v>
          </cell>
          <cell r="N127">
            <v>7205.4</v>
          </cell>
          <cell r="O127">
            <v>7205.4</v>
          </cell>
        </row>
        <row r="128">
          <cell r="A128" t="str">
            <v>FRN15E1S-4ECN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20</v>
          </cell>
          <cell r="N128">
            <v>9950.4</v>
          </cell>
          <cell r="O128">
            <v>9950.4</v>
          </cell>
        </row>
        <row r="129">
          <cell r="A129" t="str">
            <v>FRN0.4E1E-2LM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 t="str">
            <v/>
          </cell>
        </row>
        <row r="130">
          <cell r="A130" t="str">
            <v>FRN0.75E1E-2LM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 t="str">
            <v/>
          </cell>
        </row>
        <row r="131">
          <cell r="A131" t="str">
            <v>FRN1.5E1E-2LM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 t="str">
            <v/>
          </cell>
        </row>
        <row r="132">
          <cell r="A132" t="str">
            <v>FRN2.2E1E-2LM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 t="str">
            <v/>
          </cell>
        </row>
        <row r="133">
          <cell r="A133" t="str">
            <v>FRN3.7E1E-2LM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 t="str">
            <v/>
          </cell>
        </row>
        <row r="134">
          <cell r="A134" t="str">
            <v>FRN5.5E1E-2LM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 t="str">
            <v/>
          </cell>
        </row>
        <row r="135">
          <cell r="A135" t="str">
            <v>FRN7.5E1E-2LM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 t="str">
            <v/>
          </cell>
        </row>
        <row r="136">
          <cell r="A136" t="str">
            <v>FRN11E1E-2LM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 t="str">
            <v/>
          </cell>
        </row>
        <row r="137">
          <cell r="A137" t="str">
            <v>FRN15E1E-2LM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/>
          </cell>
        </row>
        <row r="138">
          <cell r="A138" t="str">
            <v>FRN0.1E1S-2LM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 t="str">
            <v/>
          </cell>
        </row>
        <row r="139">
          <cell r="A139" t="str">
            <v>FRN0.2E1S-2LM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 t="str">
            <v/>
          </cell>
        </row>
        <row r="140">
          <cell r="A140" t="str">
            <v>FRN0.4E1S-2LM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/>
          </cell>
        </row>
        <row r="141">
          <cell r="A141" t="str">
            <v>FRN0.75E1S-2LM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 t="str">
            <v/>
          </cell>
        </row>
        <row r="142">
          <cell r="A142" t="str">
            <v>FRN1.5E1S-2LM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 t="str">
            <v/>
          </cell>
        </row>
        <row r="143">
          <cell r="A143" t="str">
            <v>FRN2.2E1S-2LM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 t="str">
            <v/>
          </cell>
        </row>
        <row r="144">
          <cell r="A144" t="str">
            <v>FRN3.7E1S-2LM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 t="str">
            <v/>
          </cell>
        </row>
        <row r="145">
          <cell r="A145" t="str">
            <v>FRN5.5E1S-2LM</v>
          </cell>
          <cell r="B145">
            <v>10</v>
          </cell>
          <cell r="C145">
            <v>0</v>
          </cell>
          <cell r="D145">
            <v>2</v>
          </cell>
          <cell r="E145">
            <v>10</v>
          </cell>
          <cell r="F145">
            <v>0</v>
          </cell>
          <cell r="G145">
            <v>0</v>
          </cell>
          <cell r="H145">
            <v>25</v>
          </cell>
          <cell r="I145">
            <v>0</v>
          </cell>
          <cell r="J145">
            <v>15</v>
          </cell>
          <cell r="K145">
            <v>0</v>
          </cell>
          <cell r="L145">
            <v>25</v>
          </cell>
          <cell r="M145">
            <v>7</v>
          </cell>
          <cell r="N145">
            <v>2145.29</v>
          </cell>
          <cell r="O145" t="str">
            <v/>
          </cell>
        </row>
        <row r="146">
          <cell r="A146" t="str">
            <v>FRN7.5E1S-2LM</v>
          </cell>
          <cell r="B146">
            <v>5</v>
          </cell>
          <cell r="C146">
            <v>0</v>
          </cell>
          <cell r="D146">
            <v>2</v>
          </cell>
          <cell r="E146">
            <v>5</v>
          </cell>
          <cell r="F146">
            <v>0</v>
          </cell>
          <cell r="G146">
            <v>0</v>
          </cell>
          <cell r="H146">
            <v>25</v>
          </cell>
          <cell r="I146">
            <v>0</v>
          </cell>
          <cell r="J146">
            <v>20</v>
          </cell>
          <cell r="K146">
            <v>0</v>
          </cell>
          <cell r="L146">
            <v>25</v>
          </cell>
          <cell r="M146">
            <v>-5</v>
          </cell>
          <cell r="N146">
            <v>0</v>
          </cell>
          <cell r="O146" t="str">
            <v/>
          </cell>
        </row>
        <row r="147">
          <cell r="A147" t="str">
            <v>FRN11E1S-2LM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</v>
          </cell>
          <cell r="J147">
            <v>1</v>
          </cell>
          <cell r="K147">
            <v>0</v>
          </cell>
          <cell r="L147">
            <v>1</v>
          </cell>
          <cell r="M147">
            <v>8</v>
          </cell>
          <cell r="N147">
            <v>2765.6</v>
          </cell>
          <cell r="O147" t="str">
            <v/>
          </cell>
        </row>
        <row r="148">
          <cell r="A148" t="str">
            <v>FRN15E1S-2LM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</v>
          </cell>
          <cell r="I148">
            <v>0</v>
          </cell>
          <cell r="J148">
            <v>2</v>
          </cell>
          <cell r="K148">
            <v>0</v>
          </cell>
          <cell r="L148">
            <v>2</v>
          </cell>
          <cell r="M148">
            <v>5</v>
          </cell>
          <cell r="N148">
            <v>2848</v>
          </cell>
          <cell r="O148" t="str">
            <v/>
          </cell>
        </row>
        <row r="149">
          <cell r="A149" t="str">
            <v>FRN0.4E1S-4LM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 t="str">
            <v/>
          </cell>
        </row>
        <row r="150">
          <cell r="A150" t="str">
            <v>FRN0.75E1S-4LM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 t="str">
            <v/>
          </cell>
        </row>
        <row r="151">
          <cell r="A151" t="str">
            <v>FRN1.5E1S-4LM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str">
            <v/>
          </cell>
        </row>
        <row r="152">
          <cell r="A152" t="str">
            <v>FRN2.2E1S-4LM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 t="str">
            <v/>
          </cell>
        </row>
        <row r="153">
          <cell r="A153" t="str">
            <v>FRN3.7E1S-4LM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 t="str">
            <v/>
          </cell>
        </row>
        <row r="154">
          <cell r="A154" t="str">
            <v>FRN5.5E1S-4LM</v>
          </cell>
          <cell r="B154">
            <v>23</v>
          </cell>
          <cell r="C154">
            <v>0</v>
          </cell>
          <cell r="D154">
            <v>65</v>
          </cell>
          <cell r="E154">
            <v>65</v>
          </cell>
          <cell r="F154">
            <v>0</v>
          </cell>
          <cell r="G154">
            <v>42</v>
          </cell>
          <cell r="H154">
            <v>88</v>
          </cell>
          <cell r="I154">
            <v>0</v>
          </cell>
          <cell r="J154">
            <v>65</v>
          </cell>
          <cell r="K154">
            <v>0</v>
          </cell>
          <cell r="L154">
            <v>130</v>
          </cell>
          <cell r="M154">
            <v>228</v>
          </cell>
          <cell r="N154">
            <v>61758.907200000009</v>
          </cell>
          <cell r="O154" t="str">
            <v/>
          </cell>
        </row>
        <row r="155">
          <cell r="A155" t="str">
            <v>FRN7.5E1S-4LM</v>
          </cell>
          <cell r="B155">
            <v>4</v>
          </cell>
          <cell r="C155">
            <v>0</v>
          </cell>
          <cell r="D155">
            <v>16</v>
          </cell>
          <cell r="E155">
            <v>16</v>
          </cell>
          <cell r="F155">
            <v>0</v>
          </cell>
          <cell r="G155">
            <v>12</v>
          </cell>
          <cell r="H155">
            <v>13</v>
          </cell>
          <cell r="I155">
            <v>0</v>
          </cell>
          <cell r="J155">
            <v>9</v>
          </cell>
          <cell r="K155">
            <v>0</v>
          </cell>
          <cell r="L155">
            <v>25</v>
          </cell>
          <cell r="M155">
            <v>184</v>
          </cell>
          <cell r="N155">
            <v>59983.668799999999</v>
          </cell>
          <cell r="O155" t="str">
            <v/>
          </cell>
        </row>
        <row r="156">
          <cell r="A156" t="str">
            <v>FRN11E1S-4LM</v>
          </cell>
          <cell r="B156">
            <v>2</v>
          </cell>
          <cell r="C156">
            <v>0</v>
          </cell>
          <cell r="D156">
            <v>2</v>
          </cell>
          <cell r="E156">
            <v>2</v>
          </cell>
          <cell r="F156">
            <v>0</v>
          </cell>
          <cell r="G156">
            <v>0</v>
          </cell>
          <cell r="H156">
            <v>6</v>
          </cell>
          <cell r="I156">
            <v>0</v>
          </cell>
          <cell r="J156">
            <v>4</v>
          </cell>
          <cell r="K156">
            <v>0</v>
          </cell>
          <cell r="L156">
            <v>6</v>
          </cell>
          <cell r="M156">
            <v>197</v>
          </cell>
          <cell r="N156">
            <v>72040.161699999997</v>
          </cell>
          <cell r="O156">
            <v>61069.578699999998</v>
          </cell>
        </row>
        <row r="157">
          <cell r="A157" t="str">
            <v>FRN15E1S-4LM</v>
          </cell>
          <cell r="B157">
            <v>0</v>
          </cell>
          <cell r="C157">
            <v>0</v>
          </cell>
          <cell r="D157">
            <v>1</v>
          </cell>
          <cell r="E157">
            <v>1</v>
          </cell>
          <cell r="F157">
            <v>0</v>
          </cell>
          <cell r="G157">
            <v>1</v>
          </cell>
          <cell r="H157">
            <v>2</v>
          </cell>
          <cell r="I157">
            <v>0</v>
          </cell>
          <cell r="J157">
            <v>2</v>
          </cell>
          <cell r="K157">
            <v>0</v>
          </cell>
          <cell r="L157">
            <v>3</v>
          </cell>
          <cell r="M157">
            <v>112</v>
          </cell>
          <cell r="N157">
            <v>55431.196799999998</v>
          </cell>
          <cell r="O157">
            <v>45532.768799999998</v>
          </cell>
        </row>
        <row r="158">
          <cell r="A158" t="str">
            <v>FRN0.4E1E-4LM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 t="str">
            <v/>
          </cell>
        </row>
        <row r="159">
          <cell r="A159" t="str">
            <v>FRN0.75E1E-4LM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 t="str">
            <v/>
          </cell>
        </row>
        <row r="160">
          <cell r="A160" t="str">
            <v>FRN1.5E1E-4LM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 t="str">
            <v/>
          </cell>
        </row>
        <row r="161">
          <cell r="A161" t="str">
            <v>FRN2.2E1E-4LM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 t="str">
            <v/>
          </cell>
        </row>
        <row r="162">
          <cell r="A162" t="str">
            <v>FRN4.0E1E-4LM</v>
          </cell>
          <cell r="B162">
            <v>11</v>
          </cell>
          <cell r="C162">
            <v>0</v>
          </cell>
          <cell r="D162">
            <v>41</v>
          </cell>
          <cell r="E162">
            <v>41</v>
          </cell>
          <cell r="F162">
            <v>0</v>
          </cell>
          <cell r="G162">
            <v>30</v>
          </cell>
          <cell r="H162">
            <v>11</v>
          </cell>
          <cell r="I162">
            <v>0</v>
          </cell>
          <cell r="J162">
            <v>0</v>
          </cell>
          <cell r="K162">
            <v>0</v>
          </cell>
          <cell r="L162">
            <v>41</v>
          </cell>
          <cell r="M162">
            <v>-17</v>
          </cell>
          <cell r="N162">
            <v>0</v>
          </cell>
          <cell r="O162" t="str">
            <v/>
          </cell>
        </row>
        <row r="163">
          <cell r="A163" t="str">
            <v>FRN5.5E1E-4LM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/>
          </cell>
        </row>
        <row r="164">
          <cell r="A164" t="str">
            <v>FRN7.5E1E-4LM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/>
          </cell>
        </row>
        <row r="165">
          <cell r="A165" t="str">
            <v>FRN11E1E-4LM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/>
          </cell>
        </row>
        <row r="166">
          <cell r="A166" t="str">
            <v>FRN15E1E-4LM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/>
          </cell>
        </row>
        <row r="167">
          <cell r="A167" t="str">
            <v>FRN0.4G11S-4EN</v>
          </cell>
          <cell r="B167">
            <v>6</v>
          </cell>
          <cell r="C167">
            <v>0</v>
          </cell>
          <cell r="D167">
            <v>4</v>
          </cell>
          <cell r="E167">
            <v>6</v>
          </cell>
          <cell r="F167">
            <v>0</v>
          </cell>
          <cell r="G167">
            <v>0</v>
          </cell>
          <cell r="H167">
            <v>6</v>
          </cell>
          <cell r="I167">
            <v>0</v>
          </cell>
          <cell r="J167">
            <v>0</v>
          </cell>
          <cell r="K167">
            <v>0</v>
          </cell>
          <cell r="L167">
            <v>6</v>
          </cell>
          <cell r="M167">
            <v>25</v>
          </cell>
          <cell r="N167">
            <v>3044.8675000000003</v>
          </cell>
          <cell r="O167">
            <v>608.97350000000006</v>
          </cell>
        </row>
        <row r="168">
          <cell r="A168" t="str">
            <v>FRN0.75G11S-4EN</v>
          </cell>
          <cell r="B168">
            <v>0</v>
          </cell>
          <cell r="C168">
            <v>0</v>
          </cell>
          <cell r="D168">
            <v>14</v>
          </cell>
          <cell r="E168">
            <v>14</v>
          </cell>
          <cell r="F168">
            <v>0</v>
          </cell>
          <cell r="G168">
            <v>14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14</v>
          </cell>
          <cell r="M168">
            <v>117</v>
          </cell>
          <cell r="N168">
            <v>16891.851599999998</v>
          </cell>
          <cell r="O168">
            <v>9673.1115999999984</v>
          </cell>
        </row>
        <row r="169">
          <cell r="A169" t="str">
            <v>FRN1.5G11S-4EN</v>
          </cell>
          <cell r="B169">
            <v>1</v>
          </cell>
          <cell r="C169">
            <v>0</v>
          </cell>
          <cell r="D169">
            <v>29</v>
          </cell>
          <cell r="E169">
            <v>29</v>
          </cell>
          <cell r="F169">
            <v>0</v>
          </cell>
          <cell r="G169">
            <v>28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29</v>
          </cell>
          <cell r="M169">
            <v>47</v>
          </cell>
          <cell r="N169">
            <v>8242.065700000001</v>
          </cell>
          <cell r="O169" t="str">
            <v/>
          </cell>
        </row>
        <row r="170">
          <cell r="A170" t="str">
            <v>FRN2.2G11S-4EN</v>
          </cell>
          <cell r="B170">
            <v>0</v>
          </cell>
          <cell r="C170">
            <v>0</v>
          </cell>
          <cell r="D170">
            <v>26</v>
          </cell>
          <cell r="E170">
            <v>26</v>
          </cell>
          <cell r="F170">
            <v>0</v>
          </cell>
          <cell r="G170">
            <v>26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26</v>
          </cell>
          <cell r="M170">
            <v>722</v>
          </cell>
          <cell r="N170">
            <v>155471.14800000002</v>
          </cell>
          <cell r="O170">
            <v>136091.08800000002</v>
          </cell>
        </row>
        <row r="171">
          <cell r="A171" t="str">
            <v>FRN4.0G11S-4EN</v>
          </cell>
          <cell r="B171">
            <v>5</v>
          </cell>
          <cell r="C171">
            <v>0</v>
          </cell>
          <cell r="D171">
            <v>49</v>
          </cell>
          <cell r="E171">
            <v>49</v>
          </cell>
          <cell r="F171">
            <v>0</v>
          </cell>
          <cell r="G171">
            <v>44</v>
          </cell>
          <cell r="H171">
            <v>6</v>
          </cell>
          <cell r="I171">
            <v>0</v>
          </cell>
          <cell r="J171">
            <v>1</v>
          </cell>
          <cell r="K171">
            <v>0</v>
          </cell>
          <cell r="L171">
            <v>50</v>
          </cell>
          <cell r="M171">
            <v>119</v>
          </cell>
          <cell r="N171">
            <v>30712.198299999996</v>
          </cell>
          <cell r="O171" t="str">
            <v/>
          </cell>
        </row>
        <row r="172">
          <cell r="A172" t="str">
            <v>FRN5.5G11S-4EN</v>
          </cell>
          <cell r="B172">
            <v>2</v>
          </cell>
          <cell r="C172">
            <v>0</v>
          </cell>
          <cell r="D172">
            <v>32</v>
          </cell>
          <cell r="E172">
            <v>32</v>
          </cell>
          <cell r="F172">
            <v>0</v>
          </cell>
          <cell r="G172">
            <v>30</v>
          </cell>
          <cell r="H172">
            <v>12</v>
          </cell>
          <cell r="I172">
            <v>0</v>
          </cell>
          <cell r="J172">
            <v>10</v>
          </cell>
          <cell r="K172">
            <v>0</v>
          </cell>
          <cell r="L172">
            <v>42</v>
          </cell>
          <cell r="M172">
            <v>91</v>
          </cell>
          <cell r="N172">
            <v>30221.154599999998</v>
          </cell>
          <cell r="O172" t="str">
            <v/>
          </cell>
        </row>
        <row r="173">
          <cell r="A173" t="str">
            <v>FRN7.5G11S-4EN</v>
          </cell>
          <cell r="B173">
            <v>0</v>
          </cell>
          <cell r="C173">
            <v>0</v>
          </cell>
          <cell r="D173">
            <v>42</v>
          </cell>
          <cell r="E173">
            <v>42</v>
          </cell>
          <cell r="F173">
            <v>0</v>
          </cell>
          <cell r="G173">
            <v>42</v>
          </cell>
          <cell r="H173">
            <v>35</v>
          </cell>
          <cell r="I173">
            <v>0</v>
          </cell>
          <cell r="J173">
            <v>35</v>
          </cell>
          <cell r="K173">
            <v>0</v>
          </cell>
          <cell r="L173">
            <v>77</v>
          </cell>
          <cell r="M173">
            <v>43</v>
          </cell>
          <cell r="N173">
            <v>17365.154399999999</v>
          </cell>
          <cell r="O173" t="str">
            <v/>
          </cell>
        </row>
        <row r="174">
          <cell r="A174" t="str">
            <v>FRN11G11S-4EN</v>
          </cell>
          <cell r="B174">
            <v>2</v>
          </cell>
          <cell r="C174">
            <v>0</v>
          </cell>
          <cell r="D174">
            <v>15</v>
          </cell>
          <cell r="E174">
            <v>15</v>
          </cell>
          <cell r="F174">
            <v>0</v>
          </cell>
          <cell r="G174">
            <v>13</v>
          </cell>
          <cell r="H174">
            <v>7</v>
          </cell>
          <cell r="I174">
            <v>0</v>
          </cell>
          <cell r="J174">
            <v>5</v>
          </cell>
          <cell r="K174">
            <v>0</v>
          </cell>
          <cell r="L174">
            <v>20</v>
          </cell>
          <cell r="M174">
            <v>322</v>
          </cell>
          <cell r="N174">
            <v>149843.53719999999</v>
          </cell>
          <cell r="O174">
            <v>126575.90719999999</v>
          </cell>
        </row>
        <row r="175">
          <cell r="A175" t="str">
            <v>FRN15G11S-4EN</v>
          </cell>
          <cell r="B175">
            <v>1</v>
          </cell>
          <cell r="C175">
            <v>0</v>
          </cell>
          <cell r="D175">
            <v>12</v>
          </cell>
          <cell r="E175">
            <v>12</v>
          </cell>
          <cell r="F175">
            <v>0</v>
          </cell>
          <cell r="G175">
            <v>11</v>
          </cell>
          <cell r="H175">
            <v>2</v>
          </cell>
          <cell r="I175">
            <v>0</v>
          </cell>
          <cell r="J175">
            <v>1</v>
          </cell>
          <cell r="K175">
            <v>0</v>
          </cell>
          <cell r="L175">
            <v>13</v>
          </cell>
          <cell r="M175">
            <v>168</v>
          </cell>
          <cell r="N175">
            <v>104984.0232</v>
          </cell>
          <cell r="O175">
            <v>79987.8272</v>
          </cell>
        </row>
        <row r="176">
          <cell r="A176" t="str">
            <v>FRN18.5G11S-4EN</v>
          </cell>
          <cell r="B176">
            <v>0</v>
          </cell>
          <cell r="C176">
            <v>0</v>
          </cell>
          <cell r="D176">
            <v>10</v>
          </cell>
          <cell r="E176">
            <v>10</v>
          </cell>
          <cell r="F176">
            <v>0</v>
          </cell>
          <cell r="G176">
            <v>10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</v>
          </cell>
          <cell r="M176">
            <v>140</v>
          </cell>
          <cell r="N176">
            <v>95654.061999999991</v>
          </cell>
          <cell r="O176">
            <v>68324.33</v>
          </cell>
        </row>
        <row r="177">
          <cell r="A177" t="str">
            <v>FRN22G11S-4EN</v>
          </cell>
          <cell r="B177">
            <v>10</v>
          </cell>
          <cell r="C177">
            <v>0</v>
          </cell>
          <cell r="D177">
            <v>14</v>
          </cell>
          <cell r="E177">
            <v>14</v>
          </cell>
          <cell r="F177">
            <v>0</v>
          </cell>
          <cell r="G177">
            <v>4</v>
          </cell>
          <cell r="H177">
            <v>10</v>
          </cell>
          <cell r="I177">
            <v>0</v>
          </cell>
          <cell r="J177">
            <v>0</v>
          </cell>
          <cell r="K177">
            <v>0</v>
          </cell>
          <cell r="L177">
            <v>14</v>
          </cell>
          <cell r="M177">
            <v>185</v>
          </cell>
          <cell r="N177">
            <v>152159.429</v>
          </cell>
          <cell r="O177">
            <v>111035.25900000001</v>
          </cell>
        </row>
        <row r="178">
          <cell r="A178" t="str">
            <v>FRN30G11S-4EV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12</v>
          </cell>
          <cell r="N178">
            <v>12720.874799999998</v>
          </cell>
          <cell r="O178">
            <v>12720.874799999998</v>
          </cell>
        </row>
        <row r="179">
          <cell r="A179" t="str">
            <v>FRN30G11S-4EN</v>
          </cell>
          <cell r="B179">
            <v>0</v>
          </cell>
          <cell r="C179">
            <v>0</v>
          </cell>
          <cell r="D179">
            <v>10</v>
          </cell>
          <cell r="E179">
            <v>10</v>
          </cell>
          <cell r="F179">
            <v>0</v>
          </cell>
          <cell r="G179">
            <v>10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</v>
          </cell>
          <cell r="M179">
            <v>176</v>
          </cell>
          <cell r="N179">
            <v>190450.77920000002</v>
          </cell>
          <cell r="O179">
            <v>147166.51120000001</v>
          </cell>
        </row>
        <row r="180">
          <cell r="A180" t="str">
            <v>FRN37G11S-4EN</v>
          </cell>
          <cell r="B180">
            <v>3</v>
          </cell>
          <cell r="C180">
            <v>0</v>
          </cell>
          <cell r="D180">
            <v>3</v>
          </cell>
          <cell r="E180">
            <v>3</v>
          </cell>
          <cell r="F180">
            <v>0</v>
          </cell>
          <cell r="G180">
            <v>0</v>
          </cell>
          <cell r="H180">
            <v>3</v>
          </cell>
          <cell r="I180">
            <v>0</v>
          </cell>
          <cell r="J180">
            <v>0</v>
          </cell>
          <cell r="K180">
            <v>0</v>
          </cell>
          <cell r="L180">
            <v>3</v>
          </cell>
          <cell r="M180">
            <v>63</v>
          </cell>
          <cell r="N180">
            <v>86868.8226</v>
          </cell>
          <cell r="O180">
            <v>73080.120599999995</v>
          </cell>
        </row>
        <row r="181">
          <cell r="A181" t="str">
            <v>FRN45G11S-4EN</v>
          </cell>
          <cell r="B181">
            <v>0</v>
          </cell>
          <cell r="C181">
            <v>0</v>
          </cell>
          <cell r="D181">
            <v>3</v>
          </cell>
          <cell r="E181">
            <v>3</v>
          </cell>
          <cell r="F181">
            <v>0</v>
          </cell>
          <cell r="G181">
            <v>3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3</v>
          </cell>
          <cell r="M181">
            <v>21</v>
          </cell>
          <cell r="N181">
            <v>35378.998199999995</v>
          </cell>
          <cell r="O181">
            <v>18531.856199999995</v>
          </cell>
        </row>
        <row r="182">
          <cell r="A182" t="str">
            <v>FRN55G11S-4EN</v>
          </cell>
          <cell r="B182">
            <v>2</v>
          </cell>
          <cell r="C182">
            <v>0</v>
          </cell>
          <cell r="D182">
            <v>1</v>
          </cell>
          <cell r="E182">
            <v>2</v>
          </cell>
          <cell r="F182">
            <v>0</v>
          </cell>
          <cell r="G182">
            <v>0</v>
          </cell>
          <cell r="H182">
            <v>3</v>
          </cell>
          <cell r="I182">
            <v>0</v>
          </cell>
          <cell r="J182">
            <v>1</v>
          </cell>
          <cell r="K182">
            <v>0</v>
          </cell>
          <cell r="L182">
            <v>3</v>
          </cell>
          <cell r="M182">
            <v>2</v>
          </cell>
          <cell r="N182">
            <v>3716</v>
          </cell>
          <cell r="O182" t="str">
            <v/>
          </cell>
        </row>
        <row r="183">
          <cell r="A183" t="str">
            <v>FRN75G11S-4EN</v>
          </cell>
          <cell r="B183">
            <v>0</v>
          </cell>
          <cell r="C183">
            <v>0</v>
          </cell>
          <cell r="D183">
            <v>3</v>
          </cell>
          <cell r="E183">
            <v>3</v>
          </cell>
          <cell r="F183">
            <v>0</v>
          </cell>
          <cell r="G183">
            <v>3</v>
          </cell>
          <cell r="H183">
            <v>1</v>
          </cell>
          <cell r="I183">
            <v>0</v>
          </cell>
          <cell r="J183">
            <v>1</v>
          </cell>
          <cell r="K183">
            <v>0</v>
          </cell>
          <cell r="L183">
            <v>4</v>
          </cell>
          <cell r="M183">
            <v>23</v>
          </cell>
          <cell r="N183">
            <v>51619.488800000006</v>
          </cell>
          <cell r="O183">
            <v>29176.232800000005</v>
          </cell>
        </row>
        <row r="184">
          <cell r="A184" t="str">
            <v>FRN90G11S-4EN</v>
          </cell>
          <cell r="B184">
            <v>0</v>
          </cell>
          <cell r="C184">
            <v>0</v>
          </cell>
          <cell r="D184">
            <v>2</v>
          </cell>
          <cell r="E184">
            <v>2</v>
          </cell>
          <cell r="F184">
            <v>0</v>
          </cell>
          <cell r="G184">
            <v>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2</v>
          </cell>
          <cell r="M184">
            <v>3</v>
          </cell>
          <cell r="N184">
            <v>8418.2165999999997</v>
          </cell>
          <cell r="O184" t="str">
            <v/>
          </cell>
        </row>
        <row r="185">
          <cell r="A185" t="str">
            <v>FRN110G11S-4EN</v>
          </cell>
          <cell r="B185">
            <v>0</v>
          </cell>
          <cell r="C185">
            <v>0</v>
          </cell>
          <cell r="D185">
            <v>2</v>
          </cell>
          <cell r="E185">
            <v>2</v>
          </cell>
          <cell r="F185">
            <v>0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2</v>
          </cell>
          <cell r="M185">
            <v>-2</v>
          </cell>
          <cell r="N185">
            <v>0</v>
          </cell>
          <cell r="O185" t="str">
            <v/>
          </cell>
        </row>
        <row r="186">
          <cell r="A186" t="str">
            <v>FRN132G11S-4EN</v>
          </cell>
          <cell r="B186">
            <v>0</v>
          </cell>
          <cell r="C186">
            <v>0</v>
          </cell>
          <cell r="D186">
            <v>1</v>
          </cell>
          <cell r="E186">
            <v>1</v>
          </cell>
          <cell r="F186">
            <v>0</v>
          </cell>
          <cell r="G186">
            <v>1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</v>
          </cell>
          <cell r="M186">
            <v>-1</v>
          </cell>
          <cell r="N186">
            <v>0</v>
          </cell>
          <cell r="O186" t="str">
            <v/>
          </cell>
        </row>
        <row r="187">
          <cell r="A187" t="str">
            <v>FRN160G11S-4EN</v>
          </cell>
          <cell r="B187">
            <v>0</v>
          </cell>
          <cell r="C187">
            <v>0</v>
          </cell>
          <cell r="D187">
            <v>1</v>
          </cell>
          <cell r="E187">
            <v>1</v>
          </cell>
          <cell r="F187">
            <v>0</v>
          </cell>
          <cell r="G187">
            <v>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</v>
          </cell>
          <cell r="M187">
            <v>2</v>
          </cell>
          <cell r="N187">
            <v>9430.16</v>
          </cell>
          <cell r="O187" t="str">
            <v/>
          </cell>
        </row>
        <row r="188">
          <cell r="A188" t="str">
            <v>FRN200G11S-4EN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 t="str">
            <v/>
          </cell>
        </row>
        <row r="189">
          <cell r="A189" t="str">
            <v>FRN220G11S-4EN</v>
          </cell>
          <cell r="B189">
            <v>0</v>
          </cell>
          <cell r="C189">
            <v>0</v>
          </cell>
          <cell r="D189">
            <v>1</v>
          </cell>
          <cell r="E189">
            <v>1</v>
          </cell>
          <cell r="F189">
            <v>0</v>
          </cell>
          <cell r="G189">
            <v>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</v>
          </cell>
          <cell r="M189">
            <v>-1</v>
          </cell>
          <cell r="N189">
            <v>0</v>
          </cell>
          <cell r="O189" t="str">
            <v/>
          </cell>
        </row>
        <row r="190">
          <cell r="A190" t="str">
            <v>FRN280G11S-4EN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4</v>
          </cell>
          <cell r="N190">
            <v>28719.648000000001</v>
          </cell>
          <cell r="O190">
            <v>28719.648000000001</v>
          </cell>
        </row>
        <row r="191">
          <cell r="A191" t="str">
            <v>FRN315G11S-4EN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1</v>
          </cell>
          <cell r="N191">
            <v>9802.51</v>
          </cell>
          <cell r="O191">
            <v>9802.51</v>
          </cell>
        </row>
        <row r="192">
          <cell r="A192" t="str">
            <v>FRN355G11S-4EN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/>
          </cell>
        </row>
        <row r="193">
          <cell r="A193" t="str">
            <v>FRN400G11S-4EN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0</v>
          </cell>
          <cell r="J193">
            <v>1</v>
          </cell>
          <cell r="K193">
            <v>0</v>
          </cell>
          <cell r="L193">
            <v>1</v>
          </cell>
          <cell r="M193">
            <v>1</v>
          </cell>
          <cell r="N193">
            <v>11489.06</v>
          </cell>
          <cell r="O193">
            <v>11489.06</v>
          </cell>
        </row>
        <row r="194">
          <cell r="A194" t="str">
            <v>FRN500G11S-4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/>
          </cell>
        </row>
        <row r="195">
          <cell r="A195" t="str">
            <v>FRN630G11S-4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 t="str">
            <v/>
          </cell>
        </row>
        <row r="196">
          <cell r="A196" t="str">
            <v>FRN0.2G11S-2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</v>
          </cell>
          <cell r="N196">
            <v>747.4</v>
          </cell>
          <cell r="O196">
            <v>747.4</v>
          </cell>
        </row>
        <row r="197">
          <cell r="A197" t="str">
            <v>FRN0.4G11S-2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3</v>
          </cell>
          <cell r="N197">
            <v>465.29340000000002</v>
          </cell>
          <cell r="O197">
            <v>465.29340000000002</v>
          </cell>
        </row>
        <row r="198">
          <cell r="A198" t="str">
            <v>FRN0.75G11S-2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2</v>
          </cell>
          <cell r="N198">
            <v>309.81900000000002</v>
          </cell>
          <cell r="O198" t="str">
            <v/>
          </cell>
        </row>
        <row r="199">
          <cell r="A199" t="str">
            <v>FRN1.5G11S-2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10</v>
          </cell>
          <cell r="N199">
            <v>1842.7</v>
          </cell>
          <cell r="O199">
            <v>1842.7</v>
          </cell>
        </row>
        <row r="200">
          <cell r="A200" t="str">
            <v>FRN2.2G11S-2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288</v>
          </cell>
          <cell r="N200">
            <v>57522.815999999999</v>
          </cell>
          <cell r="O200">
            <v>57522.815999999999</v>
          </cell>
        </row>
        <row r="201">
          <cell r="A201" t="str">
            <v>FRN3.7G11S-2</v>
          </cell>
          <cell r="B201">
            <v>0</v>
          </cell>
          <cell r="C201">
            <v>0</v>
          </cell>
          <cell r="D201">
            <v>4</v>
          </cell>
          <cell r="E201">
            <v>4</v>
          </cell>
          <cell r="F201">
            <v>0</v>
          </cell>
          <cell r="G201">
            <v>4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4</v>
          </cell>
          <cell r="M201">
            <v>-4</v>
          </cell>
          <cell r="N201">
            <v>0</v>
          </cell>
          <cell r="O201" t="str">
            <v/>
          </cell>
        </row>
        <row r="202">
          <cell r="A202" t="str">
            <v>FRN5.5G11S-2</v>
          </cell>
          <cell r="B202">
            <v>0</v>
          </cell>
          <cell r="C202">
            <v>0</v>
          </cell>
          <cell r="D202">
            <v>2</v>
          </cell>
          <cell r="E202">
            <v>2</v>
          </cell>
          <cell r="F202">
            <v>0</v>
          </cell>
          <cell r="G202">
            <v>2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2</v>
          </cell>
          <cell r="M202">
            <v>10</v>
          </cell>
          <cell r="N202">
            <v>3598.4989999999998</v>
          </cell>
          <cell r="O202">
            <v>0</v>
          </cell>
        </row>
        <row r="203">
          <cell r="A203" t="str">
            <v>FRN7.5G11S-2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15</v>
          </cell>
          <cell r="N203">
            <v>6231.8670000000002</v>
          </cell>
          <cell r="O203">
            <v>6231.8670000000002</v>
          </cell>
        </row>
        <row r="204">
          <cell r="A204" t="str">
            <v>FRN11G11S-2</v>
          </cell>
          <cell r="B204">
            <v>0</v>
          </cell>
          <cell r="C204">
            <v>0</v>
          </cell>
          <cell r="D204">
            <v>1</v>
          </cell>
          <cell r="E204">
            <v>1</v>
          </cell>
          <cell r="F204">
            <v>0</v>
          </cell>
          <cell r="G204">
            <v>1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1</v>
          </cell>
          <cell r="M204">
            <v>74</v>
          </cell>
          <cell r="N204">
            <v>30880.3184</v>
          </cell>
          <cell r="O204">
            <v>26707.3024</v>
          </cell>
        </row>
        <row r="205">
          <cell r="A205" t="str">
            <v>FRN15G11S-2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5</v>
          </cell>
          <cell r="N205">
            <v>3178.9080000000004</v>
          </cell>
          <cell r="O205">
            <v>3178.9080000000004</v>
          </cell>
        </row>
        <row r="206">
          <cell r="A206" t="str">
            <v>FRN18.5G11S-2</v>
          </cell>
          <cell r="B206">
            <v>2</v>
          </cell>
          <cell r="C206">
            <v>0</v>
          </cell>
          <cell r="D206">
            <v>0</v>
          </cell>
          <cell r="E206">
            <v>2</v>
          </cell>
          <cell r="F206">
            <v>0</v>
          </cell>
          <cell r="G206">
            <v>0</v>
          </cell>
          <cell r="H206">
            <v>2</v>
          </cell>
          <cell r="I206">
            <v>0</v>
          </cell>
          <cell r="J206">
            <v>0</v>
          </cell>
          <cell r="K206">
            <v>0</v>
          </cell>
          <cell r="L206">
            <v>2</v>
          </cell>
          <cell r="M206">
            <v>0</v>
          </cell>
          <cell r="N206">
            <v>0</v>
          </cell>
          <cell r="O206">
            <v>0</v>
          </cell>
        </row>
        <row r="207">
          <cell r="A207" t="str">
            <v>FRN22G11S-2</v>
          </cell>
          <cell r="B207">
            <v>0</v>
          </cell>
          <cell r="C207">
            <v>0</v>
          </cell>
          <cell r="D207">
            <v>1</v>
          </cell>
          <cell r="E207">
            <v>1</v>
          </cell>
          <cell r="F207">
            <v>0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1</v>
          </cell>
          <cell r="M207">
            <v>81</v>
          </cell>
          <cell r="N207">
            <v>69066.432000000001</v>
          </cell>
          <cell r="O207">
            <v>60539.712</v>
          </cell>
        </row>
        <row r="208">
          <cell r="A208" t="str">
            <v>FRN30G11S-2</v>
          </cell>
          <cell r="B208">
            <v>0</v>
          </cell>
          <cell r="C208">
            <v>0</v>
          </cell>
          <cell r="D208">
            <v>1</v>
          </cell>
          <cell r="E208">
            <v>1</v>
          </cell>
          <cell r="F208">
            <v>0</v>
          </cell>
          <cell r="G208">
            <v>1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1472.81</v>
          </cell>
          <cell r="O208" t="str">
            <v/>
          </cell>
        </row>
        <row r="209">
          <cell r="A209" t="str">
            <v>FRN37G11S-2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</row>
        <row r="210">
          <cell r="A210" t="str">
            <v>FRN45G11S-2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</row>
        <row r="211">
          <cell r="A211" t="str">
            <v>FRN55G11S-2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3</v>
          </cell>
          <cell r="N211">
            <v>7938.3</v>
          </cell>
          <cell r="O211">
            <v>7938.3</v>
          </cell>
        </row>
        <row r="212">
          <cell r="A212" t="str">
            <v>FRN75G11S-2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</row>
        <row r="213">
          <cell r="A213" t="str">
            <v>FRN90G11S-2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</row>
        <row r="214">
          <cell r="A214" t="str">
            <v>FRN3.7G11S-2LE2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2</v>
          </cell>
          <cell r="N214">
            <v>471.22</v>
          </cell>
          <cell r="O214">
            <v>471.22</v>
          </cell>
        </row>
        <row r="215">
          <cell r="A215" t="str">
            <v>FRN5.5G11S-2LE2</v>
          </cell>
          <cell r="B215">
            <v>25</v>
          </cell>
          <cell r="C215">
            <v>0</v>
          </cell>
          <cell r="D215">
            <v>34</v>
          </cell>
          <cell r="E215">
            <v>34</v>
          </cell>
          <cell r="F215">
            <v>0</v>
          </cell>
          <cell r="G215">
            <v>9</v>
          </cell>
          <cell r="H215">
            <v>55</v>
          </cell>
          <cell r="I215">
            <v>0</v>
          </cell>
          <cell r="J215">
            <v>30</v>
          </cell>
          <cell r="K215">
            <v>0</v>
          </cell>
          <cell r="L215">
            <v>64</v>
          </cell>
          <cell r="M215">
            <v>-64</v>
          </cell>
          <cell r="N215">
            <v>0</v>
          </cell>
          <cell r="O215" t="str">
            <v/>
          </cell>
        </row>
        <row r="216">
          <cell r="A216" t="str">
            <v>FRN7.5G11S-2LE2</v>
          </cell>
          <cell r="B216">
            <v>0</v>
          </cell>
          <cell r="C216">
            <v>0</v>
          </cell>
          <cell r="D216">
            <v>7</v>
          </cell>
          <cell r="E216">
            <v>7</v>
          </cell>
          <cell r="F216">
            <v>0</v>
          </cell>
          <cell r="G216">
            <v>7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7</v>
          </cell>
          <cell r="M216">
            <v>-7</v>
          </cell>
          <cell r="N216">
            <v>0</v>
          </cell>
          <cell r="O216" t="str">
            <v/>
          </cell>
        </row>
        <row r="217">
          <cell r="A217" t="str">
            <v>FRN11G11S-2LE2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4</v>
          </cell>
          <cell r="N217">
            <v>1786.2</v>
          </cell>
          <cell r="O217">
            <v>1786.2</v>
          </cell>
        </row>
        <row r="218">
          <cell r="A218" t="str">
            <v>FRN15G11S-2LE2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2</v>
          </cell>
          <cell r="I218">
            <v>0</v>
          </cell>
          <cell r="J218">
            <v>2</v>
          </cell>
          <cell r="K218">
            <v>0</v>
          </cell>
          <cell r="L218">
            <v>2</v>
          </cell>
          <cell r="M218">
            <v>9</v>
          </cell>
          <cell r="N218">
            <v>6284.1716999999999</v>
          </cell>
          <cell r="O218">
            <v>6284.1716999999999</v>
          </cell>
        </row>
        <row r="219">
          <cell r="A219" t="str">
            <v>FRN18.5G11S-2LE2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3</v>
          </cell>
          <cell r="N219">
            <v>2357.2401</v>
          </cell>
          <cell r="O219">
            <v>2357.2401</v>
          </cell>
        </row>
        <row r="220">
          <cell r="A220" t="str">
            <v>FRN22G11S-2LE2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4</v>
          </cell>
          <cell r="N220">
            <v>4492.16</v>
          </cell>
          <cell r="O220">
            <v>4492.16</v>
          </cell>
        </row>
        <row r="221">
          <cell r="A221" t="str">
            <v>FRN3.7G11S-4LE2</v>
          </cell>
          <cell r="B221">
            <v>0</v>
          </cell>
          <cell r="C221">
            <v>0</v>
          </cell>
          <cell r="D221">
            <v>10</v>
          </cell>
          <cell r="E221">
            <v>10</v>
          </cell>
          <cell r="F221">
            <v>0</v>
          </cell>
          <cell r="G221">
            <v>10</v>
          </cell>
          <cell r="H221">
            <v>1</v>
          </cell>
          <cell r="I221">
            <v>0</v>
          </cell>
          <cell r="J221">
            <v>1</v>
          </cell>
          <cell r="K221">
            <v>0</v>
          </cell>
          <cell r="L221">
            <v>11</v>
          </cell>
          <cell r="M221">
            <v>-3</v>
          </cell>
          <cell r="N221">
            <v>0</v>
          </cell>
          <cell r="O221" t="str">
            <v/>
          </cell>
        </row>
        <row r="222">
          <cell r="A222" t="str">
            <v>FRN5.5G11S-4LE2</v>
          </cell>
          <cell r="B222">
            <v>100</v>
          </cell>
          <cell r="C222">
            <v>0</v>
          </cell>
          <cell r="D222">
            <v>122</v>
          </cell>
          <cell r="E222">
            <v>122</v>
          </cell>
          <cell r="F222">
            <v>0</v>
          </cell>
          <cell r="G222">
            <v>22</v>
          </cell>
          <cell r="H222">
            <v>226</v>
          </cell>
          <cell r="I222">
            <v>0</v>
          </cell>
          <cell r="J222">
            <v>126</v>
          </cell>
          <cell r="K222">
            <v>0</v>
          </cell>
          <cell r="L222">
            <v>248</v>
          </cell>
          <cell r="M222">
            <v>-166</v>
          </cell>
          <cell r="N222">
            <v>0</v>
          </cell>
          <cell r="O222" t="str">
            <v/>
          </cell>
        </row>
        <row r="223">
          <cell r="A223" t="str">
            <v>FRN7.5G11S-4LE2</v>
          </cell>
          <cell r="B223">
            <v>45</v>
          </cell>
          <cell r="C223">
            <v>0</v>
          </cell>
          <cell r="D223">
            <v>72</v>
          </cell>
          <cell r="E223">
            <v>72</v>
          </cell>
          <cell r="F223">
            <v>0</v>
          </cell>
          <cell r="G223">
            <v>27</v>
          </cell>
          <cell r="H223">
            <v>101</v>
          </cell>
          <cell r="I223">
            <v>0</v>
          </cell>
          <cell r="J223">
            <v>56</v>
          </cell>
          <cell r="K223">
            <v>0</v>
          </cell>
          <cell r="L223">
            <v>128</v>
          </cell>
          <cell r="M223">
            <v>-49</v>
          </cell>
          <cell r="N223">
            <v>0</v>
          </cell>
          <cell r="O223" t="str">
            <v/>
          </cell>
        </row>
        <row r="224">
          <cell r="A224" t="str">
            <v>FRN11G11S-4LE2</v>
          </cell>
          <cell r="B224">
            <v>0</v>
          </cell>
          <cell r="C224">
            <v>0</v>
          </cell>
          <cell r="D224">
            <v>7</v>
          </cell>
          <cell r="E224">
            <v>7</v>
          </cell>
          <cell r="F224">
            <v>0</v>
          </cell>
          <cell r="G224">
            <v>7</v>
          </cell>
          <cell r="H224">
            <v>3</v>
          </cell>
          <cell r="I224">
            <v>0</v>
          </cell>
          <cell r="J224">
            <v>3</v>
          </cell>
          <cell r="K224">
            <v>0</v>
          </cell>
          <cell r="L224">
            <v>10</v>
          </cell>
          <cell r="M224">
            <v>-5</v>
          </cell>
          <cell r="N224">
            <v>0</v>
          </cell>
          <cell r="O224" t="str">
            <v/>
          </cell>
        </row>
        <row r="225">
          <cell r="A225" t="str">
            <v>FRN15G11S-4LE2</v>
          </cell>
          <cell r="B225">
            <v>0</v>
          </cell>
          <cell r="C225">
            <v>0</v>
          </cell>
          <cell r="D225">
            <v>3</v>
          </cell>
          <cell r="E225">
            <v>3</v>
          </cell>
          <cell r="F225">
            <v>0</v>
          </cell>
          <cell r="G225">
            <v>3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3</v>
          </cell>
          <cell r="M225">
            <v>0</v>
          </cell>
          <cell r="N225">
            <v>0</v>
          </cell>
          <cell r="O225" t="str">
            <v/>
          </cell>
        </row>
        <row r="226">
          <cell r="A226" t="str">
            <v>FRN18.5G11S-4LE2</v>
          </cell>
          <cell r="B226">
            <v>0</v>
          </cell>
          <cell r="C226">
            <v>0</v>
          </cell>
          <cell r="D226">
            <v>1</v>
          </cell>
          <cell r="E226">
            <v>1</v>
          </cell>
          <cell r="F226">
            <v>0</v>
          </cell>
          <cell r="G226">
            <v>1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</v>
          </cell>
          <cell r="M226">
            <v>29</v>
          </cell>
          <cell r="N226">
            <v>20309.28</v>
          </cell>
          <cell r="O226">
            <v>13306.08</v>
          </cell>
        </row>
        <row r="227">
          <cell r="A227" t="str">
            <v>FRN22G11S-4LE2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2</v>
          </cell>
          <cell r="I227">
            <v>0</v>
          </cell>
          <cell r="J227">
            <v>2</v>
          </cell>
          <cell r="K227">
            <v>0</v>
          </cell>
          <cell r="L227">
            <v>2</v>
          </cell>
          <cell r="M227">
            <v>29</v>
          </cell>
          <cell r="N227">
            <v>27201.1387</v>
          </cell>
          <cell r="O227">
            <v>27201.1387</v>
          </cell>
        </row>
        <row r="228">
          <cell r="A228" t="str">
            <v>FRN30G11S-4LE2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3</v>
          </cell>
          <cell r="N228">
            <v>3511.11</v>
          </cell>
          <cell r="O228">
            <v>3511.11</v>
          </cell>
        </row>
        <row r="229">
          <cell r="A229" t="str">
            <v>FRN37G11S-4LE2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10</v>
          </cell>
          <cell r="N229">
            <v>15449.6</v>
          </cell>
          <cell r="O229" t="str">
            <v/>
          </cell>
        </row>
        <row r="230">
          <cell r="A230" t="str">
            <v>FRN45G11S-4LE2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2</v>
          </cell>
          <cell r="N230">
            <v>3651.8</v>
          </cell>
          <cell r="O230">
            <v>3651.8</v>
          </cell>
        </row>
        <row r="231">
          <cell r="A231" t="str">
            <v>FRN55G11S-4LE2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</row>
        <row r="232">
          <cell r="A232" t="str">
            <v>FRN75G11S-4LE2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</row>
        <row r="233">
          <cell r="A233" t="str">
            <v>FRN90G11S-4LE2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</row>
        <row r="234">
          <cell r="A234" t="str">
            <v>FRN7.5G11S-4TD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110</v>
          </cell>
          <cell r="N234">
            <v>37175.599999999999</v>
          </cell>
          <cell r="O234" t="str">
            <v/>
          </cell>
        </row>
        <row r="235">
          <cell r="A235" t="str">
            <v>FRN0.75G11S-4HFP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92</v>
          </cell>
          <cell r="N235">
            <v>18239</v>
          </cell>
          <cell r="O235">
            <v>4361.5</v>
          </cell>
        </row>
        <row r="236">
          <cell r="A236" t="str">
            <v>FRN2.2G11S-4HFP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76</v>
          </cell>
          <cell r="N236">
            <v>19478.351600000002</v>
          </cell>
          <cell r="O236">
            <v>11789.528600000001</v>
          </cell>
        </row>
        <row r="237">
          <cell r="A237" t="str">
            <v>FRN3.7G11S-4HFP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7</v>
          </cell>
          <cell r="N237">
            <v>2184.6999999999998</v>
          </cell>
          <cell r="O237" t="str">
            <v/>
          </cell>
        </row>
        <row r="238">
          <cell r="A238" t="str">
            <v>FRN5.5G11S-4HFP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</row>
        <row r="239">
          <cell r="A239" t="str">
            <v>FRN7.5G11S-4HFP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3</v>
          </cell>
          <cell r="N239">
            <v>1410.06</v>
          </cell>
          <cell r="O239">
            <v>1410.06</v>
          </cell>
        </row>
        <row r="240">
          <cell r="A240" t="str">
            <v>FRN11G11S-4HFP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</row>
        <row r="241">
          <cell r="A241" t="str">
            <v>FRN15G11S-4HFP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</row>
        <row r="242">
          <cell r="A242" t="str">
            <v>FRN18.5G11S-4HFP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</row>
        <row r="243">
          <cell r="A243" t="str">
            <v>FRN2.2G11S-2HFP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</row>
        <row r="244">
          <cell r="A244" t="str">
            <v>FRN3.7G11S-2HFP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</row>
        <row r="245">
          <cell r="A245" t="str">
            <v>FRN5.5G11S-2HFP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</row>
        <row r="246">
          <cell r="A246" t="str">
            <v>FRN7.5G11S-2HFP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</row>
        <row r="247">
          <cell r="A247" t="str">
            <v>FRN11G11S-2HFP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</row>
        <row r="248">
          <cell r="A248" t="str">
            <v>FRN15G11S-2HFP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</row>
        <row r="249">
          <cell r="A249" t="str">
            <v>FRN18.5G11S-2HFP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</row>
        <row r="250">
          <cell r="A250" t="str">
            <v>FRN0.75F1S-2J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</row>
        <row r="251">
          <cell r="A251" t="str">
            <v>FRN1.5F1S-2J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</row>
        <row r="252">
          <cell r="A252" t="str">
            <v>FRN2.2F1S-2J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</row>
        <row r="253">
          <cell r="A253" t="str">
            <v>FRN3.7F1S-2J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</row>
        <row r="254">
          <cell r="A254" t="str">
            <v>FRN5.5F1S-2J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</row>
        <row r="255">
          <cell r="A255" t="str">
            <v>FRN7.5F1S-2J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</row>
        <row r="256">
          <cell r="A256" t="str">
            <v>FRN11F1S-2J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</row>
        <row r="257">
          <cell r="A257" t="str">
            <v>FRN15F1S-2J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11</v>
          </cell>
          <cell r="N257">
            <v>3900.49</v>
          </cell>
          <cell r="O257" t="str">
            <v/>
          </cell>
        </row>
        <row r="258">
          <cell r="A258" t="str">
            <v>FRN18.5F1S-2J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</row>
        <row r="259">
          <cell r="A259" t="str">
            <v>FRN22F1S-2J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</row>
        <row r="260">
          <cell r="A260" t="str">
            <v>FRN30F1S-2J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</row>
        <row r="261">
          <cell r="A261" t="str">
            <v>FRN37F1S-2J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</row>
        <row r="262">
          <cell r="A262" t="str">
            <v>FRN45F1S-2J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</row>
        <row r="263">
          <cell r="A263" t="str">
            <v>FRN55F1S-2J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</row>
        <row r="264">
          <cell r="A264" t="str">
            <v>FRN75F1S-2J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</row>
        <row r="265">
          <cell r="A265" t="str">
            <v>FRN0.75F1S-4E</v>
          </cell>
          <cell r="B265">
            <v>0</v>
          </cell>
          <cell r="C265">
            <v>0</v>
          </cell>
          <cell r="D265">
            <v>3</v>
          </cell>
          <cell r="E265">
            <v>3</v>
          </cell>
          <cell r="F265">
            <v>0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3</v>
          </cell>
          <cell r="M265">
            <v>69</v>
          </cell>
          <cell r="N265">
            <v>10887.8688</v>
          </cell>
          <cell r="O265">
            <v>6154.0128000000004</v>
          </cell>
        </row>
        <row r="266">
          <cell r="A266" t="str">
            <v>FRN1.5F1S-4E</v>
          </cell>
          <cell r="B266">
            <v>4</v>
          </cell>
          <cell r="C266">
            <v>0</v>
          </cell>
          <cell r="D266">
            <v>13</v>
          </cell>
          <cell r="E266">
            <v>13</v>
          </cell>
          <cell r="F266">
            <v>0</v>
          </cell>
          <cell r="G266">
            <v>9</v>
          </cell>
          <cell r="H266">
            <v>7</v>
          </cell>
          <cell r="I266">
            <v>0</v>
          </cell>
          <cell r="J266">
            <v>3</v>
          </cell>
          <cell r="K266">
            <v>0</v>
          </cell>
          <cell r="L266">
            <v>16</v>
          </cell>
          <cell r="M266">
            <v>148</v>
          </cell>
          <cell r="N266">
            <v>23939.962</v>
          </cell>
          <cell r="O266" t="str">
            <v/>
          </cell>
        </row>
        <row r="267">
          <cell r="A267" t="str">
            <v>FRN2.2F1S-4E</v>
          </cell>
          <cell r="B267">
            <v>7</v>
          </cell>
          <cell r="C267">
            <v>0</v>
          </cell>
          <cell r="D267">
            <v>17</v>
          </cell>
          <cell r="E267">
            <v>17</v>
          </cell>
          <cell r="F267">
            <v>0</v>
          </cell>
          <cell r="G267">
            <v>10</v>
          </cell>
          <cell r="H267">
            <v>8</v>
          </cell>
          <cell r="I267">
            <v>0</v>
          </cell>
          <cell r="J267">
            <v>1</v>
          </cell>
          <cell r="K267">
            <v>0</v>
          </cell>
          <cell r="L267">
            <v>18</v>
          </cell>
          <cell r="M267">
            <v>171</v>
          </cell>
          <cell r="N267">
            <v>29373.183000000001</v>
          </cell>
          <cell r="O267" t="str">
            <v/>
          </cell>
        </row>
        <row r="268">
          <cell r="A268" t="str">
            <v>FRN4.0F1S-4E</v>
          </cell>
          <cell r="B268">
            <v>5</v>
          </cell>
          <cell r="C268">
            <v>0</v>
          </cell>
          <cell r="D268">
            <v>28</v>
          </cell>
          <cell r="E268">
            <v>28</v>
          </cell>
          <cell r="F268">
            <v>0</v>
          </cell>
          <cell r="G268">
            <v>23</v>
          </cell>
          <cell r="H268">
            <v>15</v>
          </cell>
          <cell r="I268">
            <v>0</v>
          </cell>
          <cell r="J268">
            <v>10</v>
          </cell>
          <cell r="K268">
            <v>0</v>
          </cell>
          <cell r="L268">
            <v>38</v>
          </cell>
          <cell r="M268">
            <v>195</v>
          </cell>
          <cell r="N268">
            <v>39821.086499999998</v>
          </cell>
          <cell r="O268" t="str">
            <v/>
          </cell>
        </row>
        <row r="269">
          <cell r="A269" t="str">
            <v>FRN5.5F1S-4E</v>
          </cell>
          <cell r="B269">
            <v>10</v>
          </cell>
          <cell r="C269">
            <v>0</v>
          </cell>
          <cell r="D269">
            <v>29</v>
          </cell>
          <cell r="E269">
            <v>29</v>
          </cell>
          <cell r="F269">
            <v>0</v>
          </cell>
          <cell r="G269">
            <v>19</v>
          </cell>
          <cell r="H269">
            <v>16</v>
          </cell>
          <cell r="I269">
            <v>0</v>
          </cell>
          <cell r="J269">
            <v>6</v>
          </cell>
          <cell r="K269">
            <v>0</v>
          </cell>
          <cell r="L269">
            <v>35</v>
          </cell>
          <cell r="M269">
            <v>125</v>
          </cell>
          <cell r="N269">
            <v>33612.5</v>
          </cell>
          <cell r="O269" t="str">
            <v/>
          </cell>
        </row>
        <row r="270">
          <cell r="A270" t="str">
            <v>FRN7.5F1S-4E</v>
          </cell>
          <cell r="B270">
            <v>4</v>
          </cell>
          <cell r="C270">
            <v>0</v>
          </cell>
          <cell r="D270">
            <v>38</v>
          </cell>
          <cell r="E270">
            <v>38</v>
          </cell>
          <cell r="F270">
            <v>0</v>
          </cell>
          <cell r="G270">
            <v>34</v>
          </cell>
          <cell r="H270">
            <v>9</v>
          </cell>
          <cell r="I270">
            <v>0</v>
          </cell>
          <cell r="J270">
            <v>5</v>
          </cell>
          <cell r="K270">
            <v>0</v>
          </cell>
          <cell r="L270">
            <v>43</v>
          </cell>
          <cell r="M270">
            <v>93</v>
          </cell>
          <cell r="N270">
            <v>26133.967199999999</v>
          </cell>
          <cell r="O270" t="str">
            <v/>
          </cell>
        </row>
        <row r="271">
          <cell r="A271" t="str">
            <v>FRN11F1S-4E</v>
          </cell>
          <cell r="B271">
            <v>10</v>
          </cell>
          <cell r="C271">
            <v>0</v>
          </cell>
          <cell r="D271">
            <v>22</v>
          </cell>
          <cell r="E271">
            <v>22</v>
          </cell>
          <cell r="F271">
            <v>0</v>
          </cell>
          <cell r="G271">
            <v>12</v>
          </cell>
          <cell r="H271">
            <v>11</v>
          </cell>
          <cell r="I271">
            <v>0</v>
          </cell>
          <cell r="J271">
            <v>1</v>
          </cell>
          <cell r="K271">
            <v>0</v>
          </cell>
          <cell r="L271">
            <v>23</v>
          </cell>
          <cell r="M271">
            <v>79</v>
          </cell>
          <cell r="N271">
            <v>28258.3</v>
          </cell>
          <cell r="O271" t="str">
            <v/>
          </cell>
        </row>
        <row r="272">
          <cell r="A272" t="str">
            <v>FRN15F1S-4E</v>
          </cell>
          <cell r="B272">
            <v>0</v>
          </cell>
          <cell r="C272">
            <v>0</v>
          </cell>
          <cell r="D272">
            <v>25</v>
          </cell>
          <cell r="E272">
            <v>25</v>
          </cell>
          <cell r="F272">
            <v>0</v>
          </cell>
          <cell r="G272">
            <v>25</v>
          </cell>
          <cell r="H272">
            <v>4</v>
          </cell>
          <cell r="I272">
            <v>0</v>
          </cell>
          <cell r="J272">
            <v>4</v>
          </cell>
          <cell r="K272">
            <v>0</v>
          </cell>
          <cell r="L272">
            <v>29</v>
          </cell>
          <cell r="M272">
            <v>156</v>
          </cell>
          <cell r="N272">
            <v>57869.760000000002</v>
          </cell>
          <cell r="O272" t="str">
            <v/>
          </cell>
        </row>
        <row r="273">
          <cell r="A273" t="str">
            <v>FRN18.5F1S-4E</v>
          </cell>
          <cell r="B273">
            <v>4</v>
          </cell>
          <cell r="C273">
            <v>0</v>
          </cell>
          <cell r="D273">
            <v>10</v>
          </cell>
          <cell r="E273">
            <v>10</v>
          </cell>
          <cell r="F273">
            <v>0</v>
          </cell>
          <cell r="G273">
            <v>6</v>
          </cell>
          <cell r="H273">
            <v>7</v>
          </cell>
          <cell r="I273">
            <v>0</v>
          </cell>
          <cell r="J273">
            <v>3</v>
          </cell>
          <cell r="K273">
            <v>0</v>
          </cell>
          <cell r="L273">
            <v>13</v>
          </cell>
          <cell r="M273">
            <v>33</v>
          </cell>
          <cell r="N273">
            <v>15568.5816</v>
          </cell>
          <cell r="O273" t="str">
            <v/>
          </cell>
        </row>
        <row r="274">
          <cell r="A274" t="str">
            <v>FRN22F1S-4E</v>
          </cell>
          <cell r="B274">
            <v>0</v>
          </cell>
          <cell r="C274">
            <v>0</v>
          </cell>
          <cell r="D274">
            <v>16</v>
          </cell>
          <cell r="E274">
            <v>16</v>
          </cell>
          <cell r="F274">
            <v>0</v>
          </cell>
          <cell r="G274">
            <v>16</v>
          </cell>
          <cell r="H274">
            <v>4</v>
          </cell>
          <cell r="I274">
            <v>0</v>
          </cell>
          <cell r="J274">
            <v>4</v>
          </cell>
          <cell r="K274">
            <v>0</v>
          </cell>
          <cell r="L274">
            <v>20</v>
          </cell>
          <cell r="M274">
            <v>39</v>
          </cell>
          <cell r="N274">
            <v>20329.647000000001</v>
          </cell>
          <cell r="O274" t="str">
            <v/>
          </cell>
        </row>
        <row r="275">
          <cell r="A275" t="str">
            <v>FRN30F1S-4E</v>
          </cell>
          <cell r="B275">
            <v>0</v>
          </cell>
          <cell r="C275">
            <v>0</v>
          </cell>
          <cell r="D275">
            <v>12</v>
          </cell>
          <cell r="E275">
            <v>12</v>
          </cell>
          <cell r="F275">
            <v>0</v>
          </cell>
          <cell r="G275">
            <v>12</v>
          </cell>
          <cell r="H275">
            <v>4</v>
          </cell>
          <cell r="I275">
            <v>0</v>
          </cell>
          <cell r="J275">
            <v>4</v>
          </cell>
          <cell r="K275">
            <v>0</v>
          </cell>
          <cell r="L275">
            <v>16</v>
          </cell>
          <cell r="M275">
            <v>30</v>
          </cell>
          <cell r="N275">
            <v>23676.141</v>
          </cell>
          <cell r="O275" t="str">
            <v/>
          </cell>
        </row>
        <row r="276">
          <cell r="A276" t="str">
            <v>FRN37F1S-4E</v>
          </cell>
          <cell r="B276">
            <v>0</v>
          </cell>
          <cell r="C276">
            <v>0</v>
          </cell>
          <cell r="D276">
            <v>8</v>
          </cell>
          <cell r="E276">
            <v>8</v>
          </cell>
          <cell r="F276">
            <v>0</v>
          </cell>
          <cell r="G276">
            <v>8</v>
          </cell>
          <cell r="H276">
            <v>2</v>
          </cell>
          <cell r="I276">
            <v>0</v>
          </cell>
          <cell r="J276">
            <v>2</v>
          </cell>
          <cell r="K276">
            <v>0</v>
          </cell>
          <cell r="L276">
            <v>10</v>
          </cell>
          <cell r="M276">
            <v>0</v>
          </cell>
          <cell r="N276">
            <v>0</v>
          </cell>
          <cell r="O276" t="str">
            <v/>
          </cell>
        </row>
        <row r="277">
          <cell r="A277" t="str">
            <v>FRN45F1S-4E</v>
          </cell>
          <cell r="B277">
            <v>0</v>
          </cell>
          <cell r="C277">
            <v>0</v>
          </cell>
          <cell r="D277">
            <v>7</v>
          </cell>
          <cell r="E277">
            <v>7</v>
          </cell>
          <cell r="F277">
            <v>0</v>
          </cell>
          <cell r="G277">
            <v>7</v>
          </cell>
          <cell r="H277">
            <v>1</v>
          </cell>
          <cell r="I277">
            <v>0</v>
          </cell>
          <cell r="J277">
            <v>1</v>
          </cell>
          <cell r="K277">
            <v>0</v>
          </cell>
          <cell r="L277">
            <v>8</v>
          </cell>
          <cell r="M277">
            <v>8</v>
          </cell>
          <cell r="N277">
            <v>7873.9304000000002</v>
          </cell>
          <cell r="O277" t="str">
            <v/>
          </cell>
        </row>
        <row r="278">
          <cell r="A278" t="str">
            <v>FRN55F1S-4E</v>
          </cell>
          <cell r="B278">
            <v>1</v>
          </cell>
          <cell r="C278">
            <v>0</v>
          </cell>
          <cell r="D278">
            <v>5</v>
          </cell>
          <cell r="E278">
            <v>5</v>
          </cell>
          <cell r="F278">
            <v>0</v>
          </cell>
          <cell r="G278">
            <v>4</v>
          </cell>
          <cell r="H278">
            <v>4</v>
          </cell>
          <cell r="I278">
            <v>0</v>
          </cell>
          <cell r="J278">
            <v>3</v>
          </cell>
          <cell r="K278">
            <v>0</v>
          </cell>
          <cell r="L278">
            <v>8</v>
          </cell>
          <cell r="M278">
            <v>-5</v>
          </cell>
          <cell r="N278">
            <v>0</v>
          </cell>
          <cell r="O278" t="str">
            <v/>
          </cell>
        </row>
        <row r="279">
          <cell r="A279" t="str">
            <v>FRN75F1S-4E</v>
          </cell>
          <cell r="B279">
            <v>0</v>
          </cell>
          <cell r="C279">
            <v>0</v>
          </cell>
          <cell r="D279">
            <v>4</v>
          </cell>
          <cell r="E279">
            <v>4</v>
          </cell>
          <cell r="F279">
            <v>0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4</v>
          </cell>
          <cell r="M279">
            <v>-2</v>
          </cell>
          <cell r="N279">
            <v>0</v>
          </cell>
          <cell r="O279" t="str">
            <v/>
          </cell>
        </row>
        <row r="280">
          <cell r="A280" t="str">
            <v>FRN90F1S-4E</v>
          </cell>
          <cell r="B280">
            <v>0</v>
          </cell>
          <cell r="C280">
            <v>0</v>
          </cell>
          <cell r="D280">
            <v>3</v>
          </cell>
          <cell r="E280">
            <v>3</v>
          </cell>
          <cell r="F280">
            <v>0</v>
          </cell>
          <cell r="G280">
            <v>3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3</v>
          </cell>
          <cell r="M280">
            <v>4</v>
          </cell>
          <cell r="N280">
            <v>9128.7952000000005</v>
          </cell>
          <cell r="O280" t="str">
            <v/>
          </cell>
        </row>
        <row r="281">
          <cell r="A281" t="str">
            <v>FRN110F1S-4E</v>
          </cell>
          <cell r="B281">
            <v>0</v>
          </cell>
          <cell r="C281">
            <v>0</v>
          </cell>
          <cell r="D281">
            <v>2</v>
          </cell>
          <cell r="E281">
            <v>2</v>
          </cell>
          <cell r="F281">
            <v>0</v>
          </cell>
          <cell r="G281">
            <v>2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2</v>
          </cell>
          <cell r="M281">
            <v>4</v>
          </cell>
          <cell r="N281">
            <v>10459.974399999999</v>
          </cell>
          <cell r="O281" t="str">
            <v/>
          </cell>
        </row>
        <row r="282">
          <cell r="A282" t="str">
            <v>FRN132F1S-4E</v>
          </cell>
          <cell r="B282">
            <v>0</v>
          </cell>
          <cell r="C282">
            <v>0</v>
          </cell>
          <cell r="D282">
            <v>2</v>
          </cell>
          <cell r="E282">
            <v>2</v>
          </cell>
          <cell r="F282">
            <v>0</v>
          </cell>
          <cell r="G282">
            <v>2</v>
          </cell>
          <cell r="H282">
            <v>1</v>
          </cell>
          <cell r="I282">
            <v>0</v>
          </cell>
          <cell r="J282">
            <v>1</v>
          </cell>
          <cell r="K282">
            <v>0</v>
          </cell>
          <cell r="L282">
            <v>3</v>
          </cell>
          <cell r="M282">
            <v>1</v>
          </cell>
          <cell r="N282">
            <v>3215.5452</v>
          </cell>
          <cell r="O282" t="str">
            <v/>
          </cell>
        </row>
        <row r="283">
          <cell r="A283" t="str">
            <v>FRN160F1S-4E</v>
          </cell>
          <cell r="B283">
            <v>0</v>
          </cell>
          <cell r="C283">
            <v>0</v>
          </cell>
          <cell r="D283">
            <v>2</v>
          </cell>
          <cell r="E283">
            <v>2</v>
          </cell>
          <cell r="F283">
            <v>0</v>
          </cell>
          <cell r="G283">
            <v>2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2</v>
          </cell>
          <cell r="M283">
            <v>1</v>
          </cell>
          <cell r="N283">
            <v>3295.08</v>
          </cell>
          <cell r="O283" t="str">
            <v/>
          </cell>
        </row>
        <row r="284">
          <cell r="A284" t="str">
            <v>FRN200F1S-4E</v>
          </cell>
          <cell r="B284">
            <v>0</v>
          </cell>
          <cell r="C284">
            <v>0</v>
          </cell>
          <cell r="D284">
            <v>2</v>
          </cell>
          <cell r="E284">
            <v>2</v>
          </cell>
          <cell r="F284">
            <v>0</v>
          </cell>
          <cell r="G284">
            <v>2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2</v>
          </cell>
          <cell r="M284">
            <v>7</v>
          </cell>
          <cell r="N284">
            <v>26729.78</v>
          </cell>
          <cell r="O284" t="str">
            <v/>
          </cell>
        </row>
        <row r="285">
          <cell r="A285" t="str">
            <v>FRN220F1S-4E</v>
          </cell>
          <cell r="B285">
            <v>0</v>
          </cell>
          <cell r="C285">
            <v>0</v>
          </cell>
          <cell r="D285">
            <v>1</v>
          </cell>
          <cell r="E285">
            <v>1</v>
          </cell>
          <cell r="F285">
            <v>0</v>
          </cell>
          <cell r="G285">
            <v>1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1</v>
          </cell>
          <cell r="M285">
            <v>1</v>
          </cell>
          <cell r="N285">
            <v>4030.2330000000002</v>
          </cell>
          <cell r="O285" t="str">
            <v/>
          </cell>
        </row>
        <row r="286">
          <cell r="A286" t="str">
            <v>FRN280F1S-4E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</row>
        <row r="287">
          <cell r="A287" t="str">
            <v>FRN315F1S-4E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4</v>
          </cell>
          <cell r="N287">
            <v>30808.66</v>
          </cell>
          <cell r="O287" t="str">
            <v/>
          </cell>
        </row>
        <row r="288">
          <cell r="A288" t="str">
            <v>FRN355F1S-4E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2</v>
          </cell>
          <cell r="N288">
            <v>18011.266599999999</v>
          </cell>
          <cell r="O288" t="str">
            <v/>
          </cell>
        </row>
        <row r="289">
          <cell r="A289" t="str">
            <v>FRN400F1S-4E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3</v>
          </cell>
          <cell r="N289">
            <v>29172.324000000001</v>
          </cell>
          <cell r="O289">
            <v>29172.324000000001</v>
          </cell>
        </row>
        <row r="290">
          <cell r="A290" t="str">
            <v>FRN450F1S-4E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2</v>
          </cell>
          <cell r="N290">
            <v>19641.02</v>
          </cell>
          <cell r="O290">
            <v>19641.02</v>
          </cell>
        </row>
        <row r="291">
          <cell r="A291" t="str">
            <v>FRN500F1S-4E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3</v>
          </cell>
          <cell r="N291">
            <v>31821.759900000001</v>
          </cell>
          <cell r="O291">
            <v>31821.759900000001</v>
          </cell>
        </row>
        <row r="292">
          <cell r="A292" t="str">
            <v>FRN560F1S-4E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3</v>
          </cell>
          <cell r="I292">
            <v>0</v>
          </cell>
          <cell r="J292">
            <v>3</v>
          </cell>
          <cell r="K292">
            <v>0</v>
          </cell>
          <cell r="L292">
            <v>3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FRN0.75F1L-4E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</row>
        <row r="294">
          <cell r="A294" t="str">
            <v>FRN1.5F1L-4E</v>
          </cell>
          <cell r="B294">
            <v>1</v>
          </cell>
          <cell r="C294">
            <v>0</v>
          </cell>
          <cell r="D294">
            <v>0</v>
          </cell>
          <cell r="E294">
            <v>1</v>
          </cell>
          <cell r="F294">
            <v>0</v>
          </cell>
          <cell r="G294">
            <v>0</v>
          </cell>
          <cell r="H294">
            <v>1</v>
          </cell>
          <cell r="I294">
            <v>0</v>
          </cell>
          <cell r="J294">
            <v>0</v>
          </cell>
          <cell r="K294">
            <v>0</v>
          </cell>
          <cell r="L294">
            <v>1</v>
          </cell>
          <cell r="M294">
            <v>5</v>
          </cell>
          <cell r="N294">
            <v>2327.15</v>
          </cell>
          <cell r="O294">
            <v>2327.15</v>
          </cell>
        </row>
        <row r="295">
          <cell r="A295" t="str">
            <v>FRN2.2F1L-4E</v>
          </cell>
          <cell r="B295">
            <v>1</v>
          </cell>
          <cell r="C295">
            <v>0</v>
          </cell>
          <cell r="D295">
            <v>0</v>
          </cell>
          <cell r="E295">
            <v>1</v>
          </cell>
          <cell r="F295">
            <v>0</v>
          </cell>
          <cell r="G295">
            <v>0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1</v>
          </cell>
          <cell r="M295">
            <v>9</v>
          </cell>
          <cell r="N295">
            <v>4233.33</v>
          </cell>
          <cell r="O295">
            <v>4233.33</v>
          </cell>
        </row>
        <row r="296">
          <cell r="A296" t="str">
            <v>FRN4.0F1L-4E</v>
          </cell>
          <cell r="B296">
            <v>0</v>
          </cell>
          <cell r="C296">
            <v>0</v>
          </cell>
          <cell r="D296">
            <v>2</v>
          </cell>
          <cell r="E296">
            <v>2</v>
          </cell>
          <cell r="F296">
            <v>0</v>
          </cell>
          <cell r="G296">
            <v>2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2</v>
          </cell>
          <cell r="M296">
            <v>0</v>
          </cell>
          <cell r="N296">
            <v>0</v>
          </cell>
          <cell r="O296" t="str">
            <v/>
          </cell>
        </row>
        <row r="297">
          <cell r="A297" t="str">
            <v>FRN5.5F1L-4E</v>
          </cell>
          <cell r="B297">
            <v>1</v>
          </cell>
          <cell r="C297">
            <v>0</v>
          </cell>
          <cell r="D297">
            <v>1</v>
          </cell>
          <cell r="E297">
            <v>1</v>
          </cell>
          <cell r="F297">
            <v>0</v>
          </cell>
          <cell r="G297">
            <v>0</v>
          </cell>
          <cell r="H297">
            <v>3</v>
          </cell>
          <cell r="I297">
            <v>0</v>
          </cell>
          <cell r="J297">
            <v>2</v>
          </cell>
          <cell r="K297">
            <v>0</v>
          </cell>
          <cell r="L297">
            <v>3</v>
          </cell>
          <cell r="M297">
            <v>-1</v>
          </cell>
          <cell r="N297">
            <v>0</v>
          </cell>
          <cell r="O297" t="str">
            <v/>
          </cell>
        </row>
        <row r="298">
          <cell r="A298" t="str">
            <v>FRN7.5F1L-4E</v>
          </cell>
          <cell r="B298">
            <v>0</v>
          </cell>
          <cell r="C298">
            <v>0</v>
          </cell>
          <cell r="D298">
            <v>1</v>
          </cell>
          <cell r="E298">
            <v>1</v>
          </cell>
          <cell r="F298">
            <v>0</v>
          </cell>
          <cell r="G298">
            <v>1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</v>
          </cell>
          <cell r="M298">
            <v>0</v>
          </cell>
          <cell r="N298">
            <v>0</v>
          </cell>
          <cell r="O298" t="str">
            <v/>
          </cell>
        </row>
        <row r="299">
          <cell r="A299" t="str">
            <v>FRN11F1L-4E</v>
          </cell>
          <cell r="B299">
            <v>0</v>
          </cell>
          <cell r="C299">
            <v>0</v>
          </cell>
          <cell r="D299">
            <v>1</v>
          </cell>
          <cell r="E299">
            <v>1</v>
          </cell>
          <cell r="F299">
            <v>0</v>
          </cell>
          <cell r="G299">
            <v>1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1</v>
          </cell>
          <cell r="M299">
            <v>-1</v>
          </cell>
          <cell r="N299">
            <v>0</v>
          </cell>
          <cell r="O299" t="str">
            <v/>
          </cell>
        </row>
        <row r="300">
          <cell r="A300" t="str">
            <v>FRN15F1L-4E</v>
          </cell>
          <cell r="B300">
            <v>1</v>
          </cell>
          <cell r="C300">
            <v>0</v>
          </cell>
          <cell r="D300">
            <v>1</v>
          </cell>
          <cell r="E300">
            <v>1</v>
          </cell>
          <cell r="F300">
            <v>0</v>
          </cell>
          <cell r="G300">
            <v>0</v>
          </cell>
          <cell r="H300">
            <v>3</v>
          </cell>
          <cell r="I300">
            <v>0</v>
          </cell>
          <cell r="J300">
            <v>2</v>
          </cell>
          <cell r="K300">
            <v>0</v>
          </cell>
          <cell r="L300">
            <v>3</v>
          </cell>
          <cell r="M300">
            <v>5</v>
          </cell>
          <cell r="N300">
            <v>3446.35</v>
          </cell>
          <cell r="O300" t="str">
            <v/>
          </cell>
        </row>
        <row r="301">
          <cell r="A301" t="str">
            <v>FRN18.5F1L-4E</v>
          </cell>
          <cell r="B301">
            <v>1</v>
          </cell>
          <cell r="C301">
            <v>0</v>
          </cell>
          <cell r="D301">
            <v>1</v>
          </cell>
          <cell r="E301">
            <v>1</v>
          </cell>
          <cell r="F301">
            <v>0</v>
          </cell>
          <cell r="G301">
            <v>0</v>
          </cell>
          <cell r="H301">
            <v>1</v>
          </cell>
          <cell r="I301">
            <v>0</v>
          </cell>
          <cell r="J301">
            <v>0</v>
          </cell>
          <cell r="K301">
            <v>0</v>
          </cell>
          <cell r="L301">
            <v>1</v>
          </cell>
          <cell r="M301">
            <v>9</v>
          </cell>
          <cell r="N301">
            <v>8025.0812999999998</v>
          </cell>
          <cell r="O301" t="str">
            <v/>
          </cell>
        </row>
        <row r="302">
          <cell r="A302" t="str">
            <v>FRN22F1L-4E</v>
          </cell>
          <cell r="B302">
            <v>0</v>
          </cell>
          <cell r="C302">
            <v>0</v>
          </cell>
          <cell r="D302">
            <v>1</v>
          </cell>
          <cell r="E302">
            <v>1</v>
          </cell>
          <cell r="F302">
            <v>0</v>
          </cell>
          <cell r="G302">
            <v>1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1</v>
          </cell>
          <cell r="M302">
            <v>8</v>
          </cell>
          <cell r="N302">
            <v>8044.96</v>
          </cell>
          <cell r="O302" t="str">
            <v/>
          </cell>
        </row>
        <row r="303">
          <cell r="A303" t="str">
            <v>FRN30F1L-4E</v>
          </cell>
          <cell r="B303">
            <v>0</v>
          </cell>
          <cell r="C303">
            <v>0</v>
          </cell>
          <cell r="D303">
            <v>1</v>
          </cell>
          <cell r="E303">
            <v>1</v>
          </cell>
          <cell r="F303">
            <v>0</v>
          </cell>
          <cell r="G303">
            <v>1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1</v>
          </cell>
          <cell r="M303">
            <v>1</v>
          </cell>
          <cell r="N303">
            <v>863</v>
          </cell>
          <cell r="O303" t="str">
            <v/>
          </cell>
        </row>
        <row r="304">
          <cell r="A304" t="str">
            <v>FRN37F1L-4E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1</v>
          </cell>
          <cell r="N304">
            <v>2154.96</v>
          </cell>
          <cell r="O304">
            <v>2154.96</v>
          </cell>
        </row>
        <row r="305">
          <cell r="A305" t="str">
            <v>FRN45F1L-4E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4</v>
          </cell>
          <cell r="N305">
            <v>8791.81</v>
          </cell>
          <cell r="O305">
            <v>8791.81</v>
          </cell>
        </row>
        <row r="306">
          <cell r="A306" t="str">
            <v>FRN55F1L-4E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1</v>
          </cell>
          <cell r="N306">
            <v>2959.45</v>
          </cell>
          <cell r="O306">
            <v>2959.45</v>
          </cell>
        </row>
        <row r="307">
          <cell r="A307" t="str">
            <v>FRN75F1L-4E</v>
          </cell>
          <cell r="B307">
            <v>0</v>
          </cell>
          <cell r="C307">
            <v>0</v>
          </cell>
          <cell r="D307">
            <v>1</v>
          </cell>
          <cell r="E307">
            <v>1</v>
          </cell>
          <cell r="F307">
            <v>0</v>
          </cell>
          <cell r="G307">
            <v>1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</v>
          </cell>
          <cell r="M307">
            <v>-1</v>
          </cell>
          <cell r="N307">
            <v>0</v>
          </cell>
          <cell r="O307" t="str">
            <v/>
          </cell>
        </row>
        <row r="308">
          <cell r="A308" t="str">
            <v>FRN90F1L-4E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2</v>
          </cell>
          <cell r="N308">
            <v>6509.36</v>
          </cell>
          <cell r="O308">
            <v>6509.36</v>
          </cell>
        </row>
        <row r="309">
          <cell r="A309" t="str">
            <v>FRN0.4G1S-2J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18</v>
          </cell>
          <cell r="N309">
            <v>2702.7</v>
          </cell>
          <cell r="O309">
            <v>2702.7</v>
          </cell>
        </row>
        <row r="310">
          <cell r="A310" t="str">
            <v>FRN0.75G1S-2J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12</v>
          </cell>
          <cell r="N310">
            <v>1839.24</v>
          </cell>
          <cell r="O310" t="str">
            <v/>
          </cell>
        </row>
        <row r="311">
          <cell r="A311" t="str">
            <v>FRN1.5G1S-2J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12</v>
          </cell>
          <cell r="N311">
            <v>2101.56</v>
          </cell>
          <cell r="O311">
            <v>2101.56</v>
          </cell>
        </row>
        <row r="312">
          <cell r="A312" t="str">
            <v>FRN2.2G1S-2J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2</v>
          </cell>
          <cell r="N312">
            <v>375.76</v>
          </cell>
          <cell r="O312">
            <v>375.76</v>
          </cell>
        </row>
        <row r="313">
          <cell r="A313" t="str">
            <v>FRN3.7G1S-2J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1</v>
          </cell>
          <cell r="N313">
            <v>254.91</v>
          </cell>
          <cell r="O313" t="str">
            <v/>
          </cell>
        </row>
        <row r="314">
          <cell r="A314" t="str">
            <v>FRN5.5G1S-2J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3</v>
          </cell>
          <cell r="I314">
            <v>0</v>
          </cell>
          <cell r="J314">
            <v>3</v>
          </cell>
          <cell r="K314">
            <v>0</v>
          </cell>
          <cell r="L314">
            <v>3</v>
          </cell>
          <cell r="M314">
            <v>-3</v>
          </cell>
          <cell r="N314">
            <v>0</v>
          </cell>
          <cell r="O314" t="str">
            <v/>
          </cell>
        </row>
        <row r="315">
          <cell r="A315" t="str">
            <v>FRN7.5G1S-2J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10</v>
          </cell>
          <cell r="N315">
            <v>4154.1000000000004</v>
          </cell>
          <cell r="O315">
            <v>4154.1000000000004</v>
          </cell>
        </row>
        <row r="316">
          <cell r="A316" t="str">
            <v>FRN11G1S-2J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2</v>
          </cell>
          <cell r="N316">
            <v>838.52</v>
          </cell>
          <cell r="O316" t="str">
            <v/>
          </cell>
        </row>
        <row r="317">
          <cell r="A317" t="str">
            <v>FRN15G1S-2J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2</v>
          </cell>
          <cell r="N317">
            <v>1290.9000000000001</v>
          </cell>
          <cell r="O317">
            <v>1290.9000000000001</v>
          </cell>
        </row>
        <row r="318">
          <cell r="A318" t="str">
            <v>FRN18.5G1S-2J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2</v>
          </cell>
          <cell r="N318">
            <v>1414.66</v>
          </cell>
          <cell r="O318">
            <v>1414.66</v>
          </cell>
        </row>
        <row r="319">
          <cell r="A319" t="str">
            <v>FRN22G1S-2J</v>
          </cell>
          <cell r="B319">
            <v>8</v>
          </cell>
          <cell r="C319">
            <v>0</v>
          </cell>
          <cell r="D319">
            <v>5</v>
          </cell>
          <cell r="E319">
            <v>8</v>
          </cell>
          <cell r="F319">
            <v>0</v>
          </cell>
          <cell r="G319">
            <v>0</v>
          </cell>
          <cell r="H319">
            <v>8</v>
          </cell>
          <cell r="I319">
            <v>0</v>
          </cell>
          <cell r="J319">
            <v>0</v>
          </cell>
          <cell r="K319">
            <v>0</v>
          </cell>
          <cell r="L319">
            <v>8</v>
          </cell>
          <cell r="M319">
            <v>14</v>
          </cell>
          <cell r="N319">
            <v>11846.8</v>
          </cell>
          <cell r="O319" t="str">
            <v/>
          </cell>
        </row>
        <row r="320">
          <cell r="A320" t="str">
            <v>FRN30G1S-2J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2</v>
          </cell>
          <cell r="N320">
            <v>2979.94</v>
          </cell>
          <cell r="O320" t="str">
            <v/>
          </cell>
        </row>
        <row r="321">
          <cell r="A321" t="str">
            <v>FRN37G1S-2J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1</v>
          </cell>
          <cell r="N321">
            <v>1410.06</v>
          </cell>
          <cell r="O321">
            <v>1410.06</v>
          </cell>
        </row>
        <row r="322">
          <cell r="A322" t="str">
            <v>FRN45G1S-2J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2</v>
          </cell>
          <cell r="N322">
            <v>4419.3999999999996</v>
          </cell>
          <cell r="O322">
            <v>4419.3999999999996</v>
          </cell>
        </row>
        <row r="323">
          <cell r="A323" t="str">
            <v>FRN55G1S-2J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1</v>
          </cell>
          <cell r="N323">
            <v>2633.2</v>
          </cell>
          <cell r="O323">
            <v>2633.2</v>
          </cell>
        </row>
        <row r="324">
          <cell r="A324" t="str">
            <v>FRN75G1S-2J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</row>
        <row r="325">
          <cell r="A325" t="str">
            <v>FRN90G1S-2J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</row>
        <row r="326">
          <cell r="A326" t="str">
            <v>FRN0.4G1E-4E</v>
          </cell>
          <cell r="B326">
            <v>0</v>
          </cell>
          <cell r="C326">
            <v>0</v>
          </cell>
          <cell r="D326">
            <v>3</v>
          </cell>
          <cell r="E326">
            <v>3</v>
          </cell>
          <cell r="F326">
            <v>0</v>
          </cell>
          <cell r="G326">
            <v>3</v>
          </cell>
          <cell r="H326">
            <v>4</v>
          </cell>
          <cell r="I326">
            <v>0</v>
          </cell>
          <cell r="J326">
            <v>4</v>
          </cell>
          <cell r="K326">
            <v>0</v>
          </cell>
          <cell r="L326">
            <v>7</v>
          </cell>
          <cell r="M326">
            <v>15</v>
          </cell>
          <cell r="N326">
            <v>1465.65</v>
          </cell>
          <cell r="O326" t="str">
            <v/>
          </cell>
        </row>
        <row r="327">
          <cell r="A327" t="str">
            <v>FRN0.75G1E-4E</v>
          </cell>
          <cell r="B327">
            <v>0</v>
          </cell>
          <cell r="C327">
            <v>0</v>
          </cell>
          <cell r="D327">
            <v>4</v>
          </cell>
          <cell r="E327">
            <v>4</v>
          </cell>
          <cell r="F327">
            <v>0</v>
          </cell>
          <cell r="G327">
            <v>4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4</v>
          </cell>
          <cell r="M327">
            <v>23</v>
          </cell>
          <cell r="N327">
            <v>2802.9525000000003</v>
          </cell>
          <cell r="O327" t="str">
            <v/>
          </cell>
        </row>
        <row r="328">
          <cell r="A328" t="str">
            <v>FRN1.5G1E-4E</v>
          </cell>
          <cell r="B328">
            <v>0</v>
          </cell>
          <cell r="C328">
            <v>20</v>
          </cell>
          <cell r="D328">
            <v>7</v>
          </cell>
          <cell r="E328">
            <v>7</v>
          </cell>
          <cell r="F328">
            <v>0</v>
          </cell>
          <cell r="G328">
            <v>7</v>
          </cell>
          <cell r="H328">
            <v>0</v>
          </cell>
          <cell r="I328">
            <v>20</v>
          </cell>
          <cell r="J328">
            <v>0</v>
          </cell>
          <cell r="K328">
            <v>0</v>
          </cell>
          <cell r="L328">
            <v>7</v>
          </cell>
          <cell r="M328">
            <v>52</v>
          </cell>
          <cell r="N328">
            <v>7658.9188000000004</v>
          </cell>
          <cell r="O328" t="str">
            <v/>
          </cell>
        </row>
        <row r="329">
          <cell r="A329" t="str">
            <v>FRN2.2G1E-4E</v>
          </cell>
          <cell r="B329">
            <v>0</v>
          </cell>
          <cell r="C329">
            <v>143</v>
          </cell>
          <cell r="D329">
            <v>6</v>
          </cell>
          <cell r="E329">
            <v>6</v>
          </cell>
          <cell r="F329">
            <v>0</v>
          </cell>
          <cell r="G329">
            <v>6</v>
          </cell>
          <cell r="H329">
            <v>0</v>
          </cell>
          <cell r="I329">
            <v>143</v>
          </cell>
          <cell r="J329">
            <v>0</v>
          </cell>
          <cell r="K329">
            <v>0</v>
          </cell>
          <cell r="L329">
            <v>6</v>
          </cell>
          <cell r="M329">
            <v>135</v>
          </cell>
          <cell r="N329">
            <v>24346.588500000002</v>
          </cell>
          <cell r="O329" t="str">
            <v/>
          </cell>
        </row>
        <row r="330">
          <cell r="A330" t="str">
            <v>FRN4.0G1E-4E</v>
          </cell>
          <cell r="B330">
            <v>0</v>
          </cell>
          <cell r="C330">
            <v>22</v>
          </cell>
          <cell r="D330">
            <v>10</v>
          </cell>
          <cell r="E330">
            <v>10</v>
          </cell>
          <cell r="F330">
            <v>0</v>
          </cell>
          <cell r="G330">
            <v>10</v>
          </cell>
          <cell r="H330">
            <v>4</v>
          </cell>
          <cell r="I330">
            <v>22</v>
          </cell>
          <cell r="J330">
            <v>4</v>
          </cell>
          <cell r="K330">
            <v>0</v>
          </cell>
          <cell r="L330">
            <v>14</v>
          </cell>
          <cell r="M330">
            <v>97</v>
          </cell>
          <cell r="N330">
            <v>21788.178799999998</v>
          </cell>
          <cell r="O330" t="str">
            <v/>
          </cell>
        </row>
        <row r="331">
          <cell r="A331" t="str">
            <v>FRN5.5G1E-4E</v>
          </cell>
          <cell r="B331">
            <v>0</v>
          </cell>
          <cell r="C331">
            <v>314</v>
          </cell>
          <cell r="D331">
            <v>8</v>
          </cell>
          <cell r="E331">
            <v>8</v>
          </cell>
          <cell r="F331">
            <v>0</v>
          </cell>
          <cell r="G331">
            <v>8</v>
          </cell>
          <cell r="H331">
            <v>2</v>
          </cell>
          <cell r="I331">
            <v>314</v>
          </cell>
          <cell r="J331">
            <v>2</v>
          </cell>
          <cell r="K331">
            <v>0</v>
          </cell>
          <cell r="L331">
            <v>10</v>
          </cell>
          <cell r="M331">
            <v>188</v>
          </cell>
          <cell r="N331">
            <v>59000.340799999998</v>
          </cell>
          <cell r="O331" t="str">
            <v/>
          </cell>
        </row>
        <row r="332">
          <cell r="A332" t="str">
            <v>FRN7.5G1E-4E</v>
          </cell>
          <cell r="B332">
            <v>0</v>
          </cell>
          <cell r="C332">
            <v>168</v>
          </cell>
          <cell r="D332">
            <v>11</v>
          </cell>
          <cell r="E332">
            <v>11</v>
          </cell>
          <cell r="F332">
            <v>0</v>
          </cell>
          <cell r="G332">
            <v>11</v>
          </cell>
          <cell r="H332">
            <v>1</v>
          </cell>
          <cell r="I332">
            <v>168</v>
          </cell>
          <cell r="J332">
            <v>1</v>
          </cell>
          <cell r="K332">
            <v>0</v>
          </cell>
          <cell r="L332">
            <v>12</v>
          </cell>
          <cell r="M332">
            <v>209</v>
          </cell>
          <cell r="N332">
            <v>78180.295599999998</v>
          </cell>
          <cell r="O332" t="str">
            <v/>
          </cell>
        </row>
        <row r="333">
          <cell r="A333" t="str">
            <v>FRN11G1E-4E</v>
          </cell>
          <cell r="B333">
            <v>0</v>
          </cell>
          <cell r="C333">
            <v>34</v>
          </cell>
          <cell r="D333">
            <v>4</v>
          </cell>
          <cell r="E333">
            <v>4</v>
          </cell>
          <cell r="F333">
            <v>0</v>
          </cell>
          <cell r="G333">
            <v>4</v>
          </cell>
          <cell r="H333">
            <v>1</v>
          </cell>
          <cell r="I333">
            <v>34</v>
          </cell>
          <cell r="J333">
            <v>1</v>
          </cell>
          <cell r="K333">
            <v>0</v>
          </cell>
          <cell r="L333">
            <v>5</v>
          </cell>
          <cell r="M333">
            <v>107</v>
          </cell>
          <cell r="N333">
            <v>46088.655699999996</v>
          </cell>
          <cell r="O333" t="str">
            <v/>
          </cell>
        </row>
        <row r="334">
          <cell r="A334" t="str">
            <v>FRN15G1E-4E</v>
          </cell>
          <cell r="B334">
            <v>0</v>
          </cell>
          <cell r="C334">
            <v>27</v>
          </cell>
          <cell r="D334">
            <v>4</v>
          </cell>
          <cell r="E334">
            <v>4</v>
          </cell>
          <cell r="F334">
            <v>0</v>
          </cell>
          <cell r="G334">
            <v>4</v>
          </cell>
          <cell r="H334">
            <v>2</v>
          </cell>
          <cell r="I334">
            <v>27</v>
          </cell>
          <cell r="J334">
            <v>2</v>
          </cell>
          <cell r="K334">
            <v>0</v>
          </cell>
          <cell r="L334">
            <v>6</v>
          </cell>
          <cell r="M334">
            <v>59</v>
          </cell>
          <cell r="N334">
            <v>34216.347900000001</v>
          </cell>
          <cell r="O334" t="str">
            <v/>
          </cell>
        </row>
        <row r="335">
          <cell r="A335" t="str">
            <v>FRN18.5G1E-4E</v>
          </cell>
          <cell r="B335">
            <v>0</v>
          </cell>
          <cell r="C335">
            <v>17</v>
          </cell>
          <cell r="D335">
            <v>4</v>
          </cell>
          <cell r="E335">
            <v>4</v>
          </cell>
          <cell r="F335">
            <v>0</v>
          </cell>
          <cell r="G335">
            <v>4</v>
          </cell>
          <cell r="H335">
            <v>4</v>
          </cell>
          <cell r="I335">
            <v>17</v>
          </cell>
          <cell r="J335">
            <v>4</v>
          </cell>
          <cell r="K335">
            <v>0</v>
          </cell>
          <cell r="L335">
            <v>8</v>
          </cell>
          <cell r="M335">
            <v>15</v>
          </cell>
          <cell r="N335">
            <v>9737.8095000000012</v>
          </cell>
          <cell r="O335" t="str">
            <v/>
          </cell>
        </row>
        <row r="336">
          <cell r="A336" t="str">
            <v>FRN22G1E-4E</v>
          </cell>
          <cell r="B336">
            <v>13</v>
          </cell>
          <cell r="C336">
            <v>6</v>
          </cell>
          <cell r="D336">
            <v>14</v>
          </cell>
          <cell r="E336">
            <v>14</v>
          </cell>
          <cell r="F336">
            <v>0</v>
          </cell>
          <cell r="G336">
            <v>1</v>
          </cell>
          <cell r="H336">
            <v>14</v>
          </cell>
          <cell r="I336">
            <v>6</v>
          </cell>
          <cell r="J336">
            <v>1</v>
          </cell>
          <cell r="K336">
            <v>0</v>
          </cell>
          <cell r="L336">
            <v>15</v>
          </cell>
          <cell r="M336">
            <v>43</v>
          </cell>
          <cell r="N336">
            <v>33321.4611</v>
          </cell>
          <cell r="O336" t="str">
            <v/>
          </cell>
        </row>
        <row r="337">
          <cell r="A337" t="str">
            <v>FRN30G1E-4E</v>
          </cell>
          <cell r="B337">
            <v>0</v>
          </cell>
          <cell r="C337">
            <v>0</v>
          </cell>
          <cell r="D337">
            <v>6</v>
          </cell>
          <cell r="E337">
            <v>6</v>
          </cell>
          <cell r="F337">
            <v>0</v>
          </cell>
          <cell r="G337">
            <v>6</v>
          </cell>
          <cell r="H337">
            <v>5</v>
          </cell>
          <cell r="I337">
            <v>0</v>
          </cell>
          <cell r="J337">
            <v>5</v>
          </cell>
          <cell r="K337">
            <v>0</v>
          </cell>
          <cell r="L337">
            <v>11</v>
          </cell>
          <cell r="M337">
            <v>-5</v>
          </cell>
          <cell r="N337">
            <v>0</v>
          </cell>
          <cell r="O337" t="str">
            <v/>
          </cell>
        </row>
        <row r="338">
          <cell r="A338" t="str">
            <v>FRN37G1E-4E</v>
          </cell>
          <cell r="B338">
            <v>0</v>
          </cell>
          <cell r="C338">
            <v>0</v>
          </cell>
          <cell r="D338">
            <v>3</v>
          </cell>
          <cell r="E338">
            <v>3</v>
          </cell>
          <cell r="F338">
            <v>0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</v>
          </cell>
          <cell r="M338">
            <v>9</v>
          </cell>
          <cell r="N338">
            <v>11778.0795</v>
          </cell>
          <cell r="O338" t="str">
            <v/>
          </cell>
        </row>
        <row r="339">
          <cell r="A339" t="str">
            <v>FRN45G1E-4E</v>
          </cell>
          <cell r="B339">
            <v>0</v>
          </cell>
          <cell r="C339">
            <v>0</v>
          </cell>
          <cell r="D339">
            <v>3</v>
          </cell>
          <cell r="E339">
            <v>3</v>
          </cell>
          <cell r="F339">
            <v>0</v>
          </cell>
          <cell r="G339">
            <v>3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3</v>
          </cell>
          <cell r="M339">
            <v>-2</v>
          </cell>
          <cell r="N339">
            <v>0</v>
          </cell>
          <cell r="O339" t="str">
            <v/>
          </cell>
        </row>
        <row r="340">
          <cell r="A340" t="str">
            <v>FRN55G1E-4E</v>
          </cell>
          <cell r="B340">
            <v>0</v>
          </cell>
          <cell r="C340">
            <v>0</v>
          </cell>
          <cell r="D340">
            <v>1</v>
          </cell>
          <cell r="E340">
            <v>1</v>
          </cell>
          <cell r="F340">
            <v>0</v>
          </cell>
          <cell r="G340">
            <v>1</v>
          </cell>
          <cell r="H340">
            <v>1</v>
          </cell>
          <cell r="I340">
            <v>0</v>
          </cell>
          <cell r="J340">
            <v>1</v>
          </cell>
          <cell r="K340">
            <v>0</v>
          </cell>
          <cell r="L340">
            <v>2</v>
          </cell>
          <cell r="M340">
            <v>-2</v>
          </cell>
          <cell r="N340">
            <v>0</v>
          </cell>
          <cell r="O340" t="str">
            <v/>
          </cell>
        </row>
        <row r="341">
          <cell r="A341" t="str">
            <v>FRN75G1E-4E</v>
          </cell>
          <cell r="B341">
            <v>0</v>
          </cell>
          <cell r="C341">
            <v>0</v>
          </cell>
          <cell r="D341">
            <v>1</v>
          </cell>
          <cell r="E341">
            <v>1</v>
          </cell>
          <cell r="F341">
            <v>0</v>
          </cell>
          <cell r="G341">
            <v>1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</v>
          </cell>
          <cell r="M341">
            <v>0</v>
          </cell>
          <cell r="N341">
            <v>0</v>
          </cell>
          <cell r="O341" t="str">
            <v/>
          </cell>
        </row>
        <row r="342">
          <cell r="A342" t="str">
            <v>FRN90G1E-4E</v>
          </cell>
          <cell r="B342">
            <v>0</v>
          </cell>
          <cell r="C342">
            <v>0</v>
          </cell>
          <cell r="D342">
            <v>2</v>
          </cell>
          <cell r="E342">
            <v>2</v>
          </cell>
          <cell r="F342">
            <v>0</v>
          </cell>
          <cell r="G342">
            <v>2</v>
          </cell>
          <cell r="H342">
            <v>15</v>
          </cell>
          <cell r="I342">
            <v>0</v>
          </cell>
          <cell r="J342">
            <v>15</v>
          </cell>
          <cell r="K342">
            <v>0</v>
          </cell>
          <cell r="L342">
            <v>17</v>
          </cell>
          <cell r="M342">
            <v>-11</v>
          </cell>
          <cell r="N342">
            <v>0</v>
          </cell>
          <cell r="O342" t="str">
            <v/>
          </cell>
        </row>
        <row r="343">
          <cell r="A343" t="str">
            <v>FRN110G1E-4E</v>
          </cell>
          <cell r="B343">
            <v>0</v>
          </cell>
          <cell r="C343">
            <v>0</v>
          </cell>
          <cell r="D343">
            <v>1</v>
          </cell>
          <cell r="E343">
            <v>1</v>
          </cell>
          <cell r="F343">
            <v>0</v>
          </cell>
          <cell r="G343">
            <v>1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</v>
          </cell>
          <cell r="M343">
            <v>0</v>
          </cell>
          <cell r="N343">
            <v>0</v>
          </cell>
          <cell r="O343" t="str">
            <v/>
          </cell>
        </row>
        <row r="344">
          <cell r="A344" t="str">
            <v>FRN132G1E-4E</v>
          </cell>
          <cell r="B344">
            <v>0</v>
          </cell>
          <cell r="C344">
            <v>0</v>
          </cell>
          <cell r="D344">
            <v>1</v>
          </cell>
          <cell r="E344">
            <v>1</v>
          </cell>
          <cell r="F344">
            <v>0</v>
          </cell>
          <cell r="G344">
            <v>1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</v>
          </cell>
          <cell r="M344">
            <v>3</v>
          </cell>
          <cell r="N344">
            <v>10859.22</v>
          </cell>
          <cell r="O344" t="str">
            <v/>
          </cell>
        </row>
        <row r="345">
          <cell r="A345" t="str">
            <v>FRN160G1E-4E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</row>
        <row r="346">
          <cell r="A346" t="str">
            <v>FRN200G1E-4E</v>
          </cell>
          <cell r="B346">
            <v>1</v>
          </cell>
          <cell r="C346">
            <v>0</v>
          </cell>
          <cell r="D346">
            <v>1</v>
          </cell>
          <cell r="E346">
            <v>1</v>
          </cell>
          <cell r="F346">
            <v>0</v>
          </cell>
          <cell r="G346">
            <v>0</v>
          </cell>
          <cell r="H346">
            <v>1</v>
          </cell>
          <cell r="I346">
            <v>0</v>
          </cell>
          <cell r="J346">
            <v>0</v>
          </cell>
          <cell r="K346">
            <v>0</v>
          </cell>
          <cell r="L346">
            <v>1</v>
          </cell>
          <cell r="M346">
            <v>-1</v>
          </cell>
          <cell r="N346">
            <v>0</v>
          </cell>
          <cell r="O346" t="str">
            <v/>
          </cell>
        </row>
        <row r="347">
          <cell r="A347" t="str">
            <v>FRN220G1E-4E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1</v>
          </cell>
          <cell r="N347">
            <v>5498.13</v>
          </cell>
          <cell r="O347" t="str">
            <v/>
          </cell>
        </row>
        <row r="348">
          <cell r="A348" t="str">
            <v>FRN280G1E-4E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</row>
        <row r="349">
          <cell r="A349" t="str">
            <v>FRN315G1E-4E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</row>
        <row r="350">
          <cell r="A350" t="str">
            <v>FRN355G1E-4E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</row>
        <row r="351">
          <cell r="A351" t="str">
            <v>FRN400G1E-4E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</row>
        <row r="352">
          <cell r="A352" t="str">
            <v>FRN500G1E-4E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</row>
        <row r="353">
          <cell r="A353" t="str">
            <v>FRN630G1E-4E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</row>
        <row r="354">
          <cell r="A354" t="str">
            <v>FRN4.0LM1S-4E</v>
          </cell>
          <cell r="B354">
            <v>0</v>
          </cell>
          <cell r="C354">
            <v>0</v>
          </cell>
          <cell r="D354">
            <v>10</v>
          </cell>
          <cell r="E354">
            <v>10</v>
          </cell>
          <cell r="F354">
            <v>0</v>
          </cell>
          <cell r="G354">
            <v>10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10</v>
          </cell>
          <cell r="M354">
            <v>-10</v>
          </cell>
          <cell r="N354">
            <v>0</v>
          </cell>
          <cell r="O354" t="str">
            <v/>
          </cell>
        </row>
        <row r="355">
          <cell r="A355" t="str">
            <v>FRN5.5LM1S-4E</v>
          </cell>
          <cell r="B355">
            <v>0</v>
          </cell>
          <cell r="C355">
            <v>0</v>
          </cell>
          <cell r="D355">
            <v>3</v>
          </cell>
          <cell r="E355">
            <v>3</v>
          </cell>
          <cell r="F355">
            <v>0</v>
          </cell>
          <cell r="G355">
            <v>3</v>
          </cell>
          <cell r="H355">
            <v>1</v>
          </cell>
          <cell r="I355">
            <v>0</v>
          </cell>
          <cell r="J355">
            <v>1</v>
          </cell>
          <cell r="K355">
            <v>0</v>
          </cell>
          <cell r="L355">
            <v>4</v>
          </cell>
          <cell r="M355">
            <v>106</v>
          </cell>
          <cell r="N355">
            <v>35637.199999999997</v>
          </cell>
          <cell r="O355">
            <v>22189.200000000001</v>
          </cell>
        </row>
        <row r="356">
          <cell r="A356" t="str">
            <v>FRN7.5LM1S-4E</v>
          </cell>
          <cell r="B356">
            <v>0</v>
          </cell>
          <cell r="C356">
            <v>0</v>
          </cell>
          <cell r="D356">
            <v>1</v>
          </cell>
          <cell r="E356">
            <v>1</v>
          </cell>
          <cell r="F356">
            <v>0</v>
          </cell>
          <cell r="G356">
            <v>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</v>
          </cell>
          <cell r="M356">
            <v>46</v>
          </cell>
          <cell r="N356">
            <v>16345.828600000001</v>
          </cell>
          <cell r="O356">
            <v>12792.3876</v>
          </cell>
        </row>
        <row r="357">
          <cell r="A357" t="str">
            <v>FRN11LM1S-4E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3</v>
          </cell>
          <cell r="N357">
            <v>1388.6172000000001</v>
          </cell>
          <cell r="O357">
            <v>1388.6172000000001</v>
          </cell>
        </row>
        <row r="358">
          <cell r="A358" t="str">
            <v>FRN15LM1S-4E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3</v>
          </cell>
          <cell r="N358">
            <v>1768.5938999999998</v>
          </cell>
          <cell r="O358">
            <v>1768.5938999999998</v>
          </cell>
        </row>
        <row r="359">
          <cell r="A359" t="str">
            <v>FRN18.5LM1S-4E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4</v>
          </cell>
          <cell r="N359">
            <v>2961.7</v>
          </cell>
          <cell r="O359">
            <v>2961.7</v>
          </cell>
        </row>
        <row r="360">
          <cell r="A360" t="str">
            <v>FRN22LM1S-4E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7</v>
          </cell>
          <cell r="N360">
            <v>5440.9138000000003</v>
          </cell>
          <cell r="O360">
            <v>5440.9138000000003</v>
          </cell>
        </row>
        <row r="361">
          <cell r="A361" t="str">
            <v>FRN30LM1S-4E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</row>
        <row r="362">
          <cell r="A362" t="str">
            <v>FRN37LM1S-4E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</row>
        <row r="363">
          <cell r="A363" t="str">
            <v>FRN4.0LM1S-4EA</v>
          </cell>
          <cell r="B363">
            <v>1</v>
          </cell>
          <cell r="C363">
            <v>0</v>
          </cell>
          <cell r="D363">
            <v>31</v>
          </cell>
          <cell r="E363">
            <v>31</v>
          </cell>
          <cell r="F363">
            <v>0</v>
          </cell>
          <cell r="G363">
            <v>30</v>
          </cell>
          <cell r="H363">
            <v>1</v>
          </cell>
          <cell r="I363">
            <v>0</v>
          </cell>
          <cell r="J363">
            <v>0</v>
          </cell>
          <cell r="K363">
            <v>0</v>
          </cell>
          <cell r="L363">
            <v>31</v>
          </cell>
          <cell r="M363">
            <v>7</v>
          </cell>
          <cell r="N363">
            <v>2184.9771999999998</v>
          </cell>
          <cell r="O363" t="str">
            <v/>
          </cell>
        </row>
        <row r="364">
          <cell r="A364" t="str">
            <v>FRN5.5LM1S-4EA</v>
          </cell>
          <cell r="B364">
            <v>224</v>
          </cell>
          <cell r="C364">
            <v>0</v>
          </cell>
          <cell r="D364">
            <v>99</v>
          </cell>
          <cell r="E364">
            <v>224</v>
          </cell>
          <cell r="F364">
            <v>0</v>
          </cell>
          <cell r="G364">
            <v>0</v>
          </cell>
          <cell r="H364">
            <v>236</v>
          </cell>
          <cell r="I364">
            <v>0</v>
          </cell>
          <cell r="J364">
            <v>12</v>
          </cell>
          <cell r="K364">
            <v>0</v>
          </cell>
          <cell r="L364">
            <v>236</v>
          </cell>
          <cell r="M364">
            <v>-82</v>
          </cell>
          <cell r="N364">
            <v>0</v>
          </cell>
          <cell r="O364" t="str">
            <v/>
          </cell>
        </row>
        <row r="365">
          <cell r="A365" t="str">
            <v>FRN7.5LM1S-4EA</v>
          </cell>
          <cell r="B365">
            <v>73</v>
          </cell>
          <cell r="C365">
            <v>0</v>
          </cell>
          <cell r="D365">
            <v>55</v>
          </cell>
          <cell r="E365">
            <v>73</v>
          </cell>
          <cell r="F365">
            <v>0</v>
          </cell>
          <cell r="G365">
            <v>0</v>
          </cell>
          <cell r="H365">
            <v>120</v>
          </cell>
          <cell r="I365">
            <v>0</v>
          </cell>
          <cell r="J365">
            <v>47</v>
          </cell>
          <cell r="K365">
            <v>0</v>
          </cell>
          <cell r="L365">
            <v>120</v>
          </cell>
          <cell r="M365">
            <v>147</v>
          </cell>
          <cell r="N365">
            <v>44599.5648</v>
          </cell>
          <cell r="O365" t="str">
            <v/>
          </cell>
        </row>
        <row r="366">
          <cell r="A366" t="str">
            <v>FRN11LM1S-4EA</v>
          </cell>
          <cell r="B366">
            <v>7</v>
          </cell>
          <cell r="C366">
            <v>0</v>
          </cell>
          <cell r="D366">
            <v>23</v>
          </cell>
          <cell r="E366">
            <v>23</v>
          </cell>
          <cell r="F366">
            <v>0</v>
          </cell>
          <cell r="G366">
            <v>16</v>
          </cell>
          <cell r="H366">
            <v>13</v>
          </cell>
          <cell r="I366">
            <v>0</v>
          </cell>
          <cell r="J366">
            <v>6</v>
          </cell>
          <cell r="K366">
            <v>0</v>
          </cell>
          <cell r="L366">
            <v>29</v>
          </cell>
          <cell r="M366">
            <v>37</v>
          </cell>
          <cell r="N366">
            <v>14465.923299999999</v>
          </cell>
          <cell r="O366" t="str">
            <v/>
          </cell>
        </row>
        <row r="367">
          <cell r="A367" t="str">
            <v>FRN15LM1S-4EA</v>
          </cell>
          <cell r="B367">
            <v>8</v>
          </cell>
          <cell r="C367">
            <v>0</v>
          </cell>
          <cell r="D367">
            <v>8</v>
          </cell>
          <cell r="E367">
            <v>8</v>
          </cell>
          <cell r="F367">
            <v>0</v>
          </cell>
          <cell r="G367">
            <v>0</v>
          </cell>
          <cell r="H367">
            <v>12</v>
          </cell>
          <cell r="I367">
            <v>0</v>
          </cell>
          <cell r="J367">
            <v>4</v>
          </cell>
          <cell r="K367">
            <v>0</v>
          </cell>
          <cell r="L367">
            <v>12</v>
          </cell>
          <cell r="M367">
            <v>49</v>
          </cell>
          <cell r="N367">
            <v>28283.417399999998</v>
          </cell>
          <cell r="O367" t="str">
            <v/>
          </cell>
        </row>
        <row r="368">
          <cell r="A368" t="str">
            <v>FRN18.5LM1S-4EA</v>
          </cell>
          <cell r="B368">
            <v>0</v>
          </cell>
          <cell r="C368">
            <v>0</v>
          </cell>
          <cell r="D368">
            <v>3</v>
          </cell>
          <cell r="E368">
            <v>3</v>
          </cell>
          <cell r="F368">
            <v>0</v>
          </cell>
          <cell r="G368">
            <v>3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3</v>
          </cell>
          <cell r="M368">
            <v>11</v>
          </cell>
          <cell r="N368">
            <v>7173.1946000000007</v>
          </cell>
          <cell r="O368" t="str">
            <v/>
          </cell>
        </row>
        <row r="369">
          <cell r="A369" t="str">
            <v>FRN22LM1S-4EA</v>
          </cell>
          <cell r="B369">
            <v>0</v>
          </cell>
          <cell r="C369">
            <v>0</v>
          </cell>
          <cell r="D369">
            <v>2</v>
          </cell>
          <cell r="E369">
            <v>2</v>
          </cell>
          <cell r="F369">
            <v>0</v>
          </cell>
          <cell r="G369">
            <v>2</v>
          </cell>
          <cell r="H369">
            <v>3</v>
          </cell>
          <cell r="I369">
            <v>0</v>
          </cell>
          <cell r="J369">
            <v>3</v>
          </cell>
          <cell r="K369">
            <v>0</v>
          </cell>
          <cell r="L369">
            <v>5</v>
          </cell>
          <cell r="M369">
            <v>57</v>
          </cell>
          <cell r="N369">
            <v>42624.092700000001</v>
          </cell>
          <cell r="O369">
            <v>20190.359700000001</v>
          </cell>
        </row>
        <row r="370">
          <cell r="A370" t="str">
            <v>FRN30LM1S-4EA</v>
          </cell>
          <cell r="B370">
            <v>1</v>
          </cell>
          <cell r="C370">
            <v>0</v>
          </cell>
          <cell r="D370">
            <v>2</v>
          </cell>
          <cell r="E370">
            <v>2</v>
          </cell>
          <cell r="F370">
            <v>0</v>
          </cell>
          <cell r="G370">
            <v>1</v>
          </cell>
          <cell r="H370">
            <v>3</v>
          </cell>
          <cell r="I370">
            <v>0</v>
          </cell>
          <cell r="J370">
            <v>2</v>
          </cell>
          <cell r="K370">
            <v>0</v>
          </cell>
          <cell r="L370">
            <v>4</v>
          </cell>
          <cell r="M370">
            <v>18</v>
          </cell>
          <cell r="N370">
            <v>19099.105200000002</v>
          </cell>
          <cell r="O370" t="str">
            <v/>
          </cell>
        </row>
        <row r="371">
          <cell r="A371" t="str">
            <v>FRN37LM1S-4EA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18</v>
          </cell>
          <cell r="N371">
            <v>26289.45</v>
          </cell>
          <cell r="O371">
            <v>11684.2</v>
          </cell>
        </row>
        <row r="372">
          <cell r="A372" t="str">
            <v>FRN45LM1S-4EA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6</v>
          </cell>
          <cell r="N372">
            <v>9788.0400000000009</v>
          </cell>
          <cell r="O372">
            <v>9788.0400000000009</v>
          </cell>
        </row>
        <row r="373">
          <cell r="A373" t="str">
            <v>FRN5.5LM1S-2EA</v>
          </cell>
          <cell r="B373">
            <v>30</v>
          </cell>
          <cell r="C373">
            <v>0</v>
          </cell>
          <cell r="D373">
            <v>0</v>
          </cell>
          <cell r="E373">
            <v>30</v>
          </cell>
          <cell r="F373">
            <v>0</v>
          </cell>
          <cell r="G373">
            <v>0</v>
          </cell>
          <cell r="H373">
            <v>66</v>
          </cell>
          <cell r="I373">
            <v>0</v>
          </cell>
          <cell r="J373">
            <v>36</v>
          </cell>
          <cell r="K373">
            <v>0</v>
          </cell>
          <cell r="L373">
            <v>66</v>
          </cell>
          <cell r="M373">
            <v>-66</v>
          </cell>
          <cell r="N373">
            <v>0</v>
          </cell>
          <cell r="O373" t="str">
            <v/>
          </cell>
        </row>
        <row r="374">
          <cell r="A374" t="str">
            <v>FRN7.5LM1S-2EA</v>
          </cell>
          <cell r="B374">
            <v>8</v>
          </cell>
          <cell r="C374">
            <v>0</v>
          </cell>
          <cell r="D374">
            <v>0</v>
          </cell>
          <cell r="E374">
            <v>8</v>
          </cell>
          <cell r="F374">
            <v>0</v>
          </cell>
          <cell r="G374">
            <v>0</v>
          </cell>
          <cell r="H374">
            <v>24</v>
          </cell>
          <cell r="I374">
            <v>0</v>
          </cell>
          <cell r="J374">
            <v>16</v>
          </cell>
          <cell r="K374">
            <v>0</v>
          </cell>
          <cell r="L374">
            <v>24</v>
          </cell>
          <cell r="M374">
            <v>-9</v>
          </cell>
          <cell r="N374">
            <v>0</v>
          </cell>
          <cell r="O374" t="str">
            <v/>
          </cell>
        </row>
        <row r="375">
          <cell r="A375" t="str">
            <v>FRN11LM1S-2EA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</v>
          </cell>
          <cell r="J375">
            <v>1</v>
          </cell>
          <cell r="K375">
            <v>0</v>
          </cell>
          <cell r="L375">
            <v>1</v>
          </cell>
          <cell r="M375">
            <v>9</v>
          </cell>
          <cell r="N375">
            <v>3984.84</v>
          </cell>
          <cell r="O375" t="str">
            <v/>
          </cell>
        </row>
        <row r="376">
          <cell r="A376" t="str">
            <v>FRN15LM1S-2EA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5</v>
          </cell>
          <cell r="N376">
            <v>2947.7</v>
          </cell>
          <cell r="O376">
            <v>2947.7</v>
          </cell>
        </row>
        <row r="377">
          <cell r="A377" t="str">
            <v>FRN18.5LM1S-2EA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2</v>
          </cell>
          <cell r="N377">
            <v>1363.98</v>
          </cell>
          <cell r="O377">
            <v>1363.98</v>
          </cell>
        </row>
        <row r="378">
          <cell r="A378" t="str">
            <v>FRN22LM1S-2EA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2</v>
          </cell>
          <cell r="N378">
            <v>1389.88</v>
          </cell>
          <cell r="O378">
            <v>1389.88</v>
          </cell>
        </row>
        <row r="379">
          <cell r="A379" t="str">
            <v>FRN4.0LM1S-4SD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</row>
        <row r="380">
          <cell r="A380" t="str">
            <v>FRN5.5LM1S-4SD</v>
          </cell>
          <cell r="B380">
            <v>302</v>
          </cell>
          <cell r="C380">
            <v>565</v>
          </cell>
          <cell r="D380">
            <v>413</v>
          </cell>
          <cell r="E380">
            <v>413</v>
          </cell>
          <cell r="F380">
            <v>0</v>
          </cell>
          <cell r="G380">
            <v>111</v>
          </cell>
          <cell r="H380">
            <v>423</v>
          </cell>
          <cell r="I380">
            <v>565</v>
          </cell>
          <cell r="J380">
            <v>121</v>
          </cell>
          <cell r="K380">
            <v>0</v>
          </cell>
          <cell r="L380">
            <v>534</v>
          </cell>
          <cell r="M380">
            <v>-219</v>
          </cell>
          <cell r="N380">
            <v>0</v>
          </cell>
          <cell r="O380" t="str">
            <v/>
          </cell>
        </row>
        <row r="381">
          <cell r="A381" t="str">
            <v>FRN7.5LM1S-4SD</v>
          </cell>
          <cell r="B381">
            <v>28</v>
          </cell>
          <cell r="C381">
            <v>80</v>
          </cell>
          <cell r="D381">
            <v>30</v>
          </cell>
          <cell r="E381">
            <v>30</v>
          </cell>
          <cell r="F381">
            <v>0</v>
          </cell>
          <cell r="G381">
            <v>2</v>
          </cell>
          <cell r="H381">
            <v>28</v>
          </cell>
          <cell r="I381">
            <v>80</v>
          </cell>
          <cell r="J381">
            <v>0</v>
          </cell>
          <cell r="K381">
            <v>0</v>
          </cell>
          <cell r="L381">
            <v>30</v>
          </cell>
          <cell r="M381">
            <v>151</v>
          </cell>
          <cell r="N381">
            <v>47368.488599999997</v>
          </cell>
          <cell r="O381" t="str">
            <v/>
          </cell>
        </row>
        <row r="382">
          <cell r="A382" t="str">
            <v>FRN11LM1S-4SD</v>
          </cell>
          <cell r="B382">
            <v>103</v>
          </cell>
          <cell r="C382">
            <v>104</v>
          </cell>
          <cell r="D382">
            <v>103</v>
          </cell>
          <cell r="E382">
            <v>103</v>
          </cell>
          <cell r="F382">
            <v>0</v>
          </cell>
          <cell r="G382">
            <v>0</v>
          </cell>
          <cell r="H382">
            <v>123</v>
          </cell>
          <cell r="I382">
            <v>104</v>
          </cell>
          <cell r="J382">
            <v>20</v>
          </cell>
          <cell r="K382">
            <v>0</v>
          </cell>
          <cell r="L382">
            <v>123</v>
          </cell>
          <cell r="M382">
            <v>-44</v>
          </cell>
          <cell r="N382">
            <v>0</v>
          </cell>
          <cell r="O382" t="str">
            <v/>
          </cell>
        </row>
        <row r="383">
          <cell r="A383" t="str">
            <v>FRN15LM1S-4SD</v>
          </cell>
          <cell r="B383">
            <v>3</v>
          </cell>
          <cell r="C383">
            <v>0</v>
          </cell>
          <cell r="D383">
            <v>9</v>
          </cell>
          <cell r="E383">
            <v>9</v>
          </cell>
          <cell r="F383">
            <v>0</v>
          </cell>
          <cell r="G383">
            <v>6</v>
          </cell>
          <cell r="H383">
            <v>3</v>
          </cell>
          <cell r="I383">
            <v>0</v>
          </cell>
          <cell r="J383">
            <v>0</v>
          </cell>
          <cell r="K383">
            <v>0</v>
          </cell>
          <cell r="L383">
            <v>9</v>
          </cell>
          <cell r="M383">
            <v>30</v>
          </cell>
          <cell r="N383">
            <v>17975.657999999999</v>
          </cell>
          <cell r="O383" t="str">
            <v/>
          </cell>
        </row>
        <row r="384">
          <cell r="A384" t="str">
            <v>FRN18.5LM1S-4SD</v>
          </cell>
          <cell r="B384">
            <v>2</v>
          </cell>
          <cell r="C384">
            <v>0</v>
          </cell>
          <cell r="D384">
            <v>2</v>
          </cell>
          <cell r="E384">
            <v>2</v>
          </cell>
          <cell r="F384">
            <v>0</v>
          </cell>
          <cell r="G384">
            <v>0</v>
          </cell>
          <cell r="H384">
            <v>2</v>
          </cell>
          <cell r="I384">
            <v>0</v>
          </cell>
          <cell r="J384">
            <v>0</v>
          </cell>
          <cell r="K384">
            <v>0</v>
          </cell>
          <cell r="L384">
            <v>2</v>
          </cell>
          <cell r="M384">
            <v>19</v>
          </cell>
          <cell r="N384">
            <v>12610.3</v>
          </cell>
          <cell r="O384" t="str">
            <v/>
          </cell>
        </row>
        <row r="385">
          <cell r="A385" t="str">
            <v>FRN22LM1S-4SD</v>
          </cell>
          <cell r="B385">
            <v>0</v>
          </cell>
          <cell r="C385">
            <v>0</v>
          </cell>
          <cell r="D385">
            <v>1</v>
          </cell>
          <cell r="E385">
            <v>1</v>
          </cell>
          <cell r="F385">
            <v>0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</v>
          </cell>
          <cell r="M385">
            <v>16</v>
          </cell>
          <cell r="N385">
            <v>12516.489600000001</v>
          </cell>
          <cell r="O385" t="str">
            <v/>
          </cell>
        </row>
        <row r="386">
          <cell r="A386" t="str">
            <v>FRN30LM1S-4SD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25</v>
          </cell>
          <cell r="N386">
            <v>27962.67</v>
          </cell>
          <cell r="O386">
            <v>16777.601999999999</v>
          </cell>
        </row>
        <row r="387">
          <cell r="A387" t="str">
            <v>FRN37LM1S-4SD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14</v>
          </cell>
          <cell r="N387">
            <v>20553.867599999998</v>
          </cell>
          <cell r="O387">
            <v>5872.5335999999988</v>
          </cell>
        </row>
        <row r="388">
          <cell r="A388" t="str">
            <v>FRN5.5LM1S-2SD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 t="str">
            <v/>
          </cell>
        </row>
        <row r="389">
          <cell r="A389" t="str">
            <v>FRN7.5LM1S-2SD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 t="str">
            <v/>
          </cell>
        </row>
        <row r="390">
          <cell r="A390" t="str">
            <v>FRN11LM1S-2SD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 t="str">
            <v/>
          </cell>
        </row>
        <row r="391">
          <cell r="A391" t="str">
            <v>FRN15LM1S-2SD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 t="str">
            <v/>
          </cell>
        </row>
        <row r="392">
          <cell r="A392" t="str">
            <v>FRN18.5LM1S-2SD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 t="str">
            <v/>
          </cell>
        </row>
        <row r="393">
          <cell r="A393" t="str">
            <v>FRN22LM1S-2SD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 t="str">
            <v/>
          </cell>
        </row>
        <row r="394">
          <cell r="A394" t="str">
            <v>FRN3.7VG7S-4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1</v>
          </cell>
          <cell r="N394">
            <v>408.26670000000001</v>
          </cell>
          <cell r="O394">
            <v>408.26670000000001</v>
          </cell>
        </row>
        <row r="395">
          <cell r="A395" t="str">
            <v>FRN5.5VG7S-4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  <cell r="N395">
            <v>639.55999999999995</v>
          </cell>
          <cell r="O395">
            <v>639.55999999999995</v>
          </cell>
        </row>
        <row r="396">
          <cell r="A396" t="str">
            <v>FRN7.5VG7S-4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  <cell r="N396">
            <v>655</v>
          </cell>
          <cell r="O396">
            <v>655</v>
          </cell>
        </row>
        <row r="397">
          <cell r="A397" t="str">
            <v>FRN11VG7S-4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 t="str">
            <v/>
          </cell>
        </row>
        <row r="398">
          <cell r="A398" t="str">
            <v>FRN15VG7S-4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 t="str">
            <v/>
          </cell>
        </row>
        <row r="399">
          <cell r="A399" t="str">
            <v>FRN18.5VG7S-4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 t="str">
            <v/>
          </cell>
        </row>
        <row r="400">
          <cell r="A400" t="str">
            <v>FRN22VG7S-4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 t="str">
            <v/>
          </cell>
        </row>
        <row r="401">
          <cell r="A401" t="str">
            <v>FRN30VG7S-4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 t="str">
            <v/>
          </cell>
        </row>
        <row r="402">
          <cell r="A402" t="str">
            <v>FRN37VG7S-4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 t="str">
            <v/>
          </cell>
        </row>
        <row r="403">
          <cell r="A403" t="str">
            <v>FRN45VG7S-4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 t="str">
            <v/>
          </cell>
        </row>
        <row r="404">
          <cell r="A404" t="str">
            <v>FRN55VG7S-4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 t="str">
            <v/>
          </cell>
        </row>
        <row r="405">
          <cell r="A405" t="str">
            <v>FRN75VG7S-4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 t="str">
            <v/>
          </cell>
        </row>
        <row r="406">
          <cell r="A406" t="str">
            <v>FRN90VG7S-4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 t="str">
            <v/>
          </cell>
        </row>
        <row r="407">
          <cell r="A407" t="str">
            <v>FRN110VG7S-4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 t="str">
            <v/>
          </cell>
        </row>
        <row r="408">
          <cell r="A408" t="str">
            <v>FRN132VG7S-4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 t="str">
            <v/>
          </cell>
        </row>
        <row r="409">
          <cell r="A409" t="str">
            <v>FRN160VG7S-4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 t="str">
            <v/>
          </cell>
        </row>
        <row r="410">
          <cell r="A410" t="str">
            <v>FRN200VG7S-4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 t="str">
            <v/>
          </cell>
        </row>
        <row r="411">
          <cell r="A411" t="str">
            <v>FRN220VG7S-4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 t="str">
            <v/>
          </cell>
        </row>
        <row r="412">
          <cell r="A412" t="str">
            <v>FRN280VG7S-4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 t="str">
            <v/>
          </cell>
        </row>
        <row r="413">
          <cell r="A413" t="str">
            <v>FRN315VG7S-4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 t="str">
            <v/>
          </cell>
        </row>
        <row r="414">
          <cell r="A414" t="str">
            <v>FRN355VG7S-4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 t="str">
            <v/>
          </cell>
        </row>
        <row r="415">
          <cell r="A415" t="str">
            <v>FRN400VG7S-4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 t="str">
            <v/>
          </cell>
        </row>
        <row r="416">
          <cell r="A416" t="str">
            <v>FRN500VG7S-4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 t="str">
            <v/>
          </cell>
        </row>
        <row r="417">
          <cell r="A417" t="str">
            <v>FRN630VG7S-4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 t="str">
            <v/>
          </cell>
        </row>
        <row r="418">
          <cell r="A418" t="str">
            <v>FRN11VG7S-2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 t="str">
            <v/>
          </cell>
        </row>
        <row r="419">
          <cell r="A419" t="str">
            <v>RYT500D5-VV2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</v>
          </cell>
          <cell r="N419">
            <v>229</v>
          </cell>
          <cell r="O419" t="str">
            <v/>
          </cell>
        </row>
        <row r="420">
          <cell r="A420" t="str">
            <v>ACRE4-0.75A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12</v>
          </cell>
          <cell r="N420">
            <v>299.41079999999999</v>
          </cell>
          <cell r="O420" t="str">
            <v/>
          </cell>
        </row>
        <row r="421">
          <cell r="A421" t="str">
            <v>ACRE4-1.5A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10</v>
          </cell>
          <cell r="N421">
            <v>256</v>
          </cell>
          <cell r="O421" t="str">
            <v/>
          </cell>
        </row>
        <row r="422">
          <cell r="A422" t="str">
            <v>ACRE4-11A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10</v>
          </cell>
          <cell r="N422">
            <v>454.2</v>
          </cell>
          <cell r="O422" t="str">
            <v/>
          </cell>
        </row>
        <row r="423">
          <cell r="A423" t="str">
            <v>ACRE4-18.5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72</v>
          </cell>
          <cell r="N423">
            <v>3853.4976000000001</v>
          </cell>
          <cell r="O423" t="str">
            <v/>
          </cell>
        </row>
        <row r="424">
          <cell r="A424" t="str">
            <v>ACRE4-22A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5</v>
          </cell>
          <cell r="N424">
            <v>336.46450000000004</v>
          </cell>
          <cell r="O424" t="str">
            <v/>
          </cell>
        </row>
        <row r="425">
          <cell r="A425" t="str">
            <v>ACRE4-37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9</v>
          </cell>
          <cell r="N425">
            <v>900.54719999999998</v>
          </cell>
          <cell r="O425" t="str">
            <v/>
          </cell>
        </row>
        <row r="426">
          <cell r="A426" t="str">
            <v>ACRE4-55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6</v>
          </cell>
          <cell r="N426">
            <v>952.45500000000004</v>
          </cell>
          <cell r="O426" t="str">
            <v/>
          </cell>
        </row>
        <row r="427">
          <cell r="A427" t="str">
            <v>ACRE4-7.5A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14</v>
          </cell>
          <cell r="N427">
            <v>616.75600000000009</v>
          </cell>
          <cell r="O427" t="str">
            <v/>
          </cell>
        </row>
        <row r="428">
          <cell r="A428" t="str">
            <v>ACRE4-75A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1</v>
          </cell>
          <cell r="N428">
            <v>162.96129999999999</v>
          </cell>
          <cell r="O428" t="str">
            <v/>
          </cell>
        </row>
        <row r="429">
          <cell r="A429" t="str">
            <v>DCRE2-0.2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5</v>
          </cell>
          <cell r="N429">
            <v>63.75</v>
          </cell>
          <cell r="O429" t="str">
            <v/>
          </cell>
        </row>
        <row r="430">
          <cell r="A430" t="str">
            <v>DCRE2-0.75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5</v>
          </cell>
          <cell r="N430">
            <v>82.35</v>
          </cell>
          <cell r="O430" t="str">
            <v/>
          </cell>
        </row>
        <row r="431">
          <cell r="A431" t="str">
            <v>DCRE2-1.5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 t="str">
            <v/>
          </cell>
        </row>
        <row r="432">
          <cell r="A432" t="str">
            <v>DCRE2-15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6</v>
          </cell>
          <cell r="N432">
            <v>247.524</v>
          </cell>
          <cell r="O432" t="str">
            <v/>
          </cell>
        </row>
        <row r="433">
          <cell r="A433" t="str">
            <v>DCRE2-18.5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10</v>
          </cell>
          <cell r="N433">
            <v>484</v>
          </cell>
          <cell r="O433" t="str">
            <v/>
          </cell>
        </row>
        <row r="434">
          <cell r="A434" t="str">
            <v>DCRE2-7.5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7</v>
          </cell>
          <cell r="N434">
            <v>203.91</v>
          </cell>
          <cell r="O434" t="str">
            <v/>
          </cell>
        </row>
        <row r="435">
          <cell r="A435" t="str">
            <v>DCRE4-0.4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6</v>
          </cell>
          <cell r="N435">
            <v>54.414600000000007</v>
          </cell>
          <cell r="O435" t="str">
            <v/>
          </cell>
        </row>
        <row r="436">
          <cell r="A436" t="str">
            <v>DCRE4-0.75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 t="str">
            <v/>
          </cell>
        </row>
        <row r="437">
          <cell r="A437" t="str">
            <v>DCRE4-1.5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</v>
          </cell>
          <cell r="N437">
            <v>15.4047</v>
          </cell>
          <cell r="O437" t="str">
            <v/>
          </cell>
        </row>
        <row r="438">
          <cell r="A438" t="str">
            <v>DCRE4-11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60</v>
          </cell>
          <cell r="N438">
            <v>1504.692</v>
          </cell>
          <cell r="O438" t="str">
            <v/>
          </cell>
        </row>
        <row r="439">
          <cell r="A439" t="str">
            <v>DCRE4-11-F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22</v>
          </cell>
          <cell r="N439">
            <v>967.48959999999988</v>
          </cell>
          <cell r="O439" t="str">
            <v/>
          </cell>
        </row>
        <row r="440">
          <cell r="A440" t="str">
            <v>DCRE4-11-FZ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28</v>
          </cell>
          <cell r="N440">
            <v>1089.396</v>
          </cell>
          <cell r="O440" t="str">
            <v/>
          </cell>
        </row>
        <row r="441">
          <cell r="A441" t="str">
            <v>DCRE4-132B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4</v>
          </cell>
          <cell r="N441">
            <v>1162.6312</v>
          </cell>
          <cell r="O441" t="str">
            <v/>
          </cell>
        </row>
        <row r="442">
          <cell r="A442" t="str">
            <v>DCRE4-15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16</v>
          </cell>
          <cell r="N442">
            <v>671.976</v>
          </cell>
          <cell r="O442" t="str">
            <v/>
          </cell>
        </row>
        <row r="443">
          <cell r="A443" t="str">
            <v>DCRE4-15-F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9</v>
          </cell>
          <cell r="N443">
            <v>415.06380000000001</v>
          </cell>
          <cell r="O443" t="str">
            <v/>
          </cell>
        </row>
        <row r="444">
          <cell r="A444" t="str">
            <v>DCRE4-15-FZ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59</v>
          </cell>
          <cell r="N444">
            <v>2963.1511</v>
          </cell>
          <cell r="O444" t="str">
            <v/>
          </cell>
        </row>
        <row r="445">
          <cell r="A445" t="str">
            <v>DCRE4-160B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2</v>
          </cell>
          <cell r="N445">
            <v>693.0136</v>
          </cell>
          <cell r="O445" t="str">
            <v/>
          </cell>
        </row>
        <row r="446">
          <cell r="A446" t="str">
            <v>DCRE4-18.5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4</v>
          </cell>
          <cell r="N446">
            <v>170.9888</v>
          </cell>
          <cell r="O446" t="str">
            <v/>
          </cell>
        </row>
        <row r="447">
          <cell r="A447" t="str">
            <v>DCRE4-18.5 KL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26</v>
          </cell>
          <cell r="N447">
            <v>1149.2</v>
          </cell>
          <cell r="O447" t="str">
            <v/>
          </cell>
        </row>
        <row r="448">
          <cell r="A448" t="str">
            <v>DCRE4-18.5-F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7</v>
          </cell>
          <cell r="N448">
            <v>332.42509999999999</v>
          </cell>
          <cell r="O448" t="str">
            <v/>
          </cell>
        </row>
        <row r="449">
          <cell r="A449" t="str">
            <v>DCRE4-18.5-FZ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20</v>
          </cell>
          <cell r="N449">
            <v>1192.04</v>
          </cell>
          <cell r="O449" t="str">
            <v/>
          </cell>
        </row>
        <row r="450">
          <cell r="A450" t="str">
            <v>DCRE4-2.2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6</v>
          </cell>
          <cell r="N450">
            <v>101.7612</v>
          </cell>
          <cell r="O450" t="str">
            <v/>
          </cell>
        </row>
        <row r="451">
          <cell r="A451" t="str">
            <v>DCRE4-200B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4</v>
          </cell>
          <cell r="N451">
            <v>1427.7167999999999</v>
          </cell>
          <cell r="O451" t="str">
            <v/>
          </cell>
        </row>
        <row r="452">
          <cell r="A452" t="str">
            <v>DCRE4-22-F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11</v>
          </cell>
          <cell r="N452">
            <v>667.7</v>
          </cell>
          <cell r="O452" t="str">
            <v/>
          </cell>
        </row>
        <row r="453">
          <cell r="A453" t="str">
            <v>DCRE4-22-FZ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18</v>
          </cell>
          <cell r="N453">
            <v>1311.615</v>
          </cell>
          <cell r="O453" t="str">
            <v/>
          </cell>
        </row>
        <row r="454">
          <cell r="A454" t="str">
            <v>DCRE4-220B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</v>
          </cell>
          <cell r="N454">
            <v>348.97469999999998</v>
          </cell>
          <cell r="O454" t="str">
            <v/>
          </cell>
        </row>
        <row r="455">
          <cell r="A455" t="str">
            <v>DCRE4-22A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10</v>
          </cell>
          <cell r="N455">
            <v>526.86799999999994</v>
          </cell>
          <cell r="O455" t="str">
            <v/>
          </cell>
        </row>
        <row r="456">
          <cell r="A456" t="str">
            <v>DCRE4-280B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2</v>
          </cell>
          <cell r="N456">
            <v>909.79</v>
          </cell>
          <cell r="O456" t="str">
            <v/>
          </cell>
        </row>
        <row r="457">
          <cell r="A457" t="str">
            <v>DCRE4-30-F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81.285799999999995</v>
          </cell>
          <cell r="O457" t="str">
            <v/>
          </cell>
        </row>
        <row r="458">
          <cell r="A458" t="str">
            <v>DCRE4-30-FZ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3</v>
          </cell>
          <cell r="N458">
            <v>262.55129999999997</v>
          </cell>
          <cell r="O458" t="str">
            <v/>
          </cell>
        </row>
        <row r="459">
          <cell r="A459" t="str">
            <v>DCRE4-30B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6</v>
          </cell>
          <cell r="N459">
            <v>442.82100000000003</v>
          </cell>
          <cell r="O459" t="str">
            <v/>
          </cell>
        </row>
        <row r="460">
          <cell r="A460" t="str">
            <v>DCRE4-315B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2</v>
          </cell>
          <cell r="N460">
            <v>899.72879999999998</v>
          </cell>
          <cell r="O460" t="str">
            <v/>
          </cell>
        </row>
        <row r="461">
          <cell r="A461" t="str">
            <v>DCRE4-37-F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19</v>
          </cell>
          <cell r="N461">
            <v>2602.8669999999997</v>
          </cell>
          <cell r="O461" t="str">
            <v/>
          </cell>
        </row>
        <row r="462">
          <cell r="A462" t="str">
            <v>DCRE4-37-FZ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7</v>
          </cell>
          <cell r="N462">
            <v>902.27969999999993</v>
          </cell>
          <cell r="O462" t="str">
            <v/>
          </cell>
        </row>
        <row r="463">
          <cell r="A463" t="str">
            <v>DCRE4-37B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14</v>
          </cell>
          <cell r="N463">
            <v>1278.0978</v>
          </cell>
          <cell r="O463" t="str">
            <v/>
          </cell>
        </row>
        <row r="464">
          <cell r="A464" t="str">
            <v>DCRE4-4.0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6</v>
          </cell>
          <cell r="N464">
            <v>115.16579999999999</v>
          </cell>
          <cell r="O464" t="str">
            <v/>
          </cell>
        </row>
        <row r="465">
          <cell r="A465" t="str">
            <v>DCRE4-4.0-F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20</v>
          </cell>
          <cell r="N465">
            <v>510.51400000000001</v>
          </cell>
          <cell r="O465" t="str">
            <v/>
          </cell>
        </row>
        <row r="466">
          <cell r="A466" t="str">
            <v>DCRE4-400B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3</v>
          </cell>
          <cell r="N466">
            <v>1212.51</v>
          </cell>
          <cell r="O466" t="str">
            <v/>
          </cell>
        </row>
        <row r="467">
          <cell r="A467" t="str">
            <v>DCRE4-45-F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11</v>
          </cell>
          <cell r="N467">
            <v>2288.2595999999999</v>
          </cell>
          <cell r="O467" t="str">
            <v/>
          </cell>
        </row>
        <row r="468">
          <cell r="A468" t="str">
            <v>DCRE4-45-FZ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7</v>
          </cell>
          <cell r="N468">
            <v>1145.5297</v>
          </cell>
          <cell r="O468" t="str">
            <v/>
          </cell>
        </row>
        <row r="469">
          <cell r="A469" t="str">
            <v>DCRE4-45B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13</v>
          </cell>
          <cell r="N469">
            <v>1358.89</v>
          </cell>
          <cell r="O469" t="str">
            <v/>
          </cell>
        </row>
        <row r="470">
          <cell r="A470" t="str">
            <v>DCRE4-5.5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36</v>
          </cell>
          <cell r="N470">
            <v>778.00319999999999</v>
          </cell>
          <cell r="O470" t="str">
            <v/>
          </cell>
        </row>
        <row r="471">
          <cell r="A471" t="str">
            <v>DCRE4-5.5-F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15</v>
          </cell>
          <cell r="N471">
            <v>467.64449999999999</v>
          </cell>
          <cell r="O471" t="str">
            <v/>
          </cell>
        </row>
        <row r="472">
          <cell r="A472" t="str">
            <v>DCRE4-5.5-FZ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34</v>
          </cell>
          <cell r="N472">
            <v>803.2568</v>
          </cell>
          <cell r="O472" t="str">
            <v/>
          </cell>
        </row>
        <row r="473">
          <cell r="A473" t="str">
            <v>DCRE4-500B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3</v>
          </cell>
          <cell r="N473">
            <v>1267.44</v>
          </cell>
          <cell r="O473" t="str">
            <v/>
          </cell>
        </row>
        <row r="474">
          <cell r="A474" t="str">
            <v>DCRE4-55B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11</v>
          </cell>
          <cell r="N474">
            <v>1350.1807000000001</v>
          </cell>
          <cell r="O474" t="str">
            <v/>
          </cell>
        </row>
        <row r="475">
          <cell r="A475" t="str">
            <v>DCRE4-7.5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4</v>
          </cell>
          <cell r="N475">
            <v>103.6536</v>
          </cell>
          <cell r="O475" t="str">
            <v/>
          </cell>
        </row>
        <row r="476">
          <cell r="A476" t="str">
            <v>DCRE4-7.5-F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10</v>
          </cell>
          <cell r="N476">
            <v>291.51</v>
          </cell>
          <cell r="O476" t="str">
            <v/>
          </cell>
        </row>
        <row r="477">
          <cell r="A477" t="str">
            <v>DCRE4-7.5-FZ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17</v>
          </cell>
          <cell r="N477">
            <v>520.08609999999999</v>
          </cell>
          <cell r="O477" t="str">
            <v/>
          </cell>
        </row>
        <row r="478">
          <cell r="A478" t="str">
            <v>DCRE4-75B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</v>
          </cell>
          <cell r="N478">
            <v>161.9479</v>
          </cell>
          <cell r="O478" t="str">
            <v/>
          </cell>
        </row>
        <row r="479">
          <cell r="A479" t="str">
            <v>DCRE4-90B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9</v>
          </cell>
          <cell r="N479">
            <v>1727.7696000000001</v>
          </cell>
          <cell r="O479" t="str">
            <v/>
          </cell>
        </row>
        <row r="480">
          <cell r="A480" t="str">
            <v>FG-11-0001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8</v>
          </cell>
          <cell r="N480">
            <v>67.058400000000006</v>
          </cell>
          <cell r="O480" t="str">
            <v/>
          </cell>
        </row>
        <row r="481">
          <cell r="A481" t="str">
            <v>FG-11-0002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4</v>
          </cell>
          <cell r="N481">
            <v>36.687600000000003</v>
          </cell>
          <cell r="O481" t="str">
            <v/>
          </cell>
        </row>
        <row r="482">
          <cell r="A482" t="str">
            <v>FG-11-0005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  <cell r="N482">
            <v>11.1343</v>
          </cell>
          <cell r="O482" t="str">
            <v/>
          </cell>
        </row>
        <row r="483">
          <cell r="A483" t="str">
            <v>FG-11-0018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  <cell r="N483">
            <v>17.222799999999999</v>
          </cell>
          <cell r="O483" t="str">
            <v/>
          </cell>
        </row>
        <row r="484">
          <cell r="A484" t="str">
            <v>FG-11-0025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  <cell r="N484">
            <v>19.025200000000002</v>
          </cell>
          <cell r="O484" t="str">
            <v/>
          </cell>
        </row>
        <row r="485">
          <cell r="A485" t="str">
            <v>FG-11-0041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</v>
          </cell>
          <cell r="N485">
            <v>27.1966</v>
          </cell>
          <cell r="O485" t="str">
            <v/>
          </cell>
        </row>
        <row r="486">
          <cell r="A486" t="str">
            <v>FG-11-0041-KL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2</v>
          </cell>
          <cell r="N486">
            <v>60.117800000000003</v>
          </cell>
          <cell r="O486" t="str">
            <v/>
          </cell>
        </row>
        <row r="487">
          <cell r="A487" t="str">
            <v>FG-11-0080-KL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5</v>
          </cell>
          <cell r="N487">
            <v>127.35599999999999</v>
          </cell>
          <cell r="O487" t="str">
            <v/>
          </cell>
        </row>
        <row r="488">
          <cell r="A488" t="str">
            <v>FG-11-0100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63.245399999999997</v>
          </cell>
          <cell r="O488" t="str">
            <v/>
          </cell>
        </row>
        <row r="489">
          <cell r="A489" t="str">
            <v>FG-11-0146-KL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2</v>
          </cell>
          <cell r="N489">
            <v>182.0916</v>
          </cell>
          <cell r="O489" t="str">
            <v/>
          </cell>
        </row>
        <row r="490">
          <cell r="A490" t="str">
            <v>FVR0.1C11S-7EN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1</v>
          </cell>
          <cell r="N490">
            <v>82.398399999999995</v>
          </cell>
          <cell r="O490" t="str">
            <v/>
          </cell>
        </row>
        <row r="491">
          <cell r="A491" t="str">
            <v>FVR0.2C11S-7EN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2</v>
          </cell>
          <cell r="N491">
            <v>123.2518</v>
          </cell>
          <cell r="O491" t="str">
            <v/>
          </cell>
        </row>
        <row r="492">
          <cell r="A492" t="str">
            <v>FVR0.4C11S-6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113.27</v>
          </cell>
          <cell r="O492" t="str">
            <v/>
          </cell>
        </row>
        <row r="493">
          <cell r="A493" t="str">
            <v>FVR0.4C11S-7EN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6</v>
          </cell>
          <cell r="N493">
            <v>377.8374</v>
          </cell>
          <cell r="O493" t="str">
            <v/>
          </cell>
        </row>
        <row r="494">
          <cell r="A494" t="str">
            <v>FVR0.75C11S-2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</v>
          </cell>
          <cell r="N494">
            <v>49.323099999999997</v>
          </cell>
          <cell r="O494" t="str">
            <v/>
          </cell>
        </row>
        <row r="495">
          <cell r="A495" t="str">
            <v>FVR0.75C11S-7EN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3</v>
          </cell>
          <cell r="N495">
            <v>249.76499999999999</v>
          </cell>
          <cell r="O495" t="str">
            <v/>
          </cell>
        </row>
        <row r="496">
          <cell r="A496" t="str">
            <v>FVR0.75C11S-7WM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1</v>
          </cell>
          <cell r="N496">
            <v>0</v>
          </cell>
          <cell r="O496" t="str">
            <v/>
          </cell>
        </row>
        <row r="497">
          <cell r="A497" t="str">
            <v>FVR1.5C11S-7EN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98.738900000000001</v>
          </cell>
          <cell r="O497" t="str">
            <v/>
          </cell>
        </row>
        <row r="498">
          <cell r="A498" t="str">
            <v>FVR1.5C11S-7WM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6</v>
          </cell>
          <cell r="N498">
            <v>0</v>
          </cell>
          <cell r="O498" t="str">
            <v/>
          </cell>
        </row>
        <row r="499">
          <cell r="A499" t="str">
            <v>FVR2.2C11S-7EN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6</v>
          </cell>
          <cell r="N499">
            <v>655.40520000000004</v>
          </cell>
          <cell r="O499" t="str">
            <v/>
          </cell>
        </row>
        <row r="500">
          <cell r="A500" t="str">
            <v>FVR2.2C11S-7WM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11</v>
          </cell>
          <cell r="N500">
            <v>221.98329999999999</v>
          </cell>
          <cell r="O500" t="str">
            <v/>
          </cell>
        </row>
        <row r="501">
          <cell r="A501" t="str">
            <v>FVR3.7C11S-2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144.4342</v>
          </cell>
          <cell r="O501" t="str">
            <v/>
          </cell>
        </row>
        <row r="502">
          <cell r="A502" t="str">
            <v>OPC-C11S-RSC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2</v>
          </cell>
          <cell r="N502">
            <v>0</v>
          </cell>
          <cell r="O502" t="str">
            <v/>
          </cell>
        </row>
        <row r="503">
          <cell r="A503" t="str">
            <v>FVR0.4C9S-7EN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1</v>
          </cell>
          <cell r="N503">
            <v>71.9893</v>
          </cell>
          <cell r="O503" t="str">
            <v/>
          </cell>
        </row>
        <row r="504">
          <cell r="A504" t="str">
            <v>FVR1.5C9S-7EN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</v>
          </cell>
          <cell r="N504">
            <v>124.8597</v>
          </cell>
          <cell r="O504" t="str">
            <v/>
          </cell>
        </row>
        <row r="505">
          <cell r="A505" t="str">
            <v>GEHAEUSE 38700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138</v>
          </cell>
          <cell r="N505">
            <v>9315</v>
          </cell>
          <cell r="O505" t="str">
            <v/>
          </cell>
        </row>
        <row r="506">
          <cell r="A506" t="str">
            <v>P9900561001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1</v>
          </cell>
          <cell r="N506">
            <v>58.38</v>
          </cell>
          <cell r="O506" t="str">
            <v/>
          </cell>
        </row>
        <row r="507">
          <cell r="A507" t="str">
            <v>P9900561002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2</v>
          </cell>
          <cell r="N507">
            <v>117.18</v>
          </cell>
          <cell r="O507" t="str">
            <v/>
          </cell>
        </row>
        <row r="508">
          <cell r="A508" t="str">
            <v>P9900561003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2</v>
          </cell>
          <cell r="N508">
            <v>125.16</v>
          </cell>
          <cell r="O508" t="str">
            <v/>
          </cell>
        </row>
        <row r="509">
          <cell r="A509" t="str">
            <v>P9900561003 CU-MRL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/>
          </cell>
        </row>
        <row r="510">
          <cell r="A510" t="str">
            <v>P9900561003 MEHRPREIS PRO M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 t="str">
            <v/>
          </cell>
        </row>
        <row r="511">
          <cell r="A511" t="str">
            <v>P9900561005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</v>
          </cell>
          <cell r="N511">
            <v>110.67</v>
          </cell>
          <cell r="O511" t="str">
            <v/>
          </cell>
        </row>
        <row r="512">
          <cell r="A512" t="str">
            <v>P9900561005 CU-KKS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8.1199999999999992</v>
          </cell>
          <cell r="O512" t="str">
            <v/>
          </cell>
        </row>
        <row r="513">
          <cell r="A513" t="str">
            <v>P9900561005 MEHRPREIS PRO M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4</v>
          </cell>
          <cell r="N513">
            <v>7.64</v>
          </cell>
          <cell r="O513" t="str">
            <v/>
          </cell>
        </row>
        <row r="514">
          <cell r="A514" t="str">
            <v>P9900561006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2</v>
          </cell>
          <cell r="N514">
            <v>221.34</v>
          </cell>
          <cell r="O514" t="str">
            <v/>
          </cell>
        </row>
        <row r="515">
          <cell r="A515" t="str">
            <v>P9900561006 CU-MRL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</v>
          </cell>
          <cell r="N515">
            <v>1.87</v>
          </cell>
          <cell r="O515" t="str">
            <v/>
          </cell>
        </row>
        <row r="516">
          <cell r="A516" t="str">
            <v>P9900561006 MEHRPREIS PRO M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  <cell r="N516">
            <v>2.15</v>
          </cell>
          <cell r="O516" t="str">
            <v/>
          </cell>
        </row>
        <row r="517">
          <cell r="A517" t="str">
            <v>P9900561009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 t="str">
            <v/>
          </cell>
        </row>
        <row r="518">
          <cell r="A518" t="str">
            <v>P9900561009 CU-MRL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 t="str">
            <v/>
          </cell>
        </row>
        <row r="519">
          <cell r="A519" t="str">
            <v>P9900561009 MEHRPREIS PRO M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 t="str">
            <v/>
          </cell>
        </row>
        <row r="520">
          <cell r="A520" t="str">
            <v>P9900561010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 t="str">
            <v/>
          </cell>
        </row>
        <row r="521">
          <cell r="A521" t="str">
            <v>P9900561010 CU-MRL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 t="str">
            <v/>
          </cell>
        </row>
        <row r="522">
          <cell r="A522" t="str">
            <v>P9900561010 MEHRPREIS PRO M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 t="str">
            <v/>
          </cell>
        </row>
        <row r="523">
          <cell r="A523" t="str">
            <v>P9900561011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1</v>
          </cell>
          <cell r="N523">
            <v>110.78</v>
          </cell>
          <cell r="O523" t="str">
            <v/>
          </cell>
        </row>
        <row r="524">
          <cell r="A524" t="str">
            <v>P9900561011 CU-MRL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 t="str">
            <v/>
          </cell>
        </row>
        <row r="525">
          <cell r="A525" t="str">
            <v>P9900561011 MEHRPREIS PRO M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 t="str">
            <v/>
          </cell>
        </row>
        <row r="526">
          <cell r="A526" t="str">
            <v>P9900561012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112.98</v>
          </cell>
          <cell r="O526" t="str">
            <v/>
          </cell>
        </row>
        <row r="527">
          <cell r="A527" t="str">
            <v>P9900561012 CU-MRL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1</v>
          </cell>
          <cell r="N527">
            <v>13.397500000000001</v>
          </cell>
          <cell r="O527" t="str">
            <v/>
          </cell>
        </row>
        <row r="528">
          <cell r="A528" t="str">
            <v>P9900561012 MEHRPREIS PRO M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28</v>
          </cell>
          <cell r="N528">
            <v>74.48</v>
          </cell>
          <cell r="O528" t="str">
            <v/>
          </cell>
        </row>
        <row r="529">
          <cell r="A529" t="str">
            <v>P9900561013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2</v>
          </cell>
          <cell r="N529">
            <v>199.5</v>
          </cell>
          <cell r="O529" t="str">
            <v/>
          </cell>
        </row>
        <row r="530">
          <cell r="A530" t="str">
            <v>P9900561014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2</v>
          </cell>
          <cell r="N530">
            <v>257.88</v>
          </cell>
          <cell r="O530" t="str">
            <v/>
          </cell>
        </row>
        <row r="531">
          <cell r="A531" t="str">
            <v>P9900561018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 t="str">
            <v/>
          </cell>
        </row>
        <row r="532">
          <cell r="A532" t="str">
            <v>P9900561018 CU-FST2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2</v>
          </cell>
          <cell r="N532">
            <v>5.0411999999999999</v>
          </cell>
          <cell r="O532" t="str">
            <v/>
          </cell>
        </row>
        <row r="533">
          <cell r="A533" t="str">
            <v>P9900561018 MEHRPREIS PRO M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53</v>
          </cell>
          <cell r="N533">
            <v>24.91</v>
          </cell>
          <cell r="O533" t="str">
            <v/>
          </cell>
        </row>
        <row r="534">
          <cell r="A534" t="str">
            <v>P9900561020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4</v>
          </cell>
          <cell r="N534">
            <v>187.2</v>
          </cell>
          <cell r="O534" t="str">
            <v/>
          </cell>
        </row>
        <row r="535">
          <cell r="A535" t="str">
            <v>P9900561020 CU-MRL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</v>
          </cell>
          <cell r="N535">
            <v>0.95</v>
          </cell>
          <cell r="O535" t="str">
            <v/>
          </cell>
        </row>
        <row r="536">
          <cell r="A536" t="str">
            <v>P9900561020 MEHRPREIS PRO M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3</v>
          </cell>
          <cell r="N536">
            <v>5.76</v>
          </cell>
          <cell r="O536" t="str">
            <v/>
          </cell>
        </row>
        <row r="537">
          <cell r="A537" t="str">
            <v>P9900561022 MEHRPREIS PRO M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7</v>
          </cell>
          <cell r="N537">
            <v>13.44</v>
          </cell>
          <cell r="O537" t="str">
            <v/>
          </cell>
        </row>
        <row r="538">
          <cell r="A538" t="str">
            <v>P9900561023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2</v>
          </cell>
          <cell r="N538">
            <v>93.6</v>
          </cell>
          <cell r="O538" t="str">
            <v/>
          </cell>
        </row>
        <row r="539">
          <cell r="A539" t="str">
            <v>P9900561023 CU-MRL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 t="str">
            <v/>
          </cell>
        </row>
        <row r="540">
          <cell r="A540" t="str">
            <v>P9900561024 MEHRPREIS PRO M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 t="str">
            <v/>
          </cell>
        </row>
        <row r="541">
          <cell r="A541" t="str">
            <v>P9900561033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 t="str">
            <v/>
          </cell>
        </row>
        <row r="542">
          <cell r="A542" t="str">
            <v>P9900561033 CU-MRL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 t="str">
            <v/>
          </cell>
        </row>
        <row r="543">
          <cell r="A543" t="str">
            <v>P9900561038 MEHRPREIS PRO 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3</v>
          </cell>
          <cell r="N543">
            <v>1.53</v>
          </cell>
          <cell r="O543" t="str">
            <v/>
          </cell>
        </row>
        <row r="544">
          <cell r="A544" t="str">
            <v>P9900561039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 t="str">
            <v/>
          </cell>
        </row>
        <row r="545">
          <cell r="A545" t="str">
            <v>P9900561039 CU-UZL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5</v>
          </cell>
          <cell r="N545">
            <v>8.6615000000000002</v>
          </cell>
          <cell r="O545" t="str">
            <v/>
          </cell>
        </row>
        <row r="546">
          <cell r="A546" t="str">
            <v>P9900561040 MEHRPREIS PRO M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15</v>
          </cell>
          <cell r="N546">
            <v>7.65</v>
          </cell>
          <cell r="O546" t="str">
            <v/>
          </cell>
        </row>
        <row r="547">
          <cell r="A547" t="str">
            <v>P9900561041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 t="str">
            <v/>
          </cell>
        </row>
        <row r="548">
          <cell r="A548" t="str">
            <v>P9900561041 CU-UZL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 t="str">
            <v/>
          </cell>
        </row>
        <row r="549">
          <cell r="A549" t="str">
            <v>P9900561042 MEHRPREIS PRO M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 t="str">
            <v/>
          </cell>
        </row>
        <row r="550">
          <cell r="A550" t="str">
            <v>P9900561043 CU-UZL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4.13</v>
          </cell>
          <cell r="O550" t="str">
            <v/>
          </cell>
        </row>
        <row r="551">
          <cell r="A551" t="str">
            <v>P9900561047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78.998999999999995</v>
          </cell>
          <cell r="O551" t="str">
            <v/>
          </cell>
        </row>
        <row r="552">
          <cell r="A552" t="str">
            <v>P9900561102 CU-KKS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2</v>
          </cell>
          <cell r="N552">
            <v>1.1838</v>
          </cell>
          <cell r="O552" t="str">
            <v/>
          </cell>
        </row>
        <row r="553">
          <cell r="A553" t="str">
            <v>P9900561103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 t="str">
            <v/>
          </cell>
        </row>
        <row r="554">
          <cell r="A554" t="str">
            <v>P9900561103 CU-KKS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 t="str">
            <v/>
          </cell>
        </row>
        <row r="555">
          <cell r="A555" t="str">
            <v>P9900561019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4</v>
          </cell>
          <cell r="N555">
            <v>147.96719999999999</v>
          </cell>
          <cell r="O555" t="str">
            <v/>
          </cell>
        </row>
        <row r="556">
          <cell r="A556" t="str">
            <v>P9900561019 CU-ERN 1387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6</v>
          </cell>
          <cell r="N556">
            <v>6.3840000000000003</v>
          </cell>
          <cell r="O556" t="str">
            <v/>
          </cell>
        </row>
        <row r="557">
          <cell r="A557" t="str">
            <v>P9900561019 MEHRPREIS PRO M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50</v>
          </cell>
          <cell r="N557">
            <v>34.270000000000003</v>
          </cell>
          <cell r="O557" t="str">
            <v/>
          </cell>
        </row>
        <row r="558">
          <cell r="A558" t="str">
            <v>P9900561021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4</v>
          </cell>
          <cell r="N558">
            <v>187.2</v>
          </cell>
          <cell r="O558" t="str">
            <v/>
          </cell>
        </row>
        <row r="559">
          <cell r="A559" t="str">
            <v>P9900561022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14</v>
          </cell>
          <cell r="N559">
            <v>655.20000000000005</v>
          </cell>
          <cell r="O559" t="str">
            <v/>
          </cell>
        </row>
        <row r="560">
          <cell r="A560" t="str">
            <v>P9900561022 CU-MRL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1</v>
          </cell>
          <cell r="N560">
            <v>1.2683</v>
          </cell>
          <cell r="O560" t="str">
            <v/>
          </cell>
        </row>
        <row r="561">
          <cell r="A561" t="str">
            <v>P9900561023 MEHRPREIS PRO M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 t="str">
            <v/>
          </cell>
        </row>
        <row r="562">
          <cell r="A562" t="str">
            <v>P9900561024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 t="str">
            <v/>
          </cell>
        </row>
        <row r="563">
          <cell r="A563" t="str">
            <v>P9900561024 CU-MRL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 t="str">
            <v/>
          </cell>
        </row>
        <row r="564">
          <cell r="A564" t="str">
            <v>P9900561033 MEHRPREIS PRO M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 t="str">
            <v/>
          </cell>
        </row>
        <row r="565">
          <cell r="A565" t="str">
            <v>P9900561038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 t="str">
            <v/>
          </cell>
        </row>
        <row r="566">
          <cell r="A566" t="str">
            <v>P9900561038 CU-UZL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2.5188000000000001</v>
          </cell>
          <cell r="O566" t="str">
            <v/>
          </cell>
        </row>
        <row r="567">
          <cell r="A567" t="str">
            <v>P9900561039 MEHRPREIS PRO M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 t="str">
            <v/>
          </cell>
        </row>
        <row r="568">
          <cell r="A568" t="str">
            <v>P9900561040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5.7233000000000001</v>
          </cell>
          <cell r="O568" t="str">
            <v/>
          </cell>
        </row>
        <row r="569">
          <cell r="A569" t="str">
            <v>P9900561040 CU-UZL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4</v>
          </cell>
          <cell r="N569">
            <v>6.1703999999999999</v>
          </cell>
          <cell r="O569" t="str">
            <v/>
          </cell>
        </row>
        <row r="570">
          <cell r="A570" t="str">
            <v>P9900561041 MEHRPREIS PRO M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/>
          </cell>
        </row>
        <row r="571">
          <cell r="A571" t="str">
            <v>P9900561042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 t="str">
            <v/>
          </cell>
        </row>
        <row r="572">
          <cell r="A572" t="str">
            <v>P9900561042 CU-UZL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2</v>
          </cell>
          <cell r="N572">
            <v>4.49</v>
          </cell>
          <cell r="O572" t="str">
            <v/>
          </cell>
        </row>
        <row r="573">
          <cell r="A573" t="str">
            <v>P9900561047 CU-UZL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2</v>
          </cell>
          <cell r="N573">
            <v>2.0583999999999998</v>
          </cell>
          <cell r="O573" t="str">
            <v/>
          </cell>
        </row>
        <row r="574">
          <cell r="A574" t="str">
            <v>P9900561047 MEHRPREIS PRO M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36</v>
          </cell>
          <cell r="N574">
            <v>22.32</v>
          </cell>
          <cell r="O574" t="str">
            <v/>
          </cell>
        </row>
        <row r="575">
          <cell r="A575" t="str">
            <v>P9900561102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231.38</v>
          </cell>
          <cell r="O575" t="str">
            <v/>
          </cell>
        </row>
        <row r="576">
          <cell r="A576" t="str">
            <v>P9900561103001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1</v>
          </cell>
          <cell r="N576">
            <v>231.38</v>
          </cell>
          <cell r="O576" t="str">
            <v/>
          </cell>
        </row>
        <row r="577">
          <cell r="A577" t="str">
            <v>P9900561103001 CU-KKS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1</v>
          </cell>
          <cell r="N577">
            <v>0.71</v>
          </cell>
          <cell r="O577" t="str">
            <v/>
          </cell>
        </row>
        <row r="578">
          <cell r="A578" t="str">
            <v>P9900561104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 t="str">
            <v/>
          </cell>
        </row>
        <row r="579">
          <cell r="A579" t="str">
            <v>P9900561104 CU-KKS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 t="str">
            <v/>
          </cell>
        </row>
        <row r="580">
          <cell r="A580" t="str">
            <v>P9900561105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</v>
          </cell>
          <cell r="N580">
            <v>350.86</v>
          </cell>
          <cell r="O580" t="str">
            <v/>
          </cell>
        </row>
        <row r="581">
          <cell r="A581" t="str">
            <v>P9900561105 CU-KKS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2</v>
          </cell>
          <cell r="N581">
            <v>1.58</v>
          </cell>
          <cell r="O581" t="str">
            <v/>
          </cell>
        </row>
        <row r="582">
          <cell r="A582" t="str">
            <v>P9900561114 CU-KKS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6</v>
          </cell>
          <cell r="N582">
            <v>5.5074000000000005</v>
          </cell>
          <cell r="O582" t="str">
            <v/>
          </cell>
        </row>
        <row r="583">
          <cell r="A583" t="str">
            <v>P9900561115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 t="str">
            <v/>
          </cell>
        </row>
        <row r="584">
          <cell r="A584" t="str">
            <v>P9900561115 CU-KKS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 t="str">
            <v/>
          </cell>
        </row>
        <row r="585">
          <cell r="A585" t="str">
            <v>FVR0.2E11S-2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1</v>
          </cell>
          <cell r="N585">
            <v>0</v>
          </cell>
          <cell r="O585" t="str">
            <v/>
          </cell>
        </row>
        <row r="586">
          <cell r="A586" t="str">
            <v>FVR0.2E11S-7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67.490499999999997</v>
          </cell>
          <cell r="O586" t="str">
            <v/>
          </cell>
        </row>
        <row r="587">
          <cell r="A587" t="str">
            <v>FVR0.2E11S-7EN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2</v>
          </cell>
          <cell r="N587">
            <v>188.74</v>
          </cell>
          <cell r="O587" t="str">
            <v/>
          </cell>
        </row>
        <row r="588">
          <cell r="A588" t="str">
            <v>FVR0.75E11S-4EN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3</v>
          </cell>
          <cell r="N588">
            <v>286.59479999999996</v>
          </cell>
          <cell r="O588" t="str">
            <v/>
          </cell>
        </row>
        <row r="589">
          <cell r="A589" t="str">
            <v>FVR0.75E11S-7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2</v>
          </cell>
          <cell r="N589">
            <v>125.22920000000001</v>
          </cell>
          <cell r="O589" t="str">
            <v/>
          </cell>
        </row>
        <row r="590">
          <cell r="A590" t="str">
            <v>FVR0.75E11S-7EN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7</v>
          </cell>
          <cell r="N590">
            <v>765.47169999999994</v>
          </cell>
          <cell r="O590" t="str">
            <v/>
          </cell>
        </row>
        <row r="591">
          <cell r="A591" t="str">
            <v>FVR2.2E11S-7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</v>
          </cell>
          <cell r="N591">
            <v>80.272800000000004</v>
          </cell>
          <cell r="O591" t="str">
            <v/>
          </cell>
        </row>
        <row r="592">
          <cell r="A592" t="str">
            <v>FVR2.2E11S-7EN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</v>
          </cell>
          <cell r="N592">
            <v>150.1019</v>
          </cell>
          <cell r="O592" t="str">
            <v/>
          </cell>
        </row>
        <row r="593">
          <cell r="A593" t="str">
            <v>FVR4.0E11S-4EN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1</v>
          </cell>
          <cell r="N593">
            <v>264.47149999999999</v>
          </cell>
          <cell r="O593" t="str">
            <v/>
          </cell>
        </row>
        <row r="594">
          <cell r="A594" t="str">
            <v>FVR0.2E9S-7EN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22</v>
          </cell>
          <cell r="N594">
            <v>2077.7723999999998</v>
          </cell>
          <cell r="O594" t="str">
            <v/>
          </cell>
        </row>
        <row r="595">
          <cell r="A595" t="str">
            <v>FVR0.4E9S-7EN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223</v>
          </cell>
          <cell r="N595">
            <v>22877.703799999999</v>
          </cell>
          <cell r="O595" t="str">
            <v/>
          </cell>
        </row>
        <row r="596">
          <cell r="A596" t="str">
            <v>FVR0.4E9S-7EY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31</v>
          </cell>
          <cell r="N596">
            <v>3453.2480999999998</v>
          </cell>
          <cell r="O596" t="str">
            <v/>
          </cell>
        </row>
        <row r="597">
          <cell r="A597" t="str">
            <v>FVR2.2E9S-4EY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  <cell r="N597">
            <v>220.83</v>
          </cell>
          <cell r="O597" t="str">
            <v/>
          </cell>
        </row>
        <row r="598">
          <cell r="A598" t="str">
            <v>FVR4.0E9S-4EN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  <cell r="N598">
            <v>267.47430000000003</v>
          </cell>
          <cell r="O598" t="str">
            <v/>
          </cell>
        </row>
        <row r="599">
          <cell r="A599" t="str">
            <v>P9900561107 CU-KKS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1.325</v>
          </cell>
          <cell r="O599" t="str">
            <v/>
          </cell>
        </row>
        <row r="600">
          <cell r="A600" t="str">
            <v>P9900561112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</v>
          </cell>
          <cell r="N600">
            <v>234.4</v>
          </cell>
          <cell r="O600" t="str">
            <v/>
          </cell>
        </row>
        <row r="601">
          <cell r="A601" t="str">
            <v>P9900561112 CU-KKS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0.64749999999999996</v>
          </cell>
          <cell r="O601" t="str">
            <v/>
          </cell>
        </row>
        <row r="602">
          <cell r="A602" t="str">
            <v>P9900561116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/>
          </cell>
        </row>
        <row r="603">
          <cell r="A603" t="str">
            <v>P9900561116 CU-KKS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 t="str">
            <v/>
          </cell>
        </row>
        <row r="604">
          <cell r="A604" t="str">
            <v>FVR0.1E11S-7EN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1</v>
          </cell>
          <cell r="N604">
            <v>91.930099999999996</v>
          </cell>
          <cell r="O604" t="str">
            <v/>
          </cell>
        </row>
        <row r="605">
          <cell r="A605" t="str">
            <v>FVR0.4E11S-4EN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1</v>
          </cell>
          <cell r="N605">
            <v>132.52699999999999</v>
          </cell>
          <cell r="O605" t="str">
            <v/>
          </cell>
        </row>
        <row r="606">
          <cell r="A606" t="str">
            <v>FVR0.4E11S-7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142.29839999999999</v>
          </cell>
          <cell r="O606" t="str">
            <v/>
          </cell>
        </row>
        <row r="607">
          <cell r="A607" t="str">
            <v>FVR0.4E11S-7EN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1</v>
          </cell>
          <cell r="N607">
            <v>102.6251</v>
          </cell>
          <cell r="O607" t="str">
            <v/>
          </cell>
        </row>
        <row r="608">
          <cell r="A608" t="str">
            <v>FVR1.5E11S-4EN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2</v>
          </cell>
          <cell r="N608">
            <v>354.09820000000002</v>
          </cell>
          <cell r="O608" t="str">
            <v/>
          </cell>
        </row>
        <row r="609">
          <cell r="A609" t="str">
            <v>FVR1.5E11S-7EN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2</v>
          </cell>
          <cell r="N609">
            <v>241.58439999999999</v>
          </cell>
          <cell r="O609" t="str">
            <v/>
          </cell>
        </row>
        <row r="610">
          <cell r="A610" t="str">
            <v>FVR2.2E11S-2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178.6816</v>
          </cell>
          <cell r="O610" t="str">
            <v/>
          </cell>
        </row>
        <row r="611">
          <cell r="A611" t="str">
            <v>FVR5.5E11S-4EN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3</v>
          </cell>
          <cell r="N611">
            <v>1046.28</v>
          </cell>
          <cell r="O611" t="str">
            <v/>
          </cell>
        </row>
        <row r="612">
          <cell r="A612" t="str">
            <v>FVR7.5E11S-4EN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2</v>
          </cell>
          <cell r="N612">
            <v>764.62</v>
          </cell>
          <cell r="O612" t="str">
            <v/>
          </cell>
        </row>
        <row r="613">
          <cell r="A613" t="str">
            <v>FVR0.1E9S-7EN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8</v>
          </cell>
          <cell r="N613">
            <v>755.43920000000003</v>
          </cell>
          <cell r="O613" t="str">
            <v/>
          </cell>
        </row>
        <row r="614">
          <cell r="A614" t="str">
            <v>FVR0.75E9S-7EN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5</v>
          </cell>
          <cell r="N614">
            <v>547.15</v>
          </cell>
          <cell r="O614" t="str">
            <v/>
          </cell>
        </row>
        <row r="615">
          <cell r="A615" t="str">
            <v>FVR1.5E9S-7EN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13</v>
          </cell>
          <cell r="N615">
            <v>1580.8</v>
          </cell>
          <cell r="O615" t="str">
            <v/>
          </cell>
        </row>
        <row r="616">
          <cell r="A616" t="str">
            <v>FVR2.2E9S-4EN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9</v>
          </cell>
          <cell r="N616">
            <v>1980.8154</v>
          </cell>
          <cell r="O616" t="str">
            <v/>
          </cell>
        </row>
        <row r="617">
          <cell r="A617" t="str">
            <v>FRN15F1S-4J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3</v>
          </cell>
          <cell r="N617">
            <v>1000.8099</v>
          </cell>
          <cell r="O617" t="str">
            <v/>
          </cell>
        </row>
        <row r="618">
          <cell r="A618" t="str">
            <v>AR22F0R-01B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5</v>
          </cell>
          <cell r="N618">
            <v>6.05</v>
          </cell>
          <cell r="O618" t="str">
            <v/>
          </cell>
        </row>
        <row r="619">
          <cell r="A619" t="str">
            <v>AR30M0R-11B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3</v>
          </cell>
          <cell r="N619">
            <v>7.83</v>
          </cell>
          <cell r="O619" t="str">
            <v/>
          </cell>
        </row>
        <row r="620">
          <cell r="A620" t="str">
            <v>AR9B290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10</v>
          </cell>
          <cell r="N620">
            <v>4.9000000000000004</v>
          </cell>
          <cell r="O620" t="str">
            <v/>
          </cell>
        </row>
        <row r="621">
          <cell r="A621" t="str">
            <v>CP32EM/10KD DC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6</v>
          </cell>
          <cell r="N621">
            <v>0</v>
          </cell>
          <cell r="O621" t="str">
            <v/>
          </cell>
        </row>
        <row r="622">
          <cell r="A622" t="str">
            <v>CP32EM/15KD DC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6</v>
          </cell>
          <cell r="N622">
            <v>0</v>
          </cell>
          <cell r="O622" t="str">
            <v/>
          </cell>
        </row>
        <row r="623">
          <cell r="A623" t="str">
            <v>CP32EM/1KD DC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6</v>
          </cell>
          <cell r="N623">
            <v>0</v>
          </cell>
          <cell r="O623" t="str">
            <v/>
          </cell>
        </row>
        <row r="624">
          <cell r="A624" t="str">
            <v>CR2L-150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7</v>
          </cell>
          <cell r="N624">
            <v>39.580100000000002</v>
          </cell>
          <cell r="O624" t="str">
            <v/>
          </cell>
        </row>
        <row r="625">
          <cell r="A625" t="str">
            <v>CR2LS-75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8</v>
          </cell>
          <cell r="N625">
            <v>35.6</v>
          </cell>
          <cell r="O625" t="str">
            <v/>
          </cell>
        </row>
        <row r="626">
          <cell r="A626" t="str">
            <v>CR6L-75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5</v>
          </cell>
          <cell r="N626">
            <v>0</v>
          </cell>
          <cell r="O626" t="str">
            <v/>
          </cell>
        </row>
        <row r="627">
          <cell r="A627" t="str">
            <v>FRN22F1S-4J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300</v>
          </cell>
          <cell r="O627" t="str">
            <v/>
          </cell>
        </row>
        <row r="628">
          <cell r="A628" t="str">
            <v>FRN3.7F1S-4E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15</v>
          </cell>
          <cell r="N628">
            <v>3216.3</v>
          </cell>
          <cell r="O628" t="str">
            <v/>
          </cell>
        </row>
        <row r="629">
          <cell r="A629" t="str">
            <v>FRN7.5F1S-4J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4</v>
          </cell>
          <cell r="N629">
            <v>390.47480000000002</v>
          </cell>
          <cell r="O629" t="str">
            <v/>
          </cell>
        </row>
        <row r="630">
          <cell r="A630" t="str">
            <v>BLA030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3</v>
          </cell>
          <cell r="N630">
            <v>2.4300000000000002</v>
          </cell>
          <cell r="O630" t="str">
            <v/>
          </cell>
        </row>
        <row r="631">
          <cell r="A631" t="str">
            <v>CP-T4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1</v>
          </cell>
          <cell r="N631">
            <v>0.01</v>
          </cell>
          <cell r="O631" t="str">
            <v/>
          </cell>
        </row>
        <row r="632">
          <cell r="A632" t="str">
            <v>CP31FM/7W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2</v>
          </cell>
          <cell r="N632">
            <v>10.02</v>
          </cell>
          <cell r="O632" t="str">
            <v/>
          </cell>
        </row>
        <row r="633">
          <cell r="A633" t="str">
            <v>CP32EM/2KD DC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6</v>
          </cell>
          <cell r="N633">
            <v>0</v>
          </cell>
          <cell r="O633" t="str">
            <v/>
          </cell>
        </row>
        <row r="634">
          <cell r="A634" t="str">
            <v>CP32EM/3KD DC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6</v>
          </cell>
          <cell r="N634">
            <v>0</v>
          </cell>
          <cell r="O634" t="str">
            <v/>
          </cell>
        </row>
        <row r="635">
          <cell r="A635" t="str">
            <v>CP32EM/5KD DC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6</v>
          </cell>
          <cell r="N635">
            <v>0</v>
          </cell>
          <cell r="O635" t="str">
            <v/>
          </cell>
        </row>
        <row r="636">
          <cell r="A636" t="str">
            <v>CS10F-500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30</v>
          </cell>
          <cell r="N636">
            <v>606</v>
          </cell>
          <cell r="O636" t="str">
            <v/>
          </cell>
        </row>
        <row r="637">
          <cell r="A637" t="str">
            <v>CS5F-100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11</v>
          </cell>
          <cell r="N637">
            <v>191.39230000000001</v>
          </cell>
          <cell r="O637" t="str">
            <v/>
          </cell>
        </row>
        <row r="638">
          <cell r="A638" t="str">
            <v>CS5F-250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16</v>
          </cell>
          <cell r="N638">
            <v>325.27999999999997</v>
          </cell>
          <cell r="O638" t="str">
            <v/>
          </cell>
        </row>
        <row r="639">
          <cell r="A639" t="str">
            <v>CS5F-500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10</v>
          </cell>
          <cell r="N639">
            <v>364.4</v>
          </cell>
          <cell r="O639" t="str">
            <v/>
          </cell>
        </row>
        <row r="640">
          <cell r="A640" t="str">
            <v>CS5F-75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10</v>
          </cell>
          <cell r="N640">
            <v>210.5</v>
          </cell>
          <cell r="O640" t="str">
            <v/>
          </cell>
        </row>
        <row r="641">
          <cell r="A641" t="str">
            <v>EA33/15K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10</v>
          </cell>
          <cell r="N641">
            <v>116.3</v>
          </cell>
          <cell r="O641" t="str">
            <v/>
          </cell>
        </row>
        <row r="642">
          <cell r="A642" t="str">
            <v>HH62P-FL DC24V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4</v>
          </cell>
          <cell r="N642">
            <v>14.88</v>
          </cell>
          <cell r="O642" t="str">
            <v/>
          </cell>
        </row>
        <row r="643">
          <cell r="A643" t="str">
            <v>PA30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6</v>
          </cell>
          <cell r="N643">
            <v>8.2799999999999994</v>
          </cell>
          <cell r="O643" t="str">
            <v/>
          </cell>
        </row>
        <row r="644">
          <cell r="A644" t="str">
            <v>RCA3737-1C, 2,8A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2</v>
          </cell>
          <cell r="N644">
            <v>0.02</v>
          </cell>
          <cell r="O644" t="str">
            <v/>
          </cell>
        </row>
        <row r="645">
          <cell r="A645" t="str">
            <v>SA53BT/50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</v>
          </cell>
          <cell r="N645">
            <v>0.01</v>
          </cell>
          <cell r="O645" t="str">
            <v/>
          </cell>
        </row>
        <row r="646">
          <cell r="A646" t="str">
            <v>SC-05 AC110V,2B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5</v>
          </cell>
          <cell r="N646">
            <v>32</v>
          </cell>
          <cell r="O646" t="str">
            <v/>
          </cell>
        </row>
        <row r="647">
          <cell r="A647" t="str">
            <v>SC-05 AC200V 2A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3</v>
          </cell>
          <cell r="N647">
            <v>0</v>
          </cell>
          <cell r="O647" t="str">
            <v/>
          </cell>
        </row>
        <row r="648">
          <cell r="A648" t="str">
            <v>SC-1N, AC440V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2</v>
          </cell>
          <cell r="N648">
            <v>32.22</v>
          </cell>
          <cell r="O648" t="str">
            <v/>
          </cell>
        </row>
        <row r="649">
          <cell r="A649" t="str">
            <v>SC-5-1, AC440V 2A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10</v>
          </cell>
          <cell r="N649">
            <v>79.2</v>
          </cell>
          <cell r="O649" t="str">
            <v/>
          </cell>
        </row>
        <row r="650">
          <cell r="A650" t="str">
            <v>SC-N2, AC220V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1</v>
          </cell>
          <cell r="N650">
            <v>16.47</v>
          </cell>
          <cell r="O650" t="str">
            <v/>
          </cell>
        </row>
        <row r="651">
          <cell r="A651" t="str">
            <v>TG21 ADAPTOR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</v>
          </cell>
          <cell r="N651">
            <v>70</v>
          </cell>
          <cell r="O651" t="str">
            <v/>
          </cell>
        </row>
        <row r="652">
          <cell r="A652" t="str">
            <v>TP-G1-SD</v>
          </cell>
          <cell r="B652">
            <v>399</v>
          </cell>
          <cell r="C652">
            <v>0</v>
          </cell>
          <cell r="D652">
            <v>0</v>
          </cell>
          <cell r="E652">
            <v>399</v>
          </cell>
          <cell r="F652">
            <v>0</v>
          </cell>
          <cell r="G652">
            <v>0</v>
          </cell>
          <cell r="H652">
            <v>399</v>
          </cell>
          <cell r="I652">
            <v>0</v>
          </cell>
          <cell r="J652">
            <v>0</v>
          </cell>
          <cell r="K652">
            <v>0</v>
          </cell>
          <cell r="L652">
            <v>399</v>
          </cell>
          <cell r="M652">
            <v>1260</v>
          </cell>
          <cell r="N652">
            <v>45990</v>
          </cell>
          <cell r="O652" t="str">
            <v/>
          </cell>
        </row>
        <row r="653">
          <cell r="A653" t="str">
            <v>BSM1000CN01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  <cell r="N653">
            <v>177.72319999999999</v>
          </cell>
          <cell r="O653" t="str">
            <v/>
          </cell>
        </row>
        <row r="654">
          <cell r="A654" t="str">
            <v>FMC-0, AC200V, 4A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5</v>
          </cell>
          <cell r="N654">
            <v>17.350000000000001</v>
          </cell>
          <cell r="O654" t="str">
            <v/>
          </cell>
        </row>
        <row r="655">
          <cell r="A655" t="str">
            <v>FMC-3, AC220V, 1A1B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2</v>
          </cell>
          <cell r="N655">
            <v>28.98</v>
          </cell>
          <cell r="O655" t="str">
            <v/>
          </cell>
        </row>
        <row r="656">
          <cell r="A656" t="str">
            <v>FMCA-1 AC200V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6.44</v>
          </cell>
          <cell r="O656" t="str">
            <v/>
          </cell>
        </row>
        <row r="657">
          <cell r="A657" t="str">
            <v>RCA3737-1C, 2A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2</v>
          </cell>
          <cell r="N657">
            <v>8.2200000000000006</v>
          </cell>
          <cell r="O657" t="str">
            <v/>
          </cell>
        </row>
        <row r="658">
          <cell r="A658" t="str">
            <v>RCA3737-1C, 4A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2</v>
          </cell>
          <cell r="N658">
            <v>0.02</v>
          </cell>
          <cell r="O658" t="str">
            <v/>
          </cell>
        </row>
        <row r="659">
          <cell r="A659" t="str">
            <v>RCA3737-1C, 8A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4</v>
          </cell>
          <cell r="N659">
            <v>0.04</v>
          </cell>
          <cell r="O659" t="str">
            <v/>
          </cell>
        </row>
        <row r="660">
          <cell r="A660" t="str">
            <v>SC-05 AC240V 2B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3</v>
          </cell>
          <cell r="N660">
            <v>18</v>
          </cell>
          <cell r="O660" t="str">
            <v/>
          </cell>
        </row>
        <row r="661">
          <cell r="A661" t="str">
            <v>SC-05 AC400V 1A1B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2</v>
          </cell>
          <cell r="N661">
            <v>12</v>
          </cell>
          <cell r="O661" t="str">
            <v/>
          </cell>
        </row>
        <row r="662">
          <cell r="A662" t="str">
            <v>SC-05 AC440V,2A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10</v>
          </cell>
          <cell r="N662">
            <v>0.1</v>
          </cell>
          <cell r="O662" t="str">
            <v/>
          </cell>
        </row>
        <row r="663">
          <cell r="A663" t="str">
            <v>SC-N4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</v>
          </cell>
          <cell r="N663">
            <v>34</v>
          </cell>
          <cell r="O663" t="str">
            <v/>
          </cell>
        </row>
        <row r="664">
          <cell r="A664" t="str">
            <v>SC-N7 AC100V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209.79</v>
          </cell>
          <cell r="O664" t="str">
            <v/>
          </cell>
        </row>
        <row r="665">
          <cell r="A665" t="str">
            <v>SH-4,AC110,4A4B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4</v>
          </cell>
          <cell r="N665">
            <v>28.36</v>
          </cell>
          <cell r="O665" t="str">
            <v/>
          </cell>
        </row>
        <row r="666">
          <cell r="A666" t="str">
            <v>CNW811/64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1</v>
          </cell>
          <cell r="N666">
            <v>56.92</v>
          </cell>
          <cell r="O666" t="str">
            <v/>
          </cell>
        </row>
        <row r="667">
          <cell r="A667" t="str">
            <v>FRN15G1S-4J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1</v>
          </cell>
          <cell r="N667">
            <v>298.435</v>
          </cell>
          <cell r="O667" t="str">
            <v/>
          </cell>
        </row>
        <row r="668">
          <cell r="A668" t="str">
            <v>FRN3.7G1E-4E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98</v>
          </cell>
          <cell r="N668">
            <v>22908.48</v>
          </cell>
          <cell r="O668" t="str">
            <v/>
          </cell>
        </row>
        <row r="669">
          <cell r="A669" t="str">
            <v>FRN90G1E-4J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/>
          </cell>
        </row>
        <row r="670">
          <cell r="A670" t="str">
            <v>10-21931-1024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2</v>
          </cell>
          <cell r="N670">
            <v>330.62</v>
          </cell>
          <cell r="O670" t="str">
            <v/>
          </cell>
        </row>
        <row r="671">
          <cell r="A671" t="str">
            <v>1DI30MA-050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12.15</v>
          </cell>
          <cell r="O671" t="str">
            <v/>
          </cell>
        </row>
        <row r="672">
          <cell r="A672" t="str">
            <v>1DI50MA-050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2</v>
          </cell>
          <cell r="N672">
            <v>30.76</v>
          </cell>
          <cell r="O672" t="str">
            <v/>
          </cell>
        </row>
        <row r="673">
          <cell r="A673" t="str">
            <v>2750M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2</v>
          </cell>
          <cell r="N673">
            <v>95.18</v>
          </cell>
          <cell r="O673" t="str">
            <v/>
          </cell>
        </row>
        <row r="674">
          <cell r="A674" t="str">
            <v>2DI150MA-050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12</v>
          </cell>
          <cell r="N674">
            <v>491.76</v>
          </cell>
          <cell r="O674" t="str">
            <v/>
          </cell>
        </row>
        <row r="675">
          <cell r="A675" t="str">
            <v>2DI200MC-050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6</v>
          </cell>
          <cell r="N675">
            <v>466.38</v>
          </cell>
          <cell r="O675" t="str">
            <v/>
          </cell>
        </row>
        <row r="676">
          <cell r="A676" t="str">
            <v>2MBI150PC-140-02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15</v>
          </cell>
          <cell r="N676">
            <v>1781.7465</v>
          </cell>
          <cell r="O676" t="str">
            <v/>
          </cell>
        </row>
        <row r="677">
          <cell r="A677" t="str">
            <v>30W  20OHM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16</v>
          </cell>
          <cell r="N677">
            <v>52.116799999999998</v>
          </cell>
          <cell r="O677" t="str">
            <v/>
          </cell>
        </row>
        <row r="678">
          <cell r="A678" t="str">
            <v>30W  20OHMJ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1</v>
          </cell>
          <cell r="N678">
            <v>0</v>
          </cell>
          <cell r="O678" t="str">
            <v/>
          </cell>
        </row>
        <row r="679">
          <cell r="A679" t="str">
            <v>30W 6.6J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3</v>
          </cell>
          <cell r="N679">
            <v>11.4084</v>
          </cell>
          <cell r="O679" t="str">
            <v/>
          </cell>
        </row>
        <row r="680">
          <cell r="A680" t="str">
            <v>3R8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7</v>
          </cell>
          <cell r="N680">
            <v>860.37</v>
          </cell>
          <cell r="O680" t="str">
            <v/>
          </cell>
        </row>
        <row r="681">
          <cell r="A681" t="str">
            <v>4715KL-05W-B39-P00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12</v>
          </cell>
          <cell r="N681">
            <v>155.88720000000001</v>
          </cell>
          <cell r="O681" t="str">
            <v/>
          </cell>
        </row>
        <row r="682">
          <cell r="A682" t="str">
            <v>4715MS-22T-B50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  <cell r="N682">
            <v>3.14</v>
          </cell>
          <cell r="O682" t="str">
            <v/>
          </cell>
        </row>
        <row r="683">
          <cell r="A683" t="str">
            <v>4724-37-2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2</v>
          </cell>
          <cell r="N683">
            <v>0</v>
          </cell>
          <cell r="O683" t="str">
            <v/>
          </cell>
        </row>
        <row r="684">
          <cell r="A684" t="str">
            <v>4734-15-7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</v>
          </cell>
          <cell r="N684">
            <v>0</v>
          </cell>
          <cell r="O684" t="str">
            <v/>
          </cell>
        </row>
        <row r="685">
          <cell r="A685" t="str">
            <v>4744-22-7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3</v>
          </cell>
          <cell r="N685">
            <v>0</v>
          </cell>
          <cell r="O685" t="str">
            <v/>
          </cell>
        </row>
        <row r="686">
          <cell r="A686" t="str">
            <v>1DI100MA-050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30.77</v>
          </cell>
          <cell r="O686" t="str">
            <v/>
          </cell>
        </row>
        <row r="687">
          <cell r="A687" t="str">
            <v>1DI200A-120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  <cell r="N687">
            <v>65.59</v>
          </cell>
          <cell r="O687" t="str">
            <v/>
          </cell>
        </row>
        <row r="688">
          <cell r="A688" t="str">
            <v>1DI200MA-050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</v>
          </cell>
          <cell r="N688">
            <v>48.58</v>
          </cell>
          <cell r="O688" t="str">
            <v/>
          </cell>
        </row>
        <row r="689">
          <cell r="A689" t="str">
            <v>2750MTP-15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4</v>
          </cell>
          <cell r="N689">
            <v>180.17320000000001</v>
          </cell>
          <cell r="O689" t="str">
            <v/>
          </cell>
        </row>
        <row r="690">
          <cell r="A690" t="str">
            <v>291697-26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1</v>
          </cell>
          <cell r="N690">
            <v>0</v>
          </cell>
          <cell r="O690" t="str">
            <v/>
          </cell>
        </row>
        <row r="691">
          <cell r="A691" t="str">
            <v>2DI100MA-050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3</v>
          </cell>
          <cell r="N691">
            <v>166.2</v>
          </cell>
          <cell r="O691" t="str">
            <v/>
          </cell>
        </row>
        <row r="692">
          <cell r="A692" t="str">
            <v>2MBI300P-140-02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255.87289999999999</v>
          </cell>
          <cell r="O692" t="str">
            <v/>
          </cell>
        </row>
        <row r="693">
          <cell r="A693" t="str">
            <v>2MBI300P-140-03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113</v>
          </cell>
          <cell r="N693">
            <v>12866.5303</v>
          </cell>
          <cell r="O693" t="str">
            <v/>
          </cell>
        </row>
        <row r="694">
          <cell r="A694" t="str">
            <v>30W  20J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1</v>
          </cell>
          <cell r="N694">
            <v>4.0674000000000001</v>
          </cell>
          <cell r="O694" t="str">
            <v/>
          </cell>
        </row>
        <row r="695">
          <cell r="A695" t="str">
            <v>332199-01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</v>
          </cell>
          <cell r="N695">
            <v>52.76</v>
          </cell>
          <cell r="O695" t="str">
            <v/>
          </cell>
        </row>
        <row r="696">
          <cell r="A696" t="str">
            <v>332201-01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4</v>
          </cell>
          <cell r="N696">
            <v>129.11439999999999</v>
          </cell>
          <cell r="O696" t="str">
            <v/>
          </cell>
        </row>
        <row r="697">
          <cell r="A697" t="str">
            <v>3450M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2</v>
          </cell>
          <cell r="N697">
            <v>64.78</v>
          </cell>
          <cell r="O697" t="str">
            <v/>
          </cell>
        </row>
        <row r="698">
          <cell r="A698" t="str">
            <v>4715MS-22T-B50-B03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9</v>
          </cell>
          <cell r="N698">
            <v>126.07380000000001</v>
          </cell>
          <cell r="O698" t="str">
            <v/>
          </cell>
        </row>
        <row r="699">
          <cell r="A699" t="str">
            <v>4715MS-22T-B50-BOO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7</v>
          </cell>
          <cell r="N699">
            <v>124.59439999999999</v>
          </cell>
          <cell r="O699" t="str">
            <v/>
          </cell>
        </row>
        <row r="700">
          <cell r="A700" t="str">
            <v>4715PS-22T-B30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2</v>
          </cell>
          <cell r="N700">
            <v>38.533799999999999</v>
          </cell>
          <cell r="O700" t="str">
            <v/>
          </cell>
        </row>
        <row r="701">
          <cell r="A701" t="str">
            <v>58-11121-1024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2</v>
          </cell>
          <cell r="N701">
            <v>350.38</v>
          </cell>
          <cell r="O701" t="str">
            <v/>
          </cell>
        </row>
        <row r="702">
          <cell r="A702" t="str">
            <v>6250MG1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3</v>
          </cell>
          <cell r="N702">
            <v>205.27710000000002</v>
          </cell>
          <cell r="O702" t="str">
            <v/>
          </cell>
        </row>
        <row r="703">
          <cell r="A703" t="str">
            <v>6250MG1 WITH (SH-MF,U-CON)C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</v>
          </cell>
          <cell r="N703">
            <v>67.61</v>
          </cell>
          <cell r="O703" t="str">
            <v/>
          </cell>
        </row>
        <row r="704">
          <cell r="A704" t="str">
            <v>6DI30B-050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2</v>
          </cell>
          <cell r="N704">
            <v>42.35</v>
          </cell>
          <cell r="O704" t="str">
            <v/>
          </cell>
        </row>
        <row r="705">
          <cell r="A705" t="str">
            <v>6DI50MB-050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69</v>
          </cell>
          <cell r="O705" t="str">
            <v/>
          </cell>
        </row>
        <row r="706">
          <cell r="A706" t="str">
            <v>6DI75MB-050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1</v>
          </cell>
          <cell r="N706">
            <v>77.73</v>
          </cell>
          <cell r="O706" t="str">
            <v/>
          </cell>
        </row>
        <row r="707">
          <cell r="A707" t="str">
            <v>6MBP100RS060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1</v>
          </cell>
          <cell r="N707">
            <v>88.82</v>
          </cell>
          <cell r="O707" t="str">
            <v/>
          </cell>
        </row>
        <row r="708">
          <cell r="A708" t="str">
            <v>6MBP100RS120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7</v>
          </cell>
          <cell r="N708">
            <v>1326.0639000000001</v>
          </cell>
          <cell r="O708" t="str">
            <v/>
          </cell>
        </row>
        <row r="709">
          <cell r="A709" t="str">
            <v>6MBP150RS060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2</v>
          </cell>
          <cell r="N709">
            <v>203.655</v>
          </cell>
          <cell r="O709" t="str">
            <v/>
          </cell>
        </row>
        <row r="710">
          <cell r="A710" t="str">
            <v>7R12.5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11</v>
          </cell>
          <cell r="N710">
            <v>1033.23</v>
          </cell>
          <cell r="O710" t="str">
            <v/>
          </cell>
        </row>
        <row r="711">
          <cell r="A711" t="str">
            <v>7R312.5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9</v>
          </cell>
          <cell r="N711">
            <v>1186.3800000000001</v>
          </cell>
          <cell r="O711" t="str">
            <v/>
          </cell>
        </row>
        <row r="712">
          <cell r="A712" t="str">
            <v>7T16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8</v>
          </cell>
          <cell r="N712">
            <v>696.32</v>
          </cell>
          <cell r="O712" t="str">
            <v/>
          </cell>
        </row>
        <row r="713">
          <cell r="A713" t="str">
            <v>80W  2.5J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6</v>
          </cell>
          <cell r="N713">
            <v>25.968000000000004</v>
          </cell>
          <cell r="O713" t="str">
            <v/>
          </cell>
        </row>
        <row r="714">
          <cell r="A714" t="str">
            <v>8436-22-4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 t="str">
            <v/>
          </cell>
        </row>
        <row r="715">
          <cell r="A715" t="str">
            <v>8446-37-4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3</v>
          </cell>
          <cell r="N715">
            <v>0</v>
          </cell>
          <cell r="O715" t="str">
            <v/>
          </cell>
        </row>
        <row r="716">
          <cell r="A716" t="str">
            <v>A70P2000-4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5</v>
          </cell>
          <cell r="N716">
            <v>1621.3964999999998</v>
          </cell>
          <cell r="O716" t="str">
            <v/>
          </cell>
        </row>
        <row r="717">
          <cell r="A717" t="str">
            <v>A70Q-500-4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2</v>
          </cell>
          <cell r="N717">
            <v>141.13999999999999</v>
          </cell>
          <cell r="O717" t="str">
            <v/>
          </cell>
        </row>
        <row r="718">
          <cell r="A718" t="str">
            <v>A70Q-600-4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2</v>
          </cell>
          <cell r="N718">
            <v>141.13999999999999</v>
          </cell>
          <cell r="O718" t="str">
            <v/>
          </cell>
        </row>
        <row r="719">
          <cell r="A719" t="str">
            <v>A70QS400-4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6</v>
          </cell>
          <cell r="N719">
            <v>436.60199999999998</v>
          </cell>
          <cell r="O719" t="str">
            <v/>
          </cell>
        </row>
        <row r="720">
          <cell r="A720" t="str">
            <v>A70QS500-4K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14</v>
          </cell>
          <cell r="N720">
            <v>2180.8793999999998</v>
          </cell>
          <cell r="O720" t="str">
            <v/>
          </cell>
        </row>
        <row r="721">
          <cell r="A721" t="str">
            <v>A70QS600-4K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4</v>
          </cell>
          <cell r="N721">
            <v>619.12</v>
          </cell>
          <cell r="O721" t="str">
            <v/>
          </cell>
        </row>
        <row r="722">
          <cell r="A722" t="str">
            <v>BRUSH LOCKER FOR TG-21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98.79</v>
          </cell>
          <cell r="O722" t="str">
            <v/>
          </cell>
        </row>
        <row r="723">
          <cell r="A723" t="str">
            <v>BU-F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106.61</v>
          </cell>
          <cell r="O723" t="str">
            <v/>
          </cell>
        </row>
        <row r="724">
          <cell r="A724" t="str">
            <v>BU132-4C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8</v>
          </cell>
          <cell r="N724">
            <v>6398.16</v>
          </cell>
          <cell r="O724" t="str">
            <v/>
          </cell>
        </row>
        <row r="725">
          <cell r="A725" t="str">
            <v>BU220-4C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5</v>
          </cell>
          <cell r="N725">
            <v>5837.7369999999992</v>
          </cell>
          <cell r="O725" t="str">
            <v/>
          </cell>
        </row>
        <row r="726">
          <cell r="A726" t="str">
            <v>BU3-220-2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26</v>
          </cell>
          <cell r="N726">
            <v>3556.2253999999998</v>
          </cell>
          <cell r="O726" t="str">
            <v/>
          </cell>
        </row>
        <row r="727">
          <cell r="A727" t="str">
            <v>BU3-220-4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</v>
          </cell>
          <cell r="N727">
            <v>0</v>
          </cell>
          <cell r="O727" t="str">
            <v/>
          </cell>
        </row>
        <row r="728">
          <cell r="A728" t="str">
            <v>6DI75MB-050.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81.941800000000001</v>
          </cell>
          <cell r="O728" t="str">
            <v/>
          </cell>
        </row>
        <row r="729">
          <cell r="A729" t="str">
            <v>6MB150J-120A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11</v>
          </cell>
          <cell r="N729">
            <v>1227.2006999999999</v>
          </cell>
          <cell r="O729" t="str">
            <v/>
          </cell>
        </row>
        <row r="730">
          <cell r="A730" t="str">
            <v>6MBI100NA-060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  <cell r="N730">
            <v>61.54</v>
          </cell>
          <cell r="O730" t="str">
            <v/>
          </cell>
        </row>
        <row r="731">
          <cell r="A731" t="str">
            <v>6MBP50RS120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8</v>
          </cell>
          <cell r="N731">
            <v>700.53520000000003</v>
          </cell>
          <cell r="O731" t="str">
            <v/>
          </cell>
        </row>
        <row r="732">
          <cell r="A732" t="str">
            <v>6MBP75RS060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8</v>
          </cell>
          <cell r="N732">
            <v>491.95359999999999</v>
          </cell>
          <cell r="O732" t="str">
            <v/>
          </cell>
        </row>
        <row r="733">
          <cell r="A733" t="str">
            <v>6MBP75RS120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7</v>
          </cell>
          <cell r="N733">
            <v>1120.7286999999999</v>
          </cell>
          <cell r="O733" t="str">
            <v/>
          </cell>
        </row>
        <row r="734">
          <cell r="A734" t="str">
            <v>80-30X22-4096-16X.MN04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15</v>
          </cell>
          <cell r="N734">
            <v>2175</v>
          </cell>
          <cell r="O734" t="str">
            <v/>
          </cell>
        </row>
        <row r="735">
          <cell r="A735" t="str">
            <v>80W  10J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6</v>
          </cell>
          <cell r="N735">
            <v>23.526</v>
          </cell>
          <cell r="O735" t="str">
            <v/>
          </cell>
        </row>
        <row r="736">
          <cell r="A736" t="str">
            <v>80W  10OHM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21</v>
          </cell>
          <cell r="N736">
            <v>82.506900000000002</v>
          </cell>
          <cell r="O736" t="str">
            <v/>
          </cell>
        </row>
        <row r="737">
          <cell r="A737" t="str">
            <v>88RS160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2</v>
          </cell>
          <cell r="N737">
            <v>119.84</v>
          </cell>
          <cell r="O737" t="str">
            <v/>
          </cell>
        </row>
        <row r="738">
          <cell r="A738" t="str">
            <v>A50P600-4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32</v>
          </cell>
          <cell r="O738" t="str">
            <v/>
          </cell>
        </row>
        <row r="739">
          <cell r="A739" t="str">
            <v>A70P1600-4TA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5</v>
          </cell>
          <cell r="N739">
            <v>1740.03</v>
          </cell>
          <cell r="O739" t="str">
            <v/>
          </cell>
        </row>
        <row r="740">
          <cell r="A740" t="str">
            <v>A70Q400-4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7</v>
          </cell>
          <cell r="N740">
            <v>253.19280000000001</v>
          </cell>
          <cell r="O740" t="str">
            <v/>
          </cell>
        </row>
        <row r="741">
          <cell r="A741" t="str">
            <v>A70Q500-4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3</v>
          </cell>
          <cell r="N741">
            <v>203.13749999999999</v>
          </cell>
          <cell r="O741" t="str">
            <v/>
          </cell>
        </row>
        <row r="742">
          <cell r="A742" t="str">
            <v>A70Q600-4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4</v>
          </cell>
          <cell r="N742">
            <v>282.27999999999997</v>
          </cell>
          <cell r="O742" t="str">
            <v/>
          </cell>
        </row>
        <row r="743">
          <cell r="A743" t="str">
            <v>A70QS800-4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5</v>
          </cell>
          <cell r="N743">
            <v>320.84850000000006</v>
          </cell>
          <cell r="O743" t="str">
            <v/>
          </cell>
        </row>
        <row r="744">
          <cell r="A744" t="str">
            <v>ACL-40B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58</v>
          </cell>
          <cell r="N744">
            <v>1607.76</v>
          </cell>
          <cell r="O744" t="str">
            <v/>
          </cell>
        </row>
        <row r="745">
          <cell r="A745" t="str">
            <v>BLA005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3</v>
          </cell>
          <cell r="N745">
            <v>1.2</v>
          </cell>
          <cell r="O745" t="str">
            <v/>
          </cell>
        </row>
        <row r="746">
          <cell r="A746" t="str">
            <v>BU22-2C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125</v>
          </cell>
          <cell r="N746">
            <v>15203</v>
          </cell>
          <cell r="O746" t="str">
            <v/>
          </cell>
        </row>
        <row r="747">
          <cell r="A747" t="str">
            <v>BU22-4C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2</v>
          </cell>
          <cell r="N747">
            <v>275.65519999999998</v>
          </cell>
          <cell r="O747" t="str">
            <v/>
          </cell>
        </row>
        <row r="748">
          <cell r="A748" t="str">
            <v>BU22-4D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281</v>
          </cell>
          <cell r="N748">
            <v>38730.230000000003</v>
          </cell>
          <cell r="O748" t="str">
            <v/>
          </cell>
        </row>
        <row r="749">
          <cell r="A749" t="str">
            <v>BU3-220-4EN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67</v>
          </cell>
          <cell r="N749">
            <v>9474.9457000000002</v>
          </cell>
          <cell r="O749" t="str">
            <v/>
          </cell>
        </row>
        <row r="750">
          <cell r="A750" t="str">
            <v>BU37-4C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41</v>
          </cell>
          <cell r="N750">
            <v>13555.42</v>
          </cell>
          <cell r="O750" t="str">
            <v/>
          </cell>
        </row>
        <row r="751">
          <cell r="A751" t="str">
            <v>BU55-2C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8</v>
          </cell>
          <cell r="N751">
            <v>3586.8159999999998</v>
          </cell>
          <cell r="O751" t="str">
            <v/>
          </cell>
        </row>
        <row r="752">
          <cell r="A752" t="str">
            <v>BU55-4C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14</v>
          </cell>
          <cell r="N752">
            <v>6191.1220000000003</v>
          </cell>
          <cell r="O752" t="str">
            <v/>
          </cell>
        </row>
        <row r="753">
          <cell r="A753" t="str">
            <v>BU90-2C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7</v>
          </cell>
          <cell r="N753">
            <v>4315.6112999999996</v>
          </cell>
          <cell r="O753" t="str">
            <v/>
          </cell>
        </row>
        <row r="754">
          <cell r="A754" t="str">
            <v>BU90-4C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15</v>
          </cell>
          <cell r="N754">
            <v>8775.5174999999999</v>
          </cell>
          <cell r="O754" t="str">
            <v/>
          </cell>
        </row>
        <row r="755">
          <cell r="A755" t="str">
            <v>CAB WSC-M06P05-B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67</v>
          </cell>
          <cell r="N755">
            <v>907.85</v>
          </cell>
          <cell r="O755" t="str">
            <v/>
          </cell>
        </row>
        <row r="756">
          <cell r="A756" t="str">
            <v>CAB WSC-M06P10-B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30</v>
          </cell>
          <cell r="N756">
            <v>717.6</v>
          </cell>
          <cell r="O756" t="str">
            <v/>
          </cell>
        </row>
        <row r="757">
          <cell r="A757" t="str">
            <v>CAB WSC-P06P05-D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23</v>
          </cell>
          <cell r="N757">
            <v>521.64</v>
          </cell>
          <cell r="O757" t="str">
            <v/>
          </cell>
        </row>
        <row r="758">
          <cell r="A758" t="str">
            <v>CABG5SPG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2</v>
          </cell>
          <cell r="N758">
            <v>125.42</v>
          </cell>
          <cell r="O758" t="str">
            <v/>
          </cell>
        </row>
        <row r="759">
          <cell r="A759" t="str">
            <v>CB-1S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57</v>
          </cell>
          <cell r="N759">
            <v>338.01</v>
          </cell>
          <cell r="O759" t="str">
            <v/>
          </cell>
        </row>
        <row r="760">
          <cell r="A760" t="str">
            <v>CB-3S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62</v>
          </cell>
          <cell r="N760">
            <v>417.79320000000001</v>
          </cell>
          <cell r="O760" t="str">
            <v/>
          </cell>
        </row>
        <row r="761">
          <cell r="A761" t="str">
            <v>CB3-10R-2C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52</v>
          </cell>
          <cell r="N761">
            <v>2037.3652000000002</v>
          </cell>
          <cell r="O761" t="str">
            <v/>
          </cell>
        </row>
        <row r="762">
          <cell r="A762" t="str">
            <v>CB3-10R-2S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66</v>
          </cell>
          <cell r="N762">
            <v>1170.18</v>
          </cell>
          <cell r="O762" t="str">
            <v/>
          </cell>
        </row>
        <row r="763">
          <cell r="A763" t="str">
            <v>CB3-10R-5S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57</v>
          </cell>
          <cell r="N763">
            <v>1802.34</v>
          </cell>
          <cell r="O763" t="str">
            <v/>
          </cell>
        </row>
        <row r="764">
          <cell r="A764" t="str">
            <v>CF4-7.5C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</v>
          </cell>
          <cell r="N764">
            <v>151</v>
          </cell>
          <cell r="O764" t="str">
            <v/>
          </cell>
        </row>
        <row r="765">
          <cell r="A765" t="str">
            <v>CLK100AA160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10</v>
          </cell>
          <cell r="N765">
            <v>524.28899999999999</v>
          </cell>
          <cell r="O765" t="str">
            <v/>
          </cell>
        </row>
        <row r="766">
          <cell r="A766" t="str">
            <v>CLK120AA80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O766" t="str">
            <v/>
          </cell>
        </row>
        <row r="767">
          <cell r="A767" t="str">
            <v>CM200DU-24H-203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10</v>
          </cell>
          <cell r="N767">
            <v>1108.174</v>
          </cell>
          <cell r="O767" t="str">
            <v/>
          </cell>
        </row>
        <row r="768">
          <cell r="A768" t="str">
            <v>CM200DY-24H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5</v>
          </cell>
          <cell r="N768">
            <v>994.7</v>
          </cell>
          <cell r="O768" t="str">
            <v/>
          </cell>
        </row>
        <row r="769">
          <cell r="A769" t="str">
            <v>CNW811/16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 t="str">
            <v/>
          </cell>
        </row>
        <row r="770">
          <cell r="A770" t="str">
            <v>CNW933/37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50</v>
          </cell>
          <cell r="N770">
            <v>15513.85</v>
          </cell>
          <cell r="O770" t="str">
            <v/>
          </cell>
        </row>
        <row r="771">
          <cell r="A771" t="str">
            <v>CNW933/4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1</v>
          </cell>
          <cell r="N771">
            <v>101.51</v>
          </cell>
          <cell r="O771" t="str">
            <v/>
          </cell>
        </row>
        <row r="772">
          <cell r="A772" t="str">
            <v>CNW933/450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1</v>
          </cell>
          <cell r="N772">
            <v>1050.5999999999999</v>
          </cell>
          <cell r="O772" t="str">
            <v/>
          </cell>
        </row>
        <row r="773">
          <cell r="A773" t="str">
            <v>CONVERTER PC USB-RS232/422/485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41</v>
          </cell>
          <cell r="N773">
            <v>1536.1100999999999</v>
          </cell>
          <cell r="O773" t="str">
            <v/>
          </cell>
        </row>
        <row r="774">
          <cell r="A774" t="str">
            <v>COVER-PLATE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1</v>
          </cell>
          <cell r="N774">
            <v>0</v>
          </cell>
          <cell r="O774" t="str">
            <v/>
          </cell>
        </row>
        <row r="775">
          <cell r="A775" t="str">
            <v>CP-C9S-EN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1</v>
          </cell>
          <cell r="N775">
            <v>155.1978</v>
          </cell>
          <cell r="O775" t="str">
            <v/>
          </cell>
        </row>
        <row r="776">
          <cell r="A776" t="str">
            <v>C1S-FAN3.7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6</v>
          </cell>
          <cell r="N776">
            <v>25.725000000000001</v>
          </cell>
          <cell r="O776" t="str">
            <v/>
          </cell>
        </row>
        <row r="777">
          <cell r="A777" t="str">
            <v>CAB WSC-M04P05-B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23</v>
          </cell>
          <cell r="N777">
            <v>195.27</v>
          </cell>
          <cell r="O777" t="str">
            <v/>
          </cell>
        </row>
        <row r="778">
          <cell r="A778" t="str">
            <v>CAB WSC-M04P10-B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85</v>
          </cell>
          <cell r="N778">
            <v>1203.5999999999999</v>
          </cell>
          <cell r="O778" t="str">
            <v/>
          </cell>
        </row>
        <row r="779">
          <cell r="A779" t="str">
            <v>CAB WSC-P06P10-D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76</v>
          </cell>
          <cell r="N779">
            <v>2071.7600000000002</v>
          </cell>
          <cell r="O779" t="str">
            <v/>
          </cell>
        </row>
        <row r="780">
          <cell r="A780" t="str">
            <v>CAB WSC-S03P03-B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33</v>
          </cell>
          <cell r="N780">
            <v>155.43</v>
          </cell>
          <cell r="O780" t="str">
            <v/>
          </cell>
        </row>
        <row r="781">
          <cell r="A781" t="str">
            <v>CABG1.5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50</v>
          </cell>
          <cell r="N781">
            <v>187</v>
          </cell>
          <cell r="O781" t="str">
            <v/>
          </cell>
        </row>
        <row r="782">
          <cell r="A782" t="str">
            <v>CB-5S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2</v>
          </cell>
          <cell r="I782">
            <v>0</v>
          </cell>
          <cell r="J782">
            <v>2</v>
          </cell>
          <cell r="K782">
            <v>0</v>
          </cell>
          <cell r="L782">
            <v>2</v>
          </cell>
          <cell r="M782">
            <v>24</v>
          </cell>
          <cell r="N782">
            <v>183.12</v>
          </cell>
          <cell r="O782" t="str">
            <v/>
          </cell>
        </row>
        <row r="783">
          <cell r="A783" t="str">
            <v>CB-MS5-2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1</v>
          </cell>
          <cell r="N783">
            <v>13.425000000000001</v>
          </cell>
          <cell r="O783" t="str">
            <v/>
          </cell>
        </row>
        <row r="784">
          <cell r="A784" t="str">
            <v>CB3-10R-1C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33</v>
          </cell>
          <cell r="N784">
            <v>923.34</v>
          </cell>
          <cell r="O784" t="str">
            <v/>
          </cell>
        </row>
        <row r="785">
          <cell r="A785" t="str">
            <v>CBAD-E11S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124</v>
          </cell>
          <cell r="N785">
            <v>2006.32</v>
          </cell>
          <cell r="O785" t="str">
            <v/>
          </cell>
        </row>
        <row r="786">
          <cell r="A786" t="str">
            <v>CBIII-10R-2S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1</v>
          </cell>
          <cell r="N786">
            <v>22.5137</v>
          </cell>
          <cell r="O786" t="str">
            <v/>
          </cell>
        </row>
        <row r="787">
          <cell r="A787" t="str">
            <v>CBR-5S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76</v>
          </cell>
          <cell r="N787">
            <v>1881.76</v>
          </cell>
          <cell r="O787" t="str">
            <v/>
          </cell>
        </row>
        <row r="788">
          <cell r="A788" t="str">
            <v>CLK70AA160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9</v>
          </cell>
          <cell r="N788">
            <v>455.86349999999999</v>
          </cell>
          <cell r="O788" t="str">
            <v/>
          </cell>
        </row>
        <row r="789">
          <cell r="A789" t="str">
            <v>CM100DY-24H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5</v>
          </cell>
          <cell r="N789">
            <v>417.2</v>
          </cell>
          <cell r="O789" t="str">
            <v/>
          </cell>
        </row>
        <row r="790">
          <cell r="A790" t="str">
            <v>CM200DU-24H-202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18</v>
          </cell>
          <cell r="N790">
            <v>2667.0402000000004</v>
          </cell>
          <cell r="O790" t="str">
            <v/>
          </cell>
        </row>
        <row r="791">
          <cell r="A791" t="str">
            <v>CNW811/25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1</v>
          </cell>
          <cell r="N791">
            <v>32.332500000000003</v>
          </cell>
          <cell r="O791" t="str">
            <v/>
          </cell>
        </row>
        <row r="792">
          <cell r="A792" t="str">
            <v>CNW855/7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1</v>
          </cell>
          <cell r="N792">
            <v>54.57</v>
          </cell>
          <cell r="O792" t="str">
            <v/>
          </cell>
        </row>
        <row r="793">
          <cell r="A793" t="str">
            <v>CNW933/24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60</v>
          </cell>
          <cell r="N793">
            <v>12143.165999999999</v>
          </cell>
          <cell r="O793" t="str">
            <v/>
          </cell>
        </row>
        <row r="794">
          <cell r="A794" t="str">
            <v>CNW933/48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89</v>
          </cell>
          <cell r="N794">
            <v>30435.33</v>
          </cell>
          <cell r="O794" t="str">
            <v/>
          </cell>
        </row>
        <row r="795">
          <cell r="A795" t="str">
            <v>CNW933/75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30</v>
          </cell>
          <cell r="N795">
            <v>14752.05</v>
          </cell>
          <cell r="O795" t="str">
            <v/>
          </cell>
        </row>
        <row r="796">
          <cell r="A796" t="str">
            <v>CONTROL PCB FOR G11UD-4S1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15</v>
          </cell>
          <cell r="N796">
            <v>1861.35</v>
          </cell>
          <cell r="O796" t="str">
            <v/>
          </cell>
        </row>
        <row r="797">
          <cell r="A797" t="str">
            <v>CPAD-C1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58</v>
          </cell>
          <cell r="N797">
            <v>5668.92</v>
          </cell>
          <cell r="O797" t="str">
            <v/>
          </cell>
        </row>
        <row r="798">
          <cell r="A798" t="str">
            <v>CPAD-C1A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28</v>
          </cell>
          <cell r="N798">
            <v>2534</v>
          </cell>
          <cell r="O798" t="str">
            <v/>
          </cell>
        </row>
        <row r="799">
          <cell r="A799" t="str">
            <v>CR2098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151.41999999999999</v>
          </cell>
          <cell r="O799" t="str">
            <v/>
          </cell>
        </row>
        <row r="800">
          <cell r="A800" t="str">
            <v>CR2L-100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5</v>
          </cell>
          <cell r="N800">
            <v>26.41</v>
          </cell>
          <cell r="O800" t="str">
            <v/>
          </cell>
        </row>
        <row r="801">
          <cell r="A801" t="str">
            <v>CR2L-125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6</v>
          </cell>
          <cell r="N801">
            <v>35.04</v>
          </cell>
          <cell r="O801" t="str">
            <v/>
          </cell>
        </row>
        <row r="802">
          <cell r="A802" t="str">
            <v>CR2L-200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8</v>
          </cell>
          <cell r="N802">
            <v>64.8</v>
          </cell>
          <cell r="O802" t="str">
            <v/>
          </cell>
        </row>
        <row r="803">
          <cell r="A803" t="str">
            <v>CR2LS-30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9</v>
          </cell>
          <cell r="N803">
            <v>36.450000000000003</v>
          </cell>
          <cell r="O803" t="str">
            <v/>
          </cell>
        </row>
        <row r="804">
          <cell r="A804" t="str">
            <v>CR2LS-50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8</v>
          </cell>
          <cell r="N804">
            <v>32.4</v>
          </cell>
          <cell r="O804" t="str">
            <v/>
          </cell>
        </row>
        <row r="805">
          <cell r="A805" t="str">
            <v>CR6L-100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7</v>
          </cell>
          <cell r="N805">
            <v>70.105000000000004</v>
          </cell>
          <cell r="O805" t="str">
            <v/>
          </cell>
        </row>
        <row r="806">
          <cell r="A806" t="str">
            <v>CR6L-30/UL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4</v>
          </cell>
          <cell r="N806">
            <v>16</v>
          </cell>
          <cell r="O806" t="str">
            <v/>
          </cell>
        </row>
        <row r="807">
          <cell r="A807" t="str">
            <v>CR6L-300/UL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9</v>
          </cell>
          <cell r="N807">
            <v>243.69209999999998</v>
          </cell>
          <cell r="O807" t="str">
            <v/>
          </cell>
        </row>
        <row r="808">
          <cell r="A808" t="str">
            <v>CS5F-150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8</v>
          </cell>
          <cell r="N808">
            <v>174.88</v>
          </cell>
          <cell r="O808" t="str">
            <v/>
          </cell>
        </row>
        <row r="809">
          <cell r="A809" t="str">
            <v>CS5F-40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20</v>
          </cell>
          <cell r="N809">
            <v>478.1</v>
          </cell>
          <cell r="O809" t="str">
            <v/>
          </cell>
        </row>
        <row r="810">
          <cell r="A810" t="str">
            <v>CT CABLE (FRN45G11S-4)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1</v>
          </cell>
          <cell r="N810">
            <v>4.05</v>
          </cell>
          <cell r="O810" t="str">
            <v/>
          </cell>
        </row>
        <row r="811">
          <cell r="A811" t="str">
            <v>CU7.5-4C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1</v>
          </cell>
          <cell r="N811">
            <v>152</v>
          </cell>
          <cell r="O811" t="str">
            <v/>
          </cell>
        </row>
        <row r="812">
          <cell r="A812" t="str">
            <v>DB003M3-21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2</v>
          </cell>
          <cell r="N812">
            <v>57.18</v>
          </cell>
          <cell r="O812" t="str">
            <v/>
          </cell>
        </row>
        <row r="813">
          <cell r="A813" t="str">
            <v>DB007M3-21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2</v>
          </cell>
          <cell r="N813">
            <v>114.36</v>
          </cell>
          <cell r="O813" t="str">
            <v/>
          </cell>
        </row>
        <row r="814">
          <cell r="A814" t="str">
            <v>DB015M3-21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2</v>
          </cell>
          <cell r="N814">
            <v>227.46</v>
          </cell>
          <cell r="O814" t="str">
            <v/>
          </cell>
        </row>
        <row r="815">
          <cell r="A815" t="str">
            <v>DB160-4C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3</v>
          </cell>
          <cell r="N815">
            <v>4181.1219000000001</v>
          </cell>
          <cell r="O815" t="str">
            <v/>
          </cell>
        </row>
        <row r="816">
          <cell r="A816" t="str">
            <v>DB18.5-4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1</v>
          </cell>
          <cell r="N816">
            <v>310.68</v>
          </cell>
          <cell r="O816" t="str">
            <v/>
          </cell>
        </row>
        <row r="817">
          <cell r="A817" t="str">
            <v>DB2.2-4C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8</v>
          </cell>
          <cell r="N817">
            <v>275.60000000000002</v>
          </cell>
          <cell r="O817" t="str">
            <v/>
          </cell>
        </row>
        <row r="818">
          <cell r="A818" t="str">
            <v>DB3.7-4C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17</v>
          </cell>
          <cell r="N818">
            <v>750.89</v>
          </cell>
          <cell r="O818" t="str">
            <v/>
          </cell>
        </row>
        <row r="819">
          <cell r="A819" t="str">
            <v>DB30-4C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3</v>
          </cell>
          <cell r="N819">
            <v>1172.1879000000001</v>
          </cell>
          <cell r="O819" t="str">
            <v/>
          </cell>
        </row>
        <row r="820">
          <cell r="A820" t="str">
            <v>DB37-4C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6</v>
          </cell>
          <cell r="N820">
            <v>2809.1021999999998</v>
          </cell>
          <cell r="O820" t="str">
            <v/>
          </cell>
        </row>
        <row r="821">
          <cell r="A821" t="str">
            <v>DB7.5-4C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20</v>
          </cell>
          <cell r="N821">
            <v>1399</v>
          </cell>
          <cell r="O821" t="str">
            <v/>
          </cell>
        </row>
        <row r="822">
          <cell r="A822" t="str">
            <v>DB75-4C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5</v>
          </cell>
          <cell r="N822">
            <v>4291.2344999999996</v>
          </cell>
          <cell r="O822" t="str">
            <v/>
          </cell>
        </row>
        <row r="823">
          <cell r="A823" t="str">
            <v>DC-MS5-2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2</v>
          </cell>
          <cell r="N823">
            <v>12.96</v>
          </cell>
          <cell r="O823" t="str">
            <v/>
          </cell>
        </row>
        <row r="824">
          <cell r="A824" t="str">
            <v>CR2L-225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5</v>
          </cell>
          <cell r="N824">
            <v>42.5</v>
          </cell>
          <cell r="O824" t="str">
            <v/>
          </cell>
        </row>
        <row r="825">
          <cell r="A825" t="str">
            <v>CR2LS-100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5</v>
          </cell>
          <cell r="N825">
            <v>26.45</v>
          </cell>
          <cell r="O825" t="str">
            <v/>
          </cell>
        </row>
        <row r="826">
          <cell r="A826" t="str">
            <v>CR2LS-20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18</v>
          </cell>
          <cell r="N826">
            <v>72.900000000000006</v>
          </cell>
          <cell r="O826" t="str">
            <v/>
          </cell>
        </row>
        <row r="827">
          <cell r="A827" t="str">
            <v>CR6L-100/UL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4</v>
          </cell>
          <cell r="N827">
            <v>21.04</v>
          </cell>
          <cell r="O827" t="str">
            <v/>
          </cell>
        </row>
        <row r="828">
          <cell r="A828" t="str">
            <v>CR6L-150/UL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7</v>
          </cell>
          <cell r="N828">
            <v>79.677499999999995</v>
          </cell>
          <cell r="O828" t="str">
            <v/>
          </cell>
        </row>
        <row r="829">
          <cell r="A829" t="str">
            <v>CR6L-200/UL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10</v>
          </cell>
          <cell r="N829">
            <v>185.31700000000001</v>
          </cell>
          <cell r="O829" t="str">
            <v/>
          </cell>
        </row>
        <row r="830">
          <cell r="A830" t="str">
            <v>CS5F-200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10</v>
          </cell>
          <cell r="N830">
            <v>218.6</v>
          </cell>
          <cell r="O830" t="str">
            <v/>
          </cell>
        </row>
        <row r="831">
          <cell r="A831" t="str">
            <v>CS5F-300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6</v>
          </cell>
          <cell r="N831">
            <v>136.02000000000001</v>
          </cell>
          <cell r="O831" t="str">
            <v/>
          </cell>
        </row>
        <row r="832">
          <cell r="A832" t="str">
            <v>CS5F-350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1</v>
          </cell>
          <cell r="N832">
            <v>0.01</v>
          </cell>
          <cell r="O832" t="str">
            <v/>
          </cell>
        </row>
        <row r="833">
          <cell r="A833" t="str">
            <v>CVM40CD160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1</v>
          </cell>
          <cell r="N833">
            <v>53.04</v>
          </cell>
          <cell r="O833" t="str">
            <v/>
          </cell>
        </row>
        <row r="834">
          <cell r="A834" t="str">
            <v>DB0.75-4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1</v>
          </cell>
          <cell r="N834">
            <v>0</v>
          </cell>
          <cell r="O834" t="str">
            <v/>
          </cell>
        </row>
        <row r="835">
          <cell r="A835" t="str">
            <v>DB0.75-4C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12</v>
          </cell>
          <cell r="N835">
            <v>271.68</v>
          </cell>
          <cell r="O835" t="str">
            <v/>
          </cell>
        </row>
        <row r="836">
          <cell r="A836" t="str">
            <v>DB11-4C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11</v>
          </cell>
          <cell r="N836">
            <v>1563.3705999999997</v>
          </cell>
          <cell r="O836" t="str">
            <v/>
          </cell>
        </row>
        <row r="837">
          <cell r="A837" t="str">
            <v>DB132-4C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3</v>
          </cell>
          <cell r="N837">
            <v>3638.9414999999999</v>
          </cell>
          <cell r="O837" t="str">
            <v/>
          </cell>
        </row>
        <row r="838">
          <cell r="A838" t="str">
            <v>DB15-4C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12</v>
          </cell>
          <cell r="N838">
            <v>1899</v>
          </cell>
          <cell r="O838" t="str">
            <v/>
          </cell>
        </row>
        <row r="839">
          <cell r="A839" t="str">
            <v>DB200-4C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2</v>
          </cell>
          <cell r="N839">
            <v>3308.2181999999998</v>
          </cell>
          <cell r="O839" t="str">
            <v/>
          </cell>
        </row>
        <row r="840">
          <cell r="A840" t="str">
            <v>DB22-4C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2</v>
          </cell>
          <cell r="N840">
            <v>572.64700000000005</v>
          </cell>
          <cell r="O840" t="str">
            <v/>
          </cell>
        </row>
        <row r="841">
          <cell r="A841" t="str">
            <v>DB220-4C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3</v>
          </cell>
          <cell r="N841">
            <v>5623.8384000000005</v>
          </cell>
          <cell r="O841" t="str">
            <v/>
          </cell>
        </row>
        <row r="842">
          <cell r="A842" t="str">
            <v>DB45-4C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5</v>
          </cell>
          <cell r="N842">
            <v>2671.8755000000001</v>
          </cell>
          <cell r="O842" t="str">
            <v/>
          </cell>
        </row>
        <row r="843">
          <cell r="A843" t="str">
            <v>DB5.5-4C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23</v>
          </cell>
          <cell r="N843">
            <v>1411.74</v>
          </cell>
          <cell r="O843" t="str">
            <v/>
          </cell>
        </row>
        <row r="844">
          <cell r="A844" t="str">
            <v>DB55-4C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3</v>
          </cell>
          <cell r="N844">
            <v>1791.4989</v>
          </cell>
          <cell r="O844" t="str">
            <v/>
          </cell>
        </row>
        <row r="845">
          <cell r="A845" t="str">
            <v>DD200KB160S (ROHS)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18</v>
          </cell>
          <cell r="N845">
            <v>547.02</v>
          </cell>
          <cell r="O845" t="str">
            <v/>
          </cell>
        </row>
        <row r="846">
          <cell r="A846" t="str">
            <v>DDUA3864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1</v>
          </cell>
          <cell r="N846">
            <v>295</v>
          </cell>
          <cell r="O846" t="str">
            <v/>
          </cell>
        </row>
        <row r="847">
          <cell r="A847" t="str">
            <v>DF11-2428SC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40</v>
          </cell>
          <cell r="N847">
            <v>35.6</v>
          </cell>
          <cell r="O847" t="str">
            <v/>
          </cell>
        </row>
        <row r="848">
          <cell r="A848" t="str">
            <v>DF11-4DS-2C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10</v>
          </cell>
          <cell r="N848">
            <v>40.4</v>
          </cell>
          <cell r="O848" t="str">
            <v/>
          </cell>
        </row>
        <row r="849">
          <cell r="A849" t="str">
            <v>DOCKING SPACERS FOR OPC-G11S-AIO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62</v>
          </cell>
          <cell r="N849">
            <v>28.160399999999999</v>
          </cell>
          <cell r="O849" t="str">
            <v/>
          </cell>
        </row>
        <row r="850">
          <cell r="A850" t="str">
            <v>DT90S4-TF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1</v>
          </cell>
          <cell r="N850">
            <v>337.25</v>
          </cell>
          <cell r="O850" t="str">
            <v/>
          </cell>
        </row>
        <row r="851">
          <cell r="A851" t="str">
            <v>E1-CPCB4-7.5(E)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3</v>
          </cell>
          <cell r="N851">
            <v>138.24</v>
          </cell>
          <cell r="O851" t="str">
            <v/>
          </cell>
        </row>
        <row r="852">
          <cell r="A852" t="str">
            <v>E1-CTP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4</v>
          </cell>
          <cell r="N852">
            <v>37.24</v>
          </cell>
          <cell r="O852" t="str">
            <v/>
          </cell>
        </row>
        <row r="853">
          <cell r="A853" t="str">
            <v>E1-FAN15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4</v>
          </cell>
          <cell r="N853">
            <v>20.399999999999999</v>
          </cell>
          <cell r="O853" t="str">
            <v/>
          </cell>
        </row>
        <row r="854">
          <cell r="A854" t="str">
            <v>E1-PCB-SB4-15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3</v>
          </cell>
          <cell r="N854">
            <v>7.65</v>
          </cell>
          <cell r="O854" t="str">
            <v/>
          </cell>
        </row>
        <row r="855">
          <cell r="A855" t="str">
            <v>E1-PPCB4-11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4</v>
          </cell>
          <cell r="N855">
            <v>658.84</v>
          </cell>
          <cell r="O855" t="str">
            <v/>
          </cell>
        </row>
        <row r="856">
          <cell r="A856" t="str">
            <v>E1-PPCB4-15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4</v>
          </cell>
          <cell r="N856">
            <v>172.56</v>
          </cell>
          <cell r="O856" t="str">
            <v/>
          </cell>
        </row>
        <row r="857">
          <cell r="A857" t="str">
            <v>E11-C3PCB-EN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2</v>
          </cell>
          <cell r="N857">
            <v>66.48</v>
          </cell>
          <cell r="O857" t="str">
            <v/>
          </cell>
        </row>
        <row r="858">
          <cell r="A858" t="str">
            <v>E11-FAN-7.5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4</v>
          </cell>
          <cell r="N858">
            <v>55.034399999999998</v>
          </cell>
          <cell r="O858" t="str">
            <v/>
          </cell>
        </row>
        <row r="859">
          <cell r="A859" t="str">
            <v>E11-FAN2.2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2</v>
          </cell>
          <cell r="N859">
            <v>11.18</v>
          </cell>
          <cell r="O859" t="str">
            <v/>
          </cell>
        </row>
        <row r="860">
          <cell r="A860" t="str">
            <v>ECN 1313 2048 62S12-78K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1</v>
          </cell>
          <cell r="N860">
            <v>192.95</v>
          </cell>
          <cell r="O860" t="str">
            <v/>
          </cell>
        </row>
        <row r="861">
          <cell r="A861" t="str">
            <v>ECN 1313 ID. NR. 531986-03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385.9</v>
          </cell>
          <cell r="O861" t="str">
            <v/>
          </cell>
        </row>
        <row r="862">
          <cell r="A862" t="str">
            <v>ECST401LGN592MEDOM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8</v>
          </cell>
          <cell r="N862">
            <v>543.44000000000005</v>
          </cell>
          <cell r="O862" t="str">
            <v/>
          </cell>
        </row>
        <row r="863">
          <cell r="A863" t="str">
            <v>EFL-75G9-4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2</v>
          </cell>
          <cell r="N863">
            <v>987.81619999999998</v>
          </cell>
          <cell r="O863" t="str">
            <v/>
          </cell>
        </row>
        <row r="864">
          <cell r="A864" t="str">
            <v>EM1220R5D0LN1HU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16</v>
          </cell>
          <cell r="N864">
            <v>91.412800000000004</v>
          </cell>
          <cell r="O864" t="str">
            <v/>
          </cell>
        </row>
        <row r="865">
          <cell r="A865" t="str">
            <v>EM122R55DOLN1HG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40</v>
          </cell>
          <cell r="N865">
            <v>165.22</v>
          </cell>
          <cell r="O865" t="str">
            <v/>
          </cell>
        </row>
        <row r="866">
          <cell r="A866" t="str">
            <v>ENCODER HEIDENHAIN 413 204801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213.44</v>
          </cell>
          <cell r="O866" t="str">
            <v/>
          </cell>
        </row>
        <row r="867">
          <cell r="A867" t="str">
            <v>ENGLISH MANUAL FOR E11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41</v>
          </cell>
          <cell r="N867">
            <v>20.5</v>
          </cell>
          <cell r="O867" t="str">
            <v/>
          </cell>
        </row>
        <row r="868">
          <cell r="A868" t="str">
            <v>EP 1757A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5</v>
          </cell>
          <cell r="N868">
            <v>141.69999999999999</v>
          </cell>
          <cell r="O868" t="str">
            <v/>
          </cell>
        </row>
        <row r="869">
          <cell r="A869" t="str">
            <v>EP-3798E-4-280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1</v>
          </cell>
          <cell r="N869">
            <v>398.36</v>
          </cell>
          <cell r="O869" t="str">
            <v/>
          </cell>
        </row>
        <row r="870">
          <cell r="A870" t="str">
            <v>EP-3959E-C-2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2</v>
          </cell>
          <cell r="N870">
            <v>336.33</v>
          </cell>
          <cell r="O870" t="str">
            <v/>
          </cell>
        </row>
        <row r="871">
          <cell r="A871" t="str">
            <v>EP1331B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275.3</v>
          </cell>
          <cell r="O871" t="str">
            <v/>
          </cell>
        </row>
        <row r="872">
          <cell r="A872" t="str">
            <v>E1-CHR4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3</v>
          </cell>
          <cell r="N872">
            <v>11.46</v>
          </cell>
          <cell r="O872" t="str">
            <v/>
          </cell>
        </row>
        <row r="873">
          <cell r="A873" t="str">
            <v>E1-CMV-MD4-15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6</v>
          </cell>
          <cell r="N873">
            <v>349.60739999999998</v>
          </cell>
          <cell r="O873" t="str">
            <v/>
          </cell>
        </row>
        <row r="874">
          <cell r="A874" t="str">
            <v>E1-CPCB4-5.5(E)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1</v>
          </cell>
          <cell r="N874">
            <v>46.08</v>
          </cell>
          <cell r="O874" t="str">
            <v/>
          </cell>
        </row>
        <row r="875">
          <cell r="A875" t="str">
            <v>E1-FAN3.7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6</v>
          </cell>
          <cell r="N875">
            <v>23.52</v>
          </cell>
          <cell r="O875" t="str">
            <v/>
          </cell>
        </row>
        <row r="876">
          <cell r="A876" t="str">
            <v>E1-FAN7.5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15</v>
          </cell>
          <cell r="N876">
            <v>73.5</v>
          </cell>
          <cell r="O876" t="str">
            <v/>
          </cell>
        </row>
        <row r="877">
          <cell r="A877" t="str">
            <v>E1-INSH4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3</v>
          </cell>
          <cell r="N877">
            <v>2.34</v>
          </cell>
          <cell r="O877" t="str">
            <v/>
          </cell>
        </row>
        <row r="878">
          <cell r="A878" t="str">
            <v>E1-PPCB4-5.5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4</v>
          </cell>
          <cell r="N878">
            <v>658.84</v>
          </cell>
          <cell r="O878" t="str">
            <v/>
          </cell>
        </row>
        <row r="879">
          <cell r="A879" t="str">
            <v>E1-PPCB4-7.5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4</v>
          </cell>
          <cell r="N879">
            <v>658.84</v>
          </cell>
          <cell r="O879" t="str">
            <v/>
          </cell>
        </row>
        <row r="880">
          <cell r="A880" t="str">
            <v>E1-PWR-MD4-15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3</v>
          </cell>
          <cell r="N880">
            <v>382.35</v>
          </cell>
          <cell r="O880" t="str">
            <v/>
          </cell>
        </row>
        <row r="881">
          <cell r="A881" t="str">
            <v>E11-FAN3.7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3</v>
          </cell>
          <cell r="N881">
            <v>20.25</v>
          </cell>
          <cell r="O881" t="str">
            <v/>
          </cell>
        </row>
        <row r="882">
          <cell r="A882" t="str">
            <v>E11-PPCB-5.5-4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2</v>
          </cell>
          <cell r="N882">
            <v>130.97999999999999</v>
          </cell>
          <cell r="O882" t="str">
            <v/>
          </cell>
        </row>
        <row r="883">
          <cell r="A883" t="str">
            <v>E11-PPCB-7.5-4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2</v>
          </cell>
          <cell r="N883">
            <v>130.97999999999999</v>
          </cell>
          <cell r="O883" t="str">
            <v/>
          </cell>
        </row>
        <row r="884">
          <cell r="A884" t="str">
            <v>EFL-22SP-2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1</v>
          </cell>
          <cell r="N884">
            <v>0</v>
          </cell>
          <cell r="O884" t="str">
            <v/>
          </cell>
        </row>
        <row r="885">
          <cell r="A885" t="str">
            <v>EFL-7.5G9-2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1</v>
          </cell>
          <cell r="N885">
            <v>87.614999999999995</v>
          </cell>
          <cell r="O885" t="str">
            <v/>
          </cell>
        </row>
        <row r="886">
          <cell r="A886" t="str">
            <v>EFL-7.5SP-2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2</v>
          </cell>
          <cell r="N886">
            <v>257.79000000000002</v>
          </cell>
          <cell r="O886" t="str">
            <v/>
          </cell>
        </row>
        <row r="887">
          <cell r="A887" t="str">
            <v>EMGG31-08S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9</v>
          </cell>
          <cell r="N887">
            <v>223.42500000000001</v>
          </cell>
          <cell r="O887" t="str">
            <v/>
          </cell>
        </row>
        <row r="888">
          <cell r="A888" t="str">
            <v>ENC1313-312212-03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1</v>
          </cell>
          <cell r="N888">
            <v>190</v>
          </cell>
          <cell r="O888" t="str">
            <v/>
          </cell>
        </row>
        <row r="889">
          <cell r="A889" t="str">
            <v>ENCODER HEIDENHAIN 1085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1</v>
          </cell>
          <cell r="N889">
            <v>244.97</v>
          </cell>
          <cell r="O889" t="str">
            <v/>
          </cell>
        </row>
        <row r="890">
          <cell r="A890" t="str">
            <v>EP 1910A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1</v>
          </cell>
          <cell r="N890">
            <v>113.36</v>
          </cell>
          <cell r="O890" t="str">
            <v/>
          </cell>
        </row>
        <row r="891">
          <cell r="A891" t="str">
            <v>EP 2694D-C2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1</v>
          </cell>
          <cell r="N891">
            <v>485.83</v>
          </cell>
          <cell r="O891" t="str">
            <v/>
          </cell>
        </row>
        <row r="892">
          <cell r="A892" t="str">
            <v>EP-3798E-4-220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1</v>
          </cell>
          <cell r="N892">
            <v>398.36</v>
          </cell>
          <cell r="O892" t="str">
            <v/>
          </cell>
        </row>
        <row r="893">
          <cell r="A893" t="str">
            <v>EP1583B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1</v>
          </cell>
          <cell r="N893">
            <v>242.91</v>
          </cell>
          <cell r="O893" t="str">
            <v/>
          </cell>
        </row>
        <row r="894">
          <cell r="A894" t="str">
            <v>EP1587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1</v>
          </cell>
          <cell r="N894">
            <v>161.94</v>
          </cell>
          <cell r="O894" t="str">
            <v/>
          </cell>
        </row>
        <row r="895">
          <cell r="A895" t="str">
            <v>EP1694A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1</v>
          </cell>
          <cell r="N895">
            <v>437.25</v>
          </cell>
          <cell r="O895" t="str">
            <v/>
          </cell>
        </row>
        <row r="896">
          <cell r="A896" t="str">
            <v>EP1816B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1</v>
          </cell>
          <cell r="N896">
            <v>70.45</v>
          </cell>
          <cell r="O896" t="str">
            <v/>
          </cell>
        </row>
        <row r="897">
          <cell r="A897" t="str">
            <v>EP1858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1</v>
          </cell>
          <cell r="N897">
            <v>251.01</v>
          </cell>
          <cell r="O897" t="str">
            <v/>
          </cell>
        </row>
        <row r="898">
          <cell r="A898" t="str">
            <v>EP2097A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1</v>
          </cell>
          <cell r="N898">
            <v>81.78</v>
          </cell>
          <cell r="O898" t="str">
            <v/>
          </cell>
        </row>
        <row r="899">
          <cell r="A899" t="str">
            <v>EP2109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1</v>
          </cell>
          <cell r="N899">
            <v>113.36</v>
          </cell>
          <cell r="O899" t="str">
            <v/>
          </cell>
        </row>
        <row r="900">
          <cell r="A900" t="str">
            <v>EP2259BYT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2</v>
          </cell>
          <cell r="N900">
            <v>566.79999999999995</v>
          </cell>
          <cell r="O900" t="str">
            <v/>
          </cell>
        </row>
        <row r="901">
          <cell r="A901" t="str">
            <v>EP2402D-C4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1</v>
          </cell>
          <cell r="N901">
            <v>364.37</v>
          </cell>
          <cell r="O901" t="str">
            <v/>
          </cell>
        </row>
        <row r="902">
          <cell r="A902" t="str">
            <v>EP2852-C1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</v>
          </cell>
          <cell r="N902">
            <v>242.91</v>
          </cell>
          <cell r="O902" t="str">
            <v/>
          </cell>
        </row>
        <row r="903">
          <cell r="A903" t="str">
            <v>EP3234B-C1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1</v>
          </cell>
          <cell r="N903">
            <v>323.89</v>
          </cell>
          <cell r="O903" t="str">
            <v/>
          </cell>
        </row>
        <row r="904">
          <cell r="A904" t="str">
            <v>EP3234B-C2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716.05</v>
          </cell>
          <cell r="O904" t="str">
            <v/>
          </cell>
        </row>
        <row r="905">
          <cell r="A905" t="str">
            <v>EP3895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1</v>
          </cell>
          <cell r="N905">
            <v>145.75</v>
          </cell>
          <cell r="O905" t="str">
            <v/>
          </cell>
        </row>
        <row r="906">
          <cell r="A906" t="str">
            <v>EP3896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1</v>
          </cell>
          <cell r="N906">
            <v>210.53</v>
          </cell>
          <cell r="O906" t="str">
            <v/>
          </cell>
        </row>
        <row r="907">
          <cell r="A907" t="str">
            <v>EP3957  C-3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6</v>
          </cell>
          <cell r="N907">
            <v>2387.319</v>
          </cell>
          <cell r="O907" t="str">
            <v/>
          </cell>
        </row>
        <row r="908">
          <cell r="A908" t="str">
            <v>EP3959  C-2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3</v>
          </cell>
          <cell r="N908">
            <v>863.85629999999992</v>
          </cell>
          <cell r="O908" t="str">
            <v/>
          </cell>
        </row>
        <row r="909">
          <cell r="A909" t="str">
            <v>EP3959  C-3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9</v>
          </cell>
          <cell r="N909">
            <v>1552.2650999999998</v>
          </cell>
          <cell r="O909" t="str">
            <v/>
          </cell>
        </row>
        <row r="910">
          <cell r="A910" t="str">
            <v>EP3959  C-4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6</v>
          </cell>
          <cell r="N910">
            <v>1699.2714000000001</v>
          </cell>
          <cell r="O910" t="str">
            <v/>
          </cell>
        </row>
        <row r="911">
          <cell r="A911" t="str">
            <v>EP3985  C-4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3</v>
          </cell>
          <cell r="N911">
            <v>147.44729999999998</v>
          </cell>
          <cell r="O911" t="str">
            <v/>
          </cell>
        </row>
        <row r="912">
          <cell r="A912" t="str">
            <v>EP4113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8</v>
          </cell>
          <cell r="N912">
            <v>2470.5320000000002</v>
          </cell>
          <cell r="O912" t="str">
            <v/>
          </cell>
        </row>
        <row r="913">
          <cell r="A913" t="str">
            <v>EP4142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6</v>
          </cell>
          <cell r="N913">
            <v>1909.02</v>
          </cell>
          <cell r="O913" t="str">
            <v/>
          </cell>
        </row>
        <row r="914">
          <cell r="A914" t="str">
            <v>ES1-24R-S-N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 t="str">
            <v/>
          </cell>
        </row>
        <row r="915">
          <cell r="A915" t="str">
            <v>ES1-47R-S-C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10</v>
          </cell>
          <cell r="N915">
            <v>403</v>
          </cell>
          <cell r="O915" t="str">
            <v/>
          </cell>
        </row>
        <row r="916">
          <cell r="A916" t="str">
            <v>ES1-47R-S-N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39</v>
          </cell>
          <cell r="N916">
            <v>1305.4080000000001</v>
          </cell>
          <cell r="O916" t="str">
            <v/>
          </cell>
        </row>
        <row r="917">
          <cell r="A917" t="str">
            <v>ES2-18R-S-C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2</v>
          </cell>
          <cell r="N917">
            <v>95.142799999999994</v>
          </cell>
          <cell r="O917" t="str">
            <v/>
          </cell>
        </row>
        <row r="918">
          <cell r="A918" t="str">
            <v>ES2-18R-S-N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12</v>
          </cell>
          <cell r="N918">
            <v>812.4</v>
          </cell>
          <cell r="O918" t="str">
            <v/>
          </cell>
        </row>
        <row r="919">
          <cell r="A919" t="str">
            <v>ES2-24R-S-C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113</v>
          </cell>
          <cell r="N919">
            <v>8188.3302999999996</v>
          </cell>
          <cell r="O919" t="str">
            <v/>
          </cell>
        </row>
        <row r="920">
          <cell r="A920" t="str">
            <v>EP2100A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1</v>
          </cell>
          <cell r="N920">
            <v>81.78</v>
          </cell>
          <cell r="O920" t="str">
            <v/>
          </cell>
        </row>
        <row r="921">
          <cell r="A921" t="str">
            <v>EP2101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1</v>
          </cell>
          <cell r="N921">
            <v>99.6</v>
          </cell>
          <cell r="O921" t="str">
            <v/>
          </cell>
        </row>
        <row r="922">
          <cell r="A922" t="str">
            <v>EP2106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1</v>
          </cell>
          <cell r="N922">
            <v>58.895600000000002</v>
          </cell>
          <cell r="O922" t="str">
            <v/>
          </cell>
        </row>
        <row r="923">
          <cell r="A923" t="str">
            <v>EP2689E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1</v>
          </cell>
          <cell r="N923">
            <v>0</v>
          </cell>
          <cell r="O923" t="str">
            <v/>
          </cell>
        </row>
        <row r="924">
          <cell r="A924" t="str">
            <v>EP2838D C1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1</v>
          </cell>
          <cell r="N924">
            <v>769.23</v>
          </cell>
          <cell r="O924" t="str">
            <v/>
          </cell>
        </row>
        <row r="925">
          <cell r="A925" t="str">
            <v>EP2850B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1</v>
          </cell>
          <cell r="N925">
            <v>226.72</v>
          </cell>
          <cell r="O925" t="str">
            <v/>
          </cell>
        </row>
        <row r="926">
          <cell r="A926" t="str">
            <v>EP3234B-C3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1</v>
          </cell>
          <cell r="N926">
            <v>423.53</v>
          </cell>
          <cell r="O926" t="str">
            <v/>
          </cell>
        </row>
        <row r="927">
          <cell r="A927" t="str">
            <v>EP3234B-C4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1</v>
          </cell>
          <cell r="N927">
            <v>423.53</v>
          </cell>
          <cell r="O927" t="str">
            <v/>
          </cell>
        </row>
        <row r="928">
          <cell r="A928" t="str">
            <v>EP3234B-C5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1</v>
          </cell>
          <cell r="N928">
            <v>413.07330000000002</v>
          </cell>
          <cell r="O928" t="str">
            <v/>
          </cell>
        </row>
        <row r="929">
          <cell r="A929" t="str">
            <v>EP3957  C-4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5</v>
          </cell>
          <cell r="N929">
            <v>1634.501</v>
          </cell>
          <cell r="O929" t="str">
            <v/>
          </cell>
        </row>
        <row r="930">
          <cell r="A930" t="str">
            <v>EP3957  C-5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5</v>
          </cell>
          <cell r="N930">
            <v>1054.56</v>
          </cell>
          <cell r="O930" t="str">
            <v/>
          </cell>
        </row>
        <row r="931">
          <cell r="A931" t="str">
            <v>EP3959  C-1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5</v>
          </cell>
          <cell r="N931">
            <v>889.56450000000007</v>
          </cell>
          <cell r="O931" t="str">
            <v/>
          </cell>
        </row>
        <row r="932">
          <cell r="A932" t="str">
            <v>EP3959  C-5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8</v>
          </cell>
          <cell r="N932">
            <v>1433.7088000000001</v>
          </cell>
          <cell r="O932" t="str">
            <v/>
          </cell>
        </row>
        <row r="933">
          <cell r="A933" t="str">
            <v>EP3959  D-4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O933" t="str">
            <v/>
          </cell>
        </row>
        <row r="934">
          <cell r="A934" t="str">
            <v>EP3985  C-2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5</v>
          </cell>
          <cell r="N934">
            <v>154.94300000000001</v>
          </cell>
          <cell r="O934" t="str">
            <v/>
          </cell>
        </row>
        <row r="935">
          <cell r="A935" t="str">
            <v>ERE24-06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2</v>
          </cell>
          <cell r="N935">
            <v>19.440000000000001</v>
          </cell>
          <cell r="O935" t="str">
            <v/>
          </cell>
        </row>
        <row r="936">
          <cell r="A936" t="str">
            <v>ERE74-06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2</v>
          </cell>
          <cell r="N936">
            <v>19.440000000000001</v>
          </cell>
          <cell r="O936" t="str">
            <v/>
          </cell>
        </row>
        <row r="937">
          <cell r="A937" t="str">
            <v>ES1-24R-S-C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2</v>
          </cell>
          <cell r="N937">
            <v>79.933400000000006</v>
          </cell>
          <cell r="O937" t="str">
            <v/>
          </cell>
        </row>
        <row r="938">
          <cell r="A938" t="str">
            <v>ES1-50R-S-C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2</v>
          </cell>
          <cell r="N938">
            <v>76.599999999999994</v>
          </cell>
          <cell r="O938" t="str">
            <v/>
          </cell>
        </row>
        <row r="939">
          <cell r="A939" t="str">
            <v>ES1-68R-S-C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70</v>
          </cell>
          <cell r="N939">
            <v>2817.654</v>
          </cell>
          <cell r="O939" t="str">
            <v/>
          </cell>
        </row>
        <row r="940">
          <cell r="A940" t="str">
            <v>ES1-68R-S-N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2</v>
          </cell>
          <cell r="N940">
            <v>71.007400000000004</v>
          </cell>
          <cell r="O940" t="str">
            <v/>
          </cell>
        </row>
        <row r="941">
          <cell r="A941" t="str">
            <v>ES2-24R-S-C-LM8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10</v>
          </cell>
          <cell r="N941">
            <v>293.89999999999998</v>
          </cell>
          <cell r="O941" t="str">
            <v/>
          </cell>
        </row>
        <row r="942">
          <cell r="A942" t="str">
            <v>ES2-24R-S-N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5</v>
          </cell>
          <cell r="N942">
            <v>338.5</v>
          </cell>
          <cell r="O942" t="str">
            <v/>
          </cell>
        </row>
        <row r="943">
          <cell r="A943" t="str">
            <v>ES3-12R-S-C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3</v>
          </cell>
          <cell r="N943">
            <v>298.5</v>
          </cell>
          <cell r="O943" t="str">
            <v/>
          </cell>
        </row>
        <row r="944">
          <cell r="A944" t="str">
            <v>ES3-12R-S-N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7</v>
          </cell>
          <cell r="N944">
            <v>664.79770000000008</v>
          </cell>
          <cell r="O944" t="str">
            <v/>
          </cell>
        </row>
        <row r="945">
          <cell r="A945" t="str">
            <v>ES3-18R-S-C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90</v>
          </cell>
          <cell r="N945">
            <v>8955.1530000000002</v>
          </cell>
          <cell r="O945" t="str">
            <v/>
          </cell>
        </row>
        <row r="946">
          <cell r="A946" t="str">
            <v>ES3-18R-S-N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3</v>
          </cell>
          <cell r="N946">
            <v>283.38600000000002</v>
          </cell>
          <cell r="O946" t="str">
            <v/>
          </cell>
        </row>
        <row r="947">
          <cell r="A947" t="str">
            <v>EST-100R-S-N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20</v>
          </cell>
          <cell r="N947">
            <v>645.25</v>
          </cell>
          <cell r="O947" t="str">
            <v/>
          </cell>
        </row>
        <row r="948">
          <cell r="A948" t="str">
            <v>EST-47R-S-N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197</v>
          </cell>
          <cell r="N948">
            <v>7588.6566999999995</v>
          </cell>
          <cell r="O948" t="str">
            <v/>
          </cell>
        </row>
        <row r="949">
          <cell r="A949" t="str">
            <v>EST2-47R-S-C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192</v>
          </cell>
          <cell r="N949">
            <v>11032.4928</v>
          </cell>
          <cell r="O949" t="str">
            <v/>
          </cell>
        </row>
        <row r="950">
          <cell r="A950" t="str">
            <v>ETG81-050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1</v>
          </cell>
          <cell r="N950">
            <v>10.85</v>
          </cell>
          <cell r="O950" t="str">
            <v/>
          </cell>
        </row>
        <row r="951">
          <cell r="A951" t="str">
            <v>ETG81-050A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3</v>
          </cell>
          <cell r="N951">
            <v>34.790100000000002</v>
          </cell>
          <cell r="O951" t="str">
            <v/>
          </cell>
        </row>
        <row r="952">
          <cell r="A952" t="str">
            <v>ETK81-050A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1</v>
          </cell>
          <cell r="N952">
            <v>13.77</v>
          </cell>
          <cell r="O952" t="str">
            <v/>
          </cell>
        </row>
        <row r="953">
          <cell r="A953" t="str">
            <v>EVK31-050A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15</v>
          </cell>
          <cell r="N953">
            <v>111.72</v>
          </cell>
          <cell r="O953" t="str">
            <v/>
          </cell>
        </row>
        <row r="954">
          <cell r="A954" t="str">
            <v>EVK71-050B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8</v>
          </cell>
          <cell r="N954">
            <v>158.37039999999999</v>
          </cell>
          <cell r="O954" t="str">
            <v/>
          </cell>
        </row>
        <row r="955">
          <cell r="A955" t="str">
            <v>EVL31-055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6</v>
          </cell>
          <cell r="N955">
            <v>505.8</v>
          </cell>
          <cell r="O955" t="str">
            <v/>
          </cell>
        </row>
        <row r="956">
          <cell r="A956" t="str">
            <v>F1S-40W-8.3OHM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4</v>
          </cell>
          <cell r="N956">
            <v>19.189599999999999</v>
          </cell>
          <cell r="O956" t="str">
            <v/>
          </cell>
        </row>
        <row r="957">
          <cell r="A957" t="str">
            <v>F1S-CMV-MD4-22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4</v>
          </cell>
          <cell r="N957">
            <v>225.4</v>
          </cell>
          <cell r="O957" t="str">
            <v/>
          </cell>
        </row>
        <row r="958">
          <cell r="A958" t="str">
            <v>F1S-CMV-MD4-30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5</v>
          </cell>
          <cell r="N958">
            <v>371.29349999999999</v>
          </cell>
          <cell r="O958" t="str">
            <v/>
          </cell>
        </row>
        <row r="959">
          <cell r="A959" t="str">
            <v>F1S-FAN5.5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6</v>
          </cell>
          <cell r="N959">
            <v>30.975000000000001</v>
          </cell>
          <cell r="O959" t="str">
            <v/>
          </cell>
        </row>
        <row r="960">
          <cell r="A960" t="str">
            <v>F1S-PCB-AX4-15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4</v>
          </cell>
          <cell r="N960">
            <v>78.84</v>
          </cell>
          <cell r="O960" t="str">
            <v/>
          </cell>
        </row>
        <row r="961">
          <cell r="A961" t="str">
            <v>F1S-PCB-SB4-30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9.1199999999999992</v>
          </cell>
          <cell r="O961" t="str">
            <v/>
          </cell>
        </row>
        <row r="962">
          <cell r="A962" t="str">
            <v>F1S-PWR-MD4-11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4</v>
          </cell>
          <cell r="N962">
            <v>747.63160000000005</v>
          </cell>
          <cell r="O962" t="str">
            <v/>
          </cell>
        </row>
        <row r="963">
          <cell r="A963" t="str">
            <v>F1S-PWR-MD4-15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2</v>
          </cell>
          <cell r="N963">
            <v>373.04500000000002</v>
          </cell>
          <cell r="O963" t="str">
            <v/>
          </cell>
        </row>
        <row r="964">
          <cell r="A964" t="str">
            <v>F1S-PWR-MD4-22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4</v>
          </cell>
          <cell r="N964">
            <v>546.38679999999999</v>
          </cell>
          <cell r="O964" t="str">
            <v/>
          </cell>
        </row>
        <row r="965">
          <cell r="A965" t="str">
            <v>F1S-TPCB-REL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4</v>
          </cell>
          <cell r="N965">
            <v>6.68</v>
          </cell>
          <cell r="O965" t="str">
            <v/>
          </cell>
        </row>
        <row r="966">
          <cell r="A966" t="str">
            <v>F200160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2</v>
          </cell>
          <cell r="N966">
            <v>0</v>
          </cell>
          <cell r="O966" t="str">
            <v/>
          </cell>
        </row>
        <row r="967">
          <cell r="A967" t="str">
            <v>FAN FOR MPF5133A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2</v>
          </cell>
          <cell r="N967">
            <v>0</v>
          </cell>
          <cell r="O967" t="str">
            <v/>
          </cell>
        </row>
        <row r="968">
          <cell r="A968" t="str">
            <v>ES3-24R-S-C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24</v>
          </cell>
          <cell r="N968">
            <v>2292</v>
          </cell>
          <cell r="O968" t="str">
            <v/>
          </cell>
        </row>
        <row r="969">
          <cell r="A969" t="str">
            <v>ESH-68R-S-C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9</v>
          </cell>
          <cell r="N969">
            <v>234.1746</v>
          </cell>
          <cell r="O969" t="str">
            <v/>
          </cell>
        </row>
        <row r="970">
          <cell r="A970" t="str">
            <v>ESH-68R-S-N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20</v>
          </cell>
          <cell r="N970">
            <v>530</v>
          </cell>
          <cell r="O970" t="str">
            <v/>
          </cell>
        </row>
        <row r="971">
          <cell r="A971" t="str">
            <v>EST2-47R-S-N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63</v>
          </cell>
          <cell r="N971">
            <v>3355.6572000000001</v>
          </cell>
          <cell r="O971" t="str">
            <v/>
          </cell>
        </row>
        <row r="972">
          <cell r="A972" t="str">
            <v>ET206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12</v>
          </cell>
          <cell r="N972">
            <v>14.52</v>
          </cell>
          <cell r="O972" t="str">
            <v/>
          </cell>
        </row>
        <row r="973">
          <cell r="A973" t="str">
            <v>ETF11-050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6</v>
          </cell>
          <cell r="N973">
            <v>48.6</v>
          </cell>
          <cell r="O973" t="str">
            <v/>
          </cell>
        </row>
        <row r="974">
          <cell r="A974" t="str">
            <v>ETK85-050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2</v>
          </cell>
          <cell r="N974">
            <v>31.1</v>
          </cell>
          <cell r="O974" t="str">
            <v/>
          </cell>
        </row>
        <row r="975">
          <cell r="A975" t="str">
            <v>ETL81-050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1</v>
          </cell>
          <cell r="N975">
            <v>24.29</v>
          </cell>
          <cell r="O975" t="str">
            <v/>
          </cell>
        </row>
        <row r="976">
          <cell r="A976" t="str">
            <v>ETN81-055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6</v>
          </cell>
          <cell r="N976">
            <v>272.04000000000002</v>
          </cell>
          <cell r="O976" t="str">
            <v/>
          </cell>
        </row>
        <row r="977">
          <cell r="A977" t="str">
            <v>EVM31-050A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7</v>
          </cell>
          <cell r="N977">
            <v>349.87330000000003</v>
          </cell>
          <cell r="O977" t="str">
            <v/>
          </cell>
        </row>
        <row r="978">
          <cell r="A978" t="str">
            <v>EVM32-050A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9</v>
          </cell>
          <cell r="N978">
            <v>534.33000000000004</v>
          </cell>
          <cell r="O978" t="str">
            <v/>
          </cell>
        </row>
        <row r="979">
          <cell r="A979" t="str">
            <v>F1S-30W-15.2OHM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11</v>
          </cell>
          <cell r="N979">
            <v>45.32</v>
          </cell>
          <cell r="O979" t="str">
            <v/>
          </cell>
        </row>
        <row r="980">
          <cell r="A980" t="str">
            <v>F1S-CPCB4-11(E)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8</v>
          </cell>
          <cell r="N980">
            <v>386.88400000000001</v>
          </cell>
          <cell r="O980" t="str">
            <v/>
          </cell>
        </row>
        <row r="981">
          <cell r="A981" t="str">
            <v>F1S-FAN15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31</v>
          </cell>
          <cell r="N981">
            <v>171.67179999999999</v>
          </cell>
          <cell r="O981" t="str">
            <v/>
          </cell>
        </row>
        <row r="982">
          <cell r="A982" t="str">
            <v>F1S-FAN30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6</v>
          </cell>
          <cell r="N982">
            <v>61.978200000000001</v>
          </cell>
          <cell r="O982" t="str">
            <v/>
          </cell>
        </row>
        <row r="983">
          <cell r="A983" t="str">
            <v>F1S-PPCB4-18.5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6</v>
          </cell>
          <cell r="N983">
            <v>400.52519999999998</v>
          </cell>
          <cell r="O983" t="str">
            <v/>
          </cell>
        </row>
        <row r="984">
          <cell r="A984" t="str">
            <v>F1S-PPCB4-22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4</v>
          </cell>
          <cell r="N984">
            <v>265.61599999999999</v>
          </cell>
          <cell r="O984" t="str">
            <v/>
          </cell>
        </row>
        <row r="985">
          <cell r="A985" t="str">
            <v>F1S-PPCB4-30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4</v>
          </cell>
          <cell r="N985">
            <v>286.05599999999998</v>
          </cell>
          <cell r="O985" t="str">
            <v/>
          </cell>
        </row>
        <row r="986">
          <cell r="A986" t="str">
            <v>F1S-PWR-MD4-30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3</v>
          </cell>
          <cell r="N986">
            <v>566.04809999999998</v>
          </cell>
          <cell r="O986" t="str">
            <v/>
          </cell>
        </row>
        <row r="987">
          <cell r="A987" t="str">
            <v>F1S-PWR-MD4-5.5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4</v>
          </cell>
          <cell r="N987">
            <v>647.04</v>
          </cell>
          <cell r="O987" t="str">
            <v/>
          </cell>
        </row>
        <row r="988">
          <cell r="A988" t="str">
            <v>F1S-PWR-MD4-7.5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5</v>
          </cell>
          <cell r="N988">
            <v>937.10849999999994</v>
          </cell>
          <cell r="O988" t="str">
            <v/>
          </cell>
        </row>
        <row r="989">
          <cell r="A989" t="str">
            <v>FBA06A24H1BS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5</v>
          </cell>
          <cell r="N989">
            <v>65.2</v>
          </cell>
          <cell r="O989" t="str">
            <v/>
          </cell>
        </row>
        <row r="990">
          <cell r="A990" t="str">
            <v>FC-1 AC200V 1A1B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2</v>
          </cell>
          <cell r="N990">
            <v>13.5716</v>
          </cell>
          <cell r="O990" t="str">
            <v/>
          </cell>
        </row>
        <row r="991">
          <cell r="A991" t="str">
            <v>FC-1/UL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16</v>
          </cell>
          <cell r="N991">
            <v>383.57119999999998</v>
          </cell>
          <cell r="O991" t="str">
            <v/>
          </cell>
        </row>
        <row r="992">
          <cell r="A992" t="str">
            <v>FC-4/UL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4</v>
          </cell>
          <cell r="N992">
            <v>300.44</v>
          </cell>
          <cell r="O992" t="str">
            <v/>
          </cell>
        </row>
        <row r="993">
          <cell r="A993" t="str">
            <v>FDRU112MC/2A-G-H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1</v>
          </cell>
          <cell r="N993">
            <v>549.63890000000004</v>
          </cell>
          <cell r="O993" t="str">
            <v/>
          </cell>
        </row>
        <row r="994">
          <cell r="A994" t="str">
            <v>FDRU112MC/2AB32-G-H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1</v>
          </cell>
          <cell r="N994">
            <v>662.12310000000002</v>
          </cell>
          <cell r="O994" t="str">
            <v/>
          </cell>
        </row>
        <row r="995">
          <cell r="A995" t="str">
            <v>FMD5AC22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1</v>
          </cell>
          <cell r="N995">
            <v>808.91</v>
          </cell>
          <cell r="O995" t="str">
            <v/>
          </cell>
        </row>
        <row r="996">
          <cell r="A996" t="str">
            <v>FN-31-0039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10</v>
          </cell>
          <cell r="N996">
            <v>398.245</v>
          </cell>
          <cell r="O996" t="str">
            <v/>
          </cell>
        </row>
        <row r="997">
          <cell r="A997" t="str">
            <v>FRONT COVER G9-22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O997" t="str">
            <v/>
          </cell>
        </row>
        <row r="998">
          <cell r="A998" t="str">
            <v>G11-CPCB(E) (S11000: C-96)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1</v>
          </cell>
          <cell r="N998">
            <v>0</v>
          </cell>
          <cell r="O998" t="str">
            <v/>
          </cell>
        </row>
        <row r="999">
          <cell r="A999" t="str">
            <v>G11-CPCB(E) 4-1.5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1</v>
          </cell>
          <cell r="N999">
            <v>111.43</v>
          </cell>
          <cell r="O999" t="str">
            <v/>
          </cell>
        </row>
        <row r="1000">
          <cell r="A1000" t="str">
            <v>G11-CPCB(E) 4-11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12</v>
          </cell>
          <cell r="N1000">
            <v>984.66480000000001</v>
          </cell>
          <cell r="O1000" t="str">
            <v/>
          </cell>
        </row>
        <row r="1001">
          <cell r="A1001" t="str">
            <v>G11-CPCB(E) 4-7.5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23</v>
          </cell>
          <cell r="N1001">
            <v>2205.2768000000001</v>
          </cell>
          <cell r="O1001" t="str">
            <v/>
          </cell>
        </row>
        <row r="1002">
          <cell r="A1002" t="str">
            <v>G11-CPCB(H)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3</v>
          </cell>
          <cell r="N1002">
            <v>309.90750000000003</v>
          </cell>
          <cell r="O1002" t="str">
            <v/>
          </cell>
        </row>
        <row r="1003">
          <cell r="A1003" t="str">
            <v>G11-CPCB(SYZ)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107.32</v>
          </cell>
          <cell r="O1003" t="str">
            <v/>
          </cell>
        </row>
        <row r="1004">
          <cell r="A1004" t="str">
            <v>G11-CPCB/4EN (0.4-22)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4</v>
          </cell>
          <cell r="N1004">
            <v>401.16</v>
          </cell>
          <cell r="O1004" t="str">
            <v/>
          </cell>
        </row>
        <row r="1005">
          <cell r="A1005" t="str">
            <v>G11-CU4-11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5</v>
          </cell>
          <cell r="N1005">
            <v>110.875</v>
          </cell>
          <cell r="O1005" t="str">
            <v/>
          </cell>
        </row>
        <row r="1006">
          <cell r="A1006" t="str">
            <v>G11-CU4-18.5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1</v>
          </cell>
          <cell r="N1006">
            <v>63.854999999999997</v>
          </cell>
          <cell r="O1006" t="str">
            <v/>
          </cell>
        </row>
        <row r="1007">
          <cell r="A1007" t="str">
            <v>G11-DBR-3.7-4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1</v>
          </cell>
          <cell r="N1007">
            <v>5.68</v>
          </cell>
          <cell r="O1007" t="str">
            <v/>
          </cell>
        </row>
        <row r="1008">
          <cell r="A1008" t="str">
            <v>G11-DBR-7.5-2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 t="str">
            <v/>
          </cell>
        </row>
        <row r="1009">
          <cell r="A1009" t="str">
            <v>G11-DBR-7.5-4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5</v>
          </cell>
          <cell r="N1009">
            <v>72.313500000000005</v>
          </cell>
          <cell r="O1009" t="str">
            <v/>
          </cell>
        </row>
        <row r="1010">
          <cell r="A1010" t="str">
            <v>G11-PPCB-15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1</v>
          </cell>
          <cell r="N1010">
            <v>0</v>
          </cell>
          <cell r="O1010" t="str">
            <v/>
          </cell>
        </row>
        <row r="1011">
          <cell r="A1011" t="str">
            <v>G11-PPCB-3.7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1</v>
          </cell>
          <cell r="N1011">
            <v>80.068299999999994</v>
          </cell>
          <cell r="O1011" t="str">
            <v/>
          </cell>
        </row>
        <row r="1012">
          <cell r="A1012" t="str">
            <v>G11-PPCB-5.5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64.338800000000006</v>
          </cell>
          <cell r="O1012" t="str">
            <v/>
          </cell>
        </row>
        <row r="1013">
          <cell r="A1013" t="str">
            <v>G11-PPCB4-15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8</v>
          </cell>
          <cell r="N1013">
            <v>750.35440000000006</v>
          </cell>
          <cell r="O1013" t="str">
            <v/>
          </cell>
        </row>
        <row r="1014">
          <cell r="A1014" t="str">
            <v>G11-PPCB4-18.5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10</v>
          </cell>
          <cell r="N1014">
            <v>819.64299999999992</v>
          </cell>
          <cell r="O1014" t="str">
            <v/>
          </cell>
        </row>
        <row r="1015">
          <cell r="A1015" t="str">
            <v>G11-PPCB4-22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10</v>
          </cell>
          <cell r="N1015">
            <v>817.14699999999993</v>
          </cell>
          <cell r="O1015" t="str">
            <v/>
          </cell>
        </row>
        <row r="1016">
          <cell r="A1016" t="str">
            <v>FDRU90S/2P-G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1</v>
          </cell>
          <cell r="N1016">
            <v>359.43830000000003</v>
          </cell>
          <cell r="O1016" t="str">
            <v/>
          </cell>
        </row>
        <row r="1017">
          <cell r="A1017" t="str">
            <v>FERRIT-RING 251-125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9</v>
          </cell>
          <cell r="N1017">
            <v>18.899999999999999</v>
          </cell>
          <cell r="O1017" t="str">
            <v/>
          </cell>
        </row>
        <row r="1018">
          <cell r="A1018" t="str">
            <v>FERRIT-RING 251-167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9</v>
          </cell>
          <cell r="N1018">
            <v>49.5</v>
          </cell>
          <cell r="O1018" t="str">
            <v/>
          </cell>
        </row>
        <row r="1019">
          <cell r="A1019" t="str">
            <v>FRONT COVER P9-22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1</v>
          </cell>
          <cell r="N1019">
            <v>0</v>
          </cell>
          <cell r="O1019" t="str">
            <v/>
          </cell>
        </row>
        <row r="1020">
          <cell r="A1020" t="str">
            <v>G11-BTC(J)-15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2</v>
          </cell>
          <cell r="N1020">
            <v>31.94</v>
          </cell>
          <cell r="O1020" t="str">
            <v/>
          </cell>
        </row>
        <row r="1021">
          <cell r="A1021" t="str">
            <v>G11-CPCB (SA535792-73)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49</v>
          </cell>
          <cell r="N1021">
            <v>5258.68</v>
          </cell>
          <cell r="O1021" t="str">
            <v/>
          </cell>
        </row>
        <row r="1022">
          <cell r="A1022" t="str">
            <v>G11-CPCB(E) 4-22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2</v>
          </cell>
          <cell r="N1022">
            <v>0</v>
          </cell>
          <cell r="O1022" t="str">
            <v/>
          </cell>
        </row>
        <row r="1023">
          <cell r="A1023" t="str">
            <v>G11-CPCB(E) 4-3.7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1</v>
          </cell>
          <cell r="N1023">
            <v>0</v>
          </cell>
          <cell r="O1023" t="str">
            <v/>
          </cell>
        </row>
        <row r="1024">
          <cell r="A1024" t="str">
            <v>G11-CPCB(E) 4-5.5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15</v>
          </cell>
          <cell r="N1024">
            <v>54.250499999999995</v>
          </cell>
          <cell r="O1024" t="str">
            <v/>
          </cell>
        </row>
        <row r="1025">
          <cell r="A1025" t="str">
            <v>G11-CPCB-2-22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1</v>
          </cell>
          <cell r="N1025">
            <v>0</v>
          </cell>
          <cell r="O1025" t="str">
            <v/>
          </cell>
        </row>
        <row r="1026">
          <cell r="A1026" t="str">
            <v>G11-CPCB-2-22(LE)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3</v>
          </cell>
          <cell r="N1026">
            <v>0</v>
          </cell>
          <cell r="O1026" t="str">
            <v/>
          </cell>
        </row>
        <row r="1027">
          <cell r="A1027" t="str">
            <v>G11-CPCB-UDP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20</v>
          </cell>
          <cell r="N1027">
            <v>2146.4</v>
          </cell>
          <cell r="O1027" t="str">
            <v/>
          </cell>
        </row>
        <row r="1028">
          <cell r="A1028" t="str">
            <v>G11-CU4-3.7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4</v>
          </cell>
          <cell r="N1028">
            <v>71.567999999999998</v>
          </cell>
          <cell r="O1028" t="str">
            <v/>
          </cell>
        </row>
        <row r="1029">
          <cell r="A1029" t="str">
            <v>G11-CU4-5.5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17</v>
          </cell>
          <cell r="N1029">
            <v>252.95150000000001</v>
          </cell>
          <cell r="O1029" t="str">
            <v/>
          </cell>
        </row>
        <row r="1030">
          <cell r="A1030" t="str">
            <v>G11-CU4-7.5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10</v>
          </cell>
          <cell r="N1030">
            <v>181.911</v>
          </cell>
          <cell r="O1030" t="str">
            <v/>
          </cell>
        </row>
        <row r="1031">
          <cell r="A1031" t="str">
            <v>G11-FAN3.7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24</v>
          </cell>
          <cell r="N1031">
            <v>153.15360000000001</v>
          </cell>
          <cell r="O1031" t="str">
            <v/>
          </cell>
        </row>
        <row r="1032">
          <cell r="A1032" t="str">
            <v>G11-FAN7.5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120</v>
          </cell>
          <cell r="N1032">
            <v>906.3</v>
          </cell>
          <cell r="O1032" t="str">
            <v/>
          </cell>
        </row>
        <row r="1033">
          <cell r="A1033" t="str">
            <v>G11-PPCB-11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3</v>
          </cell>
          <cell r="N1033">
            <v>254.6481</v>
          </cell>
          <cell r="O1033" t="str">
            <v/>
          </cell>
        </row>
        <row r="1034">
          <cell r="A1034" t="str">
            <v>G11-PPCB-7.5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3</v>
          </cell>
          <cell r="N1034">
            <v>217.53390000000002</v>
          </cell>
          <cell r="O1034" t="str">
            <v/>
          </cell>
        </row>
        <row r="1035">
          <cell r="A1035" t="str">
            <v>G11-PPCB4-1.5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1</v>
          </cell>
          <cell r="N1035">
            <v>0</v>
          </cell>
          <cell r="O1035" t="str">
            <v/>
          </cell>
        </row>
        <row r="1036">
          <cell r="A1036" t="str">
            <v>G11-PPCB4-11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9</v>
          </cell>
          <cell r="N1036">
            <v>681.51869999999997</v>
          </cell>
          <cell r="O1036" t="str">
            <v/>
          </cell>
        </row>
        <row r="1037">
          <cell r="A1037" t="str">
            <v>G11-PPCB4-3.7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3</v>
          </cell>
          <cell r="N1037">
            <v>161.994</v>
          </cell>
          <cell r="O1037" t="str">
            <v/>
          </cell>
        </row>
        <row r="1038">
          <cell r="A1038" t="str">
            <v>G11-PPCB4-5.5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9</v>
          </cell>
          <cell r="N1038">
            <v>558.99270000000001</v>
          </cell>
          <cell r="O1038" t="str">
            <v/>
          </cell>
        </row>
        <row r="1039">
          <cell r="A1039" t="str">
            <v>G11-PPCB4-7.5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20</v>
          </cell>
          <cell r="N1039">
            <v>1476.02</v>
          </cell>
          <cell r="O1039" t="str">
            <v/>
          </cell>
        </row>
        <row r="1040">
          <cell r="A1040" t="str">
            <v>G11-RUB-22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2</v>
          </cell>
          <cell r="N1040">
            <v>1.8504</v>
          </cell>
          <cell r="O1040" t="str">
            <v/>
          </cell>
        </row>
        <row r="1041">
          <cell r="A1041" t="str">
            <v>G11-RUB-3.7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1</v>
          </cell>
          <cell r="N1041">
            <v>0.32079999999999997</v>
          </cell>
          <cell r="O1041" t="str">
            <v/>
          </cell>
        </row>
        <row r="1042">
          <cell r="A1042" t="str">
            <v>G11-RUB-7.5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3</v>
          </cell>
          <cell r="N1042">
            <v>2.4716999999999998</v>
          </cell>
          <cell r="O1042" t="str">
            <v/>
          </cell>
        </row>
        <row r="1043">
          <cell r="A1043" t="str">
            <v>G9-CPCB(E) 4-11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105.5</v>
          </cell>
          <cell r="O1043" t="str">
            <v/>
          </cell>
        </row>
        <row r="1044">
          <cell r="A1044" t="str">
            <v>G9-CPCB(E) 4-5.5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1</v>
          </cell>
          <cell r="N1044">
            <v>105.5</v>
          </cell>
          <cell r="O1044" t="str">
            <v/>
          </cell>
        </row>
        <row r="1045">
          <cell r="A1045" t="str">
            <v>G9-CPCB(E) 4-7.5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1</v>
          </cell>
          <cell r="N1045">
            <v>105.5</v>
          </cell>
          <cell r="O1045" t="str">
            <v/>
          </cell>
        </row>
        <row r="1046">
          <cell r="A1046" t="str">
            <v>G9-CU4-3.7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1</v>
          </cell>
          <cell r="N1046">
            <v>5.78</v>
          </cell>
          <cell r="O1046" t="str">
            <v/>
          </cell>
        </row>
        <row r="1047">
          <cell r="A1047" t="str">
            <v>G9-CU4-7.5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2</v>
          </cell>
          <cell r="N1047">
            <v>41.56</v>
          </cell>
          <cell r="O1047" t="str">
            <v/>
          </cell>
        </row>
        <row r="1048">
          <cell r="A1048" t="str">
            <v>G9-FAN22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7</v>
          </cell>
          <cell r="N1048">
            <v>162.05420000000001</v>
          </cell>
          <cell r="O1048" t="str">
            <v/>
          </cell>
        </row>
        <row r="1049">
          <cell r="A1049" t="str">
            <v>G9-PPCB4-18.5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2</v>
          </cell>
          <cell r="N1049">
            <v>259.3</v>
          </cell>
          <cell r="O1049" t="str">
            <v/>
          </cell>
        </row>
        <row r="1050">
          <cell r="A1050" t="str">
            <v>G9-PPCB4-5.5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1</v>
          </cell>
          <cell r="N1050">
            <v>91.47</v>
          </cell>
          <cell r="O1050" t="str">
            <v/>
          </cell>
        </row>
        <row r="1051">
          <cell r="A1051" t="str">
            <v>G9-PPCB4-7.5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12</v>
          </cell>
          <cell r="N1051">
            <v>1040.3399999999999</v>
          </cell>
          <cell r="O1051" t="str">
            <v/>
          </cell>
        </row>
        <row r="1052">
          <cell r="A1052" t="str">
            <v>H03-504369C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6</v>
          </cell>
          <cell r="N1052">
            <v>72.900000000000006</v>
          </cell>
          <cell r="O1052" t="str">
            <v/>
          </cell>
        </row>
        <row r="1053">
          <cell r="A1053" t="str">
            <v>HCGHA2G362N3K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4</v>
          </cell>
          <cell r="N1053">
            <v>264.23559999999998</v>
          </cell>
          <cell r="O1053" t="str">
            <v/>
          </cell>
        </row>
        <row r="1054">
          <cell r="A1054" t="str">
            <v>HCGHA2G452NE3K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6</v>
          </cell>
          <cell r="N1054">
            <v>495.74879999999996</v>
          </cell>
          <cell r="O1054" t="str">
            <v/>
          </cell>
        </row>
        <row r="1055">
          <cell r="A1055" t="str">
            <v>HF3225519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 t="str">
            <v/>
          </cell>
        </row>
        <row r="1056">
          <cell r="A1056" t="str">
            <v>HF334880A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6</v>
          </cell>
          <cell r="N1056">
            <v>0</v>
          </cell>
          <cell r="O1056" t="str">
            <v/>
          </cell>
        </row>
        <row r="1057">
          <cell r="A1057" t="str">
            <v>HF467058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 t="str">
            <v/>
          </cell>
        </row>
        <row r="1058">
          <cell r="A1058" t="str">
            <v>HF476506A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2</v>
          </cell>
          <cell r="N1058">
            <v>135.88499999999999</v>
          </cell>
          <cell r="O1058" t="str">
            <v/>
          </cell>
        </row>
        <row r="1059">
          <cell r="A1059" t="str">
            <v>HF476507A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2</v>
          </cell>
          <cell r="N1059">
            <v>176.86</v>
          </cell>
          <cell r="O1059" t="str">
            <v/>
          </cell>
        </row>
        <row r="1060">
          <cell r="A1060" t="str">
            <v>HF476508A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2</v>
          </cell>
          <cell r="N1060">
            <v>83.168000000000006</v>
          </cell>
          <cell r="O1060" t="str">
            <v/>
          </cell>
        </row>
        <row r="1061">
          <cell r="A1061" t="str">
            <v>HF5B3951B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221.38</v>
          </cell>
          <cell r="O1061" t="str">
            <v/>
          </cell>
        </row>
        <row r="1062">
          <cell r="A1062" t="str">
            <v>HF5B4773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3</v>
          </cell>
          <cell r="N1062">
            <v>106.89</v>
          </cell>
          <cell r="O1062" t="str">
            <v/>
          </cell>
        </row>
        <row r="1063">
          <cell r="A1063" t="str">
            <v>HF5C5504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25</v>
          </cell>
          <cell r="N1063">
            <v>270.02499999999998</v>
          </cell>
          <cell r="O1063" t="str">
            <v/>
          </cell>
        </row>
        <row r="1064">
          <cell r="A1064" t="str">
            <v>G11-UPCI22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1</v>
          </cell>
          <cell r="N1064">
            <v>0</v>
          </cell>
          <cell r="O1064" t="str">
            <v/>
          </cell>
        </row>
        <row r="1065">
          <cell r="A1065" t="str">
            <v>G11S-CPCB(LE1)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2</v>
          </cell>
          <cell r="N1065">
            <v>232.8</v>
          </cell>
          <cell r="O1065" t="str">
            <v/>
          </cell>
        </row>
        <row r="1066">
          <cell r="A1066" t="str">
            <v>G9-CPCB 4-5.5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1</v>
          </cell>
          <cell r="N1066">
            <v>121.99</v>
          </cell>
          <cell r="O1066" t="str">
            <v/>
          </cell>
        </row>
        <row r="1067">
          <cell r="A1067" t="str">
            <v>G9-CPCB(E)4-11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121.99</v>
          </cell>
          <cell r="O1067" t="str">
            <v/>
          </cell>
        </row>
        <row r="1068">
          <cell r="A1068" t="str">
            <v>G9-CPCB(E)4-7.5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3</v>
          </cell>
          <cell r="N1068">
            <v>342.04110000000003</v>
          </cell>
          <cell r="O1068" t="str">
            <v/>
          </cell>
        </row>
        <row r="1069">
          <cell r="A1069" t="str">
            <v>G9-CU4-15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3</v>
          </cell>
          <cell r="N1069">
            <v>50.34</v>
          </cell>
          <cell r="O1069" t="str">
            <v/>
          </cell>
        </row>
        <row r="1070">
          <cell r="A1070" t="str">
            <v>G9-FAN3.7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6</v>
          </cell>
          <cell r="N1070">
            <v>56.052000000000007</v>
          </cell>
          <cell r="O1070" t="str">
            <v/>
          </cell>
        </row>
        <row r="1071">
          <cell r="A1071" t="str">
            <v>G9-FAN7.5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17</v>
          </cell>
          <cell r="N1071">
            <v>275.315</v>
          </cell>
          <cell r="O1071" t="str">
            <v/>
          </cell>
        </row>
        <row r="1072">
          <cell r="A1072" t="str">
            <v>G9-GPCB(M)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4</v>
          </cell>
          <cell r="N1072">
            <v>13.92</v>
          </cell>
          <cell r="O1072" t="str">
            <v/>
          </cell>
        </row>
        <row r="1073">
          <cell r="A1073" t="str">
            <v>G9-PPCB4-7.5 EX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1</v>
          </cell>
          <cell r="N1073">
            <v>29.105</v>
          </cell>
          <cell r="O1073" t="str">
            <v/>
          </cell>
        </row>
        <row r="1074">
          <cell r="A1074" t="str">
            <v>G9-PPCB4-7.5-N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91.212500000000006</v>
          </cell>
          <cell r="O1074" t="str">
            <v/>
          </cell>
        </row>
        <row r="1075">
          <cell r="A1075" t="str">
            <v>GZ 60W 20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2</v>
          </cell>
          <cell r="N1075">
            <v>8.1</v>
          </cell>
          <cell r="O1075" t="str">
            <v/>
          </cell>
        </row>
        <row r="1076">
          <cell r="A1076" t="str">
            <v>HCGHA2G592N3K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16</v>
          </cell>
          <cell r="N1076">
            <v>1768.6608000000001</v>
          </cell>
          <cell r="O1076" t="str">
            <v/>
          </cell>
        </row>
        <row r="1077">
          <cell r="A1077" t="str">
            <v>HCGHA2G742N3K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4</v>
          </cell>
          <cell r="N1077">
            <v>518.45000000000005</v>
          </cell>
          <cell r="O1077" t="str">
            <v/>
          </cell>
        </row>
        <row r="1078">
          <cell r="A1078" t="str">
            <v>HF200537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 t="str">
            <v/>
          </cell>
        </row>
        <row r="1079">
          <cell r="A1079" t="str">
            <v>HF476394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1</v>
          </cell>
          <cell r="N1079">
            <v>91.47</v>
          </cell>
          <cell r="O1079" t="str">
            <v/>
          </cell>
        </row>
        <row r="1080">
          <cell r="A1080" t="str">
            <v>HF476498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3</v>
          </cell>
          <cell r="N1080">
            <v>66.669899999999998</v>
          </cell>
          <cell r="O1080" t="str">
            <v/>
          </cell>
        </row>
        <row r="1081">
          <cell r="A1081" t="str">
            <v>HF476501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1</v>
          </cell>
          <cell r="N1081">
            <v>45.29</v>
          </cell>
          <cell r="O1081" t="str">
            <v/>
          </cell>
        </row>
        <row r="1082">
          <cell r="A1082" t="str">
            <v>HF476517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2</v>
          </cell>
          <cell r="N1082">
            <v>153.72</v>
          </cell>
          <cell r="O1082" t="str">
            <v/>
          </cell>
        </row>
        <row r="1083">
          <cell r="A1083" t="str">
            <v>HF479441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4</v>
          </cell>
          <cell r="N1083">
            <v>182.0352</v>
          </cell>
          <cell r="O1083" t="str">
            <v/>
          </cell>
        </row>
        <row r="1084">
          <cell r="A1084" t="str">
            <v>HF5A6141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2</v>
          </cell>
          <cell r="N1084">
            <v>8.9</v>
          </cell>
          <cell r="O1084" t="str">
            <v/>
          </cell>
        </row>
        <row r="1085">
          <cell r="A1085" t="str">
            <v>HF5C6252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3</v>
          </cell>
          <cell r="N1085">
            <v>13.53</v>
          </cell>
          <cell r="O1085" t="str">
            <v/>
          </cell>
        </row>
        <row r="1086">
          <cell r="A1086" t="str">
            <v>HF5D2964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3</v>
          </cell>
          <cell r="N1086">
            <v>63.15</v>
          </cell>
          <cell r="O1086" t="str">
            <v/>
          </cell>
        </row>
        <row r="1087">
          <cell r="A1087" t="str">
            <v>HF5D2965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1</v>
          </cell>
          <cell r="N1087">
            <v>24.71</v>
          </cell>
          <cell r="O1087" t="str">
            <v/>
          </cell>
        </row>
        <row r="1088">
          <cell r="A1088" t="str">
            <v>HF5D7824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24</v>
          </cell>
          <cell r="N1088">
            <v>18.72</v>
          </cell>
          <cell r="O1088" t="str">
            <v/>
          </cell>
        </row>
        <row r="1089">
          <cell r="A1089" t="str">
            <v>HF5E2524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1</v>
          </cell>
          <cell r="N1089">
            <v>42.91</v>
          </cell>
          <cell r="O1089" t="str">
            <v/>
          </cell>
        </row>
        <row r="1090">
          <cell r="A1090" t="str">
            <v>HF5E2536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1</v>
          </cell>
          <cell r="N1090">
            <v>24.29</v>
          </cell>
          <cell r="O1090" t="str">
            <v/>
          </cell>
        </row>
        <row r="1091">
          <cell r="A1091" t="str">
            <v>HF5F4400B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4</v>
          </cell>
          <cell r="N1091">
            <v>282.22719999999998</v>
          </cell>
          <cell r="O1091" t="str">
            <v/>
          </cell>
        </row>
        <row r="1092">
          <cell r="A1092" t="str">
            <v>HF5F4400C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4</v>
          </cell>
          <cell r="N1092">
            <v>717.75</v>
          </cell>
          <cell r="O1092" t="str">
            <v/>
          </cell>
        </row>
        <row r="1093">
          <cell r="A1093" t="str">
            <v>HF5F4401C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1</v>
          </cell>
          <cell r="N1093">
            <v>139</v>
          </cell>
          <cell r="O1093" t="str">
            <v/>
          </cell>
        </row>
        <row r="1094">
          <cell r="A1094" t="str">
            <v>HHE-3.0L1S-7GH1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1</v>
          </cell>
          <cell r="N1094">
            <v>470</v>
          </cell>
          <cell r="O1094" t="str">
            <v/>
          </cell>
        </row>
        <row r="1095">
          <cell r="A1095" t="str">
            <v>HS4556M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14</v>
          </cell>
          <cell r="N1095">
            <v>308.64959999999996</v>
          </cell>
          <cell r="O1095" t="str">
            <v/>
          </cell>
        </row>
        <row r="1096">
          <cell r="A1096" t="str">
            <v>I-7561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1</v>
          </cell>
          <cell r="N1096">
            <v>89</v>
          </cell>
          <cell r="O1096" t="str">
            <v/>
          </cell>
        </row>
        <row r="1097">
          <cell r="A1097" t="str">
            <v>INVESTIGATION COST REF. NO. RKF16783R607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1</v>
          </cell>
          <cell r="N1097">
            <v>1330</v>
          </cell>
          <cell r="O1097" t="str">
            <v/>
          </cell>
        </row>
        <row r="1098">
          <cell r="A1098" t="str">
            <v>K21F 80G4 IGR MMP 0.75KW1400UPM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1</v>
          </cell>
          <cell r="N1098">
            <v>487.26130000000001</v>
          </cell>
          <cell r="O1098" t="str">
            <v/>
          </cell>
        </row>
        <row r="1099">
          <cell r="A1099" t="str">
            <v>KC6001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14</v>
          </cell>
          <cell r="N1099">
            <v>46.48</v>
          </cell>
          <cell r="O1099" t="str">
            <v/>
          </cell>
        </row>
        <row r="1100">
          <cell r="A1100" t="str">
            <v>LM1S-CPCB4-11-E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5</v>
          </cell>
          <cell r="N1100">
            <v>471.55</v>
          </cell>
          <cell r="O1100" t="str">
            <v/>
          </cell>
        </row>
        <row r="1101">
          <cell r="A1101" t="str">
            <v>LM1S-CPCB4-30-E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2</v>
          </cell>
          <cell r="N1101">
            <v>188.62</v>
          </cell>
          <cell r="O1101" t="str">
            <v/>
          </cell>
        </row>
        <row r="1102">
          <cell r="A1102" t="str">
            <v>LM1S-CPCB4-30-EA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3</v>
          </cell>
          <cell r="N1102">
            <v>282.93</v>
          </cell>
          <cell r="O1102" t="str">
            <v/>
          </cell>
        </row>
        <row r="1103">
          <cell r="A1103" t="str">
            <v>LM1S-PPCB4-11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5</v>
          </cell>
          <cell r="N1103">
            <v>357.35</v>
          </cell>
          <cell r="O1103" t="str">
            <v/>
          </cell>
        </row>
        <row r="1104">
          <cell r="A1104" t="str">
            <v>LM1S-PPCB4-15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4</v>
          </cell>
          <cell r="N1104">
            <v>297.24</v>
          </cell>
          <cell r="O1104" t="str">
            <v/>
          </cell>
        </row>
        <row r="1105">
          <cell r="A1105" t="str">
            <v>LM1S-PPCB4-18.5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4</v>
          </cell>
          <cell r="N1105">
            <v>296.48</v>
          </cell>
          <cell r="O1105" t="str">
            <v/>
          </cell>
        </row>
        <row r="1106">
          <cell r="A1106" t="str">
            <v>LM1S-PWR-MD4-5.5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5</v>
          </cell>
          <cell r="N1106">
            <v>1053.9000000000001</v>
          </cell>
          <cell r="O1106" t="str">
            <v/>
          </cell>
        </row>
        <row r="1107">
          <cell r="A1107" t="str">
            <v>LM1S-PWR-MD4-7.5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6</v>
          </cell>
          <cell r="N1107">
            <v>1264.68</v>
          </cell>
          <cell r="O1107" t="str">
            <v/>
          </cell>
        </row>
        <row r="1108">
          <cell r="A1108" t="str">
            <v>LR4-7.5C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305</v>
          </cell>
          <cell r="O1108" t="str">
            <v/>
          </cell>
        </row>
        <row r="1109">
          <cell r="A1109" t="str">
            <v>MANUAL PROFIBUS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1</v>
          </cell>
          <cell r="N1109">
            <v>5.6242000000000001</v>
          </cell>
          <cell r="O1109" t="str">
            <v/>
          </cell>
        </row>
        <row r="1110">
          <cell r="A1110" t="str">
            <v>MEH371C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30</v>
          </cell>
          <cell r="N1110">
            <v>0</v>
          </cell>
          <cell r="O1110" t="str">
            <v/>
          </cell>
        </row>
        <row r="1111">
          <cell r="A1111" t="str">
            <v>MFS20A10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12</v>
          </cell>
          <cell r="N1111">
            <v>14.52</v>
          </cell>
          <cell r="O1111" t="str">
            <v/>
          </cell>
        </row>
        <row r="1112">
          <cell r="A1112" t="str">
            <v>HF5E2537B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3</v>
          </cell>
          <cell r="N1112">
            <v>356.18009999999998</v>
          </cell>
          <cell r="O1112" t="str">
            <v/>
          </cell>
        </row>
        <row r="1113">
          <cell r="A1113" t="str">
            <v>HF5E2539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1</v>
          </cell>
          <cell r="N1113">
            <v>39.68</v>
          </cell>
          <cell r="O1113" t="str">
            <v/>
          </cell>
        </row>
        <row r="1114">
          <cell r="A1114" t="str">
            <v>HF5E2540A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1</v>
          </cell>
          <cell r="N1114">
            <v>51.47</v>
          </cell>
          <cell r="O1114" t="str">
            <v/>
          </cell>
        </row>
        <row r="1115">
          <cell r="A1115" t="str">
            <v>HF5F4401D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1</v>
          </cell>
          <cell r="N1115">
            <v>410.73250000000002</v>
          </cell>
          <cell r="O1115" t="str">
            <v/>
          </cell>
        </row>
        <row r="1116">
          <cell r="A1116" t="str">
            <v>HF5F8657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2</v>
          </cell>
          <cell r="N1116">
            <v>177</v>
          </cell>
          <cell r="O1116" t="str">
            <v/>
          </cell>
        </row>
        <row r="1117">
          <cell r="A1117" t="str">
            <v>HF5F8658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1</v>
          </cell>
          <cell r="N1117">
            <v>336.27</v>
          </cell>
          <cell r="O1117" t="str">
            <v/>
          </cell>
        </row>
        <row r="1118">
          <cell r="A1118" t="str">
            <v>IL-W-10P-SD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50</v>
          </cell>
          <cell r="N1118">
            <v>53</v>
          </cell>
          <cell r="O1118" t="str">
            <v/>
          </cell>
        </row>
        <row r="1119">
          <cell r="A1119" t="str">
            <v>IL-W-10S-SD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50</v>
          </cell>
          <cell r="N1119">
            <v>53</v>
          </cell>
          <cell r="O1119" t="str">
            <v/>
          </cell>
        </row>
        <row r="1120">
          <cell r="A1120" t="str">
            <v>INSULATION SHEET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1</v>
          </cell>
          <cell r="N1120">
            <v>0</v>
          </cell>
          <cell r="O1120" t="str">
            <v/>
          </cell>
        </row>
        <row r="1121">
          <cell r="A1121" t="str">
            <v>KFL-7.5G11-4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1</v>
          </cell>
          <cell r="N1121">
            <v>167.76779999999999</v>
          </cell>
          <cell r="O1121" t="str">
            <v/>
          </cell>
        </row>
        <row r="1122">
          <cell r="A1122" t="str">
            <v>LFC4-7.5C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1</v>
          </cell>
          <cell r="N1122">
            <v>134</v>
          </cell>
          <cell r="O1122" t="str">
            <v/>
          </cell>
        </row>
        <row r="1123">
          <cell r="A1123" t="str">
            <v>LM1S-CMV-MD4-11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4</v>
          </cell>
          <cell r="N1123">
            <v>282.36</v>
          </cell>
          <cell r="O1123" t="str">
            <v/>
          </cell>
        </row>
        <row r="1124">
          <cell r="A1124" t="str">
            <v>LM1S-DB-MD4-22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2</v>
          </cell>
          <cell r="N1124">
            <v>86.08</v>
          </cell>
          <cell r="O1124" t="str">
            <v/>
          </cell>
        </row>
        <row r="1125">
          <cell r="A1125" t="str">
            <v>LM1S-DB-MD4-30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2</v>
          </cell>
          <cell r="N1125">
            <v>109.02</v>
          </cell>
          <cell r="O1125" t="str">
            <v/>
          </cell>
        </row>
        <row r="1126">
          <cell r="A1126" t="str">
            <v>LM1S-PCB-AX4-7.5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2</v>
          </cell>
          <cell r="N1126">
            <v>33.72</v>
          </cell>
          <cell r="O1126" t="str">
            <v/>
          </cell>
        </row>
        <row r="1127">
          <cell r="A1127" t="str">
            <v>LM1S-PPCB4-22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4</v>
          </cell>
          <cell r="N1127">
            <v>296.48</v>
          </cell>
          <cell r="O1127" t="str">
            <v/>
          </cell>
        </row>
        <row r="1128">
          <cell r="A1128" t="str">
            <v>LM1S-PPCB4-30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2</v>
          </cell>
          <cell r="N1128">
            <v>250.98</v>
          </cell>
          <cell r="O1128" t="str">
            <v/>
          </cell>
        </row>
        <row r="1129">
          <cell r="A1129" t="str">
            <v>LM1S-PWR-MD4-30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2</v>
          </cell>
          <cell r="N1129">
            <v>500</v>
          </cell>
          <cell r="O1129" t="str">
            <v/>
          </cell>
        </row>
        <row r="1130">
          <cell r="A1130" t="str">
            <v>MA-C1-0.75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1</v>
          </cell>
          <cell r="N1130">
            <v>6.42</v>
          </cell>
          <cell r="O1130" t="str">
            <v/>
          </cell>
        </row>
        <row r="1131">
          <cell r="A1131" t="str">
            <v>MA-C1-3.7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2</v>
          </cell>
          <cell r="N1131">
            <v>13</v>
          </cell>
          <cell r="O1131" t="str">
            <v/>
          </cell>
        </row>
        <row r="1132">
          <cell r="A1132" t="str">
            <v>MAC9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1</v>
          </cell>
          <cell r="N1132">
            <v>7.1581000000000001</v>
          </cell>
          <cell r="O1132" t="str">
            <v/>
          </cell>
        </row>
        <row r="1133">
          <cell r="A1133" t="str">
            <v>MFS30A30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5</v>
          </cell>
          <cell r="N1133">
            <v>5.25</v>
          </cell>
          <cell r="O1133" t="str">
            <v/>
          </cell>
        </row>
        <row r="1134">
          <cell r="A1134" t="str">
            <v>MFS30A30W 5 OHM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12</v>
          </cell>
          <cell r="N1134">
            <v>24.24</v>
          </cell>
          <cell r="O1134" t="str">
            <v/>
          </cell>
        </row>
        <row r="1135">
          <cell r="A1135" t="str">
            <v>MFS40A 40W 1 OHM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5</v>
          </cell>
          <cell r="N1135">
            <v>11.12</v>
          </cell>
          <cell r="O1135" t="str">
            <v/>
          </cell>
        </row>
        <row r="1136">
          <cell r="A1136" t="str">
            <v>MFS40A 40W 5 OHM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11</v>
          </cell>
          <cell r="N1136">
            <v>13.31</v>
          </cell>
          <cell r="O1136" t="str">
            <v/>
          </cell>
        </row>
        <row r="1137">
          <cell r="A1137" t="str">
            <v>MFS40A30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6</v>
          </cell>
          <cell r="N1137">
            <v>6.3</v>
          </cell>
          <cell r="O1137" t="str">
            <v/>
          </cell>
        </row>
        <row r="1138">
          <cell r="A1138" t="str">
            <v>MFS40N 40W 1 OHM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5</v>
          </cell>
          <cell r="N1138">
            <v>5</v>
          </cell>
          <cell r="O1138" t="str">
            <v/>
          </cell>
        </row>
        <row r="1139">
          <cell r="A1139" t="str">
            <v>MP-117(132G9-4EN)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2</v>
          </cell>
          <cell r="N1139">
            <v>19.739999999999998</v>
          </cell>
          <cell r="O1139" t="str">
            <v/>
          </cell>
        </row>
        <row r="1140">
          <cell r="A1140" t="str">
            <v>MRS18-DUL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12</v>
          </cell>
          <cell r="N1140">
            <v>1855.902</v>
          </cell>
          <cell r="O1140" t="str">
            <v/>
          </cell>
        </row>
        <row r="1141">
          <cell r="A1141" t="str">
            <v>MSB024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6</v>
          </cell>
          <cell r="N1141">
            <v>3.7997999999999998</v>
          </cell>
          <cell r="O1141" t="str">
            <v/>
          </cell>
        </row>
        <row r="1142">
          <cell r="A1142" t="str">
            <v>OC1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 t="str">
            <v/>
          </cell>
        </row>
        <row r="1143">
          <cell r="A1143" t="str">
            <v>OC2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2</v>
          </cell>
          <cell r="N1143">
            <v>12.652200000000001</v>
          </cell>
          <cell r="O1143" t="str">
            <v/>
          </cell>
        </row>
        <row r="1144">
          <cell r="A1144" t="str">
            <v>OC3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7</v>
          </cell>
          <cell r="N1144">
            <v>66.859099999999998</v>
          </cell>
          <cell r="O1144" t="str">
            <v/>
          </cell>
        </row>
        <row r="1145">
          <cell r="A1145" t="str">
            <v>OC4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10</v>
          </cell>
          <cell r="N1145">
            <v>282.14699999999999</v>
          </cell>
          <cell r="O1145" t="str">
            <v/>
          </cell>
        </row>
        <row r="1146">
          <cell r="A1146" t="str">
            <v>OFLE-4.5A-4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15</v>
          </cell>
          <cell r="N1146">
            <v>1628.6895</v>
          </cell>
          <cell r="O1146" t="str">
            <v/>
          </cell>
        </row>
        <row r="1147">
          <cell r="A1147" t="str">
            <v>OFLE-60A-4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2</v>
          </cell>
          <cell r="N1147">
            <v>984.84</v>
          </cell>
          <cell r="O1147" t="str">
            <v/>
          </cell>
        </row>
        <row r="1148">
          <cell r="A1148" t="str">
            <v>OFLE-8A-4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3</v>
          </cell>
          <cell r="N1148">
            <v>477.50430000000006</v>
          </cell>
          <cell r="O1148" t="str">
            <v/>
          </cell>
        </row>
        <row r="1149">
          <cell r="A1149" t="str">
            <v>OPC-C11S-RSA-E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399</v>
          </cell>
          <cell r="N1149">
            <v>5736.2633999999998</v>
          </cell>
          <cell r="O1149" t="str">
            <v/>
          </cell>
        </row>
        <row r="1150">
          <cell r="A1150" t="str">
            <v>OPC-C11S-RSB-E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106</v>
          </cell>
          <cell r="N1150">
            <v>1772.1715999999999</v>
          </cell>
          <cell r="O1150" t="str">
            <v/>
          </cell>
        </row>
        <row r="1151">
          <cell r="A1151" t="str">
            <v>OPC-C11S-RSC-E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85</v>
          </cell>
          <cell r="N1151">
            <v>1246.9925000000001</v>
          </cell>
          <cell r="O1151" t="str">
            <v/>
          </cell>
        </row>
        <row r="1152">
          <cell r="A1152" t="str">
            <v>OPC-E1-PDP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63</v>
          </cell>
          <cell r="N1152">
            <v>4162.3721999999998</v>
          </cell>
          <cell r="O1152" t="str">
            <v/>
          </cell>
        </row>
        <row r="1153">
          <cell r="A1153" t="str">
            <v>OPC-E1-PG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37</v>
          </cell>
          <cell r="N1153">
            <v>1160.875</v>
          </cell>
          <cell r="O1153" t="str">
            <v/>
          </cell>
        </row>
        <row r="1154">
          <cell r="A1154" t="str">
            <v>OPC-E1-PG3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71</v>
          </cell>
          <cell r="N1154">
            <v>2445.2045000000003</v>
          </cell>
          <cell r="O1154" t="str">
            <v/>
          </cell>
        </row>
        <row r="1155">
          <cell r="A1155" t="str">
            <v>OPC-E9S-RS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1</v>
          </cell>
          <cell r="N1155">
            <v>27.712</v>
          </cell>
          <cell r="O1155" t="str">
            <v/>
          </cell>
        </row>
        <row r="1156">
          <cell r="A1156" t="str">
            <v>OPC-F1-DEV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53</v>
          </cell>
          <cell r="N1156">
            <v>3949.9999000000003</v>
          </cell>
          <cell r="O1156" t="str">
            <v/>
          </cell>
        </row>
        <row r="1157">
          <cell r="A1157" t="str">
            <v>OPC-F1-LNW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</v>
          </cell>
          <cell r="N1157">
            <v>97</v>
          </cell>
          <cell r="O1157" t="str">
            <v/>
          </cell>
        </row>
        <row r="1158">
          <cell r="A1158" t="str">
            <v>OPC-G11S-AIO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4</v>
          </cell>
          <cell r="N1158">
            <v>447.68</v>
          </cell>
          <cell r="O1158" t="str">
            <v/>
          </cell>
        </row>
        <row r="1159">
          <cell r="A1159" t="str">
            <v>OPC-G11S-DIO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37</v>
          </cell>
          <cell r="N1159">
            <v>2791.3946999999998</v>
          </cell>
          <cell r="O1159" t="str">
            <v/>
          </cell>
        </row>
        <row r="1160">
          <cell r="A1160" t="str">
            <v>OPC-G11S-PC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7</v>
          </cell>
          <cell r="N1160">
            <v>131.96609999999998</v>
          </cell>
          <cell r="O1160" t="str">
            <v/>
          </cell>
        </row>
        <row r="1161">
          <cell r="A1161" t="str">
            <v>MHS10A 10W 20OHM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1</v>
          </cell>
          <cell r="N1161">
            <v>1.21</v>
          </cell>
          <cell r="O1161" t="str">
            <v/>
          </cell>
        </row>
        <row r="1162">
          <cell r="A1162" t="str">
            <v>MMF-09B24DH-RCB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14</v>
          </cell>
          <cell r="N1162">
            <v>92.840999999999994</v>
          </cell>
          <cell r="O1162" t="str">
            <v/>
          </cell>
        </row>
        <row r="1163">
          <cell r="A1163" t="str">
            <v>MMF-09D24TS-RM9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25</v>
          </cell>
          <cell r="N1163">
            <v>228</v>
          </cell>
          <cell r="O1163" t="str">
            <v/>
          </cell>
        </row>
        <row r="1164">
          <cell r="A1164" t="str">
            <v>NC10GAT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2</v>
          </cell>
          <cell r="N1164">
            <v>29.4</v>
          </cell>
          <cell r="O1164" t="str">
            <v/>
          </cell>
        </row>
        <row r="1165">
          <cell r="A1165" t="str">
            <v>NC10GCTS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3</v>
          </cell>
          <cell r="N1165">
            <v>60.36</v>
          </cell>
          <cell r="O1165" t="str">
            <v/>
          </cell>
        </row>
        <row r="1166">
          <cell r="A1166" t="str">
            <v>NEMA 4 KIT (WITH GASKET)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1</v>
          </cell>
          <cell r="N1166">
            <v>0</v>
          </cell>
          <cell r="O1166" t="str">
            <v/>
          </cell>
        </row>
        <row r="1167">
          <cell r="A1167" t="str">
            <v>OFL-3.7-2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2</v>
          </cell>
          <cell r="N1167">
            <v>498.16</v>
          </cell>
          <cell r="O1167" t="str">
            <v/>
          </cell>
        </row>
        <row r="1168">
          <cell r="A1168" t="str">
            <v>OFL-3.7-4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282.64</v>
          </cell>
          <cell r="O1168" t="str">
            <v/>
          </cell>
        </row>
        <row r="1169">
          <cell r="A1169" t="str">
            <v>OFLE-13A-4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13</v>
          </cell>
          <cell r="N1169">
            <v>2062.8205000000003</v>
          </cell>
          <cell r="O1169" t="str">
            <v/>
          </cell>
        </row>
        <row r="1170">
          <cell r="A1170" t="str">
            <v>OHD3-110B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1</v>
          </cell>
          <cell r="N1170">
            <v>3.59</v>
          </cell>
          <cell r="O1170" t="str">
            <v/>
          </cell>
        </row>
        <row r="1171">
          <cell r="A1171" t="str">
            <v>OPC-C1-RB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56</v>
          </cell>
          <cell r="N1171">
            <v>722.39440000000002</v>
          </cell>
          <cell r="O1171" t="str">
            <v/>
          </cell>
        </row>
        <row r="1172">
          <cell r="A1172" t="str">
            <v>OPC-C1-RS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716</v>
          </cell>
          <cell r="I1172">
            <v>0</v>
          </cell>
          <cell r="J1172">
            <v>716</v>
          </cell>
          <cell r="K1172">
            <v>0</v>
          </cell>
          <cell r="L1172">
            <v>716</v>
          </cell>
          <cell r="M1172">
            <v>255</v>
          </cell>
          <cell r="N1172">
            <v>2402.1</v>
          </cell>
          <cell r="O1172" t="str">
            <v/>
          </cell>
        </row>
        <row r="1173">
          <cell r="A1173" t="str">
            <v>OPC-E1-CCL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7</v>
          </cell>
          <cell r="N1173">
            <v>682.5</v>
          </cell>
          <cell r="O1173" t="str">
            <v/>
          </cell>
        </row>
        <row r="1174">
          <cell r="A1174" t="str">
            <v>OPC-E1-DEV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88</v>
          </cell>
          <cell r="N1174">
            <v>4041.2240000000002</v>
          </cell>
          <cell r="O1174" t="str">
            <v/>
          </cell>
        </row>
        <row r="1175">
          <cell r="A1175" t="str">
            <v>OPC-E1-DIO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11</v>
          </cell>
          <cell r="N1175">
            <v>484</v>
          </cell>
          <cell r="O1175" t="str">
            <v/>
          </cell>
        </row>
        <row r="1176">
          <cell r="A1176" t="str">
            <v>OPC-E1-RS</v>
          </cell>
          <cell r="B1176">
            <v>190</v>
          </cell>
          <cell r="C1176">
            <v>0</v>
          </cell>
          <cell r="D1176">
            <v>0</v>
          </cell>
          <cell r="E1176">
            <v>190</v>
          </cell>
          <cell r="F1176">
            <v>0</v>
          </cell>
          <cell r="G1176">
            <v>0</v>
          </cell>
          <cell r="H1176">
            <v>190</v>
          </cell>
          <cell r="I1176">
            <v>0</v>
          </cell>
          <cell r="J1176">
            <v>0</v>
          </cell>
          <cell r="K1176">
            <v>0</v>
          </cell>
          <cell r="L1176">
            <v>190</v>
          </cell>
          <cell r="M1176">
            <v>591</v>
          </cell>
          <cell r="N1176">
            <v>12351.959099999998</v>
          </cell>
          <cell r="O1176" t="str">
            <v/>
          </cell>
        </row>
        <row r="1177">
          <cell r="A1177" t="str">
            <v>OPC-E1-SY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54</v>
          </cell>
          <cell r="N1177">
            <v>2849.7258000000002</v>
          </cell>
          <cell r="O1177" t="str">
            <v/>
          </cell>
        </row>
        <row r="1178">
          <cell r="A1178" t="str">
            <v>OPC-E9S-DIO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1</v>
          </cell>
          <cell r="N1178">
            <v>78.227699999999999</v>
          </cell>
          <cell r="O1178" t="str">
            <v/>
          </cell>
        </row>
        <row r="1179">
          <cell r="A1179" t="str">
            <v>OPC-F1-PDP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95</v>
          </cell>
          <cell r="N1179">
            <v>8618.7989999999991</v>
          </cell>
          <cell r="O1179" t="str">
            <v/>
          </cell>
        </row>
        <row r="1180">
          <cell r="A1180" t="str">
            <v>OPC-F1-RS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12</v>
          </cell>
          <cell r="I1180">
            <v>0</v>
          </cell>
          <cell r="J1180">
            <v>12</v>
          </cell>
          <cell r="K1180">
            <v>0</v>
          </cell>
          <cell r="L1180">
            <v>12</v>
          </cell>
          <cell r="M1180">
            <v>24</v>
          </cell>
          <cell r="N1180">
            <v>503.99520000000001</v>
          </cell>
          <cell r="O1180" t="str">
            <v/>
          </cell>
        </row>
        <row r="1181">
          <cell r="A1181" t="str">
            <v>OPC-F1-RY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3</v>
          </cell>
          <cell r="I1181">
            <v>0</v>
          </cell>
          <cell r="J1181">
            <v>3</v>
          </cell>
          <cell r="K1181">
            <v>0</v>
          </cell>
          <cell r="L1181">
            <v>3</v>
          </cell>
          <cell r="M1181">
            <v>24</v>
          </cell>
          <cell r="N1181">
            <v>693.21839999999997</v>
          </cell>
          <cell r="O1181" t="str">
            <v/>
          </cell>
        </row>
        <row r="1182">
          <cell r="A1182" t="str">
            <v>OPC-G11S-PG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333</v>
          </cell>
          <cell r="N1182">
            <v>19322.558099999998</v>
          </cell>
          <cell r="O1182" t="str">
            <v/>
          </cell>
        </row>
        <row r="1183">
          <cell r="A1183" t="str">
            <v>OPC-G11S-PG2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177</v>
          </cell>
          <cell r="N1183">
            <v>11427.12</v>
          </cell>
          <cell r="O1183" t="str">
            <v/>
          </cell>
        </row>
        <row r="1184">
          <cell r="A1184" t="str">
            <v>OPC-G11S-PGA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5</v>
          </cell>
          <cell r="N1184">
            <v>314.47250000000003</v>
          </cell>
          <cell r="O1184" t="str">
            <v/>
          </cell>
        </row>
        <row r="1185">
          <cell r="A1185" t="str">
            <v>OPC-G11S-RY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142</v>
          </cell>
          <cell r="N1185">
            <v>12052.179</v>
          </cell>
          <cell r="O1185" t="str">
            <v/>
          </cell>
        </row>
        <row r="1186">
          <cell r="A1186" t="str">
            <v>OPC-G11S-SPG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1</v>
          </cell>
          <cell r="N1186">
            <v>52.5</v>
          </cell>
          <cell r="O1186" t="str">
            <v/>
          </cell>
        </row>
        <row r="1187">
          <cell r="A1187" t="str">
            <v>OPC-G11S-SY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14</v>
          </cell>
          <cell r="N1187">
            <v>1811.3256000000001</v>
          </cell>
          <cell r="O1187" t="str">
            <v/>
          </cell>
        </row>
        <row r="1188">
          <cell r="A1188" t="str">
            <v>OPC-G9S-PID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12</v>
          </cell>
          <cell r="N1188">
            <v>1236.3036</v>
          </cell>
          <cell r="O1188" t="str">
            <v/>
          </cell>
        </row>
        <row r="1189">
          <cell r="A1189" t="str">
            <v>OPC-G9S-RS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1</v>
          </cell>
          <cell r="N1189">
            <v>36.654400000000003</v>
          </cell>
          <cell r="O1189" t="str">
            <v/>
          </cell>
        </row>
        <row r="1190">
          <cell r="A1190" t="str">
            <v>OPC-G9S-RSH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1</v>
          </cell>
          <cell r="N1190">
            <v>135.29570000000001</v>
          </cell>
          <cell r="O1190" t="str">
            <v/>
          </cell>
        </row>
        <row r="1191">
          <cell r="A1191" t="str">
            <v>OPC-LM1-ID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80</v>
          </cell>
          <cell r="N1191">
            <v>2352</v>
          </cell>
          <cell r="O1191" t="str">
            <v/>
          </cell>
        </row>
        <row r="1192">
          <cell r="A1192" t="str">
            <v>OPC-LM1-IL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755</v>
          </cell>
          <cell r="N1192">
            <v>26912.73</v>
          </cell>
          <cell r="O1192" t="str">
            <v/>
          </cell>
        </row>
        <row r="1193">
          <cell r="A1193" t="str">
            <v>OPC-LM1-PP</v>
          </cell>
          <cell r="B1193">
            <v>10</v>
          </cell>
          <cell r="C1193">
            <v>0</v>
          </cell>
          <cell r="D1193">
            <v>0</v>
          </cell>
          <cell r="E1193">
            <v>10</v>
          </cell>
          <cell r="F1193">
            <v>0</v>
          </cell>
          <cell r="G1193">
            <v>0</v>
          </cell>
          <cell r="H1193">
            <v>11</v>
          </cell>
          <cell r="I1193">
            <v>0</v>
          </cell>
          <cell r="J1193">
            <v>1</v>
          </cell>
          <cell r="K1193">
            <v>0</v>
          </cell>
          <cell r="L1193">
            <v>11</v>
          </cell>
          <cell r="M1193">
            <v>1</v>
          </cell>
          <cell r="N1193">
            <v>61.798499999999997</v>
          </cell>
          <cell r="O1193" t="str">
            <v/>
          </cell>
        </row>
        <row r="1194">
          <cell r="A1194" t="str">
            <v>OPC-LM1S-PS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3</v>
          </cell>
          <cell r="N1194">
            <v>165.27</v>
          </cell>
          <cell r="O1194" t="str">
            <v/>
          </cell>
        </row>
        <row r="1195">
          <cell r="A1195" t="str">
            <v>OPC-VG7-DIO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8</v>
          </cell>
          <cell r="N1195">
            <v>722.81600000000003</v>
          </cell>
          <cell r="O1195" t="str">
            <v/>
          </cell>
        </row>
        <row r="1196">
          <cell r="A1196" t="str">
            <v>OPC-VG7-FV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2</v>
          </cell>
          <cell r="N1196">
            <v>499.22</v>
          </cell>
          <cell r="O1196" t="str">
            <v/>
          </cell>
        </row>
        <row r="1197">
          <cell r="A1197" t="str">
            <v>OPC-VG7-SPG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6</v>
          </cell>
          <cell r="N1197">
            <v>1239.7998</v>
          </cell>
          <cell r="O1197" t="str">
            <v/>
          </cell>
        </row>
        <row r="1198">
          <cell r="A1198" t="str">
            <v>OPC-VG7-UPAC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1</v>
          </cell>
          <cell r="N1198">
            <v>336.06290000000001</v>
          </cell>
          <cell r="O1198" t="str">
            <v/>
          </cell>
        </row>
        <row r="1199">
          <cell r="A1199" t="str">
            <v>OPC2-M3-IF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2</v>
          </cell>
          <cell r="N1199">
            <v>143.96</v>
          </cell>
          <cell r="O1199" t="str">
            <v/>
          </cell>
        </row>
        <row r="1200">
          <cell r="A1200" t="str">
            <v>OPCIII-ES-RS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4</v>
          </cell>
          <cell r="N1200">
            <v>68.799599999999998</v>
          </cell>
          <cell r="O1200" t="str">
            <v/>
          </cell>
        </row>
        <row r="1201">
          <cell r="A1201" t="str">
            <v>PB-F1-15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4</v>
          </cell>
          <cell r="N1201">
            <v>40</v>
          </cell>
          <cell r="O1201" t="str">
            <v/>
          </cell>
        </row>
        <row r="1202">
          <cell r="A1202" t="str">
            <v>PCB FOR FRN3.7G11S-2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O1202" t="str">
            <v/>
          </cell>
        </row>
        <row r="1203">
          <cell r="A1203" t="str">
            <v>PS11047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2</v>
          </cell>
          <cell r="N1203">
            <v>193.1</v>
          </cell>
          <cell r="O1203" t="str">
            <v/>
          </cell>
        </row>
        <row r="1204">
          <cell r="A1204" t="str">
            <v>PS12046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1</v>
          </cell>
          <cell r="N1204">
            <v>34.9</v>
          </cell>
          <cell r="O1204" t="str">
            <v/>
          </cell>
        </row>
        <row r="1205">
          <cell r="A1205" t="str">
            <v>PS12047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7</v>
          </cell>
          <cell r="N1205">
            <v>557.10620000000006</v>
          </cell>
          <cell r="O1205" t="str">
            <v/>
          </cell>
        </row>
        <row r="1206">
          <cell r="A1206" t="str">
            <v>PVC75-8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1</v>
          </cell>
          <cell r="N1206">
            <v>24.41</v>
          </cell>
          <cell r="O1206" t="str">
            <v/>
          </cell>
        </row>
        <row r="1207">
          <cell r="A1207" t="str">
            <v>PVC76-16-A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4</v>
          </cell>
          <cell r="N1207">
            <v>207.84</v>
          </cell>
          <cell r="O1207" t="str">
            <v/>
          </cell>
        </row>
        <row r="1208">
          <cell r="A1208" t="str">
            <v>R12.5A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36</v>
          </cell>
          <cell r="N1208">
            <v>543.92039999999997</v>
          </cell>
          <cell r="O1208" t="str">
            <v/>
          </cell>
        </row>
        <row r="1209">
          <cell r="A1209" t="str">
            <v>OPC-G9S-DIO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98.116900000000001</v>
          </cell>
          <cell r="O1209" t="str">
            <v/>
          </cell>
        </row>
        <row r="1210">
          <cell r="A1210" t="str">
            <v>OPC-G9S-MBP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1</v>
          </cell>
          <cell r="N1210">
            <v>230.0814</v>
          </cell>
          <cell r="O1210" t="str">
            <v/>
          </cell>
        </row>
        <row r="1211">
          <cell r="A1211" t="str">
            <v>OPC-G9S-PG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16</v>
          </cell>
          <cell r="N1211">
            <v>2364.3584000000001</v>
          </cell>
          <cell r="O1211" t="str">
            <v/>
          </cell>
        </row>
        <row r="1212">
          <cell r="A1212" t="str">
            <v>OPC-G9S-SY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1</v>
          </cell>
          <cell r="N1212">
            <v>154.8409</v>
          </cell>
          <cell r="O1212" t="str">
            <v/>
          </cell>
        </row>
        <row r="1213">
          <cell r="A1213" t="str">
            <v>OPC-G9S-SYRS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163.61340000000001</v>
          </cell>
          <cell r="O1213" t="str">
            <v/>
          </cell>
        </row>
        <row r="1214">
          <cell r="A1214" t="str">
            <v>OPC-IB-MAN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2</v>
          </cell>
          <cell r="N1214">
            <v>10.2258</v>
          </cell>
          <cell r="O1214" t="str">
            <v/>
          </cell>
        </row>
        <row r="1215">
          <cell r="A1215" t="str">
            <v>OPC-LM1-PR</v>
          </cell>
          <cell r="B1215">
            <v>102</v>
          </cell>
          <cell r="C1215">
            <v>0</v>
          </cell>
          <cell r="D1215">
            <v>0</v>
          </cell>
          <cell r="E1215">
            <v>102</v>
          </cell>
          <cell r="F1215">
            <v>0</v>
          </cell>
          <cell r="G1215">
            <v>0</v>
          </cell>
          <cell r="H1215">
            <v>164</v>
          </cell>
          <cell r="I1215">
            <v>0</v>
          </cell>
          <cell r="J1215">
            <v>62</v>
          </cell>
          <cell r="K1215">
            <v>0</v>
          </cell>
          <cell r="L1215">
            <v>164</v>
          </cell>
          <cell r="M1215">
            <v>243</v>
          </cell>
          <cell r="N1215">
            <v>15755.828400000002</v>
          </cell>
          <cell r="O1215" t="str">
            <v/>
          </cell>
        </row>
        <row r="1216">
          <cell r="A1216" t="str">
            <v>OPC-LM1-PS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102</v>
          </cell>
          <cell r="N1216">
            <v>5741.2638000000006</v>
          </cell>
          <cell r="O1216" t="str">
            <v/>
          </cell>
        </row>
        <row r="1217">
          <cell r="A1217" t="str">
            <v>OPC-LM1-PS1</v>
          </cell>
          <cell r="B1217">
            <v>13</v>
          </cell>
          <cell r="C1217">
            <v>0</v>
          </cell>
          <cell r="D1217">
            <v>0</v>
          </cell>
          <cell r="E1217">
            <v>13</v>
          </cell>
          <cell r="F1217">
            <v>0</v>
          </cell>
          <cell r="G1217">
            <v>0</v>
          </cell>
          <cell r="H1217">
            <v>17</v>
          </cell>
          <cell r="I1217">
            <v>0</v>
          </cell>
          <cell r="J1217">
            <v>4</v>
          </cell>
          <cell r="K1217">
            <v>0</v>
          </cell>
          <cell r="L1217">
            <v>17</v>
          </cell>
          <cell r="M1217">
            <v>840</v>
          </cell>
          <cell r="N1217">
            <v>55386.239999999998</v>
          </cell>
          <cell r="O1217" t="str">
            <v/>
          </cell>
        </row>
        <row r="1218">
          <cell r="A1218" t="str">
            <v>OPC-VG7-PDP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4</v>
          </cell>
          <cell r="N1218">
            <v>825.14279999999997</v>
          </cell>
          <cell r="O1218" t="str">
            <v/>
          </cell>
        </row>
        <row r="1219">
          <cell r="A1219" t="str">
            <v>OPC-VG7-PG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3</v>
          </cell>
          <cell r="N1219">
            <v>284.64239999999995</v>
          </cell>
          <cell r="O1219" t="str">
            <v/>
          </cell>
        </row>
        <row r="1220">
          <cell r="A1220" t="str">
            <v>OPC-VG7-PMPG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3</v>
          </cell>
          <cell r="N1220">
            <v>233.76</v>
          </cell>
          <cell r="O1220" t="str">
            <v/>
          </cell>
        </row>
        <row r="1221">
          <cell r="A1221" t="str">
            <v>OPC2-M3-PE2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1</v>
          </cell>
          <cell r="N1221">
            <v>178.14</v>
          </cell>
          <cell r="O1221" t="str">
            <v/>
          </cell>
        </row>
        <row r="1222">
          <cell r="A1222" t="str">
            <v>OPC2-MS5-PE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2</v>
          </cell>
          <cell r="N1222">
            <v>385.26</v>
          </cell>
          <cell r="O1222" t="str">
            <v/>
          </cell>
        </row>
        <row r="1223">
          <cell r="A1223" t="str">
            <v>OPC2-MS5-SY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1</v>
          </cell>
          <cell r="N1223">
            <v>231.73</v>
          </cell>
          <cell r="O1223" t="str">
            <v/>
          </cell>
        </row>
        <row r="1224">
          <cell r="A1224" t="str">
            <v>PD10016A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108</v>
          </cell>
          <cell r="N1224">
            <v>1532.088</v>
          </cell>
          <cell r="O1224" t="str">
            <v/>
          </cell>
        </row>
        <row r="1225">
          <cell r="A1225" t="str">
            <v>PD6016A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51</v>
          </cell>
          <cell r="N1225">
            <v>1011.8603999999999</v>
          </cell>
          <cell r="O1225" t="str">
            <v/>
          </cell>
        </row>
        <row r="1226">
          <cell r="A1226" t="str">
            <v>PDP-SIM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1</v>
          </cell>
          <cell r="N1226">
            <v>200</v>
          </cell>
          <cell r="O1226" t="str">
            <v/>
          </cell>
        </row>
        <row r="1227">
          <cell r="A1227" t="str">
            <v>PVC300A-16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7</v>
          </cell>
          <cell r="N1227">
            <v>439.7253</v>
          </cell>
          <cell r="O1227" t="str">
            <v/>
          </cell>
        </row>
        <row r="1228">
          <cell r="A1228" t="str">
            <v>PVC75-16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6</v>
          </cell>
          <cell r="N1228">
            <v>314.07479999999998</v>
          </cell>
          <cell r="O1228" t="str">
            <v/>
          </cell>
        </row>
        <row r="1229">
          <cell r="A1229" t="str">
            <v>PVC75-16 75A 1600V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2</v>
          </cell>
          <cell r="N1229">
            <v>105.3</v>
          </cell>
          <cell r="O1229" t="str">
            <v/>
          </cell>
        </row>
        <row r="1230">
          <cell r="A1230" t="str">
            <v>R200P-69-40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1</v>
          </cell>
          <cell r="N1230">
            <v>216.19</v>
          </cell>
          <cell r="O1230" t="str">
            <v/>
          </cell>
        </row>
        <row r="1231">
          <cell r="A1231" t="str">
            <v>R5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3</v>
          </cell>
          <cell r="N1231">
            <v>0.72</v>
          </cell>
          <cell r="O1231" t="str">
            <v/>
          </cell>
        </row>
        <row r="1232">
          <cell r="A1232" t="str">
            <v>RF7.5G11X2-4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11</v>
          </cell>
          <cell r="N1232">
            <v>758.59410000000003</v>
          </cell>
          <cell r="O1232" t="str">
            <v/>
          </cell>
        </row>
        <row r="1233">
          <cell r="A1233" t="str">
            <v>RF7.5X2-4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39</v>
          </cell>
          <cell r="N1233">
            <v>2689.5608999999999</v>
          </cell>
          <cell r="O1233" t="str">
            <v/>
          </cell>
        </row>
        <row r="1234">
          <cell r="A1234" t="str">
            <v>RFV3-2-XY1-2003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1</v>
          </cell>
          <cell r="N1234">
            <v>12.15</v>
          </cell>
          <cell r="O1234" t="str">
            <v/>
          </cell>
        </row>
        <row r="1235">
          <cell r="A1235" t="str">
            <v>RFV3-3-XY1-2003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1</v>
          </cell>
          <cell r="N1235">
            <v>12.15</v>
          </cell>
          <cell r="O1235" t="str">
            <v/>
          </cell>
        </row>
        <row r="1236">
          <cell r="A1236" t="str">
            <v>RHC7.5-4C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1</v>
          </cell>
          <cell r="N1236">
            <v>908</v>
          </cell>
          <cell r="O1236" t="str">
            <v/>
          </cell>
        </row>
        <row r="1237">
          <cell r="A1237" t="str">
            <v>RMA-C1-0.75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 t="str">
            <v/>
          </cell>
        </row>
        <row r="1238">
          <cell r="A1238" t="str">
            <v>RMA-C1-2.2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1</v>
          </cell>
          <cell r="N1238">
            <v>12.52</v>
          </cell>
          <cell r="O1238" t="str">
            <v/>
          </cell>
        </row>
        <row r="1239">
          <cell r="A1239" t="str">
            <v>RS3280-IDF MK2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6</v>
          </cell>
          <cell r="N1239">
            <v>2354.4996000000001</v>
          </cell>
          <cell r="O1239" t="str">
            <v/>
          </cell>
        </row>
        <row r="1240">
          <cell r="A1240" t="str">
            <v>SA411053-02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4</v>
          </cell>
          <cell r="N1240">
            <v>8.14</v>
          </cell>
          <cell r="O1240" t="str">
            <v/>
          </cell>
        </row>
        <row r="1241">
          <cell r="A1241" t="str">
            <v>SA411054-02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6</v>
          </cell>
          <cell r="N1241">
            <v>31.406999999999996</v>
          </cell>
          <cell r="O1241" t="str">
            <v/>
          </cell>
        </row>
        <row r="1242">
          <cell r="A1242" t="str">
            <v>SA51352600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1</v>
          </cell>
          <cell r="N1242">
            <v>13.666700000000001</v>
          </cell>
          <cell r="O1242" t="str">
            <v/>
          </cell>
        </row>
        <row r="1243">
          <cell r="A1243" t="str">
            <v>SA517143-04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2</v>
          </cell>
          <cell r="N1243">
            <v>45.1</v>
          </cell>
          <cell r="O1243" t="str">
            <v/>
          </cell>
        </row>
        <row r="1244">
          <cell r="A1244" t="str">
            <v>SA51714700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1</v>
          </cell>
          <cell r="N1244">
            <v>1.4826999999999999</v>
          </cell>
          <cell r="O1244" t="str">
            <v/>
          </cell>
        </row>
        <row r="1245">
          <cell r="A1245" t="str">
            <v>SA527974-32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10</v>
          </cell>
          <cell r="N1245">
            <v>1278.23</v>
          </cell>
          <cell r="O1245" t="str">
            <v/>
          </cell>
        </row>
        <row r="1246">
          <cell r="A1246" t="str">
            <v>SA527976-22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3</v>
          </cell>
          <cell r="N1246">
            <v>531.02790000000005</v>
          </cell>
          <cell r="O1246" t="str">
            <v/>
          </cell>
        </row>
        <row r="1247">
          <cell r="A1247" t="str">
            <v>SA527976-32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1</v>
          </cell>
          <cell r="N1247">
            <v>177.0093</v>
          </cell>
          <cell r="O1247" t="str">
            <v/>
          </cell>
        </row>
        <row r="1248">
          <cell r="A1248" t="str">
            <v>SA530379-05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18</v>
          </cell>
          <cell r="N1248">
            <v>0</v>
          </cell>
          <cell r="O1248" t="str">
            <v/>
          </cell>
        </row>
        <row r="1249">
          <cell r="A1249" t="str">
            <v>SA530379-08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1</v>
          </cell>
          <cell r="N1249">
            <v>0</v>
          </cell>
          <cell r="O1249" t="str">
            <v/>
          </cell>
        </row>
        <row r="1250">
          <cell r="A1250" t="str">
            <v>SA53114419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13</v>
          </cell>
          <cell r="N1250">
            <v>1507.48</v>
          </cell>
          <cell r="O1250" t="str">
            <v/>
          </cell>
        </row>
        <row r="1251">
          <cell r="A1251" t="str">
            <v>SAI 2000 VA SENOIDAL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1</v>
          </cell>
          <cell r="N1251">
            <v>268</v>
          </cell>
          <cell r="O1251" t="str">
            <v/>
          </cell>
        </row>
        <row r="1252">
          <cell r="A1252" t="str">
            <v>SC-7N/UL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2</v>
          </cell>
          <cell r="N1252">
            <v>415.67</v>
          </cell>
          <cell r="O1252" t="str">
            <v/>
          </cell>
        </row>
        <row r="1253">
          <cell r="A1253" t="str">
            <v>SC-8N/UL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2</v>
          </cell>
          <cell r="N1253">
            <v>449.54</v>
          </cell>
          <cell r="O1253" t="str">
            <v/>
          </cell>
        </row>
        <row r="1254">
          <cell r="A1254" t="str">
            <v>SCK78P122D205K-06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42</v>
          </cell>
          <cell r="N1254">
            <v>1251.8981999999999</v>
          </cell>
          <cell r="O1254" t="str">
            <v/>
          </cell>
        </row>
        <row r="1255">
          <cell r="A1255" t="str">
            <v>SI47-0384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30</v>
          </cell>
          <cell r="N1255">
            <v>41.414999999999999</v>
          </cell>
          <cell r="O1255" t="str">
            <v/>
          </cell>
        </row>
        <row r="1256">
          <cell r="A1256" t="str">
            <v>SI47-0386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30</v>
          </cell>
          <cell r="N1256">
            <v>41.414999999999999</v>
          </cell>
          <cell r="O1256" t="str">
            <v/>
          </cell>
        </row>
        <row r="1257">
          <cell r="A1257" t="str">
            <v>RGE*ENGLISH MANUAL FOR E11S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1</v>
          </cell>
          <cell r="N1257">
            <v>0.5</v>
          </cell>
          <cell r="O1257" t="str">
            <v/>
          </cell>
        </row>
        <row r="1258">
          <cell r="A1258" t="str">
            <v>RHC110-4C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1</v>
          </cell>
          <cell r="N1258">
            <v>2733</v>
          </cell>
          <cell r="O1258" t="str">
            <v/>
          </cell>
        </row>
        <row r="1259">
          <cell r="A1259" t="str">
            <v>RHC55-4C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1</v>
          </cell>
          <cell r="N1259">
            <v>1748</v>
          </cell>
          <cell r="O1259" t="str">
            <v/>
          </cell>
        </row>
        <row r="1260">
          <cell r="A1260" t="str">
            <v>RMA-C1-3.7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3</v>
          </cell>
          <cell r="N1260">
            <v>45.962400000000002</v>
          </cell>
          <cell r="O1260" t="str">
            <v/>
          </cell>
        </row>
        <row r="1261">
          <cell r="A1261" t="str">
            <v>RS3100-IDF MK2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1</v>
          </cell>
          <cell r="N1261">
            <v>128.84559999999999</v>
          </cell>
          <cell r="O1261" t="str">
            <v/>
          </cell>
        </row>
        <row r="1262">
          <cell r="A1262" t="str">
            <v>RS3120-IDF MK2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4</v>
          </cell>
          <cell r="N1262">
            <v>486.75</v>
          </cell>
          <cell r="O1262" t="str">
            <v/>
          </cell>
        </row>
        <row r="1263">
          <cell r="A1263" t="str">
            <v>SA41119002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2</v>
          </cell>
          <cell r="N1263">
            <v>0</v>
          </cell>
          <cell r="O1263" t="str">
            <v/>
          </cell>
        </row>
        <row r="1264">
          <cell r="A1264" t="str">
            <v>SA413457-01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8</v>
          </cell>
          <cell r="N1264">
            <v>6.4</v>
          </cell>
          <cell r="O1264" t="str">
            <v/>
          </cell>
        </row>
        <row r="1265">
          <cell r="A1265" t="str">
            <v>SA414567-02 (ROHS)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3</v>
          </cell>
          <cell r="N1265">
            <v>13.53</v>
          </cell>
          <cell r="O1265" t="str">
            <v/>
          </cell>
        </row>
        <row r="1266">
          <cell r="A1266" t="str">
            <v>SA52116903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88.2</v>
          </cell>
          <cell r="O1266" t="str">
            <v/>
          </cell>
        </row>
        <row r="1267">
          <cell r="A1267" t="str">
            <v>SA527973-62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9</v>
          </cell>
          <cell r="N1267">
            <v>919.86570000000006</v>
          </cell>
          <cell r="O1267" t="str">
            <v/>
          </cell>
        </row>
        <row r="1268">
          <cell r="A1268" t="str">
            <v>SA527973-72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11</v>
          </cell>
          <cell r="N1268">
            <v>1113.0834</v>
          </cell>
          <cell r="O1268" t="str">
            <v/>
          </cell>
        </row>
        <row r="1269">
          <cell r="A1269" t="str">
            <v>SA528815-21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1</v>
          </cell>
          <cell r="N1269">
            <v>0</v>
          </cell>
          <cell r="O1269" t="str">
            <v/>
          </cell>
        </row>
        <row r="1270">
          <cell r="A1270" t="str">
            <v>SA528817-21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O1270" t="str">
            <v/>
          </cell>
        </row>
        <row r="1271">
          <cell r="A1271" t="str">
            <v>SA529495-17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8</v>
          </cell>
          <cell r="N1271">
            <v>10.4</v>
          </cell>
          <cell r="O1271" t="str">
            <v/>
          </cell>
        </row>
        <row r="1272">
          <cell r="A1272" t="str">
            <v>SA53855501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5</v>
          </cell>
          <cell r="N1272">
            <v>9.3000000000000007</v>
          </cell>
          <cell r="O1272" t="str">
            <v/>
          </cell>
        </row>
        <row r="1273">
          <cell r="A1273" t="str">
            <v>SA53855502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5</v>
          </cell>
          <cell r="N1273">
            <v>10.3</v>
          </cell>
          <cell r="O1273" t="str">
            <v/>
          </cell>
        </row>
        <row r="1274">
          <cell r="A1274" t="str">
            <v>SA53855503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5</v>
          </cell>
          <cell r="N1274">
            <v>10.3</v>
          </cell>
          <cell r="O1274" t="str">
            <v/>
          </cell>
        </row>
        <row r="1275">
          <cell r="A1275" t="str">
            <v>SC-N7 AC200V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2</v>
          </cell>
          <cell r="N1275">
            <v>415.67</v>
          </cell>
          <cell r="O1275" t="str">
            <v/>
          </cell>
        </row>
        <row r="1276">
          <cell r="A1276" t="str">
            <v>SC-N8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5</v>
          </cell>
          <cell r="N1276">
            <v>966.95699999999999</v>
          </cell>
          <cell r="O1276" t="str">
            <v/>
          </cell>
        </row>
        <row r="1277">
          <cell r="A1277" t="str">
            <v>SC-N8/UL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2</v>
          </cell>
          <cell r="N1277">
            <v>487.56</v>
          </cell>
          <cell r="O1277" t="str">
            <v/>
          </cell>
        </row>
        <row r="1278">
          <cell r="A1278" t="str">
            <v>SI47-0387A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30</v>
          </cell>
          <cell r="N1278">
            <v>41.414999999999999</v>
          </cell>
          <cell r="O1278" t="str">
            <v/>
          </cell>
        </row>
        <row r="1279">
          <cell r="A1279" t="str">
            <v>T16A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8</v>
          </cell>
          <cell r="N1279">
            <v>100.4</v>
          </cell>
          <cell r="O1279" t="str">
            <v/>
          </cell>
        </row>
        <row r="1280">
          <cell r="A1280" t="str">
            <v>TG-21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5</v>
          </cell>
          <cell r="N1280">
            <v>1590.6989999999998</v>
          </cell>
          <cell r="O1280" t="str">
            <v/>
          </cell>
        </row>
        <row r="1281">
          <cell r="A1281" t="str">
            <v>THB1-UHS4556M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12</v>
          </cell>
          <cell r="N1281">
            <v>891.16920000000005</v>
          </cell>
          <cell r="O1281" t="str">
            <v/>
          </cell>
        </row>
        <row r="1282">
          <cell r="A1282" t="str">
            <v>TK80W 120 OHM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6</v>
          </cell>
          <cell r="N1282">
            <v>53.1</v>
          </cell>
          <cell r="O1282" t="str">
            <v/>
          </cell>
        </row>
        <row r="1283">
          <cell r="A1283" t="str">
            <v>TP-E1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16</v>
          </cell>
          <cell r="I1283">
            <v>0</v>
          </cell>
          <cell r="J1283">
            <v>16</v>
          </cell>
          <cell r="K1283">
            <v>0</v>
          </cell>
          <cell r="L1283">
            <v>16</v>
          </cell>
          <cell r="M1283">
            <v>205</v>
          </cell>
          <cell r="N1283">
            <v>2606.0625</v>
          </cell>
          <cell r="O1283" t="str">
            <v/>
          </cell>
        </row>
        <row r="1284">
          <cell r="A1284" t="str">
            <v>TP-G1-ELS</v>
          </cell>
          <cell r="B1284">
            <v>310</v>
          </cell>
          <cell r="C1284">
            <v>0</v>
          </cell>
          <cell r="D1284">
            <v>500</v>
          </cell>
          <cell r="E1284">
            <v>500</v>
          </cell>
          <cell r="F1284">
            <v>0</v>
          </cell>
          <cell r="G1284">
            <v>190</v>
          </cell>
          <cell r="H1284">
            <v>630</v>
          </cell>
          <cell r="I1284">
            <v>0</v>
          </cell>
          <cell r="J1284">
            <v>320</v>
          </cell>
          <cell r="K1284">
            <v>0</v>
          </cell>
          <cell r="L1284">
            <v>820</v>
          </cell>
          <cell r="M1284">
            <v>-701</v>
          </cell>
          <cell r="N1284">
            <v>0</v>
          </cell>
          <cell r="O1284" t="str">
            <v/>
          </cell>
        </row>
        <row r="1285">
          <cell r="A1285" t="str">
            <v>TP-G1-J1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33</v>
          </cell>
          <cell r="I1285">
            <v>0</v>
          </cell>
          <cell r="J1285">
            <v>33</v>
          </cell>
          <cell r="K1285">
            <v>0</v>
          </cell>
          <cell r="L1285">
            <v>33</v>
          </cell>
          <cell r="M1285">
            <v>140</v>
          </cell>
          <cell r="N1285">
            <v>4200</v>
          </cell>
          <cell r="O1285" t="str">
            <v/>
          </cell>
        </row>
        <row r="1286">
          <cell r="A1286" t="str">
            <v>TP-G1-W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10</v>
          </cell>
          <cell r="N1286">
            <v>646.6</v>
          </cell>
          <cell r="O1286" t="str">
            <v/>
          </cell>
        </row>
        <row r="1287">
          <cell r="A1287" t="str">
            <v>TRM-45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10</v>
          </cell>
          <cell r="N1287">
            <v>209.75</v>
          </cell>
          <cell r="O1287" t="str">
            <v/>
          </cell>
        </row>
        <row r="1288">
          <cell r="A1288" t="str">
            <v>TUBO PASTA SILICONA 50GR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2</v>
          </cell>
          <cell r="N1288">
            <v>42.66</v>
          </cell>
          <cell r="O1288" t="str">
            <v/>
          </cell>
        </row>
        <row r="1289">
          <cell r="A1289" t="str">
            <v>UT276D-TP(B98)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18</v>
          </cell>
          <cell r="N1289">
            <v>659.9502</v>
          </cell>
          <cell r="O1289" t="str">
            <v/>
          </cell>
        </row>
        <row r="1290">
          <cell r="A1290" t="str">
            <v>VKP073A-SE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10</v>
          </cell>
          <cell r="N1290">
            <v>0</v>
          </cell>
          <cell r="O1290" t="str">
            <v/>
          </cell>
        </row>
        <row r="1291">
          <cell r="A1291" t="str">
            <v>WSC-D36P03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13</v>
          </cell>
          <cell r="N1291">
            <v>313.56</v>
          </cell>
          <cell r="O1291" t="str">
            <v/>
          </cell>
        </row>
        <row r="1292">
          <cell r="A1292" t="str">
            <v>WSC-M02P05-E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2</v>
          </cell>
          <cell r="N1292">
            <v>0</v>
          </cell>
          <cell r="O1292" t="str">
            <v/>
          </cell>
        </row>
        <row r="1293">
          <cell r="A1293" t="str">
            <v>WSK-M09P-CC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5</v>
          </cell>
          <cell r="N1293">
            <v>209.8</v>
          </cell>
          <cell r="O1293" t="str">
            <v/>
          </cell>
        </row>
        <row r="1294">
          <cell r="A1294" t="str">
            <v>WSK-S05P-E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13</v>
          </cell>
          <cell r="N1294">
            <v>52.838499999999996</v>
          </cell>
          <cell r="O1294" t="str">
            <v/>
          </cell>
        </row>
        <row r="1295">
          <cell r="A1295" t="str">
            <v>FRN0.75G11S-4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2</v>
          </cell>
          <cell r="N1295">
            <v>475.76179999999999</v>
          </cell>
          <cell r="O1295" t="str">
            <v/>
          </cell>
        </row>
        <row r="1296">
          <cell r="A1296" t="str">
            <v>TP-E11SA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4</v>
          </cell>
          <cell r="N1296">
            <v>45.88</v>
          </cell>
          <cell r="O1296" t="str">
            <v/>
          </cell>
        </row>
        <row r="1297">
          <cell r="A1297" t="str">
            <v>TP-G1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3</v>
          </cell>
          <cell r="N1297">
            <v>116.07839999999999</v>
          </cell>
          <cell r="O1297" t="str">
            <v/>
          </cell>
        </row>
        <row r="1298">
          <cell r="A1298" t="str">
            <v>TP-G1-CLS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30</v>
          </cell>
          <cell r="N1298">
            <v>1214.991</v>
          </cell>
          <cell r="O1298" t="str">
            <v/>
          </cell>
        </row>
        <row r="1299">
          <cell r="A1299" t="str">
            <v>TP-G11-H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5</v>
          </cell>
          <cell r="N1299">
            <v>305.38150000000002</v>
          </cell>
          <cell r="O1299" t="str">
            <v/>
          </cell>
        </row>
        <row r="1300">
          <cell r="A1300" t="str">
            <v>TP-G11S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127</v>
          </cell>
          <cell r="N1300">
            <v>5126.9773000000005</v>
          </cell>
          <cell r="O1300" t="str">
            <v/>
          </cell>
        </row>
        <row r="1301">
          <cell r="A1301" t="str">
            <v>TP-G11S-HF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6</v>
          </cell>
          <cell r="N1301">
            <v>211.7826</v>
          </cell>
          <cell r="O1301" t="str">
            <v/>
          </cell>
        </row>
        <row r="1302">
          <cell r="A1302" t="str">
            <v>UT626DG-TP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21</v>
          </cell>
          <cell r="N1302">
            <v>1229.8461</v>
          </cell>
          <cell r="O1302" t="str">
            <v/>
          </cell>
        </row>
        <row r="1303">
          <cell r="A1303" t="str">
            <v>VCR2520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1</v>
          </cell>
          <cell r="N1303">
            <v>10.53</v>
          </cell>
          <cell r="O1303" t="str">
            <v/>
          </cell>
        </row>
        <row r="1304">
          <cell r="A1304" t="str">
            <v>VFC083K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1</v>
          </cell>
          <cell r="N1304">
            <v>0</v>
          </cell>
          <cell r="O1304" t="str">
            <v/>
          </cell>
        </row>
        <row r="1305">
          <cell r="A1305" t="str">
            <v>WSC-M04P02-E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1</v>
          </cell>
          <cell r="N1305">
            <v>0</v>
          </cell>
          <cell r="O1305" t="str">
            <v/>
          </cell>
        </row>
        <row r="1306">
          <cell r="A1306" t="str">
            <v>WSC-P06P02-E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O1306" t="str">
            <v/>
          </cell>
        </row>
        <row r="1307">
          <cell r="A1307" t="str">
            <v>WSK-M03P-E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8</v>
          </cell>
          <cell r="N1307">
            <v>0</v>
          </cell>
          <cell r="O1307" t="str">
            <v/>
          </cell>
        </row>
        <row r="1308">
          <cell r="A1308" t="str">
            <v>FRN0.4G11S-2JE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3</v>
          </cell>
          <cell r="N1308">
            <v>530.19000000000005</v>
          </cell>
          <cell r="O1308" t="str">
            <v/>
          </cell>
        </row>
        <row r="1309">
          <cell r="A1309" t="str">
            <v>FRN11G11S-4UDP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2</v>
          </cell>
          <cell r="N1309">
            <v>1300</v>
          </cell>
          <cell r="O1309" t="str">
            <v/>
          </cell>
        </row>
        <row r="1310">
          <cell r="A1310" t="str">
            <v>FRN11G11UD-4S1</v>
          </cell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1</v>
          </cell>
          <cell r="N1310">
            <v>692.68</v>
          </cell>
          <cell r="O1310" t="str">
            <v/>
          </cell>
        </row>
        <row r="1311">
          <cell r="A1311" t="str">
            <v>FRN2.2G11S-2HF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1</v>
          </cell>
          <cell r="N1311">
            <v>255.13550000000001</v>
          </cell>
          <cell r="O1311" t="str">
            <v/>
          </cell>
        </row>
        <row r="1312">
          <cell r="A1312" t="str">
            <v>FRN3.7G11S-4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2</v>
          </cell>
          <cell r="N1312">
            <v>245.3466</v>
          </cell>
          <cell r="O1312" t="str">
            <v/>
          </cell>
        </row>
        <row r="1313">
          <cell r="A1313" t="str">
            <v>FRN3.7G11S-4Z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3</v>
          </cell>
          <cell r="N1313">
            <v>0</v>
          </cell>
          <cell r="O1313" t="str">
            <v/>
          </cell>
        </row>
        <row r="1314">
          <cell r="A1314" t="str">
            <v>FRN3.7G1S-4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131.88</v>
          </cell>
          <cell r="O1314" t="str">
            <v/>
          </cell>
        </row>
        <row r="1315">
          <cell r="A1315" t="str">
            <v>FRN18.5G11S-4LE1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2</v>
          </cell>
          <cell r="N1315">
            <v>1506.06</v>
          </cell>
          <cell r="O1315" t="str">
            <v/>
          </cell>
        </row>
        <row r="1316">
          <cell r="A1316" t="str">
            <v>FRN22G11S-2LE1</v>
          </cell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2</v>
          </cell>
          <cell r="N1316">
            <v>2246.08</v>
          </cell>
          <cell r="O1316" t="str">
            <v/>
          </cell>
        </row>
        <row r="1317">
          <cell r="A1317" t="str">
            <v>FRN3.7G11S-2LE1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7</v>
          </cell>
          <cell r="N1317">
            <v>1787.0041000000001</v>
          </cell>
          <cell r="O1317" t="str">
            <v/>
          </cell>
        </row>
        <row r="1318">
          <cell r="A1318" t="str">
            <v>FRN3.7G11S-4LE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3</v>
          </cell>
          <cell r="N1318">
            <v>888.46530000000007</v>
          </cell>
          <cell r="O1318" t="str">
            <v/>
          </cell>
        </row>
        <row r="1319">
          <cell r="A1319" t="str">
            <v>FRN3.7G11S-4LE1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13</v>
          </cell>
          <cell r="N1319">
            <v>3594.8679000000002</v>
          </cell>
          <cell r="O1319" t="str">
            <v/>
          </cell>
        </row>
        <row r="1320">
          <cell r="A1320" t="str">
            <v>FRN5.5G11S-4LE1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1</v>
          </cell>
          <cell r="N1320">
            <v>291.43970000000002</v>
          </cell>
          <cell r="O1320" t="str">
            <v/>
          </cell>
        </row>
        <row r="1321">
          <cell r="A1321" t="str">
            <v>FRN7.5G11S-2LE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421.8784</v>
          </cell>
          <cell r="O1321" t="str">
            <v/>
          </cell>
        </row>
        <row r="1322">
          <cell r="A1322" t="str">
            <v>FRN7.5G11S-4</v>
          </cell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3</v>
          </cell>
          <cell r="N1322">
            <v>1100.1573000000001</v>
          </cell>
          <cell r="O1322" t="str">
            <v/>
          </cell>
        </row>
        <row r="1323">
          <cell r="A1323" t="str">
            <v>FRN7.5G11S-4HF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1</v>
          </cell>
          <cell r="N1323">
            <v>479.61</v>
          </cell>
          <cell r="O1323" t="str">
            <v/>
          </cell>
        </row>
        <row r="1324">
          <cell r="A1324" t="str">
            <v>FRN7.5G11S-4LE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2</v>
          </cell>
          <cell r="N1324">
            <v>903.09</v>
          </cell>
          <cell r="O1324" t="str">
            <v/>
          </cell>
        </row>
        <row r="1325">
          <cell r="A1325" t="str">
            <v>FRN7.5G11S-4TD1</v>
          </cell>
          <cell r="B1325">
            <v>0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3</v>
          </cell>
          <cell r="N1325">
            <v>1034.58</v>
          </cell>
          <cell r="O1325" t="str">
            <v/>
          </cell>
        </row>
        <row r="1326">
          <cell r="A1326" t="str">
            <v>FRN7.5G11UD-4Z</v>
          </cell>
          <cell r="B1326">
            <v>0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1</v>
          </cell>
          <cell r="N1326">
            <v>250.53309999999999</v>
          </cell>
          <cell r="O1326" t="str">
            <v/>
          </cell>
        </row>
        <row r="1327">
          <cell r="A1327" t="str">
            <v>FRN7.5G11W-4EN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1</v>
          </cell>
          <cell r="N1327">
            <v>622.17999999999995</v>
          </cell>
          <cell r="O1327" t="str">
            <v/>
          </cell>
        </row>
        <row r="1328">
          <cell r="A1328" t="str">
            <v>FRN1.5G9S-4EN</v>
          </cell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1</v>
          </cell>
          <cell r="N1328">
            <v>230.6688</v>
          </cell>
          <cell r="O1328" t="str">
            <v/>
          </cell>
        </row>
        <row r="1329">
          <cell r="A1329" t="str">
            <v>FRN5.5G9S-4EN</v>
          </cell>
          <cell r="B1329">
            <v>0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1</v>
          </cell>
          <cell r="N1329">
            <v>478.21940000000001</v>
          </cell>
          <cell r="O1329" t="str">
            <v/>
          </cell>
        </row>
        <row r="1330">
          <cell r="A1330" t="str">
            <v>FRN7.5G9S-4EN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1</v>
          </cell>
          <cell r="N1330">
            <v>360.69029999999998</v>
          </cell>
          <cell r="O1330" t="str">
            <v/>
          </cell>
        </row>
        <row r="1331">
          <cell r="A1331" t="str">
            <v>017509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1</v>
          </cell>
          <cell r="N1331">
            <v>80</v>
          </cell>
          <cell r="O1331" t="str">
            <v/>
          </cell>
        </row>
        <row r="1332">
          <cell r="A1332" t="str">
            <v>OPC-G11S-PDP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34</v>
          </cell>
          <cell r="N1332">
            <v>6018</v>
          </cell>
          <cell r="O1332" t="str">
            <v/>
          </cell>
        </row>
        <row r="1333">
          <cell r="A1333" t="str">
            <v>FRN11LM1S-4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</v>
          </cell>
          <cell r="N1333">
            <v>976.35659999999996</v>
          </cell>
          <cell r="O1333" t="str">
            <v/>
          </cell>
        </row>
        <row r="1334">
          <cell r="A1334" t="str">
            <v>FRN15LM1S-4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1</v>
          </cell>
          <cell r="N1334">
            <v>690.3</v>
          </cell>
          <cell r="O1334" t="str">
            <v/>
          </cell>
        </row>
        <row r="1335">
          <cell r="A1335" t="str">
            <v>FRN18.5LM1S-4C</v>
          </cell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2</v>
          </cell>
          <cell r="N1335">
            <v>1489.8779999999999</v>
          </cell>
          <cell r="O1335" t="str">
            <v/>
          </cell>
        </row>
        <row r="1336">
          <cell r="A1336" t="str">
            <v>FRN22LM1S-4C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2</v>
          </cell>
          <cell r="N1336">
            <v>1604.7428</v>
          </cell>
          <cell r="O1336" t="str">
            <v/>
          </cell>
        </row>
        <row r="1337">
          <cell r="A1337" t="str">
            <v>FRN7.5G11S-4SL2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 t="str">
            <v/>
          </cell>
        </row>
        <row r="1338">
          <cell r="A1338" t="str">
            <v>FRN0.4G9S-4EN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2</v>
          </cell>
          <cell r="N1338">
            <v>305.03500000000003</v>
          </cell>
          <cell r="O1338" t="str">
            <v/>
          </cell>
        </row>
        <row r="1339">
          <cell r="A1339" t="str">
            <v>018410</v>
          </cell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1</v>
          </cell>
          <cell r="N1339">
            <v>560</v>
          </cell>
          <cell r="O1339" t="str">
            <v/>
          </cell>
        </row>
        <row r="1340">
          <cell r="A1340" t="str">
            <v>OPC-G11S-COP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15</v>
          </cell>
          <cell r="N1340">
            <v>3267.7305000000001</v>
          </cell>
          <cell r="O1340" t="str">
            <v/>
          </cell>
        </row>
        <row r="1341">
          <cell r="A1341" t="str">
            <v>OPC-G11S-DEV</v>
          </cell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59</v>
          </cell>
          <cell r="N1341">
            <v>9215.0978999999988</v>
          </cell>
          <cell r="O1341" t="str">
            <v/>
          </cell>
        </row>
        <row r="1342">
          <cell r="A1342" t="str">
            <v>OPC-G11S-IBS</v>
          </cell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4</v>
          </cell>
          <cell r="N1342">
            <v>1071.0704000000001</v>
          </cell>
          <cell r="O1342" t="str">
            <v/>
          </cell>
        </row>
        <row r="1343">
          <cell r="A1343" t="str">
            <v>FRN11LM1S-4C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1</v>
          </cell>
          <cell r="N1343">
            <v>526.08690000000001</v>
          </cell>
          <cell r="O1343" t="str">
            <v/>
          </cell>
        </row>
        <row r="1344">
          <cell r="A1344" t="str">
            <v>FRN15LM1S-4C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2</v>
          </cell>
          <cell r="N1344">
            <v>1320.4051999999999</v>
          </cell>
          <cell r="O1344" t="str">
            <v/>
          </cell>
        </row>
        <row r="1345">
          <cell r="A1345" t="str">
            <v>FRN5.5LM1S-4C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5</v>
          </cell>
          <cell r="N1345">
            <v>1640.8564999999999</v>
          </cell>
          <cell r="O1345" t="str">
            <v/>
          </cell>
        </row>
        <row r="1346">
          <cell r="A1346" t="str">
            <v>FRN0.4C1S-7E COLD-PLATE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2</v>
          </cell>
          <cell r="N1346">
            <v>0</v>
          </cell>
          <cell r="O1346" t="str">
            <v/>
          </cell>
        </row>
        <row r="1347">
          <cell r="A1347" t="str">
            <v>FRN0.75C1S-4J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1</v>
          </cell>
          <cell r="N1347">
            <v>0</v>
          </cell>
          <cell r="O1347" t="str">
            <v/>
          </cell>
        </row>
        <row r="1348">
          <cell r="A1348" t="str">
            <v>FRN0.75C1S-7WM</v>
          </cell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109</v>
          </cell>
          <cell r="N1348">
            <v>9064.44</v>
          </cell>
          <cell r="O1348" t="str">
            <v/>
          </cell>
        </row>
        <row r="1349">
          <cell r="A1349" t="str">
            <v>FRN1.5C1S-7J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1</v>
          </cell>
          <cell r="N1349">
            <v>0</v>
          </cell>
          <cell r="O1349" t="str">
            <v/>
          </cell>
        </row>
        <row r="1350">
          <cell r="A1350" t="str">
            <v>FRN1.5C1S-7WM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50</v>
          </cell>
          <cell r="N1350">
            <v>5117</v>
          </cell>
          <cell r="O1350" t="str">
            <v/>
          </cell>
        </row>
        <row r="1351">
          <cell r="A1351" t="str">
            <v>FRN2.2C1S-4J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1</v>
          </cell>
          <cell r="N1351">
            <v>0</v>
          </cell>
          <cell r="O1351" t="str">
            <v/>
          </cell>
        </row>
        <row r="1352">
          <cell r="A1352" t="str">
            <v>FRN7.5LM1S-4EZ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2</v>
          </cell>
          <cell r="N1352">
            <v>814.8</v>
          </cell>
          <cell r="O1352" t="str">
            <v/>
          </cell>
        </row>
        <row r="1353">
          <cell r="A1353" t="str">
            <v>OPC-G1-COP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49</v>
          </cell>
          <cell r="N1353">
            <v>2056.0792000000001</v>
          </cell>
          <cell r="O1353" t="str">
            <v/>
          </cell>
        </row>
        <row r="1354">
          <cell r="A1354" t="str">
            <v>FRN0.4C1S-7J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O1354" t="str">
            <v/>
          </cell>
        </row>
        <row r="1355">
          <cell r="A1355" t="str">
            <v>FRN0.75C1S-7E-Z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2</v>
          </cell>
          <cell r="N1355">
            <v>80</v>
          </cell>
          <cell r="O1355" t="str">
            <v/>
          </cell>
        </row>
        <row r="1356">
          <cell r="A1356" t="str">
            <v>FRN0.75C1S-7J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1</v>
          </cell>
          <cell r="N1356">
            <v>0</v>
          </cell>
          <cell r="O1356" t="str">
            <v/>
          </cell>
        </row>
        <row r="1357">
          <cell r="A1357" t="str">
            <v>FRN1.5C1S-4J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1</v>
          </cell>
          <cell r="N1357">
            <v>0</v>
          </cell>
          <cell r="O1357" t="str">
            <v/>
          </cell>
        </row>
        <row r="1358">
          <cell r="A1358" t="str">
            <v>FRN3.7C1S-4J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O1358" t="str">
            <v/>
          </cell>
        </row>
        <row r="1359">
          <cell r="A1359" t="str">
            <v>FRN0.1E1S-7J</v>
          </cell>
          <cell r="B1359">
            <v>0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6</v>
          </cell>
          <cell r="N1359">
            <v>0</v>
          </cell>
          <cell r="O1359" t="str">
            <v/>
          </cell>
        </row>
        <row r="1360">
          <cell r="A1360" t="str">
            <v>FRN0.4E1S-7J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3</v>
          </cell>
          <cell r="N1360">
            <v>277.2</v>
          </cell>
          <cell r="O1360" t="str">
            <v/>
          </cell>
        </row>
        <row r="1361">
          <cell r="A1361" t="str">
            <v>FRN0.75E1S-4Z (ROM E1S10416)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1</v>
          </cell>
          <cell r="N1361">
            <v>126.81</v>
          </cell>
          <cell r="O1361" t="str">
            <v/>
          </cell>
        </row>
        <row r="1362">
          <cell r="A1362" t="str">
            <v>FRN0.75E1S-7J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</v>
          </cell>
          <cell r="N1362">
            <v>98.5</v>
          </cell>
          <cell r="O1362" t="str">
            <v/>
          </cell>
        </row>
        <row r="1363">
          <cell r="A1363" t="str">
            <v>FRN1.5E1E-4PD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80</v>
          </cell>
          <cell r="N1363">
            <v>14223.2</v>
          </cell>
          <cell r="O1363" t="str">
            <v/>
          </cell>
        </row>
        <row r="1364">
          <cell r="A1364" t="str">
            <v>FRN4.0E1E-2LM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 t="str">
            <v/>
          </cell>
        </row>
        <row r="1365">
          <cell r="A1365" t="str">
            <v>FRN0.75E1S-7PM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 t="str">
            <v/>
          </cell>
        </row>
        <row r="1366">
          <cell r="A1366" t="str">
            <v>FRN0.75E1S-7Z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1</v>
          </cell>
          <cell r="N1366">
            <v>95.76</v>
          </cell>
          <cell r="O1366" t="str">
            <v/>
          </cell>
        </row>
        <row r="1367">
          <cell r="A1367" t="str">
            <v>FRN1.5E1S-4J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 t="str">
            <v/>
          </cell>
        </row>
        <row r="1368">
          <cell r="A1368" t="str">
            <v>FRN1.5E1S-4Z (ROM E1S10416)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1</v>
          </cell>
          <cell r="N1368">
            <v>151.38</v>
          </cell>
          <cell r="O1368" t="str">
            <v/>
          </cell>
        </row>
        <row r="1369">
          <cell r="A1369" t="str">
            <v>FRN11E1S-4C</v>
          </cell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15</v>
          </cell>
          <cell r="N1369">
            <v>6913.3094999999994</v>
          </cell>
          <cell r="O1369" t="str">
            <v/>
          </cell>
        </row>
        <row r="1370">
          <cell r="A1370" t="str">
            <v>FRN15E1S-4J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1</v>
          </cell>
          <cell r="N1370">
            <v>0</v>
          </cell>
          <cell r="O1370" t="str">
            <v/>
          </cell>
        </row>
        <row r="1371">
          <cell r="A1371" t="str">
            <v>FRN2.2E1S-4HL</v>
          </cell>
          <cell r="B1371">
            <v>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2</v>
          </cell>
          <cell r="N1371">
            <v>446</v>
          </cell>
          <cell r="O1371" t="str">
            <v/>
          </cell>
        </row>
        <row r="1372">
          <cell r="A1372" t="str">
            <v>FRN2.2E1S-4Z</v>
          </cell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202.9</v>
          </cell>
          <cell r="O1372" t="str">
            <v/>
          </cell>
        </row>
        <row r="1373">
          <cell r="A1373" t="str">
            <v>FRN4.0E1S-4E-Z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1</v>
          </cell>
          <cell r="N1373">
            <v>254.1</v>
          </cell>
          <cell r="O1373" t="str">
            <v/>
          </cell>
        </row>
        <row r="1374">
          <cell r="A1374" t="str">
            <v>FRN4.0E1S-4HL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2</v>
          </cell>
          <cell r="N1374">
            <v>550</v>
          </cell>
          <cell r="O1374" t="str">
            <v/>
          </cell>
        </row>
        <row r="1375">
          <cell r="A1375" t="str">
            <v>FRN4.0E1S-4Z (ROM E1S10416)</v>
          </cell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1</v>
          </cell>
          <cell r="N1375">
            <v>228.6</v>
          </cell>
          <cell r="O1375" t="str">
            <v/>
          </cell>
        </row>
        <row r="1376">
          <cell r="A1376" t="str">
            <v>FRN7.5E1S-4HL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2</v>
          </cell>
          <cell r="N1376">
            <v>700</v>
          </cell>
          <cell r="O1376" t="str">
            <v/>
          </cell>
        </row>
        <row r="1377">
          <cell r="A1377" t="str">
            <v>FRN7.5E1S-4HLE</v>
          </cell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3</v>
          </cell>
          <cell r="N1377">
            <v>1050</v>
          </cell>
          <cell r="O1377" t="str">
            <v/>
          </cell>
        </row>
        <row r="1378">
          <cell r="A1378" t="str">
            <v>FRN7.5E1S-4J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2</v>
          </cell>
          <cell r="N1378">
            <v>663</v>
          </cell>
          <cell r="O1378" t="str">
            <v/>
          </cell>
        </row>
        <row r="1379">
          <cell r="A1379" t="str">
            <v>BRLE-15/4500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18</v>
          </cell>
          <cell r="N1379">
            <v>1254.5999999999999</v>
          </cell>
          <cell r="O1379" t="str">
            <v/>
          </cell>
        </row>
        <row r="1380">
          <cell r="A1380" t="str">
            <v>BRLE-150/3600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2</v>
          </cell>
          <cell r="N1380">
            <v>139.4</v>
          </cell>
          <cell r="O1380" t="str">
            <v/>
          </cell>
        </row>
        <row r="1381">
          <cell r="A1381" t="str">
            <v>BRLE-27/1800</v>
          </cell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12</v>
          </cell>
          <cell r="N1381">
            <v>578.88</v>
          </cell>
          <cell r="O1381" t="str">
            <v/>
          </cell>
        </row>
        <row r="1382">
          <cell r="A1382" t="str">
            <v>BRLE-40/3000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19</v>
          </cell>
          <cell r="N1382">
            <v>1350.71</v>
          </cell>
          <cell r="O1382" t="str">
            <v/>
          </cell>
        </row>
        <row r="1383">
          <cell r="A1383" t="str">
            <v>BRLE-60/1000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6</v>
          </cell>
          <cell r="N1383">
            <v>192.9</v>
          </cell>
          <cell r="O1383" t="str">
            <v/>
          </cell>
        </row>
        <row r="1384">
          <cell r="A1384" t="str">
            <v>BRLE-80/600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38</v>
          </cell>
          <cell r="N1384">
            <v>1034.74</v>
          </cell>
          <cell r="O1384" t="str">
            <v/>
          </cell>
        </row>
        <row r="1385">
          <cell r="A1385" t="str">
            <v>CNW811/36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1</v>
          </cell>
          <cell r="N1385">
            <v>55.91</v>
          </cell>
          <cell r="O1385" t="str">
            <v/>
          </cell>
        </row>
        <row r="1386">
          <cell r="A1386" t="str">
            <v>CNW957.21/110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1</v>
          </cell>
          <cell r="N1386">
            <v>1191.8399999999999</v>
          </cell>
          <cell r="O1386" t="str">
            <v/>
          </cell>
        </row>
        <row r="1387">
          <cell r="A1387" t="str">
            <v>CNW957.21/209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1518.88</v>
          </cell>
          <cell r="O1387" t="str">
            <v/>
          </cell>
        </row>
        <row r="1388">
          <cell r="A1388" t="str">
            <v>EFL-0.4G9-4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71</v>
          </cell>
          <cell r="N1388">
            <v>2176.8173999999999</v>
          </cell>
          <cell r="O1388" t="str">
            <v/>
          </cell>
        </row>
        <row r="1389">
          <cell r="A1389" t="str">
            <v>EFL-0.75C11-7</v>
          </cell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89</v>
          </cell>
          <cell r="N1389">
            <v>2137.0857999999998</v>
          </cell>
          <cell r="O1389" t="str">
            <v/>
          </cell>
        </row>
        <row r="1390">
          <cell r="A1390" t="str">
            <v>EFL-0.75C9-7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206</v>
          </cell>
          <cell r="N1390">
            <v>2258.9548</v>
          </cell>
          <cell r="O1390" t="str">
            <v/>
          </cell>
        </row>
        <row r="1391">
          <cell r="A1391" t="str">
            <v>EFL-1.5C11-7</v>
          </cell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4</v>
          </cell>
          <cell r="N1391">
            <v>55.442</v>
          </cell>
          <cell r="O1391" t="str">
            <v/>
          </cell>
        </row>
        <row r="1392">
          <cell r="A1392" t="str">
            <v>EFL-1.5C9-7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1</v>
          </cell>
          <cell r="N1392">
            <v>19.2</v>
          </cell>
          <cell r="O1392" t="str">
            <v/>
          </cell>
        </row>
        <row r="1393">
          <cell r="A1393" t="str">
            <v>EFL-1.5G9-4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10</v>
          </cell>
          <cell r="N1393">
            <v>391.7</v>
          </cell>
          <cell r="O1393" t="str">
            <v/>
          </cell>
        </row>
        <row r="1394">
          <cell r="A1394" t="str">
            <v>BHF5B0416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1</v>
          </cell>
          <cell r="N1394">
            <v>10</v>
          </cell>
          <cell r="O1394" t="str">
            <v/>
          </cell>
        </row>
        <row r="1395">
          <cell r="A1395" t="str">
            <v>BRLE-130/600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83</v>
          </cell>
          <cell r="N1395">
            <v>2260.09</v>
          </cell>
          <cell r="O1395" t="str">
            <v/>
          </cell>
        </row>
        <row r="1396">
          <cell r="A1396" t="str">
            <v>BRLE-27/3000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17</v>
          </cell>
          <cell r="N1396">
            <v>1235.9000000000001</v>
          </cell>
          <cell r="O1396" t="str">
            <v/>
          </cell>
        </row>
        <row r="1397">
          <cell r="A1397" t="str">
            <v>BRLE-40/1500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9</v>
          </cell>
          <cell r="N1397">
            <v>425.77290000000005</v>
          </cell>
          <cell r="O1397" t="str">
            <v/>
          </cell>
        </row>
        <row r="1398">
          <cell r="A1398" t="str">
            <v>BRLE-40/200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1</v>
          </cell>
          <cell r="N1398">
            <v>14.278600000000001</v>
          </cell>
          <cell r="O1398" t="str">
            <v/>
          </cell>
        </row>
        <row r="1399">
          <cell r="A1399" t="str">
            <v>BWD500072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36</v>
          </cell>
          <cell r="N1399">
            <v>822.96</v>
          </cell>
          <cell r="O1399" t="str">
            <v/>
          </cell>
        </row>
        <row r="1400">
          <cell r="A1400" t="str">
            <v>BWD500160TS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1</v>
          </cell>
          <cell r="N1400">
            <v>26.49</v>
          </cell>
          <cell r="O1400" t="str">
            <v/>
          </cell>
        </row>
        <row r="1401">
          <cell r="A1401" t="str">
            <v>CAB WSC-D26P03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5</v>
          </cell>
          <cell r="N1401">
            <v>154.94999999999999</v>
          </cell>
          <cell r="O1401" t="str">
            <v/>
          </cell>
        </row>
        <row r="1402">
          <cell r="A1402" t="str">
            <v>EFL-0.2C11-7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28</v>
          </cell>
          <cell r="N1402">
            <v>293.56039999999996</v>
          </cell>
          <cell r="O1402" t="str">
            <v/>
          </cell>
        </row>
        <row r="1403">
          <cell r="A1403" t="str">
            <v>EFL-0.2C9-7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248</v>
          </cell>
          <cell r="N1403">
            <v>3106.82</v>
          </cell>
          <cell r="O1403" t="str">
            <v/>
          </cell>
        </row>
        <row r="1404">
          <cell r="A1404" t="str">
            <v>EFL-0.2E9-7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21</v>
          </cell>
          <cell r="N1404">
            <v>216.3</v>
          </cell>
          <cell r="O1404" t="str">
            <v/>
          </cell>
        </row>
        <row r="1405">
          <cell r="A1405" t="str">
            <v>EFL-0.75E9-7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3</v>
          </cell>
          <cell r="N1405">
            <v>70.80510000000001</v>
          </cell>
          <cell r="O1405" t="str">
            <v/>
          </cell>
        </row>
        <row r="1406">
          <cell r="A1406" t="str">
            <v>EFL-0.75G11-4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86</v>
          </cell>
          <cell r="N1406">
            <v>2131.6475999999998</v>
          </cell>
          <cell r="O1406" t="str">
            <v/>
          </cell>
        </row>
        <row r="1407">
          <cell r="A1407" t="str">
            <v>EFL-0.75G11S-4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</v>
          </cell>
          <cell r="N1407">
            <v>24.7</v>
          </cell>
          <cell r="O1407" t="str">
            <v/>
          </cell>
        </row>
        <row r="1408">
          <cell r="A1408" t="str">
            <v>EFL-15G11-4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42</v>
          </cell>
          <cell r="N1408">
            <v>1965.6042</v>
          </cell>
          <cell r="O1408" t="str">
            <v/>
          </cell>
        </row>
        <row r="1409">
          <cell r="A1409" t="str">
            <v>EFL-15G9-4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5</v>
          </cell>
          <cell r="N1409">
            <v>307.7</v>
          </cell>
          <cell r="O1409" t="str">
            <v/>
          </cell>
        </row>
        <row r="1410">
          <cell r="A1410" t="str">
            <v>EFL-15SP-2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2</v>
          </cell>
          <cell r="N1410">
            <v>330.02499999999998</v>
          </cell>
          <cell r="O1410" t="str">
            <v/>
          </cell>
        </row>
        <row r="1411">
          <cell r="A1411" t="str">
            <v>EFL-2.2E11-4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79</v>
          </cell>
          <cell r="N1411">
            <v>2661.1702999999998</v>
          </cell>
          <cell r="O1411" t="str">
            <v/>
          </cell>
        </row>
        <row r="1412">
          <cell r="A1412" t="str">
            <v>EFL-2.2E11-7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157</v>
          </cell>
          <cell r="N1412">
            <v>4667.4372999999996</v>
          </cell>
          <cell r="O1412" t="str">
            <v/>
          </cell>
        </row>
        <row r="1413">
          <cell r="A1413" t="str">
            <v>EFL-2.2E11-7LL</v>
          </cell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1</v>
          </cell>
          <cell r="N1413">
            <v>21.5</v>
          </cell>
          <cell r="O1413" t="str">
            <v/>
          </cell>
        </row>
        <row r="1414">
          <cell r="A1414" t="str">
            <v>EFL-4.0E11-4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58</v>
          </cell>
          <cell r="N1414">
            <v>1980.9146000000001</v>
          </cell>
          <cell r="O1414" t="str">
            <v/>
          </cell>
        </row>
        <row r="1415">
          <cell r="A1415" t="str">
            <v>EFL-4.0G11-4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4</v>
          </cell>
          <cell r="N1415">
            <v>106</v>
          </cell>
          <cell r="O1415" t="str">
            <v/>
          </cell>
        </row>
        <row r="1416">
          <cell r="A1416" t="str">
            <v>EFL-4.0G9-4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11</v>
          </cell>
          <cell r="N1416">
            <v>460.35</v>
          </cell>
          <cell r="O1416" t="str">
            <v/>
          </cell>
        </row>
        <row r="1417">
          <cell r="A1417" t="str">
            <v>ES-CV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175</v>
          </cell>
          <cell r="N1417">
            <v>679.07</v>
          </cell>
          <cell r="O1417" t="str">
            <v/>
          </cell>
        </row>
        <row r="1418">
          <cell r="A1418" t="str">
            <v>FSQ3132804-28</v>
          </cell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1</v>
          </cell>
          <cell r="N1418">
            <v>607.41999999999996</v>
          </cell>
          <cell r="O1418" t="str">
            <v/>
          </cell>
        </row>
        <row r="1419">
          <cell r="A1419" t="str">
            <v>GWH 240-40X20 160OHM/100W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110</v>
          </cell>
          <cell r="N1419">
            <v>1375</v>
          </cell>
          <cell r="O1419" t="str">
            <v/>
          </cell>
        </row>
        <row r="1420">
          <cell r="A1420" t="str">
            <v>RF3044-F1S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1</v>
          </cell>
          <cell r="N1420">
            <v>55</v>
          </cell>
          <cell r="O1420" t="str">
            <v/>
          </cell>
        </row>
        <row r="1421">
          <cell r="A1421" t="str">
            <v>RF3100-F11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16</v>
          </cell>
          <cell r="N1421">
            <v>2290.56</v>
          </cell>
          <cell r="O1421" t="str">
            <v/>
          </cell>
        </row>
        <row r="1422">
          <cell r="A1422" t="str">
            <v>RF3180-F11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9</v>
          </cell>
          <cell r="N1422">
            <v>1381.5693000000001</v>
          </cell>
          <cell r="O1422" t="str">
            <v/>
          </cell>
        </row>
        <row r="1423">
          <cell r="A1423" t="str">
            <v>RFE-0.75X2-7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28</v>
          </cell>
          <cell r="N1423">
            <v>866.12959999999998</v>
          </cell>
          <cell r="O1423" t="str">
            <v/>
          </cell>
        </row>
        <row r="1424">
          <cell r="A1424" t="str">
            <v>RFH 400 100R J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123</v>
          </cell>
          <cell r="N1424">
            <v>1906.5</v>
          </cell>
          <cell r="O1424" t="str">
            <v/>
          </cell>
        </row>
        <row r="1425">
          <cell r="A1425" t="str">
            <v>RFH 400 130R J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43</v>
          </cell>
          <cell r="N1425">
            <v>666.5</v>
          </cell>
          <cell r="O1425" t="str">
            <v/>
          </cell>
        </row>
        <row r="1426">
          <cell r="A1426" t="str">
            <v>RS3550-IDF MK2</v>
          </cell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1</v>
          </cell>
          <cell r="N1426">
            <v>981.68060000000003</v>
          </cell>
          <cell r="O1426" t="str">
            <v/>
          </cell>
        </row>
        <row r="1427">
          <cell r="A1427" t="str">
            <v>LMIS-PLG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100</v>
          </cell>
          <cell r="N1427">
            <v>255</v>
          </cell>
          <cell r="O1427" t="str">
            <v/>
          </cell>
        </row>
        <row r="1428">
          <cell r="A1428" t="str">
            <v>OPC-G1-AIO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73</v>
          </cell>
          <cell r="N1428">
            <v>3255.07</v>
          </cell>
          <cell r="O1428" t="str">
            <v/>
          </cell>
        </row>
        <row r="1429">
          <cell r="A1429" t="str">
            <v>OPC-G1-PDP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11</v>
          </cell>
          <cell r="I1429">
            <v>0</v>
          </cell>
          <cell r="J1429">
            <v>11</v>
          </cell>
          <cell r="K1429">
            <v>0</v>
          </cell>
          <cell r="L1429">
            <v>11</v>
          </cell>
          <cell r="M1429">
            <v>84</v>
          </cell>
          <cell r="N1429">
            <v>8133.2411999999995</v>
          </cell>
          <cell r="O1429" t="str">
            <v/>
          </cell>
        </row>
        <row r="1430">
          <cell r="A1430" t="str">
            <v>OPC-G1-PG</v>
          </cell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105</v>
          </cell>
          <cell r="N1430">
            <v>4193.9309999999996</v>
          </cell>
          <cell r="O1430" t="str">
            <v/>
          </cell>
        </row>
        <row r="1431">
          <cell r="A1431" t="str">
            <v>OPC-G1-PG2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72</v>
          </cell>
          <cell r="N1431">
            <v>3088.5624000000003</v>
          </cell>
          <cell r="O1431" t="str">
            <v/>
          </cell>
        </row>
        <row r="1432">
          <cell r="A1432" t="str">
            <v>E1-CAS-7.5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 t="str">
            <v/>
          </cell>
        </row>
        <row r="1433">
          <cell r="A1433" t="str">
            <v>HF479442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2</v>
          </cell>
          <cell r="N1433">
            <v>32.386600000000001</v>
          </cell>
          <cell r="O1433" t="str">
            <v/>
          </cell>
        </row>
        <row r="1434">
          <cell r="A1434" t="str">
            <v>LM1S-CPCB-4-11-E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5</v>
          </cell>
          <cell r="N1434">
            <v>471.55</v>
          </cell>
          <cell r="O1434" t="str">
            <v/>
          </cell>
        </row>
        <row r="1435">
          <cell r="A1435" t="str">
            <v>EFL-2.2E9-7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263</v>
          </cell>
          <cell r="N1435">
            <v>3635.9486999999999</v>
          </cell>
          <cell r="O1435" t="str">
            <v/>
          </cell>
        </row>
        <row r="1436">
          <cell r="A1436" t="str">
            <v>EFL-22G11-4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30</v>
          </cell>
          <cell r="N1436">
            <v>1867.896</v>
          </cell>
          <cell r="O1436" t="str">
            <v/>
          </cell>
        </row>
        <row r="1437">
          <cell r="A1437" t="str">
            <v>EFL-3.7SP-2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1</v>
          </cell>
          <cell r="N1437">
            <v>0</v>
          </cell>
          <cell r="O1437" t="str">
            <v/>
          </cell>
        </row>
        <row r="1438">
          <cell r="A1438" t="str">
            <v>EFL-7.5E11-4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2</v>
          </cell>
          <cell r="N1438">
            <v>95.219399999999993</v>
          </cell>
          <cell r="O1438" t="str">
            <v/>
          </cell>
        </row>
        <row r="1439">
          <cell r="A1439" t="str">
            <v>EFL-7.5G11-4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4</v>
          </cell>
          <cell r="N1439">
            <v>144.80000000000001</v>
          </cell>
          <cell r="O1439" t="str">
            <v/>
          </cell>
        </row>
        <row r="1440">
          <cell r="A1440" t="str">
            <v>EFL-7.5G9-4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1</v>
          </cell>
          <cell r="N1440">
            <v>46.542700000000004</v>
          </cell>
          <cell r="O1440" t="str">
            <v/>
          </cell>
        </row>
        <row r="1441">
          <cell r="A1441" t="str">
            <v>GWH 240-40X20 4OHM/100W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90</v>
          </cell>
          <cell r="N1441">
            <v>1134</v>
          </cell>
          <cell r="O1441" t="str">
            <v/>
          </cell>
        </row>
        <row r="1442">
          <cell r="A1442" t="str">
            <v>RF3018-F1S</v>
          </cell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1</v>
          </cell>
          <cell r="N1442">
            <v>26</v>
          </cell>
          <cell r="O1442" t="str">
            <v/>
          </cell>
        </row>
        <row r="1443">
          <cell r="A1443" t="str">
            <v>RF3024-F1S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1</v>
          </cell>
          <cell r="N1443">
            <v>35</v>
          </cell>
          <cell r="O1443" t="str">
            <v/>
          </cell>
        </row>
        <row r="1444">
          <cell r="A1444" t="str">
            <v>RF3280-F11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16</v>
          </cell>
          <cell r="N1444">
            <v>4253.92</v>
          </cell>
          <cell r="O1444" t="str">
            <v/>
          </cell>
        </row>
        <row r="1445">
          <cell r="A1445" t="str">
            <v>RF3400-F11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3</v>
          </cell>
          <cell r="N1445">
            <v>1288.47</v>
          </cell>
          <cell r="O1445" t="str">
            <v/>
          </cell>
        </row>
        <row r="1446">
          <cell r="A1446" t="str">
            <v>RF3880-F11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7</v>
          </cell>
          <cell r="N1446">
            <v>3532.2336</v>
          </cell>
          <cell r="O1446" t="str">
            <v/>
          </cell>
        </row>
        <row r="1447">
          <cell r="A1447" t="str">
            <v>RFMTX 400 47R J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 t="str">
            <v/>
          </cell>
        </row>
        <row r="1448">
          <cell r="A1448" t="str">
            <v>RS3020-IDF MK2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1</v>
          </cell>
          <cell r="N1448">
            <v>86.919600000000003</v>
          </cell>
          <cell r="O1448" t="str">
            <v/>
          </cell>
        </row>
        <row r="1449">
          <cell r="A1449" t="str">
            <v>RS3150-IDF MK2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3</v>
          </cell>
          <cell r="N1449">
            <v>0</v>
          </cell>
          <cell r="O1449" t="str">
            <v/>
          </cell>
        </row>
        <row r="1450">
          <cell r="A1450" t="str">
            <v>OPC-G1-DEV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90</v>
          </cell>
          <cell r="N1450">
            <v>6345</v>
          </cell>
          <cell r="O1450" t="str">
            <v/>
          </cell>
        </row>
        <row r="1451">
          <cell r="A1451" t="str">
            <v>OPC-G1-DI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81</v>
          </cell>
          <cell r="N1451">
            <v>2997</v>
          </cell>
          <cell r="O1451" t="str">
            <v/>
          </cell>
        </row>
        <row r="1452">
          <cell r="A1452" t="str">
            <v>OPC-G1-DO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84</v>
          </cell>
          <cell r="N1452">
            <v>3108</v>
          </cell>
          <cell r="O1452" t="str">
            <v/>
          </cell>
        </row>
        <row r="1453">
          <cell r="A1453" t="str">
            <v>OPC-G1-RY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27</v>
          </cell>
          <cell r="N1453">
            <v>2079</v>
          </cell>
          <cell r="O1453" t="str">
            <v/>
          </cell>
        </row>
        <row r="1454">
          <cell r="A1454" t="str">
            <v>P40G1-22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2</v>
          </cell>
          <cell r="N1454">
            <v>55.8</v>
          </cell>
          <cell r="O1454" t="str">
            <v/>
          </cell>
        </row>
        <row r="1455">
          <cell r="A1455" t="str">
            <v>DEMO CASE FOR MEGA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4</v>
          </cell>
          <cell r="N1455">
            <v>0</v>
          </cell>
          <cell r="O1455" t="str">
            <v/>
          </cell>
        </row>
        <row r="1456">
          <cell r="A1456" t="str">
            <v>LM1S-FAN4-30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4</v>
          </cell>
          <cell r="N1456">
            <v>68.599999999999994</v>
          </cell>
          <cell r="O1456" t="str">
            <v/>
          </cell>
        </row>
        <row r="1457">
          <cell r="A1457" t="str">
            <v>2MBI450U4E-120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18</v>
          </cell>
          <cell r="N1457">
            <v>2311.7399999999998</v>
          </cell>
          <cell r="O1457" t="str">
            <v/>
          </cell>
        </row>
        <row r="1458">
          <cell r="A1458" t="str">
            <v>6.9URD32TTF550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2</v>
          </cell>
          <cell r="N1458">
            <v>143.13999999999999</v>
          </cell>
          <cell r="O1458" t="str">
            <v/>
          </cell>
        </row>
        <row r="1459">
          <cell r="A1459" t="str">
            <v>6.9URD32TTF800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2</v>
          </cell>
          <cell r="N1459">
            <v>158.82</v>
          </cell>
          <cell r="O1459" t="str">
            <v/>
          </cell>
        </row>
        <row r="1460">
          <cell r="A1460" t="str">
            <v>6MBI225U-120-03 (ROHS)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2</v>
          </cell>
          <cell r="N1460">
            <v>450.98</v>
          </cell>
          <cell r="O1460" t="str">
            <v/>
          </cell>
        </row>
        <row r="1461">
          <cell r="A1461" t="str">
            <v>6MBI300UE-120-03 (ROHS)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2</v>
          </cell>
          <cell r="N1461">
            <v>619.6</v>
          </cell>
          <cell r="O1461" t="str">
            <v/>
          </cell>
        </row>
        <row r="1462">
          <cell r="A1462" t="str">
            <v>6MBP100RSA120-50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3</v>
          </cell>
          <cell r="N1462">
            <v>532.35</v>
          </cell>
          <cell r="O1462" t="str">
            <v/>
          </cell>
        </row>
        <row r="1463">
          <cell r="A1463" t="str">
            <v>6MBP150RSA120-50</v>
          </cell>
          <cell r="B1463">
            <v>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2</v>
          </cell>
          <cell r="N1463">
            <v>443.14</v>
          </cell>
          <cell r="O1463" t="str">
            <v/>
          </cell>
        </row>
        <row r="1464">
          <cell r="A1464" t="str">
            <v>8.5URD73TTF1400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2</v>
          </cell>
          <cell r="N1464">
            <v>280.39999999999998</v>
          </cell>
          <cell r="O1464" t="str">
            <v/>
          </cell>
        </row>
        <row r="1465">
          <cell r="A1465" t="str">
            <v>EP4514 C2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3</v>
          </cell>
          <cell r="N1465">
            <v>358.83</v>
          </cell>
          <cell r="O1465" t="str">
            <v/>
          </cell>
        </row>
        <row r="1466">
          <cell r="A1466" t="str">
            <v>EP4514 C3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2</v>
          </cell>
          <cell r="N1466">
            <v>239.22</v>
          </cell>
          <cell r="O1466" t="str">
            <v/>
          </cell>
        </row>
        <row r="1467">
          <cell r="A1467" t="str">
            <v>EP4516 C3</v>
          </cell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2</v>
          </cell>
          <cell r="N1467">
            <v>233.34</v>
          </cell>
          <cell r="O1467" t="str">
            <v/>
          </cell>
        </row>
        <row r="1468">
          <cell r="A1468" t="str">
            <v>EP4609 C2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2</v>
          </cell>
          <cell r="N1468">
            <v>358.82</v>
          </cell>
          <cell r="O1468" t="str">
            <v/>
          </cell>
        </row>
        <row r="1469">
          <cell r="A1469" t="str">
            <v>EP4609 C5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2</v>
          </cell>
          <cell r="N1469">
            <v>352.94</v>
          </cell>
          <cell r="O1469" t="str">
            <v/>
          </cell>
        </row>
        <row r="1470">
          <cell r="A1470" t="str">
            <v>EP4640 C1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2</v>
          </cell>
          <cell r="N1470">
            <v>315.68</v>
          </cell>
          <cell r="O1470" t="str">
            <v/>
          </cell>
        </row>
        <row r="1471">
          <cell r="A1471" t="str">
            <v>HF5G2820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2</v>
          </cell>
          <cell r="N1471">
            <v>558.82000000000005</v>
          </cell>
          <cell r="O1471" t="str">
            <v/>
          </cell>
        </row>
        <row r="1472">
          <cell r="A1472" t="str">
            <v>MMF-08D24ES-RMB (ROHS)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4</v>
          </cell>
          <cell r="N1472">
            <v>34.92</v>
          </cell>
          <cell r="O1472" t="str">
            <v/>
          </cell>
        </row>
        <row r="1473">
          <cell r="A1473" t="str">
            <v>MMF-12D24DS-RNC (ROHS)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6</v>
          </cell>
          <cell r="N1473">
            <v>94.14</v>
          </cell>
          <cell r="O1473" t="str">
            <v/>
          </cell>
        </row>
        <row r="1474">
          <cell r="A1474" t="str">
            <v>SC-N3 Z426 (ROHS)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4</v>
          </cell>
          <cell r="N1474">
            <v>211.76</v>
          </cell>
          <cell r="O1474" t="str">
            <v/>
          </cell>
        </row>
        <row r="1475">
          <cell r="A1475" t="str">
            <v>SC-N7 200V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4</v>
          </cell>
          <cell r="N1475">
            <v>709.8</v>
          </cell>
          <cell r="O1475" t="str">
            <v/>
          </cell>
        </row>
        <row r="1476">
          <cell r="A1476" t="str">
            <v>SC-N8 200V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4</v>
          </cell>
          <cell r="N1476">
            <v>756.88</v>
          </cell>
          <cell r="O1476" t="str">
            <v/>
          </cell>
        </row>
        <row r="1477">
          <cell r="A1477" t="str">
            <v>DBE11-2C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2</v>
          </cell>
          <cell r="N1477">
            <v>105.92</v>
          </cell>
          <cell r="O1477" t="str">
            <v/>
          </cell>
        </row>
        <row r="1478">
          <cell r="A1478" t="str">
            <v>DBE11-4C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5</v>
          </cell>
          <cell r="N1478">
            <v>214.1</v>
          </cell>
          <cell r="O1478" t="str">
            <v/>
          </cell>
        </row>
        <row r="1479">
          <cell r="A1479" t="str">
            <v>DBE15-2C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2</v>
          </cell>
          <cell r="N1479">
            <v>119.34</v>
          </cell>
          <cell r="O1479" t="str">
            <v/>
          </cell>
        </row>
        <row r="1480">
          <cell r="A1480" t="str">
            <v>DBE3.7-2C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2</v>
          </cell>
          <cell r="N1480">
            <v>75.239999999999995</v>
          </cell>
          <cell r="O1480" t="str">
            <v/>
          </cell>
        </row>
        <row r="1481">
          <cell r="A1481" t="str">
            <v>DBE30-4C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7</v>
          </cell>
          <cell r="N1481">
            <v>582.33000000000004</v>
          </cell>
          <cell r="O1481" t="str">
            <v/>
          </cell>
        </row>
        <row r="1482">
          <cell r="A1482" t="str">
            <v>DBE5.5-2C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2</v>
          </cell>
          <cell r="N1482">
            <v>75.239999999999995</v>
          </cell>
          <cell r="O1482" t="str">
            <v/>
          </cell>
        </row>
        <row r="1483">
          <cell r="A1483" t="str">
            <v>6MBI300UE-120-04 (ROHS)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4</v>
          </cell>
          <cell r="N1483">
            <v>1286.28</v>
          </cell>
          <cell r="O1483" t="str">
            <v/>
          </cell>
        </row>
        <row r="1484">
          <cell r="A1484" t="str">
            <v>6MBI450UE-120-03 (ROHS)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2</v>
          </cell>
          <cell r="N1484">
            <v>811.76</v>
          </cell>
          <cell r="O1484" t="str">
            <v/>
          </cell>
        </row>
        <row r="1485">
          <cell r="A1485" t="str">
            <v>6MBI450UE-120-04 (ROHS)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4</v>
          </cell>
          <cell r="N1485">
            <v>1682.36</v>
          </cell>
          <cell r="O1485" t="str">
            <v/>
          </cell>
        </row>
        <row r="1486">
          <cell r="A1486" t="str">
            <v>9.5URD273TTF2200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6</v>
          </cell>
          <cell r="N1486">
            <v>1747.08</v>
          </cell>
          <cell r="O1486" t="str">
            <v/>
          </cell>
        </row>
        <row r="1487">
          <cell r="A1487" t="str">
            <v>DD100KB-160S (ROHS)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15</v>
          </cell>
          <cell r="N1487">
            <v>220.65</v>
          </cell>
          <cell r="O1487" t="str">
            <v/>
          </cell>
        </row>
        <row r="1488">
          <cell r="A1488" t="str">
            <v>DD60KB-160S (ROHS)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6</v>
          </cell>
          <cell r="N1488">
            <v>82.38</v>
          </cell>
          <cell r="O1488" t="str">
            <v/>
          </cell>
        </row>
        <row r="1489">
          <cell r="A1489" t="str">
            <v>EP4516 C4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2</v>
          </cell>
          <cell r="N1489">
            <v>233.34</v>
          </cell>
          <cell r="O1489" t="str">
            <v/>
          </cell>
        </row>
        <row r="1490">
          <cell r="A1490" t="str">
            <v>EP4516 C5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2</v>
          </cell>
          <cell r="N1490">
            <v>233.34</v>
          </cell>
          <cell r="O1490" t="str">
            <v/>
          </cell>
        </row>
        <row r="1491">
          <cell r="A1491" t="str">
            <v>EP4563 C2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1</v>
          </cell>
          <cell r="N1491">
            <v>11.76</v>
          </cell>
          <cell r="O1491" t="str">
            <v/>
          </cell>
        </row>
        <row r="1492">
          <cell r="A1492" t="str">
            <v>EP4640 C2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2</v>
          </cell>
          <cell r="N1492">
            <v>315.68</v>
          </cell>
          <cell r="O1492" t="str">
            <v/>
          </cell>
        </row>
        <row r="1493">
          <cell r="A1493" t="str">
            <v>EP4705 C4-Z2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2</v>
          </cell>
          <cell r="N1493">
            <v>543.14</v>
          </cell>
          <cell r="O1493" t="str">
            <v/>
          </cell>
        </row>
        <row r="1494">
          <cell r="A1494" t="str">
            <v>EP4705 C5-Z2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2</v>
          </cell>
          <cell r="N1494">
            <v>309.8</v>
          </cell>
          <cell r="O1494" t="str">
            <v/>
          </cell>
        </row>
        <row r="1495">
          <cell r="A1495" t="str">
            <v>SA537660-01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1</v>
          </cell>
          <cell r="N1495">
            <v>1.57</v>
          </cell>
          <cell r="O1495" t="str">
            <v/>
          </cell>
        </row>
        <row r="1496">
          <cell r="A1496" t="str">
            <v>SC-4-1 Z426 (ROHS)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4</v>
          </cell>
          <cell r="N1496">
            <v>62.76</v>
          </cell>
          <cell r="O1496" t="str">
            <v/>
          </cell>
        </row>
        <row r="1497">
          <cell r="A1497" t="str">
            <v>SC-N2S Z426 (ROHS)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4</v>
          </cell>
          <cell r="N1497">
            <v>141.16</v>
          </cell>
          <cell r="O1497" t="str">
            <v/>
          </cell>
        </row>
        <row r="1498">
          <cell r="A1498" t="str">
            <v>THB1-UHS4556M-115 WITH SENSOR (ROHS)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2</v>
          </cell>
          <cell r="N1498">
            <v>139.22</v>
          </cell>
          <cell r="O1498" t="str">
            <v/>
          </cell>
        </row>
        <row r="1499">
          <cell r="A1499" t="str">
            <v>DBE0.75-2C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2</v>
          </cell>
          <cell r="N1499">
            <v>44.22</v>
          </cell>
          <cell r="O1499" t="str">
            <v/>
          </cell>
        </row>
        <row r="1500">
          <cell r="A1500" t="str">
            <v>DBE0.75-4C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5</v>
          </cell>
          <cell r="N1500">
            <v>110.55</v>
          </cell>
          <cell r="O1500" t="str">
            <v/>
          </cell>
        </row>
        <row r="1501">
          <cell r="A1501" t="str">
            <v>DBE15-4C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5</v>
          </cell>
          <cell r="N1501">
            <v>227</v>
          </cell>
          <cell r="O1501" t="str">
            <v/>
          </cell>
        </row>
        <row r="1502">
          <cell r="A1502" t="str">
            <v>DBE2.2-4C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5</v>
          </cell>
          <cell r="N1502">
            <v>126.9</v>
          </cell>
          <cell r="O1502" t="str">
            <v/>
          </cell>
        </row>
        <row r="1503">
          <cell r="A1503" t="str">
            <v>DBE22-4C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12</v>
          </cell>
          <cell r="N1503">
            <v>880.86</v>
          </cell>
          <cell r="O1503" t="str">
            <v/>
          </cell>
        </row>
        <row r="1504">
          <cell r="A1504" t="str">
            <v>DBE5.5-4C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5</v>
          </cell>
          <cell r="N1504">
            <v>143.1</v>
          </cell>
          <cell r="O1504" t="str">
            <v/>
          </cell>
        </row>
        <row r="1505">
          <cell r="A1505" t="str">
            <v>DBE7.5-2C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1</v>
          </cell>
          <cell r="N1505">
            <v>42.01</v>
          </cell>
          <cell r="O1505" t="str">
            <v/>
          </cell>
        </row>
        <row r="1506">
          <cell r="A1506" t="str">
            <v>DBE7.5-4C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10</v>
          </cell>
          <cell r="N1506">
            <v>319.60000000000002</v>
          </cell>
          <cell r="O1506" t="str">
            <v/>
          </cell>
        </row>
        <row r="1507">
          <cell r="A1507" t="str">
            <v>GYG102C5-HB2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1</v>
          </cell>
          <cell r="N1507">
            <v>0</v>
          </cell>
          <cell r="O1507" t="str">
            <v/>
          </cell>
        </row>
        <row r="1508">
          <cell r="A1508" t="str">
            <v>GYG501C5-HB2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1</v>
          </cell>
          <cell r="N1508">
            <v>0</v>
          </cell>
          <cell r="O1508" t="str">
            <v/>
          </cell>
        </row>
        <row r="1509">
          <cell r="A1509" t="str">
            <v>RYT102C5-VV2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1</v>
          </cell>
          <cell r="N1509">
            <v>0</v>
          </cell>
          <cell r="O1509" t="str">
            <v/>
          </cell>
        </row>
        <row r="1510">
          <cell r="A1510" t="str">
            <v>TP-E1U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5</v>
          </cell>
          <cell r="I1510">
            <v>0</v>
          </cell>
          <cell r="J1510">
            <v>5</v>
          </cell>
          <cell r="K1510">
            <v>0</v>
          </cell>
          <cell r="L1510">
            <v>5</v>
          </cell>
          <cell r="M1510">
            <v>494</v>
          </cell>
          <cell r="N1510">
            <v>7912.2992000000004</v>
          </cell>
          <cell r="O1510" t="str">
            <v/>
          </cell>
        </row>
        <row r="1511">
          <cell r="A1511" t="str">
            <v>FRN30P11S-2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1</v>
          </cell>
          <cell r="N1511">
            <v>1412.1885</v>
          </cell>
          <cell r="O1511" t="str">
            <v/>
          </cell>
        </row>
        <row r="1512">
          <cell r="A1512" t="str">
            <v>NQ4H-SE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10</v>
          </cell>
          <cell r="N1512">
            <v>66.5</v>
          </cell>
          <cell r="O1512" t="str">
            <v/>
          </cell>
        </row>
        <row r="1513">
          <cell r="A1513" t="str">
            <v>NW0H-CA3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4</v>
          </cell>
          <cell r="N1513">
            <v>25.1</v>
          </cell>
          <cell r="O1513" t="str">
            <v/>
          </cell>
        </row>
        <row r="1514">
          <cell r="A1514" t="str">
            <v>NW0H-CNV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4</v>
          </cell>
          <cell r="N1514">
            <v>580.81640000000004</v>
          </cell>
          <cell r="O1514" t="str">
            <v/>
          </cell>
        </row>
        <row r="1515">
          <cell r="A1515" t="str">
            <v>NW3P16-42C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2</v>
          </cell>
          <cell r="N1515">
            <v>0</v>
          </cell>
          <cell r="O1515" t="str">
            <v/>
          </cell>
        </row>
        <row r="1516">
          <cell r="A1516" t="str">
            <v>NW3W05606R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2</v>
          </cell>
          <cell r="N1516">
            <v>0</v>
          </cell>
          <cell r="O1516" t="str">
            <v/>
          </cell>
        </row>
        <row r="1517">
          <cell r="A1517" t="str">
            <v>NWOH-CNV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2</v>
          </cell>
          <cell r="N1517">
            <v>276</v>
          </cell>
          <cell r="O1517" t="str">
            <v/>
          </cell>
        </row>
        <row r="1518">
          <cell r="A1518" t="str">
            <v>FVR0.75S11S-2C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5</v>
          </cell>
          <cell r="N1518">
            <v>205.5395</v>
          </cell>
          <cell r="O1518" t="str">
            <v/>
          </cell>
        </row>
        <row r="1519">
          <cell r="A1519" t="str">
            <v>FVR0.75S11S-2V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2</v>
          </cell>
          <cell r="N1519">
            <v>0</v>
          </cell>
          <cell r="O1519" t="str">
            <v/>
          </cell>
        </row>
        <row r="1520">
          <cell r="A1520" t="str">
            <v>EFL-0.4E11-7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3</v>
          </cell>
          <cell r="N1520">
            <v>41.396999999999998</v>
          </cell>
          <cell r="O1520" t="str">
            <v/>
          </cell>
        </row>
        <row r="1521">
          <cell r="A1521" t="str">
            <v>EFL-0.75E11-7LL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21</v>
          </cell>
          <cell r="N1521">
            <v>392.89319999999998</v>
          </cell>
          <cell r="O1521" t="str">
            <v/>
          </cell>
        </row>
        <row r="1522">
          <cell r="A1522" t="str">
            <v>FN-2030-6-06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58</v>
          </cell>
          <cell r="N1522">
            <v>273.99779999999998</v>
          </cell>
          <cell r="O1522" t="str">
            <v/>
          </cell>
        </row>
        <row r="1523">
          <cell r="A1523" t="str">
            <v>FN2030-30-08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1</v>
          </cell>
          <cell r="N1523">
            <v>21.7</v>
          </cell>
          <cell r="O1523" t="str">
            <v/>
          </cell>
        </row>
        <row r="1524">
          <cell r="A1524" t="str">
            <v>RYT501C5-VV2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1</v>
          </cell>
          <cell r="N1524">
            <v>0</v>
          </cell>
          <cell r="O1524" t="str">
            <v/>
          </cell>
        </row>
        <row r="1525">
          <cell r="A1525" t="str">
            <v>4674-08-07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3</v>
          </cell>
          <cell r="N1525">
            <v>0</v>
          </cell>
          <cell r="O1525" t="str">
            <v/>
          </cell>
        </row>
        <row r="1526">
          <cell r="A1526" t="str">
            <v>E1-TP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2</v>
          </cell>
          <cell r="N1526">
            <v>23.52</v>
          </cell>
          <cell r="O1526" t="str">
            <v/>
          </cell>
        </row>
        <row r="1527">
          <cell r="A1527" t="str">
            <v>FRN7.5P9S-4EN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2</v>
          </cell>
          <cell r="N1527">
            <v>895.13440000000003</v>
          </cell>
          <cell r="O1527" t="str">
            <v/>
          </cell>
        </row>
        <row r="1528">
          <cell r="A1528" t="str">
            <v>NP1X1610-R1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5</v>
          </cell>
          <cell r="N1528">
            <v>281</v>
          </cell>
          <cell r="O1528" t="str">
            <v/>
          </cell>
        </row>
        <row r="1529">
          <cell r="A1529" t="str">
            <v>NP4H-CB2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6</v>
          </cell>
          <cell r="N1529">
            <v>297</v>
          </cell>
          <cell r="O1529" t="str">
            <v/>
          </cell>
        </row>
        <row r="1530">
          <cell r="A1530" t="str">
            <v>NW0P30R-31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1</v>
          </cell>
          <cell r="N1530">
            <v>107.6</v>
          </cell>
          <cell r="O1530" t="str">
            <v/>
          </cell>
        </row>
        <row r="1531">
          <cell r="A1531" t="str">
            <v>NW3C2-ER3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2</v>
          </cell>
          <cell r="N1531">
            <v>0</v>
          </cell>
          <cell r="O1531" t="str">
            <v/>
          </cell>
        </row>
        <row r="1532">
          <cell r="A1532" t="str">
            <v>NW3P08-41C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2</v>
          </cell>
          <cell r="N1532">
            <v>0</v>
          </cell>
          <cell r="O1532" t="str">
            <v/>
          </cell>
        </row>
        <row r="1533">
          <cell r="A1533" t="str">
            <v>UG00C-S02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2</v>
          </cell>
          <cell r="N1533">
            <v>65.619</v>
          </cell>
          <cell r="O1533" t="str">
            <v/>
          </cell>
        </row>
        <row r="1534">
          <cell r="A1534" t="str">
            <v>UG30P-D8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1</v>
          </cell>
          <cell r="N1534">
            <v>39.909999999999997</v>
          </cell>
          <cell r="O1534" t="str">
            <v/>
          </cell>
        </row>
        <row r="1535">
          <cell r="A1535" t="str">
            <v>106-751-5VK11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1</v>
          </cell>
          <cell r="N1535">
            <v>133.94999999999999</v>
          </cell>
          <cell r="O1535" t="str">
            <v/>
          </cell>
        </row>
        <row r="1536">
          <cell r="A1536" t="str">
            <v>EFL-0.4E11-7LL</v>
          </cell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10</v>
          </cell>
          <cell r="N1536">
            <v>152</v>
          </cell>
          <cell r="O1536" t="str">
            <v/>
          </cell>
        </row>
        <row r="1537">
          <cell r="A1537" t="str">
            <v>EFL-0.75E11-4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40</v>
          </cell>
          <cell r="N1537">
            <v>1107.2920000000001</v>
          </cell>
          <cell r="O1537" t="str">
            <v/>
          </cell>
        </row>
        <row r="1538">
          <cell r="A1538" t="str">
            <v>EFL-0.75E11-7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8</v>
          </cell>
          <cell r="N1538">
            <v>148.0016</v>
          </cell>
          <cell r="O1538" t="str">
            <v/>
          </cell>
        </row>
        <row r="1539">
          <cell r="A1539" t="str">
            <v>FN2030-6-06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4</v>
          </cell>
          <cell r="N1539">
            <v>20</v>
          </cell>
          <cell r="O1539" t="str">
            <v/>
          </cell>
        </row>
        <row r="1540">
          <cell r="A1540" t="str">
            <v>FN2060-30-08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1</v>
          </cell>
          <cell r="N1540">
            <v>45</v>
          </cell>
          <cell r="O1540" t="str">
            <v/>
          </cell>
        </row>
        <row r="1541">
          <cell r="A1541" t="str">
            <v>FN2070-25-08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1</v>
          </cell>
          <cell r="N1541">
            <v>44.5</v>
          </cell>
          <cell r="O1541" t="str">
            <v/>
          </cell>
        </row>
        <row r="1542">
          <cell r="A1542" t="str">
            <v>FN2090-10-06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6</v>
          </cell>
          <cell r="N1542">
            <v>77.400000000000006</v>
          </cell>
          <cell r="O1542" t="str">
            <v/>
          </cell>
        </row>
        <row r="1543">
          <cell r="A1543" t="str">
            <v>FN2090-16-06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70</v>
          </cell>
          <cell r="N1543">
            <v>966</v>
          </cell>
          <cell r="O1543" t="str">
            <v/>
          </cell>
        </row>
        <row r="1544">
          <cell r="A1544" t="str">
            <v>FN2090-6-06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6</v>
          </cell>
          <cell r="N1544">
            <v>47.4</v>
          </cell>
          <cell r="O1544" t="str">
            <v/>
          </cell>
        </row>
        <row r="1545">
          <cell r="A1545" t="str">
            <v>FN3258T-75-34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24</v>
          </cell>
          <cell r="N1545">
            <v>2191.1999999999998</v>
          </cell>
          <cell r="O1545" t="str">
            <v/>
          </cell>
        </row>
        <row r="1546">
          <cell r="A1546" t="str">
            <v>FN3280H-8-29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2</v>
          </cell>
          <cell r="N1546">
            <v>77.8</v>
          </cell>
          <cell r="O1546" t="str">
            <v/>
          </cell>
        </row>
        <row r="1547">
          <cell r="A1547" t="str">
            <v>FN3359-1000-99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4</v>
          </cell>
          <cell r="N1547">
            <v>3624</v>
          </cell>
          <cell r="O1547" t="str">
            <v/>
          </cell>
        </row>
        <row r="1548">
          <cell r="A1548" t="str">
            <v>FS20159-17-07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63</v>
          </cell>
          <cell r="N1548">
            <v>1014.3</v>
          </cell>
          <cell r="O1548" t="str">
            <v/>
          </cell>
        </row>
        <row r="1549">
          <cell r="A1549" t="str">
            <v>FS20159-25-07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53</v>
          </cell>
          <cell r="N1549">
            <v>1122.2644</v>
          </cell>
          <cell r="O1549" t="str">
            <v/>
          </cell>
        </row>
        <row r="1550">
          <cell r="A1550" t="str">
            <v>FS20229-13-07</v>
          </cell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15</v>
          </cell>
          <cell r="N1550">
            <v>522</v>
          </cell>
          <cell r="O1550" t="str">
            <v/>
          </cell>
        </row>
        <row r="1551">
          <cell r="A1551" t="str">
            <v>FS21312-44-07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159</v>
          </cell>
          <cell r="N1551">
            <v>6264.6318000000001</v>
          </cell>
          <cell r="O1551" t="str">
            <v/>
          </cell>
        </row>
        <row r="1552">
          <cell r="A1552" t="str">
            <v>FS21312-44-07-1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337</v>
          </cell>
          <cell r="N1552">
            <v>16479.3</v>
          </cell>
          <cell r="O1552" t="str">
            <v/>
          </cell>
        </row>
        <row r="1553">
          <cell r="A1553" t="str">
            <v>FS21312-78-07</v>
          </cell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46</v>
          </cell>
          <cell r="N1553">
            <v>3670.5930000000003</v>
          </cell>
          <cell r="O1553" t="str">
            <v/>
          </cell>
        </row>
        <row r="1554">
          <cell r="A1554" t="str">
            <v>FS21559-13-07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1</v>
          </cell>
          <cell r="N1554">
            <v>30.797899999999998</v>
          </cell>
          <cell r="O1554" t="str">
            <v/>
          </cell>
        </row>
        <row r="1555">
          <cell r="A1555" t="str">
            <v>FS21559-24-07</v>
          </cell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8</v>
          </cell>
          <cell r="N1555">
            <v>343.93360000000001</v>
          </cell>
          <cell r="O1555" t="str">
            <v/>
          </cell>
        </row>
        <row r="1556">
          <cell r="A1556" t="str">
            <v>FS21559-24-07-1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149</v>
          </cell>
          <cell r="N1556">
            <v>5066</v>
          </cell>
          <cell r="O1556" t="str">
            <v/>
          </cell>
        </row>
        <row r="1557">
          <cell r="A1557" t="str">
            <v>FS23293-30-72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47</v>
          </cell>
          <cell r="N1557">
            <v>1648.3980999999999</v>
          </cell>
          <cell r="O1557" t="str">
            <v/>
          </cell>
        </row>
        <row r="1558">
          <cell r="A1558" t="str">
            <v>FS23293-42-71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1</v>
          </cell>
          <cell r="N1558">
            <v>36.2667</v>
          </cell>
          <cell r="O1558" t="str">
            <v/>
          </cell>
        </row>
        <row r="1559">
          <cell r="A1559" t="str">
            <v>FS23293-42-72</v>
          </cell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31</v>
          </cell>
          <cell r="N1559">
            <v>917.88520000000005</v>
          </cell>
          <cell r="O1559" t="str">
            <v/>
          </cell>
        </row>
        <row r="1560">
          <cell r="A1560" t="str">
            <v>FS5536-12-07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9</v>
          </cell>
          <cell r="N1560">
            <v>238.5</v>
          </cell>
          <cell r="O1560" t="str">
            <v/>
          </cell>
        </row>
        <row r="1561">
          <cell r="A1561" t="str">
            <v>FS5536-180-40</v>
          </cell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19</v>
          </cell>
          <cell r="N1561">
            <v>3458</v>
          </cell>
          <cell r="O1561" t="str">
            <v/>
          </cell>
        </row>
        <row r="1562">
          <cell r="A1562" t="str">
            <v>FS5536-250-99</v>
          </cell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5</v>
          </cell>
          <cell r="N1562">
            <v>1306.25</v>
          </cell>
          <cell r="O1562" t="str">
            <v/>
          </cell>
        </row>
        <row r="1563">
          <cell r="A1563" t="str">
            <v>FS5536-400-99-1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5</v>
          </cell>
          <cell r="N1563">
            <v>1648.625</v>
          </cell>
          <cell r="O1563" t="str">
            <v/>
          </cell>
        </row>
        <row r="1564">
          <cell r="A1564" t="str">
            <v>FS5536-50-07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48</v>
          </cell>
          <cell r="N1564">
            <v>2234.3136</v>
          </cell>
          <cell r="O1564" t="str">
            <v/>
          </cell>
        </row>
        <row r="1565">
          <cell r="A1565" t="str">
            <v>FS5536-72-07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1</v>
          </cell>
          <cell r="N1565">
            <v>57.387099999999997</v>
          </cell>
          <cell r="O1565" t="str">
            <v/>
          </cell>
        </row>
        <row r="1566">
          <cell r="A1566" t="str">
            <v>FN2090TL-16-06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1</v>
          </cell>
          <cell r="N1566">
            <v>13.8</v>
          </cell>
          <cell r="O1566" t="str">
            <v/>
          </cell>
        </row>
        <row r="1567">
          <cell r="A1567" t="str">
            <v>FN3258T-100-35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23</v>
          </cell>
          <cell r="N1567">
            <v>2530</v>
          </cell>
          <cell r="O1567" t="str">
            <v/>
          </cell>
        </row>
        <row r="1568">
          <cell r="A1568" t="str">
            <v>FN3258T-130-35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5</v>
          </cell>
          <cell r="N1568">
            <v>640</v>
          </cell>
          <cell r="O1568" t="str">
            <v/>
          </cell>
        </row>
        <row r="1569">
          <cell r="A1569" t="str">
            <v>FN3359-600-99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7</v>
          </cell>
          <cell r="N1569">
            <v>3220</v>
          </cell>
          <cell r="O1569" t="str">
            <v/>
          </cell>
        </row>
        <row r="1570">
          <cell r="A1570" t="str">
            <v>FN3359-800-99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 t="str">
            <v/>
          </cell>
        </row>
        <row r="1571">
          <cell r="A1571" t="str">
            <v>FR05CM42AC (FPC-4R-22A)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1</v>
          </cell>
          <cell r="N1571">
            <v>137.65</v>
          </cell>
          <cell r="O1571" t="str">
            <v/>
          </cell>
        </row>
        <row r="1572">
          <cell r="A1572" t="str">
            <v>FS20229-3,5-07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26</v>
          </cell>
          <cell r="N1572">
            <v>754</v>
          </cell>
          <cell r="O1572" t="str">
            <v/>
          </cell>
        </row>
        <row r="1573">
          <cell r="A1573" t="str">
            <v>FS20229-9-07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689</v>
          </cell>
          <cell r="N1573">
            <v>20847.073</v>
          </cell>
          <cell r="O1573" t="str">
            <v/>
          </cell>
        </row>
        <row r="1574">
          <cell r="A1574" t="str">
            <v>FS21312-18-07</v>
          </cell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51</v>
          </cell>
          <cell r="N1574">
            <v>1783.3017000000002</v>
          </cell>
          <cell r="O1574" t="str">
            <v/>
          </cell>
        </row>
        <row r="1575">
          <cell r="A1575" t="str">
            <v>FS21558-10-07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3</v>
          </cell>
          <cell r="N1575">
            <v>36.299999999999997</v>
          </cell>
          <cell r="O1575" t="str">
            <v/>
          </cell>
        </row>
        <row r="1576">
          <cell r="A1576" t="str">
            <v>FS21558-17-07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127</v>
          </cell>
          <cell r="N1576">
            <v>1765.3</v>
          </cell>
          <cell r="O1576" t="str">
            <v/>
          </cell>
        </row>
        <row r="1577">
          <cell r="A1577" t="str">
            <v>FS21558-25-07</v>
          </cell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28</v>
          </cell>
          <cell r="N1577">
            <v>511.5068</v>
          </cell>
          <cell r="O1577" t="str">
            <v/>
          </cell>
        </row>
        <row r="1578">
          <cell r="A1578" t="str">
            <v>FS21559-44-07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2</v>
          </cell>
          <cell r="N1578">
            <v>93.266599999999997</v>
          </cell>
          <cell r="O1578" t="str">
            <v/>
          </cell>
        </row>
        <row r="1579">
          <cell r="A1579" t="str">
            <v>FS21559-9-07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19</v>
          </cell>
          <cell r="N1579">
            <v>517.11919999999998</v>
          </cell>
          <cell r="O1579" t="str">
            <v/>
          </cell>
        </row>
        <row r="1580">
          <cell r="A1580" t="str">
            <v>FS23293-16-71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569</v>
          </cell>
          <cell r="N1580">
            <v>12233.5569</v>
          </cell>
          <cell r="O1580" t="str">
            <v/>
          </cell>
        </row>
        <row r="1581">
          <cell r="A1581" t="str">
            <v>FS23293-57-52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21</v>
          </cell>
          <cell r="N1581">
            <v>903.00210000000004</v>
          </cell>
          <cell r="O1581" t="str">
            <v/>
          </cell>
        </row>
        <row r="1582">
          <cell r="A1582" t="str">
            <v>FS28272-17-07-R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100</v>
          </cell>
          <cell r="N1582">
            <v>1500</v>
          </cell>
          <cell r="O1582" t="str">
            <v/>
          </cell>
        </row>
        <row r="1583">
          <cell r="A1583" t="str">
            <v>FS5536-100-35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5</v>
          </cell>
          <cell r="N1583">
            <v>555.20400000000006</v>
          </cell>
          <cell r="O1583" t="str">
            <v/>
          </cell>
        </row>
        <row r="1584">
          <cell r="A1584" t="str">
            <v>FS5536-250-99-1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4</v>
          </cell>
          <cell r="N1584">
            <v>1372</v>
          </cell>
          <cell r="O1584" t="str">
            <v/>
          </cell>
        </row>
        <row r="1585">
          <cell r="A1585" t="str">
            <v>FS5536-35-07</v>
          </cell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90</v>
          </cell>
          <cell r="N1585">
            <v>3897.3689999999997</v>
          </cell>
          <cell r="O1585" t="str">
            <v/>
          </cell>
        </row>
        <row r="1586">
          <cell r="A1586" t="str">
            <v>FS5536-35-07-IP54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6</v>
          </cell>
          <cell r="N1586">
            <v>750</v>
          </cell>
          <cell r="O1586" t="str">
            <v/>
          </cell>
        </row>
        <row r="1587">
          <cell r="A1587" t="str">
            <v>FS5941-40-47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4</v>
          </cell>
          <cell r="N1587">
            <v>404.13319999999999</v>
          </cell>
          <cell r="O1587" t="str">
            <v/>
          </cell>
        </row>
        <row r="1588">
          <cell r="A1588" t="str">
            <v>FS5941-60-52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10</v>
          </cell>
          <cell r="N1588">
            <v>1313.5360000000001</v>
          </cell>
          <cell r="O1588" t="str">
            <v/>
          </cell>
        </row>
        <row r="1589">
          <cell r="A1589" t="str">
            <v>FS5941-86-52</v>
          </cell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3</v>
          </cell>
          <cell r="N1589">
            <v>496.98</v>
          </cell>
          <cell r="O1589" t="str">
            <v/>
          </cell>
        </row>
        <row r="1590">
          <cell r="A1590" t="str">
            <v>FS5944-5-07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1</v>
          </cell>
          <cell r="N1590">
            <v>0</v>
          </cell>
          <cell r="O1590" t="str">
            <v/>
          </cell>
        </row>
        <row r="1591">
          <cell r="A1591" t="str">
            <v>FS8082-10-07</v>
          </cell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269</v>
          </cell>
          <cell r="N1591">
            <v>1748.5268999999998</v>
          </cell>
          <cell r="O1591" t="str">
            <v/>
          </cell>
        </row>
        <row r="1592">
          <cell r="A1592" t="str">
            <v>FS8082-10-07-R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942</v>
          </cell>
          <cell r="N1592">
            <v>8242.5</v>
          </cell>
          <cell r="O1592" t="str">
            <v/>
          </cell>
        </row>
        <row r="1593">
          <cell r="A1593" t="str">
            <v>FRN015M3-21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1</v>
          </cell>
          <cell r="N1593">
            <v>1368.42</v>
          </cell>
          <cell r="O1593" t="str">
            <v/>
          </cell>
        </row>
        <row r="1594">
          <cell r="A1594" t="str">
            <v>FRN11MC5-2</v>
          </cell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2</v>
          </cell>
          <cell r="N1594">
            <v>1032.98</v>
          </cell>
          <cell r="O1594" t="str">
            <v/>
          </cell>
        </row>
        <row r="1595">
          <cell r="A1595" t="str">
            <v>FRN11PD5-2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1</v>
          </cell>
          <cell r="N1595">
            <v>226.72</v>
          </cell>
          <cell r="O1595" t="str">
            <v/>
          </cell>
        </row>
        <row r="1596">
          <cell r="A1596" t="str">
            <v>FRN5.5MC5-2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2</v>
          </cell>
          <cell r="N1596">
            <v>796.32</v>
          </cell>
          <cell r="O1596" t="str">
            <v/>
          </cell>
        </row>
        <row r="1597">
          <cell r="A1597" t="str">
            <v>FRN5.5V5-2</v>
          </cell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1</v>
          </cell>
          <cell r="N1597">
            <v>652</v>
          </cell>
          <cell r="O1597" t="str">
            <v/>
          </cell>
        </row>
        <row r="1598">
          <cell r="A1598" t="str">
            <v>FRN7.5PD5-2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1</v>
          </cell>
          <cell r="N1598">
            <v>254.9</v>
          </cell>
          <cell r="O1598" t="str">
            <v/>
          </cell>
        </row>
        <row r="1599">
          <cell r="A1599" t="str">
            <v>GRZG400 600W 5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7</v>
          </cell>
          <cell r="N1599">
            <v>214.16569999999999</v>
          </cell>
          <cell r="O1599" t="str">
            <v/>
          </cell>
        </row>
        <row r="1600">
          <cell r="A1600" t="str">
            <v>GRZG80 1.74-X3</v>
          </cell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1</v>
          </cell>
          <cell r="N1600">
            <v>60</v>
          </cell>
          <cell r="O1600" t="str">
            <v/>
          </cell>
        </row>
        <row r="1601">
          <cell r="A1601" t="str">
            <v>GYC401D5-HB2</v>
          </cell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1</v>
          </cell>
          <cell r="N1601">
            <v>0</v>
          </cell>
          <cell r="O1601" t="str">
            <v/>
          </cell>
        </row>
        <row r="1602">
          <cell r="A1602" t="str">
            <v>GYG102CC2-T2E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6</v>
          </cell>
          <cell r="N1602">
            <v>1950</v>
          </cell>
          <cell r="O1602" t="str">
            <v/>
          </cell>
        </row>
        <row r="1603">
          <cell r="A1603" t="str">
            <v>GYG102CC2-T2E-B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1</v>
          </cell>
          <cell r="N1603">
            <v>430</v>
          </cell>
          <cell r="O1603" t="str">
            <v/>
          </cell>
        </row>
        <row r="1604">
          <cell r="A1604" t="str">
            <v>GYG152CC2-T2E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1</v>
          </cell>
          <cell r="N1604">
            <v>351</v>
          </cell>
          <cell r="O1604" t="str">
            <v/>
          </cell>
        </row>
        <row r="1605">
          <cell r="A1605" t="str">
            <v>GYS101DC2-T2A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14</v>
          </cell>
          <cell r="N1605">
            <v>1624</v>
          </cell>
          <cell r="O1605" t="str">
            <v/>
          </cell>
        </row>
        <row r="1606">
          <cell r="A1606" t="str">
            <v>GYS101DC2-T2A-B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4</v>
          </cell>
          <cell r="N1606">
            <v>676</v>
          </cell>
          <cell r="O1606" t="str">
            <v/>
          </cell>
        </row>
        <row r="1607">
          <cell r="A1607" t="str">
            <v>GYS201DC2-T2A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23</v>
          </cell>
          <cell r="N1607">
            <v>2760.0046000000002</v>
          </cell>
          <cell r="O1607" t="str">
            <v/>
          </cell>
        </row>
        <row r="1608">
          <cell r="A1608" t="str">
            <v>GYS401DC2-T2A</v>
          </cell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79</v>
          </cell>
          <cell r="N1608">
            <v>10744</v>
          </cell>
          <cell r="O1608" t="str">
            <v/>
          </cell>
        </row>
        <row r="1609">
          <cell r="A1609" t="str">
            <v>GYS401DC2-T2A-B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12</v>
          </cell>
          <cell r="N1609">
            <v>2400</v>
          </cell>
          <cell r="O1609" t="str">
            <v/>
          </cell>
        </row>
        <row r="1610">
          <cell r="A1610" t="str">
            <v>GYS401DC2-T2C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11</v>
          </cell>
          <cell r="N1610">
            <v>1466.0910000000001</v>
          </cell>
          <cell r="O1610" t="str">
            <v/>
          </cell>
        </row>
        <row r="1611">
          <cell r="A1611" t="str">
            <v>GYS751D5-RB2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2</v>
          </cell>
          <cell r="N1611">
            <v>0</v>
          </cell>
          <cell r="O1611" t="str">
            <v/>
          </cell>
        </row>
        <row r="1612">
          <cell r="A1612" t="str">
            <v>GYS751DC2-T2A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37</v>
          </cell>
          <cell r="N1612">
            <v>6400.9888999999994</v>
          </cell>
          <cell r="O1612" t="str">
            <v/>
          </cell>
        </row>
        <row r="1613">
          <cell r="A1613" t="str">
            <v>GYS751DC2-T2A-B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9</v>
          </cell>
          <cell r="N1613">
            <v>2178.3276000000001</v>
          </cell>
          <cell r="O1613" t="str">
            <v/>
          </cell>
        </row>
        <row r="1614">
          <cell r="A1614" t="str">
            <v>FR05CM42AC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2</v>
          </cell>
          <cell r="N1614">
            <v>344</v>
          </cell>
          <cell r="O1614" t="str">
            <v/>
          </cell>
        </row>
        <row r="1615">
          <cell r="A1615" t="str">
            <v>FREG-10F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1</v>
          </cell>
          <cell r="N1615">
            <v>411.8</v>
          </cell>
          <cell r="O1615" t="str">
            <v/>
          </cell>
        </row>
        <row r="1616">
          <cell r="A1616" t="str">
            <v>FRN003M3-21</v>
          </cell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1</v>
          </cell>
          <cell r="N1616">
            <v>607.29</v>
          </cell>
          <cell r="O1616" t="str">
            <v/>
          </cell>
        </row>
        <row r="1617">
          <cell r="A1617" t="str">
            <v>FRN11PR5-2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1</v>
          </cell>
          <cell r="N1617">
            <v>406.48</v>
          </cell>
          <cell r="O1617" t="str">
            <v/>
          </cell>
        </row>
        <row r="1618">
          <cell r="A1618" t="str">
            <v>FRN3.7M5-2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1</v>
          </cell>
          <cell r="N1618">
            <v>608</v>
          </cell>
          <cell r="O1618" t="str">
            <v/>
          </cell>
        </row>
        <row r="1619">
          <cell r="A1619" t="str">
            <v>FRN5.5M5-2</v>
          </cell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2</v>
          </cell>
          <cell r="N1619">
            <v>1126.0050000000001</v>
          </cell>
          <cell r="O1619" t="str">
            <v/>
          </cell>
        </row>
        <row r="1620">
          <cell r="A1620" t="str">
            <v>FRN7.5PR5-2</v>
          </cell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3</v>
          </cell>
          <cell r="N1620">
            <v>916.38</v>
          </cell>
          <cell r="O1620" t="str">
            <v/>
          </cell>
        </row>
        <row r="1621">
          <cell r="A1621" t="str">
            <v>FRV300A-Z-ROR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2</v>
          </cell>
          <cell r="N1621">
            <v>1227.54</v>
          </cell>
          <cell r="O1621" t="str">
            <v/>
          </cell>
        </row>
        <row r="1622">
          <cell r="A1622" t="str">
            <v>GRZG200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1</v>
          </cell>
          <cell r="N1622">
            <v>28.25</v>
          </cell>
          <cell r="O1622" t="str">
            <v/>
          </cell>
        </row>
        <row r="1623">
          <cell r="A1623" t="str">
            <v>GYC401D5-HB2-B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1</v>
          </cell>
          <cell r="N1623">
            <v>0</v>
          </cell>
          <cell r="O1623" t="str">
            <v/>
          </cell>
        </row>
        <row r="1624">
          <cell r="A1624" t="str">
            <v>GYC401D5-RB2</v>
          </cell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1</v>
          </cell>
          <cell r="N1624">
            <v>0</v>
          </cell>
          <cell r="O1624" t="str">
            <v/>
          </cell>
        </row>
        <row r="1625">
          <cell r="A1625" t="str">
            <v>GYC401D5-RB2-B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1</v>
          </cell>
          <cell r="N1625">
            <v>0</v>
          </cell>
          <cell r="O1625" t="str">
            <v/>
          </cell>
        </row>
        <row r="1626">
          <cell r="A1626" t="str">
            <v>GYG182BC2-T2G</v>
          </cell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1</v>
          </cell>
          <cell r="N1626">
            <v>463</v>
          </cell>
          <cell r="O1626" t="str">
            <v/>
          </cell>
        </row>
        <row r="1627">
          <cell r="A1627" t="str">
            <v>GYG202CC2-T2E</v>
          </cell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2</v>
          </cell>
          <cell r="N1627">
            <v>762</v>
          </cell>
          <cell r="O1627" t="str">
            <v/>
          </cell>
        </row>
        <row r="1628">
          <cell r="A1628" t="str">
            <v>GYG292BC2-T2G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1</v>
          </cell>
          <cell r="N1628">
            <v>507</v>
          </cell>
          <cell r="O1628" t="str">
            <v/>
          </cell>
        </row>
        <row r="1629">
          <cell r="A1629" t="str">
            <v>GYS201DC2-T2A-B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10</v>
          </cell>
          <cell r="N1629">
            <v>1911.6669999999999</v>
          </cell>
          <cell r="O1629" t="str">
            <v/>
          </cell>
        </row>
        <row r="1630">
          <cell r="A1630" t="str">
            <v>GYS201DC2-T2C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2</v>
          </cell>
          <cell r="N1630">
            <v>276.29239999999999</v>
          </cell>
          <cell r="O1630" t="str">
            <v/>
          </cell>
        </row>
        <row r="1631">
          <cell r="A1631" t="str">
            <v>GYS401D5-HB2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1</v>
          </cell>
          <cell r="N1631">
            <v>0</v>
          </cell>
          <cell r="O1631" t="str">
            <v/>
          </cell>
        </row>
        <row r="1632">
          <cell r="A1632" t="str">
            <v>GYS401DC2-T2E-B-Z3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5</v>
          </cell>
          <cell r="N1632">
            <v>1130</v>
          </cell>
          <cell r="O1632" t="str">
            <v/>
          </cell>
        </row>
        <row r="1633">
          <cell r="A1633" t="str">
            <v>GYS502D5-HB2</v>
          </cell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1</v>
          </cell>
          <cell r="N1633">
            <v>0</v>
          </cell>
          <cell r="O1633" t="str">
            <v/>
          </cell>
        </row>
        <row r="1634">
          <cell r="A1634" t="str">
            <v>GYS751D5-HB2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 t="str">
            <v/>
          </cell>
        </row>
        <row r="1635">
          <cell r="A1635" t="str">
            <v>GYS751DC2-T2E-Z3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30</v>
          </cell>
          <cell r="N1635">
            <v>5970</v>
          </cell>
          <cell r="O1635" t="str">
            <v/>
          </cell>
        </row>
        <row r="1636">
          <cell r="A1636" t="str">
            <v>RYC101D3-VVT2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14</v>
          </cell>
          <cell r="N1636">
            <v>2366</v>
          </cell>
          <cell r="O1636" t="str">
            <v/>
          </cell>
        </row>
        <row r="1637">
          <cell r="A1637" t="str">
            <v>RYC102C3-VVT2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7</v>
          </cell>
          <cell r="N1637">
            <v>1694</v>
          </cell>
          <cell r="O1637" t="str">
            <v/>
          </cell>
        </row>
        <row r="1638">
          <cell r="A1638" t="str">
            <v>RYC152C3-VVT2</v>
          </cell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1</v>
          </cell>
          <cell r="N1638">
            <v>258</v>
          </cell>
          <cell r="O1638" t="str">
            <v/>
          </cell>
        </row>
        <row r="1639">
          <cell r="A1639" t="str">
            <v>RYC201D3-VVT2</v>
          </cell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35</v>
          </cell>
          <cell r="N1639">
            <v>5915.1120000000001</v>
          </cell>
          <cell r="O1639" t="str">
            <v/>
          </cell>
        </row>
        <row r="1640">
          <cell r="A1640" t="str">
            <v>RYC202C3-VVT2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</v>
          </cell>
          <cell r="N1640">
            <v>552</v>
          </cell>
          <cell r="O1640" t="str">
            <v/>
          </cell>
        </row>
        <row r="1641">
          <cell r="A1641" t="str">
            <v>RYE80P-Z83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1</v>
          </cell>
          <cell r="N1641">
            <v>607.84</v>
          </cell>
          <cell r="O1641" t="str">
            <v/>
          </cell>
        </row>
        <row r="1642">
          <cell r="A1642" t="str">
            <v>RYT401D5-VV2</v>
          </cell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5</v>
          </cell>
          <cell r="N1642">
            <v>0</v>
          </cell>
          <cell r="O1642" t="str">
            <v/>
          </cell>
        </row>
        <row r="1643">
          <cell r="A1643" t="str">
            <v>RYT502D5-VV2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1</v>
          </cell>
          <cell r="N1643">
            <v>0</v>
          </cell>
          <cell r="O1643" t="str">
            <v/>
          </cell>
        </row>
        <row r="1644">
          <cell r="A1644" t="str">
            <v>WSC-M04P05-E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7</v>
          </cell>
          <cell r="N1644">
            <v>50.000300000000003</v>
          </cell>
          <cell r="O1644" t="str">
            <v/>
          </cell>
        </row>
        <row r="1645">
          <cell r="A1645" t="str">
            <v>WSC-M04P05-WD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4</v>
          </cell>
          <cell r="N1645">
            <v>73.2</v>
          </cell>
          <cell r="O1645" t="str">
            <v/>
          </cell>
        </row>
        <row r="1646">
          <cell r="A1646" t="str">
            <v>WSC-M06P05-B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4</v>
          </cell>
          <cell r="N1646">
            <v>111.56</v>
          </cell>
          <cell r="O1646" t="str">
            <v/>
          </cell>
        </row>
        <row r="1647">
          <cell r="A1647" t="str">
            <v>WSC-P06P10-D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10</v>
          </cell>
          <cell r="N1647">
            <v>272.60000000000002</v>
          </cell>
          <cell r="O1647" t="str">
            <v/>
          </cell>
        </row>
        <row r="1648">
          <cell r="A1648" t="str">
            <v>WSC-PCL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6</v>
          </cell>
          <cell r="N1648">
            <v>65.16</v>
          </cell>
          <cell r="O1648" t="str">
            <v/>
          </cell>
        </row>
        <row r="1649">
          <cell r="A1649" t="str">
            <v>WSC-S03P03-B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1</v>
          </cell>
          <cell r="N1649">
            <v>19.132000000000001</v>
          </cell>
          <cell r="O1649" t="str">
            <v/>
          </cell>
        </row>
        <row r="1650">
          <cell r="A1650" t="str">
            <v>WSK-M03P-B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35</v>
          </cell>
          <cell r="N1650">
            <v>243.95</v>
          </cell>
          <cell r="O1650" t="str">
            <v/>
          </cell>
        </row>
        <row r="1651">
          <cell r="A1651" t="str">
            <v>WSK-M04P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5</v>
          </cell>
          <cell r="N1651">
            <v>37</v>
          </cell>
          <cell r="O1651" t="str">
            <v/>
          </cell>
        </row>
        <row r="1652">
          <cell r="A1652" t="str">
            <v>WSK-M04P-CA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1</v>
          </cell>
          <cell r="I1652">
            <v>0</v>
          </cell>
          <cell r="J1652">
            <v>1</v>
          </cell>
          <cell r="K1652">
            <v>0</v>
          </cell>
          <cell r="L1652">
            <v>1</v>
          </cell>
          <cell r="M1652">
            <v>36</v>
          </cell>
          <cell r="N1652">
            <v>1223.6400000000001</v>
          </cell>
          <cell r="O1652" t="str">
            <v/>
          </cell>
        </row>
        <row r="1653">
          <cell r="A1653" t="str">
            <v>WSK-S03P-B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59</v>
          </cell>
          <cell r="N1653">
            <v>392.7276</v>
          </cell>
          <cell r="O1653" t="str">
            <v/>
          </cell>
        </row>
        <row r="1654">
          <cell r="A1654" t="str">
            <v>WSR-401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9</v>
          </cell>
          <cell r="N1654">
            <v>187.29</v>
          </cell>
          <cell r="O1654" t="str">
            <v/>
          </cell>
        </row>
        <row r="1655">
          <cell r="A1655" t="str">
            <v>COVER FRN30G11S</v>
          </cell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2</v>
          </cell>
          <cell r="N1655">
            <v>0</v>
          </cell>
          <cell r="O1655" t="str">
            <v/>
          </cell>
        </row>
        <row r="1656">
          <cell r="A1656" t="str">
            <v>E1-FNG-7.5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 t="str">
            <v/>
          </cell>
        </row>
        <row r="1657">
          <cell r="A1657" t="str">
            <v>E1-MTC-7.5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 t="str">
            <v/>
          </cell>
        </row>
        <row r="1658">
          <cell r="A1658" t="str">
            <v>E1-REC-7.5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 t="str">
            <v/>
          </cell>
        </row>
        <row r="1659">
          <cell r="A1659" t="str">
            <v>SA422721</v>
          </cell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5</v>
          </cell>
          <cell r="N1659">
            <v>471</v>
          </cell>
          <cell r="O1659" t="str">
            <v/>
          </cell>
        </row>
        <row r="1660">
          <cell r="A1660" t="str">
            <v>SA54581901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10</v>
          </cell>
          <cell r="N1660">
            <v>1864</v>
          </cell>
          <cell r="O1660" t="str">
            <v/>
          </cell>
        </row>
        <row r="1661">
          <cell r="A1661" t="str">
            <v>SCREWS (SPACERS FOR OPC-LM1-PS OR PS1)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1000</v>
          </cell>
          <cell r="N1661">
            <v>10</v>
          </cell>
          <cell r="O1661" t="str">
            <v/>
          </cell>
        </row>
        <row r="1662">
          <cell r="A1662" t="str">
            <v>RYC401D3-VVT2</v>
          </cell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66</v>
          </cell>
          <cell r="N1662">
            <v>12807.2076</v>
          </cell>
          <cell r="O1662" t="str">
            <v/>
          </cell>
        </row>
        <row r="1663">
          <cell r="A1663" t="str">
            <v>RYC751C3-VVT2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20</v>
          </cell>
          <cell r="N1663">
            <v>4580</v>
          </cell>
          <cell r="O1663" t="str">
            <v/>
          </cell>
        </row>
        <row r="1664">
          <cell r="A1664" t="str">
            <v>RYC751D3-VVT2</v>
          </cell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18</v>
          </cell>
          <cell r="N1664">
            <v>4122</v>
          </cell>
          <cell r="O1664" t="str">
            <v/>
          </cell>
        </row>
        <row r="1665">
          <cell r="A1665" t="str">
            <v>RYT751D5-VV2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4</v>
          </cell>
          <cell r="N1665">
            <v>0</v>
          </cell>
          <cell r="O1665" t="str">
            <v/>
          </cell>
        </row>
        <row r="1666">
          <cell r="A1666" t="str">
            <v>WSC-D26P03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1</v>
          </cell>
          <cell r="N1666">
            <v>40.637300000000003</v>
          </cell>
          <cell r="O1666" t="str">
            <v/>
          </cell>
        </row>
        <row r="1667">
          <cell r="A1667" t="str">
            <v>WSC-M04P05-B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11</v>
          </cell>
          <cell r="N1667">
            <v>212.95230000000001</v>
          </cell>
          <cell r="O1667" t="str">
            <v/>
          </cell>
        </row>
        <row r="1668">
          <cell r="A1668" t="str">
            <v>WSC-P06P05-D</v>
          </cell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1</v>
          </cell>
          <cell r="N1668">
            <v>58.753500000000003</v>
          </cell>
          <cell r="O1668" t="str">
            <v/>
          </cell>
        </row>
        <row r="1669">
          <cell r="A1669" t="str">
            <v>WSC-P06P05-E</v>
          </cell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12</v>
          </cell>
          <cell r="N1669">
            <v>50.000399999999999</v>
          </cell>
          <cell r="O1669" t="str">
            <v/>
          </cell>
        </row>
        <row r="1670">
          <cell r="A1670" t="str">
            <v>WSC-P06P10-CD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7</v>
          </cell>
          <cell r="N1670">
            <v>671.02</v>
          </cell>
          <cell r="O1670" t="str">
            <v/>
          </cell>
        </row>
        <row r="1671">
          <cell r="A1671" t="str">
            <v>WSK-D20P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35</v>
          </cell>
          <cell r="N1671">
            <v>396.55</v>
          </cell>
          <cell r="O1671" t="str">
            <v/>
          </cell>
        </row>
        <row r="1672">
          <cell r="A1672" t="str">
            <v>WSK-D26P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55</v>
          </cell>
          <cell r="N1672">
            <v>623.15</v>
          </cell>
          <cell r="O1672" t="str">
            <v/>
          </cell>
        </row>
        <row r="1673">
          <cell r="A1673" t="str">
            <v>WSK-LO2P-D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133</v>
          </cell>
          <cell r="N1673">
            <v>898.6943</v>
          </cell>
          <cell r="O1673" t="str">
            <v/>
          </cell>
        </row>
        <row r="1674">
          <cell r="A1674" t="str">
            <v>WSK-M06P-CA</v>
          </cell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16</v>
          </cell>
          <cell r="N1674">
            <v>543.84</v>
          </cell>
          <cell r="O1674" t="str">
            <v/>
          </cell>
        </row>
        <row r="1675">
          <cell r="A1675" t="str">
            <v>WSK-P09P-D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35</v>
          </cell>
          <cell r="N1675">
            <v>203</v>
          </cell>
          <cell r="O1675" t="str">
            <v/>
          </cell>
        </row>
        <row r="1676">
          <cell r="A1676" t="str">
            <v>WSK-R03P-B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1</v>
          </cell>
          <cell r="I1676">
            <v>0</v>
          </cell>
          <cell r="J1676">
            <v>1</v>
          </cell>
          <cell r="K1676">
            <v>0</v>
          </cell>
          <cell r="L1676">
            <v>1</v>
          </cell>
          <cell r="M1676">
            <v>148</v>
          </cell>
          <cell r="N1676">
            <v>989.21720000000005</v>
          </cell>
          <cell r="O1676" t="str">
            <v/>
          </cell>
        </row>
        <row r="1677">
          <cell r="A1677" t="str">
            <v>E1-BTC-7.5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 t="str">
            <v/>
          </cell>
        </row>
        <row r="1678">
          <cell r="A1678" t="str">
            <v>E1-CTC-7.5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 t="str">
            <v/>
          </cell>
        </row>
        <row r="1679">
          <cell r="A1679" t="str">
            <v>E1-FC-7.5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 t="str">
            <v/>
          </cell>
        </row>
        <row r="1680">
          <cell r="A1680" t="str">
            <v>G1S-30W-13OHM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2</v>
          </cell>
          <cell r="N1680">
            <v>6.2</v>
          </cell>
          <cell r="O1680" t="str">
            <v/>
          </cell>
        </row>
        <row r="1681">
          <cell r="A1681" t="str">
            <v>GXA2G742NQE169</v>
          </cell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8</v>
          </cell>
          <cell r="N1681">
            <v>416</v>
          </cell>
          <cell r="O1681" t="str">
            <v/>
          </cell>
        </row>
        <row r="1682">
          <cell r="A1682" t="str">
            <v>LM1S-PCB-SB4-30</v>
          </cell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2</v>
          </cell>
          <cell r="N1682">
            <v>25.3</v>
          </cell>
          <cell r="O1682" t="str">
            <v/>
          </cell>
        </row>
        <row r="1683">
          <cell r="A1683" t="str">
            <v>SPACERS FOR OPC-LM1-PS OR PS1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500</v>
          </cell>
          <cell r="N1683">
            <v>350</v>
          </cell>
          <cell r="O1683" t="str">
            <v/>
          </cell>
        </row>
        <row r="1684">
          <cell r="A1684" t="str">
            <v>UG320HD-SC4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1</v>
          </cell>
          <cell r="N1684">
            <v>636.53</v>
          </cell>
          <cell r="O1684" t="str">
            <v/>
          </cell>
        </row>
        <row r="1685">
          <cell r="A1685" t="str">
            <v>UG221H-LC4</v>
          </cell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1</v>
          </cell>
          <cell r="N1685">
            <v>236.85</v>
          </cell>
          <cell r="O1685" t="str">
            <v/>
          </cell>
        </row>
        <row r="1686">
          <cell r="A1686" t="str">
            <v>UG221H-SR4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1</v>
          </cell>
          <cell r="N1686">
            <v>236.85</v>
          </cell>
          <cell r="O1686" t="str">
            <v/>
          </cell>
        </row>
        <row r="1687">
          <cell r="A1687" t="str">
            <v>UG230H-LS4</v>
          </cell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3</v>
          </cell>
          <cell r="N1687">
            <v>710.55</v>
          </cell>
          <cell r="O1687" t="str">
            <v/>
          </cell>
        </row>
        <row r="1688">
          <cell r="A1688" t="str">
            <v>UG230H-SS4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1</v>
          </cell>
          <cell r="N1688">
            <v>336.23</v>
          </cell>
          <cell r="O1688" t="str">
            <v/>
          </cell>
        </row>
        <row r="1689">
          <cell r="A1689" t="str">
            <v>UG330H-VH4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2</v>
          </cell>
          <cell r="N1689">
            <v>1398.7</v>
          </cell>
          <cell r="O1689" t="str">
            <v/>
          </cell>
        </row>
        <row r="1690">
          <cell r="A1690" t="str">
            <v>FRN11VG7S-4LE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9</v>
          </cell>
          <cell r="N1690">
            <v>7110</v>
          </cell>
          <cell r="O1690" t="str">
            <v/>
          </cell>
        </row>
        <row r="1691">
          <cell r="A1691" t="str">
            <v>FRN15VG7-4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1</v>
          </cell>
          <cell r="N1691">
            <v>1455.8017</v>
          </cell>
          <cell r="O1691" t="str">
            <v/>
          </cell>
        </row>
        <row r="1692">
          <cell r="A1692" t="str">
            <v>FRN5.5VG7S-2MV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5</v>
          </cell>
          <cell r="N1692">
            <v>4683.9534999999996</v>
          </cell>
          <cell r="O1692" t="str">
            <v/>
          </cell>
        </row>
        <row r="1693">
          <cell r="A1693" t="str">
            <v>FRN5.5VG7S-4LE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22</v>
          </cell>
          <cell r="N1693">
            <v>14060.545399999999</v>
          </cell>
          <cell r="O1693" t="str">
            <v/>
          </cell>
        </row>
        <row r="1694">
          <cell r="A1694" t="str">
            <v>FRN7.5VG7S-4LE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5</v>
          </cell>
          <cell r="N1694">
            <v>3275</v>
          </cell>
          <cell r="O1694" t="str">
            <v/>
          </cell>
        </row>
        <row r="1695">
          <cell r="A1695" t="str">
            <v>UG330H-VS4</v>
          </cell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1</v>
          </cell>
          <cell r="N1695">
            <v>670.97</v>
          </cell>
          <cell r="O1695" t="str">
            <v/>
          </cell>
        </row>
        <row r="1696">
          <cell r="A1696" t="str">
            <v>UG530H-VH4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1</v>
          </cell>
          <cell r="N1696">
            <v>1058</v>
          </cell>
          <cell r="O1696" t="str">
            <v/>
          </cell>
        </row>
        <row r="1697">
          <cell r="A1697" t="str">
            <v>V606EC20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10</v>
          </cell>
          <cell r="N1697">
            <v>2185.5990000000002</v>
          </cell>
          <cell r="O1697" t="str">
            <v/>
          </cell>
        </row>
        <row r="1698">
          <cell r="A1698" t="str">
            <v>V606EM20</v>
          </cell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10</v>
          </cell>
          <cell r="N1698">
            <v>1610.442</v>
          </cell>
          <cell r="O1698" t="str">
            <v/>
          </cell>
        </row>
        <row r="1699">
          <cell r="A1699" t="str">
            <v>FRN15VG7S-2MV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1</v>
          </cell>
          <cell r="N1699">
            <v>1252.79</v>
          </cell>
          <cell r="O1699" t="str">
            <v/>
          </cell>
        </row>
        <row r="1700">
          <cell r="A1700" t="str">
            <v>FRN3.7VG7S-2MV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 t="str">
            <v/>
          </cell>
        </row>
        <row r="1701">
          <cell r="A1701" t="str">
            <v>FRN7.5VC5-2</v>
          </cell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1</v>
          </cell>
          <cell r="N1701">
            <v>0</v>
          </cell>
          <cell r="O1701" t="str">
            <v/>
          </cell>
        </row>
        <row r="1702">
          <cell r="A1702" t="str">
            <v>FRN7.5VG7S-2MV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5</v>
          </cell>
          <cell r="N1702">
            <v>3540.5239999999999</v>
          </cell>
          <cell r="O1702" t="str">
            <v/>
          </cell>
        </row>
      </sheetData>
      <sheetData sheetId="10">
        <row r="1">
          <cell r="B1" t="str">
            <v>JUNE</v>
          </cell>
        </row>
        <row r="2">
          <cell r="B2" t="str">
            <v>Outstanding</v>
          </cell>
          <cell r="D2" t="str">
            <v>Forecast</v>
          </cell>
          <cell r="E2" t="str">
            <v>Sales</v>
          </cell>
          <cell r="F2" t="str">
            <v>transit</v>
          </cell>
          <cell r="H2" t="str">
            <v>End Stock Q'ty</v>
          </cell>
          <cell r="I2" t="str">
            <v>End Month Stock Amount</v>
          </cell>
        </row>
        <row r="3">
          <cell r="A3" t="str">
            <v>Item</v>
          </cell>
          <cell r="B3" t="str">
            <v>S/O</v>
          </cell>
          <cell r="C3" t="str">
            <v>P/O</v>
          </cell>
          <cell r="D3" t="str">
            <v>Ave</v>
          </cell>
          <cell r="E3" t="str">
            <v>Assumed</v>
          </cell>
          <cell r="G3" t="str">
            <v>Sales Forecast</v>
          </cell>
          <cell r="J3" t="str">
            <v>Excessive Portion_Amount</v>
          </cell>
        </row>
        <row r="4">
          <cell r="A4" t="str">
            <v>FRN0.1C1S-2J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 t="str">
            <v/>
          </cell>
        </row>
        <row r="5">
          <cell r="A5" t="str">
            <v>FRN0.2C1S-2J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 t="str">
            <v/>
          </cell>
        </row>
        <row r="6">
          <cell r="A6" t="str">
            <v>FRN0.4C1S-2J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 t="str">
            <v/>
          </cell>
        </row>
        <row r="7">
          <cell r="A7" t="str">
            <v>FRN0.75C1S-2J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 t="str">
            <v/>
          </cell>
        </row>
        <row r="8">
          <cell r="A8" t="str">
            <v>FRN1.5C1S-2J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 t="str">
            <v/>
          </cell>
        </row>
        <row r="9">
          <cell r="A9" t="str">
            <v>FRN2.2C1S-2J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</v>
          </cell>
          <cell r="I9">
            <v>1464.82</v>
          </cell>
          <cell r="J9" t="str">
            <v/>
          </cell>
        </row>
        <row r="10">
          <cell r="A10" t="str">
            <v>FRN3.7C1S-2J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 t="str">
            <v/>
          </cell>
        </row>
        <row r="11">
          <cell r="A11" t="str">
            <v>FRN0.1C1S-7E</v>
          </cell>
          <cell r="B11">
            <v>0</v>
          </cell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49</v>
          </cell>
          <cell r="I11">
            <v>3569.16</v>
          </cell>
          <cell r="J11">
            <v>2840.76</v>
          </cell>
        </row>
        <row r="12">
          <cell r="A12" t="str">
            <v>FRN0.2C1S-7E</v>
          </cell>
          <cell r="B12">
            <v>0</v>
          </cell>
          <cell r="C12">
            <v>0</v>
          </cell>
          <cell r="D12">
            <v>65</v>
          </cell>
          <cell r="E12">
            <v>65</v>
          </cell>
          <cell r="F12">
            <v>0</v>
          </cell>
          <cell r="G12">
            <v>65</v>
          </cell>
          <cell r="H12">
            <v>274</v>
          </cell>
          <cell r="I12">
            <v>20454.6754</v>
          </cell>
          <cell r="J12" t="str">
            <v/>
          </cell>
        </row>
        <row r="13">
          <cell r="A13" t="str">
            <v>FRN0.4C1S-7E</v>
          </cell>
          <cell r="B13">
            <v>20</v>
          </cell>
          <cell r="C13">
            <v>0</v>
          </cell>
          <cell r="D13">
            <v>234</v>
          </cell>
          <cell r="E13">
            <v>234</v>
          </cell>
          <cell r="F13">
            <v>0</v>
          </cell>
          <cell r="G13">
            <v>214</v>
          </cell>
          <cell r="H13">
            <v>170</v>
          </cell>
          <cell r="I13">
            <v>12703.148000000001</v>
          </cell>
          <cell r="J13" t="str">
            <v/>
          </cell>
        </row>
        <row r="14">
          <cell r="A14" t="str">
            <v>FRN0.75C1S-7E</v>
          </cell>
          <cell r="B14">
            <v>0</v>
          </cell>
          <cell r="C14">
            <v>0</v>
          </cell>
          <cell r="D14">
            <v>259</v>
          </cell>
          <cell r="E14">
            <v>259</v>
          </cell>
          <cell r="F14">
            <v>0</v>
          </cell>
          <cell r="G14">
            <v>259</v>
          </cell>
          <cell r="H14">
            <v>58</v>
          </cell>
          <cell r="I14">
            <v>4786.6008000000002</v>
          </cell>
          <cell r="J14" t="str">
            <v/>
          </cell>
        </row>
        <row r="15">
          <cell r="A15" t="str">
            <v>FRN1.5C1S-7E</v>
          </cell>
          <cell r="B15">
            <v>100</v>
          </cell>
          <cell r="C15">
            <v>0</v>
          </cell>
          <cell r="D15">
            <v>84</v>
          </cell>
          <cell r="E15">
            <v>100</v>
          </cell>
          <cell r="F15">
            <v>0</v>
          </cell>
          <cell r="G15">
            <v>0</v>
          </cell>
          <cell r="H15">
            <v>450</v>
          </cell>
          <cell r="I15">
            <v>42544.44</v>
          </cell>
          <cell r="J15" t="str">
            <v/>
          </cell>
        </row>
        <row r="16">
          <cell r="A16" t="str">
            <v>FRN2.2C1S-7E</v>
          </cell>
          <cell r="B16">
            <v>0</v>
          </cell>
          <cell r="C16">
            <v>0</v>
          </cell>
          <cell r="D16">
            <v>54</v>
          </cell>
          <cell r="E16">
            <v>54</v>
          </cell>
          <cell r="F16">
            <v>0</v>
          </cell>
          <cell r="G16">
            <v>54</v>
          </cell>
          <cell r="H16">
            <v>-70</v>
          </cell>
          <cell r="I16">
            <v>0</v>
          </cell>
          <cell r="J16" t="str">
            <v/>
          </cell>
        </row>
        <row r="17">
          <cell r="A17" t="str">
            <v>FRN0.4C1S-4E</v>
          </cell>
          <cell r="B17">
            <v>0</v>
          </cell>
          <cell r="C17">
            <v>0</v>
          </cell>
          <cell r="D17">
            <v>14</v>
          </cell>
          <cell r="E17">
            <v>14</v>
          </cell>
          <cell r="F17">
            <v>0</v>
          </cell>
          <cell r="G17">
            <v>14</v>
          </cell>
          <cell r="H17">
            <v>199</v>
          </cell>
          <cell r="I17">
            <v>22568.570099999997</v>
          </cell>
          <cell r="J17">
            <v>5557.0850999999966</v>
          </cell>
        </row>
        <row r="18">
          <cell r="A18" t="str">
            <v>FRN0.75C1S-4E</v>
          </cell>
          <cell r="B18">
            <v>0</v>
          </cell>
          <cell r="C18">
            <v>0</v>
          </cell>
          <cell r="D18">
            <v>30</v>
          </cell>
          <cell r="E18">
            <v>30</v>
          </cell>
          <cell r="F18">
            <v>0</v>
          </cell>
          <cell r="G18">
            <v>30</v>
          </cell>
          <cell r="H18">
            <v>86</v>
          </cell>
          <cell r="I18">
            <v>9918.6466</v>
          </cell>
          <cell r="J18" t="str">
            <v/>
          </cell>
        </row>
        <row r="19">
          <cell r="A19" t="str">
            <v>FRN1.5C1S-4E</v>
          </cell>
          <cell r="B19">
            <v>0</v>
          </cell>
          <cell r="C19">
            <v>0</v>
          </cell>
          <cell r="D19">
            <v>55</v>
          </cell>
          <cell r="E19">
            <v>55</v>
          </cell>
          <cell r="F19">
            <v>0</v>
          </cell>
          <cell r="G19">
            <v>55</v>
          </cell>
          <cell r="H19">
            <v>-100</v>
          </cell>
          <cell r="I19">
            <v>0</v>
          </cell>
          <cell r="J19" t="str">
            <v/>
          </cell>
        </row>
        <row r="20">
          <cell r="A20" t="str">
            <v>FRN2.2C1S-4E</v>
          </cell>
          <cell r="B20">
            <v>0</v>
          </cell>
          <cell r="C20">
            <v>0</v>
          </cell>
          <cell r="D20">
            <v>20</v>
          </cell>
          <cell r="E20">
            <v>20</v>
          </cell>
          <cell r="F20">
            <v>0</v>
          </cell>
          <cell r="G20">
            <v>20</v>
          </cell>
          <cell r="H20">
            <v>27</v>
          </cell>
          <cell r="I20">
            <v>4598.4132</v>
          </cell>
          <cell r="J20" t="str">
            <v/>
          </cell>
        </row>
        <row r="21">
          <cell r="A21" t="str">
            <v>FRN4.0C1S-4E</v>
          </cell>
          <cell r="B21">
            <v>0</v>
          </cell>
          <cell r="C21">
            <v>0</v>
          </cell>
          <cell r="D21">
            <v>23</v>
          </cell>
          <cell r="E21">
            <v>23</v>
          </cell>
          <cell r="F21">
            <v>0</v>
          </cell>
          <cell r="G21">
            <v>23</v>
          </cell>
          <cell r="H21">
            <v>16</v>
          </cell>
          <cell r="I21">
            <v>3347.6448</v>
          </cell>
          <cell r="J21" t="str">
            <v/>
          </cell>
        </row>
        <row r="22">
          <cell r="A22" t="str">
            <v>FRN0.1C1E-2J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/>
          </cell>
        </row>
        <row r="23">
          <cell r="A23" t="str">
            <v>FRN0.2C1E-2J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/>
          </cell>
        </row>
        <row r="24">
          <cell r="A24" t="str">
            <v>FRN0.4C1E-2J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/>
          </cell>
        </row>
        <row r="25">
          <cell r="A25" t="str">
            <v>FRN0.75C1E-2J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/>
          </cell>
        </row>
        <row r="26">
          <cell r="A26" t="str">
            <v>FRN1.5C1E-2J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/>
          </cell>
        </row>
        <row r="27">
          <cell r="A27" t="str">
            <v>FRN2.2C1E-2J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/>
          </cell>
        </row>
        <row r="28">
          <cell r="A28" t="str">
            <v>FRN3.7C1E-2J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/>
          </cell>
        </row>
        <row r="29">
          <cell r="A29" t="str">
            <v>FRN0.1C1E-7E</v>
          </cell>
          <cell r="B29">
            <v>0</v>
          </cell>
          <cell r="C29">
            <v>0</v>
          </cell>
          <cell r="D29">
            <v>1</v>
          </cell>
          <cell r="E29">
            <v>1</v>
          </cell>
          <cell r="F29">
            <v>0</v>
          </cell>
          <cell r="G29">
            <v>1</v>
          </cell>
          <cell r="H29">
            <v>23</v>
          </cell>
          <cell r="I29">
            <v>1781.35</v>
          </cell>
          <cell r="J29">
            <v>1006.85</v>
          </cell>
        </row>
        <row r="30">
          <cell r="A30" t="str">
            <v>FRN0.2C1E-7E</v>
          </cell>
          <cell r="B30">
            <v>0</v>
          </cell>
          <cell r="C30">
            <v>0</v>
          </cell>
          <cell r="D30">
            <v>35</v>
          </cell>
          <cell r="E30">
            <v>35</v>
          </cell>
          <cell r="F30">
            <v>0</v>
          </cell>
          <cell r="G30">
            <v>35</v>
          </cell>
          <cell r="H30">
            <v>27</v>
          </cell>
          <cell r="I30">
            <v>2033.8344000000002</v>
          </cell>
          <cell r="J30" t="str">
            <v/>
          </cell>
        </row>
        <row r="31">
          <cell r="A31" t="str">
            <v>FRN0.4C1E-7E</v>
          </cell>
          <cell r="B31">
            <v>0</v>
          </cell>
          <cell r="C31">
            <v>0</v>
          </cell>
          <cell r="D31">
            <v>138</v>
          </cell>
          <cell r="E31">
            <v>138</v>
          </cell>
          <cell r="F31">
            <v>0</v>
          </cell>
          <cell r="G31">
            <v>138</v>
          </cell>
          <cell r="H31">
            <v>277</v>
          </cell>
          <cell r="I31">
            <v>23039.585800000001</v>
          </cell>
          <cell r="J31" t="str">
            <v/>
          </cell>
        </row>
        <row r="32">
          <cell r="A32" t="str">
            <v>FRN0.75C1E-7E</v>
          </cell>
          <cell r="B32">
            <v>0</v>
          </cell>
          <cell r="C32">
            <v>0</v>
          </cell>
          <cell r="D32">
            <v>96</v>
          </cell>
          <cell r="E32">
            <v>96</v>
          </cell>
          <cell r="F32">
            <v>0</v>
          </cell>
          <cell r="G32">
            <v>96</v>
          </cell>
          <cell r="H32">
            <v>437</v>
          </cell>
          <cell r="I32">
            <v>40664.860199999996</v>
          </cell>
          <cell r="J32" t="str">
            <v/>
          </cell>
        </row>
        <row r="33">
          <cell r="A33" t="str">
            <v>FRN1.5C1E-7E</v>
          </cell>
          <cell r="B33">
            <v>0</v>
          </cell>
          <cell r="C33">
            <v>0</v>
          </cell>
          <cell r="D33">
            <v>57</v>
          </cell>
          <cell r="E33">
            <v>57</v>
          </cell>
          <cell r="F33">
            <v>0</v>
          </cell>
          <cell r="G33">
            <v>57</v>
          </cell>
          <cell r="H33">
            <v>-36</v>
          </cell>
          <cell r="I33">
            <v>0</v>
          </cell>
          <cell r="J33" t="str">
            <v/>
          </cell>
        </row>
        <row r="34">
          <cell r="A34" t="str">
            <v>FRN2.2C1E-7E</v>
          </cell>
          <cell r="B34">
            <v>0</v>
          </cell>
          <cell r="C34">
            <v>0</v>
          </cell>
          <cell r="D34">
            <v>25</v>
          </cell>
          <cell r="E34">
            <v>25</v>
          </cell>
          <cell r="F34">
            <v>0</v>
          </cell>
          <cell r="G34">
            <v>25</v>
          </cell>
          <cell r="H34">
            <v>152</v>
          </cell>
          <cell r="I34">
            <v>17823.489600000001</v>
          </cell>
          <cell r="J34" t="str">
            <v/>
          </cell>
        </row>
        <row r="35">
          <cell r="A35" t="str">
            <v>FRN0.4C1E-4E</v>
          </cell>
          <cell r="B35">
            <v>0</v>
          </cell>
          <cell r="C35">
            <v>0</v>
          </cell>
          <cell r="D35">
            <v>7</v>
          </cell>
          <cell r="E35">
            <v>7</v>
          </cell>
          <cell r="F35">
            <v>0</v>
          </cell>
          <cell r="G35">
            <v>7</v>
          </cell>
          <cell r="H35">
            <v>82</v>
          </cell>
          <cell r="I35">
            <v>10261.9146</v>
          </cell>
          <cell r="J35">
            <v>250.29060000000027</v>
          </cell>
        </row>
        <row r="36">
          <cell r="A36" t="str">
            <v>FRN0.75C1E-4E</v>
          </cell>
          <cell r="B36">
            <v>0</v>
          </cell>
          <cell r="C36">
            <v>0</v>
          </cell>
          <cell r="D36">
            <v>26</v>
          </cell>
          <cell r="E36">
            <v>26</v>
          </cell>
          <cell r="F36">
            <v>0</v>
          </cell>
          <cell r="G36">
            <v>26</v>
          </cell>
          <cell r="H36">
            <v>18</v>
          </cell>
          <cell r="I36">
            <v>2470.5504000000001</v>
          </cell>
          <cell r="J36" t="str">
            <v/>
          </cell>
        </row>
        <row r="37">
          <cell r="A37" t="str">
            <v>FRN1.5C1E-4E</v>
          </cell>
          <cell r="B37">
            <v>0</v>
          </cell>
          <cell r="C37">
            <v>0</v>
          </cell>
          <cell r="D37">
            <v>31</v>
          </cell>
          <cell r="E37">
            <v>31</v>
          </cell>
          <cell r="F37">
            <v>0</v>
          </cell>
          <cell r="G37">
            <v>31</v>
          </cell>
          <cell r="H37">
            <v>32</v>
          </cell>
          <cell r="I37">
            <v>5143.6671999999999</v>
          </cell>
          <cell r="J37" t="str">
            <v/>
          </cell>
        </row>
        <row r="38">
          <cell r="A38" t="str">
            <v>FRN2.2C1E-4E</v>
          </cell>
          <cell r="B38">
            <v>7</v>
          </cell>
          <cell r="C38">
            <v>0</v>
          </cell>
          <cell r="D38">
            <v>55</v>
          </cell>
          <cell r="E38">
            <v>55</v>
          </cell>
          <cell r="F38">
            <v>0</v>
          </cell>
          <cell r="G38">
            <v>48</v>
          </cell>
          <cell r="H38">
            <v>-217</v>
          </cell>
          <cell r="I38">
            <v>0</v>
          </cell>
          <cell r="J38" t="str">
            <v/>
          </cell>
        </row>
        <row r="39">
          <cell r="A39" t="str">
            <v>FRN4.0C1E-4E</v>
          </cell>
          <cell r="B39">
            <v>0</v>
          </cell>
          <cell r="C39">
            <v>0</v>
          </cell>
          <cell r="D39">
            <v>47</v>
          </cell>
          <cell r="E39">
            <v>47</v>
          </cell>
          <cell r="F39">
            <v>0</v>
          </cell>
          <cell r="G39">
            <v>47</v>
          </cell>
          <cell r="H39">
            <v>1</v>
          </cell>
          <cell r="I39">
            <v>232.4145</v>
          </cell>
          <cell r="J39" t="str">
            <v/>
          </cell>
        </row>
        <row r="40">
          <cell r="A40" t="str">
            <v>FRN0.1C1S-6J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 t="str">
            <v/>
          </cell>
        </row>
        <row r="41">
          <cell r="A41" t="str">
            <v>FRN0.2C1S-6J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 t="str">
            <v/>
          </cell>
        </row>
        <row r="42">
          <cell r="A42" t="str">
            <v>FRN0.4C1S-6J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89.43</v>
          </cell>
          <cell r="J42" t="str">
            <v/>
          </cell>
        </row>
        <row r="43">
          <cell r="A43" t="str">
            <v>FRN0.75C1S-6J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1</v>
          </cell>
          <cell r="I43">
            <v>103.26</v>
          </cell>
          <cell r="J43">
            <v>103.26</v>
          </cell>
        </row>
        <row r="44">
          <cell r="A44" t="str">
            <v>FRN1.5C1S-2E21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 t="str">
            <v/>
          </cell>
        </row>
        <row r="45">
          <cell r="A45" t="str">
            <v>FRN2.2C1S-2E21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 t="str">
            <v/>
          </cell>
        </row>
        <row r="46">
          <cell r="A46" t="str">
            <v>FRN3.7C1S-2E21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 t="str">
            <v/>
          </cell>
        </row>
        <row r="47">
          <cell r="A47" t="str">
            <v>FRN1.5C1S-4E21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 t="str">
            <v/>
          </cell>
        </row>
        <row r="48">
          <cell r="A48" t="str">
            <v>FRN2.2C1S-4E21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 t="str">
            <v/>
          </cell>
        </row>
        <row r="49">
          <cell r="A49" t="str">
            <v>FRN4.0C1S-4E21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 t="str">
            <v/>
          </cell>
        </row>
        <row r="50">
          <cell r="A50" t="str">
            <v>FRN0.75C1S-7WB</v>
          </cell>
          <cell r="B50">
            <v>0</v>
          </cell>
          <cell r="C50">
            <v>0</v>
          </cell>
          <cell r="D50">
            <v>567</v>
          </cell>
          <cell r="E50">
            <v>567</v>
          </cell>
          <cell r="F50">
            <v>0</v>
          </cell>
          <cell r="G50">
            <v>567</v>
          </cell>
          <cell r="H50">
            <v>-3599</v>
          </cell>
          <cell r="I50">
            <v>0</v>
          </cell>
          <cell r="J50" t="str">
            <v/>
          </cell>
        </row>
        <row r="51">
          <cell r="A51" t="str">
            <v>FRN2.2C1S-7QC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66</v>
          </cell>
          <cell r="I51">
            <v>7566.2070000000003</v>
          </cell>
          <cell r="J51" t="str">
            <v/>
          </cell>
        </row>
        <row r="52">
          <cell r="A52" t="str">
            <v>FRN0.75C1S-4QC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 t="str">
            <v/>
          </cell>
        </row>
        <row r="53">
          <cell r="A53" t="str">
            <v>FRN1.5C1S-4QC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/>
          </cell>
        </row>
        <row r="54">
          <cell r="A54" t="str">
            <v>FRN4.0C1S-4QC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/>
          </cell>
        </row>
        <row r="55">
          <cell r="A55" t="str">
            <v>FRN0.1E1S-7E</v>
          </cell>
          <cell r="B55">
            <v>0</v>
          </cell>
          <cell r="C55">
            <v>0</v>
          </cell>
          <cell r="D55">
            <v>1</v>
          </cell>
          <cell r="E55">
            <v>1</v>
          </cell>
          <cell r="F55">
            <v>0</v>
          </cell>
          <cell r="G55">
            <v>1</v>
          </cell>
          <cell r="H55">
            <v>15</v>
          </cell>
          <cell r="I55">
            <v>1240.5</v>
          </cell>
          <cell r="J55">
            <v>413.5</v>
          </cell>
        </row>
        <row r="56">
          <cell r="A56" t="str">
            <v>FRN0.2E1S-7E</v>
          </cell>
          <cell r="B56">
            <v>0</v>
          </cell>
          <cell r="C56">
            <v>0</v>
          </cell>
          <cell r="D56">
            <v>12</v>
          </cell>
          <cell r="E56">
            <v>12</v>
          </cell>
          <cell r="F56">
            <v>0</v>
          </cell>
          <cell r="G56">
            <v>12</v>
          </cell>
          <cell r="H56">
            <v>26</v>
          </cell>
          <cell r="I56">
            <v>2164.1490000000003</v>
          </cell>
          <cell r="J56" t="str">
            <v/>
          </cell>
        </row>
        <row r="57">
          <cell r="A57" t="str">
            <v>FRN0.4E1S-7E</v>
          </cell>
          <cell r="B57">
            <v>20</v>
          </cell>
          <cell r="C57">
            <v>0</v>
          </cell>
          <cell r="D57">
            <v>37</v>
          </cell>
          <cell r="E57">
            <v>37</v>
          </cell>
          <cell r="F57">
            <v>0</v>
          </cell>
          <cell r="G57">
            <v>17</v>
          </cell>
          <cell r="H57">
            <v>227</v>
          </cell>
          <cell r="I57">
            <v>20549.515500000001</v>
          </cell>
          <cell r="J57" t="str">
            <v/>
          </cell>
        </row>
        <row r="58">
          <cell r="A58" t="str">
            <v>FRN0.75E1S-7E</v>
          </cell>
          <cell r="B58">
            <v>0</v>
          </cell>
          <cell r="C58">
            <v>0</v>
          </cell>
          <cell r="D58">
            <v>81</v>
          </cell>
          <cell r="E58">
            <v>81</v>
          </cell>
          <cell r="F58">
            <v>0</v>
          </cell>
          <cell r="G58">
            <v>81</v>
          </cell>
          <cell r="H58">
            <v>440</v>
          </cell>
          <cell r="I58">
            <v>41486.06</v>
          </cell>
          <cell r="J58" t="str">
            <v/>
          </cell>
        </row>
        <row r="59">
          <cell r="A59" t="str">
            <v>FRN1.5E1S-7E</v>
          </cell>
          <cell r="B59">
            <v>0</v>
          </cell>
          <cell r="C59">
            <v>0</v>
          </cell>
          <cell r="D59">
            <v>47</v>
          </cell>
          <cell r="E59">
            <v>47</v>
          </cell>
          <cell r="F59">
            <v>0</v>
          </cell>
          <cell r="G59">
            <v>47</v>
          </cell>
          <cell r="H59">
            <v>327</v>
          </cell>
          <cell r="I59">
            <v>36214.236299999997</v>
          </cell>
          <cell r="J59" t="str">
            <v/>
          </cell>
        </row>
        <row r="60">
          <cell r="A60" t="str">
            <v>FRN2.2E1S-7E</v>
          </cell>
          <cell r="B60">
            <v>0</v>
          </cell>
          <cell r="C60">
            <v>0</v>
          </cell>
          <cell r="D60">
            <v>34</v>
          </cell>
          <cell r="E60">
            <v>34</v>
          </cell>
          <cell r="F60">
            <v>0</v>
          </cell>
          <cell r="G60">
            <v>34</v>
          </cell>
          <cell r="H60">
            <v>138</v>
          </cell>
          <cell r="I60">
            <v>18322.660199999998</v>
          </cell>
          <cell r="J60" t="str">
            <v/>
          </cell>
        </row>
        <row r="61">
          <cell r="A61" t="str">
            <v>FRN0.4E1S-4E</v>
          </cell>
          <cell r="B61">
            <v>1</v>
          </cell>
          <cell r="C61">
            <v>0</v>
          </cell>
          <cell r="D61">
            <v>14</v>
          </cell>
          <cell r="E61">
            <v>14</v>
          </cell>
          <cell r="F61">
            <v>0</v>
          </cell>
          <cell r="G61">
            <v>13</v>
          </cell>
          <cell r="H61">
            <v>309</v>
          </cell>
          <cell r="I61">
            <v>37582.279500000004</v>
          </cell>
          <cell r="J61">
            <v>16905.944500000005</v>
          </cell>
        </row>
        <row r="62">
          <cell r="A62" t="str">
            <v>FRN0.75E1S-4E</v>
          </cell>
          <cell r="B62">
            <v>0</v>
          </cell>
          <cell r="C62">
            <v>0</v>
          </cell>
          <cell r="D62">
            <v>33</v>
          </cell>
          <cell r="E62">
            <v>33</v>
          </cell>
          <cell r="F62">
            <v>0</v>
          </cell>
          <cell r="G62">
            <v>33</v>
          </cell>
          <cell r="H62">
            <v>586</v>
          </cell>
          <cell r="I62">
            <v>77693.696599999996</v>
          </cell>
          <cell r="J62">
            <v>35267.104599999991</v>
          </cell>
        </row>
        <row r="63">
          <cell r="A63" t="str">
            <v>FRN1.5E1S-4E</v>
          </cell>
          <cell r="B63">
            <v>0</v>
          </cell>
          <cell r="C63">
            <v>0</v>
          </cell>
          <cell r="D63">
            <v>40</v>
          </cell>
          <cell r="E63">
            <v>40</v>
          </cell>
          <cell r="F63">
            <v>0</v>
          </cell>
          <cell r="G63">
            <v>40</v>
          </cell>
          <cell r="H63">
            <v>555</v>
          </cell>
          <cell r="I63">
            <v>85775.083500000008</v>
          </cell>
          <cell r="J63">
            <v>16227.718500000003</v>
          </cell>
        </row>
        <row r="64">
          <cell r="A64" t="str">
            <v>FRN2.2E1S-4E</v>
          </cell>
          <cell r="B64">
            <v>66</v>
          </cell>
          <cell r="C64">
            <v>0</v>
          </cell>
          <cell r="D64">
            <v>91</v>
          </cell>
          <cell r="E64">
            <v>91</v>
          </cell>
          <cell r="F64">
            <v>0</v>
          </cell>
          <cell r="G64">
            <v>25</v>
          </cell>
          <cell r="H64">
            <v>389</v>
          </cell>
          <cell r="I64">
            <v>68360.253700000001</v>
          </cell>
          <cell r="J64" t="str">
            <v/>
          </cell>
        </row>
        <row r="65">
          <cell r="A65" t="str">
            <v>FRN4.0E1S-4E</v>
          </cell>
          <cell r="B65">
            <v>0</v>
          </cell>
          <cell r="C65">
            <v>0</v>
          </cell>
          <cell r="D65">
            <v>36</v>
          </cell>
          <cell r="E65">
            <v>36</v>
          </cell>
          <cell r="F65">
            <v>0</v>
          </cell>
          <cell r="G65">
            <v>36</v>
          </cell>
          <cell r="H65">
            <v>327</v>
          </cell>
          <cell r="I65">
            <v>79159.931100000002</v>
          </cell>
          <cell r="J65" t="str">
            <v/>
          </cell>
        </row>
        <row r="66">
          <cell r="A66" t="str">
            <v>FRN5.5E1S-4E</v>
          </cell>
          <cell r="B66">
            <v>16</v>
          </cell>
          <cell r="C66">
            <v>0</v>
          </cell>
          <cell r="D66">
            <v>32</v>
          </cell>
          <cell r="E66">
            <v>32</v>
          </cell>
          <cell r="F66">
            <v>0</v>
          </cell>
          <cell r="G66">
            <v>16</v>
          </cell>
          <cell r="H66">
            <v>389</v>
          </cell>
          <cell r="I66">
            <v>113222.2622</v>
          </cell>
          <cell r="J66">
            <v>25904.322199999995</v>
          </cell>
        </row>
        <row r="67">
          <cell r="A67" t="str">
            <v>FRN7.5E1S-4E</v>
          </cell>
          <cell r="B67">
            <v>0</v>
          </cell>
          <cell r="C67">
            <v>0</v>
          </cell>
          <cell r="D67">
            <v>30</v>
          </cell>
          <cell r="E67">
            <v>30</v>
          </cell>
          <cell r="F67">
            <v>0</v>
          </cell>
          <cell r="G67">
            <v>30</v>
          </cell>
          <cell r="H67">
            <v>399</v>
          </cell>
          <cell r="I67">
            <v>123525.69179999999</v>
          </cell>
          <cell r="J67">
            <v>18265.703799999988</v>
          </cell>
        </row>
        <row r="68">
          <cell r="A68" t="str">
            <v>FRN11E1S-4E</v>
          </cell>
          <cell r="B68">
            <v>40</v>
          </cell>
          <cell r="C68">
            <v>0</v>
          </cell>
          <cell r="D68">
            <v>41</v>
          </cell>
          <cell r="E68">
            <v>41</v>
          </cell>
          <cell r="F68">
            <v>0</v>
          </cell>
          <cell r="G68">
            <v>1</v>
          </cell>
          <cell r="H68">
            <v>447</v>
          </cell>
          <cell r="I68">
            <v>158701.1814</v>
          </cell>
          <cell r="J68">
            <v>27337.787400000001</v>
          </cell>
        </row>
        <row r="69">
          <cell r="A69" t="str">
            <v>FRN15E1S-4E</v>
          </cell>
          <cell r="B69">
            <v>0</v>
          </cell>
          <cell r="C69">
            <v>0</v>
          </cell>
          <cell r="D69">
            <v>14</v>
          </cell>
          <cell r="E69">
            <v>14</v>
          </cell>
          <cell r="F69">
            <v>0</v>
          </cell>
          <cell r="G69">
            <v>14</v>
          </cell>
          <cell r="H69">
            <v>92</v>
          </cell>
          <cell r="I69">
            <v>46466.614800000003</v>
          </cell>
          <cell r="J69" t="str">
            <v/>
          </cell>
        </row>
        <row r="70">
          <cell r="A70" t="str">
            <v>FRN0.4E1S-4E12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/>
          </cell>
        </row>
        <row r="71">
          <cell r="A71" t="str">
            <v>FRN0.75E1S-4E12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 t="str">
            <v/>
          </cell>
        </row>
        <row r="72">
          <cell r="A72" t="str">
            <v>FRN1.5E1S-4E12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 t="str">
            <v/>
          </cell>
        </row>
        <row r="73">
          <cell r="A73" t="str">
            <v>FRN2.2E1S-4E12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 t="str">
            <v/>
          </cell>
        </row>
        <row r="74">
          <cell r="A74" t="str">
            <v>FRN4.0E1S-4E12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 t="str">
            <v/>
          </cell>
        </row>
        <row r="75">
          <cell r="A75" t="str">
            <v>FRN5.5E1S-4E12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 t="str">
            <v/>
          </cell>
        </row>
        <row r="76">
          <cell r="A76" t="str">
            <v>FRN7.5E1S-4E12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 t="str">
            <v/>
          </cell>
        </row>
        <row r="77">
          <cell r="A77" t="str">
            <v>FRN11E1S-4E12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 t="str">
            <v/>
          </cell>
        </row>
        <row r="78">
          <cell r="A78" t="str">
            <v>FRN15E1S-4E12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 t="str">
            <v/>
          </cell>
        </row>
        <row r="79">
          <cell r="A79" t="str">
            <v>FRN0.1E1S-2J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 t="str">
            <v/>
          </cell>
        </row>
        <row r="80">
          <cell r="A80" t="str">
            <v>FRN0.2E1S-2J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 t="str">
            <v/>
          </cell>
        </row>
        <row r="81">
          <cell r="A81" t="str">
            <v>FRN0.4E1S-2J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4</v>
          </cell>
          <cell r="I81">
            <v>176.1224</v>
          </cell>
          <cell r="J81">
            <v>176.1224</v>
          </cell>
        </row>
        <row r="82">
          <cell r="A82" t="str">
            <v>FRN0.75E1S-2J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 t="str">
            <v/>
          </cell>
        </row>
        <row r="83">
          <cell r="A83" t="str">
            <v>FRN1.5E1S-2J</v>
          </cell>
          <cell r="B83">
            <v>0</v>
          </cell>
          <cell r="C83">
            <v>0</v>
          </cell>
          <cell r="D83">
            <v>1</v>
          </cell>
          <cell r="E83">
            <v>1</v>
          </cell>
          <cell r="F83">
            <v>0</v>
          </cell>
          <cell r="G83">
            <v>1</v>
          </cell>
          <cell r="H83">
            <v>27</v>
          </cell>
          <cell r="I83">
            <v>3550.23</v>
          </cell>
          <cell r="J83">
            <v>2235.33</v>
          </cell>
        </row>
        <row r="84">
          <cell r="A84" t="str">
            <v>FRN2.2E1S-2J</v>
          </cell>
          <cell r="B84">
            <v>50</v>
          </cell>
          <cell r="C84">
            <v>0</v>
          </cell>
          <cell r="D84">
            <v>72</v>
          </cell>
          <cell r="E84">
            <v>72</v>
          </cell>
          <cell r="F84">
            <v>0</v>
          </cell>
          <cell r="G84">
            <v>22</v>
          </cell>
          <cell r="H84">
            <v>171</v>
          </cell>
          <cell r="I84">
            <v>24947.19</v>
          </cell>
          <cell r="J84" t="str">
            <v/>
          </cell>
        </row>
        <row r="85">
          <cell r="A85" t="str">
            <v>FRN3.7E1S-2J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45</v>
          </cell>
          <cell r="I85">
            <v>8623.7819999999992</v>
          </cell>
          <cell r="J85" t="str">
            <v/>
          </cell>
        </row>
        <row r="86">
          <cell r="A86" t="str">
            <v>FRN5.5E1S-2J</v>
          </cell>
          <cell r="B86">
            <v>8</v>
          </cell>
          <cell r="C86">
            <v>0</v>
          </cell>
          <cell r="D86">
            <v>13</v>
          </cell>
          <cell r="E86">
            <v>13</v>
          </cell>
          <cell r="F86">
            <v>0</v>
          </cell>
          <cell r="G86">
            <v>5</v>
          </cell>
          <cell r="H86">
            <v>42</v>
          </cell>
          <cell r="I86">
            <v>11596.275600000001</v>
          </cell>
          <cell r="J86" t="str">
            <v/>
          </cell>
        </row>
        <row r="87">
          <cell r="A87" t="str">
            <v>FRN7.5E1S-2J</v>
          </cell>
          <cell r="B87">
            <v>0</v>
          </cell>
          <cell r="C87">
            <v>0</v>
          </cell>
          <cell r="D87">
            <v>1</v>
          </cell>
          <cell r="E87">
            <v>1</v>
          </cell>
          <cell r="F87">
            <v>0</v>
          </cell>
          <cell r="G87">
            <v>1</v>
          </cell>
          <cell r="H87">
            <v>20</v>
          </cell>
          <cell r="I87">
            <v>6122.4659999999994</v>
          </cell>
          <cell r="J87">
            <v>3061.2329999999997</v>
          </cell>
        </row>
        <row r="88">
          <cell r="A88" t="str">
            <v>FRN11E1S-2J</v>
          </cell>
          <cell r="B88">
            <v>0</v>
          </cell>
          <cell r="C88">
            <v>0</v>
          </cell>
          <cell r="D88">
            <v>6</v>
          </cell>
          <cell r="E88">
            <v>6</v>
          </cell>
          <cell r="F88">
            <v>0</v>
          </cell>
          <cell r="G88">
            <v>6</v>
          </cell>
          <cell r="H88">
            <v>9</v>
          </cell>
          <cell r="I88">
            <v>2804.5214999999998</v>
          </cell>
          <cell r="J88" t="str">
            <v/>
          </cell>
        </row>
        <row r="89">
          <cell r="A89" t="str">
            <v>FRN15E1S-2J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4</v>
          </cell>
          <cell r="I89">
            <v>2050.56</v>
          </cell>
          <cell r="J89">
            <v>2050.56</v>
          </cell>
        </row>
        <row r="90">
          <cell r="A90" t="str">
            <v>FRN0.1E1E-7E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 t="str">
            <v/>
          </cell>
        </row>
        <row r="91">
          <cell r="A91" t="str">
            <v>FRN0.2E1E-7E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 t="str">
            <v/>
          </cell>
        </row>
        <row r="92">
          <cell r="A92" t="str">
            <v>FRN0.4E1E-7E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 t="str">
            <v/>
          </cell>
        </row>
        <row r="93">
          <cell r="A93" t="str">
            <v>FRN0.75E1E-7E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</v>
          </cell>
          <cell r="I93">
            <v>238.2</v>
          </cell>
          <cell r="J93">
            <v>238.2</v>
          </cell>
        </row>
        <row r="94">
          <cell r="A94" t="str">
            <v>FRN1.5E1E-7E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</v>
          </cell>
          <cell r="I94">
            <v>303.86660000000001</v>
          </cell>
          <cell r="J94" t="str">
            <v/>
          </cell>
        </row>
        <row r="95">
          <cell r="A95" t="str">
            <v>FRN2.2E1E-7E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 t="str">
            <v/>
          </cell>
        </row>
        <row r="96">
          <cell r="A96" t="str">
            <v>FRN0.4E1E-4E</v>
          </cell>
          <cell r="B96">
            <v>0</v>
          </cell>
          <cell r="C96">
            <v>0</v>
          </cell>
          <cell r="D96">
            <v>4</v>
          </cell>
          <cell r="E96">
            <v>4</v>
          </cell>
          <cell r="F96">
            <v>0</v>
          </cell>
          <cell r="G96">
            <v>4</v>
          </cell>
          <cell r="H96">
            <v>99</v>
          </cell>
          <cell r="I96">
            <v>14629.081499999998</v>
          </cell>
          <cell r="J96">
            <v>8718.3414999999986</v>
          </cell>
        </row>
        <row r="97">
          <cell r="A97" t="str">
            <v>FRN0.75E1E-4E</v>
          </cell>
          <cell r="B97">
            <v>0</v>
          </cell>
          <cell r="C97">
            <v>0</v>
          </cell>
          <cell r="D97">
            <v>5</v>
          </cell>
          <cell r="E97">
            <v>5</v>
          </cell>
          <cell r="F97">
            <v>0</v>
          </cell>
          <cell r="G97">
            <v>5</v>
          </cell>
          <cell r="H97">
            <v>132</v>
          </cell>
          <cell r="I97">
            <v>21078.380399999998</v>
          </cell>
          <cell r="J97">
            <v>9900.4513999999981</v>
          </cell>
        </row>
        <row r="98">
          <cell r="A98" t="str">
            <v>FRN1.5E1E-4E</v>
          </cell>
          <cell r="B98">
            <v>0</v>
          </cell>
          <cell r="C98">
            <v>0</v>
          </cell>
          <cell r="D98">
            <v>12</v>
          </cell>
          <cell r="E98">
            <v>12</v>
          </cell>
          <cell r="F98">
            <v>0</v>
          </cell>
          <cell r="G98">
            <v>12</v>
          </cell>
          <cell r="H98">
            <v>138</v>
          </cell>
          <cell r="I98">
            <v>24637.208999999999</v>
          </cell>
          <cell r="J98" t="str">
            <v/>
          </cell>
        </row>
        <row r="99">
          <cell r="A99" t="str">
            <v>FRN2.2E1E-4E</v>
          </cell>
          <cell r="B99">
            <v>0</v>
          </cell>
          <cell r="C99">
            <v>0</v>
          </cell>
          <cell r="D99">
            <v>4</v>
          </cell>
          <cell r="E99">
            <v>4</v>
          </cell>
          <cell r="F99">
            <v>0</v>
          </cell>
          <cell r="G99">
            <v>4</v>
          </cell>
          <cell r="H99">
            <v>185</v>
          </cell>
          <cell r="I99">
            <v>35341.031000000003</v>
          </cell>
          <cell r="J99">
            <v>25789.401000000002</v>
          </cell>
        </row>
        <row r="100">
          <cell r="A100" t="str">
            <v>FRN4.0E1E-4E</v>
          </cell>
          <cell r="B100">
            <v>0</v>
          </cell>
          <cell r="C100">
            <v>0</v>
          </cell>
          <cell r="D100">
            <v>19</v>
          </cell>
          <cell r="E100">
            <v>19</v>
          </cell>
          <cell r="F100">
            <v>0</v>
          </cell>
          <cell r="G100">
            <v>19</v>
          </cell>
          <cell r="H100">
            <v>47</v>
          </cell>
          <cell r="I100">
            <v>11265.575699999999</v>
          </cell>
          <cell r="J100" t="str">
            <v/>
          </cell>
        </row>
        <row r="101">
          <cell r="A101" t="str">
            <v>FRN5.5E1E-4E</v>
          </cell>
          <cell r="B101">
            <v>0</v>
          </cell>
          <cell r="C101">
            <v>0</v>
          </cell>
          <cell r="D101">
            <v>3</v>
          </cell>
          <cell r="E101">
            <v>3</v>
          </cell>
          <cell r="F101">
            <v>0</v>
          </cell>
          <cell r="G101">
            <v>3</v>
          </cell>
          <cell r="H101">
            <v>141</v>
          </cell>
          <cell r="I101">
            <v>42938.997900000002</v>
          </cell>
          <cell r="J101">
            <v>33803.0409</v>
          </cell>
        </row>
        <row r="102">
          <cell r="A102" t="str">
            <v>FRN7.5E1E-4E</v>
          </cell>
          <cell r="B102">
            <v>0</v>
          </cell>
          <cell r="C102">
            <v>0</v>
          </cell>
          <cell r="D102">
            <v>4</v>
          </cell>
          <cell r="E102">
            <v>4</v>
          </cell>
          <cell r="F102">
            <v>0</v>
          </cell>
          <cell r="G102">
            <v>4</v>
          </cell>
          <cell r="H102">
            <v>164</v>
          </cell>
          <cell r="I102">
            <v>53009.31</v>
          </cell>
          <cell r="J102">
            <v>36847.935000000005</v>
          </cell>
        </row>
        <row r="103">
          <cell r="A103" t="str">
            <v>FRN11E1E-4E</v>
          </cell>
          <cell r="B103">
            <v>0</v>
          </cell>
          <cell r="C103">
            <v>0</v>
          </cell>
          <cell r="D103">
            <v>2</v>
          </cell>
          <cell r="E103">
            <v>2</v>
          </cell>
          <cell r="F103">
            <v>0</v>
          </cell>
          <cell r="G103">
            <v>2</v>
          </cell>
          <cell r="H103">
            <v>86</v>
          </cell>
          <cell r="I103">
            <v>34073.199999999997</v>
          </cell>
          <cell r="J103">
            <v>22187.200000000001</v>
          </cell>
        </row>
        <row r="104">
          <cell r="A104" t="str">
            <v>FRN15E1E-4E</v>
          </cell>
          <cell r="B104">
            <v>0</v>
          </cell>
          <cell r="C104">
            <v>0</v>
          </cell>
          <cell r="D104">
            <v>1</v>
          </cell>
          <cell r="E104">
            <v>1</v>
          </cell>
          <cell r="F104">
            <v>0</v>
          </cell>
          <cell r="G104">
            <v>1</v>
          </cell>
          <cell r="H104">
            <v>59</v>
          </cell>
          <cell r="I104">
            <v>31309.482800000002</v>
          </cell>
          <cell r="J104">
            <v>26002.790800000002</v>
          </cell>
        </row>
        <row r="105">
          <cell r="A105" t="str">
            <v>FRN0.4E1E-2J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/>
          </cell>
        </row>
        <row r="106">
          <cell r="A106" t="str">
            <v>FRN0.75E1E-2J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/>
          </cell>
        </row>
        <row r="107">
          <cell r="A107" t="str">
            <v>FRN1.5E1E-2J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/>
          </cell>
        </row>
        <row r="108">
          <cell r="A108" t="str">
            <v>FRN2.2E1E-2J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 t="str">
            <v/>
          </cell>
        </row>
        <row r="109">
          <cell r="A109" t="str">
            <v>FRN3.7E1E-2J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 t="str">
            <v/>
          </cell>
        </row>
        <row r="110">
          <cell r="A110" t="str">
            <v>FRN5.5E1E-2J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 t="str">
            <v/>
          </cell>
        </row>
        <row r="111">
          <cell r="A111" t="str">
            <v>FRN7.5E1E-2J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 t="str">
            <v/>
          </cell>
        </row>
        <row r="112">
          <cell r="A112" t="str">
            <v>FRN11E1E-2J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 t="str">
            <v/>
          </cell>
        </row>
        <row r="113">
          <cell r="A113" t="str">
            <v>FRN15E1E-2J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 t="str">
            <v/>
          </cell>
        </row>
        <row r="114">
          <cell r="A114" t="str">
            <v>FRN0.1E1S-7ECN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 t="str">
            <v/>
          </cell>
        </row>
        <row r="115">
          <cell r="A115" t="str">
            <v>FRN0.2E1S-7ECN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 t="str">
            <v/>
          </cell>
        </row>
        <row r="116">
          <cell r="A116" t="str">
            <v>FRN0.4E1S-7ECN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50</v>
          </cell>
          <cell r="I116">
            <v>5058</v>
          </cell>
          <cell r="J116">
            <v>5058</v>
          </cell>
        </row>
        <row r="117">
          <cell r="A117" t="str">
            <v>FRN0.75E1S-7ECN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48</v>
          </cell>
          <cell r="I117">
            <v>5101.8768</v>
          </cell>
          <cell r="J117">
            <v>5101.8768</v>
          </cell>
        </row>
        <row r="118">
          <cell r="A118" t="str">
            <v>FRN1.5E1S-7ECN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40</v>
          </cell>
          <cell r="I118">
            <v>4878</v>
          </cell>
          <cell r="J118">
            <v>4878</v>
          </cell>
        </row>
        <row r="119">
          <cell r="A119" t="str">
            <v>FRN2.2E1S-7ECN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30</v>
          </cell>
          <cell r="I119">
            <v>4252.5</v>
          </cell>
          <cell r="J119">
            <v>4252.5</v>
          </cell>
        </row>
        <row r="120">
          <cell r="A120" t="str">
            <v>FRN0.4E1S-4ECN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50</v>
          </cell>
          <cell r="I120">
            <v>6597</v>
          </cell>
          <cell r="J120">
            <v>6597</v>
          </cell>
        </row>
        <row r="121">
          <cell r="A121" t="str">
            <v>FRN0.75E1S-4ECN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47</v>
          </cell>
          <cell r="I121">
            <v>6806.07</v>
          </cell>
          <cell r="J121">
            <v>6806.07</v>
          </cell>
        </row>
        <row r="122">
          <cell r="A122" t="str">
            <v>FRN1.5E1S-4ECN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40</v>
          </cell>
          <cell r="I122">
            <v>6775.2</v>
          </cell>
          <cell r="J122">
            <v>6775.2</v>
          </cell>
        </row>
        <row r="123">
          <cell r="A123" t="str">
            <v>FRN2.2E1S-4ECN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30</v>
          </cell>
          <cell r="I123">
            <v>5799</v>
          </cell>
          <cell r="J123">
            <v>5799</v>
          </cell>
        </row>
        <row r="124">
          <cell r="A124" t="str">
            <v>FRN4.0E1S-4ECN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30</v>
          </cell>
          <cell r="I124">
            <v>7400.7</v>
          </cell>
          <cell r="J124">
            <v>7400.7</v>
          </cell>
        </row>
        <row r="125">
          <cell r="A125" t="str">
            <v>FRN5.5E1S-4ECN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20</v>
          </cell>
          <cell r="I125">
            <v>5674.8</v>
          </cell>
          <cell r="J125">
            <v>5674.8</v>
          </cell>
        </row>
        <row r="126">
          <cell r="A126" t="str">
            <v>FRN7.5E1S-4ECN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20</v>
          </cell>
          <cell r="I126">
            <v>6327</v>
          </cell>
          <cell r="J126">
            <v>6327</v>
          </cell>
        </row>
        <row r="127">
          <cell r="A127" t="str">
            <v>FRN11E1S-4ECN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20</v>
          </cell>
          <cell r="I127">
            <v>7205.4</v>
          </cell>
          <cell r="J127">
            <v>7205.4</v>
          </cell>
        </row>
        <row r="128">
          <cell r="A128" t="str">
            <v>FRN15E1S-4ECN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20</v>
          </cell>
          <cell r="I128">
            <v>9950.4</v>
          </cell>
          <cell r="J128">
            <v>9950.4</v>
          </cell>
        </row>
        <row r="129">
          <cell r="A129" t="str">
            <v>FRN0.4E1E-2LM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 t="str">
            <v/>
          </cell>
        </row>
        <row r="130">
          <cell r="A130" t="str">
            <v>FRN0.75E1E-2LM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 t="str">
            <v/>
          </cell>
        </row>
        <row r="131">
          <cell r="A131" t="str">
            <v>FRN1.5E1E-2LM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 t="str">
            <v/>
          </cell>
        </row>
        <row r="132">
          <cell r="A132" t="str">
            <v>FRN2.2E1E-2LM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 t="str">
            <v/>
          </cell>
        </row>
        <row r="133">
          <cell r="A133" t="str">
            <v>FRN3.7E1E-2LM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 t="str">
            <v/>
          </cell>
        </row>
        <row r="134">
          <cell r="A134" t="str">
            <v>FRN5.5E1E-2LM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 t="str">
            <v/>
          </cell>
        </row>
        <row r="135">
          <cell r="A135" t="str">
            <v>FRN7.5E1E-2LM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 t="str">
            <v/>
          </cell>
        </row>
        <row r="136">
          <cell r="A136" t="str">
            <v>FRN11E1E-2LM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 t="str">
            <v/>
          </cell>
        </row>
        <row r="137">
          <cell r="A137" t="str">
            <v>FRN15E1E-2LM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 t="str">
            <v/>
          </cell>
        </row>
        <row r="138">
          <cell r="A138" t="str">
            <v>FRN0.1E1S-2LM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 t="str">
            <v/>
          </cell>
        </row>
        <row r="139">
          <cell r="A139" t="str">
            <v>FRN0.2E1S-2LM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 t="str">
            <v/>
          </cell>
        </row>
        <row r="140">
          <cell r="A140" t="str">
            <v>FRN0.4E1S-2LM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 t="str">
            <v/>
          </cell>
        </row>
        <row r="141">
          <cell r="A141" t="str">
            <v>FRN0.75E1S-2LM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 t="str">
            <v/>
          </cell>
        </row>
        <row r="142">
          <cell r="A142" t="str">
            <v>FRN1.5E1S-2LM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 t="str">
            <v/>
          </cell>
        </row>
        <row r="143">
          <cell r="A143" t="str">
            <v>FRN2.2E1S-2LM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 t="str">
            <v/>
          </cell>
        </row>
        <row r="144">
          <cell r="A144" t="str">
            <v>FRN3.7E1S-2LM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str">
            <v/>
          </cell>
        </row>
        <row r="145">
          <cell r="A145" t="str">
            <v>FRN5.5E1S-2LM</v>
          </cell>
          <cell r="B145">
            <v>10</v>
          </cell>
          <cell r="C145">
            <v>0</v>
          </cell>
          <cell r="D145">
            <v>2</v>
          </cell>
          <cell r="E145">
            <v>10</v>
          </cell>
          <cell r="F145">
            <v>0</v>
          </cell>
          <cell r="G145">
            <v>0</v>
          </cell>
          <cell r="H145">
            <v>-3</v>
          </cell>
          <cell r="I145">
            <v>0</v>
          </cell>
          <cell r="J145" t="str">
            <v/>
          </cell>
        </row>
        <row r="146">
          <cell r="A146" t="str">
            <v>FRN7.5E1S-2LM</v>
          </cell>
          <cell r="B146">
            <v>5</v>
          </cell>
          <cell r="C146">
            <v>0</v>
          </cell>
          <cell r="D146">
            <v>2</v>
          </cell>
          <cell r="E146">
            <v>5</v>
          </cell>
          <cell r="F146">
            <v>0</v>
          </cell>
          <cell r="G146">
            <v>0</v>
          </cell>
          <cell r="H146">
            <v>-10</v>
          </cell>
          <cell r="I146">
            <v>0</v>
          </cell>
          <cell r="J146" t="str">
            <v/>
          </cell>
        </row>
        <row r="147">
          <cell r="A147" t="str">
            <v>FRN11E1S-2LM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8</v>
          </cell>
          <cell r="I147">
            <v>2765.6</v>
          </cell>
          <cell r="J147" t="str">
            <v/>
          </cell>
        </row>
        <row r="148">
          <cell r="A148" t="str">
            <v>FRN15E1S-2LM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5</v>
          </cell>
          <cell r="I148">
            <v>2848</v>
          </cell>
          <cell r="J148" t="str">
            <v/>
          </cell>
        </row>
        <row r="149">
          <cell r="A149" t="str">
            <v>FRN0.4E1S-4LM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 t="str">
            <v/>
          </cell>
        </row>
        <row r="150">
          <cell r="A150" t="str">
            <v>FRN0.75E1S-4LM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/>
          </cell>
        </row>
        <row r="151">
          <cell r="A151" t="str">
            <v>FRN1.5E1S-4LM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/>
          </cell>
        </row>
        <row r="152">
          <cell r="A152" t="str">
            <v>FRN2.2E1S-4LM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 t="str">
            <v/>
          </cell>
        </row>
        <row r="153">
          <cell r="A153" t="str">
            <v>FRN3.7E1S-4LM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 t="str">
            <v/>
          </cell>
        </row>
        <row r="154">
          <cell r="A154" t="str">
            <v>FRN5.5E1S-4LM</v>
          </cell>
          <cell r="B154">
            <v>30</v>
          </cell>
          <cell r="C154">
            <v>0</v>
          </cell>
          <cell r="D154">
            <v>66</v>
          </cell>
          <cell r="E154">
            <v>66</v>
          </cell>
          <cell r="F154">
            <v>0</v>
          </cell>
          <cell r="G154">
            <v>36</v>
          </cell>
          <cell r="H154">
            <v>162</v>
          </cell>
          <cell r="I154">
            <v>43881.328800000003</v>
          </cell>
          <cell r="J154" t="str">
            <v/>
          </cell>
        </row>
        <row r="155">
          <cell r="A155" t="str">
            <v>FRN7.5E1S-4LM</v>
          </cell>
          <cell r="B155">
            <v>15</v>
          </cell>
          <cell r="C155">
            <v>0</v>
          </cell>
          <cell r="D155">
            <v>17</v>
          </cell>
          <cell r="E155">
            <v>17</v>
          </cell>
          <cell r="F155">
            <v>0</v>
          </cell>
          <cell r="G155">
            <v>2</v>
          </cell>
          <cell r="H155">
            <v>167</v>
          </cell>
          <cell r="I155">
            <v>54441.699399999998</v>
          </cell>
          <cell r="J155" t="str">
            <v/>
          </cell>
        </row>
        <row r="156">
          <cell r="A156" t="str">
            <v>FRN11E1S-4LM</v>
          </cell>
          <cell r="B156">
            <v>0</v>
          </cell>
          <cell r="C156">
            <v>0</v>
          </cell>
          <cell r="D156">
            <v>2</v>
          </cell>
          <cell r="E156">
            <v>2</v>
          </cell>
          <cell r="F156">
            <v>0</v>
          </cell>
          <cell r="G156">
            <v>2</v>
          </cell>
          <cell r="H156">
            <v>195</v>
          </cell>
          <cell r="I156">
            <v>71308.789499999999</v>
          </cell>
          <cell r="J156">
            <v>60338.2065</v>
          </cell>
        </row>
        <row r="157">
          <cell r="A157" t="str">
            <v>FRN15E1S-4LM</v>
          </cell>
          <cell r="B157">
            <v>0</v>
          </cell>
          <cell r="C157">
            <v>0</v>
          </cell>
          <cell r="D157">
            <v>1</v>
          </cell>
          <cell r="E157">
            <v>1</v>
          </cell>
          <cell r="F157">
            <v>0</v>
          </cell>
          <cell r="G157">
            <v>1</v>
          </cell>
          <cell r="H157">
            <v>111</v>
          </cell>
          <cell r="I157">
            <v>54936.275399999999</v>
          </cell>
          <cell r="J157">
            <v>45037.847399999999</v>
          </cell>
        </row>
        <row r="158">
          <cell r="A158" t="str">
            <v>FRN0.4E1E-4LM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 t="str">
            <v/>
          </cell>
        </row>
        <row r="159">
          <cell r="A159" t="str">
            <v>FRN0.75E1E-4LM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 t="str">
            <v/>
          </cell>
        </row>
        <row r="160">
          <cell r="A160" t="str">
            <v>FRN1.5E1E-4LM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 t="str">
            <v/>
          </cell>
        </row>
        <row r="161">
          <cell r="A161" t="str">
            <v>FRN2.2E1E-4LM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 t="str">
            <v/>
          </cell>
        </row>
        <row r="162">
          <cell r="A162" t="str">
            <v>FRN4.0E1E-4LM</v>
          </cell>
          <cell r="B162">
            <v>5</v>
          </cell>
          <cell r="C162">
            <v>0</v>
          </cell>
          <cell r="D162">
            <v>42</v>
          </cell>
          <cell r="E162">
            <v>42</v>
          </cell>
          <cell r="F162">
            <v>0</v>
          </cell>
          <cell r="G162">
            <v>37</v>
          </cell>
          <cell r="H162">
            <v>-59</v>
          </cell>
          <cell r="I162">
            <v>0</v>
          </cell>
          <cell r="J162" t="str">
            <v/>
          </cell>
        </row>
        <row r="163">
          <cell r="A163" t="str">
            <v>FRN5.5E1E-4LM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/>
          </cell>
        </row>
        <row r="164">
          <cell r="A164" t="str">
            <v>FRN7.5E1E-4LM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/>
          </cell>
        </row>
        <row r="165">
          <cell r="A165" t="str">
            <v>FRN11E1E-4LM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/>
          </cell>
        </row>
        <row r="166">
          <cell r="A166" t="str">
            <v>FRN15E1E-4LM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/>
          </cell>
        </row>
        <row r="167">
          <cell r="A167" t="str">
            <v>FRN0.4G11S-4EN</v>
          </cell>
          <cell r="B167">
            <v>0</v>
          </cell>
          <cell r="C167">
            <v>0</v>
          </cell>
          <cell r="D167">
            <v>4</v>
          </cell>
          <cell r="E167">
            <v>4</v>
          </cell>
          <cell r="F167">
            <v>0</v>
          </cell>
          <cell r="G167">
            <v>4</v>
          </cell>
          <cell r="H167">
            <v>21</v>
          </cell>
          <cell r="I167">
            <v>2557.6887000000002</v>
          </cell>
          <cell r="J167">
            <v>121.79469999999992</v>
          </cell>
        </row>
        <row r="168">
          <cell r="A168" t="str">
            <v>FRN0.75G11S-4EN</v>
          </cell>
          <cell r="B168">
            <v>0</v>
          </cell>
          <cell r="C168">
            <v>0</v>
          </cell>
          <cell r="D168">
            <v>14</v>
          </cell>
          <cell r="E168">
            <v>14</v>
          </cell>
          <cell r="F168">
            <v>0</v>
          </cell>
          <cell r="G168">
            <v>14</v>
          </cell>
          <cell r="H168">
            <v>103</v>
          </cell>
          <cell r="I168">
            <v>14870.6044</v>
          </cell>
          <cell r="J168">
            <v>7651.8644000000004</v>
          </cell>
        </row>
        <row r="169">
          <cell r="A169" t="str">
            <v>FRN1.5G11S-4EN</v>
          </cell>
          <cell r="B169">
            <v>0</v>
          </cell>
          <cell r="C169">
            <v>0</v>
          </cell>
          <cell r="D169">
            <v>30</v>
          </cell>
          <cell r="E169">
            <v>30</v>
          </cell>
          <cell r="F169">
            <v>0</v>
          </cell>
          <cell r="G169">
            <v>30</v>
          </cell>
          <cell r="H169">
            <v>17</v>
          </cell>
          <cell r="I169">
            <v>2981.1727000000001</v>
          </cell>
          <cell r="J169" t="str">
            <v/>
          </cell>
        </row>
        <row r="170">
          <cell r="A170" t="str">
            <v>FRN2.2G11S-4EN</v>
          </cell>
          <cell r="B170">
            <v>0</v>
          </cell>
          <cell r="C170">
            <v>0</v>
          </cell>
          <cell r="D170">
            <v>27</v>
          </cell>
          <cell r="E170">
            <v>27</v>
          </cell>
          <cell r="F170">
            <v>0</v>
          </cell>
          <cell r="G170">
            <v>27</v>
          </cell>
          <cell r="H170">
            <v>695</v>
          </cell>
          <cell r="I170">
            <v>149657.13</v>
          </cell>
          <cell r="J170">
            <v>130277.07</v>
          </cell>
        </row>
        <row r="171">
          <cell r="A171" t="str">
            <v>FRN4.0G11S-4EN</v>
          </cell>
          <cell r="B171">
            <v>0</v>
          </cell>
          <cell r="C171">
            <v>0</v>
          </cell>
          <cell r="D171">
            <v>51</v>
          </cell>
          <cell r="E171">
            <v>51</v>
          </cell>
          <cell r="F171">
            <v>0</v>
          </cell>
          <cell r="G171">
            <v>51</v>
          </cell>
          <cell r="H171">
            <v>68</v>
          </cell>
          <cell r="I171">
            <v>17549.827599999997</v>
          </cell>
          <cell r="J171" t="str">
            <v/>
          </cell>
        </row>
        <row r="172">
          <cell r="A172" t="str">
            <v>FRN5.5G11S-4EN</v>
          </cell>
          <cell r="B172">
            <v>0</v>
          </cell>
          <cell r="C172">
            <v>0</v>
          </cell>
          <cell r="D172">
            <v>33</v>
          </cell>
          <cell r="E172">
            <v>33</v>
          </cell>
          <cell r="F172">
            <v>0</v>
          </cell>
          <cell r="G172">
            <v>33</v>
          </cell>
          <cell r="H172">
            <v>58</v>
          </cell>
          <cell r="I172">
            <v>19261.834800000001</v>
          </cell>
          <cell r="J172" t="str">
            <v/>
          </cell>
        </row>
        <row r="173">
          <cell r="A173" t="str">
            <v>FRN7.5G11S-4EN</v>
          </cell>
          <cell r="B173">
            <v>0</v>
          </cell>
          <cell r="C173">
            <v>0</v>
          </cell>
          <cell r="D173">
            <v>44</v>
          </cell>
          <cell r="E173">
            <v>44</v>
          </cell>
          <cell r="F173">
            <v>0</v>
          </cell>
          <cell r="G173">
            <v>44</v>
          </cell>
          <cell r="H173">
            <v>-1</v>
          </cell>
          <cell r="I173">
            <v>0</v>
          </cell>
          <cell r="J173" t="str">
            <v/>
          </cell>
        </row>
        <row r="174">
          <cell r="A174" t="str">
            <v>FRN11G11S-4EN</v>
          </cell>
          <cell r="B174">
            <v>0</v>
          </cell>
          <cell r="C174">
            <v>0</v>
          </cell>
          <cell r="D174">
            <v>16</v>
          </cell>
          <cell r="E174">
            <v>16</v>
          </cell>
          <cell r="F174">
            <v>0</v>
          </cell>
          <cell r="G174">
            <v>16</v>
          </cell>
          <cell r="H174">
            <v>306</v>
          </cell>
          <cell r="I174">
            <v>142397.89559999999</v>
          </cell>
          <cell r="J174">
            <v>119130.26559999998</v>
          </cell>
        </row>
        <row r="175">
          <cell r="A175" t="str">
            <v>FRN15G11S-4EN</v>
          </cell>
          <cell r="B175">
            <v>0</v>
          </cell>
          <cell r="C175">
            <v>0</v>
          </cell>
          <cell r="D175">
            <v>12</v>
          </cell>
          <cell r="E175">
            <v>12</v>
          </cell>
          <cell r="F175">
            <v>0</v>
          </cell>
          <cell r="G175">
            <v>12</v>
          </cell>
          <cell r="H175">
            <v>156</v>
          </cell>
          <cell r="I175">
            <v>97485.164399999994</v>
          </cell>
          <cell r="J175">
            <v>72488.968399999998</v>
          </cell>
        </row>
        <row r="176">
          <cell r="A176" t="str">
            <v>FRN18.5G11S-4EN</v>
          </cell>
          <cell r="B176">
            <v>0</v>
          </cell>
          <cell r="C176">
            <v>0</v>
          </cell>
          <cell r="D176">
            <v>11</v>
          </cell>
          <cell r="E176">
            <v>11</v>
          </cell>
          <cell r="F176">
            <v>0</v>
          </cell>
          <cell r="G176">
            <v>11</v>
          </cell>
          <cell r="H176">
            <v>129</v>
          </cell>
          <cell r="I176">
            <v>88138.385699999999</v>
          </cell>
          <cell r="J176">
            <v>60808.653699999995</v>
          </cell>
        </row>
        <row r="177">
          <cell r="A177" t="str">
            <v>FRN22G11S-4EN</v>
          </cell>
          <cell r="B177">
            <v>0</v>
          </cell>
          <cell r="C177">
            <v>0</v>
          </cell>
          <cell r="D177">
            <v>15</v>
          </cell>
          <cell r="E177">
            <v>15</v>
          </cell>
          <cell r="F177">
            <v>0</v>
          </cell>
          <cell r="G177">
            <v>15</v>
          </cell>
          <cell r="H177">
            <v>170</v>
          </cell>
          <cell r="I177">
            <v>139822.17799999999</v>
          </cell>
          <cell r="J177">
            <v>98698.007999999987</v>
          </cell>
        </row>
        <row r="178">
          <cell r="A178" t="str">
            <v>FRN30G11S-4EV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12</v>
          </cell>
          <cell r="I178">
            <v>12720.874799999998</v>
          </cell>
          <cell r="J178">
            <v>12720.874799999998</v>
          </cell>
        </row>
        <row r="179">
          <cell r="A179" t="str">
            <v>FRN30G11S-4EN</v>
          </cell>
          <cell r="B179">
            <v>0</v>
          </cell>
          <cell r="C179">
            <v>0</v>
          </cell>
          <cell r="D179">
            <v>11</v>
          </cell>
          <cell r="E179">
            <v>11</v>
          </cell>
          <cell r="F179">
            <v>0</v>
          </cell>
          <cell r="G179">
            <v>11</v>
          </cell>
          <cell r="H179">
            <v>165</v>
          </cell>
          <cell r="I179">
            <v>178547.60550000001</v>
          </cell>
          <cell r="J179">
            <v>135263.33749999999</v>
          </cell>
        </row>
        <row r="180">
          <cell r="A180" t="str">
            <v>FRN37G11S-4EN</v>
          </cell>
          <cell r="B180">
            <v>0</v>
          </cell>
          <cell r="C180">
            <v>0</v>
          </cell>
          <cell r="D180">
            <v>4</v>
          </cell>
          <cell r="E180">
            <v>4</v>
          </cell>
          <cell r="F180">
            <v>0</v>
          </cell>
          <cell r="G180">
            <v>4</v>
          </cell>
          <cell r="H180">
            <v>59</v>
          </cell>
          <cell r="I180">
            <v>81353.341800000009</v>
          </cell>
          <cell r="J180">
            <v>67564.639800000004</v>
          </cell>
        </row>
        <row r="181">
          <cell r="A181" t="str">
            <v>FRN45G11S-4EN</v>
          </cell>
          <cell r="B181">
            <v>0</v>
          </cell>
          <cell r="C181">
            <v>0</v>
          </cell>
          <cell r="D181">
            <v>4</v>
          </cell>
          <cell r="E181">
            <v>4</v>
          </cell>
          <cell r="F181">
            <v>0</v>
          </cell>
          <cell r="G181">
            <v>4</v>
          </cell>
          <cell r="H181">
            <v>17</v>
          </cell>
          <cell r="I181">
            <v>28640.141399999997</v>
          </cell>
          <cell r="J181">
            <v>11792.999399999997</v>
          </cell>
        </row>
        <row r="182">
          <cell r="A182" t="str">
            <v>FRN55G11S-4EN</v>
          </cell>
          <cell r="B182">
            <v>0</v>
          </cell>
          <cell r="C182">
            <v>0</v>
          </cell>
          <cell r="D182">
            <v>1</v>
          </cell>
          <cell r="E182">
            <v>1</v>
          </cell>
          <cell r="F182">
            <v>0</v>
          </cell>
          <cell r="G182">
            <v>1</v>
          </cell>
          <cell r="H182">
            <v>1</v>
          </cell>
          <cell r="I182">
            <v>1858</v>
          </cell>
          <cell r="J182" t="str">
            <v/>
          </cell>
        </row>
        <row r="183">
          <cell r="A183" t="str">
            <v>FRN75G11S-4EN</v>
          </cell>
          <cell r="B183">
            <v>0</v>
          </cell>
          <cell r="C183">
            <v>0</v>
          </cell>
          <cell r="D183">
            <v>3</v>
          </cell>
          <cell r="E183">
            <v>3</v>
          </cell>
          <cell r="F183">
            <v>0</v>
          </cell>
          <cell r="G183">
            <v>3</v>
          </cell>
          <cell r="H183">
            <v>20</v>
          </cell>
          <cell r="I183">
            <v>44886.512000000002</v>
          </cell>
          <cell r="J183">
            <v>22443.256000000001</v>
          </cell>
        </row>
        <row r="184">
          <cell r="A184" t="str">
            <v>FRN90G11S-4EN</v>
          </cell>
          <cell r="B184">
            <v>0</v>
          </cell>
          <cell r="C184">
            <v>0</v>
          </cell>
          <cell r="D184">
            <v>2</v>
          </cell>
          <cell r="E184">
            <v>2</v>
          </cell>
          <cell r="F184">
            <v>0</v>
          </cell>
          <cell r="G184">
            <v>2</v>
          </cell>
          <cell r="H184">
            <v>1</v>
          </cell>
          <cell r="I184">
            <v>2806.0722000000001</v>
          </cell>
          <cell r="J184" t="str">
            <v/>
          </cell>
        </row>
        <row r="185">
          <cell r="A185" t="str">
            <v>FRN110G11S-4EN</v>
          </cell>
          <cell r="B185">
            <v>0</v>
          </cell>
          <cell r="C185">
            <v>0</v>
          </cell>
          <cell r="D185">
            <v>2</v>
          </cell>
          <cell r="E185">
            <v>2</v>
          </cell>
          <cell r="F185">
            <v>0</v>
          </cell>
          <cell r="G185">
            <v>2</v>
          </cell>
          <cell r="H185">
            <v>-4</v>
          </cell>
          <cell r="I185">
            <v>0</v>
          </cell>
          <cell r="J185" t="str">
            <v/>
          </cell>
        </row>
        <row r="186">
          <cell r="A186" t="str">
            <v>FRN132G11S-4EN</v>
          </cell>
          <cell r="B186">
            <v>0</v>
          </cell>
          <cell r="C186">
            <v>0</v>
          </cell>
          <cell r="D186">
            <v>1</v>
          </cell>
          <cell r="E186">
            <v>1</v>
          </cell>
          <cell r="F186">
            <v>0</v>
          </cell>
          <cell r="G186">
            <v>1</v>
          </cell>
          <cell r="H186">
            <v>-2</v>
          </cell>
          <cell r="I186">
            <v>0</v>
          </cell>
          <cell r="J186" t="str">
            <v/>
          </cell>
        </row>
        <row r="187">
          <cell r="A187" t="str">
            <v>FRN160G11S-4EN</v>
          </cell>
          <cell r="B187">
            <v>0</v>
          </cell>
          <cell r="C187">
            <v>0</v>
          </cell>
          <cell r="D187">
            <v>1</v>
          </cell>
          <cell r="E187">
            <v>1</v>
          </cell>
          <cell r="F187">
            <v>0</v>
          </cell>
          <cell r="G187">
            <v>1</v>
          </cell>
          <cell r="H187">
            <v>1</v>
          </cell>
          <cell r="I187">
            <v>4715.08</v>
          </cell>
          <cell r="J187" t="str">
            <v/>
          </cell>
        </row>
        <row r="188">
          <cell r="A188" t="str">
            <v>FRN200G11S-4EN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/>
          </cell>
        </row>
        <row r="189">
          <cell r="A189" t="str">
            <v>FRN220G11S-4EN</v>
          </cell>
          <cell r="B189">
            <v>0</v>
          </cell>
          <cell r="C189">
            <v>0</v>
          </cell>
          <cell r="D189">
            <v>1</v>
          </cell>
          <cell r="E189">
            <v>1</v>
          </cell>
          <cell r="F189">
            <v>0</v>
          </cell>
          <cell r="G189">
            <v>1</v>
          </cell>
          <cell r="H189">
            <v>-2</v>
          </cell>
          <cell r="I189">
            <v>0</v>
          </cell>
          <cell r="J189" t="str">
            <v/>
          </cell>
        </row>
        <row r="190">
          <cell r="A190" t="str">
            <v>FRN280G11S-4EN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4</v>
          </cell>
          <cell r="I190">
            <v>28719.648000000001</v>
          </cell>
          <cell r="J190">
            <v>28719.648000000001</v>
          </cell>
        </row>
        <row r="191">
          <cell r="A191" t="str">
            <v>FRN315G11S-4EN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9802.51</v>
          </cell>
          <cell r="J191">
            <v>9802.51</v>
          </cell>
        </row>
        <row r="192">
          <cell r="A192" t="str">
            <v>FRN355G11S-4EN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 t="str">
            <v/>
          </cell>
        </row>
        <row r="193">
          <cell r="A193" t="str">
            <v>FRN400G11S-4EN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11489.06</v>
          </cell>
          <cell r="J193">
            <v>11489.06</v>
          </cell>
        </row>
        <row r="194">
          <cell r="A194" t="str">
            <v>FRN500G11S-4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 t="str">
            <v/>
          </cell>
        </row>
        <row r="195">
          <cell r="A195" t="str">
            <v>FRN630G11S-4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str">
            <v/>
          </cell>
        </row>
        <row r="196">
          <cell r="A196" t="str">
            <v>FRN0.2G11S-2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5</v>
          </cell>
          <cell r="I196">
            <v>747.4</v>
          </cell>
          <cell r="J196">
            <v>747.4</v>
          </cell>
        </row>
        <row r="197">
          <cell r="A197" t="str">
            <v>FRN0.4G11S-2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3</v>
          </cell>
          <cell r="I197">
            <v>465.29340000000002</v>
          </cell>
          <cell r="J197">
            <v>465.29340000000002</v>
          </cell>
        </row>
        <row r="198">
          <cell r="A198" t="str">
            <v>FRN0.75G11S-2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</v>
          </cell>
          <cell r="I198">
            <v>309.81900000000002</v>
          </cell>
          <cell r="J198" t="str">
            <v/>
          </cell>
        </row>
        <row r="199">
          <cell r="A199" t="str">
            <v>FRN1.5G11S-2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10</v>
          </cell>
          <cell r="I199">
            <v>1842.7</v>
          </cell>
          <cell r="J199">
            <v>1842.7</v>
          </cell>
        </row>
        <row r="200">
          <cell r="A200" t="str">
            <v>FRN2.2G11S-2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288</v>
          </cell>
          <cell r="I200">
            <v>57522.815999999999</v>
          </cell>
          <cell r="J200">
            <v>57522.815999999999</v>
          </cell>
        </row>
        <row r="201">
          <cell r="A201" t="str">
            <v>FRN3.7G11S-2</v>
          </cell>
          <cell r="B201">
            <v>0</v>
          </cell>
          <cell r="C201">
            <v>0</v>
          </cell>
          <cell r="D201">
            <v>4</v>
          </cell>
          <cell r="E201">
            <v>4</v>
          </cell>
          <cell r="F201">
            <v>0</v>
          </cell>
          <cell r="G201">
            <v>4</v>
          </cell>
          <cell r="H201">
            <v>-8</v>
          </cell>
          <cell r="I201">
            <v>0</v>
          </cell>
          <cell r="J201" t="str">
            <v/>
          </cell>
        </row>
        <row r="202">
          <cell r="A202" t="str">
            <v>FRN5.5G11S-2</v>
          </cell>
          <cell r="B202">
            <v>0</v>
          </cell>
          <cell r="C202">
            <v>0</v>
          </cell>
          <cell r="D202">
            <v>2</v>
          </cell>
          <cell r="E202">
            <v>2</v>
          </cell>
          <cell r="F202">
            <v>0</v>
          </cell>
          <cell r="G202">
            <v>2</v>
          </cell>
          <cell r="H202">
            <v>8</v>
          </cell>
          <cell r="I202">
            <v>2878.7991999999999</v>
          </cell>
          <cell r="J202" t="str">
            <v/>
          </cell>
        </row>
        <row r="203">
          <cell r="A203" t="str">
            <v>FRN7.5G11S-2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15</v>
          </cell>
          <cell r="I203">
            <v>6231.8670000000002</v>
          </cell>
          <cell r="J203">
            <v>6231.8670000000002</v>
          </cell>
        </row>
        <row r="204">
          <cell r="A204" t="str">
            <v>FRN11G11S-2</v>
          </cell>
          <cell r="B204">
            <v>0</v>
          </cell>
          <cell r="C204">
            <v>0</v>
          </cell>
          <cell r="D204">
            <v>1</v>
          </cell>
          <cell r="E204">
            <v>1</v>
          </cell>
          <cell r="F204">
            <v>0</v>
          </cell>
          <cell r="G204">
            <v>1</v>
          </cell>
          <cell r="H204">
            <v>73</v>
          </cell>
          <cell r="I204">
            <v>30463.016800000001</v>
          </cell>
          <cell r="J204">
            <v>26290.000800000002</v>
          </cell>
        </row>
        <row r="205">
          <cell r="A205" t="str">
            <v>FRN15G11S-2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5</v>
          </cell>
          <cell r="I205">
            <v>3178.9080000000004</v>
          </cell>
          <cell r="J205">
            <v>3178.9080000000004</v>
          </cell>
        </row>
        <row r="206">
          <cell r="A206" t="str">
            <v>FRN18.5G11S-2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FRN22G11S-2</v>
          </cell>
          <cell r="B207">
            <v>0</v>
          </cell>
          <cell r="C207">
            <v>0</v>
          </cell>
          <cell r="D207">
            <v>1</v>
          </cell>
          <cell r="E207">
            <v>1</v>
          </cell>
          <cell r="F207">
            <v>0</v>
          </cell>
          <cell r="G207">
            <v>1</v>
          </cell>
          <cell r="H207">
            <v>80</v>
          </cell>
          <cell r="I207">
            <v>68213.759999999995</v>
          </cell>
          <cell r="J207">
            <v>59687.040000000001</v>
          </cell>
        </row>
        <row r="208">
          <cell r="A208" t="str">
            <v>FRN30G11S-2</v>
          </cell>
          <cell r="B208">
            <v>0</v>
          </cell>
          <cell r="C208">
            <v>0</v>
          </cell>
          <cell r="D208">
            <v>1</v>
          </cell>
          <cell r="E208">
            <v>1</v>
          </cell>
          <cell r="F208">
            <v>0</v>
          </cell>
          <cell r="G208">
            <v>1</v>
          </cell>
          <cell r="H208">
            <v>0</v>
          </cell>
          <cell r="I208">
            <v>0</v>
          </cell>
          <cell r="J208" t="str">
            <v/>
          </cell>
        </row>
        <row r="209">
          <cell r="A209" t="str">
            <v>FRN37G11S-2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/>
          </cell>
        </row>
        <row r="210">
          <cell r="A210" t="str">
            <v>FRN45G11S-2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/>
          </cell>
        </row>
        <row r="211">
          <cell r="A211" t="str">
            <v>FRN55G11S-2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3</v>
          </cell>
          <cell r="I211">
            <v>7938.3</v>
          </cell>
          <cell r="J211">
            <v>7938.3</v>
          </cell>
        </row>
        <row r="212">
          <cell r="A212" t="str">
            <v>FRN75G11S-2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/>
          </cell>
        </row>
        <row r="213">
          <cell r="A213" t="str">
            <v>FRN90G11S-2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/>
          </cell>
        </row>
        <row r="214">
          <cell r="A214" t="str">
            <v>FRN3.7G11S-2LE2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2</v>
          </cell>
          <cell r="I214">
            <v>471.22</v>
          </cell>
          <cell r="J214">
            <v>471.22</v>
          </cell>
        </row>
        <row r="215">
          <cell r="A215" t="str">
            <v>FRN5.5G11S-2LE2</v>
          </cell>
          <cell r="B215">
            <v>30</v>
          </cell>
          <cell r="C215">
            <v>0</v>
          </cell>
          <cell r="D215">
            <v>41</v>
          </cell>
          <cell r="E215">
            <v>41</v>
          </cell>
          <cell r="F215">
            <v>0</v>
          </cell>
          <cell r="G215">
            <v>11</v>
          </cell>
          <cell r="H215">
            <v>-105</v>
          </cell>
          <cell r="I215">
            <v>0</v>
          </cell>
          <cell r="J215" t="str">
            <v/>
          </cell>
        </row>
        <row r="216">
          <cell r="A216" t="str">
            <v>FRN7.5G11S-2LE2</v>
          </cell>
          <cell r="B216">
            <v>10</v>
          </cell>
          <cell r="C216">
            <v>0</v>
          </cell>
          <cell r="D216">
            <v>7</v>
          </cell>
          <cell r="E216">
            <v>10</v>
          </cell>
          <cell r="F216">
            <v>0</v>
          </cell>
          <cell r="G216">
            <v>0</v>
          </cell>
          <cell r="H216">
            <v>-17</v>
          </cell>
          <cell r="I216">
            <v>0</v>
          </cell>
          <cell r="J216" t="str">
            <v/>
          </cell>
        </row>
        <row r="217">
          <cell r="A217" t="str">
            <v>FRN11G11S-2LE2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4</v>
          </cell>
          <cell r="I217">
            <v>1786.2</v>
          </cell>
          <cell r="J217">
            <v>1786.2</v>
          </cell>
        </row>
        <row r="218">
          <cell r="A218" t="str">
            <v>FRN15G11S-2LE2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9</v>
          </cell>
          <cell r="I218">
            <v>6284.1716999999999</v>
          </cell>
          <cell r="J218">
            <v>6284.1716999999999</v>
          </cell>
        </row>
        <row r="219">
          <cell r="A219" t="str">
            <v>FRN18.5G11S-2LE2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3</v>
          </cell>
          <cell r="I219">
            <v>2357.2401</v>
          </cell>
          <cell r="J219">
            <v>2357.2401</v>
          </cell>
        </row>
        <row r="220">
          <cell r="A220" t="str">
            <v>FRN22G11S-2LE2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4</v>
          </cell>
          <cell r="I220">
            <v>4492.16</v>
          </cell>
          <cell r="J220">
            <v>4492.16</v>
          </cell>
        </row>
        <row r="221">
          <cell r="A221" t="str">
            <v>FRN3.7G11S-4LE2</v>
          </cell>
          <cell r="B221">
            <v>0</v>
          </cell>
          <cell r="C221">
            <v>0</v>
          </cell>
          <cell r="D221">
            <v>11</v>
          </cell>
          <cell r="E221">
            <v>11</v>
          </cell>
          <cell r="F221">
            <v>0</v>
          </cell>
          <cell r="G221">
            <v>11</v>
          </cell>
          <cell r="H221">
            <v>-14</v>
          </cell>
          <cell r="I221">
            <v>0</v>
          </cell>
          <cell r="J221" t="str">
            <v/>
          </cell>
        </row>
        <row r="222">
          <cell r="A222" t="str">
            <v>FRN5.5G11S-4LE2</v>
          </cell>
          <cell r="B222">
            <v>100</v>
          </cell>
          <cell r="C222">
            <v>0</v>
          </cell>
          <cell r="D222">
            <v>123</v>
          </cell>
          <cell r="E222">
            <v>123</v>
          </cell>
          <cell r="F222">
            <v>0</v>
          </cell>
          <cell r="G222">
            <v>23</v>
          </cell>
          <cell r="H222">
            <v>-289</v>
          </cell>
          <cell r="I222">
            <v>0</v>
          </cell>
          <cell r="J222" t="str">
            <v/>
          </cell>
        </row>
        <row r="223">
          <cell r="A223" t="str">
            <v>FRN7.5G11S-4LE2</v>
          </cell>
          <cell r="B223">
            <v>55</v>
          </cell>
          <cell r="C223">
            <v>0</v>
          </cell>
          <cell r="D223">
            <v>83</v>
          </cell>
          <cell r="E223">
            <v>83</v>
          </cell>
          <cell r="F223">
            <v>0</v>
          </cell>
          <cell r="G223">
            <v>28</v>
          </cell>
          <cell r="H223">
            <v>-132</v>
          </cell>
          <cell r="I223">
            <v>0</v>
          </cell>
          <cell r="J223" t="str">
            <v/>
          </cell>
        </row>
        <row r="224">
          <cell r="A224" t="str">
            <v>FRN11G11S-4LE2</v>
          </cell>
          <cell r="B224">
            <v>0</v>
          </cell>
          <cell r="C224">
            <v>0</v>
          </cell>
          <cell r="D224">
            <v>7</v>
          </cell>
          <cell r="E224">
            <v>7</v>
          </cell>
          <cell r="F224">
            <v>0</v>
          </cell>
          <cell r="G224">
            <v>7</v>
          </cell>
          <cell r="H224">
            <v>-12</v>
          </cell>
          <cell r="I224">
            <v>0</v>
          </cell>
          <cell r="J224" t="str">
            <v/>
          </cell>
        </row>
        <row r="225">
          <cell r="A225" t="str">
            <v>FRN15G11S-4LE2</v>
          </cell>
          <cell r="B225">
            <v>0</v>
          </cell>
          <cell r="C225">
            <v>0</v>
          </cell>
          <cell r="D225">
            <v>3</v>
          </cell>
          <cell r="E225">
            <v>3</v>
          </cell>
          <cell r="F225">
            <v>0</v>
          </cell>
          <cell r="G225">
            <v>3</v>
          </cell>
          <cell r="H225">
            <v>-3</v>
          </cell>
          <cell r="I225">
            <v>0</v>
          </cell>
          <cell r="J225" t="str">
            <v/>
          </cell>
        </row>
        <row r="226">
          <cell r="A226" t="str">
            <v>FRN18.5G11S-4LE2</v>
          </cell>
          <cell r="B226">
            <v>0</v>
          </cell>
          <cell r="C226">
            <v>0</v>
          </cell>
          <cell r="D226">
            <v>1</v>
          </cell>
          <cell r="E226">
            <v>1</v>
          </cell>
          <cell r="F226">
            <v>0</v>
          </cell>
          <cell r="G226">
            <v>1</v>
          </cell>
          <cell r="H226">
            <v>28</v>
          </cell>
          <cell r="I226">
            <v>19608.96</v>
          </cell>
          <cell r="J226">
            <v>12605.76</v>
          </cell>
        </row>
        <row r="227">
          <cell r="A227" t="str">
            <v>FRN22G11S-4LE2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29</v>
          </cell>
          <cell r="I227">
            <v>27201.1387</v>
          </cell>
          <cell r="J227">
            <v>27201.1387</v>
          </cell>
        </row>
        <row r="228">
          <cell r="A228" t="str">
            <v>FRN30G11S-4LE2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3</v>
          </cell>
          <cell r="I228">
            <v>3511.11</v>
          </cell>
          <cell r="J228">
            <v>3511.11</v>
          </cell>
        </row>
        <row r="229">
          <cell r="A229" t="str">
            <v>FRN37G11S-4LE2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10</v>
          </cell>
          <cell r="I229">
            <v>15449.6</v>
          </cell>
          <cell r="J229" t="str">
            <v/>
          </cell>
        </row>
        <row r="230">
          <cell r="A230" t="str">
            <v>FRN45G11S-4LE2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2</v>
          </cell>
          <cell r="I230">
            <v>3651.8</v>
          </cell>
          <cell r="J230">
            <v>3651.8</v>
          </cell>
        </row>
        <row r="231">
          <cell r="A231" t="str">
            <v>FRN55G11S-4LE2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str">
            <v/>
          </cell>
        </row>
        <row r="232">
          <cell r="A232" t="str">
            <v>FRN75G11S-4LE2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str">
            <v/>
          </cell>
        </row>
        <row r="233">
          <cell r="A233" t="str">
            <v>FRN90G11S-4LE2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str">
            <v/>
          </cell>
        </row>
        <row r="234">
          <cell r="A234" t="str">
            <v>FRN7.5G11S-4TD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110</v>
          </cell>
          <cell r="I234">
            <v>37175.599999999999</v>
          </cell>
          <cell r="J234" t="str">
            <v/>
          </cell>
        </row>
        <row r="235">
          <cell r="A235" t="str">
            <v>FRN0.75G11S-4HFP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92</v>
          </cell>
          <cell r="I235">
            <v>18239</v>
          </cell>
          <cell r="J235">
            <v>4361.5</v>
          </cell>
        </row>
        <row r="236">
          <cell r="A236" t="str">
            <v>FRN2.2G11S-4HFP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76</v>
          </cell>
          <cell r="I236">
            <v>19478.351600000002</v>
          </cell>
          <cell r="J236">
            <v>11789.528600000001</v>
          </cell>
        </row>
        <row r="237">
          <cell r="A237" t="str">
            <v>FRN3.7G11S-4HFP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7</v>
          </cell>
          <cell r="I237">
            <v>2184.6999999999998</v>
          </cell>
          <cell r="J237" t="str">
            <v/>
          </cell>
        </row>
        <row r="238">
          <cell r="A238" t="str">
            <v>FRN5.5G11S-4HFP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 t="str">
            <v/>
          </cell>
        </row>
        <row r="239">
          <cell r="A239" t="str">
            <v>FRN7.5G11S-4HFP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3</v>
          </cell>
          <cell r="I239">
            <v>1410.06</v>
          </cell>
          <cell r="J239">
            <v>1410.06</v>
          </cell>
        </row>
        <row r="240">
          <cell r="A240" t="str">
            <v>FRN11G11S-4HFP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 t="str">
            <v/>
          </cell>
        </row>
        <row r="241">
          <cell r="A241" t="str">
            <v>FRN15G11S-4HFP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 t="str">
            <v/>
          </cell>
        </row>
        <row r="242">
          <cell r="A242" t="str">
            <v>FRN18.5G11S-4HFP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 t="str">
            <v/>
          </cell>
        </row>
        <row r="243">
          <cell r="A243" t="str">
            <v>FRN2.2G11S-2HFP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 t="str">
            <v/>
          </cell>
        </row>
        <row r="244">
          <cell r="A244" t="str">
            <v>FRN3.7G11S-2HFP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 t="str">
            <v/>
          </cell>
        </row>
        <row r="245">
          <cell r="A245" t="str">
            <v>FRN5.5G11S-2HFP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str">
            <v/>
          </cell>
        </row>
        <row r="246">
          <cell r="A246" t="str">
            <v>FRN7.5G11S-2HFP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 t="str">
            <v/>
          </cell>
        </row>
        <row r="247">
          <cell r="A247" t="str">
            <v>FRN11G11S-2HFP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 t="str">
            <v/>
          </cell>
        </row>
        <row r="248">
          <cell r="A248" t="str">
            <v>FRN15G11S-2HFP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 t="str">
            <v/>
          </cell>
        </row>
        <row r="249">
          <cell r="A249" t="str">
            <v>FRN18.5G11S-2HFP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 t="str">
            <v/>
          </cell>
        </row>
        <row r="250">
          <cell r="A250" t="str">
            <v>FRN0.75F1S-2J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 t="str">
            <v/>
          </cell>
        </row>
        <row r="251">
          <cell r="A251" t="str">
            <v>FRN1.5F1S-2J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 t="str">
            <v/>
          </cell>
        </row>
        <row r="252">
          <cell r="A252" t="str">
            <v>FRN2.2F1S-2J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str">
            <v/>
          </cell>
        </row>
        <row r="253">
          <cell r="A253" t="str">
            <v>FRN3.7F1S-2J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 t="str">
            <v/>
          </cell>
        </row>
        <row r="254">
          <cell r="A254" t="str">
            <v>FRN5.5F1S-2J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 t="str">
            <v/>
          </cell>
        </row>
        <row r="255">
          <cell r="A255" t="str">
            <v>FRN7.5F1S-2J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 t="str">
            <v/>
          </cell>
        </row>
        <row r="256">
          <cell r="A256" t="str">
            <v>FRN11F1S-2J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 t="str">
            <v/>
          </cell>
        </row>
        <row r="257">
          <cell r="A257" t="str">
            <v>FRN15F1S-2J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11</v>
          </cell>
          <cell r="I257">
            <v>3900.49</v>
          </cell>
          <cell r="J257" t="str">
            <v/>
          </cell>
        </row>
        <row r="258">
          <cell r="A258" t="str">
            <v>FRN18.5F1S-2J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 t="str">
            <v/>
          </cell>
        </row>
        <row r="259">
          <cell r="A259" t="str">
            <v>FRN22F1S-2J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 t="str">
            <v/>
          </cell>
        </row>
        <row r="260">
          <cell r="A260" t="str">
            <v>FRN30F1S-2J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 t="str">
            <v/>
          </cell>
        </row>
        <row r="261">
          <cell r="A261" t="str">
            <v>FRN37F1S-2J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 t="str">
            <v/>
          </cell>
        </row>
        <row r="262">
          <cell r="A262" t="str">
            <v>FRN45F1S-2J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 t="str">
            <v/>
          </cell>
        </row>
        <row r="263">
          <cell r="A263" t="str">
            <v>FRN55F1S-2J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/>
          </cell>
        </row>
        <row r="264">
          <cell r="A264" t="str">
            <v>FRN75F1S-2J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 t="str">
            <v/>
          </cell>
        </row>
        <row r="265">
          <cell r="A265" t="str">
            <v>FRN0.75F1S-4E</v>
          </cell>
          <cell r="B265">
            <v>0</v>
          </cell>
          <cell r="C265">
            <v>0</v>
          </cell>
          <cell r="D265">
            <v>3</v>
          </cell>
          <cell r="E265">
            <v>3</v>
          </cell>
          <cell r="F265">
            <v>0</v>
          </cell>
          <cell r="G265">
            <v>3</v>
          </cell>
          <cell r="H265">
            <v>66</v>
          </cell>
          <cell r="I265">
            <v>10414.483199999999</v>
          </cell>
          <cell r="J265">
            <v>5680.627199999999</v>
          </cell>
        </row>
        <row r="266">
          <cell r="A266" t="str">
            <v>FRN1.5F1S-4E</v>
          </cell>
          <cell r="B266">
            <v>0</v>
          </cell>
          <cell r="C266">
            <v>0</v>
          </cell>
          <cell r="D266">
            <v>13</v>
          </cell>
          <cell r="E266">
            <v>13</v>
          </cell>
          <cell r="F266">
            <v>0</v>
          </cell>
          <cell r="G266">
            <v>13</v>
          </cell>
          <cell r="H266">
            <v>135</v>
          </cell>
          <cell r="I266">
            <v>21837.127499999999</v>
          </cell>
          <cell r="J266" t="str">
            <v/>
          </cell>
        </row>
        <row r="267">
          <cell r="A267" t="str">
            <v>FRN2.2F1S-4E</v>
          </cell>
          <cell r="B267">
            <v>0</v>
          </cell>
          <cell r="C267">
            <v>0</v>
          </cell>
          <cell r="D267">
            <v>17</v>
          </cell>
          <cell r="E267">
            <v>17</v>
          </cell>
          <cell r="F267">
            <v>0</v>
          </cell>
          <cell r="G267">
            <v>17</v>
          </cell>
          <cell r="H267">
            <v>154</v>
          </cell>
          <cell r="I267">
            <v>26453.041999999998</v>
          </cell>
          <cell r="J267" t="str">
            <v/>
          </cell>
        </row>
        <row r="268">
          <cell r="A268" t="str">
            <v>FRN4.0F1S-4E</v>
          </cell>
          <cell r="B268">
            <v>0</v>
          </cell>
          <cell r="C268">
            <v>0</v>
          </cell>
          <cell r="D268">
            <v>29</v>
          </cell>
          <cell r="E268">
            <v>29</v>
          </cell>
          <cell r="F268">
            <v>0</v>
          </cell>
          <cell r="G268">
            <v>29</v>
          </cell>
          <cell r="H268">
            <v>166</v>
          </cell>
          <cell r="I268">
            <v>33898.976199999997</v>
          </cell>
          <cell r="J268" t="str">
            <v/>
          </cell>
        </row>
        <row r="269">
          <cell r="A269" t="str">
            <v>FRN5.5F1S-4E</v>
          </cell>
          <cell r="B269">
            <v>0</v>
          </cell>
          <cell r="C269">
            <v>0</v>
          </cell>
          <cell r="D269">
            <v>29</v>
          </cell>
          <cell r="E269">
            <v>29</v>
          </cell>
          <cell r="F269">
            <v>0</v>
          </cell>
          <cell r="G269">
            <v>29</v>
          </cell>
          <cell r="H269">
            <v>96</v>
          </cell>
          <cell r="I269">
            <v>25814.400000000001</v>
          </cell>
          <cell r="J269" t="str">
            <v/>
          </cell>
        </row>
        <row r="270">
          <cell r="A270" t="str">
            <v>FRN7.5F1S-4E</v>
          </cell>
          <cell r="B270">
            <v>0</v>
          </cell>
          <cell r="C270">
            <v>0</v>
          </cell>
          <cell r="D270">
            <v>39</v>
          </cell>
          <cell r="E270">
            <v>39</v>
          </cell>
          <cell r="F270">
            <v>0</v>
          </cell>
          <cell r="G270">
            <v>39</v>
          </cell>
          <cell r="H270">
            <v>54</v>
          </cell>
          <cell r="I270">
            <v>15174.561600000001</v>
          </cell>
          <cell r="J270" t="str">
            <v/>
          </cell>
        </row>
        <row r="271">
          <cell r="A271" t="str">
            <v>FRN11F1S-4E</v>
          </cell>
          <cell r="B271">
            <v>2</v>
          </cell>
          <cell r="C271">
            <v>0</v>
          </cell>
          <cell r="D271">
            <v>23</v>
          </cell>
          <cell r="E271">
            <v>23</v>
          </cell>
          <cell r="F271">
            <v>0</v>
          </cell>
          <cell r="G271">
            <v>21</v>
          </cell>
          <cell r="H271">
            <v>56</v>
          </cell>
          <cell r="I271">
            <v>20031.2</v>
          </cell>
          <cell r="J271" t="str">
            <v/>
          </cell>
        </row>
        <row r="272">
          <cell r="A272" t="str">
            <v>FRN15F1S-4E</v>
          </cell>
          <cell r="B272">
            <v>0</v>
          </cell>
          <cell r="C272">
            <v>0</v>
          </cell>
          <cell r="D272">
            <v>26</v>
          </cell>
          <cell r="E272">
            <v>26</v>
          </cell>
          <cell r="F272">
            <v>0</v>
          </cell>
          <cell r="G272">
            <v>26</v>
          </cell>
          <cell r="H272">
            <v>130</v>
          </cell>
          <cell r="I272">
            <v>48224.800000000003</v>
          </cell>
          <cell r="J272" t="str">
            <v/>
          </cell>
        </row>
        <row r="273">
          <cell r="A273" t="str">
            <v>FRN18.5F1S-4E</v>
          </cell>
          <cell r="B273">
            <v>0</v>
          </cell>
          <cell r="C273">
            <v>0</v>
          </cell>
          <cell r="D273">
            <v>10</v>
          </cell>
          <cell r="E273">
            <v>10</v>
          </cell>
          <cell r="F273">
            <v>0</v>
          </cell>
          <cell r="G273">
            <v>10</v>
          </cell>
          <cell r="H273">
            <v>23</v>
          </cell>
          <cell r="I273">
            <v>10850.829599999999</v>
          </cell>
          <cell r="J273" t="str">
            <v/>
          </cell>
        </row>
        <row r="274">
          <cell r="A274" t="str">
            <v>FRN22F1S-4E</v>
          </cell>
          <cell r="B274">
            <v>0</v>
          </cell>
          <cell r="C274">
            <v>0</v>
          </cell>
          <cell r="D274">
            <v>16</v>
          </cell>
          <cell r="E274">
            <v>16</v>
          </cell>
          <cell r="F274">
            <v>0</v>
          </cell>
          <cell r="G274">
            <v>16</v>
          </cell>
          <cell r="H274">
            <v>23</v>
          </cell>
          <cell r="I274">
            <v>11989.279</v>
          </cell>
          <cell r="J274" t="str">
            <v/>
          </cell>
        </row>
        <row r="275">
          <cell r="A275" t="str">
            <v>FRN30F1S-4E</v>
          </cell>
          <cell r="B275">
            <v>0</v>
          </cell>
          <cell r="C275">
            <v>0</v>
          </cell>
          <cell r="D275">
            <v>12</v>
          </cell>
          <cell r="E275">
            <v>12</v>
          </cell>
          <cell r="F275">
            <v>0</v>
          </cell>
          <cell r="G275">
            <v>12</v>
          </cell>
          <cell r="H275">
            <v>18</v>
          </cell>
          <cell r="I275">
            <v>14205.684600000001</v>
          </cell>
          <cell r="J275" t="str">
            <v/>
          </cell>
        </row>
        <row r="276">
          <cell r="A276" t="str">
            <v>FRN37F1S-4E</v>
          </cell>
          <cell r="B276">
            <v>0</v>
          </cell>
          <cell r="C276">
            <v>0</v>
          </cell>
          <cell r="D276">
            <v>9</v>
          </cell>
          <cell r="E276">
            <v>9</v>
          </cell>
          <cell r="F276">
            <v>0</v>
          </cell>
          <cell r="G276">
            <v>9</v>
          </cell>
          <cell r="H276">
            <v>-9</v>
          </cell>
          <cell r="I276">
            <v>0</v>
          </cell>
          <cell r="J276" t="str">
            <v/>
          </cell>
        </row>
        <row r="277">
          <cell r="A277" t="str">
            <v>FRN45F1S-4E</v>
          </cell>
          <cell r="B277">
            <v>0</v>
          </cell>
          <cell r="C277">
            <v>0</v>
          </cell>
          <cell r="D277">
            <v>7</v>
          </cell>
          <cell r="E277">
            <v>7</v>
          </cell>
          <cell r="F277">
            <v>0</v>
          </cell>
          <cell r="G277">
            <v>7</v>
          </cell>
          <cell r="H277">
            <v>1</v>
          </cell>
          <cell r="I277">
            <v>984.24130000000002</v>
          </cell>
          <cell r="J277" t="str">
            <v/>
          </cell>
        </row>
        <row r="278">
          <cell r="A278" t="str">
            <v>FRN55F1S-4E</v>
          </cell>
          <cell r="B278">
            <v>0</v>
          </cell>
          <cell r="C278">
            <v>0</v>
          </cell>
          <cell r="D278">
            <v>5</v>
          </cell>
          <cell r="E278">
            <v>5</v>
          </cell>
          <cell r="F278">
            <v>0</v>
          </cell>
          <cell r="G278">
            <v>5</v>
          </cell>
          <cell r="H278">
            <v>-10</v>
          </cell>
          <cell r="I278">
            <v>0</v>
          </cell>
          <cell r="J278" t="str">
            <v/>
          </cell>
        </row>
        <row r="279">
          <cell r="A279" t="str">
            <v>FRN75F1S-4E</v>
          </cell>
          <cell r="B279">
            <v>0</v>
          </cell>
          <cell r="C279">
            <v>0</v>
          </cell>
          <cell r="D279">
            <v>4</v>
          </cell>
          <cell r="E279">
            <v>4</v>
          </cell>
          <cell r="F279">
            <v>0</v>
          </cell>
          <cell r="G279">
            <v>4</v>
          </cell>
          <cell r="H279">
            <v>-6</v>
          </cell>
          <cell r="I279">
            <v>0</v>
          </cell>
          <cell r="J279" t="str">
            <v/>
          </cell>
        </row>
        <row r="280">
          <cell r="A280" t="str">
            <v>FRN90F1S-4E</v>
          </cell>
          <cell r="B280">
            <v>0</v>
          </cell>
          <cell r="C280">
            <v>0</v>
          </cell>
          <cell r="D280">
            <v>3</v>
          </cell>
          <cell r="E280">
            <v>3</v>
          </cell>
          <cell r="F280">
            <v>0</v>
          </cell>
          <cell r="G280">
            <v>3</v>
          </cell>
          <cell r="H280">
            <v>1</v>
          </cell>
          <cell r="I280">
            <v>2282.1988000000001</v>
          </cell>
          <cell r="J280" t="str">
            <v/>
          </cell>
        </row>
        <row r="281">
          <cell r="A281" t="str">
            <v>FRN110F1S-4E</v>
          </cell>
          <cell r="B281">
            <v>0</v>
          </cell>
          <cell r="C281">
            <v>0</v>
          </cell>
          <cell r="D281">
            <v>2</v>
          </cell>
          <cell r="E281">
            <v>2</v>
          </cell>
          <cell r="F281">
            <v>0</v>
          </cell>
          <cell r="G281">
            <v>2</v>
          </cell>
          <cell r="H281">
            <v>2</v>
          </cell>
          <cell r="I281">
            <v>5229.9871999999996</v>
          </cell>
          <cell r="J281" t="str">
            <v/>
          </cell>
        </row>
        <row r="282">
          <cell r="A282" t="str">
            <v>FRN132F1S-4E</v>
          </cell>
          <cell r="B282">
            <v>0</v>
          </cell>
          <cell r="C282">
            <v>0</v>
          </cell>
          <cell r="D282">
            <v>2</v>
          </cell>
          <cell r="E282">
            <v>2</v>
          </cell>
          <cell r="F282">
            <v>0</v>
          </cell>
          <cell r="G282">
            <v>2</v>
          </cell>
          <cell r="H282">
            <v>-1</v>
          </cell>
          <cell r="I282">
            <v>0</v>
          </cell>
          <cell r="J282" t="str">
            <v/>
          </cell>
        </row>
        <row r="283">
          <cell r="A283" t="str">
            <v>FRN160F1S-4E</v>
          </cell>
          <cell r="B283">
            <v>0</v>
          </cell>
          <cell r="C283">
            <v>0</v>
          </cell>
          <cell r="D283">
            <v>2</v>
          </cell>
          <cell r="E283">
            <v>2</v>
          </cell>
          <cell r="F283">
            <v>0</v>
          </cell>
          <cell r="G283">
            <v>2</v>
          </cell>
          <cell r="H283">
            <v>-1</v>
          </cell>
          <cell r="I283">
            <v>0</v>
          </cell>
          <cell r="J283" t="str">
            <v/>
          </cell>
        </row>
        <row r="284">
          <cell r="A284" t="str">
            <v>FRN200F1S-4E</v>
          </cell>
          <cell r="B284">
            <v>0</v>
          </cell>
          <cell r="C284">
            <v>0</v>
          </cell>
          <cell r="D284">
            <v>2</v>
          </cell>
          <cell r="E284">
            <v>2</v>
          </cell>
          <cell r="F284">
            <v>0</v>
          </cell>
          <cell r="G284">
            <v>2</v>
          </cell>
          <cell r="H284">
            <v>5</v>
          </cell>
          <cell r="I284">
            <v>19092.7</v>
          </cell>
          <cell r="J284" t="str">
            <v/>
          </cell>
        </row>
        <row r="285">
          <cell r="A285" t="str">
            <v>FRN220F1S-4E</v>
          </cell>
          <cell r="B285">
            <v>0</v>
          </cell>
          <cell r="C285">
            <v>0</v>
          </cell>
          <cell r="D285">
            <v>1</v>
          </cell>
          <cell r="E285">
            <v>1</v>
          </cell>
          <cell r="F285">
            <v>0</v>
          </cell>
          <cell r="G285">
            <v>1</v>
          </cell>
          <cell r="H285">
            <v>0</v>
          </cell>
          <cell r="I285">
            <v>0</v>
          </cell>
          <cell r="J285" t="str">
            <v/>
          </cell>
        </row>
        <row r="286">
          <cell r="A286" t="str">
            <v>FRN280F1S-4E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 t="str">
            <v/>
          </cell>
        </row>
        <row r="287">
          <cell r="A287" t="str">
            <v>FRN315F1S-4E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4</v>
          </cell>
          <cell r="I287">
            <v>30808.66</v>
          </cell>
          <cell r="J287" t="str">
            <v/>
          </cell>
        </row>
        <row r="288">
          <cell r="A288" t="str">
            <v>FRN355F1S-4E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2</v>
          </cell>
          <cell r="I288">
            <v>18011.266599999999</v>
          </cell>
          <cell r="J288" t="str">
            <v/>
          </cell>
        </row>
        <row r="289">
          <cell r="A289" t="str">
            <v>FRN400F1S-4E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3</v>
          </cell>
          <cell r="I289">
            <v>29172.324000000001</v>
          </cell>
          <cell r="J289">
            <v>29172.324000000001</v>
          </cell>
        </row>
        <row r="290">
          <cell r="A290" t="str">
            <v>FRN450F1S-4E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2</v>
          </cell>
          <cell r="I290">
            <v>19641.02</v>
          </cell>
          <cell r="J290">
            <v>19641.02</v>
          </cell>
        </row>
        <row r="291">
          <cell r="A291" t="str">
            <v>FRN500F1S-4E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3</v>
          </cell>
          <cell r="I291">
            <v>31821.759900000001</v>
          </cell>
          <cell r="J291">
            <v>31821.759900000001</v>
          </cell>
        </row>
        <row r="292">
          <cell r="A292" t="str">
            <v>FRN560F1S-4E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FRN0.75F1L-4E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 t="str">
            <v/>
          </cell>
        </row>
        <row r="294">
          <cell r="A294" t="str">
            <v>FRN1.5F1L-4E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5</v>
          </cell>
          <cell r="I294">
            <v>2327.15</v>
          </cell>
          <cell r="J294">
            <v>2327.15</v>
          </cell>
        </row>
        <row r="295">
          <cell r="A295" t="str">
            <v>FRN2.2F1L-4E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9</v>
          </cell>
          <cell r="I295">
            <v>4233.33</v>
          </cell>
          <cell r="J295">
            <v>4233.33</v>
          </cell>
        </row>
        <row r="296">
          <cell r="A296" t="str">
            <v>FRN4.0F1L-4E</v>
          </cell>
          <cell r="B296">
            <v>0</v>
          </cell>
          <cell r="C296">
            <v>0</v>
          </cell>
          <cell r="D296">
            <v>2</v>
          </cell>
          <cell r="E296">
            <v>2</v>
          </cell>
          <cell r="F296">
            <v>0</v>
          </cell>
          <cell r="G296">
            <v>2</v>
          </cell>
          <cell r="H296">
            <v>-2</v>
          </cell>
          <cell r="I296">
            <v>0</v>
          </cell>
          <cell r="J296" t="str">
            <v/>
          </cell>
        </row>
        <row r="297">
          <cell r="A297" t="str">
            <v>FRN5.5F1L-4E</v>
          </cell>
          <cell r="B297">
            <v>0</v>
          </cell>
          <cell r="C297">
            <v>0</v>
          </cell>
          <cell r="D297">
            <v>1</v>
          </cell>
          <cell r="E297">
            <v>1</v>
          </cell>
          <cell r="F297">
            <v>0</v>
          </cell>
          <cell r="G297">
            <v>1</v>
          </cell>
          <cell r="H297">
            <v>-2</v>
          </cell>
          <cell r="I297">
            <v>0</v>
          </cell>
          <cell r="J297" t="str">
            <v/>
          </cell>
        </row>
        <row r="298">
          <cell r="A298" t="str">
            <v>FRN7.5F1L-4E</v>
          </cell>
          <cell r="B298">
            <v>0</v>
          </cell>
          <cell r="C298">
            <v>0</v>
          </cell>
          <cell r="D298">
            <v>1</v>
          </cell>
          <cell r="E298">
            <v>1</v>
          </cell>
          <cell r="F298">
            <v>0</v>
          </cell>
          <cell r="G298">
            <v>1</v>
          </cell>
          <cell r="H298">
            <v>-1</v>
          </cell>
          <cell r="I298">
            <v>0</v>
          </cell>
          <cell r="J298" t="str">
            <v/>
          </cell>
        </row>
        <row r="299">
          <cell r="A299" t="str">
            <v>FRN11F1L-4E</v>
          </cell>
          <cell r="B299">
            <v>0</v>
          </cell>
          <cell r="C299">
            <v>0</v>
          </cell>
          <cell r="D299">
            <v>1</v>
          </cell>
          <cell r="E299">
            <v>1</v>
          </cell>
          <cell r="F299">
            <v>0</v>
          </cell>
          <cell r="G299">
            <v>1</v>
          </cell>
          <cell r="H299">
            <v>-2</v>
          </cell>
          <cell r="I299">
            <v>0</v>
          </cell>
          <cell r="J299" t="str">
            <v/>
          </cell>
        </row>
        <row r="300">
          <cell r="A300" t="str">
            <v>FRN15F1L-4E</v>
          </cell>
          <cell r="B300">
            <v>0</v>
          </cell>
          <cell r="C300">
            <v>0</v>
          </cell>
          <cell r="D300">
            <v>1</v>
          </cell>
          <cell r="E300">
            <v>1</v>
          </cell>
          <cell r="F300">
            <v>0</v>
          </cell>
          <cell r="G300">
            <v>1</v>
          </cell>
          <cell r="H300">
            <v>4</v>
          </cell>
          <cell r="I300">
            <v>2757.08</v>
          </cell>
          <cell r="J300" t="str">
            <v/>
          </cell>
        </row>
        <row r="301">
          <cell r="A301" t="str">
            <v>FRN18.5F1L-4E</v>
          </cell>
          <cell r="B301">
            <v>0</v>
          </cell>
          <cell r="C301">
            <v>0</v>
          </cell>
          <cell r="D301">
            <v>1</v>
          </cell>
          <cell r="E301">
            <v>1</v>
          </cell>
          <cell r="F301">
            <v>0</v>
          </cell>
          <cell r="G301">
            <v>1</v>
          </cell>
          <cell r="H301">
            <v>8</v>
          </cell>
          <cell r="I301">
            <v>7133.4056</v>
          </cell>
          <cell r="J301" t="str">
            <v/>
          </cell>
        </row>
        <row r="302">
          <cell r="A302" t="str">
            <v>FRN22F1L-4E</v>
          </cell>
          <cell r="B302">
            <v>0</v>
          </cell>
          <cell r="C302">
            <v>0</v>
          </cell>
          <cell r="D302">
            <v>1</v>
          </cell>
          <cell r="E302">
            <v>1</v>
          </cell>
          <cell r="F302">
            <v>0</v>
          </cell>
          <cell r="G302">
            <v>1</v>
          </cell>
          <cell r="H302">
            <v>7</v>
          </cell>
          <cell r="I302">
            <v>7039.34</v>
          </cell>
          <cell r="J302" t="str">
            <v/>
          </cell>
        </row>
        <row r="303">
          <cell r="A303" t="str">
            <v>FRN30F1L-4E</v>
          </cell>
          <cell r="B303">
            <v>0</v>
          </cell>
          <cell r="C303">
            <v>0</v>
          </cell>
          <cell r="D303">
            <v>1</v>
          </cell>
          <cell r="E303">
            <v>1</v>
          </cell>
          <cell r="F303">
            <v>0</v>
          </cell>
          <cell r="G303">
            <v>1</v>
          </cell>
          <cell r="H303">
            <v>0</v>
          </cell>
          <cell r="I303">
            <v>0</v>
          </cell>
          <cell r="J303" t="str">
            <v/>
          </cell>
        </row>
        <row r="304">
          <cell r="A304" t="str">
            <v>FRN37F1L-4E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2154.96</v>
          </cell>
          <cell r="J304">
            <v>2154.96</v>
          </cell>
        </row>
        <row r="305">
          <cell r="A305" t="str">
            <v>FRN45F1L-4E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4</v>
          </cell>
          <cell r="I305">
            <v>8791.81</v>
          </cell>
          <cell r="J305">
            <v>8791.81</v>
          </cell>
        </row>
        <row r="306">
          <cell r="A306" t="str">
            <v>FRN55F1L-4E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2959.45</v>
          </cell>
          <cell r="J306">
            <v>2959.45</v>
          </cell>
        </row>
        <row r="307">
          <cell r="A307" t="str">
            <v>FRN75F1L-4E</v>
          </cell>
          <cell r="B307">
            <v>0</v>
          </cell>
          <cell r="C307">
            <v>0</v>
          </cell>
          <cell r="D307">
            <v>1</v>
          </cell>
          <cell r="E307">
            <v>1</v>
          </cell>
          <cell r="F307">
            <v>0</v>
          </cell>
          <cell r="G307">
            <v>1</v>
          </cell>
          <cell r="H307">
            <v>-2</v>
          </cell>
          <cell r="I307">
            <v>0</v>
          </cell>
          <cell r="J307" t="str">
            <v/>
          </cell>
        </row>
        <row r="308">
          <cell r="A308" t="str">
            <v>FRN90F1L-4E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2</v>
          </cell>
          <cell r="I308">
            <v>6509.36</v>
          </cell>
          <cell r="J308">
            <v>6509.36</v>
          </cell>
        </row>
        <row r="309">
          <cell r="A309" t="str">
            <v>FRN0.4G1S-2J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18</v>
          </cell>
          <cell r="I309">
            <v>2702.7</v>
          </cell>
          <cell r="J309">
            <v>2702.7</v>
          </cell>
        </row>
        <row r="310">
          <cell r="A310" t="str">
            <v>FRN0.75G1S-2J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12</v>
          </cell>
          <cell r="I310">
            <v>1839.24</v>
          </cell>
          <cell r="J310" t="str">
            <v/>
          </cell>
        </row>
        <row r="311">
          <cell r="A311" t="str">
            <v>FRN1.5G1S-2J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12</v>
          </cell>
          <cell r="I311">
            <v>2101.56</v>
          </cell>
          <cell r="J311">
            <v>2101.56</v>
          </cell>
        </row>
        <row r="312">
          <cell r="A312" t="str">
            <v>FRN2.2G1S-2J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375.76</v>
          </cell>
          <cell r="J312">
            <v>375.76</v>
          </cell>
        </row>
        <row r="313">
          <cell r="A313" t="str">
            <v>FRN3.7G1S-2J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254.91</v>
          </cell>
          <cell r="J313" t="str">
            <v/>
          </cell>
        </row>
        <row r="314">
          <cell r="A314" t="str">
            <v>FRN5.5G1S-2J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-3</v>
          </cell>
          <cell r="I314">
            <v>0</v>
          </cell>
          <cell r="J314" t="str">
            <v/>
          </cell>
        </row>
        <row r="315">
          <cell r="A315" t="str">
            <v>FRN7.5G1S-2J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10</v>
          </cell>
          <cell r="I315">
            <v>4154.1000000000004</v>
          </cell>
          <cell r="J315">
            <v>4154.1000000000004</v>
          </cell>
        </row>
        <row r="316">
          <cell r="A316" t="str">
            <v>FRN11G1S-2J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2</v>
          </cell>
          <cell r="I316">
            <v>838.52</v>
          </cell>
          <cell r="J316" t="str">
            <v/>
          </cell>
        </row>
        <row r="317">
          <cell r="A317" t="str">
            <v>FRN15G1S-2J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2</v>
          </cell>
          <cell r="I317">
            <v>1290.9000000000001</v>
          </cell>
          <cell r="J317">
            <v>1290.9000000000001</v>
          </cell>
        </row>
        <row r="318">
          <cell r="A318" t="str">
            <v>FRN18.5G1S-2J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2</v>
          </cell>
          <cell r="I318">
            <v>1414.66</v>
          </cell>
          <cell r="J318">
            <v>1414.66</v>
          </cell>
        </row>
        <row r="319">
          <cell r="A319" t="str">
            <v>FRN22G1S-2J</v>
          </cell>
          <cell r="B319">
            <v>8</v>
          </cell>
          <cell r="C319">
            <v>0</v>
          </cell>
          <cell r="D319">
            <v>6</v>
          </cell>
          <cell r="E319">
            <v>8</v>
          </cell>
          <cell r="F319">
            <v>0</v>
          </cell>
          <cell r="G319">
            <v>0</v>
          </cell>
          <cell r="H319">
            <v>6</v>
          </cell>
          <cell r="I319">
            <v>5077.2</v>
          </cell>
          <cell r="J319" t="str">
            <v/>
          </cell>
        </row>
        <row r="320">
          <cell r="A320" t="str">
            <v>FRN30G1S-2J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2</v>
          </cell>
          <cell r="I320">
            <v>2979.94</v>
          </cell>
          <cell r="J320" t="str">
            <v/>
          </cell>
        </row>
        <row r="321">
          <cell r="A321" t="str">
            <v>FRN37G1S-2J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1410.06</v>
          </cell>
          <cell r="J321">
            <v>1410.06</v>
          </cell>
        </row>
        <row r="322">
          <cell r="A322" t="str">
            <v>FRN45G1S-2J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2</v>
          </cell>
          <cell r="I322">
            <v>4419.3999999999996</v>
          </cell>
          <cell r="J322">
            <v>4419.3999999999996</v>
          </cell>
        </row>
        <row r="323">
          <cell r="A323" t="str">
            <v>FRN55G1S-2J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2633.2</v>
          </cell>
          <cell r="J323">
            <v>2633.2</v>
          </cell>
        </row>
        <row r="324">
          <cell r="A324" t="str">
            <v>FRN75G1S-2J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str">
            <v/>
          </cell>
        </row>
        <row r="325">
          <cell r="A325" t="str">
            <v>FRN90G1S-2J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 t="str">
            <v/>
          </cell>
        </row>
        <row r="326">
          <cell r="A326" t="str">
            <v>FRN0.4G1E-4E</v>
          </cell>
          <cell r="B326">
            <v>0</v>
          </cell>
          <cell r="C326">
            <v>0</v>
          </cell>
          <cell r="D326">
            <v>3</v>
          </cell>
          <cell r="E326">
            <v>3</v>
          </cell>
          <cell r="F326">
            <v>0</v>
          </cell>
          <cell r="G326">
            <v>3</v>
          </cell>
          <cell r="H326">
            <v>12</v>
          </cell>
          <cell r="I326">
            <v>1172.52</v>
          </cell>
          <cell r="J326" t="str">
            <v/>
          </cell>
        </row>
        <row r="327">
          <cell r="A327" t="str">
            <v>FRN0.75G1E-4E</v>
          </cell>
          <cell r="B327">
            <v>0</v>
          </cell>
          <cell r="C327">
            <v>0</v>
          </cell>
          <cell r="D327">
            <v>5</v>
          </cell>
          <cell r="E327">
            <v>5</v>
          </cell>
          <cell r="F327">
            <v>0</v>
          </cell>
          <cell r="G327">
            <v>5</v>
          </cell>
          <cell r="H327">
            <v>18</v>
          </cell>
          <cell r="I327">
            <v>2193.6149999999998</v>
          </cell>
          <cell r="J327" t="str">
            <v/>
          </cell>
        </row>
        <row r="328">
          <cell r="A328" t="str">
            <v>FRN1.5G1E-4E</v>
          </cell>
          <cell r="B328">
            <v>0</v>
          </cell>
          <cell r="C328">
            <v>0</v>
          </cell>
          <cell r="D328">
            <v>7</v>
          </cell>
          <cell r="E328">
            <v>7</v>
          </cell>
          <cell r="F328">
            <v>0</v>
          </cell>
          <cell r="G328">
            <v>7</v>
          </cell>
          <cell r="H328">
            <v>65</v>
          </cell>
          <cell r="I328">
            <v>9573.6484999999993</v>
          </cell>
          <cell r="J328" t="str">
            <v/>
          </cell>
        </row>
        <row r="329">
          <cell r="A329" t="str">
            <v>FRN2.2G1E-4E</v>
          </cell>
          <cell r="B329">
            <v>0</v>
          </cell>
          <cell r="C329">
            <v>0</v>
          </cell>
          <cell r="D329">
            <v>6</v>
          </cell>
          <cell r="E329">
            <v>6</v>
          </cell>
          <cell r="F329">
            <v>0</v>
          </cell>
          <cell r="G329">
            <v>6</v>
          </cell>
          <cell r="H329">
            <v>272</v>
          </cell>
          <cell r="I329">
            <v>49053.867200000001</v>
          </cell>
          <cell r="J329" t="str">
            <v/>
          </cell>
        </row>
        <row r="330">
          <cell r="A330" t="str">
            <v>FRN4.0G1E-4E</v>
          </cell>
          <cell r="B330">
            <v>0</v>
          </cell>
          <cell r="C330">
            <v>0</v>
          </cell>
          <cell r="D330">
            <v>11</v>
          </cell>
          <cell r="E330">
            <v>11</v>
          </cell>
          <cell r="F330">
            <v>0</v>
          </cell>
          <cell r="G330">
            <v>11</v>
          </cell>
          <cell r="H330">
            <v>108</v>
          </cell>
          <cell r="I330">
            <v>24259.003199999999</v>
          </cell>
          <cell r="J330" t="str">
            <v/>
          </cell>
        </row>
        <row r="331">
          <cell r="A331" t="str">
            <v>FRN5.5G1E-4E</v>
          </cell>
          <cell r="B331">
            <v>0</v>
          </cell>
          <cell r="C331">
            <v>0</v>
          </cell>
          <cell r="D331">
            <v>9</v>
          </cell>
          <cell r="E331">
            <v>9</v>
          </cell>
          <cell r="F331">
            <v>0</v>
          </cell>
          <cell r="G331">
            <v>9</v>
          </cell>
          <cell r="H331">
            <v>493</v>
          </cell>
          <cell r="I331">
            <v>154718.97879999998</v>
          </cell>
          <cell r="J331" t="str">
            <v/>
          </cell>
        </row>
        <row r="332">
          <cell r="A332" t="str">
            <v>FRN7.5G1E-4E</v>
          </cell>
          <cell r="B332">
            <v>0</v>
          </cell>
          <cell r="C332">
            <v>0</v>
          </cell>
          <cell r="D332">
            <v>12</v>
          </cell>
          <cell r="E332">
            <v>12</v>
          </cell>
          <cell r="F332">
            <v>0</v>
          </cell>
          <cell r="G332">
            <v>12</v>
          </cell>
          <cell r="H332">
            <v>365</v>
          </cell>
          <cell r="I332">
            <v>136534.96599999999</v>
          </cell>
          <cell r="J332" t="str">
            <v/>
          </cell>
        </row>
        <row r="333">
          <cell r="A333" t="str">
            <v>FRN11G1E-4E</v>
          </cell>
          <cell r="B333">
            <v>0</v>
          </cell>
          <cell r="C333">
            <v>0</v>
          </cell>
          <cell r="D333">
            <v>5</v>
          </cell>
          <cell r="E333">
            <v>5</v>
          </cell>
          <cell r="F333">
            <v>0</v>
          </cell>
          <cell r="G333">
            <v>5</v>
          </cell>
          <cell r="H333">
            <v>136</v>
          </cell>
          <cell r="I333">
            <v>58579.973599999998</v>
          </cell>
          <cell r="J333" t="str">
            <v/>
          </cell>
        </row>
        <row r="334">
          <cell r="A334" t="str">
            <v>FRN15G1E-4E</v>
          </cell>
          <cell r="B334">
            <v>0</v>
          </cell>
          <cell r="C334">
            <v>0</v>
          </cell>
          <cell r="D334">
            <v>5</v>
          </cell>
          <cell r="E334">
            <v>5</v>
          </cell>
          <cell r="F334">
            <v>0</v>
          </cell>
          <cell r="G334">
            <v>5</v>
          </cell>
          <cell r="H334">
            <v>81</v>
          </cell>
          <cell r="I334">
            <v>46974.986099999995</v>
          </cell>
          <cell r="J334" t="str">
            <v/>
          </cell>
        </row>
        <row r="335">
          <cell r="A335" t="str">
            <v>FRN18.5G1E-4E</v>
          </cell>
          <cell r="B335">
            <v>0</v>
          </cell>
          <cell r="C335">
            <v>0</v>
          </cell>
          <cell r="D335">
            <v>5</v>
          </cell>
          <cell r="E335">
            <v>5</v>
          </cell>
          <cell r="F335">
            <v>0</v>
          </cell>
          <cell r="G335">
            <v>5</v>
          </cell>
          <cell r="H335">
            <v>27</v>
          </cell>
          <cell r="I335">
            <v>17528.057100000002</v>
          </cell>
          <cell r="J335" t="str">
            <v/>
          </cell>
        </row>
        <row r="336">
          <cell r="A336" t="str">
            <v>FRN22G1E-4E</v>
          </cell>
          <cell r="B336">
            <v>13</v>
          </cell>
          <cell r="C336">
            <v>0</v>
          </cell>
          <cell r="D336">
            <v>17</v>
          </cell>
          <cell r="E336">
            <v>17</v>
          </cell>
          <cell r="F336">
            <v>0</v>
          </cell>
          <cell r="G336">
            <v>4</v>
          </cell>
          <cell r="H336">
            <v>32</v>
          </cell>
          <cell r="I336">
            <v>24797.366399999999</v>
          </cell>
          <cell r="J336" t="str">
            <v/>
          </cell>
        </row>
        <row r="337">
          <cell r="A337" t="str">
            <v>FRN30G1E-4E</v>
          </cell>
          <cell r="B337">
            <v>0</v>
          </cell>
          <cell r="C337">
            <v>0</v>
          </cell>
          <cell r="D337">
            <v>7</v>
          </cell>
          <cell r="E337">
            <v>7</v>
          </cell>
          <cell r="F337">
            <v>0</v>
          </cell>
          <cell r="G337">
            <v>7</v>
          </cell>
          <cell r="H337">
            <v>-12</v>
          </cell>
          <cell r="I337">
            <v>0</v>
          </cell>
          <cell r="J337" t="str">
            <v/>
          </cell>
        </row>
        <row r="338">
          <cell r="A338" t="str">
            <v>FRN37G1E-4E</v>
          </cell>
          <cell r="B338">
            <v>0</v>
          </cell>
          <cell r="C338">
            <v>0</v>
          </cell>
          <cell r="D338">
            <v>3</v>
          </cell>
          <cell r="E338">
            <v>3</v>
          </cell>
          <cell r="F338">
            <v>0</v>
          </cell>
          <cell r="G338">
            <v>3</v>
          </cell>
          <cell r="H338">
            <v>6</v>
          </cell>
          <cell r="I338">
            <v>7852.0529999999999</v>
          </cell>
          <cell r="J338" t="str">
            <v/>
          </cell>
        </row>
        <row r="339">
          <cell r="A339" t="str">
            <v>FRN45G1E-4E</v>
          </cell>
          <cell r="B339">
            <v>0</v>
          </cell>
          <cell r="C339">
            <v>0</v>
          </cell>
          <cell r="D339">
            <v>3</v>
          </cell>
          <cell r="E339">
            <v>3</v>
          </cell>
          <cell r="F339">
            <v>0</v>
          </cell>
          <cell r="G339">
            <v>3</v>
          </cell>
          <cell r="H339">
            <v>-5</v>
          </cell>
          <cell r="I339">
            <v>0</v>
          </cell>
          <cell r="J339" t="str">
            <v/>
          </cell>
        </row>
        <row r="340">
          <cell r="A340" t="str">
            <v>FRN55G1E-4E</v>
          </cell>
          <cell r="B340">
            <v>0</v>
          </cell>
          <cell r="C340">
            <v>0</v>
          </cell>
          <cell r="D340">
            <v>1</v>
          </cell>
          <cell r="E340">
            <v>1</v>
          </cell>
          <cell r="F340">
            <v>0</v>
          </cell>
          <cell r="G340">
            <v>1</v>
          </cell>
          <cell r="H340">
            <v>-3</v>
          </cell>
          <cell r="I340">
            <v>0</v>
          </cell>
          <cell r="J340" t="str">
            <v/>
          </cell>
        </row>
        <row r="341">
          <cell r="A341" t="str">
            <v>FRN75G1E-4E</v>
          </cell>
          <cell r="B341">
            <v>0</v>
          </cell>
          <cell r="C341">
            <v>0</v>
          </cell>
          <cell r="D341">
            <v>1</v>
          </cell>
          <cell r="E341">
            <v>1</v>
          </cell>
          <cell r="F341">
            <v>0</v>
          </cell>
          <cell r="G341">
            <v>1</v>
          </cell>
          <cell r="H341">
            <v>-1</v>
          </cell>
          <cell r="I341">
            <v>0</v>
          </cell>
          <cell r="J341" t="str">
            <v/>
          </cell>
        </row>
        <row r="342">
          <cell r="A342" t="str">
            <v>FRN90G1E-4E</v>
          </cell>
          <cell r="B342">
            <v>0</v>
          </cell>
          <cell r="C342">
            <v>0</v>
          </cell>
          <cell r="D342">
            <v>2</v>
          </cell>
          <cell r="E342">
            <v>2</v>
          </cell>
          <cell r="F342">
            <v>0</v>
          </cell>
          <cell r="G342">
            <v>2</v>
          </cell>
          <cell r="H342">
            <v>-13</v>
          </cell>
          <cell r="I342">
            <v>0</v>
          </cell>
          <cell r="J342" t="str">
            <v/>
          </cell>
        </row>
        <row r="343">
          <cell r="A343" t="str">
            <v>FRN110G1E-4E</v>
          </cell>
          <cell r="B343">
            <v>0</v>
          </cell>
          <cell r="C343">
            <v>0</v>
          </cell>
          <cell r="D343">
            <v>2</v>
          </cell>
          <cell r="E343">
            <v>2</v>
          </cell>
          <cell r="F343">
            <v>0</v>
          </cell>
          <cell r="G343">
            <v>2</v>
          </cell>
          <cell r="H343">
            <v>-2</v>
          </cell>
          <cell r="I343">
            <v>0</v>
          </cell>
          <cell r="J343" t="str">
            <v/>
          </cell>
        </row>
        <row r="344">
          <cell r="A344" t="str">
            <v>FRN132G1E-4E</v>
          </cell>
          <cell r="B344">
            <v>0</v>
          </cell>
          <cell r="C344">
            <v>0</v>
          </cell>
          <cell r="D344">
            <v>2</v>
          </cell>
          <cell r="E344">
            <v>2</v>
          </cell>
          <cell r="F344">
            <v>0</v>
          </cell>
          <cell r="G344">
            <v>2</v>
          </cell>
          <cell r="H344">
            <v>1</v>
          </cell>
          <cell r="I344">
            <v>3619.74</v>
          </cell>
          <cell r="J344" t="str">
            <v/>
          </cell>
        </row>
        <row r="345">
          <cell r="A345" t="str">
            <v>FRN160G1E-4E</v>
          </cell>
          <cell r="B345">
            <v>0</v>
          </cell>
          <cell r="C345">
            <v>0</v>
          </cell>
          <cell r="D345">
            <v>1</v>
          </cell>
          <cell r="E345">
            <v>1</v>
          </cell>
          <cell r="F345">
            <v>0</v>
          </cell>
          <cell r="G345">
            <v>1</v>
          </cell>
          <cell r="H345">
            <v>-1</v>
          </cell>
          <cell r="I345">
            <v>0</v>
          </cell>
          <cell r="J345" t="str">
            <v/>
          </cell>
        </row>
        <row r="346">
          <cell r="A346" t="str">
            <v>FRN200G1E-4E</v>
          </cell>
          <cell r="B346">
            <v>0</v>
          </cell>
          <cell r="C346">
            <v>0</v>
          </cell>
          <cell r="D346">
            <v>2</v>
          </cell>
          <cell r="E346">
            <v>2</v>
          </cell>
          <cell r="F346">
            <v>0</v>
          </cell>
          <cell r="G346">
            <v>2</v>
          </cell>
          <cell r="H346">
            <v>-3</v>
          </cell>
          <cell r="I346">
            <v>0</v>
          </cell>
          <cell r="J346" t="str">
            <v/>
          </cell>
        </row>
        <row r="347">
          <cell r="A347" t="str">
            <v>FRN220G1E-4E</v>
          </cell>
          <cell r="B347">
            <v>0</v>
          </cell>
          <cell r="C347">
            <v>0</v>
          </cell>
          <cell r="D347">
            <v>1</v>
          </cell>
          <cell r="E347">
            <v>1</v>
          </cell>
          <cell r="F347">
            <v>0</v>
          </cell>
          <cell r="G347">
            <v>1</v>
          </cell>
          <cell r="H347">
            <v>0</v>
          </cell>
          <cell r="I347">
            <v>0</v>
          </cell>
          <cell r="J347" t="str">
            <v/>
          </cell>
        </row>
        <row r="348">
          <cell r="A348" t="str">
            <v>FRN280G1E-4E</v>
          </cell>
          <cell r="B348">
            <v>0</v>
          </cell>
          <cell r="C348">
            <v>0</v>
          </cell>
          <cell r="D348">
            <v>1</v>
          </cell>
          <cell r="E348">
            <v>1</v>
          </cell>
          <cell r="F348">
            <v>0</v>
          </cell>
          <cell r="G348">
            <v>1</v>
          </cell>
          <cell r="H348">
            <v>-1</v>
          </cell>
          <cell r="I348">
            <v>0</v>
          </cell>
          <cell r="J348" t="str">
            <v/>
          </cell>
        </row>
        <row r="349">
          <cell r="A349" t="str">
            <v>FRN315G1E-4E</v>
          </cell>
          <cell r="B349">
            <v>0</v>
          </cell>
          <cell r="C349">
            <v>0</v>
          </cell>
          <cell r="D349">
            <v>1</v>
          </cell>
          <cell r="E349">
            <v>1</v>
          </cell>
          <cell r="F349">
            <v>0</v>
          </cell>
          <cell r="G349">
            <v>1</v>
          </cell>
          <cell r="H349">
            <v>-1</v>
          </cell>
          <cell r="I349">
            <v>0</v>
          </cell>
          <cell r="J349" t="str">
            <v/>
          </cell>
        </row>
        <row r="350">
          <cell r="A350" t="str">
            <v>FRN355G1E-4E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 t="str">
            <v/>
          </cell>
        </row>
        <row r="351">
          <cell r="A351" t="str">
            <v>FRN400G1E-4E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 t="str">
            <v/>
          </cell>
        </row>
        <row r="352">
          <cell r="A352" t="str">
            <v>FRN500G1E-4E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 t="str">
            <v/>
          </cell>
        </row>
        <row r="353">
          <cell r="A353" t="str">
            <v>FRN630G1E-4E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 t="str">
            <v/>
          </cell>
        </row>
        <row r="354">
          <cell r="A354" t="str">
            <v>FRN4.0LM1S-4E</v>
          </cell>
          <cell r="B354">
            <v>0</v>
          </cell>
          <cell r="C354">
            <v>0</v>
          </cell>
          <cell r="D354">
            <v>6</v>
          </cell>
          <cell r="E354">
            <v>6</v>
          </cell>
          <cell r="F354">
            <v>0</v>
          </cell>
          <cell r="G354">
            <v>6</v>
          </cell>
          <cell r="H354">
            <v>-16</v>
          </cell>
          <cell r="I354">
            <v>0</v>
          </cell>
          <cell r="J354" t="str">
            <v/>
          </cell>
        </row>
        <row r="355">
          <cell r="A355" t="str">
            <v>FRN5.5LM1S-4E</v>
          </cell>
          <cell r="B355">
            <v>0</v>
          </cell>
          <cell r="C355">
            <v>0</v>
          </cell>
          <cell r="D355">
            <v>4</v>
          </cell>
          <cell r="E355">
            <v>4</v>
          </cell>
          <cell r="F355">
            <v>0</v>
          </cell>
          <cell r="G355">
            <v>4</v>
          </cell>
          <cell r="H355">
            <v>102</v>
          </cell>
          <cell r="I355">
            <v>34292.400000000001</v>
          </cell>
          <cell r="J355">
            <v>20844.400000000001</v>
          </cell>
        </row>
        <row r="356">
          <cell r="A356" t="str">
            <v>FRN7.5LM1S-4E</v>
          </cell>
          <cell r="B356">
            <v>0</v>
          </cell>
          <cell r="C356">
            <v>0</v>
          </cell>
          <cell r="D356">
            <v>1</v>
          </cell>
          <cell r="E356">
            <v>1</v>
          </cell>
          <cell r="F356">
            <v>0</v>
          </cell>
          <cell r="G356">
            <v>1</v>
          </cell>
          <cell r="H356">
            <v>45</v>
          </cell>
          <cell r="I356">
            <v>15990.4845</v>
          </cell>
          <cell r="J356">
            <v>12437.0435</v>
          </cell>
        </row>
        <row r="357">
          <cell r="A357" t="str">
            <v>FRN11LM1S-4E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3</v>
          </cell>
          <cell r="I357">
            <v>1388.6172000000001</v>
          </cell>
          <cell r="J357">
            <v>1388.6172000000001</v>
          </cell>
        </row>
        <row r="358">
          <cell r="A358" t="str">
            <v>FRN15LM1S-4E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3</v>
          </cell>
          <cell r="I358">
            <v>1768.5938999999998</v>
          </cell>
          <cell r="J358">
            <v>1768.5938999999998</v>
          </cell>
        </row>
        <row r="359">
          <cell r="A359" t="str">
            <v>FRN18.5LM1S-4E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4</v>
          </cell>
          <cell r="I359">
            <v>2961.7</v>
          </cell>
          <cell r="J359">
            <v>2961.7</v>
          </cell>
        </row>
        <row r="360">
          <cell r="A360" t="str">
            <v>FRN22LM1S-4E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7</v>
          </cell>
          <cell r="I360">
            <v>5440.9138000000003</v>
          </cell>
          <cell r="J360">
            <v>5440.9138000000003</v>
          </cell>
        </row>
        <row r="361">
          <cell r="A361" t="str">
            <v>FRN30LM1S-4E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 t="str">
            <v/>
          </cell>
        </row>
        <row r="362">
          <cell r="A362" t="str">
            <v>FRN37LM1S-4E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 t="str">
            <v/>
          </cell>
        </row>
        <row r="363">
          <cell r="A363" t="str">
            <v>FRN4.0LM1S-4EA</v>
          </cell>
          <cell r="B363">
            <v>75</v>
          </cell>
          <cell r="C363">
            <v>0</v>
          </cell>
          <cell r="D363">
            <v>31</v>
          </cell>
          <cell r="E363">
            <v>75</v>
          </cell>
          <cell r="F363">
            <v>0</v>
          </cell>
          <cell r="G363">
            <v>0</v>
          </cell>
          <cell r="H363">
            <v>-68</v>
          </cell>
          <cell r="I363">
            <v>0</v>
          </cell>
          <cell r="J363" t="str">
            <v/>
          </cell>
        </row>
        <row r="364">
          <cell r="A364" t="str">
            <v>FRN5.5LM1S-4EA</v>
          </cell>
          <cell r="B364">
            <v>76</v>
          </cell>
          <cell r="C364">
            <v>0</v>
          </cell>
          <cell r="D364">
            <v>101</v>
          </cell>
          <cell r="E364">
            <v>101</v>
          </cell>
          <cell r="F364">
            <v>0</v>
          </cell>
          <cell r="G364">
            <v>25</v>
          </cell>
          <cell r="H364">
            <v>-183</v>
          </cell>
          <cell r="I364">
            <v>0</v>
          </cell>
          <cell r="J364" t="str">
            <v/>
          </cell>
        </row>
        <row r="365">
          <cell r="A365" t="str">
            <v>FRN7.5LM1S-4EA</v>
          </cell>
          <cell r="B365">
            <v>21</v>
          </cell>
          <cell r="C365">
            <v>0</v>
          </cell>
          <cell r="D365">
            <v>56</v>
          </cell>
          <cell r="E365">
            <v>56</v>
          </cell>
          <cell r="F365">
            <v>0</v>
          </cell>
          <cell r="G365">
            <v>35</v>
          </cell>
          <cell r="H365">
            <v>91</v>
          </cell>
          <cell r="I365">
            <v>27609.254399999998</v>
          </cell>
          <cell r="J365" t="str">
            <v/>
          </cell>
        </row>
        <row r="366">
          <cell r="A366" t="str">
            <v>FRN11LM1S-4EA</v>
          </cell>
          <cell r="B366">
            <v>1</v>
          </cell>
          <cell r="C366">
            <v>0</v>
          </cell>
          <cell r="D366">
            <v>23</v>
          </cell>
          <cell r="E366">
            <v>23</v>
          </cell>
          <cell r="F366">
            <v>0</v>
          </cell>
          <cell r="G366">
            <v>22</v>
          </cell>
          <cell r="H366">
            <v>14</v>
          </cell>
          <cell r="I366">
            <v>5473.5925999999999</v>
          </cell>
          <cell r="J366" t="str">
            <v/>
          </cell>
        </row>
        <row r="367">
          <cell r="A367" t="str">
            <v>FRN15LM1S-4EA</v>
          </cell>
          <cell r="B367">
            <v>7</v>
          </cell>
          <cell r="C367">
            <v>0</v>
          </cell>
          <cell r="D367">
            <v>8</v>
          </cell>
          <cell r="E367">
            <v>8</v>
          </cell>
          <cell r="F367">
            <v>0</v>
          </cell>
          <cell r="G367">
            <v>1</v>
          </cell>
          <cell r="H367">
            <v>41</v>
          </cell>
          <cell r="I367">
            <v>23665.7166</v>
          </cell>
          <cell r="J367" t="str">
            <v/>
          </cell>
        </row>
        <row r="368">
          <cell r="A368" t="str">
            <v>FRN18.5LM1S-4EA</v>
          </cell>
          <cell r="B368">
            <v>2</v>
          </cell>
          <cell r="C368">
            <v>0</v>
          </cell>
          <cell r="D368">
            <v>3</v>
          </cell>
          <cell r="E368">
            <v>3</v>
          </cell>
          <cell r="F368">
            <v>0</v>
          </cell>
          <cell r="G368">
            <v>1</v>
          </cell>
          <cell r="H368">
            <v>8</v>
          </cell>
          <cell r="I368">
            <v>5216.8688000000002</v>
          </cell>
          <cell r="J368" t="str">
            <v/>
          </cell>
        </row>
        <row r="369">
          <cell r="A369" t="str">
            <v>FRN22LM1S-4EA</v>
          </cell>
          <cell r="B369">
            <v>0</v>
          </cell>
          <cell r="C369">
            <v>0</v>
          </cell>
          <cell r="D369">
            <v>2</v>
          </cell>
          <cell r="E369">
            <v>2</v>
          </cell>
          <cell r="F369">
            <v>0</v>
          </cell>
          <cell r="G369">
            <v>2</v>
          </cell>
          <cell r="H369">
            <v>55</v>
          </cell>
          <cell r="I369">
            <v>41128.510500000004</v>
          </cell>
          <cell r="J369">
            <v>18694.777500000004</v>
          </cell>
        </row>
        <row r="370">
          <cell r="A370" t="str">
            <v>FRN30LM1S-4EA</v>
          </cell>
          <cell r="B370">
            <v>0</v>
          </cell>
          <cell r="C370">
            <v>0</v>
          </cell>
          <cell r="D370">
            <v>2</v>
          </cell>
          <cell r="E370">
            <v>2</v>
          </cell>
          <cell r="F370">
            <v>0</v>
          </cell>
          <cell r="G370">
            <v>2</v>
          </cell>
          <cell r="H370">
            <v>16</v>
          </cell>
          <cell r="I370">
            <v>16976.982400000001</v>
          </cell>
          <cell r="J370" t="str">
            <v/>
          </cell>
        </row>
        <row r="371">
          <cell r="A371" t="str">
            <v>FRN37LM1S-4EA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18</v>
          </cell>
          <cell r="I371">
            <v>26289.45</v>
          </cell>
          <cell r="J371">
            <v>11684.2</v>
          </cell>
        </row>
        <row r="372">
          <cell r="A372" t="str">
            <v>FRN45LM1S-4EA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6</v>
          </cell>
          <cell r="I372">
            <v>9788.0400000000009</v>
          </cell>
          <cell r="J372">
            <v>9788.0400000000009</v>
          </cell>
        </row>
        <row r="373">
          <cell r="A373" t="str">
            <v>FRN5.5LM1S-2EA</v>
          </cell>
          <cell r="B373">
            <v>29</v>
          </cell>
          <cell r="C373">
            <v>0</v>
          </cell>
          <cell r="D373">
            <v>0</v>
          </cell>
          <cell r="E373">
            <v>29</v>
          </cell>
          <cell r="F373">
            <v>0</v>
          </cell>
          <cell r="G373">
            <v>0</v>
          </cell>
          <cell r="H373">
            <v>-95</v>
          </cell>
          <cell r="I373">
            <v>0</v>
          </cell>
          <cell r="J373" t="str">
            <v/>
          </cell>
        </row>
        <row r="374">
          <cell r="A374" t="str">
            <v>FRN7.5LM1S-2EA</v>
          </cell>
          <cell r="B374">
            <v>8</v>
          </cell>
          <cell r="C374">
            <v>0</v>
          </cell>
          <cell r="D374">
            <v>0</v>
          </cell>
          <cell r="E374">
            <v>8</v>
          </cell>
          <cell r="F374">
            <v>0</v>
          </cell>
          <cell r="G374">
            <v>0</v>
          </cell>
          <cell r="H374">
            <v>-17</v>
          </cell>
          <cell r="I374">
            <v>0</v>
          </cell>
          <cell r="J374" t="str">
            <v/>
          </cell>
        </row>
        <row r="375">
          <cell r="A375" t="str">
            <v>FRN11LM1S-2EA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9</v>
          </cell>
          <cell r="I375">
            <v>3984.84</v>
          </cell>
          <cell r="J375" t="str">
            <v/>
          </cell>
        </row>
        <row r="376">
          <cell r="A376" t="str">
            <v>FRN15LM1S-2EA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5</v>
          </cell>
          <cell r="I376">
            <v>2947.7</v>
          </cell>
          <cell r="J376">
            <v>2947.7</v>
          </cell>
        </row>
        <row r="377">
          <cell r="A377" t="str">
            <v>FRN18.5LM1S-2EA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2</v>
          </cell>
          <cell r="I377">
            <v>1363.98</v>
          </cell>
          <cell r="J377">
            <v>1363.98</v>
          </cell>
        </row>
        <row r="378">
          <cell r="A378" t="str">
            <v>FRN22LM1S-2EA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2</v>
          </cell>
          <cell r="I378">
            <v>1389.88</v>
          </cell>
          <cell r="J378">
            <v>1389.88</v>
          </cell>
        </row>
        <row r="379">
          <cell r="A379" t="str">
            <v>FRN4.0LM1S-4SD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 t="str">
            <v/>
          </cell>
        </row>
        <row r="380">
          <cell r="A380" t="str">
            <v>FRN5.5LM1S-4SD</v>
          </cell>
          <cell r="B380">
            <v>200</v>
          </cell>
          <cell r="C380">
            <v>0</v>
          </cell>
          <cell r="D380">
            <v>301</v>
          </cell>
          <cell r="E380">
            <v>301</v>
          </cell>
          <cell r="F380">
            <v>0</v>
          </cell>
          <cell r="G380">
            <v>101</v>
          </cell>
          <cell r="H380">
            <v>-270</v>
          </cell>
          <cell r="I380">
            <v>0</v>
          </cell>
          <cell r="J380" t="str">
            <v/>
          </cell>
        </row>
        <row r="381">
          <cell r="A381" t="str">
            <v>FRN7.5LM1S-4SD</v>
          </cell>
          <cell r="B381">
            <v>30</v>
          </cell>
          <cell r="C381">
            <v>0</v>
          </cell>
          <cell r="D381">
            <v>46</v>
          </cell>
          <cell r="E381">
            <v>46</v>
          </cell>
          <cell r="F381">
            <v>0</v>
          </cell>
          <cell r="G381">
            <v>16</v>
          </cell>
          <cell r="H381">
            <v>185</v>
          </cell>
          <cell r="I381">
            <v>58034.241000000002</v>
          </cell>
          <cell r="J381" t="str">
            <v/>
          </cell>
        </row>
        <row r="382">
          <cell r="A382" t="str">
            <v>FRN11LM1S-4SD</v>
          </cell>
          <cell r="B382">
            <v>80</v>
          </cell>
          <cell r="C382">
            <v>0</v>
          </cell>
          <cell r="D382">
            <v>80</v>
          </cell>
          <cell r="E382">
            <v>80</v>
          </cell>
          <cell r="F382">
            <v>0</v>
          </cell>
          <cell r="G382">
            <v>0</v>
          </cell>
          <cell r="H382">
            <v>-91</v>
          </cell>
          <cell r="I382">
            <v>0</v>
          </cell>
          <cell r="J382" t="str">
            <v/>
          </cell>
        </row>
        <row r="383">
          <cell r="A383" t="str">
            <v>FRN15LM1S-4SD</v>
          </cell>
          <cell r="B383">
            <v>0</v>
          </cell>
          <cell r="C383">
            <v>0</v>
          </cell>
          <cell r="D383">
            <v>4</v>
          </cell>
          <cell r="E383">
            <v>4</v>
          </cell>
          <cell r="F383">
            <v>0</v>
          </cell>
          <cell r="G383">
            <v>4</v>
          </cell>
          <cell r="H383">
            <v>26</v>
          </cell>
          <cell r="I383">
            <v>15578.903599999998</v>
          </cell>
          <cell r="J383" t="str">
            <v/>
          </cell>
        </row>
        <row r="384">
          <cell r="A384" t="str">
            <v>FRN18.5LM1S-4SD</v>
          </cell>
          <cell r="B384">
            <v>0</v>
          </cell>
          <cell r="C384">
            <v>0</v>
          </cell>
          <cell r="D384">
            <v>2</v>
          </cell>
          <cell r="E384">
            <v>2</v>
          </cell>
          <cell r="F384">
            <v>0</v>
          </cell>
          <cell r="G384">
            <v>2</v>
          </cell>
          <cell r="H384">
            <v>17</v>
          </cell>
          <cell r="I384">
            <v>11282.9</v>
          </cell>
          <cell r="J384" t="str">
            <v/>
          </cell>
        </row>
        <row r="385">
          <cell r="A385" t="str">
            <v>FRN22LM1S-4SD</v>
          </cell>
          <cell r="B385">
            <v>0</v>
          </cell>
          <cell r="C385">
            <v>0</v>
          </cell>
          <cell r="D385">
            <v>2</v>
          </cell>
          <cell r="E385">
            <v>2</v>
          </cell>
          <cell r="F385">
            <v>0</v>
          </cell>
          <cell r="G385">
            <v>2</v>
          </cell>
          <cell r="H385">
            <v>14</v>
          </cell>
          <cell r="I385">
            <v>10951.928400000001</v>
          </cell>
          <cell r="J385" t="str">
            <v/>
          </cell>
        </row>
        <row r="386">
          <cell r="A386" t="str">
            <v>FRN30LM1S-4SD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25</v>
          </cell>
          <cell r="I386">
            <v>27962.67</v>
          </cell>
          <cell r="J386">
            <v>16777.601999999999</v>
          </cell>
        </row>
        <row r="387">
          <cell r="A387" t="str">
            <v>FRN37LM1S-4SD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14</v>
          </cell>
          <cell r="I387">
            <v>20553.867599999998</v>
          </cell>
          <cell r="J387">
            <v>5872.5335999999988</v>
          </cell>
        </row>
        <row r="388">
          <cell r="A388" t="str">
            <v>FRN5.5LM1S-2SD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 t="str">
            <v/>
          </cell>
        </row>
        <row r="389">
          <cell r="A389" t="str">
            <v>FRN7.5LM1S-2SD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 t="str">
            <v/>
          </cell>
        </row>
        <row r="390">
          <cell r="A390" t="str">
            <v>FRN11LM1S-2SD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 t="str">
            <v/>
          </cell>
        </row>
        <row r="391">
          <cell r="A391" t="str">
            <v>FRN15LM1S-2SD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 t="str">
            <v/>
          </cell>
        </row>
        <row r="392">
          <cell r="A392" t="str">
            <v>FRN18.5LM1S-2SD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 t="str">
            <v/>
          </cell>
        </row>
        <row r="393">
          <cell r="A393" t="str">
            <v>FRN22LM1S-2SD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 t="str">
            <v/>
          </cell>
        </row>
        <row r="394">
          <cell r="A394" t="str">
            <v>FRN3.7VG7S-4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1</v>
          </cell>
          <cell r="I394">
            <v>408.26670000000001</v>
          </cell>
          <cell r="J394">
            <v>408.26670000000001</v>
          </cell>
        </row>
        <row r="395">
          <cell r="A395" t="str">
            <v>FRN5.5VG7S-4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1</v>
          </cell>
          <cell r="I395">
            <v>639.55999999999995</v>
          </cell>
          <cell r="J395">
            <v>639.55999999999995</v>
          </cell>
        </row>
        <row r="396">
          <cell r="A396" t="str">
            <v>FRN7.5VG7S-4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1</v>
          </cell>
          <cell r="I396">
            <v>655</v>
          </cell>
          <cell r="J396">
            <v>655</v>
          </cell>
        </row>
        <row r="397">
          <cell r="A397" t="str">
            <v>FRN11VG7S-4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 t="str">
            <v/>
          </cell>
        </row>
        <row r="398">
          <cell r="A398" t="str">
            <v>FRN15VG7S-4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 t="str">
            <v/>
          </cell>
        </row>
        <row r="399">
          <cell r="A399" t="str">
            <v>FRN18.5VG7S-4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 t="str">
            <v/>
          </cell>
        </row>
        <row r="400">
          <cell r="A400" t="str">
            <v>FRN22VG7S-4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 t="str">
            <v/>
          </cell>
        </row>
        <row r="401">
          <cell r="A401" t="str">
            <v>FRN30VG7S-4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str">
            <v/>
          </cell>
        </row>
        <row r="402">
          <cell r="A402" t="str">
            <v>FRN37VG7S-4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 t="str">
            <v/>
          </cell>
        </row>
        <row r="403">
          <cell r="A403" t="str">
            <v>FRN45VG7S-4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str">
            <v/>
          </cell>
        </row>
        <row r="404">
          <cell r="A404" t="str">
            <v>FRN55VG7S-4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 t="str">
            <v/>
          </cell>
        </row>
        <row r="405">
          <cell r="A405" t="str">
            <v>FRN75VG7S-4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 t="str">
            <v/>
          </cell>
        </row>
        <row r="406">
          <cell r="A406" t="str">
            <v>FRN90VG7S-4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 t="str">
            <v/>
          </cell>
        </row>
        <row r="407">
          <cell r="A407" t="str">
            <v>FRN110VG7S-4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 t="str">
            <v/>
          </cell>
        </row>
        <row r="408">
          <cell r="A408" t="str">
            <v>FRN132VG7S-4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 t="str">
            <v/>
          </cell>
        </row>
        <row r="409">
          <cell r="A409" t="str">
            <v>FRN160VG7S-4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 t="str">
            <v/>
          </cell>
        </row>
        <row r="410">
          <cell r="A410" t="str">
            <v>FRN200VG7S-4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 t="str">
            <v/>
          </cell>
        </row>
        <row r="411">
          <cell r="A411" t="str">
            <v>FRN220VG7S-4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str">
            <v/>
          </cell>
        </row>
        <row r="412">
          <cell r="A412" t="str">
            <v>FRN280VG7S-4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 t="str">
            <v/>
          </cell>
        </row>
        <row r="413">
          <cell r="A413" t="str">
            <v>FRN315VG7S-4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str">
            <v/>
          </cell>
        </row>
        <row r="414">
          <cell r="A414" t="str">
            <v>FRN355VG7S-4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 t="str">
            <v/>
          </cell>
        </row>
        <row r="415">
          <cell r="A415" t="str">
            <v>FRN400VG7S-4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 t="str">
            <v/>
          </cell>
        </row>
        <row r="416">
          <cell r="A416" t="str">
            <v>FRN500VG7S-4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str">
            <v/>
          </cell>
        </row>
        <row r="417">
          <cell r="A417" t="str">
            <v>FRN630VG7S-4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 t="str">
            <v/>
          </cell>
        </row>
        <row r="418">
          <cell r="A418" t="str">
            <v>FRN11VG7S-2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 t="str">
            <v/>
          </cell>
        </row>
        <row r="419">
          <cell r="A419" t="str">
            <v>RYT500D5-VV2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1</v>
          </cell>
          <cell r="I419">
            <v>229</v>
          </cell>
          <cell r="J419" t="str">
            <v/>
          </cell>
        </row>
        <row r="420">
          <cell r="A420" t="str">
            <v>ACRE4-0.75A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12</v>
          </cell>
          <cell r="I420">
            <v>299.41079999999999</v>
          </cell>
          <cell r="J420" t="str">
            <v/>
          </cell>
        </row>
        <row r="421">
          <cell r="A421" t="str">
            <v>ACRE4-1.5A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10</v>
          </cell>
          <cell r="I421">
            <v>256</v>
          </cell>
          <cell r="J421" t="str">
            <v/>
          </cell>
        </row>
        <row r="422">
          <cell r="A422" t="str">
            <v>ACRE4-11A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10</v>
          </cell>
          <cell r="I422">
            <v>454.2</v>
          </cell>
          <cell r="J422" t="str">
            <v/>
          </cell>
        </row>
        <row r="423">
          <cell r="A423" t="str">
            <v>ACRE4-18.5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72</v>
          </cell>
          <cell r="I423">
            <v>3853.4976000000001</v>
          </cell>
          <cell r="J423" t="str">
            <v/>
          </cell>
        </row>
        <row r="424">
          <cell r="A424" t="str">
            <v>ACRE4-22A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5</v>
          </cell>
          <cell r="I424">
            <v>336.46450000000004</v>
          </cell>
          <cell r="J424" t="str">
            <v/>
          </cell>
        </row>
        <row r="425">
          <cell r="A425" t="str">
            <v>ACRE4-37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9</v>
          </cell>
          <cell r="I425">
            <v>900.54719999999998</v>
          </cell>
          <cell r="J425" t="str">
            <v/>
          </cell>
        </row>
        <row r="426">
          <cell r="A426" t="str">
            <v>ACRE4-55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6</v>
          </cell>
          <cell r="I426">
            <v>952.45500000000004</v>
          </cell>
          <cell r="J426" t="str">
            <v/>
          </cell>
        </row>
        <row r="427">
          <cell r="A427" t="str">
            <v>ACRE4-7.5A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14</v>
          </cell>
          <cell r="I427">
            <v>616.75600000000009</v>
          </cell>
          <cell r="J427" t="str">
            <v/>
          </cell>
        </row>
        <row r="428">
          <cell r="A428" t="str">
            <v>ACRE4-75A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1</v>
          </cell>
          <cell r="I428">
            <v>162.96129999999999</v>
          </cell>
          <cell r="J428" t="str">
            <v/>
          </cell>
        </row>
        <row r="429">
          <cell r="A429" t="str">
            <v>DCRE2-0.2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5</v>
          </cell>
          <cell r="I429">
            <v>63.75</v>
          </cell>
          <cell r="J429" t="str">
            <v/>
          </cell>
        </row>
        <row r="430">
          <cell r="A430" t="str">
            <v>DCRE2-0.75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5</v>
          </cell>
          <cell r="I430">
            <v>82.35</v>
          </cell>
          <cell r="J430" t="str">
            <v/>
          </cell>
        </row>
        <row r="431">
          <cell r="A431" t="str">
            <v>DCRE2-1.5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 t="str">
            <v/>
          </cell>
        </row>
        <row r="432">
          <cell r="A432" t="str">
            <v>DCRE2-15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6</v>
          </cell>
          <cell r="I432">
            <v>247.524</v>
          </cell>
          <cell r="J432" t="str">
            <v/>
          </cell>
        </row>
        <row r="433">
          <cell r="A433" t="str">
            <v>DCRE2-18.5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10</v>
          </cell>
          <cell r="I433">
            <v>484</v>
          </cell>
          <cell r="J433" t="str">
            <v/>
          </cell>
        </row>
        <row r="434">
          <cell r="A434" t="str">
            <v>DCRE2-7.5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7</v>
          </cell>
          <cell r="I434">
            <v>203.91</v>
          </cell>
          <cell r="J434" t="str">
            <v/>
          </cell>
        </row>
        <row r="435">
          <cell r="A435" t="str">
            <v>DCRE4-0.4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6</v>
          </cell>
          <cell r="I435">
            <v>54.414600000000007</v>
          </cell>
          <cell r="J435" t="str">
            <v/>
          </cell>
        </row>
        <row r="436">
          <cell r="A436" t="str">
            <v>DCRE4-0.75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 t="str">
            <v/>
          </cell>
        </row>
        <row r="437">
          <cell r="A437" t="str">
            <v>DCRE4-1.5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1</v>
          </cell>
          <cell r="I437">
            <v>15.4047</v>
          </cell>
          <cell r="J437" t="str">
            <v/>
          </cell>
        </row>
        <row r="438">
          <cell r="A438" t="str">
            <v>DCRE4-11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60</v>
          </cell>
          <cell r="I438">
            <v>1504.692</v>
          </cell>
          <cell r="J438" t="str">
            <v/>
          </cell>
        </row>
        <row r="439">
          <cell r="A439" t="str">
            <v>DCRE4-11-F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22</v>
          </cell>
          <cell r="I439">
            <v>967.48959999999988</v>
          </cell>
          <cell r="J439" t="str">
            <v/>
          </cell>
        </row>
        <row r="440">
          <cell r="A440" t="str">
            <v>DCRE4-11-FZ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1089.396</v>
          </cell>
          <cell r="J440" t="str">
            <v/>
          </cell>
        </row>
        <row r="441">
          <cell r="A441" t="str">
            <v>DCRE4-132B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4</v>
          </cell>
          <cell r="I441">
            <v>1162.6312</v>
          </cell>
          <cell r="J441" t="str">
            <v/>
          </cell>
        </row>
        <row r="442">
          <cell r="A442" t="str">
            <v>DCRE4-15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16</v>
          </cell>
          <cell r="I442">
            <v>671.976</v>
          </cell>
          <cell r="J442" t="str">
            <v/>
          </cell>
        </row>
        <row r="443">
          <cell r="A443" t="str">
            <v>DCRE4-15-F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9</v>
          </cell>
          <cell r="I443">
            <v>415.06380000000001</v>
          </cell>
          <cell r="J443" t="str">
            <v/>
          </cell>
        </row>
        <row r="444">
          <cell r="A444" t="str">
            <v>DCRE4-15-FZ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59</v>
          </cell>
          <cell r="I444">
            <v>2963.1511</v>
          </cell>
          <cell r="J444" t="str">
            <v/>
          </cell>
        </row>
        <row r="445">
          <cell r="A445" t="str">
            <v>DCRE4-160B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2</v>
          </cell>
          <cell r="I445">
            <v>693.0136</v>
          </cell>
          <cell r="J445" t="str">
            <v/>
          </cell>
        </row>
        <row r="446">
          <cell r="A446" t="str">
            <v>DCRE4-18.5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170.9888</v>
          </cell>
          <cell r="J446" t="str">
            <v/>
          </cell>
        </row>
        <row r="447">
          <cell r="A447" t="str">
            <v>DCRE4-18.5 KL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26</v>
          </cell>
          <cell r="I447">
            <v>1149.2</v>
          </cell>
          <cell r="J447" t="str">
            <v/>
          </cell>
        </row>
        <row r="448">
          <cell r="A448" t="str">
            <v>DCRE4-18.5-F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7</v>
          </cell>
          <cell r="I448">
            <v>332.42509999999999</v>
          </cell>
          <cell r="J448" t="str">
            <v/>
          </cell>
        </row>
        <row r="449">
          <cell r="A449" t="str">
            <v>DCRE4-18.5-FZ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20</v>
          </cell>
          <cell r="I449">
            <v>1192.04</v>
          </cell>
          <cell r="J449" t="str">
            <v/>
          </cell>
        </row>
        <row r="450">
          <cell r="A450" t="str">
            <v>DCRE4-2.2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6</v>
          </cell>
          <cell r="I450">
            <v>101.7612</v>
          </cell>
          <cell r="J450" t="str">
            <v/>
          </cell>
        </row>
        <row r="451">
          <cell r="A451" t="str">
            <v>DCRE4-200B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4</v>
          </cell>
          <cell r="I451">
            <v>1427.7167999999999</v>
          </cell>
          <cell r="J451" t="str">
            <v/>
          </cell>
        </row>
        <row r="452">
          <cell r="A452" t="str">
            <v>DCRE4-22-F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11</v>
          </cell>
          <cell r="I452">
            <v>667.7</v>
          </cell>
          <cell r="J452" t="str">
            <v/>
          </cell>
        </row>
        <row r="453">
          <cell r="A453" t="str">
            <v>DCRE4-22-FZ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18</v>
          </cell>
          <cell r="I453">
            <v>1311.615</v>
          </cell>
          <cell r="J453" t="str">
            <v/>
          </cell>
        </row>
        <row r="454">
          <cell r="A454" t="str">
            <v>DCRE4-220B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1</v>
          </cell>
          <cell r="I454">
            <v>348.97469999999998</v>
          </cell>
          <cell r="J454" t="str">
            <v/>
          </cell>
        </row>
        <row r="455">
          <cell r="A455" t="str">
            <v>DCRE4-22A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10</v>
          </cell>
          <cell r="I455">
            <v>526.86799999999994</v>
          </cell>
          <cell r="J455" t="str">
            <v/>
          </cell>
        </row>
        <row r="456">
          <cell r="A456" t="str">
            <v>DCRE4-280B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2</v>
          </cell>
          <cell r="I456">
            <v>909.79</v>
          </cell>
          <cell r="J456" t="str">
            <v/>
          </cell>
        </row>
        <row r="457">
          <cell r="A457" t="str">
            <v>DCRE4-30-F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1</v>
          </cell>
          <cell r="I457">
            <v>81.285799999999995</v>
          </cell>
          <cell r="J457" t="str">
            <v/>
          </cell>
        </row>
        <row r="458">
          <cell r="A458" t="str">
            <v>DCRE4-30-FZ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3</v>
          </cell>
          <cell r="I458">
            <v>262.55129999999997</v>
          </cell>
          <cell r="J458" t="str">
            <v/>
          </cell>
        </row>
        <row r="459">
          <cell r="A459" t="str">
            <v>DCRE4-30B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6</v>
          </cell>
          <cell r="I459">
            <v>442.82100000000003</v>
          </cell>
          <cell r="J459" t="str">
            <v/>
          </cell>
        </row>
        <row r="460">
          <cell r="A460" t="str">
            <v>DCRE4-315B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2</v>
          </cell>
          <cell r="I460">
            <v>899.72879999999998</v>
          </cell>
          <cell r="J460" t="str">
            <v/>
          </cell>
        </row>
        <row r="461">
          <cell r="A461" t="str">
            <v>DCRE4-37-F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19</v>
          </cell>
          <cell r="I461">
            <v>2602.8669999999997</v>
          </cell>
          <cell r="J461" t="str">
            <v/>
          </cell>
        </row>
        <row r="462">
          <cell r="A462" t="str">
            <v>DCRE4-37-FZ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7</v>
          </cell>
          <cell r="I462">
            <v>902.27969999999993</v>
          </cell>
          <cell r="J462" t="str">
            <v/>
          </cell>
        </row>
        <row r="463">
          <cell r="A463" t="str">
            <v>DCRE4-37B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14</v>
          </cell>
          <cell r="I463">
            <v>1278.0978</v>
          </cell>
          <cell r="J463" t="str">
            <v/>
          </cell>
        </row>
        <row r="464">
          <cell r="A464" t="str">
            <v>DCRE4-4.0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6</v>
          </cell>
          <cell r="I464">
            <v>115.16579999999999</v>
          </cell>
          <cell r="J464" t="str">
            <v/>
          </cell>
        </row>
        <row r="465">
          <cell r="A465" t="str">
            <v>DCRE4-4.0-F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20</v>
          </cell>
          <cell r="I465">
            <v>510.51400000000001</v>
          </cell>
          <cell r="J465" t="str">
            <v/>
          </cell>
        </row>
        <row r="466">
          <cell r="A466" t="str">
            <v>DCRE4-400B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3</v>
          </cell>
          <cell r="I466">
            <v>1212.51</v>
          </cell>
          <cell r="J466" t="str">
            <v/>
          </cell>
        </row>
        <row r="467">
          <cell r="A467" t="str">
            <v>DCRE4-45-F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11</v>
          </cell>
          <cell r="I467">
            <v>2288.2595999999999</v>
          </cell>
          <cell r="J467" t="str">
            <v/>
          </cell>
        </row>
        <row r="468">
          <cell r="A468" t="str">
            <v>DCRE4-45-FZ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7</v>
          </cell>
          <cell r="I468">
            <v>1145.5297</v>
          </cell>
          <cell r="J468" t="str">
            <v/>
          </cell>
        </row>
        <row r="469">
          <cell r="A469" t="str">
            <v>DCRE4-45B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13</v>
          </cell>
          <cell r="I469">
            <v>1358.89</v>
          </cell>
          <cell r="J469" t="str">
            <v/>
          </cell>
        </row>
        <row r="470">
          <cell r="A470" t="str">
            <v>DCRE4-5.5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36</v>
          </cell>
          <cell r="I470">
            <v>778.00319999999999</v>
          </cell>
          <cell r="J470" t="str">
            <v/>
          </cell>
        </row>
        <row r="471">
          <cell r="A471" t="str">
            <v>DCRE4-5.5-F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15</v>
          </cell>
          <cell r="I471">
            <v>467.64449999999999</v>
          </cell>
          <cell r="J471" t="str">
            <v/>
          </cell>
        </row>
        <row r="472">
          <cell r="A472" t="str">
            <v>DCRE4-5.5-FZ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34</v>
          </cell>
          <cell r="I472">
            <v>803.2568</v>
          </cell>
          <cell r="J472" t="str">
            <v/>
          </cell>
        </row>
        <row r="473">
          <cell r="A473" t="str">
            <v>DCRE4-500B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3</v>
          </cell>
          <cell r="I473">
            <v>1267.44</v>
          </cell>
          <cell r="J473" t="str">
            <v/>
          </cell>
        </row>
        <row r="474">
          <cell r="A474" t="str">
            <v>DCRE4-55B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11</v>
          </cell>
          <cell r="I474">
            <v>1350.1807000000001</v>
          </cell>
          <cell r="J474" t="str">
            <v/>
          </cell>
        </row>
        <row r="475">
          <cell r="A475" t="str">
            <v>DCRE4-7.5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4</v>
          </cell>
          <cell r="I475">
            <v>103.6536</v>
          </cell>
          <cell r="J475" t="str">
            <v/>
          </cell>
        </row>
        <row r="476">
          <cell r="A476" t="str">
            <v>DCRE4-7.5-F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10</v>
          </cell>
          <cell r="I476">
            <v>291.51</v>
          </cell>
          <cell r="J476" t="str">
            <v/>
          </cell>
        </row>
        <row r="477">
          <cell r="A477" t="str">
            <v>DCRE4-7.5-FZ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17</v>
          </cell>
          <cell r="I477">
            <v>520.08609999999999</v>
          </cell>
          <cell r="J477" t="str">
            <v/>
          </cell>
        </row>
        <row r="478">
          <cell r="A478" t="str">
            <v>DCRE4-75B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1</v>
          </cell>
          <cell r="I478">
            <v>161.9479</v>
          </cell>
          <cell r="J478" t="str">
            <v/>
          </cell>
        </row>
        <row r="479">
          <cell r="A479" t="str">
            <v>DCRE4-90B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9</v>
          </cell>
          <cell r="I479">
            <v>1727.7696000000001</v>
          </cell>
          <cell r="J479" t="str">
            <v/>
          </cell>
        </row>
        <row r="480">
          <cell r="A480" t="str">
            <v>FG-11-0001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8</v>
          </cell>
          <cell r="I480">
            <v>67.058400000000006</v>
          </cell>
          <cell r="J480" t="str">
            <v/>
          </cell>
        </row>
        <row r="481">
          <cell r="A481" t="str">
            <v>FG-11-0002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4</v>
          </cell>
          <cell r="I481">
            <v>36.687600000000003</v>
          </cell>
          <cell r="J481" t="str">
            <v/>
          </cell>
        </row>
        <row r="482">
          <cell r="A482" t="str">
            <v>FG-11-0005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</v>
          </cell>
          <cell r="I482">
            <v>11.1343</v>
          </cell>
          <cell r="J482" t="str">
            <v/>
          </cell>
        </row>
        <row r="483">
          <cell r="A483" t="str">
            <v>FG-11-0018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1</v>
          </cell>
          <cell r="I483">
            <v>17.222799999999999</v>
          </cell>
          <cell r="J483" t="str">
            <v/>
          </cell>
        </row>
        <row r="484">
          <cell r="A484" t="str">
            <v>FG-11-0025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1</v>
          </cell>
          <cell r="I484">
            <v>19.025200000000002</v>
          </cell>
          <cell r="J484" t="str">
            <v/>
          </cell>
        </row>
        <row r="485">
          <cell r="A485" t="str">
            <v>FG-11-0041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1</v>
          </cell>
          <cell r="I485">
            <v>27.1966</v>
          </cell>
          <cell r="J485" t="str">
            <v/>
          </cell>
        </row>
        <row r="486">
          <cell r="A486" t="str">
            <v>FG-11-0041-KL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2</v>
          </cell>
          <cell r="I486">
            <v>60.117800000000003</v>
          </cell>
          <cell r="J486" t="str">
            <v/>
          </cell>
        </row>
        <row r="487">
          <cell r="A487" t="str">
            <v>FG-11-0080-KL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5</v>
          </cell>
          <cell r="I487">
            <v>127.35599999999999</v>
          </cell>
          <cell r="J487" t="str">
            <v/>
          </cell>
        </row>
        <row r="488">
          <cell r="A488" t="str">
            <v>FG-11-0100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1</v>
          </cell>
          <cell r="I488">
            <v>63.245399999999997</v>
          </cell>
          <cell r="J488" t="str">
            <v/>
          </cell>
        </row>
        <row r="489">
          <cell r="A489" t="str">
            <v>FG-11-0146-KL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2</v>
          </cell>
          <cell r="I489">
            <v>182.0916</v>
          </cell>
          <cell r="J489" t="str">
            <v/>
          </cell>
        </row>
        <row r="490">
          <cell r="A490" t="str">
            <v>FVR0.1C11S-7EN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1</v>
          </cell>
          <cell r="I490">
            <v>82.398399999999995</v>
          </cell>
          <cell r="J490" t="str">
            <v/>
          </cell>
        </row>
        <row r="491">
          <cell r="A491" t="str">
            <v>FVR0.2C11S-7EN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2</v>
          </cell>
          <cell r="I491">
            <v>123.2518</v>
          </cell>
          <cell r="J491" t="str">
            <v/>
          </cell>
        </row>
        <row r="492">
          <cell r="A492" t="str">
            <v>FVR0.4C11S-6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1</v>
          </cell>
          <cell r="I492">
            <v>113.27</v>
          </cell>
          <cell r="J492" t="str">
            <v/>
          </cell>
        </row>
        <row r="493">
          <cell r="A493" t="str">
            <v>FVR0.4C11S-7EN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6</v>
          </cell>
          <cell r="I493">
            <v>377.8374</v>
          </cell>
          <cell r="J493" t="str">
            <v/>
          </cell>
        </row>
        <row r="494">
          <cell r="A494" t="str">
            <v>FVR0.75C11S-2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1</v>
          </cell>
          <cell r="I494">
            <v>49.323099999999997</v>
          </cell>
          <cell r="J494" t="str">
            <v/>
          </cell>
        </row>
        <row r="495">
          <cell r="A495" t="str">
            <v>FVR0.75C11S-7EN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3</v>
          </cell>
          <cell r="I495">
            <v>249.76499999999999</v>
          </cell>
          <cell r="J495" t="str">
            <v/>
          </cell>
        </row>
        <row r="496">
          <cell r="A496" t="str">
            <v>FVR0.75C11S-7WM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1</v>
          </cell>
          <cell r="I496">
            <v>0</v>
          </cell>
          <cell r="J496" t="str">
            <v/>
          </cell>
        </row>
        <row r="497">
          <cell r="A497" t="str">
            <v>FVR1.5C11S-7EN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1</v>
          </cell>
          <cell r="I497">
            <v>98.738900000000001</v>
          </cell>
          <cell r="J497" t="str">
            <v/>
          </cell>
        </row>
        <row r="498">
          <cell r="A498" t="str">
            <v>FVR1.5C11S-7WM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6</v>
          </cell>
          <cell r="I498">
            <v>0</v>
          </cell>
          <cell r="J498" t="str">
            <v/>
          </cell>
        </row>
        <row r="499">
          <cell r="A499" t="str">
            <v>FVR2.2C11S-7EN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6</v>
          </cell>
          <cell r="I499">
            <v>655.40520000000004</v>
          </cell>
          <cell r="J499" t="str">
            <v/>
          </cell>
        </row>
        <row r="500">
          <cell r="A500" t="str">
            <v>FVR2.2C11S-7WM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11</v>
          </cell>
          <cell r="I500">
            <v>221.98329999999999</v>
          </cell>
          <cell r="J500" t="str">
            <v/>
          </cell>
        </row>
        <row r="501">
          <cell r="A501" t="str">
            <v>FVR3.7C11S-2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1</v>
          </cell>
          <cell r="I501">
            <v>144.4342</v>
          </cell>
          <cell r="J501" t="str">
            <v/>
          </cell>
        </row>
        <row r="502">
          <cell r="A502" t="str">
            <v>OPC-C11S-RSC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</v>
          </cell>
          <cell r="I502">
            <v>0</v>
          </cell>
          <cell r="J502" t="str">
            <v/>
          </cell>
        </row>
        <row r="503">
          <cell r="A503" t="str">
            <v>FVR0.4C9S-7EN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71.9893</v>
          </cell>
          <cell r="J503" t="str">
            <v/>
          </cell>
        </row>
        <row r="504">
          <cell r="A504" t="str">
            <v>FVR1.5C9S-7EN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124.8597</v>
          </cell>
          <cell r="J504" t="str">
            <v/>
          </cell>
        </row>
        <row r="505">
          <cell r="A505" t="str">
            <v>GEHAEUSE 38700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138</v>
          </cell>
          <cell r="I505">
            <v>9315</v>
          </cell>
          <cell r="J505" t="str">
            <v/>
          </cell>
        </row>
        <row r="506">
          <cell r="A506" t="str">
            <v>P9900561001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1</v>
          </cell>
          <cell r="I506">
            <v>58.38</v>
          </cell>
          <cell r="J506" t="str">
            <v/>
          </cell>
        </row>
        <row r="507">
          <cell r="A507" t="str">
            <v>P9900561002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2</v>
          </cell>
          <cell r="I507">
            <v>117.18</v>
          </cell>
          <cell r="J507" t="str">
            <v/>
          </cell>
        </row>
        <row r="508">
          <cell r="A508" t="str">
            <v>P9900561003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2</v>
          </cell>
          <cell r="I508">
            <v>125.16</v>
          </cell>
          <cell r="J508" t="str">
            <v/>
          </cell>
        </row>
        <row r="509">
          <cell r="A509" t="str">
            <v>P9900561003 CU-MRL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str">
            <v/>
          </cell>
        </row>
        <row r="510">
          <cell r="A510" t="str">
            <v>P9900561003 MEHRPREIS PRO M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str">
            <v/>
          </cell>
        </row>
        <row r="511">
          <cell r="A511" t="str">
            <v>P9900561005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110.67</v>
          </cell>
          <cell r="J511" t="str">
            <v/>
          </cell>
        </row>
        <row r="512">
          <cell r="A512" t="str">
            <v>P9900561005 CU-KKS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8.1199999999999992</v>
          </cell>
          <cell r="J512" t="str">
            <v/>
          </cell>
        </row>
        <row r="513">
          <cell r="A513" t="str">
            <v>P9900561005 MEHRPREIS PRO M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4</v>
          </cell>
          <cell r="I513">
            <v>7.64</v>
          </cell>
          <cell r="J513" t="str">
            <v/>
          </cell>
        </row>
        <row r="514">
          <cell r="A514" t="str">
            <v>P9900561006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2</v>
          </cell>
          <cell r="I514">
            <v>221.34</v>
          </cell>
          <cell r="J514" t="str">
            <v/>
          </cell>
        </row>
        <row r="515">
          <cell r="A515" t="str">
            <v>P9900561006 CU-MRL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1.87</v>
          </cell>
          <cell r="J515" t="str">
            <v/>
          </cell>
        </row>
        <row r="516">
          <cell r="A516" t="str">
            <v>P9900561006 MEHRPREIS PRO M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2.15</v>
          </cell>
          <cell r="J516" t="str">
            <v/>
          </cell>
        </row>
        <row r="517">
          <cell r="A517" t="str">
            <v>P9900561009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 t="str">
            <v/>
          </cell>
        </row>
        <row r="518">
          <cell r="A518" t="str">
            <v>P9900561009 CU-MRL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 t="str">
            <v/>
          </cell>
        </row>
        <row r="519">
          <cell r="A519" t="str">
            <v>P9900561009 MEHRPREIS PRO M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 t="str">
            <v/>
          </cell>
        </row>
        <row r="520">
          <cell r="A520" t="str">
            <v>P9900561010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 t="str">
            <v/>
          </cell>
        </row>
        <row r="521">
          <cell r="A521" t="str">
            <v>P9900561010 CU-MRL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 t="str">
            <v/>
          </cell>
        </row>
        <row r="522">
          <cell r="A522" t="str">
            <v>P9900561010 MEHRPREIS PRO M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 t="str">
            <v/>
          </cell>
        </row>
        <row r="523">
          <cell r="A523" t="str">
            <v>P9900561011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110.78</v>
          </cell>
          <cell r="J523" t="str">
            <v/>
          </cell>
        </row>
        <row r="524">
          <cell r="A524" t="str">
            <v>P9900561011 CU-MRL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 t="str">
            <v/>
          </cell>
        </row>
        <row r="525">
          <cell r="A525" t="str">
            <v>P9900561011 MEHRPREIS PRO M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 t="str">
            <v/>
          </cell>
        </row>
        <row r="526">
          <cell r="A526" t="str">
            <v>P9900561012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112.98</v>
          </cell>
          <cell r="J526" t="str">
            <v/>
          </cell>
        </row>
        <row r="527">
          <cell r="A527" t="str">
            <v>P9900561012 CU-MRL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13.397500000000001</v>
          </cell>
          <cell r="J527" t="str">
            <v/>
          </cell>
        </row>
        <row r="528">
          <cell r="A528" t="str">
            <v>P9900561012 MEHRPREIS PRO M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28</v>
          </cell>
          <cell r="I528">
            <v>74.48</v>
          </cell>
          <cell r="J528" t="str">
            <v/>
          </cell>
        </row>
        <row r="529">
          <cell r="A529" t="str">
            <v>P9900561013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2</v>
          </cell>
          <cell r="I529">
            <v>199.5</v>
          </cell>
          <cell r="J529" t="str">
            <v/>
          </cell>
        </row>
        <row r="530">
          <cell r="A530" t="str">
            <v>P9900561014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2</v>
          </cell>
          <cell r="I530">
            <v>257.88</v>
          </cell>
          <cell r="J530" t="str">
            <v/>
          </cell>
        </row>
        <row r="531">
          <cell r="A531" t="str">
            <v>P9900561018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 t="str">
            <v/>
          </cell>
        </row>
        <row r="532">
          <cell r="A532" t="str">
            <v>P9900561018 CU-FST2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2</v>
          </cell>
          <cell r="I532">
            <v>5.0411999999999999</v>
          </cell>
          <cell r="J532" t="str">
            <v/>
          </cell>
        </row>
        <row r="533">
          <cell r="A533" t="str">
            <v>P9900561018 MEHRPREIS PRO M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53</v>
          </cell>
          <cell r="I533">
            <v>24.91</v>
          </cell>
          <cell r="J533" t="str">
            <v/>
          </cell>
        </row>
        <row r="534">
          <cell r="A534" t="str">
            <v>P9900561020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4</v>
          </cell>
          <cell r="I534">
            <v>187.2</v>
          </cell>
          <cell r="J534" t="str">
            <v/>
          </cell>
        </row>
        <row r="535">
          <cell r="A535" t="str">
            <v>P9900561020 CU-MRL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0.95</v>
          </cell>
          <cell r="J535" t="str">
            <v/>
          </cell>
        </row>
        <row r="536">
          <cell r="A536" t="str">
            <v>P9900561020 MEHRPREIS PRO M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3</v>
          </cell>
          <cell r="I536">
            <v>5.76</v>
          </cell>
          <cell r="J536" t="str">
            <v/>
          </cell>
        </row>
        <row r="537">
          <cell r="A537" t="str">
            <v>P9900561022 MEHRPREIS PRO M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7</v>
          </cell>
          <cell r="I537">
            <v>13.44</v>
          </cell>
          <cell r="J537" t="str">
            <v/>
          </cell>
        </row>
        <row r="538">
          <cell r="A538" t="str">
            <v>P9900561023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2</v>
          </cell>
          <cell r="I538">
            <v>93.6</v>
          </cell>
          <cell r="J538" t="str">
            <v/>
          </cell>
        </row>
        <row r="539">
          <cell r="A539" t="str">
            <v>P9900561023 CU-MRL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 t="str">
            <v/>
          </cell>
        </row>
        <row r="540">
          <cell r="A540" t="str">
            <v>P9900561024 MEHRPREIS PRO M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 t="str">
            <v/>
          </cell>
        </row>
        <row r="541">
          <cell r="A541" t="str">
            <v>P9900561033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 t="str">
            <v/>
          </cell>
        </row>
        <row r="542">
          <cell r="A542" t="str">
            <v>P9900561033 CU-MRL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 t="str">
            <v/>
          </cell>
        </row>
        <row r="543">
          <cell r="A543" t="str">
            <v>P9900561038 MEHRPREIS PRO 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3</v>
          </cell>
          <cell r="I543">
            <v>1.53</v>
          </cell>
          <cell r="J543" t="str">
            <v/>
          </cell>
        </row>
        <row r="544">
          <cell r="A544" t="str">
            <v>P9900561039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 t="str">
            <v/>
          </cell>
        </row>
        <row r="545">
          <cell r="A545" t="str">
            <v>P9900561039 CU-UZL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5</v>
          </cell>
          <cell r="I545">
            <v>8.6615000000000002</v>
          </cell>
          <cell r="J545" t="str">
            <v/>
          </cell>
        </row>
        <row r="546">
          <cell r="A546" t="str">
            <v>P9900561040 MEHRPREIS PRO M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15</v>
          </cell>
          <cell r="I546">
            <v>7.65</v>
          </cell>
          <cell r="J546" t="str">
            <v/>
          </cell>
        </row>
        <row r="547">
          <cell r="A547" t="str">
            <v>P9900561041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 t="str">
            <v/>
          </cell>
        </row>
        <row r="548">
          <cell r="A548" t="str">
            <v>P9900561041 CU-UZL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 t="str">
            <v/>
          </cell>
        </row>
        <row r="549">
          <cell r="A549" t="str">
            <v>P9900561042 MEHRPREIS PRO M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 t="str">
            <v/>
          </cell>
        </row>
        <row r="550">
          <cell r="A550" t="str">
            <v>P9900561043 CU-UZL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1</v>
          </cell>
          <cell r="I550">
            <v>4.13</v>
          </cell>
          <cell r="J550" t="str">
            <v/>
          </cell>
        </row>
        <row r="551">
          <cell r="A551" t="str">
            <v>P9900561047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2</v>
          </cell>
          <cell r="I551">
            <v>78.998999999999995</v>
          </cell>
          <cell r="J551" t="str">
            <v/>
          </cell>
        </row>
        <row r="552">
          <cell r="A552" t="str">
            <v>P9900561102 CU-KKS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2</v>
          </cell>
          <cell r="I552">
            <v>1.1838</v>
          </cell>
          <cell r="J552" t="str">
            <v/>
          </cell>
        </row>
        <row r="553">
          <cell r="A553" t="str">
            <v>P9900561103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 t="str">
            <v/>
          </cell>
        </row>
        <row r="554">
          <cell r="A554" t="str">
            <v>P9900561103 CU-KKS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 t="str">
            <v/>
          </cell>
        </row>
        <row r="555">
          <cell r="A555" t="str">
            <v>P9900561019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4</v>
          </cell>
          <cell r="I555">
            <v>147.96719999999999</v>
          </cell>
          <cell r="J555" t="str">
            <v/>
          </cell>
        </row>
        <row r="556">
          <cell r="A556" t="str">
            <v>P9900561019 CU-ERN 1387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6</v>
          </cell>
          <cell r="I556">
            <v>6.3840000000000003</v>
          </cell>
          <cell r="J556" t="str">
            <v/>
          </cell>
        </row>
        <row r="557">
          <cell r="A557" t="str">
            <v>P9900561019 MEHRPREIS PRO M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50</v>
          </cell>
          <cell r="I557">
            <v>34.270000000000003</v>
          </cell>
          <cell r="J557" t="str">
            <v/>
          </cell>
        </row>
        <row r="558">
          <cell r="A558" t="str">
            <v>P9900561021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4</v>
          </cell>
          <cell r="I558">
            <v>187.2</v>
          </cell>
          <cell r="J558" t="str">
            <v/>
          </cell>
        </row>
        <row r="559">
          <cell r="A559" t="str">
            <v>P9900561022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14</v>
          </cell>
          <cell r="I559">
            <v>655.20000000000005</v>
          </cell>
          <cell r="J559" t="str">
            <v/>
          </cell>
        </row>
        <row r="560">
          <cell r="A560" t="str">
            <v>P9900561022 CU-MRL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1</v>
          </cell>
          <cell r="I560">
            <v>1.2683</v>
          </cell>
          <cell r="J560" t="str">
            <v/>
          </cell>
        </row>
        <row r="561">
          <cell r="A561" t="str">
            <v>P9900561023 MEHRPREIS PRO M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 t="str">
            <v/>
          </cell>
        </row>
        <row r="562">
          <cell r="A562" t="str">
            <v>P9900561024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 t="str">
            <v/>
          </cell>
        </row>
        <row r="563">
          <cell r="A563" t="str">
            <v>P9900561024 CU-MRL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 t="str">
            <v/>
          </cell>
        </row>
        <row r="564">
          <cell r="A564" t="str">
            <v>P9900561033 MEHRPREIS PRO M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 t="str">
            <v/>
          </cell>
        </row>
        <row r="565">
          <cell r="A565" t="str">
            <v>P9900561038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 t="str">
            <v/>
          </cell>
        </row>
        <row r="566">
          <cell r="A566" t="str">
            <v>P9900561038 CU-UZL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1</v>
          </cell>
          <cell r="I566">
            <v>2.5188000000000001</v>
          </cell>
          <cell r="J566" t="str">
            <v/>
          </cell>
        </row>
        <row r="567">
          <cell r="A567" t="str">
            <v>P9900561039 MEHRPREIS PRO M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 t="str">
            <v/>
          </cell>
        </row>
        <row r="568">
          <cell r="A568" t="str">
            <v>P9900561040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1</v>
          </cell>
          <cell r="I568">
            <v>5.7233000000000001</v>
          </cell>
          <cell r="J568" t="str">
            <v/>
          </cell>
        </row>
        <row r="569">
          <cell r="A569" t="str">
            <v>P9900561040 CU-UZL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4</v>
          </cell>
          <cell r="I569">
            <v>6.1703999999999999</v>
          </cell>
          <cell r="J569" t="str">
            <v/>
          </cell>
        </row>
        <row r="570">
          <cell r="A570" t="str">
            <v>P9900561041 MEHRPREIS PRO M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 t="str">
            <v/>
          </cell>
        </row>
        <row r="571">
          <cell r="A571" t="str">
            <v>P9900561042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 t="str">
            <v/>
          </cell>
        </row>
        <row r="572">
          <cell r="A572" t="str">
            <v>P9900561042 CU-UZL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2</v>
          </cell>
          <cell r="I572">
            <v>4.49</v>
          </cell>
          <cell r="J572" t="str">
            <v/>
          </cell>
        </row>
        <row r="573">
          <cell r="A573" t="str">
            <v>P9900561047 CU-UZL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2</v>
          </cell>
          <cell r="I573">
            <v>2.0583999999999998</v>
          </cell>
          <cell r="J573" t="str">
            <v/>
          </cell>
        </row>
        <row r="574">
          <cell r="A574" t="str">
            <v>P9900561047 MEHRPREIS PRO M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36</v>
          </cell>
          <cell r="I574">
            <v>22.32</v>
          </cell>
          <cell r="J574" t="str">
            <v/>
          </cell>
        </row>
        <row r="575">
          <cell r="A575" t="str">
            <v>P9900561102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1</v>
          </cell>
          <cell r="I575">
            <v>231.38</v>
          </cell>
          <cell r="J575" t="str">
            <v/>
          </cell>
        </row>
        <row r="576">
          <cell r="A576" t="str">
            <v>P9900561103001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1</v>
          </cell>
          <cell r="I576">
            <v>231.38</v>
          </cell>
          <cell r="J576" t="str">
            <v/>
          </cell>
        </row>
        <row r="577">
          <cell r="A577" t="str">
            <v>P9900561103001 CU-KKS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1</v>
          </cell>
          <cell r="I577">
            <v>0.71</v>
          </cell>
          <cell r="J577" t="str">
            <v/>
          </cell>
        </row>
        <row r="578">
          <cell r="A578" t="str">
            <v>P9900561104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 t="str">
            <v/>
          </cell>
        </row>
        <row r="579">
          <cell r="A579" t="str">
            <v>P9900561104 CU-KKS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 t="str">
            <v/>
          </cell>
        </row>
        <row r="580">
          <cell r="A580" t="str">
            <v>P9900561105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1</v>
          </cell>
          <cell r="I580">
            <v>350.86</v>
          </cell>
          <cell r="J580" t="str">
            <v/>
          </cell>
        </row>
        <row r="581">
          <cell r="A581" t="str">
            <v>P9900561105 CU-KKS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2</v>
          </cell>
          <cell r="I581">
            <v>1.58</v>
          </cell>
          <cell r="J581" t="str">
            <v/>
          </cell>
        </row>
        <row r="582">
          <cell r="A582" t="str">
            <v>P9900561114 CU-KKS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6</v>
          </cell>
          <cell r="I582">
            <v>5.5074000000000005</v>
          </cell>
          <cell r="J582" t="str">
            <v/>
          </cell>
        </row>
        <row r="583">
          <cell r="A583" t="str">
            <v>P9900561115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 t="str">
            <v/>
          </cell>
        </row>
        <row r="584">
          <cell r="A584" t="str">
            <v>P9900561115 CU-KKS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 t="str">
            <v/>
          </cell>
        </row>
        <row r="585">
          <cell r="A585" t="str">
            <v>FVR0.2E11S-2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1</v>
          </cell>
          <cell r="I585">
            <v>0</v>
          </cell>
          <cell r="J585" t="str">
            <v/>
          </cell>
        </row>
        <row r="586">
          <cell r="A586" t="str">
            <v>FVR0.2E11S-7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1</v>
          </cell>
          <cell r="I586">
            <v>67.490499999999997</v>
          </cell>
          <cell r="J586" t="str">
            <v/>
          </cell>
        </row>
        <row r="587">
          <cell r="A587" t="str">
            <v>FVR0.2E11S-7EN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2</v>
          </cell>
          <cell r="I587">
            <v>188.74</v>
          </cell>
          <cell r="J587" t="str">
            <v/>
          </cell>
        </row>
        <row r="588">
          <cell r="A588" t="str">
            <v>FVR0.75E11S-4EN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3</v>
          </cell>
          <cell r="I588">
            <v>286.59479999999996</v>
          </cell>
          <cell r="J588" t="str">
            <v/>
          </cell>
        </row>
        <row r="589">
          <cell r="A589" t="str">
            <v>FVR0.75E11S-7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2</v>
          </cell>
          <cell r="I589">
            <v>125.22920000000001</v>
          </cell>
          <cell r="J589" t="str">
            <v/>
          </cell>
        </row>
        <row r="590">
          <cell r="A590" t="str">
            <v>FVR0.75E11S-7EN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7</v>
          </cell>
          <cell r="I590">
            <v>765.47169999999994</v>
          </cell>
          <cell r="J590" t="str">
            <v/>
          </cell>
        </row>
        <row r="591">
          <cell r="A591" t="str">
            <v>FVR2.2E11S-7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1</v>
          </cell>
          <cell r="I591">
            <v>80.272800000000004</v>
          </cell>
          <cell r="J591" t="str">
            <v/>
          </cell>
        </row>
        <row r="592">
          <cell r="A592" t="str">
            <v>FVR2.2E11S-7EN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1</v>
          </cell>
          <cell r="I592">
            <v>150.1019</v>
          </cell>
          <cell r="J592" t="str">
            <v/>
          </cell>
        </row>
        <row r="593">
          <cell r="A593" t="str">
            <v>FVR4.0E11S-4EN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</v>
          </cell>
          <cell r="I593">
            <v>264.47149999999999</v>
          </cell>
          <cell r="J593" t="str">
            <v/>
          </cell>
        </row>
        <row r="594">
          <cell r="A594" t="str">
            <v>FVR0.2E9S-7EN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22</v>
          </cell>
          <cell r="I594">
            <v>2077.7723999999998</v>
          </cell>
          <cell r="J594" t="str">
            <v/>
          </cell>
        </row>
        <row r="595">
          <cell r="A595" t="str">
            <v>FVR0.4E9S-7EN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223</v>
          </cell>
          <cell r="I595">
            <v>22877.703799999999</v>
          </cell>
          <cell r="J595" t="str">
            <v/>
          </cell>
        </row>
        <row r="596">
          <cell r="A596" t="str">
            <v>FVR0.4E9S-7EY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31</v>
          </cell>
          <cell r="I596">
            <v>3453.2480999999998</v>
          </cell>
          <cell r="J596" t="str">
            <v/>
          </cell>
        </row>
        <row r="597">
          <cell r="A597" t="str">
            <v>FVR2.2E9S-4EY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1</v>
          </cell>
          <cell r="I597">
            <v>220.83</v>
          </cell>
          <cell r="J597" t="str">
            <v/>
          </cell>
        </row>
        <row r="598">
          <cell r="A598" t="str">
            <v>FVR4.0E9S-4EN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1</v>
          </cell>
          <cell r="I598">
            <v>267.47430000000003</v>
          </cell>
          <cell r="J598" t="str">
            <v/>
          </cell>
        </row>
        <row r="599">
          <cell r="A599" t="str">
            <v>P9900561107 CU-KKS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1</v>
          </cell>
          <cell r="I599">
            <v>1.325</v>
          </cell>
          <cell r="J599" t="str">
            <v/>
          </cell>
        </row>
        <row r="600">
          <cell r="A600" t="str">
            <v>P9900561112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1</v>
          </cell>
          <cell r="I600">
            <v>234.4</v>
          </cell>
          <cell r="J600" t="str">
            <v/>
          </cell>
        </row>
        <row r="601">
          <cell r="A601" t="str">
            <v>P9900561112 CU-KKS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1</v>
          </cell>
          <cell r="I601">
            <v>0.64749999999999996</v>
          </cell>
          <cell r="J601" t="str">
            <v/>
          </cell>
        </row>
        <row r="602">
          <cell r="A602" t="str">
            <v>P9900561116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 t="str">
            <v/>
          </cell>
        </row>
        <row r="603">
          <cell r="A603" t="str">
            <v>P9900561116 CU-KKS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 t="str">
            <v/>
          </cell>
        </row>
        <row r="604">
          <cell r="A604" t="str">
            <v>FVR0.1E11S-7EN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1</v>
          </cell>
          <cell r="I604">
            <v>91.930099999999996</v>
          </cell>
          <cell r="J604" t="str">
            <v/>
          </cell>
        </row>
        <row r="605">
          <cell r="A605" t="str">
            <v>FVR0.4E11S-4EN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1</v>
          </cell>
          <cell r="I605">
            <v>132.52699999999999</v>
          </cell>
          <cell r="J605" t="str">
            <v/>
          </cell>
        </row>
        <row r="606">
          <cell r="A606" t="str">
            <v>FVR0.4E11S-7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1</v>
          </cell>
          <cell r="I606">
            <v>142.29839999999999</v>
          </cell>
          <cell r="J606" t="str">
            <v/>
          </cell>
        </row>
        <row r="607">
          <cell r="A607" t="str">
            <v>FVR0.4E11S-7EN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1</v>
          </cell>
          <cell r="I607">
            <v>102.6251</v>
          </cell>
          <cell r="J607" t="str">
            <v/>
          </cell>
        </row>
        <row r="608">
          <cell r="A608" t="str">
            <v>FVR1.5E11S-4EN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</v>
          </cell>
          <cell r="I608">
            <v>354.09820000000002</v>
          </cell>
          <cell r="J608" t="str">
            <v/>
          </cell>
        </row>
        <row r="609">
          <cell r="A609" t="str">
            <v>FVR1.5E11S-7EN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2</v>
          </cell>
          <cell r="I609">
            <v>241.58439999999999</v>
          </cell>
          <cell r="J609" t="str">
            <v/>
          </cell>
        </row>
        <row r="610">
          <cell r="A610" t="str">
            <v>FVR2.2E11S-2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178.6816</v>
          </cell>
          <cell r="J610" t="str">
            <v/>
          </cell>
        </row>
        <row r="611">
          <cell r="A611" t="str">
            <v>FVR5.5E11S-4EN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3</v>
          </cell>
          <cell r="I611">
            <v>1046.28</v>
          </cell>
          <cell r="J611" t="str">
            <v/>
          </cell>
        </row>
        <row r="612">
          <cell r="A612" t="str">
            <v>FVR7.5E11S-4EN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2</v>
          </cell>
          <cell r="I612">
            <v>764.62</v>
          </cell>
          <cell r="J612" t="str">
            <v/>
          </cell>
        </row>
        <row r="613">
          <cell r="A613" t="str">
            <v>FVR0.1E9S-7EN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8</v>
          </cell>
          <cell r="I613">
            <v>755.43920000000003</v>
          </cell>
          <cell r="J613" t="str">
            <v/>
          </cell>
        </row>
        <row r="614">
          <cell r="A614" t="str">
            <v>FVR0.75E9S-7EN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5</v>
          </cell>
          <cell r="I614">
            <v>547.15</v>
          </cell>
          <cell r="J614" t="str">
            <v/>
          </cell>
        </row>
        <row r="615">
          <cell r="A615" t="str">
            <v>FVR1.5E9S-7EN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13</v>
          </cell>
          <cell r="I615">
            <v>1580.8</v>
          </cell>
          <cell r="J615" t="str">
            <v/>
          </cell>
        </row>
        <row r="616">
          <cell r="A616" t="str">
            <v>FVR2.2E9S-4EN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9</v>
          </cell>
          <cell r="I616">
            <v>1980.8154</v>
          </cell>
          <cell r="J616" t="str">
            <v/>
          </cell>
        </row>
        <row r="617">
          <cell r="A617" t="str">
            <v>FRN15F1S-4J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3</v>
          </cell>
          <cell r="I617">
            <v>1000.8099</v>
          </cell>
          <cell r="J617" t="str">
            <v/>
          </cell>
        </row>
        <row r="618">
          <cell r="A618" t="str">
            <v>AR22F0R-01B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5</v>
          </cell>
          <cell r="I618">
            <v>6.05</v>
          </cell>
          <cell r="J618" t="str">
            <v/>
          </cell>
        </row>
        <row r="619">
          <cell r="A619" t="str">
            <v>AR30M0R-11B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3</v>
          </cell>
          <cell r="I619">
            <v>7.83</v>
          </cell>
          <cell r="J619" t="str">
            <v/>
          </cell>
        </row>
        <row r="620">
          <cell r="A620" t="str">
            <v>AR9B290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10</v>
          </cell>
          <cell r="I620">
            <v>4.9000000000000004</v>
          </cell>
          <cell r="J620" t="str">
            <v/>
          </cell>
        </row>
        <row r="621">
          <cell r="A621" t="str">
            <v>CP32EM/10KD DC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6</v>
          </cell>
          <cell r="I621">
            <v>0</v>
          </cell>
          <cell r="J621" t="str">
            <v/>
          </cell>
        </row>
        <row r="622">
          <cell r="A622" t="str">
            <v>CP32EM/15KD DC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6</v>
          </cell>
          <cell r="I622">
            <v>0</v>
          </cell>
          <cell r="J622" t="str">
            <v/>
          </cell>
        </row>
        <row r="623">
          <cell r="A623" t="str">
            <v>CP32EM/1KD DC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6</v>
          </cell>
          <cell r="I623">
            <v>0</v>
          </cell>
          <cell r="J623" t="str">
            <v/>
          </cell>
        </row>
        <row r="624">
          <cell r="A624" t="str">
            <v>CR2L-150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7</v>
          </cell>
          <cell r="I624">
            <v>39.580100000000002</v>
          </cell>
          <cell r="J624" t="str">
            <v/>
          </cell>
        </row>
        <row r="625">
          <cell r="A625" t="str">
            <v>CR2LS-75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8</v>
          </cell>
          <cell r="I625">
            <v>35.6</v>
          </cell>
          <cell r="J625" t="str">
            <v/>
          </cell>
        </row>
        <row r="626">
          <cell r="A626" t="str">
            <v>CR6L-75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5</v>
          </cell>
          <cell r="I626">
            <v>0</v>
          </cell>
          <cell r="J626" t="str">
            <v/>
          </cell>
        </row>
        <row r="627">
          <cell r="A627" t="str">
            <v>FRN22F1S-4J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1</v>
          </cell>
          <cell r="I627">
            <v>300</v>
          </cell>
          <cell r="J627" t="str">
            <v/>
          </cell>
        </row>
        <row r="628">
          <cell r="A628" t="str">
            <v>FRN3.7F1S-4E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15</v>
          </cell>
          <cell r="I628">
            <v>3216.3</v>
          </cell>
          <cell r="J628" t="str">
            <v/>
          </cell>
        </row>
        <row r="629">
          <cell r="A629" t="str">
            <v>FRN7.5F1S-4J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4</v>
          </cell>
          <cell r="I629">
            <v>390.47480000000002</v>
          </cell>
          <cell r="J629" t="str">
            <v/>
          </cell>
        </row>
        <row r="630">
          <cell r="A630" t="str">
            <v>BLA030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3</v>
          </cell>
          <cell r="I630">
            <v>2.4300000000000002</v>
          </cell>
          <cell r="J630" t="str">
            <v/>
          </cell>
        </row>
        <row r="631">
          <cell r="A631" t="str">
            <v>CP-T4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1</v>
          </cell>
          <cell r="I631">
            <v>0.01</v>
          </cell>
          <cell r="J631" t="str">
            <v/>
          </cell>
        </row>
        <row r="632">
          <cell r="A632" t="str">
            <v>CP31FM/7W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2</v>
          </cell>
          <cell r="I632">
            <v>10.02</v>
          </cell>
          <cell r="J632" t="str">
            <v/>
          </cell>
        </row>
        <row r="633">
          <cell r="A633" t="str">
            <v>CP32EM/2KD DC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6</v>
          </cell>
          <cell r="I633">
            <v>0</v>
          </cell>
          <cell r="J633" t="str">
            <v/>
          </cell>
        </row>
        <row r="634">
          <cell r="A634" t="str">
            <v>CP32EM/3KD DC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6</v>
          </cell>
          <cell r="I634">
            <v>0</v>
          </cell>
          <cell r="J634" t="str">
            <v/>
          </cell>
        </row>
        <row r="635">
          <cell r="A635" t="str">
            <v>CP32EM/5KD DC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6</v>
          </cell>
          <cell r="I635">
            <v>0</v>
          </cell>
          <cell r="J635" t="str">
            <v/>
          </cell>
        </row>
        <row r="636">
          <cell r="A636" t="str">
            <v>CS10F-500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30</v>
          </cell>
          <cell r="I636">
            <v>606</v>
          </cell>
          <cell r="J636" t="str">
            <v/>
          </cell>
        </row>
        <row r="637">
          <cell r="A637" t="str">
            <v>CS5F-100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11</v>
          </cell>
          <cell r="I637">
            <v>191.39230000000001</v>
          </cell>
          <cell r="J637" t="str">
            <v/>
          </cell>
        </row>
        <row r="638">
          <cell r="A638" t="str">
            <v>CS5F-250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16</v>
          </cell>
          <cell r="I638">
            <v>325.27999999999997</v>
          </cell>
          <cell r="J638" t="str">
            <v/>
          </cell>
        </row>
        <row r="639">
          <cell r="A639" t="str">
            <v>CS5F-500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10</v>
          </cell>
          <cell r="I639">
            <v>364.4</v>
          </cell>
          <cell r="J639" t="str">
            <v/>
          </cell>
        </row>
        <row r="640">
          <cell r="A640" t="str">
            <v>CS5F-75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10</v>
          </cell>
          <cell r="I640">
            <v>210.5</v>
          </cell>
          <cell r="J640" t="str">
            <v/>
          </cell>
        </row>
        <row r="641">
          <cell r="A641" t="str">
            <v>EA33/15K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10</v>
          </cell>
          <cell r="I641">
            <v>116.3</v>
          </cell>
          <cell r="J641" t="str">
            <v/>
          </cell>
        </row>
        <row r="642">
          <cell r="A642" t="str">
            <v>HH62P-FL DC24V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4</v>
          </cell>
          <cell r="I642">
            <v>14.88</v>
          </cell>
          <cell r="J642" t="str">
            <v/>
          </cell>
        </row>
        <row r="643">
          <cell r="A643" t="str">
            <v>PA30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6</v>
          </cell>
          <cell r="I643">
            <v>8.2799999999999994</v>
          </cell>
          <cell r="J643" t="str">
            <v/>
          </cell>
        </row>
        <row r="644">
          <cell r="A644" t="str">
            <v>RCA3737-1C, 2,8A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2</v>
          </cell>
          <cell r="I644">
            <v>0.02</v>
          </cell>
          <cell r="J644" t="str">
            <v/>
          </cell>
        </row>
        <row r="645">
          <cell r="A645" t="str">
            <v>SA53BT/50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1</v>
          </cell>
          <cell r="I645">
            <v>0.01</v>
          </cell>
          <cell r="J645" t="str">
            <v/>
          </cell>
        </row>
        <row r="646">
          <cell r="A646" t="str">
            <v>SC-05 AC110V,2B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5</v>
          </cell>
          <cell r="I646">
            <v>32</v>
          </cell>
          <cell r="J646" t="str">
            <v/>
          </cell>
        </row>
        <row r="647">
          <cell r="A647" t="str">
            <v>SC-05 AC200V 2A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3</v>
          </cell>
          <cell r="I647">
            <v>0</v>
          </cell>
          <cell r="J647" t="str">
            <v/>
          </cell>
        </row>
        <row r="648">
          <cell r="A648" t="str">
            <v>SC-1N, AC440V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2</v>
          </cell>
          <cell r="I648">
            <v>32.22</v>
          </cell>
          <cell r="J648" t="str">
            <v/>
          </cell>
        </row>
        <row r="649">
          <cell r="A649" t="str">
            <v>SC-5-1, AC440V 2A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10</v>
          </cell>
          <cell r="I649">
            <v>79.2</v>
          </cell>
          <cell r="J649" t="str">
            <v/>
          </cell>
        </row>
        <row r="650">
          <cell r="A650" t="str">
            <v>SC-N2, AC220V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1</v>
          </cell>
          <cell r="I650">
            <v>16.47</v>
          </cell>
          <cell r="J650" t="str">
            <v/>
          </cell>
        </row>
        <row r="651">
          <cell r="A651" t="str">
            <v>TG21 ADAPTOR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1</v>
          </cell>
          <cell r="I651">
            <v>70</v>
          </cell>
          <cell r="J651" t="str">
            <v/>
          </cell>
        </row>
        <row r="652">
          <cell r="A652" t="str">
            <v>TP-G1-SD</v>
          </cell>
          <cell r="B652">
            <v>310</v>
          </cell>
          <cell r="C652">
            <v>0</v>
          </cell>
          <cell r="D652">
            <v>0</v>
          </cell>
          <cell r="E652">
            <v>310</v>
          </cell>
          <cell r="F652">
            <v>0</v>
          </cell>
          <cell r="G652">
            <v>0</v>
          </cell>
          <cell r="H652">
            <v>950</v>
          </cell>
          <cell r="I652">
            <v>34675</v>
          </cell>
          <cell r="J652" t="str">
            <v/>
          </cell>
        </row>
        <row r="653">
          <cell r="A653" t="str">
            <v>BSM1000CN01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1</v>
          </cell>
          <cell r="I653">
            <v>177.72319999999999</v>
          </cell>
          <cell r="J653" t="str">
            <v/>
          </cell>
        </row>
        <row r="654">
          <cell r="A654" t="str">
            <v>FMC-0, AC200V, 4A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5</v>
          </cell>
          <cell r="I654">
            <v>17.350000000000001</v>
          </cell>
          <cell r="J654" t="str">
            <v/>
          </cell>
        </row>
        <row r="655">
          <cell r="A655" t="str">
            <v>FMC-3, AC220V, 1A1B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2</v>
          </cell>
          <cell r="I655">
            <v>28.98</v>
          </cell>
          <cell r="J655" t="str">
            <v/>
          </cell>
        </row>
        <row r="656">
          <cell r="A656" t="str">
            <v>FMCA-1 AC200V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1</v>
          </cell>
          <cell r="I656">
            <v>6.44</v>
          </cell>
          <cell r="J656" t="str">
            <v/>
          </cell>
        </row>
        <row r="657">
          <cell r="A657" t="str">
            <v>RCA3737-1C, 2A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2</v>
          </cell>
          <cell r="I657">
            <v>8.2200000000000006</v>
          </cell>
          <cell r="J657" t="str">
            <v/>
          </cell>
        </row>
        <row r="658">
          <cell r="A658" t="str">
            <v>RCA3737-1C, 4A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2</v>
          </cell>
          <cell r="I658">
            <v>0.02</v>
          </cell>
          <cell r="J658" t="str">
            <v/>
          </cell>
        </row>
        <row r="659">
          <cell r="A659" t="str">
            <v>RCA3737-1C, 8A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4</v>
          </cell>
          <cell r="I659">
            <v>0.04</v>
          </cell>
          <cell r="J659" t="str">
            <v/>
          </cell>
        </row>
        <row r="660">
          <cell r="A660" t="str">
            <v>SC-05 AC240V 2B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3</v>
          </cell>
          <cell r="I660">
            <v>18</v>
          </cell>
          <cell r="J660" t="str">
            <v/>
          </cell>
        </row>
        <row r="661">
          <cell r="A661" t="str">
            <v>SC-05 AC400V 1A1B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2</v>
          </cell>
          <cell r="I661">
            <v>12</v>
          </cell>
          <cell r="J661" t="str">
            <v/>
          </cell>
        </row>
        <row r="662">
          <cell r="A662" t="str">
            <v>SC-05 AC440V,2A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10</v>
          </cell>
          <cell r="I662">
            <v>0.1</v>
          </cell>
          <cell r="J662" t="str">
            <v/>
          </cell>
        </row>
        <row r="663">
          <cell r="A663" t="str">
            <v>SC-N4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1</v>
          </cell>
          <cell r="I663">
            <v>34</v>
          </cell>
          <cell r="J663" t="str">
            <v/>
          </cell>
        </row>
        <row r="664">
          <cell r="A664" t="str">
            <v>SC-N7 AC100V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1</v>
          </cell>
          <cell r="I664">
            <v>209.79</v>
          </cell>
          <cell r="J664" t="str">
            <v/>
          </cell>
        </row>
        <row r="665">
          <cell r="A665" t="str">
            <v>SH-4,AC110,4A4B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4</v>
          </cell>
          <cell r="I665">
            <v>28.36</v>
          </cell>
          <cell r="J665" t="str">
            <v/>
          </cell>
        </row>
        <row r="666">
          <cell r="A666" t="str">
            <v>CNW811/64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1</v>
          </cell>
          <cell r="I666">
            <v>56.92</v>
          </cell>
          <cell r="J666" t="str">
            <v/>
          </cell>
        </row>
        <row r="667">
          <cell r="A667" t="str">
            <v>FRN15G1S-4J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1</v>
          </cell>
          <cell r="I667">
            <v>298.435</v>
          </cell>
          <cell r="J667" t="str">
            <v/>
          </cell>
        </row>
        <row r="668">
          <cell r="A668" t="str">
            <v>FRN3.7G1E-4E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98</v>
          </cell>
          <cell r="I668">
            <v>22908.48</v>
          </cell>
          <cell r="J668" t="str">
            <v/>
          </cell>
        </row>
        <row r="669">
          <cell r="A669" t="str">
            <v>FRN90G1E-4J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 t="str">
            <v/>
          </cell>
        </row>
        <row r="670">
          <cell r="A670" t="str">
            <v>10-21931-1024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2</v>
          </cell>
          <cell r="I670">
            <v>330.62</v>
          </cell>
          <cell r="J670" t="str">
            <v/>
          </cell>
        </row>
        <row r="671">
          <cell r="A671" t="str">
            <v>1DI30MA-050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1</v>
          </cell>
          <cell r="I671">
            <v>12.15</v>
          </cell>
          <cell r="J671" t="str">
            <v/>
          </cell>
        </row>
        <row r="672">
          <cell r="A672" t="str">
            <v>1DI50MA-050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2</v>
          </cell>
          <cell r="I672">
            <v>30.76</v>
          </cell>
          <cell r="J672" t="str">
            <v/>
          </cell>
        </row>
        <row r="673">
          <cell r="A673" t="str">
            <v>2750M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2</v>
          </cell>
          <cell r="I673">
            <v>95.18</v>
          </cell>
          <cell r="J673" t="str">
            <v/>
          </cell>
        </row>
        <row r="674">
          <cell r="A674" t="str">
            <v>2DI150MA-050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12</v>
          </cell>
          <cell r="I674">
            <v>491.76</v>
          </cell>
          <cell r="J674" t="str">
            <v/>
          </cell>
        </row>
        <row r="675">
          <cell r="A675" t="str">
            <v>2DI200MC-050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6</v>
          </cell>
          <cell r="I675">
            <v>466.38</v>
          </cell>
          <cell r="J675" t="str">
            <v/>
          </cell>
        </row>
        <row r="676">
          <cell r="A676" t="str">
            <v>2MBI150PC-140-02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15</v>
          </cell>
          <cell r="I676">
            <v>1781.7465</v>
          </cell>
          <cell r="J676" t="str">
            <v/>
          </cell>
        </row>
        <row r="677">
          <cell r="A677" t="str">
            <v>30W  20OHM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16</v>
          </cell>
          <cell r="I677">
            <v>52.116799999999998</v>
          </cell>
          <cell r="J677" t="str">
            <v/>
          </cell>
        </row>
        <row r="678">
          <cell r="A678" t="str">
            <v>30W  20OHMJ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1</v>
          </cell>
          <cell r="I678">
            <v>0</v>
          </cell>
          <cell r="J678" t="str">
            <v/>
          </cell>
        </row>
        <row r="679">
          <cell r="A679" t="str">
            <v>30W 6.6J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3</v>
          </cell>
          <cell r="I679">
            <v>11.4084</v>
          </cell>
          <cell r="J679" t="str">
            <v/>
          </cell>
        </row>
        <row r="680">
          <cell r="A680" t="str">
            <v>3R8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7</v>
          </cell>
          <cell r="I680">
            <v>860.37</v>
          </cell>
          <cell r="J680" t="str">
            <v/>
          </cell>
        </row>
        <row r="681">
          <cell r="A681" t="str">
            <v>4715KL-05W-B39-P00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12</v>
          </cell>
          <cell r="I681">
            <v>155.88720000000001</v>
          </cell>
          <cell r="J681" t="str">
            <v/>
          </cell>
        </row>
        <row r="682">
          <cell r="A682" t="str">
            <v>4715MS-22T-B50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1</v>
          </cell>
          <cell r="I682">
            <v>3.14</v>
          </cell>
          <cell r="J682" t="str">
            <v/>
          </cell>
        </row>
        <row r="683">
          <cell r="A683" t="str">
            <v>4724-37-2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2</v>
          </cell>
          <cell r="I683">
            <v>0</v>
          </cell>
          <cell r="J683" t="str">
            <v/>
          </cell>
        </row>
        <row r="684">
          <cell r="A684" t="str">
            <v>4734-15-7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1</v>
          </cell>
          <cell r="I684">
            <v>0</v>
          </cell>
          <cell r="J684" t="str">
            <v/>
          </cell>
        </row>
        <row r="685">
          <cell r="A685" t="str">
            <v>4744-22-7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3</v>
          </cell>
          <cell r="I685">
            <v>0</v>
          </cell>
          <cell r="J685" t="str">
            <v/>
          </cell>
        </row>
        <row r="686">
          <cell r="A686" t="str">
            <v>1DI100MA-050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1</v>
          </cell>
          <cell r="I686">
            <v>30.77</v>
          </cell>
          <cell r="J686" t="str">
            <v/>
          </cell>
        </row>
        <row r="687">
          <cell r="A687" t="str">
            <v>1DI200A-120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1</v>
          </cell>
          <cell r="I687">
            <v>65.59</v>
          </cell>
          <cell r="J687" t="str">
            <v/>
          </cell>
        </row>
        <row r="688">
          <cell r="A688" t="str">
            <v>1DI200MA-050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1</v>
          </cell>
          <cell r="I688">
            <v>48.58</v>
          </cell>
          <cell r="J688" t="str">
            <v/>
          </cell>
        </row>
        <row r="689">
          <cell r="A689" t="str">
            <v>2750MTP-15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4</v>
          </cell>
          <cell r="I689">
            <v>180.17320000000001</v>
          </cell>
          <cell r="J689" t="str">
            <v/>
          </cell>
        </row>
        <row r="690">
          <cell r="A690" t="str">
            <v>291697-26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1</v>
          </cell>
          <cell r="I690">
            <v>0</v>
          </cell>
          <cell r="J690" t="str">
            <v/>
          </cell>
        </row>
        <row r="691">
          <cell r="A691" t="str">
            <v>2DI100MA-050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3</v>
          </cell>
          <cell r="I691">
            <v>166.2</v>
          </cell>
          <cell r="J691" t="str">
            <v/>
          </cell>
        </row>
        <row r="692">
          <cell r="A692" t="str">
            <v>2MBI300P-140-02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</v>
          </cell>
          <cell r="I692">
            <v>255.87289999999999</v>
          </cell>
          <cell r="J692" t="str">
            <v/>
          </cell>
        </row>
        <row r="693">
          <cell r="A693" t="str">
            <v>2MBI300P-140-03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113</v>
          </cell>
          <cell r="I693">
            <v>12866.5303</v>
          </cell>
          <cell r="J693" t="str">
            <v/>
          </cell>
        </row>
        <row r="694">
          <cell r="A694" t="str">
            <v>30W  20J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1</v>
          </cell>
          <cell r="I694">
            <v>4.0674000000000001</v>
          </cell>
          <cell r="J694" t="str">
            <v/>
          </cell>
        </row>
        <row r="695">
          <cell r="A695" t="str">
            <v>332199-01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1</v>
          </cell>
          <cell r="I695">
            <v>52.76</v>
          </cell>
          <cell r="J695" t="str">
            <v/>
          </cell>
        </row>
        <row r="696">
          <cell r="A696" t="str">
            <v>332201-01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4</v>
          </cell>
          <cell r="I696">
            <v>129.11439999999999</v>
          </cell>
          <cell r="J696" t="str">
            <v/>
          </cell>
        </row>
        <row r="697">
          <cell r="A697" t="str">
            <v>3450M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2</v>
          </cell>
          <cell r="I697">
            <v>64.78</v>
          </cell>
          <cell r="J697" t="str">
            <v/>
          </cell>
        </row>
        <row r="698">
          <cell r="A698" t="str">
            <v>4715MS-22T-B50-B03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9</v>
          </cell>
          <cell r="I698">
            <v>126.07380000000001</v>
          </cell>
          <cell r="J698" t="str">
            <v/>
          </cell>
        </row>
        <row r="699">
          <cell r="A699" t="str">
            <v>4715MS-22T-B50-BOO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7</v>
          </cell>
          <cell r="I699">
            <v>124.59439999999999</v>
          </cell>
          <cell r="J699" t="str">
            <v/>
          </cell>
        </row>
        <row r="700">
          <cell r="A700" t="str">
            <v>4715PS-22T-B30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2</v>
          </cell>
          <cell r="I700">
            <v>38.533799999999999</v>
          </cell>
          <cell r="J700" t="str">
            <v/>
          </cell>
        </row>
        <row r="701">
          <cell r="A701" t="str">
            <v>58-11121-1024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2</v>
          </cell>
          <cell r="I701">
            <v>350.38</v>
          </cell>
          <cell r="J701" t="str">
            <v/>
          </cell>
        </row>
        <row r="702">
          <cell r="A702" t="str">
            <v>6250MG1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3</v>
          </cell>
          <cell r="I702">
            <v>205.27710000000002</v>
          </cell>
          <cell r="J702" t="str">
            <v/>
          </cell>
        </row>
        <row r="703">
          <cell r="A703" t="str">
            <v>6250MG1 WITH (SH-MF,U-CON)C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1</v>
          </cell>
          <cell r="I703">
            <v>67.61</v>
          </cell>
          <cell r="J703" t="str">
            <v/>
          </cell>
        </row>
        <row r="704">
          <cell r="A704" t="str">
            <v>6DI30B-050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2</v>
          </cell>
          <cell r="I704">
            <v>42.35</v>
          </cell>
          <cell r="J704" t="str">
            <v/>
          </cell>
        </row>
        <row r="705">
          <cell r="A705" t="str">
            <v>6DI50MB-050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1</v>
          </cell>
          <cell r="I705">
            <v>69</v>
          </cell>
          <cell r="J705" t="str">
            <v/>
          </cell>
        </row>
        <row r="706">
          <cell r="A706" t="str">
            <v>6DI75MB-050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1</v>
          </cell>
          <cell r="I706">
            <v>77.73</v>
          </cell>
          <cell r="J706" t="str">
            <v/>
          </cell>
        </row>
        <row r="707">
          <cell r="A707" t="str">
            <v>6MBP100RS060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1</v>
          </cell>
          <cell r="I707">
            <v>88.82</v>
          </cell>
          <cell r="J707" t="str">
            <v/>
          </cell>
        </row>
        <row r="708">
          <cell r="A708" t="str">
            <v>6MBP100RS120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7</v>
          </cell>
          <cell r="I708">
            <v>1326.0639000000001</v>
          </cell>
          <cell r="J708" t="str">
            <v/>
          </cell>
        </row>
        <row r="709">
          <cell r="A709" t="str">
            <v>6MBP150RS060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2</v>
          </cell>
          <cell r="I709">
            <v>203.655</v>
          </cell>
          <cell r="J709" t="str">
            <v/>
          </cell>
        </row>
        <row r="710">
          <cell r="A710" t="str">
            <v>7R12.5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11</v>
          </cell>
          <cell r="I710">
            <v>1033.23</v>
          </cell>
          <cell r="J710" t="str">
            <v/>
          </cell>
        </row>
        <row r="711">
          <cell r="A711" t="str">
            <v>7R312.5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9</v>
          </cell>
          <cell r="I711">
            <v>1186.3800000000001</v>
          </cell>
          <cell r="J711" t="str">
            <v/>
          </cell>
        </row>
        <row r="712">
          <cell r="A712" t="str">
            <v>7T16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8</v>
          </cell>
          <cell r="I712">
            <v>696.32</v>
          </cell>
          <cell r="J712" t="str">
            <v/>
          </cell>
        </row>
        <row r="713">
          <cell r="A713" t="str">
            <v>80W  2.5J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6</v>
          </cell>
          <cell r="I713">
            <v>25.968000000000004</v>
          </cell>
          <cell r="J713" t="str">
            <v/>
          </cell>
        </row>
        <row r="714">
          <cell r="A714" t="str">
            <v>8436-22-4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1</v>
          </cell>
          <cell r="I714">
            <v>0</v>
          </cell>
          <cell r="J714" t="str">
            <v/>
          </cell>
        </row>
        <row r="715">
          <cell r="A715" t="str">
            <v>8446-37-4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3</v>
          </cell>
          <cell r="I715">
            <v>0</v>
          </cell>
          <cell r="J715" t="str">
            <v/>
          </cell>
        </row>
        <row r="716">
          <cell r="A716" t="str">
            <v>A70P2000-4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5</v>
          </cell>
          <cell r="I716">
            <v>1621.3964999999998</v>
          </cell>
          <cell r="J716" t="str">
            <v/>
          </cell>
        </row>
        <row r="717">
          <cell r="A717" t="str">
            <v>A70Q-500-4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2</v>
          </cell>
          <cell r="I717">
            <v>141.13999999999999</v>
          </cell>
          <cell r="J717" t="str">
            <v/>
          </cell>
        </row>
        <row r="718">
          <cell r="A718" t="str">
            <v>A70Q-600-4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2</v>
          </cell>
          <cell r="I718">
            <v>141.13999999999999</v>
          </cell>
          <cell r="J718" t="str">
            <v/>
          </cell>
        </row>
        <row r="719">
          <cell r="A719" t="str">
            <v>A70QS400-4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6</v>
          </cell>
          <cell r="I719">
            <v>436.60199999999998</v>
          </cell>
          <cell r="J719" t="str">
            <v/>
          </cell>
        </row>
        <row r="720">
          <cell r="A720" t="str">
            <v>A70QS500-4K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14</v>
          </cell>
          <cell r="I720">
            <v>2180.8793999999998</v>
          </cell>
          <cell r="J720" t="str">
            <v/>
          </cell>
        </row>
        <row r="721">
          <cell r="A721" t="str">
            <v>A70QS600-4K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4</v>
          </cell>
          <cell r="I721">
            <v>619.12</v>
          </cell>
          <cell r="J721" t="str">
            <v/>
          </cell>
        </row>
        <row r="722">
          <cell r="A722" t="str">
            <v>BRUSH LOCKER FOR TG-21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1</v>
          </cell>
          <cell r="I722">
            <v>98.79</v>
          </cell>
          <cell r="J722" t="str">
            <v/>
          </cell>
        </row>
        <row r="723">
          <cell r="A723" t="str">
            <v>BU-F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1</v>
          </cell>
          <cell r="I723">
            <v>106.61</v>
          </cell>
          <cell r="J723" t="str">
            <v/>
          </cell>
        </row>
        <row r="724">
          <cell r="A724" t="str">
            <v>BU132-4C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8</v>
          </cell>
          <cell r="I724">
            <v>6398.16</v>
          </cell>
          <cell r="J724" t="str">
            <v/>
          </cell>
        </row>
        <row r="725">
          <cell r="A725" t="str">
            <v>BU220-4C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5</v>
          </cell>
          <cell r="I725">
            <v>5837.7369999999992</v>
          </cell>
          <cell r="J725" t="str">
            <v/>
          </cell>
        </row>
        <row r="726">
          <cell r="A726" t="str">
            <v>BU3-220-2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26</v>
          </cell>
          <cell r="I726">
            <v>3556.2253999999998</v>
          </cell>
          <cell r="J726" t="str">
            <v/>
          </cell>
        </row>
        <row r="727">
          <cell r="A727" t="str">
            <v>BU3-220-4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1</v>
          </cell>
          <cell r="I727">
            <v>0</v>
          </cell>
          <cell r="J727" t="str">
            <v/>
          </cell>
        </row>
        <row r="728">
          <cell r="A728" t="str">
            <v>6DI75MB-050.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1</v>
          </cell>
          <cell r="I728">
            <v>81.941800000000001</v>
          </cell>
          <cell r="J728" t="str">
            <v/>
          </cell>
        </row>
        <row r="729">
          <cell r="A729" t="str">
            <v>6MB150J-120A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11</v>
          </cell>
          <cell r="I729">
            <v>1227.2006999999999</v>
          </cell>
          <cell r="J729" t="str">
            <v/>
          </cell>
        </row>
        <row r="730">
          <cell r="A730" t="str">
            <v>6MBI100NA-060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1</v>
          </cell>
          <cell r="I730">
            <v>61.54</v>
          </cell>
          <cell r="J730" t="str">
            <v/>
          </cell>
        </row>
        <row r="731">
          <cell r="A731" t="str">
            <v>6MBP50RS120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8</v>
          </cell>
          <cell r="I731">
            <v>700.53520000000003</v>
          </cell>
          <cell r="J731" t="str">
            <v/>
          </cell>
        </row>
        <row r="732">
          <cell r="A732" t="str">
            <v>6MBP75RS060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8</v>
          </cell>
          <cell r="I732">
            <v>491.95359999999999</v>
          </cell>
          <cell r="J732" t="str">
            <v/>
          </cell>
        </row>
        <row r="733">
          <cell r="A733" t="str">
            <v>6MBP75RS120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7</v>
          </cell>
          <cell r="I733">
            <v>1120.7286999999999</v>
          </cell>
          <cell r="J733" t="str">
            <v/>
          </cell>
        </row>
        <row r="734">
          <cell r="A734" t="str">
            <v>80-30X22-4096-16X.MN04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15</v>
          </cell>
          <cell r="I734">
            <v>2175</v>
          </cell>
          <cell r="J734" t="str">
            <v/>
          </cell>
        </row>
        <row r="735">
          <cell r="A735" t="str">
            <v>80W  10J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6</v>
          </cell>
          <cell r="I735">
            <v>23.526</v>
          </cell>
          <cell r="J735" t="str">
            <v/>
          </cell>
        </row>
        <row r="736">
          <cell r="A736" t="str">
            <v>80W  10OHM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21</v>
          </cell>
          <cell r="I736">
            <v>82.506900000000002</v>
          </cell>
          <cell r="J736" t="str">
            <v/>
          </cell>
        </row>
        <row r="737">
          <cell r="A737" t="str">
            <v>88RS160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2</v>
          </cell>
          <cell r="I737">
            <v>119.84</v>
          </cell>
          <cell r="J737" t="str">
            <v/>
          </cell>
        </row>
        <row r="738">
          <cell r="A738" t="str">
            <v>A50P600-4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1</v>
          </cell>
          <cell r="I738">
            <v>32</v>
          </cell>
          <cell r="J738" t="str">
            <v/>
          </cell>
        </row>
        <row r="739">
          <cell r="A739" t="str">
            <v>A70P1600-4TA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5</v>
          </cell>
          <cell r="I739">
            <v>1740.03</v>
          </cell>
          <cell r="J739" t="str">
            <v/>
          </cell>
        </row>
        <row r="740">
          <cell r="A740" t="str">
            <v>A70Q400-4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7</v>
          </cell>
          <cell r="I740">
            <v>253.19280000000001</v>
          </cell>
          <cell r="J740" t="str">
            <v/>
          </cell>
        </row>
        <row r="741">
          <cell r="A741" t="str">
            <v>A70Q500-4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3</v>
          </cell>
          <cell r="I741">
            <v>203.13749999999999</v>
          </cell>
          <cell r="J741" t="str">
            <v/>
          </cell>
        </row>
        <row r="742">
          <cell r="A742" t="str">
            <v>A70Q600-4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4</v>
          </cell>
          <cell r="I742">
            <v>282.27999999999997</v>
          </cell>
          <cell r="J742" t="str">
            <v/>
          </cell>
        </row>
        <row r="743">
          <cell r="A743" t="str">
            <v>A70QS800-4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5</v>
          </cell>
          <cell r="I743">
            <v>320.84850000000006</v>
          </cell>
          <cell r="J743" t="str">
            <v/>
          </cell>
        </row>
        <row r="744">
          <cell r="A744" t="str">
            <v>ACL-40B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58</v>
          </cell>
          <cell r="I744">
            <v>1607.76</v>
          </cell>
          <cell r="J744" t="str">
            <v/>
          </cell>
        </row>
        <row r="745">
          <cell r="A745" t="str">
            <v>BLA005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3</v>
          </cell>
          <cell r="I745">
            <v>1.2</v>
          </cell>
          <cell r="J745" t="str">
            <v/>
          </cell>
        </row>
        <row r="746">
          <cell r="A746" t="str">
            <v>BU22-2C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125</v>
          </cell>
          <cell r="I746">
            <v>15203</v>
          </cell>
          <cell r="J746" t="str">
            <v/>
          </cell>
        </row>
        <row r="747">
          <cell r="A747" t="str">
            <v>BU22-4C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2</v>
          </cell>
          <cell r="I747">
            <v>275.65519999999998</v>
          </cell>
          <cell r="J747" t="str">
            <v/>
          </cell>
        </row>
        <row r="748">
          <cell r="A748" t="str">
            <v>BU22-4D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281</v>
          </cell>
          <cell r="I748">
            <v>38730.230000000003</v>
          </cell>
          <cell r="J748" t="str">
            <v/>
          </cell>
        </row>
        <row r="749">
          <cell r="A749" t="str">
            <v>BU3-220-4EN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67</v>
          </cell>
          <cell r="I749">
            <v>9474.9457000000002</v>
          </cell>
          <cell r="J749" t="str">
            <v/>
          </cell>
        </row>
        <row r="750">
          <cell r="A750" t="str">
            <v>BU37-4C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41</v>
          </cell>
          <cell r="I750">
            <v>13555.42</v>
          </cell>
          <cell r="J750" t="str">
            <v/>
          </cell>
        </row>
        <row r="751">
          <cell r="A751" t="str">
            <v>BU55-2C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8</v>
          </cell>
          <cell r="I751">
            <v>3586.8159999999998</v>
          </cell>
          <cell r="J751" t="str">
            <v/>
          </cell>
        </row>
        <row r="752">
          <cell r="A752" t="str">
            <v>BU55-4C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14</v>
          </cell>
          <cell r="I752">
            <v>6191.1220000000003</v>
          </cell>
          <cell r="J752" t="str">
            <v/>
          </cell>
        </row>
        <row r="753">
          <cell r="A753" t="str">
            <v>BU90-2C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7</v>
          </cell>
          <cell r="I753">
            <v>4315.6112999999996</v>
          </cell>
          <cell r="J753" t="str">
            <v/>
          </cell>
        </row>
        <row r="754">
          <cell r="A754" t="str">
            <v>BU90-4C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15</v>
          </cell>
          <cell r="I754">
            <v>8775.5174999999999</v>
          </cell>
          <cell r="J754" t="str">
            <v/>
          </cell>
        </row>
        <row r="755">
          <cell r="A755" t="str">
            <v>CAB WSC-M06P05-B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67</v>
          </cell>
          <cell r="I755">
            <v>907.85</v>
          </cell>
          <cell r="J755" t="str">
            <v/>
          </cell>
        </row>
        <row r="756">
          <cell r="A756" t="str">
            <v>CAB WSC-M06P10-B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30</v>
          </cell>
          <cell r="I756">
            <v>717.6</v>
          </cell>
          <cell r="J756" t="str">
            <v/>
          </cell>
        </row>
        <row r="757">
          <cell r="A757" t="str">
            <v>CAB WSC-P06P05-D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23</v>
          </cell>
          <cell r="I757">
            <v>521.64</v>
          </cell>
          <cell r="J757" t="str">
            <v/>
          </cell>
        </row>
        <row r="758">
          <cell r="A758" t="str">
            <v>CABG5SPG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2</v>
          </cell>
          <cell r="I758">
            <v>125.42</v>
          </cell>
          <cell r="J758" t="str">
            <v/>
          </cell>
        </row>
        <row r="759">
          <cell r="A759" t="str">
            <v>CB-1S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57</v>
          </cell>
          <cell r="I759">
            <v>338.01</v>
          </cell>
          <cell r="J759" t="str">
            <v/>
          </cell>
        </row>
        <row r="760">
          <cell r="A760" t="str">
            <v>CB-3S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62</v>
          </cell>
          <cell r="I760">
            <v>417.79320000000001</v>
          </cell>
          <cell r="J760" t="str">
            <v/>
          </cell>
        </row>
        <row r="761">
          <cell r="A761" t="str">
            <v>CB3-10R-2C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52</v>
          </cell>
          <cell r="I761">
            <v>2037.3652000000002</v>
          </cell>
          <cell r="J761" t="str">
            <v/>
          </cell>
        </row>
        <row r="762">
          <cell r="A762" t="str">
            <v>CB3-10R-2S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66</v>
          </cell>
          <cell r="I762">
            <v>1170.18</v>
          </cell>
          <cell r="J762" t="str">
            <v/>
          </cell>
        </row>
        <row r="763">
          <cell r="A763" t="str">
            <v>CB3-10R-5S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57</v>
          </cell>
          <cell r="I763">
            <v>1802.34</v>
          </cell>
          <cell r="J763" t="str">
            <v/>
          </cell>
        </row>
        <row r="764">
          <cell r="A764" t="str">
            <v>CF4-7.5C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1</v>
          </cell>
          <cell r="I764">
            <v>151</v>
          </cell>
          <cell r="J764" t="str">
            <v/>
          </cell>
        </row>
        <row r="765">
          <cell r="A765" t="str">
            <v>CLK100AA160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10</v>
          </cell>
          <cell r="I765">
            <v>524.28899999999999</v>
          </cell>
          <cell r="J765" t="str">
            <v/>
          </cell>
        </row>
        <row r="766">
          <cell r="A766" t="str">
            <v>CLK120AA80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1</v>
          </cell>
          <cell r="I766">
            <v>0</v>
          </cell>
          <cell r="J766" t="str">
            <v/>
          </cell>
        </row>
        <row r="767">
          <cell r="A767" t="str">
            <v>CM200DU-24H-203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10</v>
          </cell>
          <cell r="I767">
            <v>1108.174</v>
          </cell>
          <cell r="J767" t="str">
            <v/>
          </cell>
        </row>
        <row r="768">
          <cell r="A768" t="str">
            <v>CM200DY-24H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5</v>
          </cell>
          <cell r="I768">
            <v>994.7</v>
          </cell>
          <cell r="J768" t="str">
            <v/>
          </cell>
        </row>
        <row r="769">
          <cell r="A769" t="str">
            <v>CNW811/16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 t="str">
            <v/>
          </cell>
        </row>
        <row r="770">
          <cell r="A770" t="str">
            <v>CNW933/37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50</v>
          </cell>
          <cell r="I770">
            <v>15513.85</v>
          </cell>
          <cell r="J770" t="str">
            <v/>
          </cell>
        </row>
        <row r="771">
          <cell r="A771" t="str">
            <v>CNW933/4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1</v>
          </cell>
          <cell r="I771">
            <v>101.51</v>
          </cell>
          <cell r="J771" t="str">
            <v/>
          </cell>
        </row>
        <row r="772">
          <cell r="A772" t="str">
            <v>CNW933/450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1</v>
          </cell>
          <cell r="I772">
            <v>1050.5999999999999</v>
          </cell>
          <cell r="J772" t="str">
            <v/>
          </cell>
        </row>
        <row r="773">
          <cell r="A773" t="str">
            <v>CONVERTER PC USB-RS232/422/485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41</v>
          </cell>
          <cell r="I773">
            <v>1536.1100999999999</v>
          </cell>
          <cell r="J773" t="str">
            <v/>
          </cell>
        </row>
        <row r="774">
          <cell r="A774" t="str">
            <v>COVER-PLATE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1</v>
          </cell>
          <cell r="I774">
            <v>0</v>
          </cell>
          <cell r="J774" t="str">
            <v/>
          </cell>
        </row>
        <row r="775">
          <cell r="A775" t="str">
            <v>CP-C9S-EN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1</v>
          </cell>
          <cell r="I775">
            <v>155.1978</v>
          </cell>
          <cell r="J775" t="str">
            <v/>
          </cell>
        </row>
        <row r="776">
          <cell r="A776" t="str">
            <v>C1S-FAN3.7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6</v>
          </cell>
          <cell r="I776">
            <v>25.725000000000001</v>
          </cell>
          <cell r="J776" t="str">
            <v/>
          </cell>
        </row>
        <row r="777">
          <cell r="A777" t="str">
            <v>CAB WSC-M04P05-B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23</v>
          </cell>
          <cell r="I777">
            <v>195.27</v>
          </cell>
          <cell r="J777" t="str">
            <v/>
          </cell>
        </row>
        <row r="778">
          <cell r="A778" t="str">
            <v>CAB WSC-M04P10-B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85</v>
          </cell>
          <cell r="I778">
            <v>1203.5999999999999</v>
          </cell>
          <cell r="J778" t="str">
            <v/>
          </cell>
        </row>
        <row r="779">
          <cell r="A779" t="str">
            <v>CAB WSC-P06P10-D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76</v>
          </cell>
          <cell r="I779">
            <v>2071.7600000000002</v>
          </cell>
          <cell r="J779" t="str">
            <v/>
          </cell>
        </row>
        <row r="780">
          <cell r="A780" t="str">
            <v>CAB WSC-S03P03-B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33</v>
          </cell>
          <cell r="I780">
            <v>155.43</v>
          </cell>
          <cell r="J780" t="str">
            <v/>
          </cell>
        </row>
        <row r="781">
          <cell r="A781" t="str">
            <v>CABG1.5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50</v>
          </cell>
          <cell r="I781">
            <v>187</v>
          </cell>
          <cell r="J781" t="str">
            <v/>
          </cell>
        </row>
        <row r="782">
          <cell r="A782" t="str">
            <v>CB-5S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24</v>
          </cell>
          <cell r="I782">
            <v>183.12</v>
          </cell>
          <cell r="J782" t="str">
            <v/>
          </cell>
        </row>
        <row r="783">
          <cell r="A783" t="str">
            <v>CB-MS5-2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1</v>
          </cell>
          <cell r="I783">
            <v>13.425000000000001</v>
          </cell>
          <cell r="J783" t="str">
            <v/>
          </cell>
        </row>
        <row r="784">
          <cell r="A784" t="str">
            <v>CB3-10R-1C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33</v>
          </cell>
          <cell r="I784">
            <v>923.34</v>
          </cell>
          <cell r="J784" t="str">
            <v/>
          </cell>
        </row>
        <row r="785">
          <cell r="A785" t="str">
            <v>CBAD-E11S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124</v>
          </cell>
          <cell r="I785">
            <v>2006.32</v>
          </cell>
          <cell r="J785" t="str">
            <v/>
          </cell>
        </row>
        <row r="786">
          <cell r="A786" t="str">
            <v>CBIII-10R-2S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1</v>
          </cell>
          <cell r="I786">
            <v>22.5137</v>
          </cell>
          <cell r="J786" t="str">
            <v/>
          </cell>
        </row>
        <row r="787">
          <cell r="A787" t="str">
            <v>CBR-5S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76</v>
          </cell>
          <cell r="I787">
            <v>1881.76</v>
          </cell>
          <cell r="J787" t="str">
            <v/>
          </cell>
        </row>
        <row r="788">
          <cell r="A788" t="str">
            <v>CLK70AA160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9</v>
          </cell>
          <cell r="I788">
            <v>455.86349999999999</v>
          </cell>
          <cell r="J788" t="str">
            <v/>
          </cell>
        </row>
        <row r="789">
          <cell r="A789" t="str">
            <v>CM100DY-24H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5</v>
          </cell>
          <cell r="I789">
            <v>417.2</v>
          </cell>
          <cell r="J789" t="str">
            <v/>
          </cell>
        </row>
        <row r="790">
          <cell r="A790" t="str">
            <v>CM200DU-24H-202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18</v>
          </cell>
          <cell r="I790">
            <v>2667.0402000000004</v>
          </cell>
          <cell r="J790" t="str">
            <v/>
          </cell>
        </row>
        <row r="791">
          <cell r="A791" t="str">
            <v>CNW811/25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1</v>
          </cell>
          <cell r="I791">
            <v>32.332500000000003</v>
          </cell>
          <cell r="J791" t="str">
            <v/>
          </cell>
        </row>
        <row r="792">
          <cell r="A792" t="str">
            <v>CNW855/7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1</v>
          </cell>
          <cell r="I792">
            <v>54.57</v>
          </cell>
          <cell r="J792" t="str">
            <v/>
          </cell>
        </row>
        <row r="793">
          <cell r="A793" t="str">
            <v>CNW933/24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60</v>
          </cell>
          <cell r="I793">
            <v>12143.165999999999</v>
          </cell>
          <cell r="J793" t="str">
            <v/>
          </cell>
        </row>
        <row r="794">
          <cell r="A794" t="str">
            <v>CNW933/48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89</v>
          </cell>
          <cell r="I794">
            <v>30435.33</v>
          </cell>
          <cell r="J794" t="str">
            <v/>
          </cell>
        </row>
        <row r="795">
          <cell r="A795" t="str">
            <v>CNW933/75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30</v>
          </cell>
          <cell r="I795">
            <v>14752.05</v>
          </cell>
          <cell r="J795" t="str">
            <v/>
          </cell>
        </row>
        <row r="796">
          <cell r="A796" t="str">
            <v>CONTROL PCB FOR G11UD-4S1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15</v>
          </cell>
          <cell r="I796">
            <v>1861.35</v>
          </cell>
          <cell r="J796" t="str">
            <v/>
          </cell>
        </row>
        <row r="797">
          <cell r="A797" t="str">
            <v>CPAD-C1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58</v>
          </cell>
          <cell r="I797">
            <v>5668.92</v>
          </cell>
          <cell r="J797" t="str">
            <v/>
          </cell>
        </row>
        <row r="798">
          <cell r="A798" t="str">
            <v>CPAD-C1A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2534</v>
          </cell>
          <cell r="J798" t="str">
            <v/>
          </cell>
        </row>
        <row r="799">
          <cell r="A799" t="str">
            <v>CR2098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1</v>
          </cell>
          <cell r="I799">
            <v>151.41999999999999</v>
          </cell>
          <cell r="J799" t="str">
            <v/>
          </cell>
        </row>
        <row r="800">
          <cell r="A800" t="str">
            <v>CR2L-100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5</v>
          </cell>
          <cell r="I800">
            <v>26.41</v>
          </cell>
          <cell r="J800" t="str">
            <v/>
          </cell>
        </row>
        <row r="801">
          <cell r="A801" t="str">
            <v>CR2L-125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6</v>
          </cell>
          <cell r="I801">
            <v>35.04</v>
          </cell>
          <cell r="J801" t="str">
            <v/>
          </cell>
        </row>
        <row r="802">
          <cell r="A802" t="str">
            <v>CR2L-200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8</v>
          </cell>
          <cell r="I802">
            <v>64.8</v>
          </cell>
          <cell r="J802" t="str">
            <v/>
          </cell>
        </row>
        <row r="803">
          <cell r="A803" t="str">
            <v>CR2LS-30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9</v>
          </cell>
          <cell r="I803">
            <v>36.450000000000003</v>
          </cell>
          <cell r="J803" t="str">
            <v/>
          </cell>
        </row>
        <row r="804">
          <cell r="A804" t="str">
            <v>CR2LS-50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8</v>
          </cell>
          <cell r="I804">
            <v>32.4</v>
          </cell>
          <cell r="J804" t="str">
            <v/>
          </cell>
        </row>
        <row r="805">
          <cell r="A805" t="str">
            <v>CR6L-100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7</v>
          </cell>
          <cell r="I805">
            <v>70.105000000000004</v>
          </cell>
          <cell r="J805" t="str">
            <v/>
          </cell>
        </row>
        <row r="806">
          <cell r="A806" t="str">
            <v>CR6L-30/UL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4</v>
          </cell>
          <cell r="I806">
            <v>16</v>
          </cell>
          <cell r="J806" t="str">
            <v/>
          </cell>
        </row>
        <row r="807">
          <cell r="A807" t="str">
            <v>CR6L-300/UL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9</v>
          </cell>
          <cell r="I807">
            <v>243.69209999999998</v>
          </cell>
          <cell r="J807" t="str">
            <v/>
          </cell>
        </row>
        <row r="808">
          <cell r="A808" t="str">
            <v>CS5F-150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8</v>
          </cell>
          <cell r="I808">
            <v>174.88</v>
          </cell>
          <cell r="J808" t="str">
            <v/>
          </cell>
        </row>
        <row r="809">
          <cell r="A809" t="str">
            <v>CS5F-40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20</v>
          </cell>
          <cell r="I809">
            <v>478.1</v>
          </cell>
          <cell r="J809" t="str">
            <v/>
          </cell>
        </row>
        <row r="810">
          <cell r="A810" t="str">
            <v>CT CABLE (FRN45G11S-4)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1</v>
          </cell>
          <cell r="I810">
            <v>4.05</v>
          </cell>
          <cell r="J810" t="str">
            <v/>
          </cell>
        </row>
        <row r="811">
          <cell r="A811" t="str">
            <v>CU7.5-4C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1</v>
          </cell>
          <cell r="I811">
            <v>152</v>
          </cell>
          <cell r="J811" t="str">
            <v/>
          </cell>
        </row>
        <row r="812">
          <cell r="A812" t="str">
            <v>DB003M3-21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2</v>
          </cell>
          <cell r="I812">
            <v>57.18</v>
          </cell>
          <cell r="J812" t="str">
            <v/>
          </cell>
        </row>
        <row r="813">
          <cell r="A813" t="str">
            <v>DB007M3-21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2</v>
          </cell>
          <cell r="I813">
            <v>114.36</v>
          </cell>
          <cell r="J813" t="str">
            <v/>
          </cell>
        </row>
        <row r="814">
          <cell r="A814" t="str">
            <v>DB015M3-21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2</v>
          </cell>
          <cell r="I814">
            <v>227.46</v>
          </cell>
          <cell r="J814" t="str">
            <v/>
          </cell>
        </row>
        <row r="815">
          <cell r="A815" t="str">
            <v>DB160-4C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3</v>
          </cell>
          <cell r="I815">
            <v>4181.1219000000001</v>
          </cell>
          <cell r="J815" t="str">
            <v/>
          </cell>
        </row>
        <row r="816">
          <cell r="A816" t="str">
            <v>DB18.5-4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1</v>
          </cell>
          <cell r="I816">
            <v>310.68</v>
          </cell>
          <cell r="J816" t="str">
            <v/>
          </cell>
        </row>
        <row r="817">
          <cell r="A817" t="str">
            <v>DB2.2-4C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8</v>
          </cell>
          <cell r="I817">
            <v>275.60000000000002</v>
          </cell>
          <cell r="J817" t="str">
            <v/>
          </cell>
        </row>
        <row r="818">
          <cell r="A818" t="str">
            <v>DB3.7-4C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17</v>
          </cell>
          <cell r="I818">
            <v>750.89</v>
          </cell>
          <cell r="J818" t="str">
            <v/>
          </cell>
        </row>
        <row r="819">
          <cell r="A819" t="str">
            <v>DB30-4C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3</v>
          </cell>
          <cell r="I819">
            <v>1172.1879000000001</v>
          </cell>
          <cell r="J819" t="str">
            <v/>
          </cell>
        </row>
        <row r="820">
          <cell r="A820" t="str">
            <v>DB37-4C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6</v>
          </cell>
          <cell r="I820">
            <v>2809.1021999999998</v>
          </cell>
          <cell r="J820" t="str">
            <v/>
          </cell>
        </row>
        <row r="821">
          <cell r="A821" t="str">
            <v>DB7.5-4C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20</v>
          </cell>
          <cell r="I821">
            <v>1399</v>
          </cell>
          <cell r="J821" t="str">
            <v/>
          </cell>
        </row>
        <row r="822">
          <cell r="A822" t="str">
            <v>DB75-4C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5</v>
          </cell>
          <cell r="I822">
            <v>4291.2344999999996</v>
          </cell>
          <cell r="J822" t="str">
            <v/>
          </cell>
        </row>
        <row r="823">
          <cell r="A823" t="str">
            <v>DC-MS5-2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2</v>
          </cell>
          <cell r="I823">
            <v>12.96</v>
          </cell>
          <cell r="J823" t="str">
            <v/>
          </cell>
        </row>
        <row r="824">
          <cell r="A824" t="str">
            <v>CR2L-225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5</v>
          </cell>
          <cell r="I824">
            <v>42.5</v>
          </cell>
          <cell r="J824" t="str">
            <v/>
          </cell>
        </row>
        <row r="825">
          <cell r="A825" t="str">
            <v>CR2LS-100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5</v>
          </cell>
          <cell r="I825">
            <v>26.45</v>
          </cell>
          <cell r="J825" t="str">
            <v/>
          </cell>
        </row>
        <row r="826">
          <cell r="A826" t="str">
            <v>CR2LS-20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18</v>
          </cell>
          <cell r="I826">
            <v>72.900000000000006</v>
          </cell>
          <cell r="J826" t="str">
            <v/>
          </cell>
        </row>
        <row r="827">
          <cell r="A827" t="str">
            <v>CR6L-100/UL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4</v>
          </cell>
          <cell r="I827">
            <v>21.04</v>
          </cell>
          <cell r="J827" t="str">
            <v/>
          </cell>
        </row>
        <row r="828">
          <cell r="A828" t="str">
            <v>CR6L-150/UL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7</v>
          </cell>
          <cell r="I828">
            <v>79.677499999999995</v>
          </cell>
          <cell r="J828" t="str">
            <v/>
          </cell>
        </row>
        <row r="829">
          <cell r="A829" t="str">
            <v>CR6L-200/UL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10</v>
          </cell>
          <cell r="I829">
            <v>185.31700000000001</v>
          </cell>
          <cell r="J829" t="str">
            <v/>
          </cell>
        </row>
        <row r="830">
          <cell r="A830" t="str">
            <v>CS5F-200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10</v>
          </cell>
          <cell r="I830">
            <v>218.6</v>
          </cell>
          <cell r="J830" t="str">
            <v/>
          </cell>
        </row>
        <row r="831">
          <cell r="A831" t="str">
            <v>CS5F-300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6</v>
          </cell>
          <cell r="I831">
            <v>136.02000000000001</v>
          </cell>
          <cell r="J831" t="str">
            <v/>
          </cell>
        </row>
        <row r="832">
          <cell r="A832" t="str">
            <v>CS5F-350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1</v>
          </cell>
          <cell r="I832">
            <v>0.01</v>
          </cell>
          <cell r="J832" t="str">
            <v/>
          </cell>
        </row>
        <row r="833">
          <cell r="A833" t="str">
            <v>CVM40CD160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1</v>
          </cell>
          <cell r="I833">
            <v>53.04</v>
          </cell>
          <cell r="J833" t="str">
            <v/>
          </cell>
        </row>
        <row r="834">
          <cell r="A834" t="str">
            <v>DB0.75-4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1</v>
          </cell>
          <cell r="I834">
            <v>0</v>
          </cell>
          <cell r="J834" t="str">
            <v/>
          </cell>
        </row>
        <row r="835">
          <cell r="A835" t="str">
            <v>DB0.75-4C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12</v>
          </cell>
          <cell r="I835">
            <v>271.68</v>
          </cell>
          <cell r="J835" t="str">
            <v/>
          </cell>
        </row>
        <row r="836">
          <cell r="A836" t="str">
            <v>DB11-4C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11</v>
          </cell>
          <cell r="I836">
            <v>1563.3705999999997</v>
          </cell>
          <cell r="J836" t="str">
            <v/>
          </cell>
        </row>
        <row r="837">
          <cell r="A837" t="str">
            <v>DB132-4C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3</v>
          </cell>
          <cell r="I837">
            <v>3638.9414999999999</v>
          </cell>
          <cell r="J837" t="str">
            <v/>
          </cell>
        </row>
        <row r="838">
          <cell r="A838" t="str">
            <v>DB15-4C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12</v>
          </cell>
          <cell r="I838">
            <v>1899</v>
          </cell>
          <cell r="J838" t="str">
            <v/>
          </cell>
        </row>
        <row r="839">
          <cell r="A839" t="str">
            <v>DB200-4C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2</v>
          </cell>
          <cell r="I839">
            <v>3308.2181999999998</v>
          </cell>
          <cell r="J839" t="str">
            <v/>
          </cell>
        </row>
        <row r="840">
          <cell r="A840" t="str">
            <v>DB22-4C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2</v>
          </cell>
          <cell r="I840">
            <v>572.64700000000005</v>
          </cell>
          <cell r="J840" t="str">
            <v/>
          </cell>
        </row>
        <row r="841">
          <cell r="A841" t="str">
            <v>DB220-4C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3</v>
          </cell>
          <cell r="I841">
            <v>5623.8384000000005</v>
          </cell>
          <cell r="J841" t="str">
            <v/>
          </cell>
        </row>
        <row r="842">
          <cell r="A842" t="str">
            <v>DB45-4C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5</v>
          </cell>
          <cell r="I842">
            <v>2671.8755000000001</v>
          </cell>
          <cell r="J842" t="str">
            <v/>
          </cell>
        </row>
        <row r="843">
          <cell r="A843" t="str">
            <v>DB5.5-4C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23</v>
          </cell>
          <cell r="I843">
            <v>1411.74</v>
          </cell>
          <cell r="J843" t="str">
            <v/>
          </cell>
        </row>
        <row r="844">
          <cell r="A844" t="str">
            <v>DB55-4C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3</v>
          </cell>
          <cell r="I844">
            <v>1791.4989</v>
          </cell>
          <cell r="J844" t="str">
            <v/>
          </cell>
        </row>
        <row r="845">
          <cell r="A845" t="str">
            <v>DD200KB160S (ROHS)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18</v>
          </cell>
          <cell r="I845">
            <v>547.02</v>
          </cell>
          <cell r="J845" t="str">
            <v/>
          </cell>
        </row>
        <row r="846">
          <cell r="A846" t="str">
            <v>DDUA3864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1</v>
          </cell>
          <cell r="I846">
            <v>295</v>
          </cell>
          <cell r="J846" t="str">
            <v/>
          </cell>
        </row>
        <row r="847">
          <cell r="A847" t="str">
            <v>DF11-2428SC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40</v>
          </cell>
          <cell r="I847">
            <v>35.6</v>
          </cell>
          <cell r="J847" t="str">
            <v/>
          </cell>
        </row>
        <row r="848">
          <cell r="A848" t="str">
            <v>DF11-4DS-2C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10</v>
          </cell>
          <cell r="I848">
            <v>40.4</v>
          </cell>
          <cell r="J848" t="str">
            <v/>
          </cell>
        </row>
        <row r="849">
          <cell r="A849" t="str">
            <v>DOCKING SPACERS FOR OPC-G11S-AIO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62</v>
          </cell>
          <cell r="I849">
            <v>28.160399999999999</v>
          </cell>
          <cell r="J849" t="str">
            <v/>
          </cell>
        </row>
        <row r="850">
          <cell r="A850" t="str">
            <v>DT90S4-TF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1</v>
          </cell>
          <cell r="I850">
            <v>337.25</v>
          </cell>
          <cell r="J850" t="str">
            <v/>
          </cell>
        </row>
        <row r="851">
          <cell r="A851" t="str">
            <v>E1-CPCB4-7.5(E)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3</v>
          </cell>
          <cell r="I851">
            <v>138.24</v>
          </cell>
          <cell r="J851" t="str">
            <v/>
          </cell>
        </row>
        <row r="852">
          <cell r="A852" t="str">
            <v>E1-CTP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4</v>
          </cell>
          <cell r="I852">
            <v>37.24</v>
          </cell>
          <cell r="J852" t="str">
            <v/>
          </cell>
        </row>
        <row r="853">
          <cell r="A853" t="str">
            <v>E1-FAN15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4</v>
          </cell>
          <cell r="I853">
            <v>20.399999999999999</v>
          </cell>
          <cell r="J853" t="str">
            <v/>
          </cell>
        </row>
        <row r="854">
          <cell r="A854" t="str">
            <v>E1-PCB-SB4-15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3</v>
          </cell>
          <cell r="I854">
            <v>7.65</v>
          </cell>
          <cell r="J854" t="str">
            <v/>
          </cell>
        </row>
        <row r="855">
          <cell r="A855" t="str">
            <v>E1-PPCB4-11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4</v>
          </cell>
          <cell r="I855">
            <v>658.84</v>
          </cell>
          <cell r="J855" t="str">
            <v/>
          </cell>
        </row>
        <row r="856">
          <cell r="A856" t="str">
            <v>E1-PPCB4-15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4</v>
          </cell>
          <cell r="I856">
            <v>172.56</v>
          </cell>
          <cell r="J856" t="str">
            <v/>
          </cell>
        </row>
        <row r="857">
          <cell r="A857" t="str">
            <v>E11-C3PCB-EN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2</v>
          </cell>
          <cell r="I857">
            <v>66.48</v>
          </cell>
          <cell r="J857" t="str">
            <v/>
          </cell>
        </row>
        <row r="858">
          <cell r="A858" t="str">
            <v>E11-FAN-7.5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4</v>
          </cell>
          <cell r="I858">
            <v>55.034399999999998</v>
          </cell>
          <cell r="J858" t="str">
            <v/>
          </cell>
        </row>
        <row r="859">
          <cell r="A859" t="str">
            <v>E11-FAN2.2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2</v>
          </cell>
          <cell r="I859">
            <v>11.18</v>
          </cell>
          <cell r="J859" t="str">
            <v/>
          </cell>
        </row>
        <row r="860">
          <cell r="A860" t="str">
            <v>ECN 1313 2048 62S12-78K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1</v>
          </cell>
          <cell r="I860">
            <v>192.95</v>
          </cell>
          <cell r="J860" t="str">
            <v/>
          </cell>
        </row>
        <row r="861">
          <cell r="A861" t="str">
            <v>ECN 1313 ID. NR. 531986-03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2</v>
          </cell>
          <cell r="I861">
            <v>385.9</v>
          </cell>
          <cell r="J861" t="str">
            <v/>
          </cell>
        </row>
        <row r="862">
          <cell r="A862" t="str">
            <v>ECST401LGN592MEDOM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8</v>
          </cell>
          <cell r="I862">
            <v>543.44000000000005</v>
          </cell>
          <cell r="J862" t="str">
            <v/>
          </cell>
        </row>
        <row r="863">
          <cell r="A863" t="str">
            <v>EFL-75G9-4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2</v>
          </cell>
          <cell r="I863">
            <v>987.81619999999998</v>
          </cell>
          <cell r="J863" t="str">
            <v/>
          </cell>
        </row>
        <row r="864">
          <cell r="A864" t="str">
            <v>EM1220R5D0LN1HU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16</v>
          </cell>
          <cell r="I864">
            <v>91.412800000000004</v>
          </cell>
          <cell r="J864" t="str">
            <v/>
          </cell>
        </row>
        <row r="865">
          <cell r="A865" t="str">
            <v>EM122R55DOLN1HG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40</v>
          </cell>
          <cell r="I865">
            <v>165.22</v>
          </cell>
          <cell r="J865" t="str">
            <v/>
          </cell>
        </row>
        <row r="866">
          <cell r="A866" t="str">
            <v>ENCODER HEIDENHAIN 413 204801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1</v>
          </cell>
          <cell r="I866">
            <v>213.44</v>
          </cell>
          <cell r="J866" t="str">
            <v/>
          </cell>
        </row>
        <row r="867">
          <cell r="A867" t="str">
            <v>ENGLISH MANUAL FOR E11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41</v>
          </cell>
          <cell r="I867">
            <v>20.5</v>
          </cell>
          <cell r="J867" t="str">
            <v/>
          </cell>
        </row>
        <row r="868">
          <cell r="A868" t="str">
            <v>EP 1757A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5</v>
          </cell>
          <cell r="I868">
            <v>141.69999999999999</v>
          </cell>
          <cell r="J868" t="str">
            <v/>
          </cell>
        </row>
        <row r="869">
          <cell r="A869" t="str">
            <v>EP-3798E-4-280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1</v>
          </cell>
          <cell r="I869">
            <v>398.36</v>
          </cell>
          <cell r="J869" t="str">
            <v/>
          </cell>
        </row>
        <row r="870">
          <cell r="A870" t="str">
            <v>EP-3959E-C-2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2</v>
          </cell>
          <cell r="I870">
            <v>336.33</v>
          </cell>
          <cell r="J870" t="str">
            <v/>
          </cell>
        </row>
        <row r="871">
          <cell r="A871" t="str">
            <v>EP1331B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1</v>
          </cell>
          <cell r="I871">
            <v>275.3</v>
          </cell>
          <cell r="J871" t="str">
            <v/>
          </cell>
        </row>
        <row r="872">
          <cell r="A872" t="str">
            <v>E1-CHR4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3</v>
          </cell>
          <cell r="I872">
            <v>11.46</v>
          </cell>
          <cell r="J872" t="str">
            <v/>
          </cell>
        </row>
        <row r="873">
          <cell r="A873" t="str">
            <v>E1-CMV-MD4-15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6</v>
          </cell>
          <cell r="I873">
            <v>349.60739999999998</v>
          </cell>
          <cell r="J873" t="str">
            <v/>
          </cell>
        </row>
        <row r="874">
          <cell r="A874" t="str">
            <v>E1-CPCB4-5.5(E)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1</v>
          </cell>
          <cell r="I874">
            <v>46.08</v>
          </cell>
          <cell r="J874" t="str">
            <v/>
          </cell>
        </row>
        <row r="875">
          <cell r="A875" t="str">
            <v>E1-FAN3.7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6</v>
          </cell>
          <cell r="I875">
            <v>23.52</v>
          </cell>
          <cell r="J875" t="str">
            <v/>
          </cell>
        </row>
        <row r="876">
          <cell r="A876" t="str">
            <v>E1-FAN7.5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15</v>
          </cell>
          <cell r="I876">
            <v>73.5</v>
          </cell>
          <cell r="J876" t="str">
            <v/>
          </cell>
        </row>
        <row r="877">
          <cell r="A877" t="str">
            <v>E1-INSH4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3</v>
          </cell>
          <cell r="I877">
            <v>2.34</v>
          </cell>
          <cell r="J877" t="str">
            <v/>
          </cell>
        </row>
        <row r="878">
          <cell r="A878" t="str">
            <v>E1-PPCB4-5.5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4</v>
          </cell>
          <cell r="I878">
            <v>658.84</v>
          </cell>
          <cell r="J878" t="str">
            <v/>
          </cell>
        </row>
        <row r="879">
          <cell r="A879" t="str">
            <v>E1-PPCB4-7.5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4</v>
          </cell>
          <cell r="I879">
            <v>658.84</v>
          </cell>
          <cell r="J879" t="str">
            <v/>
          </cell>
        </row>
        <row r="880">
          <cell r="A880" t="str">
            <v>E1-PWR-MD4-15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3</v>
          </cell>
          <cell r="I880">
            <v>382.35</v>
          </cell>
          <cell r="J880" t="str">
            <v/>
          </cell>
        </row>
        <row r="881">
          <cell r="A881" t="str">
            <v>E11-FAN3.7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3</v>
          </cell>
          <cell r="I881">
            <v>20.25</v>
          </cell>
          <cell r="J881" t="str">
            <v/>
          </cell>
        </row>
        <row r="882">
          <cell r="A882" t="str">
            <v>E11-PPCB-5.5-4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2</v>
          </cell>
          <cell r="I882">
            <v>130.97999999999999</v>
          </cell>
          <cell r="J882" t="str">
            <v/>
          </cell>
        </row>
        <row r="883">
          <cell r="A883" t="str">
            <v>E11-PPCB-7.5-4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2</v>
          </cell>
          <cell r="I883">
            <v>130.97999999999999</v>
          </cell>
          <cell r="J883" t="str">
            <v/>
          </cell>
        </row>
        <row r="884">
          <cell r="A884" t="str">
            <v>EFL-22SP-2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1</v>
          </cell>
          <cell r="I884">
            <v>0</v>
          </cell>
          <cell r="J884" t="str">
            <v/>
          </cell>
        </row>
        <row r="885">
          <cell r="A885" t="str">
            <v>EFL-7.5G9-2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1</v>
          </cell>
          <cell r="I885">
            <v>87.614999999999995</v>
          </cell>
          <cell r="J885" t="str">
            <v/>
          </cell>
        </row>
        <row r="886">
          <cell r="A886" t="str">
            <v>EFL-7.5SP-2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2</v>
          </cell>
          <cell r="I886">
            <v>257.79000000000002</v>
          </cell>
          <cell r="J886" t="str">
            <v/>
          </cell>
        </row>
        <row r="887">
          <cell r="A887" t="str">
            <v>EMGG31-08S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9</v>
          </cell>
          <cell r="I887">
            <v>223.42500000000001</v>
          </cell>
          <cell r="J887" t="str">
            <v/>
          </cell>
        </row>
        <row r="888">
          <cell r="A888" t="str">
            <v>ENC1313-312212-03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1</v>
          </cell>
          <cell r="I888">
            <v>190</v>
          </cell>
          <cell r="J888" t="str">
            <v/>
          </cell>
        </row>
        <row r="889">
          <cell r="A889" t="str">
            <v>ENCODER HEIDENHAIN 1085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1</v>
          </cell>
          <cell r="I889">
            <v>244.97</v>
          </cell>
          <cell r="J889" t="str">
            <v/>
          </cell>
        </row>
        <row r="890">
          <cell r="A890" t="str">
            <v>EP 1910A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1</v>
          </cell>
          <cell r="I890">
            <v>113.36</v>
          </cell>
          <cell r="J890" t="str">
            <v/>
          </cell>
        </row>
        <row r="891">
          <cell r="A891" t="str">
            <v>EP 2694D-C2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1</v>
          </cell>
          <cell r="I891">
            <v>485.83</v>
          </cell>
          <cell r="J891" t="str">
            <v/>
          </cell>
        </row>
        <row r="892">
          <cell r="A892" t="str">
            <v>EP-3798E-4-220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1</v>
          </cell>
          <cell r="I892">
            <v>398.36</v>
          </cell>
          <cell r="J892" t="str">
            <v/>
          </cell>
        </row>
        <row r="893">
          <cell r="A893" t="str">
            <v>EP1583B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1</v>
          </cell>
          <cell r="I893">
            <v>242.91</v>
          </cell>
          <cell r="J893" t="str">
            <v/>
          </cell>
        </row>
        <row r="894">
          <cell r="A894" t="str">
            <v>EP1587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1</v>
          </cell>
          <cell r="I894">
            <v>161.94</v>
          </cell>
          <cell r="J894" t="str">
            <v/>
          </cell>
        </row>
        <row r="895">
          <cell r="A895" t="str">
            <v>EP1694A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1</v>
          </cell>
          <cell r="I895">
            <v>437.25</v>
          </cell>
          <cell r="J895" t="str">
            <v/>
          </cell>
        </row>
        <row r="896">
          <cell r="A896" t="str">
            <v>EP1816B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1</v>
          </cell>
          <cell r="I896">
            <v>70.45</v>
          </cell>
          <cell r="J896" t="str">
            <v/>
          </cell>
        </row>
        <row r="897">
          <cell r="A897" t="str">
            <v>EP1858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1</v>
          </cell>
          <cell r="I897">
            <v>251.01</v>
          </cell>
          <cell r="J897" t="str">
            <v/>
          </cell>
        </row>
        <row r="898">
          <cell r="A898" t="str">
            <v>EP2097A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1</v>
          </cell>
          <cell r="I898">
            <v>81.78</v>
          </cell>
          <cell r="J898" t="str">
            <v/>
          </cell>
        </row>
        <row r="899">
          <cell r="A899" t="str">
            <v>EP2109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1</v>
          </cell>
          <cell r="I899">
            <v>113.36</v>
          </cell>
          <cell r="J899" t="str">
            <v/>
          </cell>
        </row>
        <row r="900">
          <cell r="A900" t="str">
            <v>EP2259BYT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2</v>
          </cell>
          <cell r="I900">
            <v>566.79999999999995</v>
          </cell>
          <cell r="J900" t="str">
            <v/>
          </cell>
        </row>
        <row r="901">
          <cell r="A901" t="str">
            <v>EP2402D-C4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1</v>
          </cell>
          <cell r="I901">
            <v>364.37</v>
          </cell>
          <cell r="J901" t="str">
            <v/>
          </cell>
        </row>
        <row r="902">
          <cell r="A902" t="str">
            <v>EP2852-C1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1</v>
          </cell>
          <cell r="I902">
            <v>242.91</v>
          </cell>
          <cell r="J902" t="str">
            <v/>
          </cell>
        </row>
        <row r="903">
          <cell r="A903" t="str">
            <v>EP3234B-C1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1</v>
          </cell>
          <cell r="I903">
            <v>323.89</v>
          </cell>
          <cell r="J903" t="str">
            <v/>
          </cell>
        </row>
        <row r="904">
          <cell r="A904" t="str">
            <v>EP3234B-C2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2</v>
          </cell>
          <cell r="I904">
            <v>716.05</v>
          </cell>
          <cell r="J904" t="str">
            <v/>
          </cell>
        </row>
        <row r="905">
          <cell r="A905" t="str">
            <v>EP3895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1</v>
          </cell>
          <cell r="I905">
            <v>145.75</v>
          </cell>
          <cell r="J905" t="str">
            <v/>
          </cell>
        </row>
        <row r="906">
          <cell r="A906" t="str">
            <v>EP3896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1</v>
          </cell>
          <cell r="I906">
            <v>210.53</v>
          </cell>
          <cell r="J906" t="str">
            <v/>
          </cell>
        </row>
        <row r="907">
          <cell r="A907" t="str">
            <v>EP3957  C-3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6</v>
          </cell>
          <cell r="I907">
            <v>2387.319</v>
          </cell>
          <cell r="J907" t="str">
            <v/>
          </cell>
        </row>
        <row r="908">
          <cell r="A908" t="str">
            <v>EP3959  C-2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3</v>
          </cell>
          <cell r="I908">
            <v>863.85629999999992</v>
          </cell>
          <cell r="J908" t="str">
            <v/>
          </cell>
        </row>
        <row r="909">
          <cell r="A909" t="str">
            <v>EP3959  C-3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9</v>
          </cell>
          <cell r="I909">
            <v>1552.2650999999998</v>
          </cell>
          <cell r="J909" t="str">
            <v/>
          </cell>
        </row>
        <row r="910">
          <cell r="A910" t="str">
            <v>EP3959  C-4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6</v>
          </cell>
          <cell r="I910">
            <v>1699.2714000000001</v>
          </cell>
          <cell r="J910" t="str">
            <v/>
          </cell>
        </row>
        <row r="911">
          <cell r="A911" t="str">
            <v>EP3985  C-4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3</v>
          </cell>
          <cell r="I911">
            <v>147.44729999999998</v>
          </cell>
          <cell r="J911" t="str">
            <v/>
          </cell>
        </row>
        <row r="912">
          <cell r="A912" t="str">
            <v>EP4113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8</v>
          </cell>
          <cell r="I912">
            <v>2470.5320000000002</v>
          </cell>
          <cell r="J912" t="str">
            <v/>
          </cell>
        </row>
        <row r="913">
          <cell r="A913" t="str">
            <v>EP4142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6</v>
          </cell>
          <cell r="I913">
            <v>1909.02</v>
          </cell>
          <cell r="J913" t="str">
            <v/>
          </cell>
        </row>
        <row r="914">
          <cell r="A914" t="str">
            <v>ES1-24R-S-N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 t="str">
            <v/>
          </cell>
        </row>
        <row r="915">
          <cell r="A915" t="str">
            <v>ES1-47R-S-C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10</v>
          </cell>
          <cell r="I915">
            <v>403</v>
          </cell>
          <cell r="J915" t="str">
            <v/>
          </cell>
        </row>
        <row r="916">
          <cell r="A916" t="str">
            <v>ES1-47R-S-N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39</v>
          </cell>
          <cell r="I916">
            <v>1305.4080000000001</v>
          </cell>
          <cell r="J916" t="str">
            <v/>
          </cell>
        </row>
        <row r="917">
          <cell r="A917" t="str">
            <v>ES2-18R-S-C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2</v>
          </cell>
          <cell r="I917">
            <v>95.142799999999994</v>
          </cell>
          <cell r="J917" t="str">
            <v/>
          </cell>
        </row>
        <row r="918">
          <cell r="A918" t="str">
            <v>ES2-18R-S-N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12</v>
          </cell>
          <cell r="I918">
            <v>812.4</v>
          </cell>
          <cell r="J918" t="str">
            <v/>
          </cell>
        </row>
        <row r="919">
          <cell r="A919" t="str">
            <v>ES2-24R-S-C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113</v>
          </cell>
          <cell r="I919">
            <v>8188.3302999999996</v>
          </cell>
          <cell r="J919" t="str">
            <v/>
          </cell>
        </row>
        <row r="920">
          <cell r="A920" t="str">
            <v>EP2100A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1</v>
          </cell>
          <cell r="I920">
            <v>81.78</v>
          </cell>
          <cell r="J920" t="str">
            <v/>
          </cell>
        </row>
        <row r="921">
          <cell r="A921" t="str">
            <v>EP2101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1</v>
          </cell>
          <cell r="I921">
            <v>99.6</v>
          </cell>
          <cell r="J921" t="str">
            <v/>
          </cell>
        </row>
        <row r="922">
          <cell r="A922" t="str">
            <v>EP2106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1</v>
          </cell>
          <cell r="I922">
            <v>58.895600000000002</v>
          </cell>
          <cell r="J922" t="str">
            <v/>
          </cell>
        </row>
        <row r="923">
          <cell r="A923" t="str">
            <v>EP2689E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1</v>
          </cell>
          <cell r="I923">
            <v>0</v>
          </cell>
          <cell r="J923" t="str">
            <v/>
          </cell>
        </row>
        <row r="924">
          <cell r="A924" t="str">
            <v>EP2838D C1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1</v>
          </cell>
          <cell r="I924">
            <v>769.23</v>
          </cell>
          <cell r="J924" t="str">
            <v/>
          </cell>
        </row>
        <row r="925">
          <cell r="A925" t="str">
            <v>EP2850B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1</v>
          </cell>
          <cell r="I925">
            <v>226.72</v>
          </cell>
          <cell r="J925" t="str">
            <v/>
          </cell>
        </row>
        <row r="926">
          <cell r="A926" t="str">
            <v>EP3234B-C3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1</v>
          </cell>
          <cell r="I926">
            <v>423.53</v>
          </cell>
          <cell r="J926" t="str">
            <v/>
          </cell>
        </row>
        <row r="927">
          <cell r="A927" t="str">
            <v>EP3234B-C4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1</v>
          </cell>
          <cell r="I927">
            <v>423.53</v>
          </cell>
          <cell r="J927" t="str">
            <v/>
          </cell>
        </row>
        <row r="928">
          <cell r="A928" t="str">
            <v>EP3234B-C5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1</v>
          </cell>
          <cell r="I928">
            <v>413.07330000000002</v>
          </cell>
          <cell r="J928" t="str">
            <v/>
          </cell>
        </row>
        <row r="929">
          <cell r="A929" t="str">
            <v>EP3957  C-4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5</v>
          </cell>
          <cell r="I929">
            <v>1634.501</v>
          </cell>
          <cell r="J929" t="str">
            <v/>
          </cell>
        </row>
        <row r="930">
          <cell r="A930" t="str">
            <v>EP3957  C-5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5</v>
          </cell>
          <cell r="I930">
            <v>1054.56</v>
          </cell>
          <cell r="J930" t="str">
            <v/>
          </cell>
        </row>
        <row r="931">
          <cell r="A931" t="str">
            <v>EP3959  C-1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5</v>
          </cell>
          <cell r="I931">
            <v>889.56450000000007</v>
          </cell>
          <cell r="J931" t="str">
            <v/>
          </cell>
        </row>
        <row r="932">
          <cell r="A932" t="str">
            <v>EP3959  C-5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8</v>
          </cell>
          <cell r="I932">
            <v>1433.7088000000001</v>
          </cell>
          <cell r="J932" t="str">
            <v/>
          </cell>
        </row>
        <row r="933">
          <cell r="A933" t="str">
            <v>EP3959  D-4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1</v>
          </cell>
          <cell r="I933">
            <v>0</v>
          </cell>
          <cell r="J933" t="str">
            <v/>
          </cell>
        </row>
        <row r="934">
          <cell r="A934" t="str">
            <v>EP3985  C-2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5</v>
          </cell>
          <cell r="I934">
            <v>154.94300000000001</v>
          </cell>
          <cell r="J934" t="str">
            <v/>
          </cell>
        </row>
        <row r="935">
          <cell r="A935" t="str">
            <v>ERE24-06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2</v>
          </cell>
          <cell r="I935">
            <v>19.440000000000001</v>
          </cell>
          <cell r="J935" t="str">
            <v/>
          </cell>
        </row>
        <row r="936">
          <cell r="A936" t="str">
            <v>ERE74-06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2</v>
          </cell>
          <cell r="I936">
            <v>19.440000000000001</v>
          </cell>
          <cell r="J936" t="str">
            <v/>
          </cell>
        </row>
        <row r="937">
          <cell r="A937" t="str">
            <v>ES1-24R-S-C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2</v>
          </cell>
          <cell r="I937">
            <v>79.933400000000006</v>
          </cell>
          <cell r="J937" t="str">
            <v/>
          </cell>
        </row>
        <row r="938">
          <cell r="A938" t="str">
            <v>ES1-50R-S-C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2</v>
          </cell>
          <cell r="I938">
            <v>76.599999999999994</v>
          </cell>
          <cell r="J938" t="str">
            <v/>
          </cell>
        </row>
        <row r="939">
          <cell r="A939" t="str">
            <v>ES1-68R-S-C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70</v>
          </cell>
          <cell r="I939">
            <v>2817.654</v>
          </cell>
          <cell r="J939" t="str">
            <v/>
          </cell>
        </row>
        <row r="940">
          <cell r="A940" t="str">
            <v>ES1-68R-S-N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2</v>
          </cell>
          <cell r="I940">
            <v>71.007400000000004</v>
          </cell>
          <cell r="J940" t="str">
            <v/>
          </cell>
        </row>
        <row r="941">
          <cell r="A941" t="str">
            <v>ES2-24R-S-C-LM8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10</v>
          </cell>
          <cell r="I941">
            <v>293.89999999999998</v>
          </cell>
          <cell r="J941" t="str">
            <v/>
          </cell>
        </row>
        <row r="942">
          <cell r="A942" t="str">
            <v>ES2-24R-S-N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5</v>
          </cell>
          <cell r="I942">
            <v>338.5</v>
          </cell>
          <cell r="J942" t="str">
            <v/>
          </cell>
        </row>
        <row r="943">
          <cell r="A943" t="str">
            <v>ES3-12R-S-C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3</v>
          </cell>
          <cell r="I943">
            <v>298.5</v>
          </cell>
          <cell r="J943" t="str">
            <v/>
          </cell>
        </row>
        <row r="944">
          <cell r="A944" t="str">
            <v>ES3-12R-S-N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7</v>
          </cell>
          <cell r="I944">
            <v>664.79770000000008</v>
          </cell>
          <cell r="J944" t="str">
            <v/>
          </cell>
        </row>
        <row r="945">
          <cell r="A945" t="str">
            <v>ES3-18R-S-C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90</v>
          </cell>
          <cell r="I945">
            <v>8955.1530000000002</v>
          </cell>
          <cell r="J945" t="str">
            <v/>
          </cell>
        </row>
        <row r="946">
          <cell r="A946" t="str">
            <v>ES3-18R-S-N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3</v>
          </cell>
          <cell r="I946">
            <v>283.38600000000002</v>
          </cell>
          <cell r="J946" t="str">
            <v/>
          </cell>
        </row>
        <row r="947">
          <cell r="A947" t="str">
            <v>EST-100R-S-N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20</v>
          </cell>
          <cell r="I947">
            <v>645.25</v>
          </cell>
          <cell r="J947" t="str">
            <v/>
          </cell>
        </row>
        <row r="948">
          <cell r="A948" t="str">
            <v>EST-47R-S-N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197</v>
          </cell>
          <cell r="I948">
            <v>7588.6566999999995</v>
          </cell>
          <cell r="J948" t="str">
            <v/>
          </cell>
        </row>
        <row r="949">
          <cell r="A949" t="str">
            <v>EST2-47R-S-C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192</v>
          </cell>
          <cell r="I949">
            <v>11032.4928</v>
          </cell>
          <cell r="J949" t="str">
            <v/>
          </cell>
        </row>
        <row r="950">
          <cell r="A950" t="str">
            <v>ETG81-050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1</v>
          </cell>
          <cell r="I950">
            <v>10.85</v>
          </cell>
          <cell r="J950" t="str">
            <v/>
          </cell>
        </row>
        <row r="951">
          <cell r="A951" t="str">
            <v>ETG81-050A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3</v>
          </cell>
          <cell r="I951">
            <v>34.790100000000002</v>
          </cell>
          <cell r="J951" t="str">
            <v/>
          </cell>
        </row>
        <row r="952">
          <cell r="A952" t="str">
            <v>ETK81-050A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1</v>
          </cell>
          <cell r="I952">
            <v>13.77</v>
          </cell>
          <cell r="J952" t="str">
            <v/>
          </cell>
        </row>
        <row r="953">
          <cell r="A953" t="str">
            <v>EVK31-050A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15</v>
          </cell>
          <cell r="I953">
            <v>111.72</v>
          </cell>
          <cell r="J953" t="str">
            <v/>
          </cell>
        </row>
        <row r="954">
          <cell r="A954" t="str">
            <v>EVK71-050B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8</v>
          </cell>
          <cell r="I954">
            <v>158.37039999999999</v>
          </cell>
          <cell r="J954" t="str">
            <v/>
          </cell>
        </row>
        <row r="955">
          <cell r="A955" t="str">
            <v>EVL31-055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6</v>
          </cell>
          <cell r="I955">
            <v>505.8</v>
          </cell>
          <cell r="J955" t="str">
            <v/>
          </cell>
        </row>
        <row r="956">
          <cell r="A956" t="str">
            <v>F1S-40W-8.3OHM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4</v>
          </cell>
          <cell r="I956">
            <v>19.189599999999999</v>
          </cell>
          <cell r="J956" t="str">
            <v/>
          </cell>
        </row>
        <row r="957">
          <cell r="A957" t="str">
            <v>F1S-CMV-MD4-22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4</v>
          </cell>
          <cell r="I957">
            <v>225.4</v>
          </cell>
          <cell r="J957" t="str">
            <v/>
          </cell>
        </row>
        <row r="958">
          <cell r="A958" t="str">
            <v>F1S-CMV-MD4-30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5</v>
          </cell>
          <cell r="I958">
            <v>371.29349999999999</v>
          </cell>
          <cell r="J958" t="str">
            <v/>
          </cell>
        </row>
        <row r="959">
          <cell r="A959" t="str">
            <v>F1S-FAN5.5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6</v>
          </cell>
          <cell r="I959">
            <v>30.975000000000001</v>
          </cell>
          <cell r="J959" t="str">
            <v/>
          </cell>
        </row>
        <row r="960">
          <cell r="A960" t="str">
            <v>F1S-PCB-AX4-15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4</v>
          </cell>
          <cell r="I960">
            <v>78.84</v>
          </cell>
          <cell r="J960" t="str">
            <v/>
          </cell>
        </row>
        <row r="961">
          <cell r="A961" t="str">
            <v>F1S-PCB-SB4-30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2</v>
          </cell>
          <cell r="I961">
            <v>9.1199999999999992</v>
          </cell>
          <cell r="J961" t="str">
            <v/>
          </cell>
        </row>
        <row r="962">
          <cell r="A962" t="str">
            <v>F1S-PWR-MD4-11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4</v>
          </cell>
          <cell r="I962">
            <v>747.63160000000005</v>
          </cell>
          <cell r="J962" t="str">
            <v/>
          </cell>
        </row>
        <row r="963">
          <cell r="A963" t="str">
            <v>F1S-PWR-MD4-15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2</v>
          </cell>
          <cell r="I963">
            <v>373.04500000000002</v>
          </cell>
          <cell r="J963" t="str">
            <v/>
          </cell>
        </row>
        <row r="964">
          <cell r="A964" t="str">
            <v>F1S-PWR-MD4-22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4</v>
          </cell>
          <cell r="I964">
            <v>546.38679999999999</v>
          </cell>
          <cell r="J964" t="str">
            <v/>
          </cell>
        </row>
        <row r="965">
          <cell r="A965" t="str">
            <v>F1S-TPCB-REL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4</v>
          </cell>
          <cell r="I965">
            <v>6.68</v>
          </cell>
          <cell r="J965" t="str">
            <v/>
          </cell>
        </row>
        <row r="966">
          <cell r="A966" t="str">
            <v>F200160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2</v>
          </cell>
          <cell r="I966">
            <v>0</v>
          </cell>
          <cell r="J966" t="str">
            <v/>
          </cell>
        </row>
        <row r="967">
          <cell r="A967" t="str">
            <v>FAN FOR MPF5133A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2</v>
          </cell>
          <cell r="I967">
            <v>0</v>
          </cell>
          <cell r="J967" t="str">
            <v/>
          </cell>
        </row>
        <row r="968">
          <cell r="A968" t="str">
            <v>ES3-24R-S-C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24</v>
          </cell>
          <cell r="I968">
            <v>2292</v>
          </cell>
          <cell r="J968" t="str">
            <v/>
          </cell>
        </row>
        <row r="969">
          <cell r="A969" t="str">
            <v>ESH-68R-S-C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9</v>
          </cell>
          <cell r="I969">
            <v>234.1746</v>
          </cell>
          <cell r="J969" t="str">
            <v/>
          </cell>
        </row>
        <row r="970">
          <cell r="A970" t="str">
            <v>ESH-68R-S-N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20</v>
          </cell>
          <cell r="I970">
            <v>530</v>
          </cell>
          <cell r="J970" t="str">
            <v/>
          </cell>
        </row>
        <row r="971">
          <cell r="A971" t="str">
            <v>EST2-47R-S-N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63</v>
          </cell>
          <cell r="I971">
            <v>3355.6572000000001</v>
          </cell>
          <cell r="J971" t="str">
            <v/>
          </cell>
        </row>
        <row r="972">
          <cell r="A972" t="str">
            <v>ET206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12</v>
          </cell>
          <cell r="I972">
            <v>14.52</v>
          </cell>
          <cell r="J972" t="str">
            <v/>
          </cell>
        </row>
        <row r="973">
          <cell r="A973" t="str">
            <v>ETF11-050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6</v>
          </cell>
          <cell r="I973">
            <v>48.6</v>
          </cell>
          <cell r="J973" t="str">
            <v/>
          </cell>
        </row>
        <row r="974">
          <cell r="A974" t="str">
            <v>ETK85-050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2</v>
          </cell>
          <cell r="I974">
            <v>31.1</v>
          </cell>
          <cell r="J974" t="str">
            <v/>
          </cell>
        </row>
        <row r="975">
          <cell r="A975" t="str">
            <v>ETL81-050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1</v>
          </cell>
          <cell r="I975">
            <v>24.29</v>
          </cell>
          <cell r="J975" t="str">
            <v/>
          </cell>
        </row>
        <row r="976">
          <cell r="A976" t="str">
            <v>ETN81-055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6</v>
          </cell>
          <cell r="I976">
            <v>272.04000000000002</v>
          </cell>
          <cell r="J976" t="str">
            <v/>
          </cell>
        </row>
        <row r="977">
          <cell r="A977" t="str">
            <v>EVM31-050A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7</v>
          </cell>
          <cell r="I977">
            <v>349.87330000000003</v>
          </cell>
          <cell r="J977" t="str">
            <v/>
          </cell>
        </row>
        <row r="978">
          <cell r="A978" t="str">
            <v>EVM32-050A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9</v>
          </cell>
          <cell r="I978">
            <v>534.33000000000004</v>
          </cell>
          <cell r="J978" t="str">
            <v/>
          </cell>
        </row>
        <row r="979">
          <cell r="A979" t="str">
            <v>F1S-30W-15.2OHM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11</v>
          </cell>
          <cell r="I979">
            <v>45.32</v>
          </cell>
          <cell r="J979" t="str">
            <v/>
          </cell>
        </row>
        <row r="980">
          <cell r="A980" t="str">
            <v>F1S-CPCB4-11(E)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8</v>
          </cell>
          <cell r="I980">
            <v>386.88400000000001</v>
          </cell>
          <cell r="J980" t="str">
            <v/>
          </cell>
        </row>
        <row r="981">
          <cell r="A981" t="str">
            <v>F1S-FAN15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31</v>
          </cell>
          <cell r="I981">
            <v>171.67179999999999</v>
          </cell>
          <cell r="J981" t="str">
            <v/>
          </cell>
        </row>
        <row r="982">
          <cell r="A982" t="str">
            <v>F1S-FAN30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6</v>
          </cell>
          <cell r="I982">
            <v>61.978200000000001</v>
          </cell>
          <cell r="J982" t="str">
            <v/>
          </cell>
        </row>
        <row r="983">
          <cell r="A983" t="str">
            <v>F1S-PPCB4-18.5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6</v>
          </cell>
          <cell r="I983">
            <v>400.52519999999998</v>
          </cell>
          <cell r="J983" t="str">
            <v/>
          </cell>
        </row>
        <row r="984">
          <cell r="A984" t="str">
            <v>F1S-PPCB4-22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4</v>
          </cell>
          <cell r="I984">
            <v>265.61599999999999</v>
          </cell>
          <cell r="J984" t="str">
            <v/>
          </cell>
        </row>
        <row r="985">
          <cell r="A985" t="str">
            <v>F1S-PPCB4-30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4</v>
          </cell>
          <cell r="I985">
            <v>286.05599999999998</v>
          </cell>
          <cell r="J985" t="str">
            <v/>
          </cell>
        </row>
        <row r="986">
          <cell r="A986" t="str">
            <v>F1S-PWR-MD4-30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3</v>
          </cell>
          <cell r="I986">
            <v>566.04809999999998</v>
          </cell>
          <cell r="J986" t="str">
            <v/>
          </cell>
        </row>
        <row r="987">
          <cell r="A987" t="str">
            <v>F1S-PWR-MD4-5.5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4</v>
          </cell>
          <cell r="I987">
            <v>647.04</v>
          </cell>
          <cell r="J987" t="str">
            <v/>
          </cell>
        </row>
        <row r="988">
          <cell r="A988" t="str">
            <v>F1S-PWR-MD4-7.5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5</v>
          </cell>
          <cell r="I988">
            <v>937.10849999999994</v>
          </cell>
          <cell r="J988" t="str">
            <v/>
          </cell>
        </row>
        <row r="989">
          <cell r="A989" t="str">
            <v>FBA06A24H1BS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5</v>
          </cell>
          <cell r="I989">
            <v>65.2</v>
          </cell>
          <cell r="J989" t="str">
            <v/>
          </cell>
        </row>
        <row r="990">
          <cell r="A990" t="str">
            <v>FC-1 AC200V 1A1B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2</v>
          </cell>
          <cell r="I990">
            <v>13.5716</v>
          </cell>
          <cell r="J990" t="str">
            <v/>
          </cell>
        </row>
        <row r="991">
          <cell r="A991" t="str">
            <v>FC-1/UL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16</v>
          </cell>
          <cell r="I991">
            <v>383.57119999999998</v>
          </cell>
          <cell r="J991" t="str">
            <v/>
          </cell>
        </row>
        <row r="992">
          <cell r="A992" t="str">
            <v>FC-4/UL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4</v>
          </cell>
          <cell r="I992">
            <v>300.44</v>
          </cell>
          <cell r="J992" t="str">
            <v/>
          </cell>
        </row>
        <row r="993">
          <cell r="A993" t="str">
            <v>FDRU112MC/2A-G-H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1</v>
          </cell>
          <cell r="I993">
            <v>549.63890000000004</v>
          </cell>
          <cell r="J993" t="str">
            <v/>
          </cell>
        </row>
        <row r="994">
          <cell r="A994" t="str">
            <v>FDRU112MC/2AB32-G-H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1</v>
          </cell>
          <cell r="I994">
            <v>662.12310000000002</v>
          </cell>
          <cell r="J994" t="str">
            <v/>
          </cell>
        </row>
        <row r="995">
          <cell r="A995" t="str">
            <v>FMD5AC22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1</v>
          </cell>
          <cell r="I995">
            <v>808.91</v>
          </cell>
          <cell r="J995" t="str">
            <v/>
          </cell>
        </row>
        <row r="996">
          <cell r="A996" t="str">
            <v>FN-31-0039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10</v>
          </cell>
          <cell r="I996">
            <v>398.245</v>
          </cell>
          <cell r="J996" t="str">
            <v/>
          </cell>
        </row>
        <row r="997">
          <cell r="A997" t="str">
            <v>FRONT COVER G9-22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1</v>
          </cell>
          <cell r="I997">
            <v>0</v>
          </cell>
          <cell r="J997" t="str">
            <v/>
          </cell>
        </row>
        <row r="998">
          <cell r="A998" t="str">
            <v>G11-CPCB(E) (S11000: C-96)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1</v>
          </cell>
          <cell r="I998">
            <v>0</v>
          </cell>
          <cell r="J998" t="str">
            <v/>
          </cell>
        </row>
        <row r="999">
          <cell r="A999" t="str">
            <v>G11-CPCB(E) 4-1.5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1</v>
          </cell>
          <cell r="I999">
            <v>111.43</v>
          </cell>
          <cell r="J999" t="str">
            <v/>
          </cell>
        </row>
        <row r="1000">
          <cell r="A1000" t="str">
            <v>G11-CPCB(E) 4-11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12</v>
          </cell>
          <cell r="I1000">
            <v>984.66480000000001</v>
          </cell>
          <cell r="J1000" t="str">
            <v/>
          </cell>
        </row>
        <row r="1001">
          <cell r="A1001" t="str">
            <v>G11-CPCB(E) 4-7.5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23</v>
          </cell>
          <cell r="I1001">
            <v>2205.2768000000001</v>
          </cell>
          <cell r="J1001" t="str">
            <v/>
          </cell>
        </row>
        <row r="1002">
          <cell r="A1002" t="str">
            <v>G11-CPCB(H)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3</v>
          </cell>
          <cell r="I1002">
            <v>309.90750000000003</v>
          </cell>
          <cell r="J1002" t="str">
            <v/>
          </cell>
        </row>
        <row r="1003">
          <cell r="A1003" t="str">
            <v>G11-CPCB(SYZ)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1</v>
          </cell>
          <cell r="I1003">
            <v>107.32</v>
          </cell>
          <cell r="J1003" t="str">
            <v/>
          </cell>
        </row>
        <row r="1004">
          <cell r="A1004" t="str">
            <v>G11-CPCB/4EN (0.4-22)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4</v>
          </cell>
          <cell r="I1004">
            <v>401.16</v>
          </cell>
          <cell r="J1004" t="str">
            <v/>
          </cell>
        </row>
        <row r="1005">
          <cell r="A1005" t="str">
            <v>G11-CU4-11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5</v>
          </cell>
          <cell r="I1005">
            <v>110.875</v>
          </cell>
          <cell r="J1005" t="str">
            <v/>
          </cell>
        </row>
        <row r="1006">
          <cell r="A1006" t="str">
            <v>G11-CU4-18.5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1</v>
          </cell>
          <cell r="I1006">
            <v>63.854999999999997</v>
          </cell>
          <cell r="J1006" t="str">
            <v/>
          </cell>
        </row>
        <row r="1007">
          <cell r="A1007" t="str">
            <v>G11-DBR-3.7-4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1</v>
          </cell>
          <cell r="I1007">
            <v>5.68</v>
          </cell>
          <cell r="J1007" t="str">
            <v/>
          </cell>
        </row>
        <row r="1008">
          <cell r="A1008" t="str">
            <v>G11-DBR-7.5-2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 t="str">
            <v/>
          </cell>
        </row>
        <row r="1009">
          <cell r="A1009" t="str">
            <v>G11-DBR-7.5-4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5</v>
          </cell>
          <cell r="I1009">
            <v>72.313500000000005</v>
          </cell>
          <cell r="J1009" t="str">
            <v/>
          </cell>
        </row>
        <row r="1010">
          <cell r="A1010" t="str">
            <v>G11-PPCB-15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1</v>
          </cell>
          <cell r="I1010">
            <v>0</v>
          </cell>
          <cell r="J1010" t="str">
            <v/>
          </cell>
        </row>
        <row r="1011">
          <cell r="A1011" t="str">
            <v>G11-PPCB-3.7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1</v>
          </cell>
          <cell r="I1011">
            <v>80.068299999999994</v>
          </cell>
          <cell r="J1011" t="str">
            <v/>
          </cell>
        </row>
        <row r="1012">
          <cell r="A1012" t="str">
            <v>G11-PPCB-5.5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1</v>
          </cell>
          <cell r="I1012">
            <v>64.338800000000006</v>
          </cell>
          <cell r="J1012" t="str">
            <v/>
          </cell>
        </row>
        <row r="1013">
          <cell r="A1013" t="str">
            <v>G11-PPCB4-15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8</v>
          </cell>
          <cell r="I1013">
            <v>750.35440000000006</v>
          </cell>
          <cell r="J1013" t="str">
            <v/>
          </cell>
        </row>
        <row r="1014">
          <cell r="A1014" t="str">
            <v>G11-PPCB4-18.5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10</v>
          </cell>
          <cell r="I1014">
            <v>819.64299999999992</v>
          </cell>
          <cell r="J1014" t="str">
            <v/>
          </cell>
        </row>
        <row r="1015">
          <cell r="A1015" t="str">
            <v>G11-PPCB4-22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10</v>
          </cell>
          <cell r="I1015">
            <v>817.14699999999993</v>
          </cell>
          <cell r="J1015" t="str">
            <v/>
          </cell>
        </row>
        <row r="1016">
          <cell r="A1016" t="str">
            <v>FDRU90S/2P-G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1</v>
          </cell>
          <cell r="I1016">
            <v>359.43830000000003</v>
          </cell>
          <cell r="J1016" t="str">
            <v/>
          </cell>
        </row>
        <row r="1017">
          <cell r="A1017" t="str">
            <v>FERRIT-RING 251-125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9</v>
          </cell>
          <cell r="I1017">
            <v>18.899999999999999</v>
          </cell>
          <cell r="J1017" t="str">
            <v/>
          </cell>
        </row>
        <row r="1018">
          <cell r="A1018" t="str">
            <v>FERRIT-RING 251-167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9</v>
          </cell>
          <cell r="I1018">
            <v>49.5</v>
          </cell>
          <cell r="J1018" t="str">
            <v/>
          </cell>
        </row>
        <row r="1019">
          <cell r="A1019" t="str">
            <v>FRONT COVER P9-22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1</v>
          </cell>
          <cell r="I1019">
            <v>0</v>
          </cell>
          <cell r="J1019" t="str">
            <v/>
          </cell>
        </row>
        <row r="1020">
          <cell r="A1020" t="str">
            <v>G11-BTC(J)-15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2</v>
          </cell>
          <cell r="I1020">
            <v>31.94</v>
          </cell>
          <cell r="J1020" t="str">
            <v/>
          </cell>
        </row>
        <row r="1021">
          <cell r="A1021" t="str">
            <v>G11-CPCB (SA535792-73)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49</v>
          </cell>
          <cell r="I1021">
            <v>5258.68</v>
          </cell>
          <cell r="J1021" t="str">
            <v/>
          </cell>
        </row>
        <row r="1022">
          <cell r="A1022" t="str">
            <v>G11-CPCB(E) 4-22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2</v>
          </cell>
          <cell r="I1022">
            <v>0</v>
          </cell>
          <cell r="J1022" t="str">
            <v/>
          </cell>
        </row>
        <row r="1023">
          <cell r="A1023" t="str">
            <v>G11-CPCB(E) 4-3.7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1</v>
          </cell>
          <cell r="I1023">
            <v>0</v>
          </cell>
          <cell r="J1023" t="str">
            <v/>
          </cell>
        </row>
        <row r="1024">
          <cell r="A1024" t="str">
            <v>G11-CPCB(E) 4-5.5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15</v>
          </cell>
          <cell r="I1024">
            <v>54.250499999999995</v>
          </cell>
          <cell r="J1024" t="str">
            <v/>
          </cell>
        </row>
        <row r="1025">
          <cell r="A1025" t="str">
            <v>G11-CPCB-2-22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1</v>
          </cell>
          <cell r="I1025">
            <v>0</v>
          </cell>
          <cell r="J1025" t="str">
            <v/>
          </cell>
        </row>
        <row r="1026">
          <cell r="A1026" t="str">
            <v>G11-CPCB-2-22(LE)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3</v>
          </cell>
          <cell r="I1026">
            <v>0</v>
          </cell>
          <cell r="J1026" t="str">
            <v/>
          </cell>
        </row>
        <row r="1027">
          <cell r="A1027" t="str">
            <v>G11-CPCB-UDP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20</v>
          </cell>
          <cell r="I1027">
            <v>2146.4</v>
          </cell>
          <cell r="J1027" t="str">
            <v/>
          </cell>
        </row>
        <row r="1028">
          <cell r="A1028" t="str">
            <v>G11-CU4-3.7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4</v>
          </cell>
          <cell r="I1028">
            <v>71.567999999999998</v>
          </cell>
          <cell r="J1028" t="str">
            <v/>
          </cell>
        </row>
        <row r="1029">
          <cell r="A1029" t="str">
            <v>G11-CU4-5.5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17</v>
          </cell>
          <cell r="I1029">
            <v>252.95150000000001</v>
          </cell>
          <cell r="J1029" t="str">
            <v/>
          </cell>
        </row>
        <row r="1030">
          <cell r="A1030" t="str">
            <v>G11-CU4-7.5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10</v>
          </cell>
          <cell r="I1030">
            <v>181.911</v>
          </cell>
          <cell r="J1030" t="str">
            <v/>
          </cell>
        </row>
        <row r="1031">
          <cell r="A1031" t="str">
            <v>G11-FAN3.7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24</v>
          </cell>
          <cell r="I1031">
            <v>153.15360000000001</v>
          </cell>
          <cell r="J1031" t="str">
            <v/>
          </cell>
        </row>
        <row r="1032">
          <cell r="A1032" t="str">
            <v>G11-FAN7.5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120</v>
          </cell>
          <cell r="I1032">
            <v>906.3</v>
          </cell>
          <cell r="J1032" t="str">
            <v/>
          </cell>
        </row>
        <row r="1033">
          <cell r="A1033" t="str">
            <v>G11-PPCB-11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3</v>
          </cell>
          <cell r="I1033">
            <v>254.6481</v>
          </cell>
          <cell r="J1033" t="str">
            <v/>
          </cell>
        </row>
        <row r="1034">
          <cell r="A1034" t="str">
            <v>G11-PPCB-7.5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3</v>
          </cell>
          <cell r="I1034">
            <v>217.53390000000002</v>
          </cell>
          <cell r="J1034" t="str">
            <v/>
          </cell>
        </row>
        <row r="1035">
          <cell r="A1035" t="str">
            <v>G11-PPCB4-1.5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1</v>
          </cell>
          <cell r="I1035">
            <v>0</v>
          </cell>
          <cell r="J1035" t="str">
            <v/>
          </cell>
        </row>
        <row r="1036">
          <cell r="A1036" t="str">
            <v>G11-PPCB4-11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9</v>
          </cell>
          <cell r="I1036">
            <v>681.51869999999997</v>
          </cell>
          <cell r="J1036" t="str">
            <v/>
          </cell>
        </row>
        <row r="1037">
          <cell r="A1037" t="str">
            <v>G11-PPCB4-3.7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3</v>
          </cell>
          <cell r="I1037">
            <v>161.994</v>
          </cell>
          <cell r="J1037" t="str">
            <v/>
          </cell>
        </row>
        <row r="1038">
          <cell r="A1038" t="str">
            <v>G11-PPCB4-5.5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9</v>
          </cell>
          <cell r="I1038">
            <v>558.99270000000001</v>
          </cell>
          <cell r="J1038" t="str">
            <v/>
          </cell>
        </row>
        <row r="1039">
          <cell r="A1039" t="str">
            <v>G11-PPCB4-7.5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20</v>
          </cell>
          <cell r="I1039">
            <v>1476.02</v>
          </cell>
          <cell r="J1039" t="str">
            <v/>
          </cell>
        </row>
        <row r="1040">
          <cell r="A1040" t="str">
            <v>G11-RUB-22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2</v>
          </cell>
          <cell r="I1040">
            <v>1.8504</v>
          </cell>
          <cell r="J1040" t="str">
            <v/>
          </cell>
        </row>
        <row r="1041">
          <cell r="A1041" t="str">
            <v>G11-RUB-3.7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1</v>
          </cell>
          <cell r="I1041">
            <v>0.32079999999999997</v>
          </cell>
          <cell r="J1041" t="str">
            <v/>
          </cell>
        </row>
        <row r="1042">
          <cell r="A1042" t="str">
            <v>G11-RUB-7.5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3</v>
          </cell>
          <cell r="I1042">
            <v>2.4716999999999998</v>
          </cell>
          <cell r="J1042" t="str">
            <v/>
          </cell>
        </row>
        <row r="1043">
          <cell r="A1043" t="str">
            <v>G9-CPCB(E) 4-11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1</v>
          </cell>
          <cell r="I1043">
            <v>105.5</v>
          </cell>
          <cell r="J1043" t="str">
            <v/>
          </cell>
        </row>
        <row r="1044">
          <cell r="A1044" t="str">
            <v>G9-CPCB(E) 4-5.5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1</v>
          </cell>
          <cell r="I1044">
            <v>105.5</v>
          </cell>
          <cell r="J1044" t="str">
            <v/>
          </cell>
        </row>
        <row r="1045">
          <cell r="A1045" t="str">
            <v>G9-CPCB(E) 4-7.5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1</v>
          </cell>
          <cell r="I1045">
            <v>105.5</v>
          </cell>
          <cell r="J1045" t="str">
            <v/>
          </cell>
        </row>
        <row r="1046">
          <cell r="A1046" t="str">
            <v>G9-CU4-3.7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1</v>
          </cell>
          <cell r="I1046">
            <v>5.78</v>
          </cell>
          <cell r="J1046" t="str">
            <v/>
          </cell>
        </row>
        <row r="1047">
          <cell r="A1047" t="str">
            <v>G9-CU4-7.5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2</v>
          </cell>
          <cell r="I1047">
            <v>41.56</v>
          </cell>
          <cell r="J1047" t="str">
            <v/>
          </cell>
        </row>
        <row r="1048">
          <cell r="A1048" t="str">
            <v>G9-FAN22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7</v>
          </cell>
          <cell r="I1048">
            <v>162.05420000000001</v>
          </cell>
          <cell r="J1048" t="str">
            <v/>
          </cell>
        </row>
        <row r="1049">
          <cell r="A1049" t="str">
            <v>G9-PPCB4-18.5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2</v>
          </cell>
          <cell r="I1049">
            <v>259.3</v>
          </cell>
          <cell r="J1049" t="str">
            <v/>
          </cell>
        </row>
        <row r="1050">
          <cell r="A1050" t="str">
            <v>G9-PPCB4-5.5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1</v>
          </cell>
          <cell r="I1050">
            <v>91.47</v>
          </cell>
          <cell r="J1050" t="str">
            <v/>
          </cell>
        </row>
        <row r="1051">
          <cell r="A1051" t="str">
            <v>G9-PPCB4-7.5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12</v>
          </cell>
          <cell r="I1051">
            <v>1040.3399999999999</v>
          </cell>
          <cell r="J1051" t="str">
            <v/>
          </cell>
        </row>
        <row r="1052">
          <cell r="A1052" t="str">
            <v>H03-504369C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6</v>
          </cell>
          <cell r="I1052">
            <v>72.900000000000006</v>
          </cell>
          <cell r="J1052" t="str">
            <v/>
          </cell>
        </row>
        <row r="1053">
          <cell r="A1053" t="str">
            <v>HCGHA2G362N3K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4</v>
          </cell>
          <cell r="I1053">
            <v>264.23559999999998</v>
          </cell>
          <cell r="J1053" t="str">
            <v/>
          </cell>
        </row>
        <row r="1054">
          <cell r="A1054" t="str">
            <v>HCGHA2G452NE3K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6</v>
          </cell>
          <cell r="I1054">
            <v>495.74879999999996</v>
          </cell>
          <cell r="J1054" t="str">
            <v/>
          </cell>
        </row>
        <row r="1055">
          <cell r="A1055" t="str">
            <v>HF3225519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 t="str">
            <v/>
          </cell>
        </row>
        <row r="1056">
          <cell r="A1056" t="str">
            <v>HF334880A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6</v>
          </cell>
          <cell r="I1056">
            <v>0</v>
          </cell>
          <cell r="J1056" t="str">
            <v/>
          </cell>
        </row>
        <row r="1057">
          <cell r="A1057" t="str">
            <v>HF467058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 t="str">
            <v/>
          </cell>
        </row>
        <row r="1058">
          <cell r="A1058" t="str">
            <v>HF476506A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2</v>
          </cell>
          <cell r="I1058">
            <v>135.88499999999999</v>
          </cell>
          <cell r="J1058" t="str">
            <v/>
          </cell>
        </row>
        <row r="1059">
          <cell r="A1059" t="str">
            <v>HF476507A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2</v>
          </cell>
          <cell r="I1059">
            <v>176.86</v>
          </cell>
          <cell r="J1059" t="str">
            <v/>
          </cell>
        </row>
        <row r="1060">
          <cell r="A1060" t="str">
            <v>HF476508A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2</v>
          </cell>
          <cell r="I1060">
            <v>83.168000000000006</v>
          </cell>
          <cell r="J1060" t="str">
            <v/>
          </cell>
        </row>
        <row r="1061">
          <cell r="A1061" t="str">
            <v>HF5B3951B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1</v>
          </cell>
          <cell r="I1061">
            <v>221.38</v>
          </cell>
          <cell r="J1061" t="str">
            <v/>
          </cell>
        </row>
        <row r="1062">
          <cell r="A1062" t="str">
            <v>HF5B4773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3</v>
          </cell>
          <cell r="I1062">
            <v>106.89</v>
          </cell>
          <cell r="J1062" t="str">
            <v/>
          </cell>
        </row>
        <row r="1063">
          <cell r="A1063" t="str">
            <v>HF5C5504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25</v>
          </cell>
          <cell r="I1063">
            <v>270.02499999999998</v>
          </cell>
          <cell r="J1063" t="str">
            <v/>
          </cell>
        </row>
        <row r="1064">
          <cell r="A1064" t="str">
            <v>G11-UPCI22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1</v>
          </cell>
          <cell r="I1064">
            <v>0</v>
          </cell>
          <cell r="J1064" t="str">
            <v/>
          </cell>
        </row>
        <row r="1065">
          <cell r="A1065" t="str">
            <v>G11S-CPCB(LE1)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2</v>
          </cell>
          <cell r="I1065">
            <v>232.8</v>
          </cell>
          <cell r="J1065" t="str">
            <v/>
          </cell>
        </row>
        <row r="1066">
          <cell r="A1066" t="str">
            <v>G9-CPCB 4-5.5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1</v>
          </cell>
          <cell r="I1066">
            <v>121.99</v>
          </cell>
          <cell r="J1066" t="str">
            <v/>
          </cell>
        </row>
        <row r="1067">
          <cell r="A1067" t="str">
            <v>G9-CPCB(E)4-11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1</v>
          </cell>
          <cell r="I1067">
            <v>121.99</v>
          </cell>
          <cell r="J1067" t="str">
            <v/>
          </cell>
        </row>
        <row r="1068">
          <cell r="A1068" t="str">
            <v>G9-CPCB(E)4-7.5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3</v>
          </cell>
          <cell r="I1068">
            <v>342.04110000000003</v>
          </cell>
          <cell r="J1068" t="str">
            <v/>
          </cell>
        </row>
        <row r="1069">
          <cell r="A1069" t="str">
            <v>G9-CU4-15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3</v>
          </cell>
          <cell r="I1069">
            <v>50.34</v>
          </cell>
          <cell r="J1069" t="str">
            <v/>
          </cell>
        </row>
        <row r="1070">
          <cell r="A1070" t="str">
            <v>G9-FAN3.7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6</v>
          </cell>
          <cell r="I1070">
            <v>56.052000000000007</v>
          </cell>
          <cell r="J1070" t="str">
            <v/>
          </cell>
        </row>
        <row r="1071">
          <cell r="A1071" t="str">
            <v>G9-FAN7.5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17</v>
          </cell>
          <cell r="I1071">
            <v>275.315</v>
          </cell>
          <cell r="J1071" t="str">
            <v/>
          </cell>
        </row>
        <row r="1072">
          <cell r="A1072" t="str">
            <v>G9-GPCB(M)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4</v>
          </cell>
          <cell r="I1072">
            <v>13.92</v>
          </cell>
          <cell r="J1072" t="str">
            <v/>
          </cell>
        </row>
        <row r="1073">
          <cell r="A1073" t="str">
            <v>G9-PPCB4-7.5 EX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1</v>
          </cell>
          <cell r="I1073">
            <v>29.105</v>
          </cell>
          <cell r="J1073" t="str">
            <v/>
          </cell>
        </row>
        <row r="1074">
          <cell r="A1074" t="str">
            <v>G9-PPCB4-7.5-N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1</v>
          </cell>
          <cell r="I1074">
            <v>91.212500000000006</v>
          </cell>
          <cell r="J1074" t="str">
            <v/>
          </cell>
        </row>
        <row r="1075">
          <cell r="A1075" t="str">
            <v>GZ 60W 20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2</v>
          </cell>
          <cell r="I1075">
            <v>8.1</v>
          </cell>
          <cell r="J1075" t="str">
            <v/>
          </cell>
        </row>
        <row r="1076">
          <cell r="A1076" t="str">
            <v>HCGHA2G592N3K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16</v>
          </cell>
          <cell r="I1076">
            <v>1768.6608000000001</v>
          </cell>
          <cell r="J1076" t="str">
            <v/>
          </cell>
        </row>
        <row r="1077">
          <cell r="A1077" t="str">
            <v>HCGHA2G742N3K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4</v>
          </cell>
          <cell r="I1077">
            <v>518.45000000000005</v>
          </cell>
          <cell r="J1077" t="str">
            <v/>
          </cell>
        </row>
        <row r="1078">
          <cell r="A1078" t="str">
            <v>HF200537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 t="str">
            <v/>
          </cell>
        </row>
        <row r="1079">
          <cell r="A1079" t="str">
            <v>HF476394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1</v>
          </cell>
          <cell r="I1079">
            <v>91.47</v>
          </cell>
          <cell r="J1079" t="str">
            <v/>
          </cell>
        </row>
        <row r="1080">
          <cell r="A1080" t="str">
            <v>HF476498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3</v>
          </cell>
          <cell r="I1080">
            <v>66.669899999999998</v>
          </cell>
          <cell r="J1080" t="str">
            <v/>
          </cell>
        </row>
        <row r="1081">
          <cell r="A1081" t="str">
            <v>HF476501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1</v>
          </cell>
          <cell r="I1081">
            <v>45.29</v>
          </cell>
          <cell r="J1081" t="str">
            <v/>
          </cell>
        </row>
        <row r="1082">
          <cell r="A1082" t="str">
            <v>HF476517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2</v>
          </cell>
          <cell r="I1082">
            <v>153.72</v>
          </cell>
          <cell r="J1082" t="str">
            <v/>
          </cell>
        </row>
        <row r="1083">
          <cell r="A1083" t="str">
            <v>HF479441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4</v>
          </cell>
          <cell r="I1083">
            <v>182.0352</v>
          </cell>
          <cell r="J1083" t="str">
            <v/>
          </cell>
        </row>
        <row r="1084">
          <cell r="A1084" t="str">
            <v>HF5A6141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2</v>
          </cell>
          <cell r="I1084">
            <v>8.9</v>
          </cell>
          <cell r="J1084" t="str">
            <v/>
          </cell>
        </row>
        <row r="1085">
          <cell r="A1085" t="str">
            <v>HF5C6252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3</v>
          </cell>
          <cell r="I1085">
            <v>13.53</v>
          </cell>
          <cell r="J1085" t="str">
            <v/>
          </cell>
        </row>
        <row r="1086">
          <cell r="A1086" t="str">
            <v>HF5D2964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3</v>
          </cell>
          <cell r="I1086">
            <v>63.15</v>
          </cell>
          <cell r="J1086" t="str">
            <v/>
          </cell>
        </row>
        <row r="1087">
          <cell r="A1087" t="str">
            <v>HF5D2965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1</v>
          </cell>
          <cell r="I1087">
            <v>24.71</v>
          </cell>
          <cell r="J1087" t="str">
            <v/>
          </cell>
        </row>
        <row r="1088">
          <cell r="A1088" t="str">
            <v>HF5D7824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24</v>
          </cell>
          <cell r="I1088">
            <v>18.72</v>
          </cell>
          <cell r="J1088" t="str">
            <v/>
          </cell>
        </row>
        <row r="1089">
          <cell r="A1089" t="str">
            <v>HF5E2524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1</v>
          </cell>
          <cell r="I1089">
            <v>42.91</v>
          </cell>
          <cell r="J1089" t="str">
            <v/>
          </cell>
        </row>
        <row r="1090">
          <cell r="A1090" t="str">
            <v>HF5E2536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1</v>
          </cell>
          <cell r="I1090">
            <v>24.29</v>
          </cell>
          <cell r="J1090" t="str">
            <v/>
          </cell>
        </row>
        <row r="1091">
          <cell r="A1091" t="str">
            <v>HF5F4400B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4</v>
          </cell>
          <cell r="I1091">
            <v>282.22719999999998</v>
          </cell>
          <cell r="J1091" t="str">
            <v/>
          </cell>
        </row>
        <row r="1092">
          <cell r="A1092" t="str">
            <v>HF5F4400C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4</v>
          </cell>
          <cell r="I1092">
            <v>717.75</v>
          </cell>
          <cell r="J1092" t="str">
            <v/>
          </cell>
        </row>
        <row r="1093">
          <cell r="A1093" t="str">
            <v>HF5F4401C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1</v>
          </cell>
          <cell r="I1093">
            <v>139</v>
          </cell>
          <cell r="J1093" t="str">
            <v/>
          </cell>
        </row>
        <row r="1094">
          <cell r="A1094" t="str">
            <v>HHE-3.0L1S-7GH1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1</v>
          </cell>
          <cell r="I1094">
            <v>470</v>
          </cell>
          <cell r="J1094" t="str">
            <v/>
          </cell>
        </row>
        <row r="1095">
          <cell r="A1095" t="str">
            <v>HS4556M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14</v>
          </cell>
          <cell r="I1095">
            <v>308.64959999999996</v>
          </cell>
          <cell r="J1095" t="str">
            <v/>
          </cell>
        </row>
        <row r="1096">
          <cell r="A1096" t="str">
            <v>I-7561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1</v>
          </cell>
          <cell r="I1096">
            <v>89</v>
          </cell>
          <cell r="J1096" t="str">
            <v/>
          </cell>
        </row>
        <row r="1097">
          <cell r="A1097" t="str">
            <v>INVESTIGATION COST REF. NO. RKF16783R607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1</v>
          </cell>
          <cell r="I1097">
            <v>1330</v>
          </cell>
          <cell r="J1097" t="str">
            <v/>
          </cell>
        </row>
        <row r="1098">
          <cell r="A1098" t="str">
            <v>K21F 80G4 IGR MMP 0.75KW1400UPM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1</v>
          </cell>
          <cell r="I1098">
            <v>487.26130000000001</v>
          </cell>
          <cell r="J1098" t="str">
            <v/>
          </cell>
        </row>
        <row r="1099">
          <cell r="A1099" t="str">
            <v>KC6001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14</v>
          </cell>
          <cell r="I1099">
            <v>46.48</v>
          </cell>
          <cell r="J1099" t="str">
            <v/>
          </cell>
        </row>
        <row r="1100">
          <cell r="A1100" t="str">
            <v>LM1S-CPCB4-11-E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5</v>
          </cell>
          <cell r="I1100">
            <v>471.55</v>
          </cell>
          <cell r="J1100" t="str">
            <v/>
          </cell>
        </row>
        <row r="1101">
          <cell r="A1101" t="str">
            <v>LM1S-CPCB4-30-E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2</v>
          </cell>
          <cell r="I1101">
            <v>188.62</v>
          </cell>
          <cell r="J1101" t="str">
            <v/>
          </cell>
        </row>
        <row r="1102">
          <cell r="A1102" t="str">
            <v>LM1S-CPCB4-30-EA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3</v>
          </cell>
          <cell r="I1102">
            <v>282.93</v>
          </cell>
          <cell r="J1102" t="str">
            <v/>
          </cell>
        </row>
        <row r="1103">
          <cell r="A1103" t="str">
            <v>LM1S-PPCB4-11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5</v>
          </cell>
          <cell r="I1103">
            <v>357.35</v>
          </cell>
          <cell r="J1103" t="str">
            <v/>
          </cell>
        </row>
        <row r="1104">
          <cell r="A1104" t="str">
            <v>LM1S-PPCB4-15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4</v>
          </cell>
          <cell r="I1104">
            <v>297.24</v>
          </cell>
          <cell r="J1104" t="str">
            <v/>
          </cell>
        </row>
        <row r="1105">
          <cell r="A1105" t="str">
            <v>LM1S-PPCB4-18.5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4</v>
          </cell>
          <cell r="I1105">
            <v>296.48</v>
          </cell>
          <cell r="J1105" t="str">
            <v/>
          </cell>
        </row>
        <row r="1106">
          <cell r="A1106" t="str">
            <v>LM1S-PWR-MD4-5.5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5</v>
          </cell>
          <cell r="I1106">
            <v>1053.9000000000001</v>
          </cell>
          <cell r="J1106" t="str">
            <v/>
          </cell>
        </row>
        <row r="1107">
          <cell r="A1107" t="str">
            <v>LM1S-PWR-MD4-7.5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6</v>
          </cell>
          <cell r="I1107">
            <v>1264.68</v>
          </cell>
          <cell r="J1107" t="str">
            <v/>
          </cell>
        </row>
        <row r="1108">
          <cell r="A1108" t="str">
            <v>LR4-7.5C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1</v>
          </cell>
          <cell r="I1108">
            <v>305</v>
          </cell>
          <cell r="J1108" t="str">
            <v/>
          </cell>
        </row>
        <row r="1109">
          <cell r="A1109" t="str">
            <v>MANUAL PROFIBUS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1</v>
          </cell>
          <cell r="I1109">
            <v>5.6242000000000001</v>
          </cell>
          <cell r="J1109" t="str">
            <v/>
          </cell>
        </row>
        <row r="1110">
          <cell r="A1110" t="str">
            <v>MEH371C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30</v>
          </cell>
          <cell r="I1110">
            <v>0</v>
          </cell>
          <cell r="J1110" t="str">
            <v/>
          </cell>
        </row>
        <row r="1111">
          <cell r="A1111" t="str">
            <v>MFS20A10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12</v>
          </cell>
          <cell r="I1111">
            <v>14.52</v>
          </cell>
          <cell r="J1111" t="str">
            <v/>
          </cell>
        </row>
        <row r="1112">
          <cell r="A1112" t="str">
            <v>HF5E2537B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3</v>
          </cell>
          <cell r="I1112">
            <v>356.18009999999998</v>
          </cell>
          <cell r="J1112" t="str">
            <v/>
          </cell>
        </row>
        <row r="1113">
          <cell r="A1113" t="str">
            <v>HF5E2539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1</v>
          </cell>
          <cell r="I1113">
            <v>39.68</v>
          </cell>
          <cell r="J1113" t="str">
            <v/>
          </cell>
        </row>
        <row r="1114">
          <cell r="A1114" t="str">
            <v>HF5E2540A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1</v>
          </cell>
          <cell r="I1114">
            <v>51.47</v>
          </cell>
          <cell r="J1114" t="str">
            <v/>
          </cell>
        </row>
        <row r="1115">
          <cell r="A1115" t="str">
            <v>HF5F4401D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1</v>
          </cell>
          <cell r="I1115">
            <v>410.73250000000002</v>
          </cell>
          <cell r="J1115" t="str">
            <v/>
          </cell>
        </row>
        <row r="1116">
          <cell r="A1116" t="str">
            <v>HF5F8657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2</v>
          </cell>
          <cell r="I1116">
            <v>177</v>
          </cell>
          <cell r="J1116" t="str">
            <v/>
          </cell>
        </row>
        <row r="1117">
          <cell r="A1117" t="str">
            <v>HF5F8658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1</v>
          </cell>
          <cell r="I1117">
            <v>336.27</v>
          </cell>
          <cell r="J1117" t="str">
            <v/>
          </cell>
        </row>
        <row r="1118">
          <cell r="A1118" t="str">
            <v>IL-W-10P-SD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50</v>
          </cell>
          <cell r="I1118">
            <v>53</v>
          </cell>
          <cell r="J1118" t="str">
            <v/>
          </cell>
        </row>
        <row r="1119">
          <cell r="A1119" t="str">
            <v>IL-W-10S-SD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50</v>
          </cell>
          <cell r="I1119">
            <v>53</v>
          </cell>
          <cell r="J1119" t="str">
            <v/>
          </cell>
        </row>
        <row r="1120">
          <cell r="A1120" t="str">
            <v>INSULATION SHEET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1</v>
          </cell>
          <cell r="I1120">
            <v>0</v>
          </cell>
          <cell r="J1120" t="str">
            <v/>
          </cell>
        </row>
        <row r="1121">
          <cell r="A1121" t="str">
            <v>KFL-7.5G11-4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1</v>
          </cell>
          <cell r="I1121">
            <v>167.76779999999999</v>
          </cell>
          <cell r="J1121" t="str">
            <v/>
          </cell>
        </row>
        <row r="1122">
          <cell r="A1122" t="str">
            <v>LFC4-7.5C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1</v>
          </cell>
          <cell r="I1122">
            <v>134</v>
          </cell>
          <cell r="J1122" t="str">
            <v/>
          </cell>
        </row>
        <row r="1123">
          <cell r="A1123" t="str">
            <v>LM1S-CMV-MD4-11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4</v>
          </cell>
          <cell r="I1123">
            <v>282.36</v>
          </cell>
          <cell r="J1123" t="str">
            <v/>
          </cell>
        </row>
        <row r="1124">
          <cell r="A1124" t="str">
            <v>LM1S-DB-MD4-22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2</v>
          </cell>
          <cell r="I1124">
            <v>86.08</v>
          </cell>
          <cell r="J1124" t="str">
            <v/>
          </cell>
        </row>
        <row r="1125">
          <cell r="A1125" t="str">
            <v>LM1S-DB-MD4-30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2</v>
          </cell>
          <cell r="I1125">
            <v>109.02</v>
          </cell>
          <cell r="J1125" t="str">
            <v/>
          </cell>
        </row>
        <row r="1126">
          <cell r="A1126" t="str">
            <v>LM1S-PCB-AX4-7.5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2</v>
          </cell>
          <cell r="I1126">
            <v>33.72</v>
          </cell>
          <cell r="J1126" t="str">
            <v/>
          </cell>
        </row>
        <row r="1127">
          <cell r="A1127" t="str">
            <v>LM1S-PPCB4-22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4</v>
          </cell>
          <cell r="I1127">
            <v>296.48</v>
          </cell>
          <cell r="J1127" t="str">
            <v/>
          </cell>
        </row>
        <row r="1128">
          <cell r="A1128" t="str">
            <v>LM1S-PPCB4-30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2</v>
          </cell>
          <cell r="I1128">
            <v>250.98</v>
          </cell>
          <cell r="J1128" t="str">
            <v/>
          </cell>
        </row>
        <row r="1129">
          <cell r="A1129" t="str">
            <v>LM1S-PWR-MD4-30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2</v>
          </cell>
          <cell r="I1129">
            <v>500</v>
          </cell>
          <cell r="J1129" t="str">
            <v/>
          </cell>
        </row>
        <row r="1130">
          <cell r="A1130" t="str">
            <v>MA-C1-0.75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1</v>
          </cell>
          <cell r="I1130">
            <v>6.42</v>
          </cell>
          <cell r="J1130" t="str">
            <v/>
          </cell>
        </row>
        <row r="1131">
          <cell r="A1131" t="str">
            <v>MA-C1-3.7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2</v>
          </cell>
          <cell r="I1131">
            <v>13</v>
          </cell>
          <cell r="J1131" t="str">
            <v/>
          </cell>
        </row>
        <row r="1132">
          <cell r="A1132" t="str">
            <v>MAC9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1</v>
          </cell>
          <cell r="I1132">
            <v>7.1581000000000001</v>
          </cell>
          <cell r="J1132" t="str">
            <v/>
          </cell>
        </row>
        <row r="1133">
          <cell r="A1133" t="str">
            <v>MFS30A30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5</v>
          </cell>
          <cell r="I1133">
            <v>5.25</v>
          </cell>
          <cell r="J1133" t="str">
            <v/>
          </cell>
        </row>
        <row r="1134">
          <cell r="A1134" t="str">
            <v>MFS30A30W 5 OHM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12</v>
          </cell>
          <cell r="I1134">
            <v>24.24</v>
          </cell>
          <cell r="J1134" t="str">
            <v/>
          </cell>
        </row>
        <row r="1135">
          <cell r="A1135" t="str">
            <v>MFS40A 40W 1 OHM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5</v>
          </cell>
          <cell r="I1135">
            <v>11.12</v>
          </cell>
          <cell r="J1135" t="str">
            <v/>
          </cell>
        </row>
        <row r="1136">
          <cell r="A1136" t="str">
            <v>MFS40A 40W 5 OHM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11</v>
          </cell>
          <cell r="I1136">
            <v>13.31</v>
          </cell>
          <cell r="J1136" t="str">
            <v/>
          </cell>
        </row>
        <row r="1137">
          <cell r="A1137" t="str">
            <v>MFS40A30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6</v>
          </cell>
          <cell r="I1137">
            <v>6.3</v>
          </cell>
          <cell r="J1137" t="str">
            <v/>
          </cell>
        </row>
        <row r="1138">
          <cell r="A1138" t="str">
            <v>MFS40N 40W 1 OHM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5</v>
          </cell>
          <cell r="I1138">
            <v>5</v>
          </cell>
          <cell r="J1138" t="str">
            <v/>
          </cell>
        </row>
        <row r="1139">
          <cell r="A1139" t="str">
            <v>MP-117(132G9-4EN)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2</v>
          </cell>
          <cell r="I1139">
            <v>19.739999999999998</v>
          </cell>
          <cell r="J1139" t="str">
            <v/>
          </cell>
        </row>
        <row r="1140">
          <cell r="A1140" t="str">
            <v>MRS18-DUL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12</v>
          </cell>
          <cell r="I1140">
            <v>1855.902</v>
          </cell>
          <cell r="J1140" t="str">
            <v/>
          </cell>
        </row>
        <row r="1141">
          <cell r="A1141" t="str">
            <v>MSB024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6</v>
          </cell>
          <cell r="I1141">
            <v>3.7997999999999998</v>
          </cell>
          <cell r="J1141" t="str">
            <v/>
          </cell>
        </row>
        <row r="1142">
          <cell r="A1142" t="str">
            <v>OC1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 t="str">
            <v/>
          </cell>
        </row>
        <row r="1143">
          <cell r="A1143" t="str">
            <v>OC2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2</v>
          </cell>
          <cell r="I1143">
            <v>12.652200000000001</v>
          </cell>
          <cell r="J1143" t="str">
            <v/>
          </cell>
        </row>
        <row r="1144">
          <cell r="A1144" t="str">
            <v>OC3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7</v>
          </cell>
          <cell r="I1144">
            <v>66.859099999999998</v>
          </cell>
          <cell r="J1144" t="str">
            <v/>
          </cell>
        </row>
        <row r="1145">
          <cell r="A1145" t="str">
            <v>OC4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10</v>
          </cell>
          <cell r="I1145">
            <v>282.14699999999999</v>
          </cell>
          <cell r="J1145" t="str">
            <v/>
          </cell>
        </row>
        <row r="1146">
          <cell r="A1146" t="str">
            <v>OFLE-4.5A-4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15</v>
          </cell>
          <cell r="I1146">
            <v>1628.6895</v>
          </cell>
          <cell r="J1146" t="str">
            <v/>
          </cell>
        </row>
        <row r="1147">
          <cell r="A1147" t="str">
            <v>OFLE-60A-4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2</v>
          </cell>
          <cell r="I1147">
            <v>984.84</v>
          </cell>
          <cell r="J1147" t="str">
            <v/>
          </cell>
        </row>
        <row r="1148">
          <cell r="A1148" t="str">
            <v>OFLE-8A-4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3</v>
          </cell>
          <cell r="I1148">
            <v>477.50430000000006</v>
          </cell>
          <cell r="J1148" t="str">
            <v/>
          </cell>
        </row>
        <row r="1149">
          <cell r="A1149" t="str">
            <v>OPC-C11S-RSA-E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399</v>
          </cell>
          <cell r="I1149">
            <v>5736.2633999999998</v>
          </cell>
          <cell r="J1149" t="str">
            <v/>
          </cell>
        </row>
        <row r="1150">
          <cell r="A1150" t="str">
            <v>OPC-C11S-RSB-E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106</v>
          </cell>
          <cell r="I1150">
            <v>1772.1715999999999</v>
          </cell>
          <cell r="J1150" t="str">
            <v/>
          </cell>
        </row>
        <row r="1151">
          <cell r="A1151" t="str">
            <v>OPC-C11S-RSC-E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85</v>
          </cell>
          <cell r="I1151">
            <v>1246.9925000000001</v>
          </cell>
          <cell r="J1151" t="str">
            <v/>
          </cell>
        </row>
        <row r="1152">
          <cell r="A1152" t="str">
            <v>OPC-E1-PDP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63</v>
          </cell>
          <cell r="I1152">
            <v>4162.3721999999998</v>
          </cell>
          <cell r="J1152" t="str">
            <v/>
          </cell>
        </row>
        <row r="1153">
          <cell r="A1153" t="str">
            <v>OPC-E1-PG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37</v>
          </cell>
          <cell r="I1153">
            <v>1160.875</v>
          </cell>
          <cell r="J1153" t="str">
            <v/>
          </cell>
        </row>
        <row r="1154">
          <cell r="A1154" t="str">
            <v>OPC-E1-PG3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71</v>
          </cell>
          <cell r="I1154">
            <v>2445.2045000000003</v>
          </cell>
          <cell r="J1154" t="str">
            <v/>
          </cell>
        </row>
        <row r="1155">
          <cell r="A1155" t="str">
            <v>OPC-E9S-RS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1</v>
          </cell>
          <cell r="I1155">
            <v>27.712</v>
          </cell>
          <cell r="J1155" t="str">
            <v/>
          </cell>
        </row>
        <row r="1156">
          <cell r="A1156" t="str">
            <v>OPC-F1-DEV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53</v>
          </cell>
          <cell r="I1156">
            <v>3949.9999000000003</v>
          </cell>
          <cell r="J1156" t="str">
            <v/>
          </cell>
        </row>
        <row r="1157">
          <cell r="A1157" t="str">
            <v>OPC-F1-LNW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1</v>
          </cell>
          <cell r="I1157">
            <v>97</v>
          </cell>
          <cell r="J1157" t="str">
            <v/>
          </cell>
        </row>
        <row r="1158">
          <cell r="A1158" t="str">
            <v>OPC-G11S-AIO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4</v>
          </cell>
          <cell r="I1158">
            <v>447.68</v>
          </cell>
          <cell r="J1158" t="str">
            <v/>
          </cell>
        </row>
        <row r="1159">
          <cell r="A1159" t="str">
            <v>OPC-G11S-DIO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37</v>
          </cell>
          <cell r="I1159">
            <v>2791.3946999999998</v>
          </cell>
          <cell r="J1159" t="str">
            <v/>
          </cell>
        </row>
        <row r="1160">
          <cell r="A1160" t="str">
            <v>OPC-G11S-PC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7</v>
          </cell>
          <cell r="I1160">
            <v>131.96609999999998</v>
          </cell>
          <cell r="J1160" t="str">
            <v/>
          </cell>
        </row>
        <row r="1161">
          <cell r="A1161" t="str">
            <v>MHS10A 10W 20OHM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1</v>
          </cell>
          <cell r="I1161">
            <v>1.21</v>
          </cell>
          <cell r="J1161" t="str">
            <v/>
          </cell>
        </row>
        <row r="1162">
          <cell r="A1162" t="str">
            <v>MMF-09B24DH-RCB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14</v>
          </cell>
          <cell r="I1162">
            <v>92.840999999999994</v>
          </cell>
          <cell r="J1162" t="str">
            <v/>
          </cell>
        </row>
        <row r="1163">
          <cell r="A1163" t="str">
            <v>MMF-09D24TS-RM9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25</v>
          </cell>
          <cell r="I1163">
            <v>228</v>
          </cell>
          <cell r="J1163" t="str">
            <v/>
          </cell>
        </row>
        <row r="1164">
          <cell r="A1164" t="str">
            <v>NC10GAT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2</v>
          </cell>
          <cell r="I1164">
            <v>29.4</v>
          </cell>
          <cell r="J1164" t="str">
            <v/>
          </cell>
        </row>
        <row r="1165">
          <cell r="A1165" t="str">
            <v>NC10GCTS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3</v>
          </cell>
          <cell r="I1165">
            <v>60.36</v>
          </cell>
          <cell r="J1165" t="str">
            <v/>
          </cell>
        </row>
        <row r="1166">
          <cell r="A1166" t="str">
            <v>NEMA 4 KIT (WITH GASKET)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1</v>
          </cell>
          <cell r="I1166">
            <v>0</v>
          </cell>
          <cell r="J1166" t="str">
            <v/>
          </cell>
        </row>
        <row r="1167">
          <cell r="A1167" t="str">
            <v>OFL-3.7-2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2</v>
          </cell>
          <cell r="I1167">
            <v>498.16</v>
          </cell>
          <cell r="J1167" t="str">
            <v/>
          </cell>
        </row>
        <row r="1168">
          <cell r="A1168" t="str">
            <v>OFL-3.7-4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1</v>
          </cell>
          <cell r="I1168">
            <v>282.64</v>
          </cell>
          <cell r="J1168" t="str">
            <v/>
          </cell>
        </row>
        <row r="1169">
          <cell r="A1169" t="str">
            <v>OFLE-13A-4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13</v>
          </cell>
          <cell r="I1169">
            <v>2062.8205000000003</v>
          </cell>
          <cell r="J1169" t="str">
            <v/>
          </cell>
        </row>
        <row r="1170">
          <cell r="A1170" t="str">
            <v>OHD3-110B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1</v>
          </cell>
          <cell r="I1170">
            <v>3.59</v>
          </cell>
          <cell r="J1170" t="str">
            <v/>
          </cell>
        </row>
        <row r="1171">
          <cell r="A1171" t="str">
            <v>OPC-C1-RB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56</v>
          </cell>
          <cell r="I1171">
            <v>722.39440000000002</v>
          </cell>
          <cell r="J1171" t="str">
            <v/>
          </cell>
        </row>
        <row r="1172">
          <cell r="A1172" t="str">
            <v>OPC-C1-RS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255</v>
          </cell>
          <cell r="I1172">
            <v>2402.1</v>
          </cell>
          <cell r="J1172" t="str">
            <v/>
          </cell>
        </row>
        <row r="1173">
          <cell r="A1173" t="str">
            <v>OPC-E1-CCL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7</v>
          </cell>
          <cell r="I1173">
            <v>682.5</v>
          </cell>
          <cell r="J1173" t="str">
            <v/>
          </cell>
        </row>
        <row r="1174">
          <cell r="A1174" t="str">
            <v>OPC-E1-DEV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88</v>
          </cell>
          <cell r="I1174">
            <v>4041.2240000000002</v>
          </cell>
          <cell r="J1174" t="str">
            <v/>
          </cell>
        </row>
        <row r="1175">
          <cell r="A1175" t="str">
            <v>OPC-E1-DIO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11</v>
          </cell>
          <cell r="I1175">
            <v>484</v>
          </cell>
          <cell r="J1175" t="str">
            <v/>
          </cell>
        </row>
        <row r="1176">
          <cell r="A1176" t="str">
            <v>OPC-E1-RS</v>
          </cell>
          <cell r="B1176">
            <v>190</v>
          </cell>
          <cell r="C1176">
            <v>0</v>
          </cell>
          <cell r="D1176">
            <v>0</v>
          </cell>
          <cell r="E1176">
            <v>190</v>
          </cell>
          <cell r="F1176">
            <v>0</v>
          </cell>
          <cell r="G1176">
            <v>0</v>
          </cell>
          <cell r="H1176">
            <v>401</v>
          </cell>
          <cell r="I1176">
            <v>8380.9400999999998</v>
          </cell>
          <cell r="J1176" t="str">
            <v/>
          </cell>
        </row>
        <row r="1177">
          <cell r="A1177" t="str">
            <v>OPC-E1-SY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54</v>
          </cell>
          <cell r="I1177">
            <v>2849.7258000000002</v>
          </cell>
          <cell r="J1177" t="str">
            <v/>
          </cell>
        </row>
        <row r="1178">
          <cell r="A1178" t="str">
            <v>OPC-E9S-DIO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1</v>
          </cell>
          <cell r="I1178">
            <v>78.227699999999999</v>
          </cell>
          <cell r="J1178" t="str">
            <v/>
          </cell>
        </row>
        <row r="1179">
          <cell r="A1179" t="str">
            <v>OPC-F1-PDP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95</v>
          </cell>
          <cell r="I1179">
            <v>8618.7989999999991</v>
          </cell>
          <cell r="J1179" t="str">
            <v/>
          </cell>
        </row>
        <row r="1180">
          <cell r="A1180" t="str">
            <v>OPC-F1-RS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24</v>
          </cell>
          <cell r="I1180">
            <v>503.99520000000001</v>
          </cell>
          <cell r="J1180" t="str">
            <v/>
          </cell>
        </row>
        <row r="1181">
          <cell r="A1181" t="str">
            <v>OPC-F1-RY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24</v>
          </cell>
          <cell r="I1181">
            <v>693.21839999999997</v>
          </cell>
          <cell r="J1181" t="str">
            <v/>
          </cell>
        </row>
        <row r="1182">
          <cell r="A1182" t="str">
            <v>OPC-G11S-PG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333</v>
          </cell>
          <cell r="I1182">
            <v>19322.558099999998</v>
          </cell>
          <cell r="J1182" t="str">
            <v/>
          </cell>
        </row>
        <row r="1183">
          <cell r="A1183" t="str">
            <v>OPC-G11S-PG2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177</v>
          </cell>
          <cell r="I1183">
            <v>11427.12</v>
          </cell>
          <cell r="J1183" t="str">
            <v/>
          </cell>
        </row>
        <row r="1184">
          <cell r="A1184" t="str">
            <v>OPC-G11S-PGA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5</v>
          </cell>
          <cell r="I1184">
            <v>314.47250000000003</v>
          </cell>
          <cell r="J1184" t="str">
            <v/>
          </cell>
        </row>
        <row r="1185">
          <cell r="A1185" t="str">
            <v>OPC-G11S-RY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142</v>
          </cell>
          <cell r="I1185">
            <v>12052.179</v>
          </cell>
          <cell r="J1185" t="str">
            <v/>
          </cell>
        </row>
        <row r="1186">
          <cell r="A1186" t="str">
            <v>OPC-G11S-SPG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1</v>
          </cell>
          <cell r="I1186">
            <v>52.5</v>
          </cell>
          <cell r="J1186" t="str">
            <v/>
          </cell>
        </row>
        <row r="1187">
          <cell r="A1187" t="str">
            <v>OPC-G11S-SY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14</v>
          </cell>
          <cell r="I1187">
            <v>1811.3256000000001</v>
          </cell>
          <cell r="J1187" t="str">
            <v/>
          </cell>
        </row>
        <row r="1188">
          <cell r="A1188" t="str">
            <v>OPC-G9S-PID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12</v>
          </cell>
          <cell r="I1188">
            <v>1236.3036</v>
          </cell>
          <cell r="J1188" t="str">
            <v/>
          </cell>
        </row>
        <row r="1189">
          <cell r="A1189" t="str">
            <v>OPC-G9S-RS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1</v>
          </cell>
          <cell r="I1189">
            <v>36.654400000000003</v>
          </cell>
          <cell r="J1189" t="str">
            <v/>
          </cell>
        </row>
        <row r="1190">
          <cell r="A1190" t="str">
            <v>OPC-G9S-RSH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1</v>
          </cell>
          <cell r="I1190">
            <v>135.29570000000001</v>
          </cell>
          <cell r="J1190" t="str">
            <v/>
          </cell>
        </row>
        <row r="1191">
          <cell r="A1191" t="str">
            <v>OPC-LM1-ID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80</v>
          </cell>
          <cell r="I1191">
            <v>2352</v>
          </cell>
          <cell r="J1191" t="str">
            <v/>
          </cell>
        </row>
        <row r="1192">
          <cell r="A1192" t="str">
            <v>OPC-LM1-IL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755</v>
          </cell>
          <cell r="I1192">
            <v>26912.73</v>
          </cell>
          <cell r="J1192" t="str">
            <v/>
          </cell>
        </row>
        <row r="1193">
          <cell r="A1193" t="str">
            <v>OPC-LM1-PP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1</v>
          </cell>
          <cell r="I1193">
            <v>61.798499999999997</v>
          </cell>
          <cell r="J1193" t="str">
            <v/>
          </cell>
        </row>
        <row r="1194">
          <cell r="A1194" t="str">
            <v>OPC-LM1S-PS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3</v>
          </cell>
          <cell r="I1194">
            <v>165.27</v>
          </cell>
          <cell r="J1194" t="str">
            <v/>
          </cell>
        </row>
        <row r="1195">
          <cell r="A1195" t="str">
            <v>OPC-VG7-DIO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8</v>
          </cell>
          <cell r="I1195">
            <v>722.81600000000003</v>
          </cell>
          <cell r="J1195" t="str">
            <v/>
          </cell>
        </row>
        <row r="1196">
          <cell r="A1196" t="str">
            <v>OPC-VG7-FV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2</v>
          </cell>
          <cell r="I1196">
            <v>499.22</v>
          </cell>
          <cell r="J1196" t="str">
            <v/>
          </cell>
        </row>
        <row r="1197">
          <cell r="A1197" t="str">
            <v>OPC-VG7-SPG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6</v>
          </cell>
          <cell r="I1197">
            <v>1239.7998</v>
          </cell>
          <cell r="J1197" t="str">
            <v/>
          </cell>
        </row>
        <row r="1198">
          <cell r="A1198" t="str">
            <v>OPC-VG7-UPAC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1</v>
          </cell>
          <cell r="I1198">
            <v>336.06290000000001</v>
          </cell>
          <cell r="J1198" t="str">
            <v/>
          </cell>
        </row>
        <row r="1199">
          <cell r="A1199" t="str">
            <v>OPC2-M3-IF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2</v>
          </cell>
          <cell r="I1199">
            <v>143.96</v>
          </cell>
          <cell r="J1199" t="str">
            <v/>
          </cell>
        </row>
        <row r="1200">
          <cell r="A1200" t="str">
            <v>OPCIII-ES-RS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4</v>
          </cell>
          <cell r="I1200">
            <v>68.799599999999998</v>
          </cell>
          <cell r="J1200" t="str">
            <v/>
          </cell>
        </row>
        <row r="1201">
          <cell r="A1201" t="str">
            <v>PB-F1-15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4</v>
          </cell>
          <cell r="I1201">
            <v>40</v>
          </cell>
          <cell r="J1201" t="str">
            <v/>
          </cell>
        </row>
        <row r="1202">
          <cell r="A1202" t="str">
            <v>PCB FOR FRN3.7G11S-2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1</v>
          </cell>
          <cell r="I1202">
            <v>0</v>
          </cell>
          <cell r="J1202" t="str">
            <v/>
          </cell>
        </row>
        <row r="1203">
          <cell r="A1203" t="str">
            <v>PS11047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2</v>
          </cell>
          <cell r="I1203">
            <v>193.1</v>
          </cell>
          <cell r="J1203" t="str">
            <v/>
          </cell>
        </row>
        <row r="1204">
          <cell r="A1204" t="str">
            <v>PS12046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1</v>
          </cell>
          <cell r="I1204">
            <v>34.9</v>
          </cell>
          <cell r="J1204" t="str">
            <v/>
          </cell>
        </row>
        <row r="1205">
          <cell r="A1205" t="str">
            <v>PS12047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7</v>
          </cell>
          <cell r="I1205">
            <v>557.10620000000006</v>
          </cell>
          <cell r="J1205" t="str">
            <v/>
          </cell>
        </row>
        <row r="1206">
          <cell r="A1206" t="str">
            <v>PVC75-8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1</v>
          </cell>
          <cell r="I1206">
            <v>24.41</v>
          </cell>
          <cell r="J1206" t="str">
            <v/>
          </cell>
        </row>
        <row r="1207">
          <cell r="A1207" t="str">
            <v>PVC76-16-A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4</v>
          </cell>
          <cell r="I1207">
            <v>207.84</v>
          </cell>
          <cell r="J1207" t="str">
            <v/>
          </cell>
        </row>
        <row r="1208">
          <cell r="A1208" t="str">
            <v>R12.5A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36</v>
          </cell>
          <cell r="I1208">
            <v>543.92039999999997</v>
          </cell>
          <cell r="J1208" t="str">
            <v/>
          </cell>
        </row>
        <row r="1209">
          <cell r="A1209" t="str">
            <v>OPC-G9S-DIO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1</v>
          </cell>
          <cell r="I1209">
            <v>98.116900000000001</v>
          </cell>
          <cell r="J1209" t="str">
            <v/>
          </cell>
        </row>
        <row r="1210">
          <cell r="A1210" t="str">
            <v>OPC-G9S-MBP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1</v>
          </cell>
          <cell r="I1210">
            <v>230.0814</v>
          </cell>
          <cell r="J1210" t="str">
            <v/>
          </cell>
        </row>
        <row r="1211">
          <cell r="A1211" t="str">
            <v>OPC-G9S-PG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16</v>
          </cell>
          <cell r="I1211">
            <v>2364.3584000000001</v>
          </cell>
          <cell r="J1211" t="str">
            <v/>
          </cell>
        </row>
        <row r="1212">
          <cell r="A1212" t="str">
            <v>OPC-G9S-SY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1</v>
          </cell>
          <cell r="I1212">
            <v>154.8409</v>
          </cell>
          <cell r="J1212" t="str">
            <v/>
          </cell>
        </row>
        <row r="1213">
          <cell r="A1213" t="str">
            <v>OPC-G9S-SYRS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1</v>
          </cell>
          <cell r="I1213">
            <v>163.61340000000001</v>
          </cell>
          <cell r="J1213" t="str">
            <v/>
          </cell>
        </row>
        <row r="1214">
          <cell r="A1214" t="str">
            <v>OPC-IB-MAN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2</v>
          </cell>
          <cell r="I1214">
            <v>10.2258</v>
          </cell>
          <cell r="J1214" t="str">
            <v/>
          </cell>
        </row>
        <row r="1215">
          <cell r="A1215" t="str">
            <v>OPC-LM1-PR</v>
          </cell>
          <cell r="B1215">
            <v>38</v>
          </cell>
          <cell r="C1215">
            <v>0</v>
          </cell>
          <cell r="D1215">
            <v>0</v>
          </cell>
          <cell r="E1215">
            <v>38</v>
          </cell>
          <cell r="F1215">
            <v>0</v>
          </cell>
          <cell r="G1215">
            <v>0</v>
          </cell>
          <cell r="H1215">
            <v>205</v>
          </cell>
          <cell r="I1215">
            <v>13291.954000000002</v>
          </cell>
          <cell r="J1215" t="str">
            <v/>
          </cell>
        </row>
        <row r="1216">
          <cell r="A1216" t="str">
            <v>OPC-LM1-PS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102</v>
          </cell>
          <cell r="I1216">
            <v>5741.2638000000006</v>
          </cell>
          <cell r="J1216" t="str">
            <v/>
          </cell>
        </row>
        <row r="1217">
          <cell r="A1217" t="str">
            <v>OPC-LM1-PS1</v>
          </cell>
          <cell r="B1217">
            <v>100</v>
          </cell>
          <cell r="C1217">
            <v>0</v>
          </cell>
          <cell r="D1217">
            <v>0</v>
          </cell>
          <cell r="E1217">
            <v>100</v>
          </cell>
          <cell r="F1217">
            <v>0</v>
          </cell>
          <cell r="G1217">
            <v>0</v>
          </cell>
          <cell r="H1217">
            <v>740</v>
          </cell>
          <cell r="I1217">
            <v>48792.639999999999</v>
          </cell>
          <cell r="J1217" t="str">
            <v/>
          </cell>
        </row>
        <row r="1218">
          <cell r="A1218" t="str">
            <v>OPC-VG7-PDP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4</v>
          </cell>
          <cell r="I1218">
            <v>825.14279999999997</v>
          </cell>
          <cell r="J1218" t="str">
            <v/>
          </cell>
        </row>
        <row r="1219">
          <cell r="A1219" t="str">
            <v>OPC-VG7-PG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3</v>
          </cell>
          <cell r="I1219">
            <v>284.64239999999995</v>
          </cell>
          <cell r="J1219" t="str">
            <v/>
          </cell>
        </row>
        <row r="1220">
          <cell r="A1220" t="str">
            <v>OPC-VG7-PMPG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3</v>
          </cell>
          <cell r="I1220">
            <v>233.76</v>
          </cell>
          <cell r="J1220" t="str">
            <v/>
          </cell>
        </row>
        <row r="1221">
          <cell r="A1221" t="str">
            <v>OPC2-M3-PE2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1</v>
          </cell>
          <cell r="I1221">
            <v>178.14</v>
          </cell>
          <cell r="J1221" t="str">
            <v/>
          </cell>
        </row>
        <row r="1222">
          <cell r="A1222" t="str">
            <v>OPC2-MS5-PE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2</v>
          </cell>
          <cell r="I1222">
            <v>385.26</v>
          </cell>
          <cell r="J1222" t="str">
            <v/>
          </cell>
        </row>
        <row r="1223">
          <cell r="A1223" t="str">
            <v>OPC2-MS5-SY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1</v>
          </cell>
          <cell r="I1223">
            <v>231.73</v>
          </cell>
          <cell r="J1223" t="str">
            <v/>
          </cell>
        </row>
        <row r="1224">
          <cell r="A1224" t="str">
            <v>PD10016A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108</v>
          </cell>
          <cell r="I1224">
            <v>1532.088</v>
          </cell>
          <cell r="J1224" t="str">
            <v/>
          </cell>
        </row>
        <row r="1225">
          <cell r="A1225" t="str">
            <v>PD6016A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51</v>
          </cell>
          <cell r="I1225">
            <v>1011.8603999999999</v>
          </cell>
          <cell r="J1225" t="str">
            <v/>
          </cell>
        </row>
        <row r="1226">
          <cell r="A1226" t="str">
            <v>PDP-SIM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1</v>
          </cell>
          <cell r="I1226">
            <v>200</v>
          </cell>
          <cell r="J1226" t="str">
            <v/>
          </cell>
        </row>
        <row r="1227">
          <cell r="A1227" t="str">
            <v>PVC300A-16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7</v>
          </cell>
          <cell r="I1227">
            <v>439.7253</v>
          </cell>
          <cell r="J1227" t="str">
            <v/>
          </cell>
        </row>
        <row r="1228">
          <cell r="A1228" t="str">
            <v>PVC75-16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6</v>
          </cell>
          <cell r="I1228">
            <v>314.07479999999998</v>
          </cell>
          <cell r="J1228" t="str">
            <v/>
          </cell>
        </row>
        <row r="1229">
          <cell r="A1229" t="str">
            <v>PVC75-16 75A 1600V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2</v>
          </cell>
          <cell r="I1229">
            <v>105.3</v>
          </cell>
          <cell r="J1229" t="str">
            <v/>
          </cell>
        </row>
        <row r="1230">
          <cell r="A1230" t="str">
            <v>R200P-69-40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1</v>
          </cell>
          <cell r="I1230">
            <v>216.19</v>
          </cell>
          <cell r="J1230" t="str">
            <v/>
          </cell>
        </row>
        <row r="1231">
          <cell r="A1231" t="str">
            <v>R5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3</v>
          </cell>
          <cell r="I1231">
            <v>0.72</v>
          </cell>
          <cell r="J1231" t="str">
            <v/>
          </cell>
        </row>
        <row r="1232">
          <cell r="A1232" t="str">
            <v>RF7.5G11X2-4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11</v>
          </cell>
          <cell r="I1232">
            <v>758.59410000000003</v>
          </cell>
          <cell r="J1232" t="str">
            <v/>
          </cell>
        </row>
        <row r="1233">
          <cell r="A1233" t="str">
            <v>RF7.5X2-4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39</v>
          </cell>
          <cell r="I1233">
            <v>2689.5608999999999</v>
          </cell>
          <cell r="J1233" t="str">
            <v/>
          </cell>
        </row>
        <row r="1234">
          <cell r="A1234" t="str">
            <v>RFV3-2-XY1-2003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1</v>
          </cell>
          <cell r="I1234">
            <v>12.15</v>
          </cell>
          <cell r="J1234" t="str">
            <v/>
          </cell>
        </row>
        <row r="1235">
          <cell r="A1235" t="str">
            <v>RFV3-3-XY1-2003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1</v>
          </cell>
          <cell r="I1235">
            <v>12.15</v>
          </cell>
          <cell r="J1235" t="str">
            <v/>
          </cell>
        </row>
        <row r="1236">
          <cell r="A1236" t="str">
            <v>RHC7.5-4C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1</v>
          </cell>
          <cell r="I1236">
            <v>908</v>
          </cell>
          <cell r="J1236" t="str">
            <v/>
          </cell>
        </row>
        <row r="1237">
          <cell r="A1237" t="str">
            <v>RMA-C1-0.75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 t="str">
            <v/>
          </cell>
        </row>
        <row r="1238">
          <cell r="A1238" t="str">
            <v>RMA-C1-2.2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1</v>
          </cell>
          <cell r="I1238">
            <v>12.52</v>
          </cell>
          <cell r="J1238" t="str">
            <v/>
          </cell>
        </row>
        <row r="1239">
          <cell r="A1239" t="str">
            <v>RS3280-IDF MK2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6</v>
          </cell>
          <cell r="I1239">
            <v>2354.4996000000001</v>
          </cell>
          <cell r="J1239" t="str">
            <v/>
          </cell>
        </row>
        <row r="1240">
          <cell r="A1240" t="str">
            <v>SA411053-02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4</v>
          </cell>
          <cell r="I1240">
            <v>8.14</v>
          </cell>
          <cell r="J1240" t="str">
            <v/>
          </cell>
        </row>
        <row r="1241">
          <cell r="A1241" t="str">
            <v>SA411054-02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6</v>
          </cell>
          <cell r="I1241">
            <v>31.406999999999996</v>
          </cell>
          <cell r="J1241" t="str">
            <v/>
          </cell>
        </row>
        <row r="1242">
          <cell r="A1242" t="str">
            <v>SA51352600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1</v>
          </cell>
          <cell r="I1242">
            <v>13.666700000000001</v>
          </cell>
          <cell r="J1242" t="str">
            <v/>
          </cell>
        </row>
        <row r="1243">
          <cell r="A1243" t="str">
            <v>SA517143-04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2</v>
          </cell>
          <cell r="I1243">
            <v>45.1</v>
          </cell>
          <cell r="J1243" t="str">
            <v/>
          </cell>
        </row>
        <row r="1244">
          <cell r="A1244" t="str">
            <v>SA51714700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1</v>
          </cell>
          <cell r="I1244">
            <v>1.4826999999999999</v>
          </cell>
          <cell r="J1244" t="str">
            <v/>
          </cell>
        </row>
        <row r="1245">
          <cell r="A1245" t="str">
            <v>SA527974-32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10</v>
          </cell>
          <cell r="I1245">
            <v>1278.23</v>
          </cell>
          <cell r="J1245" t="str">
            <v/>
          </cell>
        </row>
        <row r="1246">
          <cell r="A1246" t="str">
            <v>SA527976-22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3</v>
          </cell>
          <cell r="I1246">
            <v>531.02790000000005</v>
          </cell>
          <cell r="J1246" t="str">
            <v/>
          </cell>
        </row>
        <row r="1247">
          <cell r="A1247" t="str">
            <v>SA527976-32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1</v>
          </cell>
          <cell r="I1247">
            <v>177.0093</v>
          </cell>
          <cell r="J1247" t="str">
            <v/>
          </cell>
        </row>
        <row r="1248">
          <cell r="A1248" t="str">
            <v>SA530379-05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18</v>
          </cell>
          <cell r="I1248">
            <v>0</v>
          </cell>
          <cell r="J1248" t="str">
            <v/>
          </cell>
        </row>
        <row r="1249">
          <cell r="A1249" t="str">
            <v>SA530379-08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1</v>
          </cell>
          <cell r="I1249">
            <v>0</v>
          </cell>
          <cell r="J1249" t="str">
            <v/>
          </cell>
        </row>
        <row r="1250">
          <cell r="A1250" t="str">
            <v>SA53114419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13</v>
          </cell>
          <cell r="I1250">
            <v>1507.48</v>
          </cell>
          <cell r="J1250" t="str">
            <v/>
          </cell>
        </row>
        <row r="1251">
          <cell r="A1251" t="str">
            <v>SAI 2000 VA SENOIDAL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1</v>
          </cell>
          <cell r="I1251">
            <v>268</v>
          </cell>
          <cell r="J1251" t="str">
            <v/>
          </cell>
        </row>
        <row r="1252">
          <cell r="A1252" t="str">
            <v>SC-7N/UL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2</v>
          </cell>
          <cell r="I1252">
            <v>415.67</v>
          </cell>
          <cell r="J1252" t="str">
            <v/>
          </cell>
        </row>
        <row r="1253">
          <cell r="A1253" t="str">
            <v>SC-8N/UL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2</v>
          </cell>
          <cell r="I1253">
            <v>449.54</v>
          </cell>
          <cell r="J1253" t="str">
            <v/>
          </cell>
        </row>
        <row r="1254">
          <cell r="A1254" t="str">
            <v>SCK78P122D205K-06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42</v>
          </cell>
          <cell r="I1254">
            <v>1251.8981999999999</v>
          </cell>
          <cell r="J1254" t="str">
            <v/>
          </cell>
        </row>
        <row r="1255">
          <cell r="A1255" t="str">
            <v>SI47-0384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30</v>
          </cell>
          <cell r="I1255">
            <v>41.414999999999999</v>
          </cell>
          <cell r="J1255" t="str">
            <v/>
          </cell>
        </row>
        <row r="1256">
          <cell r="A1256" t="str">
            <v>SI47-0386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30</v>
          </cell>
          <cell r="I1256">
            <v>41.414999999999999</v>
          </cell>
          <cell r="J1256" t="str">
            <v/>
          </cell>
        </row>
        <row r="1257">
          <cell r="A1257" t="str">
            <v>RGE*ENGLISH MANUAL FOR E11S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1</v>
          </cell>
          <cell r="I1257">
            <v>0.5</v>
          </cell>
          <cell r="J1257" t="str">
            <v/>
          </cell>
        </row>
        <row r="1258">
          <cell r="A1258" t="str">
            <v>RHC110-4C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1</v>
          </cell>
          <cell r="I1258">
            <v>2733</v>
          </cell>
          <cell r="J1258" t="str">
            <v/>
          </cell>
        </row>
        <row r="1259">
          <cell r="A1259" t="str">
            <v>RHC55-4C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1</v>
          </cell>
          <cell r="I1259">
            <v>1748</v>
          </cell>
          <cell r="J1259" t="str">
            <v/>
          </cell>
        </row>
        <row r="1260">
          <cell r="A1260" t="str">
            <v>RMA-C1-3.7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3</v>
          </cell>
          <cell r="I1260">
            <v>45.962400000000002</v>
          </cell>
          <cell r="J1260" t="str">
            <v/>
          </cell>
        </row>
        <row r="1261">
          <cell r="A1261" t="str">
            <v>RS3100-IDF MK2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1</v>
          </cell>
          <cell r="I1261">
            <v>128.84559999999999</v>
          </cell>
          <cell r="J1261" t="str">
            <v/>
          </cell>
        </row>
        <row r="1262">
          <cell r="A1262" t="str">
            <v>RS3120-IDF MK2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4</v>
          </cell>
          <cell r="I1262">
            <v>486.75</v>
          </cell>
          <cell r="J1262" t="str">
            <v/>
          </cell>
        </row>
        <row r="1263">
          <cell r="A1263" t="str">
            <v>SA41119002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2</v>
          </cell>
          <cell r="I1263">
            <v>0</v>
          </cell>
          <cell r="J1263" t="str">
            <v/>
          </cell>
        </row>
        <row r="1264">
          <cell r="A1264" t="str">
            <v>SA413457-01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8</v>
          </cell>
          <cell r="I1264">
            <v>6.4</v>
          </cell>
          <cell r="J1264" t="str">
            <v/>
          </cell>
        </row>
        <row r="1265">
          <cell r="A1265" t="str">
            <v>SA414567-02 (ROHS)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3</v>
          </cell>
          <cell r="I1265">
            <v>13.53</v>
          </cell>
          <cell r="J1265" t="str">
            <v/>
          </cell>
        </row>
        <row r="1266">
          <cell r="A1266" t="str">
            <v>SA52116903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1</v>
          </cell>
          <cell r="I1266">
            <v>88.2</v>
          </cell>
          <cell r="J1266" t="str">
            <v/>
          </cell>
        </row>
        <row r="1267">
          <cell r="A1267" t="str">
            <v>SA527973-62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9</v>
          </cell>
          <cell r="I1267">
            <v>919.86570000000006</v>
          </cell>
          <cell r="J1267" t="str">
            <v/>
          </cell>
        </row>
        <row r="1268">
          <cell r="A1268" t="str">
            <v>SA527973-72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11</v>
          </cell>
          <cell r="I1268">
            <v>1113.0834</v>
          </cell>
          <cell r="J1268" t="str">
            <v/>
          </cell>
        </row>
        <row r="1269">
          <cell r="A1269" t="str">
            <v>SA528815-21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1</v>
          </cell>
          <cell r="I1269">
            <v>0</v>
          </cell>
          <cell r="J1269" t="str">
            <v/>
          </cell>
        </row>
        <row r="1270">
          <cell r="A1270" t="str">
            <v>SA528817-21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1</v>
          </cell>
          <cell r="I1270">
            <v>0</v>
          </cell>
          <cell r="J1270" t="str">
            <v/>
          </cell>
        </row>
        <row r="1271">
          <cell r="A1271" t="str">
            <v>SA529495-17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8</v>
          </cell>
          <cell r="I1271">
            <v>10.4</v>
          </cell>
          <cell r="J1271" t="str">
            <v/>
          </cell>
        </row>
        <row r="1272">
          <cell r="A1272" t="str">
            <v>SA53855501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5</v>
          </cell>
          <cell r="I1272">
            <v>9.3000000000000007</v>
          </cell>
          <cell r="J1272" t="str">
            <v/>
          </cell>
        </row>
        <row r="1273">
          <cell r="A1273" t="str">
            <v>SA53855502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5</v>
          </cell>
          <cell r="I1273">
            <v>10.3</v>
          </cell>
          <cell r="J1273" t="str">
            <v/>
          </cell>
        </row>
        <row r="1274">
          <cell r="A1274" t="str">
            <v>SA53855503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5</v>
          </cell>
          <cell r="I1274">
            <v>10.3</v>
          </cell>
          <cell r="J1274" t="str">
            <v/>
          </cell>
        </row>
        <row r="1275">
          <cell r="A1275" t="str">
            <v>SC-N7 AC200V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2</v>
          </cell>
          <cell r="I1275">
            <v>415.67</v>
          </cell>
          <cell r="J1275" t="str">
            <v/>
          </cell>
        </row>
        <row r="1276">
          <cell r="A1276" t="str">
            <v>SC-N8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5</v>
          </cell>
          <cell r="I1276">
            <v>966.95699999999999</v>
          </cell>
          <cell r="J1276" t="str">
            <v/>
          </cell>
        </row>
        <row r="1277">
          <cell r="A1277" t="str">
            <v>SC-N8/UL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2</v>
          </cell>
          <cell r="I1277">
            <v>487.56</v>
          </cell>
          <cell r="J1277" t="str">
            <v/>
          </cell>
        </row>
        <row r="1278">
          <cell r="A1278" t="str">
            <v>SI47-0387A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30</v>
          </cell>
          <cell r="I1278">
            <v>41.414999999999999</v>
          </cell>
          <cell r="J1278" t="str">
            <v/>
          </cell>
        </row>
        <row r="1279">
          <cell r="A1279" t="str">
            <v>T16A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8</v>
          </cell>
          <cell r="I1279">
            <v>100.4</v>
          </cell>
          <cell r="J1279" t="str">
            <v/>
          </cell>
        </row>
        <row r="1280">
          <cell r="A1280" t="str">
            <v>TG-21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5</v>
          </cell>
          <cell r="I1280">
            <v>1590.6989999999998</v>
          </cell>
          <cell r="J1280" t="str">
            <v/>
          </cell>
        </row>
        <row r="1281">
          <cell r="A1281" t="str">
            <v>THB1-UHS4556M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12</v>
          </cell>
          <cell r="I1281">
            <v>891.16920000000005</v>
          </cell>
          <cell r="J1281" t="str">
            <v/>
          </cell>
        </row>
        <row r="1282">
          <cell r="A1282" t="str">
            <v>TK80W 120 OHM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6</v>
          </cell>
          <cell r="I1282">
            <v>53.1</v>
          </cell>
          <cell r="J1282" t="str">
            <v/>
          </cell>
        </row>
        <row r="1283">
          <cell r="A1283" t="str">
            <v>TP-E1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205</v>
          </cell>
          <cell r="I1283">
            <v>2606.0625</v>
          </cell>
          <cell r="J1283" t="str">
            <v/>
          </cell>
        </row>
        <row r="1284">
          <cell r="A1284" t="str">
            <v>TP-G1-ELS</v>
          </cell>
          <cell r="B1284">
            <v>232</v>
          </cell>
          <cell r="C1284">
            <v>0</v>
          </cell>
          <cell r="D1284">
            <v>0</v>
          </cell>
          <cell r="E1284">
            <v>232</v>
          </cell>
          <cell r="F1284">
            <v>0</v>
          </cell>
          <cell r="G1284">
            <v>0</v>
          </cell>
          <cell r="H1284">
            <v>-933</v>
          </cell>
          <cell r="I1284">
            <v>0</v>
          </cell>
          <cell r="J1284" t="str">
            <v/>
          </cell>
        </row>
        <row r="1285">
          <cell r="A1285" t="str">
            <v>TP-G1-J1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140</v>
          </cell>
          <cell r="I1285">
            <v>4200</v>
          </cell>
          <cell r="J1285" t="str">
            <v/>
          </cell>
        </row>
        <row r="1286">
          <cell r="A1286" t="str">
            <v>TP-G1-W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10</v>
          </cell>
          <cell r="I1286">
            <v>646.6</v>
          </cell>
          <cell r="J1286" t="str">
            <v/>
          </cell>
        </row>
        <row r="1287">
          <cell r="A1287" t="str">
            <v>TRM-45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10</v>
          </cell>
          <cell r="I1287">
            <v>209.75</v>
          </cell>
          <cell r="J1287" t="str">
            <v/>
          </cell>
        </row>
        <row r="1288">
          <cell r="A1288" t="str">
            <v>TUBO PASTA SILICONA 50GR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2</v>
          </cell>
          <cell r="I1288">
            <v>42.66</v>
          </cell>
          <cell r="J1288" t="str">
            <v/>
          </cell>
        </row>
        <row r="1289">
          <cell r="A1289" t="str">
            <v>UT276D-TP(B98)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18</v>
          </cell>
          <cell r="I1289">
            <v>659.9502</v>
          </cell>
          <cell r="J1289" t="str">
            <v/>
          </cell>
        </row>
        <row r="1290">
          <cell r="A1290" t="str">
            <v>VKP073A-SE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10</v>
          </cell>
          <cell r="I1290">
            <v>0</v>
          </cell>
          <cell r="J1290" t="str">
            <v/>
          </cell>
        </row>
        <row r="1291">
          <cell r="A1291" t="str">
            <v>WSC-D36P03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13</v>
          </cell>
          <cell r="I1291">
            <v>313.56</v>
          </cell>
          <cell r="J1291" t="str">
            <v/>
          </cell>
        </row>
        <row r="1292">
          <cell r="A1292" t="str">
            <v>WSC-M02P05-E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2</v>
          </cell>
          <cell r="I1292">
            <v>0</v>
          </cell>
          <cell r="J1292" t="str">
            <v/>
          </cell>
        </row>
        <row r="1293">
          <cell r="A1293" t="str">
            <v>WSK-M09P-CC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5</v>
          </cell>
          <cell r="I1293">
            <v>209.8</v>
          </cell>
          <cell r="J1293" t="str">
            <v/>
          </cell>
        </row>
        <row r="1294">
          <cell r="A1294" t="str">
            <v>WSK-S05P-E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13</v>
          </cell>
          <cell r="I1294">
            <v>52.838499999999996</v>
          </cell>
          <cell r="J1294" t="str">
            <v/>
          </cell>
        </row>
        <row r="1295">
          <cell r="A1295" t="str">
            <v>FRN0.75G11S-4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2</v>
          </cell>
          <cell r="I1295">
            <v>475.76179999999999</v>
          </cell>
          <cell r="J1295" t="str">
            <v/>
          </cell>
        </row>
        <row r="1296">
          <cell r="A1296" t="str">
            <v>TP-E11SA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4</v>
          </cell>
          <cell r="I1296">
            <v>45.88</v>
          </cell>
          <cell r="J1296" t="str">
            <v/>
          </cell>
        </row>
        <row r="1297">
          <cell r="A1297" t="str">
            <v>TP-G1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3</v>
          </cell>
          <cell r="I1297">
            <v>116.07839999999999</v>
          </cell>
          <cell r="J1297" t="str">
            <v/>
          </cell>
        </row>
        <row r="1298">
          <cell r="A1298" t="str">
            <v>TP-G1-CLS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30</v>
          </cell>
          <cell r="I1298">
            <v>1214.991</v>
          </cell>
          <cell r="J1298" t="str">
            <v/>
          </cell>
        </row>
        <row r="1299">
          <cell r="A1299" t="str">
            <v>TP-G11-H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5</v>
          </cell>
          <cell r="I1299">
            <v>305.38150000000002</v>
          </cell>
          <cell r="J1299" t="str">
            <v/>
          </cell>
        </row>
        <row r="1300">
          <cell r="A1300" t="str">
            <v>TP-G11S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127</v>
          </cell>
          <cell r="I1300">
            <v>5126.9773000000005</v>
          </cell>
          <cell r="J1300" t="str">
            <v/>
          </cell>
        </row>
        <row r="1301">
          <cell r="A1301" t="str">
            <v>TP-G11S-HF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6</v>
          </cell>
          <cell r="I1301">
            <v>211.7826</v>
          </cell>
          <cell r="J1301" t="str">
            <v/>
          </cell>
        </row>
        <row r="1302">
          <cell r="A1302" t="str">
            <v>UT626DG-TP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21</v>
          </cell>
          <cell r="I1302">
            <v>1229.8461</v>
          </cell>
          <cell r="J1302" t="str">
            <v/>
          </cell>
        </row>
        <row r="1303">
          <cell r="A1303" t="str">
            <v>VCR2520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1</v>
          </cell>
          <cell r="I1303">
            <v>10.53</v>
          </cell>
          <cell r="J1303" t="str">
            <v/>
          </cell>
        </row>
        <row r="1304">
          <cell r="A1304" t="str">
            <v>VFC083K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1</v>
          </cell>
          <cell r="I1304">
            <v>0</v>
          </cell>
          <cell r="J1304" t="str">
            <v/>
          </cell>
        </row>
        <row r="1305">
          <cell r="A1305" t="str">
            <v>WSC-M04P02-E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1</v>
          </cell>
          <cell r="I1305">
            <v>0</v>
          </cell>
          <cell r="J1305" t="str">
            <v/>
          </cell>
        </row>
        <row r="1306">
          <cell r="A1306" t="str">
            <v>WSC-P06P02-E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1</v>
          </cell>
          <cell r="I1306">
            <v>0</v>
          </cell>
          <cell r="J1306" t="str">
            <v/>
          </cell>
        </row>
        <row r="1307">
          <cell r="A1307" t="str">
            <v>WSK-M03P-E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8</v>
          </cell>
          <cell r="I1307">
            <v>0</v>
          </cell>
          <cell r="J1307" t="str">
            <v/>
          </cell>
        </row>
        <row r="1308">
          <cell r="A1308" t="str">
            <v>FRN0.4G11S-2JE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3</v>
          </cell>
          <cell r="I1308">
            <v>530.19000000000005</v>
          </cell>
          <cell r="J1308" t="str">
            <v/>
          </cell>
        </row>
        <row r="1309">
          <cell r="A1309" t="str">
            <v>FRN11G11S-4UDP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2</v>
          </cell>
          <cell r="I1309">
            <v>1300</v>
          </cell>
          <cell r="J1309" t="str">
            <v/>
          </cell>
        </row>
        <row r="1310">
          <cell r="A1310" t="str">
            <v>FRN11G11UD-4S1</v>
          </cell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1</v>
          </cell>
          <cell r="I1310">
            <v>692.68</v>
          </cell>
          <cell r="J1310" t="str">
            <v/>
          </cell>
        </row>
        <row r="1311">
          <cell r="A1311" t="str">
            <v>FRN2.2G11S-2HF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1</v>
          </cell>
          <cell r="I1311">
            <v>255.13550000000001</v>
          </cell>
          <cell r="J1311" t="str">
            <v/>
          </cell>
        </row>
        <row r="1312">
          <cell r="A1312" t="str">
            <v>FRN3.7G11S-4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2</v>
          </cell>
          <cell r="I1312">
            <v>245.3466</v>
          </cell>
          <cell r="J1312" t="str">
            <v/>
          </cell>
        </row>
        <row r="1313">
          <cell r="A1313" t="str">
            <v>FRN3.7G11S-4Z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3</v>
          </cell>
          <cell r="I1313">
            <v>0</v>
          </cell>
          <cell r="J1313" t="str">
            <v/>
          </cell>
        </row>
        <row r="1314">
          <cell r="A1314" t="str">
            <v>FRN3.7G1S-4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1</v>
          </cell>
          <cell r="I1314">
            <v>131.88</v>
          </cell>
          <cell r="J1314" t="str">
            <v/>
          </cell>
        </row>
        <row r="1315">
          <cell r="A1315" t="str">
            <v>FRN18.5G11S-4LE1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2</v>
          </cell>
          <cell r="I1315">
            <v>1506.06</v>
          </cell>
          <cell r="J1315" t="str">
            <v/>
          </cell>
        </row>
        <row r="1316">
          <cell r="A1316" t="str">
            <v>FRN22G11S-2LE1</v>
          </cell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2</v>
          </cell>
          <cell r="I1316">
            <v>2246.08</v>
          </cell>
          <cell r="J1316" t="str">
            <v/>
          </cell>
        </row>
        <row r="1317">
          <cell r="A1317" t="str">
            <v>FRN3.7G11S-2LE1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7</v>
          </cell>
          <cell r="I1317">
            <v>1787.0041000000001</v>
          </cell>
          <cell r="J1317" t="str">
            <v/>
          </cell>
        </row>
        <row r="1318">
          <cell r="A1318" t="str">
            <v>FRN3.7G11S-4LE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3</v>
          </cell>
          <cell r="I1318">
            <v>888.46530000000007</v>
          </cell>
          <cell r="J1318" t="str">
            <v/>
          </cell>
        </row>
        <row r="1319">
          <cell r="A1319" t="str">
            <v>FRN3.7G11S-4LE1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13</v>
          </cell>
          <cell r="I1319">
            <v>3594.8679000000002</v>
          </cell>
          <cell r="J1319" t="str">
            <v/>
          </cell>
        </row>
        <row r="1320">
          <cell r="A1320" t="str">
            <v>FRN5.5G11S-4LE1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1</v>
          </cell>
          <cell r="I1320">
            <v>291.43970000000002</v>
          </cell>
          <cell r="J1320" t="str">
            <v/>
          </cell>
        </row>
        <row r="1321">
          <cell r="A1321" t="str">
            <v>FRN7.5G11S-2LE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1</v>
          </cell>
          <cell r="I1321">
            <v>421.8784</v>
          </cell>
          <cell r="J1321" t="str">
            <v/>
          </cell>
        </row>
        <row r="1322">
          <cell r="A1322" t="str">
            <v>FRN7.5G11S-4</v>
          </cell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3</v>
          </cell>
          <cell r="I1322">
            <v>1100.1573000000001</v>
          </cell>
          <cell r="J1322" t="str">
            <v/>
          </cell>
        </row>
        <row r="1323">
          <cell r="A1323" t="str">
            <v>FRN7.5G11S-4HF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1</v>
          </cell>
          <cell r="I1323">
            <v>479.61</v>
          </cell>
          <cell r="J1323" t="str">
            <v/>
          </cell>
        </row>
        <row r="1324">
          <cell r="A1324" t="str">
            <v>FRN7.5G11S-4LE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2</v>
          </cell>
          <cell r="I1324">
            <v>903.09</v>
          </cell>
          <cell r="J1324" t="str">
            <v/>
          </cell>
        </row>
        <row r="1325">
          <cell r="A1325" t="str">
            <v>FRN7.5G11S-4TD1</v>
          </cell>
          <cell r="B1325">
            <v>0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3</v>
          </cell>
          <cell r="I1325">
            <v>1034.58</v>
          </cell>
          <cell r="J1325" t="str">
            <v/>
          </cell>
        </row>
        <row r="1326">
          <cell r="A1326" t="str">
            <v>FRN7.5G11UD-4Z</v>
          </cell>
          <cell r="B1326">
            <v>0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1</v>
          </cell>
          <cell r="I1326">
            <v>250.53309999999999</v>
          </cell>
          <cell r="J1326" t="str">
            <v/>
          </cell>
        </row>
        <row r="1327">
          <cell r="A1327" t="str">
            <v>FRN7.5G11W-4EN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1</v>
          </cell>
          <cell r="I1327">
            <v>622.17999999999995</v>
          </cell>
          <cell r="J1327" t="str">
            <v/>
          </cell>
        </row>
        <row r="1328">
          <cell r="A1328" t="str">
            <v>FRN1.5G9S-4EN</v>
          </cell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1</v>
          </cell>
          <cell r="I1328">
            <v>230.6688</v>
          </cell>
          <cell r="J1328" t="str">
            <v/>
          </cell>
        </row>
        <row r="1329">
          <cell r="A1329" t="str">
            <v>FRN5.5G9S-4EN</v>
          </cell>
          <cell r="B1329">
            <v>0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1</v>
          </cell>
          <cell r="I1329">
            <v>478.21940000000001</v>
          </cell>
          <cell r="J1329" t="str">
            <v/>
          </cell>
        </row>
        <row r="1330">
          <cell r="A1330" t="str">
            <v>FRN7.5G9S-4EN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1</v>
          </cell>
          <cell r="I1330">
            <v>360.69029999999998</v>
          </cell>
          <cell r="J1330" t="str">
            <v/>
          </cell>
        </row>
        <row r="1331">
          <cell r="A1331" t="str">
            <v>017509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1</v>
          </cell>
          <cell r="I1331">
            <v>80</v>
          </cell>
          <cell r="J1331" t="str">
            <v/>
          </cell>
        </row>
        <row r="1332">
          <cell r="A1332" t="str">
            <v>OPC-G11S-PDP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34</v>
          </cell>
          <cell r="I1332">
            <v>6018</v>
          </cell>
          <cell r="J1332" t="str">
            <v/>
          </cell>
        </row>
        <row r="1333">
          <cell r="A1333" t="str">
            <v>FRN11LM1S-4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2</v>
          </cell>
          <cell r="I1333">
            <v>976.35659999999996</v>
          </cell>
          <cell r="J1333" t="str">
            <v/>
          </cell>
        </row>
        <row r="1334">
          <cell r="A1334" t="str">
            <v>FRN15LM1S-4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1</v>
          </cell>
          <cell r="I1334">
            <v>690.3</v>
          </cell>
          <cell r="J1334" t="str">
            <v/>
          </cell>
        </row>
        <row r="1335">
          <cell r="A1335" t="str">
            <v>FRN18.5LM1S-4C</v>
          </cell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2</v>
          </cell>
          <cell r="I1335">
            <v>1489.8779999999999</v>
          </cell>
          <cell r="J1335" t="str">
            <v/>
          </cell>
        </row>
        <row r="1336">
          <cell r="A1336" t="str">
            <v>FRN22LM1S-4C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2</v>
          </cell>
          <cell r="I1336">
            <v>1604.7428</v>
          </cell>
          <cell r="J1336" t="str">
            <v/>
          </cell>
        </row>
        <row r="1337">
          <cell r="A1337" t="str">
            <v>FRN7.5G11S-4SL2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 t="str">
            <v/>
          </cell>
        </row>
        <row r="1338">
          <cell r="A1338" t="str">
            <v>FRN0.4G9S-4EN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2</v>
          </cell>
          <cell r="I1338">
            <v>305.03500000000003</v>
          </cell>
          <cell r="J1338" t="str">
            <v/>
          </cell>
        </row>
        <row r="1339">
          <cell r="A1339" t="str">
            <v>018410</v>
          </cell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1</v>
          </cell>
          <cell r="I1339">
            <v>560</v>
          </cell>
          <cell r="J1339" t="str">
            <v/>
          </cell>
        </row>
        <row r="1340">
          <cell r="A1340" t="str">
            <v>OPC-G11S-COP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15</v>
          </cell>
          <cell r="I1340">
            <v>3267.7305000000001</v>
          </cell>
          <cell r="J1340" t="str">
            <v/>
          </cell>
        </row>
        <row r="1341">
          <cell r="A1341" t="str">
            <v>OPC-G11S-DEV</v>
          </cell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59</v>
          </cell>
          <cell r="I1341">
            <v>9215.0978999999988</v>
          </cell>
          <cell r="J1341" t="str">
            <v/>
          </cell>
        </row>
        <row r="1342">
          <cell r="A1342" t="str">
            <v>OPC-G11S-IBS</v>
          </cell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4</v>
          </cell>
          <cell r="I1342">
            <v>1071.0704000000001</v>
          </cell>
          <cell r="J1342" t="str">
            <v/>
          </cell>
        </row>
        <row r="1343">
          <cell r="A1343" t="str">
            <v>FRN11LM1S-4C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1</v>
          </cell>
          <cell r="I1343">
            <v>526.08690000000001</v>
          </cell>
          <cell r="J1343" t="str">
            <v/>
          </cell>
        </row>
        <row r="1344">
          <cell r="A1344" t="str">
            <v>FRN15LM1S-4C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2</v>
          </cell>
          <cell r="I1344">
            <v>1320.4051999999999</v>
          </cell>
          <cell r="J1344" t="str">
            <v/>
          </cell>
        </row>
        <row r="1345">
          <cell r="A1345" t="str">
            <v>FRN5.5LM1S-4C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5</v>
          </cell>
          <cell r="I1345">
            <v>1640.8564999999999</v>
          </cell>
          <cell r="J1345" t="str">
            <v/>
          </cell>
        </row>
        <row r="1346">
          <cell r="A1346" t="str">
            <v>FRN0.4C1S-7E COLD-PLATE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2</v>
          </cell>
          <cell r="I1346">
            <v>0</v>
          </cell>
          <cell r="J1346" t="str">
            <v/>
          </cell>
        </row>
        <row r="1347">
          <cell r="A1347" t="str">
            <v>FRN0.75C1S-4J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1</v>
          </cell>
          <cell r="I1347">
            <v>0</v>
          </cell>
          <cell r="J1347" t="str">
            <v/>
          </cell>
        </row>
        <row r="1348">
          <cell r="A1348" t="str">
            <v>FRN0.75C1S-7WM</v>
          </cell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109</v>
          </cell>
          <cell r="I1348">
            <v>9064.44</v>
          </cell>
          <cell r="J1348" t="str">
            <v/>
          </cell>
        </row>
        <row r="1349">
          <cell r="A1349" t="str">
            <v>FRN1.5C1S-7J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1</v>
          </cell>
          <cell r="I1349">
            <v>0</v>
          </cell>
          <cell r="J1349" t="str">
            <v/>
          </cell>
        </row>
        <row r="1350">
          <cell r="A1350" t="str">
            <v>FRN1.5C1S-7WM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50</v>
          </cell>
          <cell r="I1350">
            <v>5117</v>
          </cell>
          <cell r="J1350" t="str">
            <v/>
          </cell>
        </row>
        <row r="1351">
          <cell r="A1351" t="str">
            <v>FRN2.2C1S-4J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1</v>
          </cell>
          <cell r="I1351">
            <v>0</v>
          </cell>
          <cell r="J1351" t="str">
            <v/>
          </cell>
        </row>
        <row r="1352">
          <cell r="A1352" t="str">
            <v>FRN7.5LM1S-4EZ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2</v>
          </cell>
          <cell r="I1352">
            <v>814.8</v>
          </cell>
          <cell r="J1352" t="str">
            <v/>
          </cell>
        </row>
        <row r="1353">
          <cell r="A1353" t="str">
            <v>OPC-G1-COP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49</v>
          </cell>
          <cell r="I1353">
            <v>2056.0792000000001</v>
          </cell>
          <cell r="J1353" t="str">
            <v/>
          </cell>
        </row>
        <row r="1354">
          <cell r="A1354" t="str">
            <v>FRN0.4C1S-7J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1</v>
          </cell>
          <cell r="I1354">
            <v>0</v>
          </cell>
          <cell r="J1354" t="str">
            <v/>
          </cell>
        </row>
        <row r="1355">
          <cell r="A1355" t="str">
            <v>FRN0.75C1S-7E-Z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2</v>
          </cell>
          <cell r="I1355">
            <v>80</v>
          </cell>
          <cell r="J1355" t="str">
            <v/>
          </cell>
        </row>
        <row r="1356">
          <cell r="A1356" t="str">
            <v>FRN0.75C1S-7J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1</v>
          </cell>
          <cell r="I1356">
            <v>0</v>
          </cell>
          <cell r="J1356" t="str">
            <v/>
          </cell>
        </row>
        <row r="1357">
          <cell r="A1357" t="str">
            <v>FRN1.5C1S-4J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1</v>
          </cell>
          <cell r="I1357">
            <v>0</v>
          </cell>
          <cell r="J1357" t="str">
            <v/>
          </cell>
        </row>
        <row r="1358">
          <cell r="A1358" t="str">
            <v>FRN3.7C1S-4J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1</v>
          </cell>
          <cell r="I1358">
            <v>0</v>
          </cell>
          <cell r="J1358" t="str">
            <v/>
          </cell>
        </row>
        <row r="1359">
          <cell r="A1359" t="str">
            <v>FRN0.1E1S-7J</v>
          </cell>
          <cell r="B1359">
            <v>0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6</v>
          </cell>
          <cell r="I1359">
            <v>0</v>
          </cell>
          <cell r="J1359" t="str">
            <v/>
          </cell>
        </row>
        <row r="1360">
          <cell r="A1360" t="str">
            <v>FRN0.4E1S-7J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3</v>
          </cell>
          <cell r="I1360">
            <v>277.2</v>
          </cell>
          <cell r="J1360" t="str">
            <v/>
          </cell>
        </row>
        <row r="1361">
          <cell r="A1361" t="str">
            <v>FRN0.75E1S-4Z (ROM E1S10416)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1</v>
          </cell>
          <cell r="I1361">
            <v>126.81</v>
          </cell>
          <cell r="J1361" t="str">
            <v/>
          </cell>
        </row>
        <row r="1362">
          <cell r="A1362" t="str">
            <v>FRN0.75E1S-7J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1</v>
          </cell>
          <cell r="I1362">
            <v>98.5</v>
          </cell>
          <cell r="J1362" t="str">
            <v/>
          </cell>
        </row>
        <row r="1363">
          <cell r="A1363" t="str">
            <v>FRN1.5E1E-4PD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80</v>
          </cell>
          <cell r="I1363">
            <v>14223.2</v>
          </cell>
          <cell r="J1363" t="str">
            <v/>
          </cell>
        </row>
        <row r="1364">
          <cell r="A1364" t="str">
            <v>FRN4.0E1E-2LM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 t="str">
            <v/>
          </cell>
        </row>
        <row r="1365">
          <cell r="A1365" t="str">
            <v>FRN0.75E1S-7PM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 t="str">
            <v/>
          </cell>
        </row>
        <row r="1366">
          <cell r="A1366" t="str">
            <v>FRN0.75E1S-7Z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1</v>
          </cell>
          <cell r="I1366">
            <v>95.76</v>
          </cell>
          <cell r="J1366" t="str">
            <v/>
          </cell>
        </row>
        <row r="1367">
          <cell r="A1367" t="str">
            <v>FRN1.5E1S-4J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 t="str">
            <v/>
          </cell>
        </row>
        <row r="1368">
          <cell r="A1368" t="str">
            <v>FRN1.5E1S-4Z (ROM E1S10416)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1</v>
          </cell>
          <cell r="I1368">
            <v>151.38</v>
          </cell>
          <cell r="J1368" t="str">
            <v/>
          </cell>
        </row>
        <row r="1369">
          <cell r="A1369" t="str">
            <v>FRN11E1S-4C</v>
          </cell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15</v>
          </cell>
          <cell r="I1369">
            <v>6913.3094999999994</v>
          </cell>
          <cell r="J1369" t="str">
            <v/>
          </cell>
        </row>
        <row r="1370">
          <cell r="A1370" t="str">
            <v>FRN15E1S-4J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1</v>
          </cell>
          <cell r="I1370">
            <v>0</v>
          </cell>
          <cell r="J1370" t="str">
            <v/>
          </cell>
        </row>
        <row r="1371">
          <cell r="A1371" t="str">
            <v>FRN2.2E1S-4HL</v>
          </cell>
          <cell r="B1371">
            <v>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2</v>
          </cell>
          <cell r="I1371">
            <v>446</v>
          </cell>
          <cell r="J1371" t="str">
            <v/>
          </cell>
        </row>
        <row r="1372">
          <cell r="A1372" t="str">
            <v>FRN2.2E1S-4Z</v>
          </cell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1</v>
          </cell>
          <cell r="I1372">
            <v>202.9</v>
          </cell>
          <cell r="J1372" t="str">
            <v/>
          </cell>
        </row>
        <row r="1373">
          <cell r="A1373" t="str">
            <v>FRN4.0E1S-4E-Z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1</v>
          </cell>
          <cell r="I1373">
            <v>254.1</v>
          </cell>
          <cell r="J1373" t="str">
            <v/>
          </cell>
        </row>
        <row r="1374">
          <cell r="A1374" t="str">
            <v>FRN4.0E1S-4HL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2</v>
          </cell>
          <cell r="I1374">
            <v>550</v>
          </cell>
          <cell r="J1374" t="str">
            <v/>
          </cell>
        </row>
        <row r="1375">
          <cell r="A1375" t="str">
            <v>FRN4.0E1S-4Z (ROM E1S10416)</v>
          </cell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1</v>
          </cell>
          <cell r="I1375">
            <v>228.6</v>
          </cell>
          <cell r="J1375" t="str">
            <v/>
          </cell>
        </row>
        <row r="1376">
          <cell r="A1376" t="str">
            <v>FRN7.5E1S-4HL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2</v>
          </cell>
          <cell r="I1376">
            <v>700</v>
          </cell>
          <cell r="J1376" t="str">
            <v/>
          </cell>
        </row>
        <row r="1377">
          <cell r="A1377" t="str">
            <v>FRN7.5E1S-4HLE</v>
          </cell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3</v>
          </cell>
          <cell r="I1377">
            <v>1050</v>
          </cell>
          <cell r="J1377" t="str">
            <v/>
          </cell>
        </row>
        <row r="1378">
          <cell r="A1378" t="str">
            <v>FRN7.5E1S-4J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2</v>
          </cell>
          <cell r="I1378">
            <v>663</v>
          </cell>
          <cell r="J1378" t="str">
            <v/>
          </cell>
        </row>
        <row r="1379">
          <cell r="A1379" t="str">
            <v>BRLE-15/4500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18</v>
          </cell>
          <cell r="I1379">
            <v>1254.5999999999999</v>
          </cell>
          <cell r="J1379" t="str">
            <v/>
          </cell>
        </row>
        <row r="1380">
          <cell r="A1380" t="str">
            <v>BRLE-150/3600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2</v>
          </cell>
          <cell r="I1380">
            <v>139.4</v>
          </cell>
          <cell r="J1380" t="str">
            <v/>
          </cell>
        </row>
        <row r="1381">
          <cell r="A1381" t="str">
            <v>BRLE-27/1800</v>
          </cell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12</v>
          </cell>
          <cell r="I1381">
            <v>578.88</v>
          </cell>
          <cell r="J1381" t="str">
            <v/>
          </cell>
        </row>
        <row r="1382">
          <cell r="A1382" t="str">
            <v>BRLE-40/3000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19</v>
          </cell>
          <cell r="I1382">
            <v>1350.71</v>
          </cell>
          <cell r="J1382" t="str">
            <v/>
          </cell>
        </row>
        <row r="1383">
          <cell r="A1383" t="str">
            <v>BRLE-60/1000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6</v>
          </cell>
          <cell r="I1383">
            <v>192.9</v>
          </cell>
          <cell r="J1383" t="str">
            <v/>
          </cell>
        </row>
        <row r="1384">
          <cell r="A1384" t="str">
            <v>BRLE-80/600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38</v>
          </cell>
          <cell r="I1384">
            <v>1034.74</v>
          </cell>
          <cell r="J1384" t="str">
            <v/>
          </cell>
        </row>
        <row r="1385">
          <cell r="A1385" t="str">
            <v>CNW811/36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1</v>
          </cell>
          <cell r="I1385">
            <v>55.91</v>
          </cell>
          <cell r="J1385" t="str">
            <v/>
          </cell>
        </row>
        <row r="1386">
          <cell r="A1386" t="str">
            <v>CNW957.21/110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1</v>
          </cell>
          <cell r="I1386">
            <v>1191.8399999999999</v>
          </cell>
          <cell r="J1386" t="str">
            <v/>
          </cell>
        </row>
        <row r="1387">
          <cell r="A1387" t="str">
            <v>CNW957.21/209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1</v>
          </cell>
          <cell r="I1387">
            <v>1518.88</v>
          </cell>
          <cell r="J1387" t="str">
            <v/>
          </cell>
        </row>
        <row r="1388">
          <cell r="A1388" t="str">
            <v>EFL-0.4G9-4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71</v>
          </cell>
          <cell r="I1388">
            <v>2176.8173999999999</v>
          </cell>
          <cell r="J1388" t="str">
            <v/>
          </cell>
        </row>
        <row r="1389">
          <cell r="A1389" t="str">
            <v>EFL-0.75C11-7</v>
          </cell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89</v>
          </cell>
          <cell r="I1389">
            <v>2137.0857999999998</v>
          </cell>
          <cell r="J1389" t="str">
            <v/>
          </cell>
        </row>
        <row r="1390">
          <cell r="A1390" t="str">
            <v>EFL-0.75C9-7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206</v>
          </cell>
          <cell r="I1390">
            <v>2258.9548</v>
          </cell>
          <cell r="J1390" t="str">
            <v/>
          </cell>
        </row>
        <row r="1391">
          <cell r="A1391" t="str">
            <v>EFL-1.5C11-7</v>
          </cell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4</v>
          </cell>
          <cell r="I1391">
            <v>55.442</v>
          </cell>
          <cell r="J1391" t="str">
            <v/>
          </cell>
        </row>
        <row r="1392">
          <cell r="A1392" t="str">
            <v>EFL-1.5C9-7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1</v>
          </cell>
          <cell r="I1392">
            <v>19.2</v>
          </cell>
          <cell r="J1392" t="str">
            <v/>
          </cell>
        </row>
        <row r="1393">
          <cell r="A1393" t="str">
            <v>EFL-1.5G9-4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10</v>
          </cell>
          <cell r="I1393">
            <v>391.7</v>
          </cell>
          <cell r="J1393" t="str">
            <v/>
          </cell>
        </row>
        <row r="1394">
          <cell r="A1394" t="str">
            <v>BHF5B0416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1</v>
          </cell>
          <cell r="I1394">
            <v>10</v>
          </cell>
          <cell r="J1394" t="str">
            <v/>
          </cell>
        </row>
        <row r="1395">
          <cell r="A1395" t="str">
            <v>BRLE-130/600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83</v>
          </cell>
          <cell r="I1395">
            <v>2260.09</v>
          </cell>
          <cell r="J1395" t="str">
            <v/>
          </cell>
        </row>
        <row r="1396">
          <cell r="A1396" t="str">
            <v>BRLE-27/3000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17</v>
          </cell>
          <cell r="I1396">
            <v>1235.9000000000001</v>
          </cell>
          <cell r="J1396" t="str">
            <v/>
          </cell>
        </row>
        <row r="1397">
          <cell r="A1397" t="str">
            <v>BRLE-40/1500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9</v>
          </cell>
          <cell r="I1397">
            <v>425.77290000000005</v>
          </cell>
          <cell r="J1397" t="str">
            <v/>
          </cell>
        </row>
        <row r="1398">
          <cell r="A1398" t="str">
            <v>BRLE-40/200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1</v>
          </cell>
          <cell r="I1398">
            <v>14.278600000000001</v>
          </cell>
          <cell r="J1398" t="str">
            <v/>
          </cell>
        </row>
        <row r="1399">
          <cell r="A1399" t="str">
            <v>BWD500072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36</v>
          </cell>
          <cell r="I1399">
            <v>822.96</v>
          </cell>
          <cell r="J1399" t="str">
            <v/>
          </cell>
        </row>
        <row r="1400">
          <cell r="A1400" t="str">
            <v>BWD500160TS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1</v>
          </cell>
          <cell r="I1400">
            <v>26.49</v>
          </cell>
          <cell r="J1400" t="str">
            <v/>
          </cell>
        </row>
        <row r="1401">
          <cell r="A1401" t="str">
            <v>CAB WSC-D26P03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5</v>
          </cell>
          <cell r="I1401">
            <v>154.94999999999999</v>
          </cell>
          <cell r="J1401" t="str">
            <v/>
          </cell>
        </row>
        <row r="1402">
          <cell r="A1402" t="str">
            <v>EFL-0.2C11-7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28</v>
          </cell>
          <cell r="I1402">
            <v>293.56039999999996</v>
          </cell>
          <cell r="J1402" t="str">
            <v/>
          </cell>
        </row>
        <row r="1403">
          <cell r="A1403" t="str">
            <v>EFL-0.2C9-7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248</v>
          </cell>
          <cell r="I1403">
            <v>3106.82</v>
          </cell>
          <cell r="J1403" t="str">
            <v/>
          </cell>
        </row>
        <row r="1404">
          <cell r="A1404" t="str">
            <v>EFL-0.2E9-7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21</v>
          </cell>
          <cell r="I1404">
            <v>216.3</v>
          </cell>
          <cell r="J1404" t="str">
            <v/>
          </cell>
        </row>
        <row r="1405">
          <cell r="A1405" t="str">
            <v>EFL-0.75E9-7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3</v>
          </cell>
          <cell r="I1405">
            <v>70.80510000000001</v>
          </cell>
          <cell r="J1405" t="str">
            <v/>
          </cell>
        </row>
        <row r="1406">
          <cell r="A1406" t="str">
            <v>EFL-0.75G11-4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86</v>
          </cell>
          <cell r="I1406">
            <v>2131.6475999999998</v>
          </cell>
          <cell r="J1406" t="str">
            <v/>
          </cell>
        </row>
        <row r="1407">
          <cell r="A1407" t="str">
            <v>EFL-0.75G11S-4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1</v>
          </cell>
          <cell r="I1407">
            <v>24.7</v>
          </cell>
          <cell r="J1407" t="str">
            <v/>
          </cell>
        </row>
        <row r="1408">
          <cell r="A1408" t="str">
            <v>EFL-15G11-4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42</v>
          </cell>
          <cell r="I1408">
            <v>1965.6042</v>
          </cell>
          <cell r="J1408" t="str">
            <v/>
          </cell>
        </row>
        <row r="1409">
          <cell r="A1409" t="str">
            <v>EFL-15G9-4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5</v>
          </cell>
          <cell r="I1409">
            <v>307.7</v>
          </cell>
          <cell r="J1409" t="str">
            <v/>
          </cell>
        </row>
        <row r="1410">
          <cell r="A1410" t="str">
            <v>EFL-15SP-2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2</v>
          </cell>
          <cell r="I1410">
            <v>330.02499999999998</v>
          </cell>
          <cell r="J1410" t="str">
            <v/>
          </cell>
        </row>
        <row r="1411">
          <cell r="A1411" t="str">
            <v>EFL-2.2E11-4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79</v>
          </cell>
          <cell r="I1411">
            <v>2661.1702999999998</v>
          </cell>
          <cell r="J1411" t="str">
            <v/>
          </cell>
        </row>
        <row r="1412">
          <cell r="A1412" t="str">
            <v>EFL-2.2E11-7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157</v>
          </cell>
          <cell r="I1412">
            <v>4667.4372999999996</v>
          </cell>
          <cell r="J1412" t="str">
            <v/>
          </cell>
        </row>
        <row r="1413">
          <cell r="A1413" t="str">
            <v>EFL-2.2E11-7LL</v>
          </cell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1</v>
          </cell>
          <cell r="I1413">
            <v>21.5</v>
          </cell>
          <cell r="J1413" t="str">
            <v/>
          </cell>
        </row>
        <row r="1414">
          <cell r="A1414" t="str">
            <v>EFL-4.0E11-4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58</v>
          </cell>
          <cell r="I1414">
            <v>1980.9146000000001</v>
          </cell>
          <cell r="J1414" t="str">
            <v/>
          </cell>
        </row>
        <row r="1415">
          <cell r="A1415" t="str">
            <v>EFL-4.0G11-4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4</v>
          </cell>
          <cell r="I1415">
            <v>106</v>
          </cell>
          <cell r="J1415" t="str">
            <v/>
          </cell>
        </row>
        <row r="1416">
          <cell r="A1416" t="str">
            <v>EFL-4.0G9-4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11</v>
          </cell>
          <cell r="I1416">
            <v>460.35</v>
          </cell>
          <cell r="J1416" t="str">
            <v/>
          </cell>
        </row>
        <row r="1417">
          <cell r="A1417" t="str">
            <v>ES-CV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175</v>
          </cell>
          <cell r="I1417">
            <v>679.07</v>
          </cell>
          <cell r="J1417" t="str">
            <v/>
          </cell>
        </row>
        <row r="1418">
          <cell r="A1418" t="str">
            <v>FSQ3132804-28</v>
          </cell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1</v>
          </cell>
          <cell r="I1418">
            <v>607.41999999999996</v>
          </cell>
          <cell r="J1418" t="str">
            <v/>
          </cell>
        </row>
        <row r="1419">
          <cell r="A1419" t="str">
            <v>GWH 240-40X20 160OHM/100W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110</v>
          </cell>
          <cell r="I1419">
            <v>1375</v>
          </cell>
          <cell r="J1419" t="str">
            <v/>
          </cell>
        </row>
        <row r="1420">
          <cell r="A1420" t="str">
            <v>RF3044-F1S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1</v>
          </cell>
          <cell r="I1420">
            <v>55</v>
          </cell>
          <cell r="J1420" t="str">
            <v/>
          </cell>
        </row>
        <row r="1421">
          <cell r="A1421" t="str">
            <v>RF3100-F11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16</v>
          </cell>
          <cell r="I1421">
            <v>2290.56</v>
          </cell>
          <cell r="J1421" t="str">
            <v/>
          </cell>
        </row>
        <row r="1422">
          <cell r="A1422" t="str">
            <v>RF3180-F11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9</v>
          </cell>
          <cell r="I1422">
            <v>1381.5693000000001</v>
          </cell>
          <cell r="J1422" t="str">
            <v/>
          </cell>
        </row>
        <row r="1423">
          <cell r="A1423" t="str">
            <v>RFE-0.75X2-7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28</v>
          </cell>
          <cell r="I1423">
            <v>866.12959999999998</v>
          </cell>
          <cell r="J1423" t="str">
            <v/>
          </cell>
        </row>
        <row r="1424">
          <cell r="A1424" t="str">
            <v>RFH 400 100R J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123</v>
          </cell>
          <cell r="I1424">
            <v>1906.5</v>
          </cell>
          <cell r="J1424" t="str">
            <v/>
          </cell>
        </row>
        <row r="1425">
          <cell r="A1425" t="str">
            <v>RFH 400 130R J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43</v>
          </cell>
          <cell r="I1425">
            <v>666.5</v>
          </cell>
          <cell r="J1425" t="str">
            <v/>
          </cell>
        </row>
        <row r="1426">
          <cell r="A1426" t="str">
            <v>RS3550-IDF MK2</v>
          </cell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1</v>
          </cell>
          <cell r="I1426">
            <v>981.68060000000003</v>
          </cell>
          <cell r="J1426" t="str">
            <v/>
          </cell>
        </row>
        <row r="1427">
          <cell r="A1427" t="str">
            <v>LMIS-PLG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100</v>
          </cell>
          <cell r="I1427">
            <v>255</v>
          </cell>
          <cell r="J1427" t="str">
            <v/>
          </cell>
        </row>
        <row r="1428">
          <cell r="A1428" t="str">
            <v>OPC-G1-AIO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73</v>
          </cell>
          <cell r="I1428">
            <v>3255.07</v>
          </cell>
          <cell r="J1428" t="str">
            <v/>
          </cell>
        </row>
        <row r="1429">
          <cell r="A1429" t="str">
            <v>OPC-G1-PDP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84</v>
          </cell>
          <cell r="I1429">
            <v>8133.2411999999995</v>
          </cell>
          <cell r="J1429" t="str">
            <v/>
          </cell>
        </row>
        <row r="1430">
          <cell r="A1430" t="str">
            <v>OPC-G1-PG</v>
          </cell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105</v>
          </cell>
          <cell r="I1430">
            <v>4193.9309999999996</v>
          </cell>
          <cell r="J1430" t="str">
            <v/>
          </cell>
        </row>
        <row r="1431">
          <cell r="A1431" t="str">
            <v>OPC-G1-PG2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72</v>
          </cell>
          <cell r="I1431">
            <v>3088.5624000000003</v>
          </cell>
          <cell r="J1431" t="str">
            <v/>
          </cell>
        </row>
        <row r="1432">
          <cell r="A1432" t="str">
            <v>E1-CAS-7.5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 t="str">
            <v/>
          </cell>
        </row>
        <row r="1433">
          <cell r="A1433" t="str">
            <v>HF479442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2</v>
          </cell>
          <cell r="I1433">
            <v>32.386600000000001</v>
          </cell>
          <cell r="J1433" t="str">
            <v/>
          </cell>
        </row>
        <row r="1434">
          <cell r="A1434" t="str">
            <v>LM1S-CPCB-4-11-E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5</v>
          </cell>
          <cell r="I1434">
            <v>471.55</v>
          </cell>
          <cell r="J1434" t="str">
            <v/>
          </cell>
        </row>
        <row r="1435">
          <cell r="A1435" t="str">
            <v>EFL-2.2E9-7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263</v>
          </cell>
          <cell r="I1435">
            <v>3635.9486999999999</v>
          </cell>
          <cell r="J1435" t="str">
            <v/>
          </cell>
        </row>
        <row r="1436">
          <cell r="A1436" t="str">
            <v>EFL-22G11-4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30</v>
          </cell>
          <cell r="I1436">
            <v>1867.896</v>
          </cell>
          <cell r="J1436" t="str">
            <v/>
          </cell>
        </row>
        <row r="1437">
          <cell r="A1437" t="str">
            <v>EFL-3.7SP-2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1</v>
          </cell>
          <cell r="I1437">
            <v>0</v>
          </cell>
          <cell r="J1437" t="str">
            <v/>
          </cell>
        </row>
        <row r="1438">
          <cell r="A1438" t="str">
            <v>EFL-7.5E11-4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2</v>
          </cell>
          <cell r="I1438">
            <v>95.219399999999993</v>
          </cell>
          <cell r="J1438" t="str">
            <v/>
          </cell>
        </row>
        <row r="1439">
          <cell r="A1439" t="str">
            <v>EFL-7.5G11-4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4</v>
          </cell>
          <cell r="I1439">
            <v>144.80000000000001</v>
          </cell>
          <cell r="J1439" t="str">
            <v/>
          </cell>
        </row>
        <row r="1440">
          <cell r="A1440" t="str">
            <v>EFL-7.5G9-4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1</v>
          </cell>
          <cell r="I1440">
            <v>46.542700000000004</v>
          </cell>
          <cell r="J1440" t="str">
            <v/>
          </cell>
        </row>
        <row r="1441">
          <cell r="A1441" t="str">
            <v>GWH 240-40X20 4OHM/100W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90</v>
          </cell>
          <cell r="I1441">
            <v>1134</v>
          </cell>
          <cell r="J1441" t="str">
            <v/>
          </cell>
        </row>
        <row r="1442">
          <cell r="A1442" t="str">
            <v>RF3018-F1S</v>
          </cell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1</v>
          </cell>
          <cell r="I1442">
            <v>26</v>
          </cell>
          <cell r="J1442" t="str">
            <v/>
          </cell>
        </row>
        <row r="1443">
          <cell r="A1443" t="str">
            <v>RF3024-F1S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1</v>
          </cell>
          <cell r="I1443">
            <v>35</v>
          </cell>
          <cell r="J1443" t="str">
            <v/>
          </cell>
        </row>
        <row r="1444">
          <cell r="A1444" t="str">
            <v>RF3280-F11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16</v>
          </cell>
          <cell r="I1444">
            <v>4253.92</v>
          </cell>
          <cell r="J1444" t="str">
            <v/>
          </cell>
        </row>
        <row r="1445">
          <cell r="A1445" t="str">
            <v>RF3400-F11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3</v>
          </cell>
          <cell r="I1445">
            <v>1288.47</v>
          </cell>
          <cell r="J1445" t="str">
            <v/>
          </cell>
        </row>
        <row r="1446">
          <cell r="A1446" t="str">
            <v>RF3880-F11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7</v>
          </cell>
          <cell r="I1446">
            <v>3532.2336</v>
          </cell>
          <cell r="J1446" t="str">
            <v/>
          </cell>
        </row>
        <row r="1447">
          <cell r="A1447" t="str">
            <v>RFMTX 400 47R J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 t="str">
            <v/>
          </cell>
        </row>
        <row r="1448">
          <cell r="A1448" t="str">
            <v>RS3020-IDF MK2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1</v>
          </cell>
          <cell r="I1448">
            <v>86.919600000000003</v>
          </cell>
          <cell r="J1448" t="str">
            <v/>
          </cell>
        </row>
        <row r="1449">
          <cell r="A1449" t="str">
            <v>RS3150-IDF MK2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3</v>
          </cell>
          <cell r="I1449">
            <v>0</v>
          </cell>
          <cell r="J1449" t="str">
            <v/>
          </cell>
        </row>
        <row r="1450">
          <cell r="A1450" t="str">
            <v>OPC-G1-DEV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90</v>
          </cell>
          <cell r="I1450">
            <v>6345</v>
          </cell>
          <cell r="J1450" t="str">
            <v/>
          </cell>
        </row>
        <row r="1451">
          <cell r="A1451" t="str">
            <v>OPC-G1-DI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81</v>
          </cell>
          <cell r="I1451">
            <v>2997</v>
          </cell>
          <cell r="J1451" t="str">
            <v/>
          </cell>
        </row>
        <row r="1452">
          <cell r="A1452" t="str">
            <v>OPC-G1-DO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84</v>
          </cell>
          <cell r="I1452">
            <v>3108</v>
          </cell>
          <cell r="J1452" t="str">
            <v/>
          </cell>
        </row>
        <row r="1453">
          <cell r="A1453" t="str">
            <v>OPC-G1-RY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27</v>
          </cell>
          <cell r="I1453">
            <v>2079</v>
          </cell>
          <cell r="J1453" t="str">
            <v/>
          </cell>
        </row>
        <row r="1454">
          <cell r="A1454" t="str">
            <v>P40G1-22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2</v>
          </cell>
          <cell r="I1454">
            <v>55.8</v>
          </cell>
          <cell r="J1454" t="str">
            <v/>
          </cell>
        </row>
        <row r="1455">
          <cell r="A1455" t="str">
            <v>DEMO CASE FOR MEGA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4</v>
          </cell>
          <cell r="I1455">
            <v>0</v>
          </cell>
          <cell r="J1455" t="str">
            <v/>
          </cell>
        </row>
        <row r="1456">
          <cell r="A1456" t="str">
            <v>LM1S-FAN4-30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4</v>
          </cell>
          <cell r="I1456">
            <v>68.599999999999994</v>
          </cell>
          <cell r="J1456" t="str">
            <v/>
          </cell>
        </row>
        <row r="1457">
          <cell r="A1457" t="str">
            <v>2MBI450U4E-120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18</v>
          </cell>
          <cell r="I1457">
            <v>2311.7399999999998</v>
          </cell>
          <cell r="J1457" t="str">
            <v/>
          </cell>
        </row>
        <row r="1458">
          <cell r="A1458" t="str">
            <v>6.9URD32TTF550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2</v>
          </cell>
          <cell r="I1458">
            <v>143.13999999999999</v>
          </cell>
          <cell r="J1458" t="str">
            <v/>
          </cell>
        </row>
        <row r="1459">
          <cell r="A1459" t="str">
            <v>6.9URD32TTF800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2</v>
          </cell>
          <cell r="I1459">
            <v>158.82</v>
          </cell>
          <cell r="J1459" t="str">
            <v/>
          </cell>
        </row>
        <row r="1460">
          <cell r="A1460" t="str">
            <v>6MBI225U-120-03 (ROHS)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2</v>
          </cell>
          <cell r="I1460">
            <v>450.98</v>
          </cell>
          <cell r="J1460" t="str">
            <v/>
          </cell>
        </row>
        <row r="1461">
          <cell r="A1461" t="str">
            <v>6MBI300UE-120-03 (ROHS)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2</v>
          </cell>
          <cell r="I1461">
            <v>619.6</v>
          </cell>
          <cell r="J1461" t="str">
            <v/>
          </cell>
        </row>
        <row r="1462">
          <cell r="A1462" t="str">
            <v>6MBP100RSA120-50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3</v>
          </cell>
          <cell r="I1462">
            <v>532.35</v>
          </cell>
          <cell r="J1462" t="str">
            <v/>
          </cell>
        </row>
        <row r="1463">
          <cell r="A1463" t="str">
            <v>6MBP150RSA120-50</v>
          </cell>
          <cell r="B1463">
            <v>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2</v>
          </cell>
          <cell r="I1463">
            <v>443.14</v>
          </cell>
          <cell r="J1463" t="str">
            <v/>
          </cell>
        </row>
        <row r="1464">
          <cell r="A1464" t="str">
            <v>8.5URD73TTF1400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2</v>
          </cell>
          <cell r="I1464">
            <v>280.39999999999998</v>
          </cell>
          <cell r="J1464" t="str">
            <v/>
          </cell>
        </row>
        <row r="1465">
          <cell r="A1465" t="str">
            <v>EP4514 C2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3</v>
          </cell>
          <cell r="I1465">
            <v>358.83</v>
          </cell>
          <cell r="J1465" t="str">
            <v/>
          </cell>
        </row>
        <row r="1466">
          <cell r="A1466" t="str">
            <v>EP4514 C3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2</v>
          </cell>
          <cell r="I1466">
            <v>239.22</v>
          </cell>
          <cell r="J1466" t="str">
            <v/>
          </cell>
        </row>
        <row r="1467">
          <cell r="A1467" t="str">
            <v>EP4516 C3</v>
          </cell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2</v>
          </cell>
          <cell r="I1467">
            <v>233.34</v>
          </cell>
          <cell r="J1467" t="str">
            <v/>
          </cell>
        </row>
        <row r="1468">
          <cell r="A1468" t="str">
            <v>EP4609 C2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2</v>
          </cell>
          <cell r="I1468">
            <v>358.82</v>
          </cell>
          <cell r="J1468" t="str">
            <v/>
          </cell>
        </row>
        <row r="1469">
          <cell r="A1469" t="str">
            <v>EP4609 C5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2</v>
          </cell>
          <cell r="I1469">
            <v>352.94</v>
          </cell>
          <cell r="J1469" t="str">
            <v/>
          </cell>
        </row>
        <row r="1470">
          <cell r="A1470" t="str">
            <v>EP4640 C1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2</v>
          </cell>
          <cell r="I1470">
            <v>315.68</v>
          </cell>
          <cell r="J1470" t="str">
            <v/>
          </cell>
        </row>
        <row r="1471">
          <cell r="A1471" t="str">
            <v>HF5G2820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2</v>
          </cell>
          <cell r="I1471">
            <v>558.82000000000005</v>
          </cell>
          <cell r="J1471" t="str">
            <v/>
          </cell>
        </row>
        <row r="1472">
          <cell r="A1472" t="str">
            <v>MMF-08D24ES-RMB (ROHS)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4</v>
          </cell>
          <cell r="I1472">
            <v>34.92</v>
          </cell>
          <cell r="J1472" t="str">
            <v/>
          </cell>
        </row>
        <row r="1473">
          <cell r="A1473" t="str">
            <v>MMF-12D24DS-RNC (ROHS)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6</v>
          </cell>
          <cell r="I1473">
            <v>94.14</v>
          </cell>
          <cell r="J1473" t="str">
            <v/>
          </cell>
        </row>
        <row r="1474">
          <cell r="A1474" t="str">
            <v>SC-N3 Z426 (ROHS)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4</v>
          </cell>
          <cell r="I1474">
            <v>211.76</v>
          </cell>
          <cell r="J1474" t="str">
            <v/>
          </cell>
        </row>
        <row r="1475">
          <cell r="A1475" t="str">
            <v>SC-N7 200V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4</v>
          </cell>
          <cell r="I1475">
            <v>709.8</v>
          </cell>
          <cell r="J1475" t="str">
            <v/>
          </cell>
        </row>
        <row r="1476">
          <cell r="A1476" t="str">
            <v>SC-N8 200V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4</v>
          </cell>
          <cell r="I1476">
            <v>756.88</v>
          </cell>
          <cell r="J1476" t="str">
            <v/>
          </cell>
        </row>
        <row r="1477">
          <cell r="A1477" t="str">
            <v>DBE11-2C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2</v>
          </cell>
          <cell r="I1477">
            <v>105.92</v>
          </cell>
          <cell r="J1477" t="str">
            <v/>
          </cell>
        </row>
        <row r="1478">
          <cell r="A1478" t="str">
            <v>DBE11-4C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5</v>
          </cell>
          <cell r="I1478">
            <v>214.1</v>
          </cell>
          <cell r="J1478" t="str">
            <v/>
          </cell>
        </row>
        <row r="1479">
          <cell r="A1479" t="str">
            <v>DBE15-2C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2</v>
          </cell>
          <cell r="I1479">
            <v>119.34</v>
          </cell>
          <cell r="J1479" t="str">
            <v/>
          </cell>
        </row>
        <row r="1480">
          <cell r="A1480" t="str">
            <v>DBE3.7-2C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2</v>
          </cell>
          <cell r="I1480">
            <v>75.239999999999995</v>
          </cell>
          <cell r="J1480" t="str">
            <v/>
          </cell>
        </row>
        <row r="1481">
          <cell r="A1481" t="str">
            <v>DBE30-4C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7</v>
          </cell>
          <cell r="I1481">
            <v>582.33000000000004</v>
          </cell>
          <cell r="J1481" t="str">
            <v/>
          </cell>
        </row>
        <row r="1482">
          <cell r="A1482" t="str">
            <v>DBE5.5-2C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2</v>
          </cell>
          <cell r="I1482">
            <v>75.239999999999995</v>
          </cell>
          <cell r="J1482" t="str">
            <v/>
          </cell>
        </row>
        <row r="1483">
          <cell r="A1483" t="str">
            <v>6MBI300UE-120-04 (ROHS)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4</v>
          </cell>
          <cell r="I1483">
            <v>1286.28</v>
          </cell>
          <cell r="J1483" t="str">
            <v/>
          </cell>
        </row>
        <row r="1484">
          <cell r="A1484" t="str">
            <v>6MBI450UE-120-03 (ROHS)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2</v>
          </cell>
          <cell r="I1484">
            <v>811.76</v>
          </cell>
          <cell r="J1484" t="str">
            <v/>
          </cell>
        </row>
        <row r="1485">
          <cell r="A1485" t="str">
            <v>6MBI450UE-120-04 (ROHS)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4</v>
          </cell>
          <cell r="I1485">
            <v>1682.36</v>
          </cell>
          <cell r="J1485" t="str">
            <v/>
          </cell>
        </row>
        <row r="1486">
          <cell r="A1486" t="str">
            <v>9.5URD273TTF2200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6</v>
          </cell>
          <cell r="I1486">
            <v>1747.08</v>
          </cell>
          <cell r="J1486" t="str">
            <v/>
          </cell>
        </row>
        <row r="1487">
          <cell r="A1487" t="str">
            <v>DD100KB-160S (ROHS)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15</v>
          </cell>
          <cell r="I1487">
            <v>220.65</v>
          </cell>
          <cell r="J1487" t="str">
            <v/>
          </cell>
        </row>
        <row r="1488">
          <cell r="A1488" t="str">
            <v>DD60KB-160S (ROHS)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6</v>
          </cell>
          <cell r="I1488">
            <v>82.38</v>
          </cell>
          <cell r="J1488" t="str">
            <v/>
          </cell>
        </row>
        <row r="1489">
          <cell r="A1489" t="str">
            <v>EP4516 C4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2</v>
          </cell>
          <cell r="I1489">
            <v>233.34</v>
          </cell>
          <cell r="J1489" t="str">
            <v/>
          </cell>
        </row>
        <row r="1490">
          <cell r="A1490" t="str">
            <v>EP4516 C5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2</v>
          </cell>
          <cell r="I1490">
            <v>233.34</v>
          </cell>
          <cell r="J1490" t="str">
            <v/>
          </cell>
        </row>
        <row r="1491">
          <cell r="A1491" t="str">
            <v>EP4563 C2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1</v>
          </cell>
          <cell r="I1491">
            <v>11.76</v>
          </cell>
          <cell r="J1491" t="str">
            <v/>
          </cell>
        </row>
        <row r="1492">
          <cell r="A1492" t="str">
            <v>EP4640 C2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2</v>
          </cell>
          <cell r="I1492">
            <v>315.68</v>
          </cell>
          <cell r="J1492" t="str">
            <v/>
          </cell>
        </row>
        <row r="1493">
          <cell r="A1493" t="str">
            <v>EP4705 C4-Z2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2</v>
          </cell>
          <cell r="I1493">
            <v>543.14</v>
          </cell>
          <cell r="J1493" t="str">
            <v/>
          </cell>
        </row>
        <row r="1494">
          <cell r="A1494" t="str">
            <v>EP4705 C5-Z2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2</v>
          </cell>
          <cell r="I1494">
            <v>309.8</v>
          </cell>
          <cell r="J1494" t="str">
            <v/>
          </cell>
        </row>
        <row r="1495">
          <cell r="A1495" t="str">
            <v>SA537660-01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1</v>
          </cell>
          <cell r="I1495">
            <v>1.57</v>
          </cell>
          <cell r="J1495" t="str">
            <v/>
          </cell>
        </row>
        <row r="1496">
          <cell r="A1496" t="str">
            <v>SC-4-1 Z426 (ROHS)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4</v>
          </cell>
          <cell r="I1496">
            <v>62.76</v>
          </cell>
          <cell r="J1496" t="str">
            <v/>
          </cell>
        </row>
        <row r="1497">
          <cell r="A1497" t="str">
            <v>SC-N2S Z426 (ROHS)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4</v>
          </cell>
          <cell r="I1497">
            <v>141.16</v>
          </cell>
          <cell r="J1497" t="str">
            <v/>
          </cell>
        </row>
        <row r="1498">
          <cell r="A1498" t="str">
            <v>THB1-UHS4556M-115 WITH SENSOR (ROHS)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2</v>
          </cell>
          <cell r="I1498">
            <v>139.22</v>
          </cell>
          <cell r="J1498" t="str">
            <v/>
          </cell>
        </row>
        <row r="1499">
          <cell r="A1499" t="str">
            <v>DBE0.75-2C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2</v>
          </cell>
          <cell r="I1499">
            <v>44.22</v>
          </cell>
          <cell r="J1499" t="str">
            <v/>
          </cell>
        </row>
        <row r="1500">
          <cell r="A1500" t="str">
            <v>DBE0.75-4C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5</v>
          </cell>
          <cell r="I1500">
            <v>110.55</v>
          </cell>
          <cell r="J1500" t="str">
            <v/>
          </cell>
        </row>
        <row r="1501">
          <cell r="A1501" t="str">
            <v>DBE15-4C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5</v>
          </cell>
          <cell r="I1501">
            <v>227</v>
          </cell>
          <cell r="J1501" t="str">
            <v/>
          </cell>
        </row>
        <row r="1502">
          <cell r="A1502" t="str">
            <v>DBE2.2-4C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5</v>
          </cell>
          <cell r="I1502">
            <v>126.9</v>
          </cell>
          <cell r="J1502" t="str">
            <v/>
          </cell>
        </row>
        <row r="1503">
          <cell r="A1503" t="str">
            <v>DBE22-4C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12</v>
          </cell>
          <cell r="I1503">
            <v>880.86</v>
          </cell>
          <cell r="J1503" t="str">
            <v/>
          </cell>
        </row>
        <row r="1504">
          <cell r="A1504" t="str">
            <v>DBE5.5-4C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5</v>
          </cell>
          <cell r="I1504">
            <v>143.1</v>
          </cell>
          <cell r="J1504" t="str">
            <v/>
          </cell>
        </row>
        <row r="1505">
          <cell r="A1505" t="str">
            <v>DBE7.5-2C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1</v>
          </cell>
          <cell r="I1505">
            <v>42.01</v>
          </cell>
          <cell r="J1505" t="str">
            <v/>
          </cell>
        </row>
        <row r="1506">
          <cell r="A1506" t="str">
            <v>DBE7.5-4C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10</v>
          </cell>
          <cell r="I1506">
            <v>319.60000000000002</v>
          </cell>
          <cell r="J1506" t="str">
            <v/>
          </cell>
        </row>
        <row r="1507">
          <cell r="A1507" t="str">
            <v>GYG102C5-HB2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1</v>
          </cell>
          <cell r="I1507">
            <v>0</v>
          </cell>
          <cell r="J1507" t="str">
            <v/>
          </cell>
        </row>
        <row r="1508">
          <cell r="A1508" t="str">
            <v>GYG501C5-HB2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1</v>
          </cell>
          <cell r="I1508">
            <v>0</v>
          </cell>
          <cell r="J1508" t="str">
            <v/>
          </cell>
        </row>
        <row r="1509">
          <cell r="A1509" t="str">
            <v>RYT102C5-VV2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1</v>
          </cell>
          <cell r="I1509">
            <v>0</v>
          </cell>
          <cell r="J1509" t="str">
            <v/>
          </cell>
        </row>
        <row r="1510">
          <cell r="A1510" t="str">
            <v>TP-E1U</v>
          </cell>
          <cell r="B1510">
            <v>20</v>
          </cell>
          <cell r="C1510">
            <v>0</v>
          </cell>
          <cell r="D1510">
            <v>0</v>
          </cell>
          <cell r="E1510">
            <v>20</v>
          </cell>
          <cell r="F1510">
            <v>0</v>
          </cell>
          <cell r="G1510">
            <v>0</v>
          </cell>
          <cell r="H1510">
            <v>474</v>
          </cell>
          <cell r="I1510">
            <v>7591.9632000000001</v>
          </cell>
          <cell r="J1510" t="str">
            <v/>
          </cell>
        </row>
        <row r="1511">
          <cell r="A1511" t="str">
            <v>FRN30P11S-2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1</v>
          </cell>
          <cell r="I1511">
            <v>1412.1885</v>
          </cell>
          <cell r="J1511" t="str">
            <v/>
          </cell>
        </row>
        <row r="1512">
          <cell r="A1512" t="str">
            <v>NQ4H-SE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10</v>
          </cell>
          <cell r="I1512">
            <v>66.5</v>
          </cell>
          <cell r="J1512" t="str">
            <v/>
          </cell>
        </row>
        <row r="1513">
          <cell r="A1513" t="str">
            <v>NW0H-CA3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4</v>
          </cell>
          <cell r="I1513">
            <v>25.1</v>
          </cell>
          <cell r="J1513" t="str">
            <v/>
          </cell>
        </row>
        <row r="1514">
          <cell r="A1514" t="str">
            <v>NW0H-CNV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4</v>
          </cell>
          <cell r="I1514">
            <v>580.81640000000004</v>
          </cell>
          <cell r="J1514" t="str">
            <v/>
          </cell>
        </row>
        <row r="1515">
          <cell r="A1515" t="str">
            <v>NW3P16-42C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2</v>
          </cell>
          <cell r="I1515">
            <v>0</v>
          </cell>
          <cell r="J1515" t="str">
            <v/>
          </cell>
        </row>
        <row r="1516">
          <cell r="A1516" t="str">
            <v>NW3W05606R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2</v>
          </cell>
          <cell r="I1516">
            <v>0</v>
          </cell>
          <cell r="J1516" t="str">
            <v/>
          </cell>
        </row>
        <row r="1517">
          <cell r="A1517" t="str">
            <v>NWOH-CNV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2</v>
          </cell>
          <cell r="I1517">
            <v>276</v>
          </cell>
          <cell r="J1517" t="str">
            <v/>
          </cell>
        </row>
        <row r="1518">
          <cell r="A1518" t="str">
            <v>FVR0.75S11S-2C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5</v>
          </cell>
          <cell r="I1518">
            <v>205.5395</v>
          </cell>
          <cell r="J1518" t="str">
            <v/>
          </cell>
        </row>
        <row r="1519">
          <cell r="A1519" t="str">
            <v>FVR0.75S11S-2V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2</v>
          </cell>
          <cell r="I1519">
            <v>0</v>
          </cell>
          <cell r="J1519" t="str">
            <v/>
          </cell>
        </row>
        <row r="1520">
          <cell r="A1520" t="str">
            <v>EFL-0.4E11-7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3</v>
          </cell>
          <cell r="I1520">
            <v>41.396999999999998</v>
          </cell>
          <cell r="J1520" t="str">
            <v/>
          </cell>
        </row>
        <row r="1521">
          <cell r="A1521" t="str">
            <v>EFL-0.75E11-7LL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21</v>
          </cell>
          <cell r="I1521">
            <v>392.89319999999998</v>
          </cell>
          <cell r="J1521" t="str">
            <v/>
          </cell>
        </row>
        <row r="1522">
          <cell r="A1522" t="str">
            <v>FN-2030-6-06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58</v>
          </cell>
          <cell r="I1522">
            <v>273.99779999999998</v>
          </cell>
          <cell r="J1522" t="str">
            <v/>
          </cell>
        </row>
        <row r="1523">
          <cell r="A1523" t="str">
            <v>FN2030-30-08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1</v>
          </cell>
          <cell r="I1523">
            <v>21.7</v>
          </cell>
          <cell r="J1523" t="str">
            <v/>
          </cell>
        </row>
        <row r="1524">
          <cell r="A1524" t="str">
            <v>RYT501C5-VV2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1</v>
          </cell>
          <cell r="I1524">
            <v>0</v>
          </cell>
          <cell r="J1524" t="str">
            <v/>
          </cell>
        </row>
        <row r="1525">
          <cell r="A1525" t="str">
            <v>4674-08-07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3</v>
          </cell>
          <cell r="I1525">
            <v>0</v>
          </cell>
          <cell r="J1525" t="str">
            <v/>
          </cell>
        </row>
        <row r="1526">
          <cell r="A1526" t="str">
            <v>E1-TP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2</v>
          </cell>
          <cell r="I1526">
            <v>23.52</v>
          </cell>
          <cell r="J1526" t="str">
            <v/>
          </cell>
        </row>
        <row r="1527">
          <cell r="A1527" t="str">
            <v>FRN7.5P9S-4EN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2</v>
          </cell>
          <cell r="I1527">
            <v>895.13440000000003</v>
          </cell>
          <cell r="J1527" t="str">
            <v/>
          </cell>
        </row>
        <row r="1528">
          <cell r="A1528" t="str">
            <v>NP1X1610-R1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5</v>
          </cell>
          <cell r="I1528">
            <v>281</v>
          </cell>
          <cell r="J1528" t="str">
            <v/>
          </cell>
        </row>
        <row r="1529">
          <cell r="A1529" t="str">
            <v>NP4H-CB2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6</v>
          </cell>
          <cell r="I1529">
            <v>297</v>
          </cell>
          <cell r="J1529" t="str">
            <v/>
          </cell>
        </row>
        <row r="1530">
          <cell r="A1530" t="str">
            <v>NW0P30R-31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1</v>
          </cell>
          <cell r="I1530">
            <v>107.6</v>
          </cell>
          <cell r="J1530" t="str">
            <v/>
          </cell>
        </row>
        <row r="1531">
          <cell r="A1531" t="str">
            <v>NW3C2-ER3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2</v>
          </cell>
          <cell r="I1531">
            <v>0</v>
          </cell>
          <cell r="J1531" t="str">
            <v/>
          </cell>
        </row>
        <row r="1532">
          <cell r="A1532" t="str">
            <v>NW3P08-41C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2</v>
          </cell>
          <cell r="I1532">
            <v>0</v>
          </cell>
          <cell r="J1532" t="str">
            <v/>
          </cell>
        </row>
        <row r="1533">
          <cell r="A1533" t="str">
            <v>UG00C-S02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2</v>
          </cell>
          <cell r="I1533">
            <v>65.619</v>
          </cell>
          <cell r="J1533" t="str">
            <v/>
          </cell>
        </row>
        <row r="1534">
          <cell r="A1534" t="str">
            <v>UG30P-D8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1</v>
          </cell>
          <cell r="I1534">
            <v>39.909999999999997</v>
          </cell>
          <cell r="J1534" t="str">
            <v/>
          </cell>
        </row>
        <row r="1535">
          <cell r="A1535" t="str">
            <v>106-751-5VK11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1</v>
          </cell>
          <cell r="I1535">
            <v>133.94999999999999</v>
          </cell>
          <cell r="J1535" t="str">
            <v/>
          </cell>
        </row>
        <row r="1536">
          <cell r="A1536" t="str">
            <v>EFL-0.4E11-7LL</v>
          </cell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10</v>
          </cell>
          <cell r="I1536">
            <v>152</v>
          </cell>
          <cell r="J1536" t="str">
            <v/>
          </cell>
        </row>
        <row r="1537">
          <cell r="A1537" t="str">
            <v>EFL-0.75E11-4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40</v>
          </cell>
          <cell r="I1537">
            <v>1107.2920000000001</v>
          </cell>
          <cell r="J1537" t="str">
            <v/>
          </cell>
        </row>
        <row r="1538">
          <cell r="A1538" t="str">
            <v>EFL-0.75E11-7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8</v>
          </cell>
          <cell r="I1538">
            <v>148.0016</v>
          </cell>
          <cell r="J1538" t="str">
            <v/>
          </cell>
        </row>
        <row r="1539">
          <cell r="A1539" t="str">
            <v>FN2030-6-06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4</v>
          </cell>
          <cell r="I1539">
            <v>20</v>
          </cell>
          <cell r="J1539" t="str">
            <v/>
          </cell>
        </row>
        <row r="1540">
          <cell r="A1540" t="str">
            <v>FN2060-30-08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1</v>
          </cell>
          <cell r="I1540">
            <v>45</v>
          </cell>
          <cell r="J1540" t="str">
            <v/>
          </cell>
        </row>
        <row r="1541">
          <cell r="A1541" t="str">
            <v>FN2070-25-08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1</v>
          </cell>
          <cell r="I1541">
            <v>44.5</v>
          </cell>
          <cell r="J1541" t="str">
            <v/>
          </cell>
        </row>
        <row r="1542">
          <cell r="A1542" t="str">
            <v>FN2090-10-06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6</v>
          </cell>
          <cell r="I1542">
            <v>77.400000000000006</v>
          </cell>
          <cell r="J1542" t="str">
            <v/>
          </cell>
        </row>
        <row r="1543">
          <cell r="A1543" t="str">
            <v>FN2090-16-06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70</v>
          </cell>
          <cell r="I1543">
            <v>966</v>
          </cell>
          <cell r="J1543" t="str">
            <v/>
          </cell>
        </row>
        <row r="1544">
          <cell r="A1544" t="str">
            <v>FN2090-6-06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6</v>
          </cell>
          <cell r="I1544">
            <v>47.4</v>
          </cell>
          <cell r="J1544" t="str">
            <v/>
          </cell>
        </row>
        <row r="1545">
          <cell r="A1545" t="str">
            <v>FN3258T-75-34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24</v>
          </cell>
          <cell r="I1545">
            <v>2191.1999999999998</v>
          </cell>
          <cell r="J1545" t="str">
            <v/>
          </cell>
        </row>
        <row r="1546">
          <cell r="A1546" t="str">
            <v>FN3280H-8-29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2</v>
          </cell>
          <cell r="I1546">
            <v>77.8</v>
          </cell>
          <cell r="J1546" t="str">
            <v/>
          </cell>
        </row>
        <row r="1547">
          <cell r="A1547" t="str">
            <v>FN3359-1000-99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4</v>
          </cell>
          <cell r="I1547">
            <v>3624</v>
          </cell>
          <cell r="J1547" t="str">
            <v/>
          </cell>
        </row>
        <row r="1548">
          <cell r="A1548" t="str">
            <v>FS20159-17-07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63</v>
          </cell>
          <cell r="I1548">
            <v>1014.3</v>
          </cell>
          <cell r="J1548" t="str">
            <v/>
          </cell>
        </row>
        <row r="1549">
          <cell r="A1549" t="str">
            <v>FS20159-25-07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53</v>
          </cell>
          <cell r="I1549">
            <v>1122.2644</v>
          </cell>
          <cell r="J1549" t="str">
            <v/>
          </cell>
        </row>
        <row r="1550">
          <cell r="A1550" t="str">
            <v>FS20229-13-07</v>
          </cell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15</v>
          </cell>
          <cell r="I1550">
            <v>522</v>
          </cell>
          <cell r="J1550" t="str">
            <v/>
          </cell>
        </row>
        <row r="1551">
          <cell r="A1551" t="str">
            <v>FS21312-44-07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159</v>
          </cell>
          <cell r="I1551">
            <v>6264.6318000000001</v>
          </cell>
          <cell r="J1551" t="str">
            <v/>
          </cell>
        </row>
        <row r="1552">
          <cell r="A1552" t="str">
            <v>FS21312-44-07-1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337</v>
          </cell>
          <cell r="I1552">
            <v>16479.3</v>
          </cell>
          <cell r="J1552" t="str">
            <v/>
          </cell>
        </row>
        <row r="1553">
          <cell r="A1553" t="str">
            <v>FS21312-78-07</v>
          </cell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46</v>
          </cell>
          <cell r="I1553">
            <v>3670.5930000000003</v>
          </cell>
          <cell r="J1553" t="str">
            <v/>
          </cell>
        </row>
        <row r="1554">
          <cell r="A1554" t="str">
            <v>FS21559-13-07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1</v>
          </cell>
          <cell r="I1554">
            <v>30.797899999999998</v>
          </cell>
          <cell r="J1554" t="str">
            <v/>
          </cell>
        </row>
        <row r="1555">
          <cell r="A1555" t="str">
            <v>FS21559-24-07</v>
          </cell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8</v>
          </cell>
          <cell r="I1555">
            <v>343.93360000000001</v>
          </cell>
          <cell r="J1555" t="str">
            <v/>
          </cell>
        </row>
        <row r="1556">
          <cell r="A1556" t="str">
            <v>FS21559-24-07-1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149</v>
          </cell>
          <cell r="I1556">
            <v>5066</v>
          </cell>
          <cell r="J1556" t="str">
            <v/>
          </cell>
        </row>
        <row r="1557">
          <cell r="A1557" t="str">
            <v>FS23293-30-72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47</v>
          </cell>
          <cell r="I1557">
            <v>1648.3980999999999</v>
          </cell>
          <cell r="J1557" t="str">
            <v/>
          </cell>
        </row>
        <row r="1558">
          <cell r="A1558" t="str">
            <v>FS23293-42-71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1</v>
          </cell>
          <cell r="I1558">
            <v>36.2667</v>
          </cell>
          <cell r="J1558" t="str">
            <v/>
          </cell>
        </row>
        <row r="1559">
          <cell r="A1559" t="str">
            <v>FS23293-42-72</v>
          </cell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31</v>
          </cell>
          <cell r="I1559">
            <v>917.88520000000005</v>
          </cell>
          <cell r="J1559" t="str">
            <v/>
          </cell>
        </row>
        <row r="1560">
          <cell r="A1560" t="str">
            <v>FS5536-12-07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9</v>
          </cell>
          <cell r="I1560">
            <v>238.5</v>
          </cell>
          <cell r="J1560" t="str">
            <v/>
          </cell>
        </row>
        <row r="1561">
          <cell r="A1561" t="str">
            <v>FS5536-180-40</v>
          </cell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19</v>
          </cell>
          <cell r="I1561">
            <v>3458</v>
          </cell>
          <cell r="J1561" t="str">
            <v/>
          </cell>
        </row>
        <row r="1562">
          <cell r="A1562" t="str">
            <v>FS5536-250-99</v>
          </cell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5</v>
          </cell>
          <cell r="I1562">
            <v>1306.25</v>
          </cell>
          <cell r="J1562" t="str">
            <v/>
          </cell>
        </row>
        <row r="1563">
          <cell r="A1563" t="str">
            <v>FS5536-400-99-1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5</v>
          </cell>
          <cell r="I1563">
            <v>1648.625</v>
          </cell>
          <cell r="J1563" t="str">
            <v/>
          </cell>
        </row>
        <row r="1564">
          <cell r="A1564" t="str">
            <v>FS5536-50-07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48</v>
          </cell>
          <cell r="I1564">
            <v>2234.3136</v>
          </cell>
          <cell r="J1564" t="str">
            <v/>
          </cell>
        </row>
        <row r="1565">
          <cell r="A1565" t="str">
            <v>FS5536-72-07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1</v>
          </cell>
          <cell r="I1565">
            <v>57.387099999999997</v>
          </cell>
          <cell r="J1565" t="str">
            <v/>
          </cell>
        </row>
        <row r="1566">
          <cell r="A1566" t="str">
            <v>FN2090TL-16-06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1</v>
          </cell>
          <cell r="I1566">
            <v>13.8</v>
          </cell>
          <cell r="J1566" t="str">
            <v/>
          </cell>
        </row>
        <row r="1567">
          <cell r="A1567" t="str">
            <v>FN3258T-100-35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23</v>
          </cell>
          <cell r="I1567">
            <v>2530</v>
          </cell>
          <cell r="J1567" t="str">
            <v/>
          </cell>
        </row>
        <row r="1568">
          <cell r="A1568" t="str">
            <v>FN3258T-130-35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5</v>
          </cell>
          <cell r="I1568">
            <v>640</v>
          </cell>
          <cell r="J1568" t="str">
            <v/>
          </cell>
        </row>
        <row r="1569">
          <cell r="A1569" t="str">
            <v>FN3359-600-99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7</v>
          </cell>
          <cell r="I1569">
            <v>3220</v>
          </cell>
          <cell r="J1569" t="str">
            <v/>
          </cell>
        </row>
        <row r="1570">
          <cell r="A1570" t="str">
            <v>FN3359-800-99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 t="str">
            <v/>
          </cell>
        </row>
        <row r="1571">
          <cell r="A1571" t="str">
            <v>FR05CM42AC (FPC-4R-22A)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1</v>
          </cell>
          <cell r="I1571">
            <v>137.65</v>
          </cell>
          <cell r="J1571" t="str">
            <v/>
          </cell>
        </row>
        <row r="1572">
          <cell r="A1572" t="str">
            <v>FS20229-3,5-07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26</v>
          </cell>
          <cell r="I1572">
            <v>754</v>
          </cell>
          <cell r="J1572" t="str">
            <v/>
          </cell>
        </row>
        <row r="1573">
          <cell r="A1573" t="str">
            <v>FS20229-9-07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689</v>
          </cell>
          <cell r="I1573">
            <v>20847.073</v>
          </cell>
          <cell r="J1573" t="str">
            <v/>
          </cell>
        </row>
        <row r="1574">
          <cell r="A1574" t="str">
            <v>FS21312-18-07</v>
          </cell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51</v>
          </cell>
          <cell r="I1574">
            <v>1783.3017000000002</v>
          </cell>
          <cell r="J1574" t="str">
            <v/>
          </cell>
        </row>
        <row r="1575">
          <cell r="A1575" t="str">
            <v>FS21558-10-07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3</v>
          </cell>
          <cell r="I1575">
            <v>36.299999999999997</v>
          </cell>
          <cell r="J1575" t="str">
            <v/>
          </cell>
        </row>
        <row r="1576">
          <cell r="A1576" t="str">
            <v>FS21558-17-07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127</v>
          </cell>
          <cell r="I1576">
            <v>1765.3</v>
          </cell>
          <cell r="J1576" t="str">
            <v/>
          </cell>
        </row>
        <row r="1577">
          <cell r="A1577" t="str">
            <v>FS21558-25-07</v>
          </cell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28</v>
          </cell>
          <cell r="I1577">
            <v>511.5068</v>
          </cell>
          <cell r="J1577" t="str">
            <v/>
          </cell>
        </row>
        <row r="1578">
          <cell r="A1578" t="str">
            <v>FS21559-44-07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2</v>
          </cell>
          <cell r="I1578">
            <v>93.266599999999997</v>
          </cell>
          <cell r="J1578" t="str">
            <v/>
          </cell>
        </row>
        <row r="1579">
          <cell r="A1579" t="str">
            <v>FS21559-9-07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19</v>
          </cell>
          <cell r="I1579">
            <v>517.11919999999998</v>
          </cell>
          <cell r="J1579" t="str">
            <v/>
          </cell>
        </row>
        <row r="1580">
          <cell r="A1580" t="str">
            <v>FS23293-16-71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569</v>
          </cell>
          <cell r="I1580">
            <v>12233.5569</v>
          </cell>
          <cell r="J1580" t="str">
            <v/>
          </cell>
        </row>
        <row r="1581">
          <cell r="A1581" t="str">
            <v>FS23293-57-52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21</v>
          </cell>
          <cell r="I1581">
            <v>903.00210000000004</v>
          </cell>
          <cell r="J1581" t="str">
            <v/>
          </cell>
        </row>
        <row r="1582">
          <cell r="A1582" t="str">
            <v>FS28272-17-07-R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100</v>
          </cell>
          <cell r="I1582">
            <v>1500</v>
          </cell>
          <cell r="J1582" t="str">
            <v/>
          </cell>
        </row>
        <row r="1583">
          <cell r="A1583" t="str">
            <v>FS5536-100-35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5</v>
          </cell>
          <cell r="I1583">
            <v>555.20400000000006</v>
          </cell>
          <cell r="J1583" t="str">
            <v/>
          </cell>
        </row>
        <row r="1584">
          <cell r="A1584" t="str">
            <v>FS5536-250-99-1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4</v>
          </cell>
          <cell r="I1584">
            <v>1372</v>
          </cell>
          <cell r="J1584" t="str">
            <v/>
          </cell>
        </row>
        <row r="1585">
          <cell r="A1585" t="str">
            <v>FS5536-35-07</v>
          </cell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90</v>
          </cell>
          <cell r="I1585">
            <v>3897.3689999999997</v>
          </cell>
          <cell r="J1585" t="str">
            <v/>
          </cell>
        </row>
        <row r="1586">
          <cell r="A1586" t="str">
            <v>FS5536-35-07-IP54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6</v>
          </cell>
          <cell r="I1586">
            <v>750</v>
          </cell>
          <cell r="J1586" t="str">
            <v/>
          </cell>
        </row>
        <row r="1587">
          <cell r="A1587" t="str">
            <v>FS5941-40-47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4</v>
          </cell>
          <cell r="I1587">
            <v>404.13319999999999</v>
          </cell>
          <cell r="J1587" t="str">
            <v/>
          </cell>
        </row>
        <row r="1588">
          <cell r="A1588" t="str">
            <v>FS5941-60-52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10</v>
          </cell>
          <cell r="I1588">
            <v>1313.5360000000001</v>
          </cell>
          <cell r="J1588" t="str">
            <v/>
          </cell>
        </row>
        <row r="1589">
          <cell r="A1589" t="str">
            <v>FS5941-86-52</v>
          </cell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3</v>
          </cell>
          <cell r="I1589">
            <v>496.98</v>
          </cell>
          <cell r="J1589" t="str">
            <v/>
          </cell>
        </row>
        <row r="1590">
          <cell r="A1590" t="str">
            <v>FS5944-5-07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1</v>
          </cell>
          <cell r="I1590">
            <v>0</v>
          </cell>
          <cell r="J1590" t="str">
            <v/>
          </cell>
        </row>
        <row r="1591">
          <cell r="A1591" t="str">
            <v>FS8082-10-07</v>
          </cell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269</v>
          </cell>
          <cell r="I1591">
            <v>1748.5268999999998</v>
          </cell>
          <cell r="J1591" t="str">
            <v/>
          </cell>
        </row>
        <row r="1592">
          <cell r="A1592" t="str">
            <v>FS8082-10-07-R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942</v>
          </cell>
          <cell r="I1592">
            <v>8242.5</v>
          </cell>
          <cell r="J1592" t="str">
            <v/>
          </cell>
        </row>
        <row r="1593">
          <cell r="A1593" t="str">
            <v>FRN015M3-21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1</v>
          </cell>
          <cell r="I1593">
            <v>1368.42</v>
          </cell>
          <cell r="J1593" t="str">
            <v/>
          </cell>
        </row>
        <row r="1594">
          <cell r="A1594" t="str">
            <v>FRN11MC5-2</v>
          </cell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2</v>
          </cell>
          <cell r="I1594">
            <v>1032.98</v>
          </cell>
          <cell r="J1594" t="str">
            <v/>
          </cell>
        </row>
        <row r="1595">
          <cell r="A1595" t="str">
            <v>FRN11PD5-2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1</v>
          </cell>
          <cell r="I1595">
            <v>226.72</v>
          </cell>
          <cell r="J1595" t="str">
            <v/>
          </cell>
        </row>
        <row r="1596">
          <cell r="A1596" t="str">
            <v>FRN5.5MC5-2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2</v>
          </cell>
          <cell r="I1596">
            <v>796.32</v>
          </cell>
          <cell r="J1596" t="str">
            <v/>
          </cell>
        </row>
        <row r="1597">
          <cell r="A1597" t="str">
            <v>FRN5.5V5-2</v>
          </cell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1</v>
          </cell>
          <cell r="I1597">
            <v>652</v>
          </cell>
          <cell r="J1597" t="str">
            <v/>
          </cell>
        </row>
        <row r="1598">
          <cell r="A1598" t="str">
            <v>FRN7.5PD5-2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1</v>
          </cell>
          <cell r="I1598">
            <v>254.9</v>
          </cell>
          <cell r="J1598" t="str">
            <v/>
          </cell>
        </row>
        <row r="1599">
          <cell r="A1599" t="str">
            <v>GRZG400 600W 5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7</v>
          </cell>
          <cell r="I1599">
            <v>214.16569999999999</v>
          </cell>
          <cell r="J1599" t="str">
            <v/>
          </cell>
        </row>
        <row r="1600">
          <cell r="A1600" t="str">
            <v>GRZG80 1.74-X3</v>
          </cell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1</v>
          </cell>
          <cell r="I1600">
            <v>60</v>
          </cell>
          <cell r="J1600" t="str">
            <v/>
          </cell>
        </row>
        <row r="1601">
          <cell r="A1601" t="str">
            <v>GYC401D5-HB2</v>
          </cell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1</v>
          </cell>
          <cell r="I1601">
            <v>0</v>
          </cell>
          <cell r="J1601" t="str">
            <v/>
          </cell>
        </row>
        <row r="1602">
          <cell r="A1602" t="str">
            <v>GYG102CC2-T2E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6</v>
          </cell>
          <cell r="I1602">
            <v>1950</v>
          </cell>
          <cell r="J1602" t="str">
            <v/>
          </cell>
        </row>
        <row r="1603">
          <cell r="A1603" t="str">
            <v>GYG102CC2-T2E-B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1</v>
          </cell>
          <cell r="I1603">
            <v>430</v>
          </cell>
          <cell r="J1603" t="str">
            <v/>
          </cell>
        </row>
        <row r="1604">
          <cell r="A1604" t="str">
            <v>GYG152CC2-T2E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1</v>
          </cell>
          <cell r="I1604">
            <v>351</v>
          </cell>
          <cell r="J1604" t="str">
            <v/>
          </cell>
        </row>
        <row r="1605">
          <cell r="A1605" t="str">
            <v>GYS101DC2-T2A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14</v>
          </cell>
          <cell r="I1605">
            <v>1624</v>
          </cell>
          <cell r="J1605" t="str">
            <v/>
          </cell>
        </row>
        <row r="1606">
          <cell r="A1606" t="str">
            <v>GYS101DC2-T2A-B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4</v>
          </cell>
          <cell r="I1606">
            <v>676</v>
          </cell>
          <cell r="J1606" t="str">
            <v/>
          </cell>
        </row>
        <row r="1607">
          <cell r="A1607" t="str">
            <v>GYS201DC2-T2A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23</v>
          </cell>
          <cell r="I1607">
            <v>2760.0046000000002</v>
          </cell>
          <cell r="J1607" t="str">
            <v/>
          </cell>
        </row>
        <row r="1608">
          <cell r="A1608" t="str">
            <v>GYS401DC2-T2A</v>
          </cell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79</v>
          </cell>
          <cell r="I1608">
            <v>10744</v>
          </cell>
          <cell r="J1608" t="str">
            <v/>
          </cell>
        </row>
        <row r="1609">
          <cell r="A1609" t="str">
            <v>GYS401DC2-T2A-B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12</v>
          </cell>
          <cell r="I1609">
            <v>2400</v>
          </cell>
          <cell r="J1609" t="str">
            <v/>
          </cell>
        </row>
        <row r="1610">
          <cell r="A1610" t="str">
            <v>GYS401DC2-T2C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11</v>
          </cell>
          <cell r="I1610">
            <v>1466.0910000000001</v>
          </cell>
          <cell r="J1610" t="str">
            <v/>
          </cell>
        </row>
        <row r="1611">
          <cell r="A1611" t="str">
            <v>GYS751D5-RB2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2</v>
          </cell>
          <cell r="I1611">
            <v>0</v>
          </cell>
          <cell r="J1611" t="str">
            <v/>
          </cell>
        </row>
        <row r="1612">
          <cell r="A1612" t="str">
            <v>GYS751DC2-T2A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37</v>
          </cell>
          <cell r="I1612">
            <v>6400.9888999999994</v>
          </cell>
          <cell r="J1612" t="str">
            <v/>
          </cell>
        </row>
        <row r="1613">
          <cell r="A1613" t="str">
            <v>GYS751DC2-T2A-B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9</v>
          </cell>
          <cell r="I1613">
            <v>2178.3276000000001</v>
          </cell>
          <cell r="J1613" t="str">
            <v/>
          </cell>
        </row>
        <row r="1614">
          <cell r="A1614" t="str">
            <v>FR05CM42AC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2</v>
          </cell>
          <cell r="I1614">
            <v>344</v>
          </cell>
          <cell r="J1614" t="str">
            <v/>
          </cell>
        </row>
        <row r="1615">
          <cell r="A1615" t="str">
            <v>FREG-10F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1</v>
          </cell>
          <cell r="I1615">
            <v>411.8</v>
          </cell>
          <cell r="J1615" t="str">
            <v/>
          </cell>
        </row>
        <row r="1616">
          <cell r="A1616" t="str">
            <v>FRN003M3-21</v>
          </cell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1</v>
          </cell>
          <cell r="I1616">
            <v>607.29</v>
          </cell>
          <cell r="J1616" t="str">
            <v/>
          </cell>
        </row>
        <row r="1617">
          <cell r="A1617" t="str">
            <v>FRN11PR5-2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1</v>
          </cell>
          <cell r="I1617">
            <v>406.48</v>
          </cell>
          <cell r="J1617" t="str">
            <v/>
          </cell>
        </row>
        <row r="1618">
          <cell r="A1618" t="str">
            <v>FRN3.7M5-2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1</v>
          </cell>
          <cell r="I1618">
            <v>608</v>
          </cell>
          <cell r="J1618" t="str">
            <v/>
          </cell>
        </row>
        <row r="1619">
          <cell r="A1619" t="str">
            <v>FRN5.5M5-2</v>
          </cell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2</v>
          </cell>
          <cell r="I1619">
            <v>1126.0050000000001</v>
          </cell>
          <cell r="J1619" t="str">
            <v/>
          </cell>
        </row>
        <row r="1620">
          <cell r="A1620" t="str">
            <v>FRN7.5PR5-2</v>
          </cell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3</v>
          </cell>
          <cell r="I1620">
            <v>916.38</v>
          </cell>
          <cell r="J1620" t="str">
            <v/>
          </cell>
        </row>
        <row r="1621">
          <cell r="A1621" t="str">
            <v>FRV300A-Z-ROR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2</v>
          </cell>
          <cell r="I1621">
            <v>1227.54</v>
          </cell>
          <cell r="J1621" t="str">
            <v/>
          </cell>
        </row>
        <row r="1622">
          <cell r="A1622" t="str">
            <v>GRZG200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1</v>
          </cell>
          <cell r="I1622">
            <v>28.25</v>
          </cell>
          <cell r="J1622" t="str">
            <v/>
          </cell>
        </row>
        <row r="1623">
          <cell r="A1623" t="str">
            <v>GYC401D5-HB2-B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1</v>
          </cell>
          <cell r="I1623">
            <v>0</v>
          </cell>
          <cell r="J1623" t="str">
            <v/>
          </cell>
        </row>
        <row r="1624">
          <cell r="A1624" t="str">
            <v>GYC401D5-RB2</v>
          </cell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1</v>
          </cell>
          <cell r="I1624">
            <v>0</v>
          </cell>
          <cell r="J1624" t="str">
            <v/>
          </cell>
        </row>
        <row r="1625">
          <cell r="A1625" t="str">
            <v>GYC401D5-RB2-B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1</v>
          </cell>
          <cell r="I1625">
            <v>0</v>
          </cell>
          <cell r="J1625" t="str">
            <v/>
          </cell>
        </row>
        <row r="1626">
          <cell r="A1626" t="str">
            <v>GYG182BC2-T2G</v>
          </cell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1</v>
          </cell>
          <cell r="I1626">
            <v>463</v>
          </cell>
          <cell r="J1626" t="str">
            <v/>
          </cell>
        </row>
        <row r="1627">
          <cell r="A1627" t="str">
            <v>GYG202CC2-T2E</v>
          </cell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2</v>
          </cell>
          <cell r="I1627">
            <v>762</v>
          </cell>
          <cell r="J1627" t="str">
            <v/>
          </cell>
        </row>
        <row r="1628">
          <cell r="A1628" t="str">
            <v>GYG292BC2-T2G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1</v>
          </cell>
          <cell r="I1628">
            <v>507</v>
          </cell>
          <cell r="J1628" t="str">
            <v/>
          </cell>
        </row>
        <row r="1629">
          <cell r="A1629" t="str">
            <v>GYS201DC2-T2A-B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10</v>
          </cell>
          <cell r="I1629">
            <v>1911.6669999999999</v>
          </cell>
          <cell r="J1629" t="str">
            <v/>
          </cell>
        </row>
        <row r="1630">
          <cell r="A1630" t="str">
            <v>GYS201DC2-T2C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2</v>
          </cell>
          <cell r="I1630">
            <v>276.29239999999999</v>
          </cell>
          <cell r="J1630" t="str">
            <v/>
          </cell>
        </row>
        <row r="1631">
          <cell r="A1631" t="str">
            <v>GYS401D5-HB2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1</v>
          </cell>
          <cell r="I1631">
            <v>0</v>
          </cell>
          <cell r="J1631" t="str">
            <v/>
          </cell>
        </row>
        <row r="1632">
          <cell r="A1632" t="str">
            <v>GYS401DC2-T2E-B-Z3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5</v>
          </cell>
          <cell r="I1632">
            <v>1130</v>
          </cell>
          <cell r="J1632" t="str">
            <v/>
          </cell>
        </row>
        <row r="1633">
          <cell r="A1633" t="str">
            <v>GYS502D5-HB2</v>
          </cell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1</v>
          </cell>
          <cell r="I1633">
            <v>0</v>
          </cell>
          <cell r="J1633" t="str">
            <v/>
          </cell>
        </row>
        <row r="1634">
          <cell r="A1634" t="str">
            <v>GYS751D5-HB2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 t="str">
            <v/>
          </cell>
        </row>
        <row r="1635">
          <cell r="A1635" t="str">
            <v>GYS751DC2-T2E-Z3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30</v>
          </cell>
          <cell r="I1635">
            <v>5970</v>
          </cell>
          <cell r="J1635" t="str">
            <v/>
          </cell>
        </row>
        <row r="1636">
          <cell r="A1636" t="str">
            <v>RYC101D3-VVT2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14</v>
          </cell>
          <cell r="I1636">
            <v>2366</v>
          </cell>
          <cell r="J1636" t="str">
            <v/>
          </cell>
        </row>
        <row r="1637">
          <cell r="A1637" t="str">
            <v>RYC102C3-VVT2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7</v>
          </cell>
          <cell r="I1637">
            <v>1694</v>
          </cell>
          <cell r="J1637" t="str">
            <v/>
          </cell>
        </row>
        <row r="1638">
          <cell r="A1638" t="str">
            <v>RYC152C3-VVT2</v>
          </cell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1</v>
          </cell>
          <cell r="I1638">
            <v>258</v>
          </cell>
          <cell r="J1638" t="str">
            <v/>
          </cell>
        </row>
        <row r="1639">
          <cell r="A1639" t="str">
            <v>RYC201D3-VVT2</v>
          </cell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35</v>
          </cell>
          <cell r="I1639">
            <v>5915.1120000000001</v>
          </cell>
          <cell r="J1639" t="str">
            <v/>
          </cell>
        </row>
        <row r="1640">
          <cell r="A1640" t="str">
            <v>RYC202C3-VVT2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2</v>
          </cell>
          <cell r="I1640">
            <v>552</v>
          </cell>
          <cell r="J1640" t="str">
            <v/>
          </cell>
        </row>
        <row r="1641">
          <cell r="A1641" t="str">
            <v>RYE80P-Z83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1</v>
          </cell>
          <cell r="I1641">
            <v>607.84</v>
          </cell>
          <cell r="J1641" t="str">
            <v/>
          </cell>
        </row>
        <row r="1642">
          <cell r="A1642" t="str">
            <v>RYT401D5-VV2</v>
          </cell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5</v>
          </cell>
          <cell r="I1642">
            <v>0</v>
          </cell>
          <cell r="J1642" t="str">
            <v/>
          </cell>
        </row>
        <row r="1643">
          <cell r="A1643" t="str">
            <v>RYT502D5-VV2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1</v>
          </cell>
          <cell r="I1643">
            <v>0</v>
          </cell>
          <cell r="J1643" t="str">
            <v/>
          </cell>
        </row>
        <row r="1644">
          <cell r="A1644" t="str">
            <v>WSC-M04P05-E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7</v>
          </cell>
          <cell r="I1644">
            <v>50.000300000000003</v>
          </cell>
          <cell r="J1644" t="str">
            <v/>
          </cell>
        </row>
        <row r="1645">
          <cell r="A1645" t="str">
            <v>WSC-M04P05-WD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4</v>
          </cell>
          <cell r="I1645">
            <v>73.2</v>
          </cell>
          <cell r="J1645" t="str">
            <v/>
          </cell>
        </row>
        <row r="1646">
          <cell r="A1646" t="str">
            <v>WSC-M06P05-B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4</v>
          </cell>
          <cell r="I1646">
            <v>111.56</v>
          </cell>
          <cell r="J1646" t="str">
            <v/>
          </cell>
        </row>
        <row r="1647">
          <cell r="A1647" t="str">
            <v>WSC-P06P10-D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10</v>
          </cell>
          <cell r="I1647">
            <v>272.60000000000002</v>
          </cell>
          <cell r="J1647" t="str">
            <v/>
          </cell>
        </row>
        <row r="1648">
          <cell r="A1648" t="str">
            <v>WSC-PCL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6</v>
          </cell>
          <cell r="I1648">
            <v>65.16</v>
          </cell>
          <cell r="J1648" t="str">
            <v/>
          </cell>
        </row>
        <row r="1649">
          <cell r="A1649" t="str">
            <v>WSC-S03P03-B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1</v>
          </cell>
          <cell r="I1649">
            <v>19.132000000000001</v>
          </cell>
          <cell r="J1649" t="str">
            <v/>
          </cell>
        </row>
        <row r="1650">
          <cell r="A1650" t="str">
            <v>WSK-M03P-B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35</v>
          </cell>
          <cell r="I1650">
            <v>243.95</v>
          </cell>
          <cell r="J1650" t="str">
            <v/>
          </cell>
        </row>
        <row r="1651">
          <cell r="A1651" t="str">
            <v>WSK-M04P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5</v>
          </cell>
          <cell r="I1651">
            <v>37</v>
          </cell>
          <cell r="J1651" t="str">
            <v/>
          </cell>
        </row>
        <row r="1652">
          <cell r="A1652" t="str">
            <v>WSK-M04P-CA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36</v>
          </cell>
          <cell r="I1652">
            <v>1223.6400000000001</v>
          </cell>
          <cell r="J1652" t="str">
            <v/>
          </cell>
        </row>
        <row r="1653">
          <cell r="A1653" t="str">
            <v>WSK-S03P-B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59</v>
          </cell>
          <cell r="I1653">
            <v>392.7276</v>
          </cell>
          <cell r="J1653" t="str">
            <v/>
          </cell>
        </row>
        <row r="1654">
          <cell r="A1654" t="str">
            <v>WSR-401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9</v>
          </cell>
          <cell r="I1654">
            <v>187.29</v>
          </cell>
          <cell r="J1654" t="str">
            <v/>
          </cell>
        </row>
        <row r="1655">
          <cell r="A1655" t="str">
            <v>COVER FRN30G11S</v>
          </cell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2</v>
          </cell>
          <cell r="I1655">
            <v>0</v>
          </cell>
          <cell r="J1655" t="str">
            <v/>
          </cell>
        </row>
        <row r="1656">
          <cell r="A1656" t="str">
            <v>E1-FNG-7.5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 t="str">
            <v/>
          </cell>
        </row>
        <row r="1657">
          <cell r="A1657" t="str">
            <v>E1-MTC-7.5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 t="str">
            <v/>
          </cell>
        </row>
        <row r="1658">
          <cell r="A1658" t="str">
            <v>E1-REC-7.5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 t="str">
            <v/>
          </cell>
        </row>
        <row r="1659">
          <cell r="A1659" t="str">
            <v>SA422721</v>
          </cell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5</v>
          </cell>
          <cell r="I1659">
            <v>471</v>
          </cell>
          <cell r="J1659" t="str">
            <v/>
          </cell>
        </row>
        <row r="1660">
          <cell r="A1660" t="str">
            <v>SA54581901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10</v>
          </cell>
          <cell r="I1660">
            <v>1864</v>
          </cell>
          <cell r="J1660" t="str">
            <v/>
          </cell>
        </row>
        <row r="1661">
          <cell r="A1661" t="str">
            <v>SCREWS (SPACERS FOR OPC-LM1-PS OR PS1)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1000</v>
          </cell>
          <cell r="I1661">
            <v>10</v>
          </cell>
          <cell r="J1661" t="str">
            <v/>
          </cell>
        </row>
        <row r="1662">
          <cell r="A1662" t="str">
            <v>RYC401D3-VVT2</v>
          </cell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66</v>
          </cell>
          <cell r="I1662">
            <v>12807.2076</v>
          </cell>
          <cell r="J1662" t="str">
            <v/>
          </cell>
        </row>
        <row r="1663">
          <cell r="A1663" t="str">
            <v>RYC751C3-VVT2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20</v>
          </cell>
          <cell r="I1663">
            <v>4580</v>
          </cell>
          <cell r="J1663" t="str">
            <v/>
          </cell>
        </row>
        <row r="1664">
          <cell r="A1664" t="str">
            <v>RYC751D3-VVT2</v>
          </cell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18</v>
          </cell>
          <cell r="I1664">
            <v>4122</v>
          </cell>
          <cell r="J1664" t="str">
            <v/>
          </cell>
        </row>
        <row r="1665">
          <cell r="A1665" t="str">
            <v>RYT751D5-VV2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4</v>
          </cell>
          <cell r="I1665">
            <v>0</v>
          </cell>
          <cell r="J1665" t="str">
            <v/>
          </cell>
        </row>
        <row r="1666">
          <cell r="A1666" t="str">
            <v>WSC-D26P03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1</v>
          </cell>
          <cell r="I1666">
            <v>40.637300000000003</v>
          </cell>
          <cell r="J1666" t="str">
            <v/>
          </cell>
        </row>
        <row r="1667">
          <cell r="A1667" t="str">
            <v>WSC-M04P05-B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11</v>
          </cell>
          <cell r="I1667">
            <v>212.95230000000001</v>
          </cell>
          <cell r="J1667" t="str">
            <v/>
          </cell>
        </row>
        <row r="1668">
          <cell r="A1668" t="str">
            <v>WSC-P06P05-D</v>
          </cell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1</v>
          </cell>
          <cell r="I1668">
            <v>58.753500000000003</v>
          </cell>
          <cell r="J1668" t="str">
            <v/>
          </cell>
        </row>
        <row r="1669">
          <cell r="A1669" t="str">
            <v>WSC-P06P05-E</v>
          </cell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12</v>
          </cell>
          <cell r="I1669">
            <v>50.000399999999999</v>
          </cell>
          <cell r="J1669" t="str">
            <v/>
          </cell>
        </row>
        <row r="1670">
          <cell r="A1670" t="str">
            <v>WSC-P06P10-CD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7</v>
          </cell>
          <cell r="I1670">
            <v>671.02</v>
          </cell>
          <cell r="J1670" t="str">
            <v/>
          </cell>
        </row>
        <row r="1671">
          <cell r="A1671" t="str">
            <v>WSK-D20P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35</v>
          </cell>
          <cell r="I1671">
            <v>396.55</v>
          </cell>
          <cell r="J1671" t="str">
            <v/>
          </cell>
        </row>
        <row r="1672">
          <cell r="A1672" t="str">
            <v>WSK-D26P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55</v>
          </cell>
          <cell r="I1672">
            <v>623.15</v>
          </cell>
          <cell r="J1672" t="str">
            <v/>
          </cell>
        </row>
        <row r="1673">
          <cell r="A1673" t="str">
            <v>WSK-LO2P-D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133</v>
          </cell>
          <cell r="I1673">
            <v>898.6943</v>
          </cell>
          <cell r="J1673" t="str">
            <v/>
          </cell>
        </row>
        <row r="1674">
          <cell r="A1674" t="str">
            <v>WSK-M06P-CA</v>
          </cell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16</v>
          </cell>
          <cell r="I1674">
            <v>543.84</v>
          </cell>
          <cell r="J1674" t="str">
            <v/>
          </cell>
        </row>
        <row r="1675">
          <cell r="A1675" t="str">
            <v>WSK-P09P-D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35</v>
          </cell>
          <cell r="I1675">
            <v>203</v>
          </cell>
          <cell r="J1675" t="str">
            <v/>
          </cell>
        </row>
        <row r="1676">
          <cell r="A1676" t="str">
            <v>WSK-R03P-B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148</v>
          </cell>
          <cell r="I1676">
            <v>989.21720000000005</v>
          </cell>
          <cell r="J1676" t="str">
            <v/>
          </cell>
        </row>
        <row r="1677">
          <cell r="A1677" t="str">
            <v>E1-BTC-7.5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 t="str">
            <v/>
          </cell>
        </row>
        <row r="1678">
          <cell r="A1678" t="str">
            <v>E1-CTC-7.5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 t="str">
            <v/>
          </cell>
        </row>
        <row r="1679">
          <cell r="A1679" t="str">
            <v>E1-FC-7.5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 t="str">
            <v/>
          </cell>
        </row>
        <row r="1680">
          <cell r="A1680" t="str">
            <v>G1S-30W-13OHM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2</v>
          </cell>
          <cell r="I1680">
            <v>6.2</v>
          </cell>
          <cell r="J1680" t="str">
            <v/>
          </cell>
        </row>
        <row r="1681">
          <cell r="A1681" t="str">
            <v>GXA2G742NQE169</v>
          </cell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8</v>
          </cell>
          <cell r="I1681">
            <v>416</v>
          </cell>
          <cell r="J1681" t="str">
            <v/>
          </cell>
        </row>
        <row r="1682">
          <cell r="A1682" t="str">
            <v>LM1S-PCB-SB4-30</v>
          </cell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2</v>
          </cell>
          <cell r="I1682">
            <v>25.3</v>
          </cell>
          <cell r="J1682" t="str">
            <v/>
          </cell>
        </row>
        <row r="1683">
          <cell r="A1683" t="str">
            <v>SPACERS FOR OPC-LM1-PS OR PS1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500</v>
          </cell>
          <cell r="I1683">
            <v>350</v>
          </cell>
          <cell r="J1683" t="str">
            <v/>
          </cell>
        </row>
        <row r="1684">
          <cell r="A1684" t="str">
            <v>UG320HD-SC4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1</v>
          </cell>
          <cell r="I1684">
            <v>636.53</v>
          </cell>
          <cell r="J1684" t="str">
            <v/>
          </cell>
        </row>
        <row r="1685">
          <cell r="A1685" t="str">
            <v>UG221H-LC4</v>
          </cell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1</v>
          </cell>
          <cell r="I1685">
            <v>236.85</v>
          </cell>
          <cell r="J1685" t="str">
            <v/>
          </cell>
        </row>
        <row r="1686">
          <cell r="A1686" t="str">
            <v>UG221H-SR4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1</v>
          </cell>
          <cell r="I1686">
            <v>236.85</v>
          </cell>
          <cell r="J1686" t="str">
            <v/>
          </cell>
        </row>
        <row r="1687">
          <cell r="A1687" t="str">
            <v>UG230H-LS4</v>
          </cell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3</v>
          </cell>
          <cell r="I1687">
            <v>710.55</v>
          </cell>
          <cell r="J1687" t="str">
            <v/>
          </cell>
        </row>
        <row r="1688">
          <cell r="A1688" t="str">
            <v>UG230H-SS4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1</v>
          </cell>
          <cell r="I1688">
            <v>336.23</v>
          </cell>
          <cell r="J1688" t="str">
            <v/>
          </cell>
        </row>
        <row r="1689">
          <cell r="A1689" t="str">
            <v>UG330H-VH4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2</v>
          </cell>
          <cell r="I1689">
            <v>1398.7</v>
          </cell>
          <cell r="J1689" t="str">
            <v/>
          </cell>
        </row>
        <row r="1690">
          <cell r="A1690" t="str">
            <v>FRN11VG7S-4LE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9</v>
          </cell>
          <cell r="I1690">
            <v>7110</v>
          </cell>
          <cell r="J1690" t="str">
            <v/>
          </cell>
        </row>
        <row r="1691">
          <cell r="A1691" t="str">
            <v>FRN15VG7-4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1</v>
          </cell>
          <cell r="I1691">
            <v>1455.8017</v>
          </cell>
          <cell r="J1691" t="str">
            <v/>
          </cell>
        </row>
        <row r="1692">
          <cell r="A1692" t="str">
            <v>FRN5.5VG7S-2MV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5</v>
          </cell>
          <cell r="I1692">
            <v>4683.9534999999996</v>
          </cell>
          <cell r="J1692" t="str">
            <v/>
          </cell>
        </row>
        <row r="1693">
          <cell r="A1693" t="str">
            <v>FRN5.5VG7S-4LE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22</v>
          </cell>
          <cell r="I1693">
            <v>14060.545399999999</v>
          </cell>
          <cell r="J1693" t="str">
            <v/>
          </cell>
        </row>
        <row r="1694">
          <cell r="A1694" t="str">
            <v>FRN7.5VG7S-4LE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5</v>
          </cell>
          <cell r="I1694">
            <v>3275</v>
          </cell>
          <cell r="J1694" t="str">
            <v/>
          </cell>
        </row>
        <row r="1695">
          <cell r="A1695" t="str">
            <v>UG330H-VS4</v>
          </cell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1</v>
          </cell>
          <cell r="I1695">
            <v>670.97</v>
          </cell>
          <cell r="J1695" t="str">
            <v/>
          </cell>
        </row>
        <row r="1696">
          <cell r="A1696" t="str">
            <v>UG530H-VH4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1</v>
          </cell>
          <cell r="I1696">
            <v>1058</v>
          </cell>
          <cell r="J1696" t="str">
            <v/>
          </cell>
        </row>
        <row r="1697">
          <cell r="A1697" t="str">
            <v>V606EC20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10</v>
          </cell>
          <cell r="I1697">
            <v>2185.5990000000002</v>
          </cell>
          <cell r="J1697" t="str">
            <v/>
          </cell>
        </row>
        <row r="1698">
          <cell r="A1698" t="str">
            <v>V606EM20</v>
          </cell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10</v>
          </cell>
          <cell r="I1698">
            <v>1610.442</v>
          </cell>
          <cell r="J1698" t="str">
            <v/>
          </cell>
        </row>
        <row r="1699">
          <cell r="A1699" t="str">
            <v>FRN15VG7S-2MV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1</v>
          </cell>
          <cell r="I1699">
            <v>1252.79</v>
          </cell>
          <cell r="J1699" t="str">
            <v/>
          </cell>
        </row>
        <row r="1700">
          <cell r="A1700" t="str">
            <v>FRN3.7VG7S-2MV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 t="str">
            <v/>
          </cell>
        </row>
        <row r="1701">
          <cell r="A1701" t="str">
            <v>FRN7.5VC5-2</v>
          </cell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1</v>
          </cell>
          <cell r="I1701">
            <v>0</v>
          </cell>
          <cell r="J1701" t="str">
            <v/>
          </cell>
        </row>
        <row r="1702">
          <cell r="A1702" t="str">
            <v>FRN7.5VG7S-2MV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5</v>
          </cell>
          <cell r="I1702">
            <v>3540.5239999999999</v>
          </cell>
          <cell r="J1702" t="str">
            <v/>
          </cell>
        </row>
      </sheetData>
      <sheetData sheetId="11">
        <row r="1">
          <cell r="B1" t="str">
            <v>JULY</v>
          </cell>
        </row>
        <row r="2">
          <cell r="B2" t="str">
            <v>Outstanding</v>
          </cell>
          <cell r="D2" t="str">
            <v>Forecast</v>
          </cell>
          <cell r="E2" t="str">
            <v>Sales</v>
          </cell>
          <cell r="F2" t="str">
            <v>Sales Forecast</v>
          </cell>
          <cell r="G2" t="str">
            <v>End Stock Q'ty</v>
          </cell>
          <cell r="H2" t="str">
            <v>End Month Stock Amount</v>
          </cell>
        </row>
        <row r="3">
          <cell r="A3" t="str">
            <v>Item</v>
          </cell>
          <cell r="B3" t="str">
            <v>S/O</v>
          </cell>
          <cell r="C3" t="str">
            <v>P/O</v>
          </cell>
          <cell r="D3" t="str">
            <v>Ave</v>
          </cell>
          <cell r="E3" t="str">
            <v>Assumed</v>
          </cell>
          <cell r="I3" t="str">
            <v>Excessive Portion_Amount</v>
          </cell>
        </row>
        <row r="4">
          <cell r="A4" t="str">
            <v>FRN0.1C1S-2J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/>
          </cell>
        </row>
        <row r="5">
          <cell r="A5" t="str">
            <v>FRN0.2C1S-2J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 t="str">
            <v/>
          </cell>
        </row>
        <row r="6">
          <cell r="A6" t="str">
            <v>FRN0.4C1S-2J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str">
            <v/>
          </cell>
        </row>
        <row r="7">
          <cell r="A7" t="str">
            <v>FRN0.75C1S-2J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 t="str">
            <v/>
          </cell>
        </row>
        <row r="8">
          <cell r="A8" t="str">
            <v>FRN1.5C1S-2J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>
            <v/>
          </cell>
        </row>
        <row r="9">
          <cell r="A9" t="str">
            <v>FRN2.2C1S-2J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14</v>
          </cell>
          <cell r="H9">
            <v>1464.82</v>
          </cell>
          <cell r="I9" t="str">
            <v/>
          </cell>
        </row>
        <row r="10">
          <cell r="A10" t="str">
            <v>FRN3.7C1S-2J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 t="str">
            <v/>
          </cell>
        </row>
        <row r="11">
          <cell r="A11" t="str">
            <v>FRN0.1C1S-7E</v>
          </cell>
          <cell r="B11">
            <v>0</v>
          </cell>
          <cell r="C11">
            <v>0</v>
          </cell>
          <cell r="D11">
            <v>1</v>
          </cell>
          <cell r="E11">
            <v>1</v>
          </cell>
          <cell r="F11">
            <v>1</v>
          </cell>
          <cell r="G11">
            <v>48</v>
          </cell>
          <cell r="H11">
            <v>3496.32</v>
          </cell>
          <cell r="I11">
            <v>2767.92</v>
          </cell>
        </row>
        <row r="12">
          <cell r="A12" t="str">
            <v>FRN0.2C1S-7E</v>
          </cell>
          <cell r="B12">
            <v>0</v>
          </cell>
          <cell r="C12">
            <v>0</v>
          </cell>
          <cell r="D12">
            <v>72</v>
          </cell>
          <cell r="E12">
            <v>72</v>
          </cell>
          <cell r="F12">
            <v>72</v>
          </cell>
          <cell r="G12">
            <v>202</v>
          </cell>
          <cell r="H12">
            <v>15079.724200000001</v>
          </cell>
          <cell r="I12" t="str">
            <v/>
          </cell>
        </row>
        <row r="13">
          <cell r="A13" t="str">
            <v>FRN0.4C1S-7E</v>
          </cell>
          <cell r="B13">
            <v>20</v>
          </cell>
          <cell r="C13">
            <v>0</v>
          </cell>
          <cell r="D13">
            <v>257</v>
          </cell>
          <cell r="E13">
            <v>257</v>
          </cell>
          <cell r="F13">
            <v>237</v>
          </cell>
          <cell r="G13">
            <v>-87</v>
          </cell>
          <cell r="H13">
            <v>0</v>
          </cell>
          <cell r="I13" t="str">
            <v/>
          </cell>
        </row>
        <row r="14">
          <cell r="A14" t="str">
            <v>FRN0.75C1S-7E</v>
          </cell>
          <cell r="B14">
            <v>100</v>
          </cell>
          <cell r="C14">
            <v>0</v>
          </cell>
          <cell r="D14">
            <v>283</v>
          </cell>
          <cell r="E14">
            <v>283</v>
          </cell>
          <cell r="F14">
            <v>183</v>
          </cell>
          <cell r="G14">
            <v>-225</v>
          </cell>
          <cell r="H14">
            <v>0</v>
          </cell>
          <cell r="I14" t="str">
            <v/>
          </cell>
        </row>
        <row r="15">
          <cell r="A15" t="str">
            <v>FRN1.5C1S-7E</v>
          </cell>
          <cell r="B15">
            <v>0</v>
          </cell>
          <cell r="C15">
            <v>0</v>
          </cell>
          <cell r="D15">
            <v>91</v>
          </cell>
          <cell r="E15">
            <v>91</v>
          </cell>
          <cell r="F15">
            <v>91</v>
          </cell>
          <cell r="G15">
            <v>359</v>
          </cell>
          <cell r="H15">
            <v>33941.008799999996</v>
          </cell>
          <cell r="I15" t="str">
            <v/>
          </cell>
        </row>
        <row r="16">
          <cell r="A16" t="str">
            <v>FRN2.2C1S-7E</v>
          </cell>
          <cell r="B16">
            <v>0</v>
          </cell>
          <cell r="C16">
            <v>0</v>
          </cell>
          <cell r="D16">
            <v>58</v>
          </cell>
          <cell r="E16">
            <v>58</v>
          </cell>
          <cell r="F16">
            <v>58</v>
          </cell>
          <cell r="G16">
            <v>-128</v>
          </cell>
          <cell r="H16">
            <v>0</v>
          </cell>
          <cell r="I16" t="str">
            <v/>
          </cell>
        </row>
        <row r="17">
          <cell r="A17" t="str">
            <v>FRN0.4C1S-4E</v>
          </cell>
          <cell r="B17">
            <v>0</v>
          </cell>
          <cell r="C17">
            <v>0</v>
          </cell>
          <cell r="D17">
            <v>15</v>
          </cell>
          <cell r="E17">
            <v>15</v>
          </cell>
          <cell r="F17">
            <v>15</v>
          </cell>
          <cell r="G17">
            <v>184</v>
          </cell>
          <cell r="H17">
            <v>20867.421599999998</v>
          </cell>
          <cell r="I17">
            <v>3855.9365999999973</v>
          </cell>
        </row>
        <row r="18">
          <cell r="A18" t="str">
            <v>FRN0.75C1S-4E</v>
          </cell>
          <cell r="B18">
            <v>0</v>
          </cell>
          <cell r="C18">
            <v>0</v>
          </cell>
          <cell r="D18">
            <v>33</v>
          </cell>
          <cell r="E18">
            <v>33</v>
          </cell>
          <cell r="F18">
            <v>33</v>
          </cell>
          <cell r="G18">
            <v>53</v>
          </cell>
          <cell r="H18">
            <v>6112.6543000000001</v>
          </cell>
          <cell r="I18" t="str">
            <v/>
          </cell>
        </row>
        <row r="19">
          <cell r="A19" t="str">
            <v>FRN1.5C1S-4E</v>
          </cell>
          <cell r="B19">
            <v>0</v>
          </cell>
          <cell r="C19">
            <v>0</v>
          </cell>
          <cell r="D19">
            <v>60</v>
          </cell>
          <cell r="E19">
            <v>60</v>
          </cell>
          <cell r="F19">
            <v>60</v>
          </cell>
          <cell r="G19">
            <v>-160</v>
          </cell>
          <cell r="H19">
            <v>0</v>
          </cell>
          <cell r="I19" t="str">
            <v/>
          </cell>
        </row>
        <row r="20">
          <cell r="A20" t="str">
            <v>FRN2.2C1S-4E</v>
          </cell>
          <cell r="B20">
            <v>0</v>
          </cell>
          <cell r="C20">
            <v>0</v>
          </cell>
          <cell r="D20">
            <v>22</v>
          </cell>
          <cell r="E20">
            <v>22</v>
          </cell>
          <cell r="F20">
            <v>22</v>
          </cell>
          <cell r="G20">
            <v>5</v>
          </cell>
          <cell r="H20">
            <v>851.55799999999999</v>
          </cell>
          <cell r="I20" t="str">
            <v/>
          </cell>
        </row>
        <row r="21">
          <cell r="A21" t="str">
            <v>FRN4.0C1S-4E</v>
          </cell>
          <cell r="B21">
            <v>0</v>
          </cell>
          <cell r="C21">
            <v>0</v>
          </cell>
          <cell r="D21">
            <v>25</v>
          </cell>
          <cell r="E21">
            <v>25</v>
          </cell>
          <cell r="F21">
            <v>25</v>
          </cell>
          <cell r="G21">
            <v>-9</v>
          </cell>
          <cell r="H21">
            <v>0</v>
          </cell>
          <cell r="I21" t="str">
            <v/>
          </cell>
        </row>
        <row r="22">
          <cell r="A22" t="str">
            <v>FRN0.1C1E-2J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 t="str">
            <v/>
          </cell>
        </row>
        <row r="23">
          <cell r="A23" t="str">
            <v>FRN0.2C1E-2J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 t="str">
            <v/>
          </cell>
        </row>
        <row r="24">
          <cell r="A24" t="str">
            <v>FRN0.4C1E-2J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/>
          </cell>
        </row>
        <row r="25">
          <cell r="A25" t="str">
            <v>FRN0.75C1E-2J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 t="str">
            <v/>
          </cell>
        </row>
        <row r="26">
          <cell r="A26" t="str">
            <v>FRN1.5C1E-2J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 t="str">
            <v/>
          </cell>
        </row>
        <row r="27">
          <cell r="A27" t="str">
            <v>FRN2.2C1E-2J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str">
            <v/>
          </cell>
        </row>
        <row r="28">
          <cell r="A28" t="str">
            <v>FRN3.7C1E-2J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/>
          </cell>
        </row>
        <row r="29">
          <cell r="A29" t="str">
            <v>FRN0.1C1E-7E</v>
          </cell>
          <cell r="B29">
            <v>0</v>
          </cell>
          <cell r="C29">
            <v>0</v>
          </cell>
          <cell r="D29">
            <v>1</v>
          </cell>
          <cell r="E29">
            <v>1</v>
          </cell>
          <cell r="F29">
            <v>1</v>
          </cell>
          <cell r="G29">
            <v>22</v>
          </cell>
          <cell r="H29">
            <v>1703.9</v>
          </cell>
          <cell r="I29">
            <v>929.4</v>
          </cell>
        </row>
        <row r="30">
          <cell r="A30" t="str">
            <v>FRN0.2C1E-7E</v>
          </cell>
          <cell r="B30">
            <v>0</v>
          </cell>
          <cell r="C30">
            <v>0</v>
          </cell>
          <cell r="D30">
            <v>39</v>
          </cell>
          <cell r="E30">
            <v>39</v>
          </cell>
          <cell r="F30">
            <v>39</v>
          </cell>
          <cell r="G30">
            <v>-12</v>
          </cell>
          <cell r="H30">
            <v>0</v>
          </cell>
          <cell r="I30" t="str">
            <v/>
          </cell>
        </row>
        <row r="31">
          <cell r="A31" t="str">
            <v>FRN0.4C1E-7E</v>
          </cell>
          <cell r="B31">
            <v>0</v>
          </cell>
          <cell r="C31">
            <v>0</v>
          </cell>
          <cell r="D31">
            <v>152</v>
          </cell>
          <cell r="E31">
            <v>152</v>
          </cell>
          <cell r="F31">
            <v>152</v>
          </cell>
          <cell r="G31">
            <v>125</v>
          </cell>
          <cell r="H31">
            <v>10396.924999999999</v>
          </cell>
          <cell r="I31" t="str">
            <v/>
          </cell>
        </row>
        <row r="32">
          <cell r="A32" t="str">
            <v>FRN0.75C1E-7E</v>
          </cell>
          <cell r="B32">
            <v>0</v>
          </cell>
          <cell r="C32">
            <v>0</v>
          </cell>
          <cell r="D32">
            <v>106</v>
          </cell>
          <cell r="E32">
            <v>106</v>
          </cell>
          <cell r="F32">
            <v>106</v>
          </cell>
          <cell r="G32">
            <v>331</v>
          </cell>
          <cell r="H32">
            <v>30801.0726</v>
          </cell>
          <cell r="I32" t="str">
            <v/>
          </cell>
        </row>
        <row r="33">
          <cell r="A33" t="str">
            <v>FRN1.5C1E-7E</v>
          </cell>
          <cell r="B33">
            <v>0</v>
          </cell>
          <cell r="C33">
            <v>0</v>
          </cell>
          <cell r="D33">
            <v>63</v>
          </cell>
          <cell r="E33">
            <v>63</v>
          </cell>
          <cell r="F33">
            <v>63</v>
          </cell>
          <cell r="G33">
            <v>-99</v>
          </cell>
          <cell r="H33">
            <v>0</v>
          </cell>
          <cell r="I33" t="str">
            <v/>
          </cell>
        </row>
        <row r="34">
          <cell r="A34" t="str">
            <v>FRN2.2C1E-7E</v>
          </cell>
          <cell r="B34">
            <v>0</v>
          </cell>
          <cell r="C34">
            <v>0</v>
          </cell>
          <cell r="D34">
            <v>28</v>
          </cell>
          <cell r="E34">
            <v>28</v>
          </cell>
          <cell r="F34">
            <v>28</v>
          </cell>
          <cell r="G34">
            <v>124</v>
          </cell>
          <cell r="H34">
            <v>14540.215200000001</v>
          </cell>
          <cell r="I34" t="str">
            <v/>
          </cell>
        </row>
        <row r="35">
          <cell r="A35" t="str">
            <v>FRN0.4C1E-4E</v>
          </cell>
          <cell r="B35">
            <v>0</v>
          </cell>
          <cell r="C35">
            <v>0</v>
          </cell>
          <cell r="D35">
            <v>8</v>
          </cell>
          <cell r="E35">
            <v>8</v>
          </cell>
          <cell r="F35">
            <v>8</v>
          </cell>
          <cell r="G35">
            <v>74</v>
          </cell>
          <cell r="H35">
            <v>9260.7522000000008</v>
          </cell>
          <cell r="I35" t="str">
            <v/>
          </cell>
        </row>
        <row r="36">
          <cell r="A36" t="str">
            <v>FRN0.75C1E-4E</v>
          </cell>
          <cell r="B36">
            <v>0</v>
          </cell>
          <cell r="C36">
            <v>0</v>
          </cell>
          <cell r="D36">
            <v>29</v>
          </cell>
          <cell r="E36">
            <v>29</v>
          </cell>
          <cell r="F36">
            <v>29</v>
          </cell>
          <cell r="G36">
            <v>-11</v>
          </cell>
          <cell r="H36">
            <v>0</v>
          </cell>
          <cell r="I36" t="str">
            <v/>
          </cell>
        </row>
        <row r="37">
          <cell r="A37" t="str">
            <v>FRN1.5C1E-4E</v>
          </cell>
          <cell r="B37">
            <v>0</v>
          </cell>
          <cell r="C37">
            <v>0</v>
          </cell>
          <cell r="D37">
            <v>34</v>
          </cell>
          <cell r="E37">
            <v>34</v>
          </cell>
          <cell r="F37">
            <v>34</v>
          </cell>
          <cell r="G37">
            <v>-2</v>
          </cell>
          <cell r="H37">
            <v>0</v>
          </cell>
          <cell r="I37" t="str">
            <v/>
          </cell>
        </row>
        <row r="38">
          <cell r="A38" t="str">
            <v>FRN2.2C1E-4E</v>
          </cell>
          <cell r="B38">
            <v>2</v>
          </cell>
          <cell r="C38">
            <v>0</v>
          </cell>
          <cell r="D38">
            <v>61</v>
          </cell>
          <cell r="E38">
            <v>61</v>
          </cell>
          <cell r="F38">
            <v>59</v>
          </cell>
          <cell r="G38">
            <v>-278</v>
          </cell>
          <cell r="H38">
            <v>0</v>
          </cell>
          <cell r="I38" t="str">
            <v/>
          </cell>
        </row>
        <row r="39">
          <cell r="A39" t="str">
            <v>FRN4.0C1E-4E</v>
          </cell>
          <cell r="B39">
            <v>0</v>
          </cell>
          <cell r="C39">
            <v>0</v>
          </cell>
          <cell r="D39">
            <v>52</v>
          </cell>
          <cell r="E39">
            <v>52</v>
          </cell>
          <cell r="F39">
            <v>52</v>
          </cell>
          <cell r="G39">
            <v>-51</v>
          </cell>
          <cell r="H39">
            <v>0</v>
          </cell>
          <cell r="I39" t="str">
            <v/>
          </cell>
        </row>
        <row r="40">
          <cell r="A40" t="str">
            <v>FRN0.1C1S-6J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 t="str">
            <v/>
          </cell>
        </row>
        <row r="41">
          <cell r="A41" t="str">
            <v>FRN0.2C1S-6J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/>
          </cell>
        </row>
        <row r="42">
          <cell r="A42" t="str">
            <v>FRN0.4C1S-6J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89.43</v>
          </cell>
          <cell r="I42" t="str">
            <v/>
          </cell>
        </row>
        <row r="43">
          <cell r="A43" t="str">
            <v>FRN0.75C1S-6J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</v>
          </cell>
          <cell r="H43">
            <v>103.26</v>
          </cell>
          <cell r="I43">
            <v>103.26</v>
          </cell>
        </row>
        <row r="44">
          <cell r="A44" t="str">
            <v>FRN1.5C1S-2E21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/>
          </cell>
        </row>
        <row r="45">
          <cell r="A45" t="str">
            <v>FRN2.2C1S-2E21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>
            <v/>
          </cell>
        </row>
        <row r="46">
          <cell r="A46" t="str">
            <v>FRN3.7C1S-2E21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 t="str">
            <v/>
          </cell>
        </row>
        <row r="47">
          <cell r="A47" t="str">
            <v>FRN1.5C1S-4E21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 t="str">
            <v/>
          </cell>
        </row>
        <row r="48">
          <cell r="A48" t="str">
            <v>FRN2.2C1S-4E21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 t="str">
            <v/>
          </cell>
        </row>
        <row r="49">
          <cell r="A49" t="str">
            <v>FRN4.0C1S-4E21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str">
            <v/>
          </cell>
        </row>
        <row r="50">
          <cell r="A50" t="str">
            <v>FRN0.75C1S-7WB</v>
          </cell>
          <cell r="B50">
            <v>0</v>
          </cell>
          <cell r="C50">
            <v>0</v>
          </cell>
          <cell r="D50">
            <v>625</v>
          </cell>
          <cell r="E50">
            <v>625</v>
          </cell>
          <cell r="F50">
            <v>625</v>
          </cell>
          <cell r="G50">
            <v>-4224</v>
          </cell>
          <cell r="H50">
            <v>0</v>
          </cell>
          <cell r="I50" t="str">
            <v/>
          </cell>
        </row>
        <row r="51">
          <cell r="A51" t="str">
            <v>FRN2.2C1S-7QC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66</v>
          </cell>
          <cell r="H51">
            <v>7566.2070000000003</v>
          </cell>
          <cell r="I51" t="str">
            <v/>
          </cell>
        </row>
        <row r="52">
          <cell r="A52" t="str">
            <v>FRN0.75C1S-4QC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/>
          </cell>
        </row>
        <row r="53">
          <cell r="A53" t="str">
            <v>FRN1.5C1S-4QC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 t="str">
            <v/>
          </cell>
        </row>
        <row r="54">
          <cell r="A54" t="str">
            <v>FRN4.0C1S-4QC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/>
          </cell>
        </row>
        <row r="55">
          <cell r="A55" t="str">
            <v>FRN0.1E1S-7E</v>
          </cell>
          <cell r="B55">
            <v>0</v>
          </cell>
          <cell r="C55">
            <v>0</v>
          </cell>
          <cell r="D55">
            <v>1</v>
          </cell>
          <cell r="E55">
            <v>1</v>
          </cell>
          <cell r="F55">
            <v>1</v>
          </cell>
          <cell r="G55">
            <v>14</v>
          </cell>
          <cell r="H55">
            <v>1157.8</v>
          </cell>
          <cell r="I55">
            <v>330.8</v>
          </cell>
        </row>
        <row r="56">
          <cell r="A56" t="str">
            <v>FRN0.2E1S-7E</v>
          </cell>
          <cell r="B56">
            <v>0</v>
          </cell>
          <cell r="C56">
            <v>0</v>
          </cell>
          <cell r="D56">
            <v>13</v>
          </cell>
          <cell r="E56">
            <v>13</v>
          </cell>
          <cell r="F56">
            <v>13</v>
          </cell>
          <cell r="G56">
            <v>13</v>
          </cell>
          <cell r="H56">
            <v>1082.0745000000002</v>
          </cell>
          <cell r="I56" t="str">
            <v/>
          </cell>
        </row>
        <row r="57">
          <cell r="A57" t="str">
            <v>FRN0.4E1S-7E</v>
          </cell>
          <cell r="B57">
            <v>0</v>
          </cell>
          <cell r="C57">
            <v>0</v>
          </cell>
          <cell r="D57">
            <v>40</v>
          </cell>
          <cell r="E57">
            <v>40</v>
          </cell>
          <cell r="F57">
            <v>40</v>
          </cell>
          <cell r="G57">
            <v>187</v>
          </cell>
          <cell r="H57">
            <v>16928.4555</v>
          </cell>
          <cell r="I57" t="str">
            <v/>
          </cell>
        </row>
        <row r="58">
          <cell r="A58" t="str">
            <v>FRN0.75E1S-7E</v>
          </cell>
          <cell r="B58">
            <v>0</v>
          </cell>
          <cell r="C58">
            <v>0</v>
          </cell>
          <cell r="D58">
            <v>88</v>
          </cell>
          <cell r="E58">
            <v>88</v>
          </cell>
          <cell r="F58">
            <v>88</v>
          </cell>
          <cell r="G58">
            <v>352</v>
          </cell>
          <cell r="H58">
            <v>33188.847999999998</v>
          </cell>
          <cell r="I58" t="str">
            <v/>
          </cell>
        </row>
        <row r="59">
          <cell r="A59" t="str">
            <v>FRN1.5E1S-7E</v>
          </cell>
          <cell r="B59">
            <v>0</v>
          </cell>
          <cell r="C59">
            <v>0</v>
          </cell>
          <cell r="D59">
            <v>51</v>
          </cell>
          <cell r="E59">
            <v>51</v>
          </cell>
          <cell r="F59">
            <v>51</v>
          </cell>
          <cell r="G59">
            <v>276</v>
          </cell>
          <cell r="H59">
            <v>30566.144399999997</v>
          </cell>
          <cell r="I59" t="str">
            <v/>
          </cell>
        </row>
        <row r="60">
          <cell r="A60" t="str">
            <v>FRN2.2E1S-7E</v>
          </cell>
          <cell r="B60">
            <v>0</v>
          </cell>
          <cell r="C60">
            <v>0</v>
          </cell>
          <cell r="D60">
            <v>37</v>
          </cell>
          <cell r="E60">
            <v>37</v>
          </cell>
          <cell r="F60">
            <v>37</v>
          </cell>
          <cell r="G60">
            <v>101</v>
          </cell>
          <cell r="H60">
            <v>13410.062899999999</v>
          </cell>
          <cell r="I60" t="str">
            <v/>
          </cell>
        </row>
        <row r="61">
          <cell r="A61" t="str">
            <v>FRN0.4E1S-4E</v>
          </cell>
          <cell r="B61">
            <v>0</v>
          </cell>
          <cell r="C61">
            <v>0</v>
          </cell>
          <cell r="D61">
            <v>16</v>
          </cell>
          <cell r="E61">
            <v>16</v>
          </cell>
          <cell r="F61">
            <v>16</v>
          </cell>
          <cell r="G61">
            <v>293</v>
          </cell>
          <cell r="H61">
            <v>35636.271500000003</v>
          </cell>
          <cell r="I61">
            <v>14959.936500000003</v>
          </cell>
        </row>
        <row r="62">
          <cell r="A62" t="str">
            <v>FRN0.75E1S-4E</v>
          </cell>
          <cell r="B62">
            <v>0</v>
          </cell>
          <cell r="C62">
            <v>0</v>
          </cell>
          <cell r="D62">
            <v>32</v>
          </cell>
          <cell r="E62">
            <v>32</v>
          </cell>
          <cell r="F62">
            <v>32</v>
          </cell>
          <cell r="G62">
            <v>554</v>
          </cell>
          <cell r="H62">
            <v>73451.037400000001</v>
          </cell>
          <cell r="I62">
            <v>31024.445399999997</v>
          </cell>
        </row>
        <row r="63">
          <cell r="A63" t="str">
            <v>FRN1.5E1S-4E</v>
          </cell>
          <cell r="B63">
            <v>0</v>
          </cell>
          <cell r="C63">
            <v>0</v>
          </cell>
          <cell r="D63">
            <v>43</v>
          </cell>
          <cell r="E63">
            <v>43</v>
          </cell>
          <cell r="F63">
            <v>43</v>
          </cell>
          <cell r="G63">
            <v>512</v>
          </cell>
          <cell r="H63">
            <v>79129.446400000001</v>
          </cell>
          <cell r="I63">
            <v>9582.0813999999955</v>
          </cell>
        </row>
        <row r="64">
          <cell r="A64" t="str">
            <v>FRN2.2E1S-4E</v>
          </cell>
          <cell r="B64">
            <v>66</v>
          </cell>
          <cell r="C64">
            <v>0</v>
          </cell>
          <cell r="D64">
            <v>90</v>
          </cell>
          <cell r="E64">
            <v>90</v>
          </cell>
          <cell r="F64">
            <v>24</v>
          </cell>
          <cell r="G64">
            <v>299</v>
          </cell>
          <cell r="H64">
            <v>52544.256700000005</v>
          </cell>
          <cell r="I64" t="str">
            <v/>
          </cell>
        </row>
        <row r="65">
          <cell r="A65" t="str">
            <v>FRN4.0E1S-4E</v>
          </cell>
          <cell r="B65">
            <v>0</v>
          </cell>
          <cell r="C65">
            <v>0</v>
          </cell>
          <cell r="D65">
            <v>38</v>
          </cell>
          <cell r="E65">
            <v>38</v>
          </cell>
          <cell r="F65">
            <v>38</v>
          </cell>
          <cell r="G65">
            <v>289</v>
          </cell>
          <cell r="H65">
            <v>69960.917699999991</v>
          </cell>
          <cell r="I65" t="str">
            <v/>
          </cell>
        </row>
        <row r="66">
          <cell r="A66" t="str">
            <v>FRN5.5E1S-4E</v>
          </cell>
          <cell r="B66">
            <v>20</v>
          </cell>
          <cell r="C66">
            <v>0</v>
          </cell>
          <cell r="D66">
            <v>31</v>
          </cell>
          <cell r="E66">
            <v>31</v>
          </cell>
          <cell r="F66">
            <v>11</v>
          </cell>
          <cell r="G66">
            <v>358</v>
          </cell>
          <cell r="H66">
            <v>104199.4084</v>
          </cell>
          <cell r="I66">
            <v>16881.468399999998</v>
          </cell>
        </row>
        <row r="67">
          <cell r="A67" t="str">
            <v>FRN7.5E1S-4E</v>
          </cell>
          <cell r="B67">
            <v>0</v>
          </cell>
          <cell r="C67">
            <v>0</v>
          </cell>
          <cell r="D67">
            <v>32</v>
          </cell>
          <cell r="E67">
            <v>32</v>
          </cell>
          <cell r="F67">
            <v>32</v>
          </cell>
          <cell r="G67">
            <v>367</v>
          </cell>
          <cell r="H67">
            <v>113618.8694</v>
          </cell>
          <cell r="I67">
            <v>8358.8813999999984</v>
          </cell>
        </row>
        <row r="68">
          <cell r="A68" t="str">
            <v>FRN11E1S-4E</v>
          </cell>
          <cell r="B68">
            <v>40</v>
          </cell>
          <cell r="C68">
            <v>0</v>
          </cell>
          <cell r="D68">
            <v>39</v>
          </cell>
          <cell r="E68">
            <v>40</v>
          </cell>
          <cell r="F68">
            <v>0</v>
          </cell>
          <cell r="G68">
            <v>407</v>
          </cell>
          <cell r="H68">
            <v>144499.7334</v>
          </cell>
          <cell r="I68">
            <v>13136.339399999997</v>
          </cell>
        </row>
        <row r="69">
          <cell r="A69" t="str">
            <v>FRN15E1S-4E</v>
          </cell>
          <cell r="B69">
            <v>0</v>
          </cell>
          <cell r="C69">
            <v>0</v>
          </cell>
          <cell r="D69">
            <v>15</v>
          </cell>
          <cell r="E69">
            <v>15</v>
          </cell>
          <cell r="F69">
            <v>15</v>
          </cell>
          <cell r="G69">
            <v>77</v>
          </cell>
          <cell r="H69">
            <v>38890.5363</v>
          </cell>
          <cell r="I69" t="str">
            <v/>
          </cell>
        </row>
        <row r="70">
          <cell r="A70" t="str">
            <v>FRN0.4E1S-4E12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 t="str">
            <v/>
          </cell>
        </row>
        <row r="71">
          <cell r="A71" t="str">
            <v>FRN0.75E1S-4E12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 t="str">
            <v/>
          </cell>
        </row>
        <row r="72">
          <cell r="A72" t="str">
            <v>FRN1.5E1S-4E12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 t="str">
            <v/>
          </cell>
        </row>
        <row r="73">
          <cell r="A73" t="str">
            <v>FRN2.2E1S-4E12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 t="str">
            <v/>
          </cell>
        </row>
        <row r="74">
          <cell r="A74" t="str">
            <v>FRN4.0E1S-4E12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 t="str">
            <v/>
          </cell>
        </row>
        <row r="75">
          <cell r="A75" t="str">
            <v>FRN5.5E1S-4E12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 t="str">
            <v/>
          </cell>
        </row>
        <row r="76">
          <cell r="A76" t="str">
            <v>FRN7.5E1S-4E12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 t="str">
            <v/>
          </cell>
        </row>
        <row r="77">
          <cell r="A77" t="str">
            <v>FRN11E1S-4E12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 t="str">
            <v/>
          </cell>
        </row>
        <row r="78">
          <cell r="A78" t="str">
            <v>FRN15E1S-4E12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 t="str">
            <v/>
          </cell>
        </row>
        <row r="79">
          <cell r="A79" t="str">
            <v>FRN0.1E1S-2J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 t="str">
            <v/>
          </cell>
        </row>
        <row r="80">
          <cell r="A80" t="str">
            <v>FRN0.2E1S-2J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 t="str">
            <v/>
          </cell>
        </row>
        <row r="81">
          <cell r="A81" t="str">
            <v>FRN0.4E1S-2J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4</v>
          </cell>
          <cell r="H81">
            <v>176.1224</v>
          </cell>
          <cell r="I81">
            <v>176.1224</v>
          </cell>
        </row>
        <row r="82">
          <cell r="A82" t="str">
            <v>FRN0.75E1S-2J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 t="str">
            <v/>
          </cell>
        </row>
        <row r="83">
          <cell r="A83" t="str">
            <v>FRN1.5E1S-2J</v>
          </cell>
          <cell r="B83">
            <v>0</v>
          </cell>
          <cell r="C83">
            <v>0</v>
          </cell>
          <cell r="D83">
            <v>1</v>
          </cell>
          <cell r="E83">
            <v>1</v>
          </cell>
          <cell r="F83">
            <v>1</v>
          </cell>
          <cell r="G83">
            <v>26</v>
          </cell>
          <cell r="H83">
            <v>3418.74</v>
          </cell>
          <cell r="I83">
            <v>2103.84</v>
          </cell>
        </row>
        <row r="84">
          <cell r="A84" t="str">
            <v>FRN2.2E1S-2J</v>
          </cell>
          <cell r="B84">
            <v>50</v>
          </cell>
          <cell r="C84">
            <v>0</v>
          </cell>
          <cell r="D84">
            <v>66</v>
          </cell>
          <cell r="E84">
            <v>66</v>
          </cell>
          <cell r="F84">
            <v>16</v>
          </cell>
          <cell r="G84">
            <v>105</v>
          </cell>
          <cell r="H84">
            <v>15318.45</v>
          </cell>
          <cell r="I84" t="str">
            <v/>
          </cell>
        </row>
        <row r="85">
          <cell r="A85" t="str">
            <v>FRN3.7E1S-2J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45</v>
          </cell>
          <cell r="H85">
            <v>8623.7819999999992</v>
          </cell>
          <cell r="I85" t="str">
            <v/>
          </cell>
        </row>
        <row r="86">
          <cell r="A86" t="str">
            <v>FRN5.5E1S-2J</v>
          </cell>
          <cell r="B86">
            <v>8</v>
          </cell>
          <cell r="C86">
            <v>0</v>
          </cell>
          <cell r="D86">
            <v>12</v>
          </cell>
          <cell r="E86">
            <v>12</v>
          </cell>
          <cell r="F86">
            <v>4</v>
          </cell>
          <cell r="G86">
            <v>30</v>
          </cell>
          <cell r="H86">
            <v>8283.0540000000001</v>
          </cell>
          <cell r="I86" t="str">
            <v/>
          </cell>
        </row>
        <row r="87">
          <cell r="A87" t="str">
            <v>FRN7.5E1S-2J</v>
          </cell>
          <cell r="B87">
            <v>0</v>
          </cell>
          <cell r="C87">
            <v>0</v>
          </cell>
          <cell r="D87">
            <v>1</v>
          </cell>
          <cell r="E87">
            <v>1</v>
          </cell>
          <cell r="F87">
            <v>1</v>
          </cell>
          <cell r="G87">
            <v>19</v>
          </cell>
          <cell r="H87">
            <v>5816.3426999999992</v>
          </cell>
          <cell r="I87">
            <v>2755.1096999999995</v>
          </cell>
        </row>
        <row r="88">
          <cell r="A88" t="str">
            <v>FRN11E1S-2J</v>
          </cell>
          <cell r="B88">
            <v>8</v>
          </cell>
          <cell r="C88">
            <v>0</v>
          </cell>
          <cell r="D88">
            <v>5</v>
          </cell>
          <cell r="E88">
            <v>8</v>
          </cell>
          <cell r="F88">
            <v>0</v>
          </cell>
          <cell r="G88">
            <v>1</v>
          </cell>
          <cell r="H88">
            <v>311.61349999999999</v>
          </cell>
          <cell r="I88" t="str">
            <v/>
          </cell>
        </row>
        <row r="89">
          <cell r="A89" t="str">
            <v>FRN15E1S-2J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4</v>
          </cell>
          <cell r="H89">
            <v>2050.56</v>
          </cell>
          <cell r="I89">
            <v>2050.56</v>
          </cell>
        </row>
        <row r="90">
          <cell r="A90" t="str">
            <v>FRN0.1E1E-7E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 t="str">
            <v/>
          </cell>
        </row>
        <row r="91">
          <cell r="A91" t="str">
            <v>FRN0.2E1E-7E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 t="str">
            <v/>
          </cell>
        </row>
        <row r="92">
          <cell r="A92" t="str">
            <v>FRN0.4E1E-7E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 t="str">
            <v/>
          </cell>
        </row>
        <row r="93">
          <cell r="A93" t="str">
            <v>FRN0.75E1E-7E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2</v>
          </cell>
          <cell r="H93">
            <v>238.2</v>
          </cell>
          <cell r="I93">
            <v>238.2</v>
          </cell>
        </row>
        <row r="94">
          <cell r="A94" t="str">
            <v>FRN1.5E1E-7E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2</v>
          </cell>
          <cell r="H94">
            <v>303.86660000000001</v>
          </cell>
          <cell r="I94" t="str">
            <v/>
          </cell>
        </row>
        <row r="95">
          <cell r="A95" t="str">
            <v>FRN2.2E1E-7E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/>
          </cell>
        </row>
        <row r="96">
          <cell r="A96" t="str">
            <v>FRN0.4E1E-4E</v>
          </cell>
          <cell r="B96">
            <v>0</v>
          </cell>
          <cell r="C96">
            <v>0</v>
          </cell>
          <cell r="D96">
            <v>4</v>
          </cell>
          <cell r="E96">
            <v>4</v>
          </cell>
          <cell r="F96">
            <v>4</v>
          </cell>
          <cell r="G96">
            <v>95</v>
          </cell>
          <cell r="H96">
            <v>14038.0075</v>
          </cell>
          <cell r="I96">
            <v>8127.2674999999999</v>
          </cell>
        </row>
        <row r="97">
          <cell r="A97" t="str">
            <v>FRN0.75E1E-4E</v>
          </cell>
          <cell r="B97">
            <v>0</v>
          </cell>
          <cell r="C97">
            <v>0</v>
          </cell>
          <cell r="D97">
            <v>6</v>
          </cell>
          <cell r="E97">
            <v>6</v>
          </cell>
          <cell r="F97">
            <v>6</v>
          </cell>
          <cell r="G97">
            <v>126</v>
          </cell>
          <cell r="H97">
            <v>20120.272199999999</v>
          </cell>
          <cell r="I97">
            <v>8942.3431999999993</v>
          </cell>
        </row>
        <row r="98">
          <cell r="A98" t="str">
            <v>FRN1.5E1E-4E</v>
          </cell>
          <cell r="B98">
            <v>0</v>
          </cell>
          <cell r="C98">
            <v>0</v>
          </cell>
          <cell r="D98">
            <v>14</v>
          </cell>
          <cell r="E98">
            <v>14</v>
          </cell>
          <cell r="F98">
            <v>14</v>
          </cell>
          <cell r="G98">
            <v>124</v>
          </cell>
          <cell r="H98">
            <v>22137.781999999999</v>
          </cell>
          <cell r="I98" t="str">
            <v/>
          </cell>
        </row>
        <row r="99">
          <cell r="A99" t="str">
            <v>FRN2.2E1E-4E</v>
          </cell>
          <cell r="B99">
            <v>0</v>
          </cell>
          <cell r="C99">
            <v>0</v>
          </cell>
          <cell r="D99">
            <v>5</v>
          </cell>
          <cell r="E99">
            <v>5</v>
          </cell>
          <cell r="F99">
            <v>5</v>
          </cell>
          <cell r="G99">
            <v>180</v>
          </cell>
          <cell r="H99">
            <v>34385.868000000002</v>
          </cell>
          <cell r="I99">
            <v>24834.238000000001</v>
          </cell>
        </row>
        <row r="100">
          <cell r="A100" t="str">
            <v>FRN4.0E1E-4E</v>
          </cell>
          <cell r="B100">
            <v>0</v>
          </cell>
          <cell r="C100">
            <v>0</v>
          </cell>
          <cell r="D100">
            <v>21</v>
          </cell>
          <cell r="E100">
            <v>21</v>
          </cell>
          <cell r="F100">
            <v>21</v>
          </cell>
          <cell r="G100">
            <v>26</v>
          </cell>
          <cell r="H100">
            <v>6232.0205999999998</v>
          </cell>
          <cell r="I100" t="str">
            <v/>
          </cell>
        </row>
        <row r="101">
          <cell r="A101" t="str">
            <v>FRN5.5E1E-4E</v>
          </cell>
          <cell r="B101">
            <v>0</v>
          </cell>
          <cell r="C101">
            <v>0</v>
          </cell>
          <cell r="D101">
            <v>3</v>
          </cell>
          <cell r="E101">
            <v>3</v>
          </cell>
          <cell r="F101">
            <v>3</v>
          </cell>
          <cell r="G101">
            <v>138</v>
          </cell>
          <cell r="H101">
            <v>42025.402200000004</v>
          </cell>
          <cell r="I101">
            <v>32889.445200000002</v>
          </cell>
        </row>
        <row r="102">
          <cell r="A102" t="str">
            <v>FRN7.5E1E-4E</v>
          </cell>
          <cell r="B102">
            <v>0</v>
          </cell>
          <cell r="C102">
            <v>0</v>
          </cell>
          <cell r="D102">
            <v>5</v>
          </cell>
          <cell r="E102">
            <v>5</v>
          </cell>
          <cell r="F102">
            <v>5</v>
          </cell>
          <cell r="G102">
            <v>159</v>
          </cell>
          <cell r="H102">
            <v>51393.172500000001</v>
          </cell>
          <cell r="I102">
            <v>35231.797500000001</v>
          </cell>
        </row>
        <row r="103">
          <cell r="A103" t="str">
            <v>FRN11E1E-4E</v>
          </cell>
          <cell r="B103">
            <v>0</v>
          </cell>
          <cell r="C103">
            <v>0</v>
          </cell>
          <cell r="D103">
            <v>2</v>
          </cell>
          <cell r="E103">
            <v>2</v>
          </cell>
          <cell r="F103">
            <v>2</v>
          </cell>
          <cell r="G103">
            <v>84</v>
          </cell>
          <cell r="H103">
            <v>33280.800000000003</v>
          </cell>
          <cell r="I103">
            <v>21394.799999999999</v>
          </cell>
        </row>
        <row r="104">
          <cell r="A104" t="str">
            <v>FRN15E1E-4E</v>
          </cell>
          <cell r="B104">
            <v>0</v>
          </cell>
          <cell r="C104">
            <v>0</v>
          </cell>
          <cell r="D104">
            <v>1</v>
          </cell>
          <cell r="E104">
            <v>1</v>
          </cell>
          <cell r="F104">
            <v>1</v>
          </cell>
          <cell r="G104">
            <v>58</v>
          </cell>
          <cell r="H104">
            <v>30778.813600000001</v>
          </cell>
          <cell r="I104">
            <v>25472.121599999999</v>
          </cell>
        </row>
        <row r="105">
          <cell r="A105" t="str">
            <v>FRN0.4E1E-2J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 t="str">
            <v/>
          </cell>
        </row>
        <row r="106">
          <cell r="A106" t="str">
            <v>FRN0.75E1E-2J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 t="str">
            <v/>
          </cell>
        </row>
        <row r="107">
          <cell r="A107" t="str">
            <v>FRN1.5E1E-2J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 t="str">
            <v/>
          </cell>
        </row>
        <row r="108">
          <cell r="A108" t="str">
            <v>FRN2.2E1E-2J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 t="str">
            <v/>
          </cell>
        </row>
        <row r="109">
          <cell r="A109" t="str">
            <v>FRN3.7E1E-2J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 t="str">
            <v/>
          </cell>
        </row>
        <row r="110">
          <cell r="A110" t="str">
            <v>FRN5.5E1E-2J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 t="str">
            <v/>
          </cell>
        </row>
        <row r="111">
          <cell r="A111" t="str">
            <v>FRN7.5E1E-2J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 t="str">
            <v/>
          </cell>
        </row>
        <row r="112">
          <cell r="A112" t="str">
            <v>FRN11E1E-2J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 t="str">
            <v/>
          </cell>
        </row>
        <row r="113">
          <cell r="A113" t="str">
            <v>FRN15E1E-2J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 t="str">
            <v/>
          </cell>
        </row>
        <row r="114">
          <cell r="A114" t="str">
            <v>FRN0.1E1S-7ECN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 t="str">
            <v/>
          </cell>
        </row>
        <row r="115">
          <cell r="A115" t="str">
            <v>FRN0.2E1S-7ECN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 t="str">
            <v/>
          </cell>
        </row>
        <row r="116">
          <cell r="A116" t="str">
            <v>FRN0.4E1S-7ECN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50</v>
          </cell>
          <cell r="H116">
            <v>5058</v>
          </cell>
          <cell r="I116">
            <v>5058</v>
          </cell>
        </row>
        <row r="117">
          <cell r="A117" t="str">
            <v>FRN0.75E1S-7ECN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48</v>
          </cell>
          <cell r="H117">
            <v>5101.8768</v>
          </cell>
          <cell r="I117">
            <v>5101.8768</v>
          </cell>
        </row>
        <row r="118">
          <cell r="A118" t="str">
            <v>FRN1.5E1S-7ECN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40</v>
          </cell>
          <cell r="H118">
            <v>4878</v>
          </cell>
          <cell r="I118">
            <v>4878</v>
          </cell>
        </row>
        <row r="119">
          <cell r="A119" t="str">
            <v>FRN2.2E1S-7ECN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30</v>
          </cell>
          <cell r="H119">
            <v>4252.5</v>
          </cell>
          <cell r="I119">
            <v>4252.5</v>
          </cell>
        </row>
        <row r="120">
          <cell r="A120" t="str">
            <v>FRN0.4E1S-4ECN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50</v>
          </cell>
          <cell r="H120">
            <v>6597</v>
          </cell>
          <cell r="I120">
            <v>6597</v>
          </cell>
        </row>
        <row r="121">
          <cell r="A121" t="str">
            <v>FRN0.75E1S-4ECN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47</v>
          </cell>
          <cell r="H121">
            <v>6806.07</v>
          </cell>
          <cell r="I121">
            <v>6806.07</v>
          </cell>
        </row>
        <row r="122">
          <cell r="A122" t="str">
            <v>FRN1.5E1S-4ECN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40</v>
          </cell>
          <cell r="H122">
            <v>6775.2</v>
          </cell>
          <cell r="I122">
            <v>6775.2</v>
          </cell>
        </row>
        <row r="123">
          <cell r="A123" t="str">
            <v>FRN2.2E1S-4ECN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30</v>
          </cell>
          <cell r="H123">
            <v>5799</v>
          </cell>
          <cell r="I123">
            <v>5799</v>
          </cell>
        </row>
        <row r="124">
          <cell r="A124" t="str">
            <v>FRN4.0E1S-4ECN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30</v>
          </cell>
          <cell r="H124">
            <v>7400.7</v>
          </cell>
          <cell r="I124">
            <v>7400.7</v>
          </cell>
        </row>
        <row r="125">
          <cell r="A125" t="str">
            <v>FRN5.5E1S-4ECN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20</v>
          </cell>
          <cell r="H125">
            <v>5674.8</v>
          </cell>
          <cell r="I125">
            <v>5674.8</v>
          </cell>
        </row>
        <row r="126">
          <cell r="A126" t="str">
            <v>FRN7.5E1S-4ECN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20</v>
          </cell>
          <cell r="H126">
            <v>6327</v>
          </cell>
          <cell r="I126">
            <v>6327</v>
          </cell>
        </row>
        <row r="127">
          <cell r="A127" t="str">
            <v>FRN11E1S-4ECN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20</v>
          </cell>
          <cell r="H127">
            <v>7205.4</v>
          </cell>
          <cell r="I127">
            <v>7205.4</v>
          </cell>
        </row>
        <row r="128">
          <cell r="A128" t="str">
            <v>FRN15E1S-4ECN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20</v>
          </cell>
          <cell r="H128">
            <v>9950.4</v>
          </cell>
          <cell r="I128">
            <v>9950.4</v>
          </cell>
        </row>
        <row r="129">
          <cell r="A129" t="str">
            <v>FRN0.4E1E-2LM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 t="str">
            <v/>
          </cell>
        </row>
        <row r="130">
          <cell r="A130" t="str">
            <v>FRN0.75E1E-2LM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 t="str">
            <v/>
          </cell>
        </row>
        <row r="131">
          <cell r="A131" t="str">
            <v>FRN1.5E1E-2LM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 t="str">
            <v/>
          </cell>
        </row>
        <row r="132">
          <cell r="A132" t="str">
            <v>FRN2.2E1E-2LM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 t="str">
            <v/>
          </cell>
        </row>
        <row r="133">
          <cell r="A133" t="str">
            <v>FRN3.7E1E-2LM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 t="str">
            <v/>
          </cell>
        </row>
        <row r="134">
          <cell r="A134" t="str">
            <v>FRN5.5E1E-2LM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 t="str">
            <v/>
          </cell>
        </row>
        <row r="135">
          <cell r="A135" t="str">
            <v>FRN7.5E1E-2LM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 t="str">
            <v/>
          </cell>
        </row>
        <row r="136">
          <cell r="A136" t="str">
            <v>FRN11E1E-2LM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 t="str">
            <v/>
          </cell>
        </row>
        <row r="137">
          <cell r="A137" t="str">
            <v>FRN15E1E-2LM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 t="str">
            <v/>
          </cell>
        </row>
        <row r="138">
          <cell r="A138" t="str">
            <v>FRN0.1E1S-2LM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 t="str">
            <v/>
          </cell>
        </row>
        <row r="139">
          <cell r="A139" t="str">
            <v>FRN0.2E1S-2LM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 t="str">
            <v/>
          </cell>
        </row>
        <row r="140">
          <cell r="A140" t="str">
            <v>FRN0.4E1S-2LM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 t="str">
            <v/>
          </cell>
        </row>
        <row r="141">
          <cell r="A141" t="str">
            <v>FRN0.75E1S-2LM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 t="str">
            <v/>
          </cell>
        </row>
        <row r="142">
          <cell r="A142" t="str">
            <v>FRN1.5E1S-2LM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 t="str">
            <v/>
          </cell>
        </row>
        <row r="143">
          <cell r="A143" t="str">
            <v>FRN2.2E1S-2LM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 t="str">
            <v/>
          </cell>
        </row>
        <row r="144">
          <cell r="A144" t="str">
            <v>FRN3.7E1S-2LM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 t="str">
            <v/>
          </cell>
        </row>
        <row r="145">
          <cell r="A145" t="str">
            <v>FRN5.5E1S-2LM</v>
          </cell>
          <cell r="B145">
            <v>10</v>
          </cell>
          <cell r="C145">
            <v>0</v>
          </cell>
          <cell r="D145">
            <v>2</v>
          </cell>
          <cell r="E145">
            <v>10</v>
          </cell>
          <cell r="F145">
            <v>0</v>
          </cell>
          <cell r="G145">
            <v>-13</v>
          </cell>
          <cell r="H145">
            <v>0</v>
          </cell>
          <cell r="I145" t="str">
            <v/>
          </cell>
        </row>
        <row r="146">
          <cell r="A146" t="str">
            <v>FRN7.5E1S-2LM</v>
          </cell>
          <cell r="B146">
            <v>5</v>
          </cell>
          <cell r="C146">
            <v>0</v>
          </cell>
          <cell r="D146">
            <v>2</v>
          </cell>
          <cell r="E146">
            <v>5</v>
          </cell>
          <cell r="F146">
            <v>0</v>
          </cell>
          <cell r="G146">
            <v>-15</v>
          </cell>
          <cell r="H146">
            <v>0</v>
          </cell>
          <cell r="I146" t="str">
            <v/>
          </cell>
        </row>
        <row r="147">
          <cell r="A147" t="str">
            <v>FRN11E1S-2LM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8</v>
          </cell>
          <cell r="H147">
            <v>2765.6</v>
          </cell>
          <cell r="I147" t="str">
            <v/>
          </cell>
        </row>
        <row r="148">
          <cell r="A148" t="str">
            <v>FRN15E1S-2LM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5</v>
          </cell>
          <cell r="H148">
            <v>2848</v>
          </cell>
          <cell r="I148" t="str">
            <v/>
          </cell>
        </row>
        <row r="149">
          <cell r="A149" t="str">
            <v>FRN0.4E1S-4LM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 t="str">
            <v/>
          </cell>
        </row>
        <row r="150">
          <cell r="A150" t="str">
            <v>FRN0.75E1S-4LM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 t="str">
            <v/>
          </cell>
        </row>
        <row r="151">
          <cell r="A151" t="str">
            <v>FRN1.5E1S-4LM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 t="str">
            <v/>
          </cell>
        </row>
        <row r="152">
          <cell r="A152" t="str">
            <v>FRN2.2E1S-4LM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 t="str">
            <v/>
          </cell>
        </row>
        <row r="153">
          <cell r="A153" t="str">
            <v>FRN3.7E1S-4LM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 t="str">
            <v/>
          </cell>
        </row>
        <row r="154">
          <cell r="A154" t="str">
            <v>FRN5.5E1S-4LM</v>
          </cell>
          <cell r="B154">
            <v>30</v>
          </cell>
          <cell r="C154">
            <v>0</v>
          </cell>
          <cell r="D154">
            <v>70</v>
          </cell>
          <cell r="E154">
            <v>70</v>
          </cell>
          <cell r="F154">
            <v>40</v>
          </cell>
          <cell r="G154">
            <v>92</v>
          </cell>
          <cell r="H154">
            <v>24920.260800000004</v>
          </cell>
          <cell r="I154" t="str">
            <v/>
          </cell>
        </row>
        <row r="155">
          <cell r="A155" t="str">
            <v>FRN7.5E1S-4LM</v>
          </cell>
          <cell r="B155">
            <v>15</v>
          </cell>
          <cell r="C155">
            <v>0</v>
          </cell>
          <cell r="D155">
            <v>18</v>
          </cell>
          <cell r="E155">
            <v>18</v>
          </cell>
          <cell r="F155">
            <v>3</v>
          </cell>
          <cell r="G155">
            <v>149</v>
          </cell>
          <cell r="H155">
            <v>48573.731800000001</v>
          </cell>
          <cell r="I155" t="str">
            <v/>
          </cell>
        </row>
        <row r="156">
          <cell r="A156" t="str">
            <v>FRN11E1S-4LM</v>
          </cell>
          <cell r="B156">
            <v>0</v>
          </cell>
          <cell r="C156">
            <v>0</v>
          </cell>
          <cell r="D156">
            <v>2</v>
          </cell>
          <cell r="E156">
            <v>2</v>
          </cell>
          <cell r="F156">
            <v>2</v>
          </cell>
          <cell r="G156">
            <v>193</v>
          </cell>
          <cell r="H156">
            <v>70577.417300000001</v>
          </cell>
          <cell r="I156">
            <v>59606.834300000002</v>
          </cell>
        </row>
        <row r="157">
          <cell r="A157" t="str">
            <v>FRN15E1S-4LM</v>
          </cell>
          <cell r="B157">
            <v>0</v>
          </cell>
          <cell r="C157">
            <v>0</v>
          </cell>
          <cell r="D157">
            <v>1</v>
          </cell>
          <cell r="E157">
            <v>1</v>
          </cell>
          <cell r="F157">
            <v>1</v>
          </cell>
          <cell r="G157">
            <v>110</v>
          </cell>
          <cell r="H157">
            <v>54441.353999999999</v>
          </cell>
          <cell r="I157">
            <v>44542.925999999999</v>
          </cell>
        </row>
        <row r="158">
          <cell r="A158" t="str">
            <v>FRN0.4E1E-4LM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 t="str">
            <v/>
          </cell>
        </row>
        <row r="159">
          <cell r="A159" t="str">
            <v>FRN0.75E1E-4LM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 t="str">
            <v/>
          </cell>
        </row>
        <row r="160">
          <cell r="A160" t="str">
            <v>FRN1.5E1E-4LM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 t="str">
            <v/>
          </cell>
        </row>
        <row r="161">
          <cell r="A161" t="str">
            <v>FRN2.2E1E-4LM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 t="str">
            <v/>
          </cell>
        </row>
        <row r="162">
          <cell r="A162" t="str">
            <v>FRN4.0E1E-4LM</v>
          </cell>
          <cell r="B162">
            <v>5</v>
          </cell>
          <cell r="C162">
            <v>0</v>
          </cell>
          <cell r="D162">
            <v>46</v>
          </cell>
          <cell r="E162">
            <v>46</v>
          </cell>
          <cell r="F162">
            <v>41</v>
          </cell>
          <cell r="G162">
            <v>-105</v>
          </cell>
          <cell r="H162">
            <v>0</v>
          </cell>
          <cell r="I162" t="str">
            <v/>
          </cell>
        </row>
        <row r="163">
          <cell r="A163" t="str">
            <v>FRN5.5E1E-4LM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 t="str">
            <v/>
          </cell>
        </row>
        <row r="164">
          <cell r="A164" t="str">
            <v>FRN7.5E1E-4LM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 t="str">
            <v/>
          </cell>
        </row>
        <row r="165">
          <cell r="A165" t="str">
            <v>FRN11E1E-4LM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 t="str">
            <v/>
          </cell>
        </row>
        <row r="166">
          <cell r="A166" t="str">
            <v>FRN15E1E-4LM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 t="str">
            <v/>
          </cell>
        </row>
        <row r="167">
          <cell r="A167" t="str">
            <v>FRN0.4G11S-4EN</v>
          </cell>
          <cell r="B167">
            <v>0</v>
          </cell>
          <cell r="C167">
            <v>0</v>
          </cell>
          <cell r="D167">
            <v>3</v>
          </cell>
          <cell r="E167">
            <v>3</v>
          </cell>
          <cell r="F167">
            <v>3</v>
          </cell>
          <cell r="G167">
            <v>18</v>
          </cell>
          <cell r="H167">
            <v>2192.3045999999999</v>
          </cell>
          <cell r="I167" t="str">
            <v/>
          </cell>
        </row>
        <row r="168">
          <cell r="A168" t="str">
            <v>FRN0.75G11S-4EN</v>
          </cell>
          <cell r="B168">
            <v>0</v>
          </cell>
          <cell r="C168">
            <v>0</v>
          </cell>
          <cell r="D168">
            <v>8</v>
          </cell>
          <cell r="E168">
            <v>8</v>
          </cell>
          <cell r="F168">
            <v>8</v>
          </cell>
          <cell r="G168">
            <v>95</v>
          </cell>
          <cell r="H168">
            <v>13715.606</v>
          </cell>
          <cell r="I168">
            <v>6496.866</v>
          </cell>
        </row>
        <row r="169">
          <cell r="A169" t="str">
            <v>FRN1.5G11S-4EN</v>
          </cell>
          <cell r="B169">
            <v>0</v>
          </cell>
          <cell r="C169">
            <v>0</v>
          </cell>
          <cell r="D169">
            <v>17</v>
          </cell>
          <cell r="E169">
            <v>17</v>
          </cell>
          <cell r="F169">
            <v>17</v>
          </cell>
          <cell r="G169">
            <v>0</v>
          </cell>
          <cell r="H169">
            <v>0</v>
          </cell>
          <cell r="I169" t="str">
            <v/>
          </cell>
        </row>
        <row r="170">
          <cell r="A170" t="str">
            <v>FRN2.2G11S-4EN</v>
          </cell>
          <cell r="B170">
            <v>0</v>
          </cell>
          <cell r="C170">
            <v>0</v>
          </cell>
          <cell r="D170">
            <v>15</v>
          </cell>
          <cell r="E170">
            <v>15</v>
          </cell>
          <cell r="F170">
            <v>15</v>
          </cell>
          <cell r="G170">
            <v>680</v>
          </cell>
          <cell r="H170">
            <v>146427.12</v>
          </cell>
          <cell r="I170">
            <v>127047.06</v>
          </cell>
        </row>
        <row r="171">
          <cell r="A171" t="str">
            <v>FRN4.0G11S-4EN</v>
          </cell>
          <cell r="B171">
            <v>0</v>
          </cell>
          <cell r="C171">
            <v>0</v>
          </cell>
          <cell r="D171">
            <v>28</v>
          </cell>
          <cell r="E171">
            <v>28</v>
          </cell>
          <cell r="F171">
            <v>28</v>
          </cell>
          <cell r="G171">
            <v>40</v>
          </cell>
          <cell r="H171">
            <v>10323.428</v>
          </cell>
          <cell r="I171" t="str">
            <v/>
          </cell>
        </row>
        <row r="172">
          <cell r="A172" t="str">
            <v>FRN5.5G11S-4EN</v>
          </cell>
          <cell r="B172">
            <v>0</v>
          </cell>
          <cell r="C172">
            <v>0</v>
          </cell>
          <cell r="D172">
            <v>19</v>
          </cell>
          <cell r="E172">
            <v>19</v>
          </cell>
          <cell r="F172">
            <v>19</v>
          </cell>
          <cell r="G172">
            <v>39</v>
          </cell>
          <cell r="H172">
            <v>12951.9234</v>
          </cell>
          <cell r="I172" t="str">
            <v/>
          </cell>
        </row>
        <row r="173">
          <cell r="A173" t="str">
            <v>FRN7.5G11S-4EN</v>
          </cell>
          <cell r="B173">
            <v>0</v>
          </cell>
          <cell r="C173">
            <v>0</v>
          </cell>
          <cell r="D173">
            <v>24</v>
          </cell>
          <cell r="E173">
            <v>24</v>
          </cell>
          <cell r="F173">
            <v>24</v>
          </cell>
          <cell r="G173">
            <v>-25</v>
          </cell>
          <cell r="H173">
            <v>0</v>
          </cell>
          <cell r="I173" t="str">
            <v/>
          </cell>
        </row>
        <row r="174">
          <cell r="A174" t="str">
            <v>FRN11G11S-4EN</v>
          </cell>
          <cell r="B174">
            <v>0</v>
          </cell>
          <cell r="C174">
            <v>0</v>
          </cell>
          <cell r="D174">
            <v>9</v>
          </cell>
          <cell r="E174">
            <v>9</v>
          </cell>
          <cell r="F174">
            <v>9</v>
          </cell>
          <cell r="G174">
            <v>297</v>
          </cell>
          <cell r="H174">
            <v>138209.72219999999</v>
          </cell>
          <cell r="I174">
            <v>114942.09219999998</v>
          </cell>
        </row>
        <row r="175">
          <cell r="A175" t="str">
            <v>FRN15G11S-4EN</v>
          </cell>
          <cell r="B175">
            <v>0</v>
          </cell>
          <cell r="C175">
            <v>0</v>
          </cell>
          <cell r="D175">
            <v>7</v>
          </cell>
          <cell r="E175">
            <v>7</v>
          </cell>
          <cell r="F175">
            <v>7</v>
          </cell>
          <cell r="G175">
            <v>149</v>
          </cell>
          <cell r="H175">
            <v>93110.830100000006</v>
          </cell>
          <cell r="I175">
            <v>68114.63410000001</v>
          </cell>
        </row>
        <row r="176">
          <cell r="A176" t="str">
            <v>FRN18.5G11S-4EN</v>
          </cell>
          <cell r="B176">
            <v>0</v>
          </cell>
          <cell r="C176">
            <v>0</v>
          </cell>
          <cell r="D176">
            <v>6</v>
          </cell>
          <cell r="E176">
            <v>6</v>
          </cell>
          <cell r="F176">
            <v>6</v>
          </cell>
          <cell r="G176">
            <v>123</v>
          </cell>
          <cell r="H176">
            <v>84038.925900000002</v>
          </cell>
          <cell r="I176">
            <v>56709.193899999998</v>
          </cell>
        </row>
        <row r="177">
          <cell r="A177" t="str">
            <v>FRN22G11S-4EN</v>
          </cell>
          <cell r="B177">
            <v>0</v>
          </cell>
          <cell r="C177">
            <v>0</v>
          </cell>
          <cell r="D177">
            <v>8</v>
          </cell>
          <cell r="E177">
            <v>8</v>
          </cell>
          <cell r="F177">
            <v>8</v>
          </cell>
          <cell r="G177">
            <v>162</v>
          </cell>
          <cell r="H177">
            <v>133242.31080000001</v>
          </cell>
          <cell r="I177">
            <v>92118.140800000008</v>
          </cell>
        </row>
        <row r="178">
          <cell r="A178" t="str">
            <v>FRN30G11S-4EV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12</v>
          </cell>
          <cell r="H178">
            <v>12720.874799999998</v>
          </cell>
          <cell r="I178">
            <v>12720.874799999998</v>
          </cell>
        </row>
        <row r="179">
          <cell r="A179" t="str">
            <v>FRN30G11S-4EN</v>
          </cell>
          <cell r="B179">
            <v>0</v>
          </cell>
          <cell r="C179">
            <v>0</v>
          </cell>
          <cell r="D179">
            <v>6</v>
          </cell>
          <cell r="E179">
            <v>6</v>
          </cell>
          <cell r="F179">
            <v>6</v>
          </cell>
          <cell r="G179">
            <v>159</v>
          </cell>
          <cell r="H179">
            <v>172054.96530000001</v>
          </cell>
          <cell r="I179">
            <v>128770.6973</v>
          </cell>
        </row>
        <row r="180">
          <cell r="A180" t="str">
            <v>FRN37G11S-4EN</v>
          </cell>
          <cell r="B180">
            <v>0</v>
          </cell>
          <cell r="C180">
            <v>0</v>
          </cell>
          <cell r="D180">
            <v>3</v>
          </cell>
          <cell r="E180">
            <v>3</v>
          </cell>
          <cell r="F180">
            <v>3</v>
          </cell>
          <cell r="G180">
            <v>56</v>
          </cell>
          <cell r="H180">
            <v>77216.731200000009</v>
          </cell>
          <cell r="I180">
            <v>63428.029200000004</v>
          </cell>
        </row>
        <row r="181">
          <cell r="A181" t="str">
            <v>FRN45G11S-4EN</v>
          </cell>
          <cell r="B181">
            <v>0</v>
          </cell>
          <cell r="C181">
            <v>0</v>
          </cell>
          <cell r="D181">
            <v>3</v>
          </cell>
          <cell r="E181">
            <v>3</v>
          </cell>
          <cell r="F181">
            <v>3</v>
          </cell>
          <cell r="G181">
            <v>14</v>
          </cell>
          <cell r="H181">
            <v>23585.998799999998</v>
          </cell>
          <cell r="I181">
            <v>6738.8567999999977</v>
          </cell>
        </row>
        <row r="182">
          <cell r="A182" t="str">
            <v>FRN55G11S-4EN</v>
          </cell>
          <cell r="B182">
            <v>0</v>
          </cell>
          <cell r="C182">
            <v>0</v>
          </cell>
          <cell r="D182">
            <v>1</v>
          </cell>
          <cell r="E182">
            <v>1</v>
          </cell>
          <cell r="F182">
            <v>1</v>
          </cell>
          <cell r="G182">
            <v>0</v>
          </cell>
          <cell r="H182">
            <v>0</v>
          </cell>
          <cell r="I182" t="str">
            <v/>
          </cell>
        </row>
        <row r="183">
          <cell r="A183" t="str">
            <v>FRN75G11S-4EN</v>
          </cell>
          <cell r="B183">
            <v>0</v>
          </cell>
          <cell r="C183">
            <v>0</v>
          </cell>
          <cell r="D183">
            <v>2</v>
          </cell>
          <cell r="E183">
            <v>2</v>
          </cell>
          <cell r="F183">
            <v>2</v>
          </cell>
          <cell r="G183">
            <v>18</v>
          </cell>
          <cell r="H183">
            <v>40397.860800000002</v>
          </cell>
          <cell r="I183">
            <v>17954.604800000001</v>
          </cell>
        </row>
        <row r="184">
          <cell r="A184" t="str">
            <v>FRN90G11S-4EN</v>
          </cell>
          <cell r="B184">
            <v>0</v>
          </cell>
          <cell r="C184">
            <v>0</v>
          </cell>
          <cell r="D184">
            <v>1</v>
          </cell>
          <cell r="E184">
            <v>1</v>
          </cell>
          <cell r="F184">
            <v>1</v>
          </cell>
          <cell r="G184">
            <v>0</v>
          </cell>
          <cell r="H184">
            <v>0</v>
          </cell>
          <cell r="I184" t="str">
            <v/>
          </cell>
        </row>
        <row r="185">
          <cell r="A185" t="str">
            <v>FRN110G11S-4EN</v>
          </cell>
          <cell r="B185">
            <v>0</v>
          </cell>
          <cell r="C185">
            <v>0</v>
          </cell>
          <cell r="D185">
            <v>1</v>
          </cell>
          <cell r="E185">
            <v>1</v>
          </cell>
          <cell r="F185">
            <v>1</v>
          </cell>
          <cell r="G185">
            <v>-5</v>
          </cell>
          <cell r="H185">
            <v>0</v>
          </cell>
          <cell r="I185" t="str">
            <v/>
          </cell>
        </row>
        <row r="186">
          <cell r="A186" t="str">
            <v>FRN132G11S-4EN</v>
          </cell>
          <cell r="B186">
            <v>0</v>
          </cell>
          <cell r="C186">
            <v>0</v>
          </cell>
          <cell r="D186">
            <v>1</v>
          </cell>
          <cell r="E186">
            <v>1</v>
          </cell>
          <cell r="F186">
            <v>1</v>
          </cell>
          <cell r="G186">
            <v>-3</v>
          </cell>
          <cell r="H186">
            <v>0</v>
          </cell>
          <cell r="I186" t="str">
            <v/>
          </cell>
        </row>
        <row r="187">
          <cell r="A187" t="str">
            <v>FRN160G11S-4EN</v>
          </cell>
          <cell r="B187">
            <v>0</v>
          </cell>
          <cell r="C187">
            <v>0</v>
          </cell>
          <cell r="D187">
            <v>1</v>
          </cell>
          <cell r="E187">
            <v>1</v>
          </cell>
          <cell r="F187">
            <v>1</v>
          </cell>
          <cell r="G187">
            <v>0</v>
          </cell>
          <cell r="H187">
            <v>0</v>
          </cell>
          <cell r="I187" t="str">
            <v/>
          </cell>
        </row>
        <row r="188">
          <cell r="A188" t="str">
            <v>FRN200G11S-4EN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 t="str">
            <v/>
          </cell>
        </row>
        <row r="189">
          <cell r="A189" t="str">
            <v>FRN220G11S-4EN</v>
          </cell>
          <cell r="B189">
            <v>0</v>
          </cell>
          <cell r="C189">
            <v>0</v>
          </cell>
          <cell r="D189">
            <v>1</v>
          </cell>
          <cell r="E189">
            <v>1</v>
          </cell>
          <cell r="F189">
            <v>1</v>
          </cell>
          <cell r="G189">
            <v>-3</v>
          </cell>
          <cell r="H189">
            <v>0</v>
          </cell>
          <cell r="I189" t="str">
            <v/>
          </cell>
        </row>
        <row r="190">
          <cell r="A190" t="str">
            <v>FRN280G11S-4EN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4</v>
          </cell>
          <cell r="H190">
            <v>28719.648000000001</v>
          </cell>
          <cell r="I190">
            <v>28719.648000000001</v>
          </cell>
        </row>
        <row r="191">
          <cell r="A191" t="str">
            <v>FRN315G11S-4EN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1</v>
          </cell>
          <cell r="H191">
            <v>9802.51</v>
          </cell>
          <cell r="I191">
            <v>9802.51</v>
          </cell>
        </row>
        <row r="192">
          <cell r="A192" t="str">
            <v>FRN355G11S-4EN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 t="str">
            <v/>
          </cell>
        </row>
        <row r="193">
          <cell r="A193" t="str">
            <v>FRN400G11S-4EN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1</v>
          </cell>
          <cell r="H193">
            <v>11489.06</v>
          </cell>
          <cell r="I193">
            <v>11489.06</v>
          </cell>
        </row>
        <row r="194">
          <cell r="A194" t="str">
            <v>FRN500G11S-4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 t="str">
            <v/>
          </cell>
        </row>
        <row r="195">
          <cell r="A195" t="str">
            <v>FRN630G11S-4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 t="str">
            <v/>
          </cell>
        </row>
        <row r="196">
          <cell r="A196" t="str">
            <v>FRN0.2G11S-2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5</v>
          </cell>
          <cell r="H196">
            <v>747.4</v>
          </cell>
          <cell r="I196">
            <v>747.4</v>
          </cell>
        </row>
        <row r="197">
          <cell r="A197" t="str">
            <v>FRN0.4G11S-2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3</v>
          </cell>
          <cell r="H197">
            <v>465.29340000000002</v>
          </cell>
          <cell r="I197">
            <v>465.29340000000002</v>
          </cell>
        </row>
        <row r="198">
          <cell r="A198" t="str">
            <v>FRN0.75G11S-2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2</v>
          </cell>
          <cell r="H198">
            <v>309.81900000000002</v>
          </cell>
          <cell r="I198" t="str">
            <v/>
          </cell>
        </row>
        <row r="199">
          <cell r="A199" t="str">
            <v>FRN1.5G11S-2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10</v>
          </cell>
          <cell r="H199">
            <v>1842.7</v>
          </cell>
          <cell r="I199">
            <v>1842.7</v>
          </cell>
        </row>
        <row r="200">
          <cell r="A200" t="str">
            <v>FRN2.2G11S-2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288</v>
          </cell>
          <cell r="H200">
            <v>57522.815999999999</v>
          </cell>
          <cell r="I200">
            <v>57522.815999999999</v>
          </cell>
        </row>
        <row r="201">
          <cell r="A201" t="str">
            <v>FRN3.7G11S-2</v>
          </cell>
          <cell r="B201">
            <v>2</v>
          </cell>
          <cell r="C201">
            <v>0</v>
          </cell>
          <cell r="D201">
            <v>3</v>
          </cell>
          <cell r="E201">
            <v>3</v>
          </cell>
          <cell r="F201">
            <v>1</v>
          </cell>
          <cell r="G201">
            <v>-11</v>
          </cell>
          <cell r="H201">
            <v>0</v>
          </cell>
          <cell r="I201" t="str">
            <v/>
          </cell>
        </row>
        <row r="202">
          <cell r="A202" t="str">
            <v>FRN5.5G11S-2</v>
          </cell>
          <cell r="B202">
            <v>0</v>
          </cell>
          <cell r="C202">
            <v>0</v>
          </cell>
          <cell r="D202">
            <v>1</v>
          </cell>
          <cell r="E202">
            <v>1</v>
          </cell>
          <cell r="F202">
            <v>1</v>
          </cell>
          <cell r="G202">
            <v>7</v>
          </cell>
          <cell r="H202">
            <v>2518.9492999999998</v>
          </cell>
          <cell r="I202" t="str">
            <v/>
          </cell>
        </row>
        <row r="203">
          <cell r="A203" t="str">
            <v>FRN7.5G11S-2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15</v>
          </cell>
          <cell r="H203">
            <v>6231.8670000000002</v>
          </cell>
          <cell r="I203">
            <v>6231.8670000000002</v>
          </cell>
        </row>
        <row r="204">
          <cell r="A204" t="str">
            <v>FRN11G11S-2</v>
          </cell>
          <cell r="B204">
            <v>0</v>
          </cell>
          <cell r="C204">
            <v>0</v>
          </cell>
          <cell r="D204">
            <v>1</v>
          </cell>
          <cell r="E204">
            <v>1</v>
          </cell>
          <cell r="F204">
            <v>1</v>
          </cell>
          <cell r="G204">
            <v>72</v>
          </cell>
          <cell r="H204">
            <v>30045.715199999999</v>
          </cell>
          <cell r="I204">
            <v>25872.699199999999</v>
          </cell>
        </row>
        <row r="205">
          <cell r="A205" t="str">
            <v>FRN15G11S-2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5</v>
          </cell>
          <cell r="H205">
            <v>3178.9080000000004</v>
          </cell>
          <cell r="I205">
            <v>3178.9080000000004</v>
          </cell>
        </row>
        <row r="206">
          <cell r="A206" t="str">
            <v>FRN18.5G11S-2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FRN22G11S-2</v>
          </cell>
          <cell r="B207">
            <v>0</v>
          </cell>
          <cell r="C207">
            <v>0</v>
          </cell>
          <cell r="D207">
            <v>1</v>
          </cell>
          <cell r="E207">
            <v>1</v>
          </cell>
          <cell r="F207">
            <v>1</v>
          </cell>
          <cell r="G207">
            <v>79</v>
          </cell>
          <cell r="H207">
            <v>67361.088000000003</v>
          </cell>
          <cell r="I207">
            <v>58834.368000000002</v>
          </cell>
        </row>
        <row r="208">
          <cell r="A208" t="str">
            <v>FRN30G11S-2</v>
          </cell>
          <cell r="B208">
            <v>0</v>
          </cell>
          <cell r="C208">
            <v>0</v>
          </cell>
          <cell r="D208">
            <v>1</v>
          </cell>
          <cell r="E208">
            <v>1</v>
          </cell>
          <cell r="F208">
            <v>1</v>
          </cell>
          <cell r="G208">
            <v>-1</v>
          </cell>
          <cell r="H208">
            <v>0</v>
          </cell>
          <cell r="I208" t="str">
            <v/>
          </cell>
        </row>
        <row r="209">
          <cell r="A209" t="str">
            <v>FRN37G11S-2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 t="str">
            <v/>
          </cell>
        </row>
        <row r="210">
          <cell r="A210" t="str">
            <v>FRN45G11S-2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 t="str">
            <v/>
          </cell>
        </row>
        <row r="211">
          <cell r="A211" t="str">
            <v>FRN55G11S-2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3</v>
          </cell>
          <cell r="H211">
            <v>7938.3</v>
          </cell>
          <cell r="I211">
            <v>7938.3</v>
          </cell>
        </row>
        <row r="212">
          <cell r="A212" t="str">
            <v>FRN75G11S-2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 t="str">
            <v/>
          </cell>
        </row>
        <row r="213">
          <cell r="A213" t="str">
            <v>FRN90G11S-2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 t="str">
            <v/>
          </cell>
        </row>
        <row r="214">
          <cell r="A214" t="str">
            <v>FRN3.7G11S-2LE2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2</v>
          </cell>
          <cell r="H214">
            <v>471.22</v>
          </cell>
          <cell r="I214">
            <v>471.22</v>
          </cell>
        </row>
        <row r="215">
          <cell r="A215" t="str">
            <v>FRN5.5G11S-2LE2</v>
          </cell>
          <cell r="B215">
            <v>30</v>
          </cell>
          <cell r="C215">
            <v>0</v>
          </cell>
          <cell r="D215">
            <v>39</v>
          </cell>
          <cell r="E215">
            <v>39</v>
          </cell>
          <cell r="F215">
            <v>9</v>
          </cell>
          <cell r="G215">
            <v>-144</v>
          </cell>
          <cell r="H215">
            <v>0</v>
          </cell>
          <cell r="I215" t="str">
            <v/>
          </cell>
        </row>
        <row r="216">
          <cell r="A216" t="str">
            <v>FRN7.5G11S-2LE2</v>
          </cell>
          <cell r="B216">
            <v>0</v>
          </cell>
          <cell r="C216">
            <v>0</v>
          </cell>
          <cell r="D216">
            <v>7</v>
          </cell>
          <cell r="E216">
            <v>7</v>
          </cell>
          <cell r="F216">
            <v>7</v>
          </cell>
          <cell r="G216">
            <v>-24</v>
          </cell>
          <cell r="H216">
            <v>0</v>
          </cell>
          <cell r="I216" t="str">
            <v/>
          </cell>
        </row>
        <row r="217">
          <cell r="A217" t="str">
            <v>FRN11G11S-2LE2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4</v>
          </cell>
          <cell r="H217">
            <v>1786.2</v>
          </cell>
          <cell r="I217">
            <v>1786.2</v>
          </cell>
        </row>
        <row r="218">
          <cell r="A218" t="str">
            <v>FRN15G11S-2LE2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9</v>
          </cell>
          <cell r="H218">
            <v>6284.1716999999999</v>
          </cell>
          <cell r="I218">
            <v>6284.1716999999999</v>
          </cell>
        </row>
        <row r="219">
          <cell r="A219" t="str">
            <v>FRN18.5G11S-2LE2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3</v>
          </cell>
          <cell r="H219">
            <v>2357.2401</v>
          </cell>
          <cell r="I219">
            <v>2357.2401</v>
          </cell>
        </row>
        <row r="220">
          <cell r="A220" t="str">
            <v>FRN22G11S-2LE2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4</v>
          </cell>
          <cell r="H220">
            <v>4492.16</v>
          </cell>
          <cell r="I220">
            <v>4492.16</v>
          </cell>
        </row>
        <row r="221">
          <cell r="A221" t="str">
            <v>FRN3.7G11S-4LE2</v>
          </cell>
          <cell r="B221">
            <v>0</v>
          </cell>
          <cell r="C221">
            <v>0</v>
          </cell>
          <cell r="D221">
            <v>12</v>
          </cell>
          <cell r="E221">
            <v>12</v>
          </cell>
          <cell r="F221">
            <v>12</v>
          </cell>
          <cell r="G221">
            <v>-26</v>
          </cell>
          <cell r="H221">
            <v>0</v>
          </cell>
          <cell r="I221" t="str">
            <v/>
          </cell>
        </row>
        <row r="222">
          <cell r="A222" t="str">
            <v>FRN5.5G11S-4LE2</v>
          </cell>
          <cell r="B222">
            <v>100</v>
          </cell>
          <cell r="C222">
            <v>0</v>
          </cell>
          <cell r="D222">
            <v>126</v>
          </cell>
          <cell r="E222">
            <v>126</v>
          </cell>
          <cell r="F222">
            <v>26</v>
          </cell>
          <cell r="G222">
            <v>-415</v>
          </cell>
          <cell r="H222">
            <v>0</v>
          </cell>
          <cell r="I222" t="str">
            <v/>
          </cell>
        </row>
        <row r="223">
          <cell r="A223" t="str">
            <v>FRN7.5G11S-4LE2</v>
          </cell>
          <cell r="B223">
            <v>66</v>
          </cell>
          <cell r="C223">
            <v>0</v>
          </cell>
          <cell r="D223">
            <v>79</v>
          </cell>
          <cell r="E223">
            <v>79</v>
          </cell>
          <cell r="F223">
            <v>13</v>
          </cell>
          <cell r="G223">
            <v>-211</v>
          </cell>
          <cell r="H223">
            <v>0</v>
          </cell>
          <cell r="I223" t="str">
            <v/>
          </cell>
        </row>
        <row r="224">
          <cell r="A224" t="str">
            <v>FRN11G11S-4LE2</v>
          </cell>
          <cell r="B224">
            <v>0</v>
          </cell>
          <cell r="C224">
            <v>0</v>
          </cell>
          <cell r="D224">
            <v>8</v>
          </cell>
          <cell r="E224">
            <v>8</v>
          </cell>
          <cell r="F224">
            <v>8</v>
          </cell>
          <cell r="G224">
            <v>-20</v>
          </cell>
          <cell r="H224">
            <v>0</v>
          </cell>
          <cell r="I224" t="str">
            <v/>
          </cell>
        </row>
        <row r="225">
          <cell r="A225" t="str">
            <v>FRN15G11S-4LE2</v>
          </cell>
          <cell r="B225">
            <v>0</v>
          </cell>
          <cell r="C225">
            <v>0</v>
          </cell>
          <cell r="D225">
            <v>3</v>
          </cell>
          <cell r="E225">
            <v>3</v>
          </cell>
          <cell r="F225">
            <v>3</v>
          </cell>
          <cell r="G225">
            <v>-6</v>
          </cell>
          <cell r="H225">
            <v>0</v>
          </cell>
          <cell r="I225" t="str">
            <v/>
          </cell>
        </row>
        <row r="226">
          <cell r="A226" t="str">
            <v>FRN18.5G11S-4LE2</v>
          </cell>
          <cell r="B226">
            <v>0</v>
          </cell>
          <cell r="C226">
            <v>0</v>
          </cell>
          <cell r="D226">
            <v>1</v>
          </cell>
          <cell r="E226">
            <v>1</v>
          </cell>
          <cell r="F226">
            <v>1</v>
          </cell>
          <cell r="G226">
            <v>27</v>
          </cell>
          <cell r="H226">
            <v>18908.64</v>
          </cell>
          <cell r="I226">
            <v>11905.44</v>
          </cell>
        </row>
        <row r="227">
          <cell r="A227" t="str">
            <v>FRN22G11S-4LE2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29</v>
          </cell>
          <cell r="H227">
            <v>27201.1387</v>
          </cell>
          <cell r="I227">
            <v>27201.1387</v>
          </cell>
        </row>
        <row r="228">
          <cell r="A228" t="str">
            <v>FRN30G11S-4LE2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3</v>
          </cell>
          <cell r="H228">
            <v>3511.11</v>
          </cell>
          <cell r="I228">
            <v>3511.11</v>
          </cell>
        </row>
        <row r="229">
          <cell r="A229" t="str">
            <v>FRN37G11S-4LE2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10</v>
          </cell>
          <cell r="H229">
            <v>15449.6</v>
          </cell>
          <cell r="I229" t="str">
            <v/>
          </cell>
        </row>
        <row r="230">
          <cell r="A230" t="str">
            <v>FRN45G11S-4LE2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2</v>
          </cell>
          <cell r="H230">
            <v>3651.8</v>
          </cell>
          <cell r="I230">
            <v>3651.8</v>
          </cell>
        </row>
        <row r="231">
          <cell r="A231" t="str">
            <v>FRN55G11S-4LE2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 t="str">
            <v/>
          </cell>
        </row>
        <row r="232">
          <cell r="A232" t="str">
            <v>FRN75G11S-4LE2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 t="str">
            <v/>
          </cell>
        </row>
        <row r="233">
          <cell r="A233" t="str">
            <v>FRN90G11S-4LE2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 t="str">
            <v/>
          </cell>
        </row>
        <row r="234">
          <cell r="A234" t="str">
            <v>FRN7.5G11S-4TD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110</v>
          </cell>
          <cell r="H234">
            <v>37175.599999999999</v>
          </cell>
          <cell r="I234" t="str">
            <v/>
          </cell>
        </row>
        <row r="235">
          <cell r="A235" t="str">
            <v>FRN0.75G11S-4HFP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92</v>
          </cell>
          <cell r="H235">
            <v>18239</v>
          </cell>
          <cell r="I235">
            <v>4361.5</v>
          </cell>
        </row>
        <row r="236">
          <cell r="A236" t="str">
            <v>FRN2.2G11S-4HFP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76</v>
          </cell>
          <cell r="H236">
            <v>19478.351600000002</v>
          </cell>
          <cell r="I236">
            <v>11789.528600000001</v>
          </cell>
        </row>
        <row r="237">
          <cell r="A237" t="str">
            <v>FRN3.7G11S-4HFP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7</v>
          </cell>
          <cell r="H237">
            <v>2184.6999999999998</v>
          </cell>
          <cell r="I237" t="str">
            <v/>
          </cell>
        </row>
        <row r="238">
          <cell r="A238" t="str">
            <v>FRN5.5G11S-4HFP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 t="str">
            <v/>
          </cell>
        </row>
        <row r="239">
          <cell r="A239" t="str">
            <v>FRN7.5G11S-4HFP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3</v>
          </cell>
          <cell r="H239">
            <v>1410.06</v>
          </cell>
          <cell r="I239">
            <v>1410.06</v>
          </cell>
        </row>
        <row r="240">
          <cell r="A240" t="str">
            <v>FRN11G11S-4HFP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 t="str">
            <v/>
          </cell>
        </row>
        <row r="241">
          <cell r="A241" t="str">
            <v>FRN15G11S-4HFP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 t="str">
            <v/>
          </cell>
        </row>
        <row r="242">
          <cell r="A242" t="str">
            <v>FRN18.5G11S-4HFP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 t="str">
            <v/>
          </cell>
        </row>
        <row r="243">
          <cell r="A243" t="str">
            <v>FRN2.2G11S-2HFP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 t="str">
            <v/>
          </cell>
        </row>
        <row r="244">
          <cell r="A244" t="str">
            <v>FRN3.7G11S-2HFP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 t="str">
            <v/>
          </cell>
        </row>
        <row r="245">
          <cell r="A245" t="str">
            <v>FRN5.5G11S-2HFP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 t="str">
            <v/>
          </cell>
        </row>
        <row r="246">
          <cell r="A246" t="str">
            <v>FRN7.5G11S-2HFP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 t="str">
            <v/>
          </cell>
        </row>
        <row r="247">
          <cell r="A247" t="str">
            <v>FRN11G11S-2HFP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 t="str">
            <v/>
          </cell>
        </row>
        <row r="248">
          <cell r="A248" t="str">
            <v>FRN15G11S-2HFP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 t="str">
            <v/>
          </cell>
        </row>
        <row r="249">
          <cell r="A249" t="str">
            <v>FRN18.5G11S-2HFP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 t="str">
            <v/>
          </cell>
        </row>
        <row r="250">
          <cell r="A250" t="str">
            <v>FRN0.75F1S-2J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 t="str">
            <v/>
          </cell>
        </row>
        <row r="251">
          <cell r="A251" t="str">
            <v>FRN1.5F1S-2J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 t="str">
            <v/>
          </cell>
        </row>
        <row r="252">
          <cell r="A252" t="str">
            <v>FRN2.2F1S-2J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 t="str">
            <v/>
          </cell>
        </row>
        <row r="253">
          <cell r="A253" t="str">
            <v>FRN3.7F1S-2J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 t="str">
            <v/>
          </cell>
        </row>
        <row r="254">
          <cell r="A254" t="str">
            <v>FRN5.5F1S-2J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 t="str">
            <v/>
          </cell>
        </row>
        <row r="255">
          <cell r="A255" t="str">
            <v>FRN7.5F1S-2J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 t="str">
            <v/>
          </cell>
        </row>
        <row r="256">
          <cell r="A256" t="str">
            <v>FRN11F1S-2J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 t="str">
            <v/>
          </cell>
        </row>
        <row r="257">
          <cell r="A257" t="str">
            <v>FRN15F1S-2J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11</v>
          </cell>
          <cell r="H257">
            <v>3900.49</v>
          </cell>
          <cell r="I257" t="str">
            <v/>
          </cell>
        </row>
        <row r="258">
          <cell r="A258" t="str">
            <v>FRN18.5F1S-2J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 t="str">
            <v/>
          </cell>
        </row>
        <row r="259">
          <cell r="A259" t="str">
            <v>FRN22F1S-2J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 t="str">
            <v/>
          </cell>
        </row>
        <row r="260">
          <cell r="A260" t="str">
            <v>FRN30F1S-2J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 t="str">
            <v/>
          </cell>
        </row>
        <row r="261">
          <cell r="A261" t="str">
            <v>FRN37F1S-2J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 t="str">
            <v/>
          </cell>
        </row>
        <row r="262">
          <cell r="A262" t="str">
            <v>FRN45F1S-2J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 t="str">
            <v/>
          </cell>
        </row>
        <row r="263">
          <cell r="A263" t="str">
            <v>FRN55F1S-2J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 t="str">
            <v/>
          </cell>
        </row>
        <row r="264">
          <cell r="A264" t="str">
            <v>FRN75F1S-2J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 t="str">
            <v/>
          </cell>
        </row>
        <row r="265">
          <cell r="A265" t="str">
            <v>FRN0.75F1S-4E</v>
          </cell>
          <cell r="B265">
            <v>0</v>
          </cell>
          <cell r="C265">
            <v>0</v>
          </cell>
          <cell r="D265">
            <v>3</v>
          </cell>
          <cell r="E265">
            <v>3</v>
          </cell>
          <cell r="F265">
            <v>3</v>
          </cell>
          <cell r="G265">
            <v>63</v>
          </cell>
          <cell r="H265">
            <v>9941.0975999999991</v>
          </cell>
          <cell r="I265">
            <v>5207.2415999999994</v>
          </cell>
        </row>
        <row r="266">
          <cell r="A266" t="str">
            <v>FRN1.5F1S-4E</v>
          </cell>
          <cell r="B266">
            <v>0</v>
          </cell>
          <cell r="C266">
            <v>0</v>
          </cell>
          <cell r="D266">
            <v>14</v>
          </cell>
          <cell r="E266">
            <v>14</v>
          </cell>
          <cell r="F266">
            <v>14</v>
          </cell>
          <cell r="G266">
            <v>121</v>
          </cell>
          <cell r="H266">
            <v>19572.536499999998</v>
          </cell>
          <cell r="I266" t="str">
            <v/>
          </cell>
        </row>
        <row r="267">
          <cell r="A267" t="str">
            <v>FRN2.2F1S-4E</v>
          </cell>
          <cell r="B267">
            <v>0</v>
          </cell>
          <cell r="C267">
            <v>0</v>
          </cell>
          <cell r="D267">
            <v>18</v>
          </cell>
          <cell r="E267">
            <v>18</v>
          </cell>
          <cell r="F267">
            <v>18</v>
          </cell>
          <cell r="G267">
            <v>136</v>
          </cell>
          <cell r="H267">
            <v>23361.128000000001</v>
          </cell>
          <cell r="I267" t="str">
            <v/>
          </cell>
        </row>
        <row r="268">
          <cell r="A268" t="str">
            <v>FRN4.0F1S-4E</v>
          </cell>
          <cell r="B268">
            <v>10</v>
          </cell>
          <cell r="C268">
            <v>0</v>
          </cell>
          <cell r="D268">
            <v>30</v>
          </cell>
          <cell r="E268">
            <v>30</v>
          </cell>
          <cell r="F268">
            <v>20</v>
          </cell>
          <cell r="G268">
            <v>136</v>
          </cell>
          <cell r="H268">
            <v>27772.655200000001</v>
          </cell>
          <cell r="I268" t="str">
            <v/>
          </cell>
        </row>
        <row r="269">
          <cell r="A269" t="str">
            <v>FRN5.5F1S-4E</v>
          </cell>
          <cell r="B269">
            <v>0</v>
          </cell>
          <cell r="C269">
            <v>0</v>
          </cell>
          <cell r="D269">
            <v>31</v>
          </cell>
          <cell r="E269">
            <v>31</v>
          </cell>
          <cell r="F269">
            <v>31</v>
          </cell>
          <cell r="G269">
            <v>65</v>
          </cell>
          <cell r="H269">
            <v>17478.5</v>
          </cell>
          <cell r="I269" t="str">
            <v/>
          </cell>
        </row>
        <row r="270">
          <cell r="A270" t="str">
            <v>FRN7.5F1S-4E</v>
          </cell>
          <cell r="B270">
            <v>0</v>
          </cell>
          <cell r="C270">
            <v>0</v>
          </cell>
          <cell r="D270">
            <v>41</v>
          </cell>
          <cell r="E270">
            <v>41</v>
          </cell>
          <cell r="F270">
            <v>41</v>
          </cell>
          <cell r="G270">
            <v>13</v>
          </cell>
          <cell r="H270">
            <v>3653.1352000000002</v>
          </cell>
          <cell r="I270" t="str">
            <v/>
          </cell>
        </row>
        <row r="271">
          <cell r="A271" t="str">
            <v>FRN11F1S-4E</v>
          </cell>
          <cell r="B271">
            <v>2</v>
          </cell>
          <cell r="C271">
            <v>0</v>
          </cell>
          <cell r="D271">
            <v>24</v>
          </cell>
          <cell r="E271">
            <v>24</v>
          </cell>
          <cell r="F271">
            <v>22</v>
          </cell>
          <cell r="G271">
            <v>32</v>
          </cell>
          <cell r="H271">
            <v>11446.4</v>
          </cell>
          <cell r="I271" t="str">
            <v/>
          </cell>
        </row>
        <row r="272">
          <cell r="A272" t="str">
            <v>FRN15F1S-4E</v>
          </cell>
          <cell r="B272">
            <v>2</v>
          </cell>
          <cell r="C272">
            <v>0</v>
          </cell>
          <cell r="D272">
            <v>27</v>
          </cell>
          <cell r="E272">
            <v>27</v>
          </cell>
          <cell r="F272">
            <v>25</v>
          </cell>
          <cell r="G272">
            <v>103</v>
          </cell>
          <cell r="H272">
            <v>38208.879999999997</v>
          </cell>
          <cell r="I272" t="str">
            <v/>
          </cell>
        </row>
        <row r="273">
          <cell r="A273" t="str">
            <v>FRN18.5F1S-4E</v>
          </cell>
          <cell r="B273">
            <v>0</v>
          </cell>
          <cell r="C273">
            <v>0</v>
          </cell>
          <cell r="D273">
            <v>11</v>
          </cell>
          <cell r="E273">
            <v>11</v>
          </cell>
          <cell r="F273">
            <v>11</v>
          </cell>
          <cell r="G273">
            <v>12</v>
          </cell>
          <cell r="H273">
            <v>5661.3023999999996</v>
          </cell>
          <cell r="I273" t="str">
            <v/>
          </cell>
        </row>
        <row r="274">
          <cell r="A274" t="str">
            <v>FRN22F1S-4E</v>
          </cell>
          <cell r="B274">
            <v>0</v>
          </cell>
          <cell r="C274">
            <v>0</v>
          </cell>
          <cell r="D274">
            <v>17</v>
          </cell>
          <cell r="E274">
            <v>17</v>
          </cell>
          <cell r="F274">
            <v>17</v>
          </cell>
          <cell r="G274">
            <v>6</v>
          </cell>
          <cell r="H274">
            <v>3127.6379999999999</v>
          </cell>
          <cell r="I274" t="str">
            <v/>
          </cell>
        </row>
        <row r="275">
          <cell r="A275" t="str">
            <v>FRN30F1S-4E</v>
          </cell>
          <cell r="B275">
            <v>0</v>
          </cell>
          <cell r="C275">
            <v>0</v>
          </cell>
          <cell r="D275">
            <v>13</v>
          </cell>
          <cell r="E275">
            <v>13</v>
          </cell>
          <cell r="F275">
            <v>13</v>
          </cell>
          <cell r="G275">
            <v>5</v>
          </cell>
          <cell r="H275">
            <v>3946.0235000000002</v>
          </cell>
          <cell r="I275" t="str">
            <v/>
          </cell>
        </row>
        <row r="276">
          <cell r="A276" t="str">
            <v>FRN37F1S-4E</v>
          </cell>
          <cell r="B276">
            <v>0</v>
          </cell>
          <cell r="C276">
            <v>0</v>
          </cell>
          <cell r="D276">
            <v>9</v>
          </cell>
          <cell r="E276">
            <v>9</v>
          </cell>
          <cell r="F276">
            <v>9</v>
          </cell>
          <cell r="G276">
            <v>-18</v>
          </cell>
          <cell r="H276">
            <v>0</v>
          </cell>
          <cell r="I276" t="str">
            <v/>
          </cell>
        </row>
        <row r="277">
          <cell r="A277" t="str">
            <v>FRN45F1S-4E</v>
          </cell>
          <cell r="B277">
            <v>0</v>
          </cell>
          <cell r="C277">
            <v>0</v>
          </cell>
          <cell r="D277">
            <v>7</v>
          </cell>
          <cell r="E277">
            <v>7</v>
          </cell>
          <cell r="F277">
            <v>7</v>
          </cell>
          <cell r="G277">
            <v>-6</v>
          </cell>
          <cell r="H277">
            <v>0</v>
          </cell>
          <cell r="I277" t="str">
            <v/>
          </cell>
        </row>
        <row r="278">
          <cell r="A278" t="str">
            <v>FRN55F1S-4E</v>
          </cell>
          <cell r="B278">
            <v>2</v>
          </cell>
          <cell r="C278">
            <v>0</v>
          </cell>
          <cell r="D278">
            <v>5</v>
          </cell>
          <cell r="E278">
            <v>5</v>
          </cell>
          <cell r="F278">
            <v>3</v>
          </cell>
          <cell r="G278">
            <v>-15</v>
          </cell>
          <cell r="H278">
            <v>0</v>
          </cell>
          <cell r="I278" t="str">
            <v/>
          </cell>
        </row>
        <row r="279">
          <cell r="A279" t="str">
            <v>FRN75F1S-4E</v>
          </cell>
          <cell r="B279">
            <v>0</v>
          </cell>
          <cell r="C279">
            <v>0</v>
          </cell>
          <cell r="D279">
            <v>4</v>
          </cell>
          <cell r="E279">
            <v>4</v>
          </cell>
          <cell r="F279">
            <v>4</v>
          </cell>
          <cell r="G279">
            <v>-10</v>
          </cell>
          <cell r="H279">
            <v>0</v>
          </cell>
          <cell r="I279" t="str">
            <v/>
          </cell>
        </row>
        <row r="280">
          <cell r="A280" t="str">
            <v>FRN90F1S-4E</v>
          </cell>
          <cell r="B280">
            <v>0</v>
          </cell>
          <cell r="C280">
            <v>0</v>
          </cell>
          <cell r="D280">
            <v>3</v>
          </cell>
          <cell r="E280">
            <v>3</v>
          </cell>
          <cell r="F280">
            <v>3</v>
          </cell>
          <cell r="G280">
            <v>-2</v>
          </cell>
          <cell r="H280">
            <v>0</v>
          </cell>
          <cell r="I280" t="str">
            <v/>
          </cell>
        </row>
        <row r="281">
          <cell r="A281" t="str">
            <v>FRN110F1S-4E</v>
          </cell>
          <cell r="B281">
            <v>0</v>
          </cell>
          <cell r="C281">
            <v>0</v>
          </cell>
          <cell r="D281">
            <v>2</v>
          </cell>
          <cell r="E281">
            <v>2</v>
          </cell>
          <cell r="F281">
            <v>2</v>
          </cell>
          <cell r="G281">
            <v>0</v>
          </cell>
          <cell r="H281">
            <v>0</v>
          </cell>
          <cell r="I281" t="str">
            <v/>
          </cell>
        </row>
        <row r="282">
          <cell r="A282" t="str">
            <v>FRN132F1S-4E</v>
          </cell>
          <cell r="B282">
            <v>0</v>
          </cell>
          <cell r="C282">
            <v>0</v>
          </cell>
          <cell r="D282">
            <v>2</v>
          </cell>
          <cell r="E282">
            <v>2</v>
          </cell>
          <cell r="F282">
            <v>2</v>
          </cell>
          <cell r="G282">
            <v>-3</v>
          </cell>
          <cell r="H282">
            <v>0</v>
          </cell>
          <cell r="I282" t="str">
            <v/>
          </cell>
        </row>
        <row r="283">
          <cell r="A283" t="str">
            <v>FRN160F1S-4E</v>
          </cell>
          <cell r="B283">
            <v>0</v>
          </cell>
          <cell r="C283">
            <v>0</v>
          </cell>
          <cell r="D283">
            <v>2</v>
          </cell>
          <cell r="E283">
            <v>2</v>
          </cell>
          <cell r="F283">
            <v>2</v>
          </cell>
          <cell r="G283">
            <v>-3</v>
          </cell>
          <cell r="H283">
            <v>0</v>
          </cell>
          <cell r="I283" t="str">
            <v/>
          </cell>
        </row>
        <row r="284">
          <cell r="A284" t="str">
            <v>FRN200F1S-4E</v>
          </cell>
          <cell r="B284">
            <v>0</v>
          </cell>
          <cell r="C284">
            <v>0</v>
          </cell>
          <cell r="D284">
            <v>2</v>
          </cell>
          <cell r="E284">
            <v>2</v>
          </cell>
          <cell r="F284">
            <v>2</v>
          </cell>
          <cell r="G284">
            <v>3</v>
          </cell>
          <cell r="H284">
            <v>11455.62</v>
          </cell>
          <cell r="I284" t="str">
            <v/>
          </cell>
        </row>
        <row r="285">
          <cell r="A285" t="str">
            <v>FRN220F1S-4E</v>
          </cell>
          <cell r="B285">
            <v>0</v>
          </cell>
          <cell r="C285">
            <v>0</v>
          </cell>
          <cell r="D285">
            <v>1</v>
          </cell>
          <cell r="E285">
            <v>1</v>
          </cell>
          <cell r="F285">
            <v>1</v>
          </cell>
          <cell r="G285">
            <v>-1</v>
          </cell>
          <cell r="H285">
            <v>0</v>
          </cell>
          <cell r="I285" t="str">
            <v/>
          </cell>
        </row>
        <row r="286">
          <cell r="A286" t="str">
            <v>FRN280F1S-4E</v>
          </cell>
          <cell r="B286">
            <v>0</v>
          </cell>
          <cell r="C286">
            <v>0</v>
          </cell>
          <cell r="D286">
            <v>1</v>
          </cell>
          <cell r="E286">
            <v>1</v>
          </cell>
          <cell r="F286">
            <v>1</v>
          </cell>
          <cell r="G286">
            <v>-1</v>
          </cell>
          <cell r="H286">
            <v>0</v>
          </cell>
          <cell r="I286" t="str">
            <v/>
          </cell>
        </row>
        <row r="287">
          <cell r="A287" t="str">
            <v>FRN315F1S-4E</v>
          </cell>
          <cell r="B287">
            <v>0</v>
          </cell>
          <cell r="C287">
            <v>0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H287">
            <v>23106.494999999999</v>
          </cell>
          <cell r="I287" t="str">
            <v/>
          </cell>
        </row>
        <row r="288">
          <cell r="A288" t="str">
            <v>FRN355F1S-4E</v>
          </cell>
          <cell r="B288">
            <v>0</v>
          </cell>
          <cell r="C288">
            <v>0</v>
          </cell>
          <cell r="D288">
            <v>1</v>
          </cell>
          <cell r="E288">
            <v>1</v>
          </cell>
          <cell r="F288">
            <v>1</v>
          </cell>
          <cell r="G288">
            <v>1</v>
          </cell>
          <cell r="H288">
            <v>9005.6332999999995</v>
          </cell>
          <cell r="I288" t="str">
            <v/>
          </cell>
        </row>
        <row r="289">
          <cell r="A289" t="str">
            <v>FRN400F1S-4E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3</v>
          </cell>
          <cell r="H289">
            <v>29172.324000000001</v>
          </cell>
          <cell r="I289">
            <v>29172.324000000001</v>
          </cell>
        </row>
        <row r="290">
          <cell r="A290" t="str">
            <v>FRN450F1S-4E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2</v>
          </cell>
          <cell r="H290">
            <v>19641.02</v>
          </cell>
          <cell r="I290">
            <v>19641.02</v>
          </cell>
        </row>
        <row r="291">
          <cell r="A291" t="str">
            <v>FRN500F1S-4E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3</v>
          </cell>
          <cell r="H291">
            <v>31821.759900000001</v>
          </cell>
          <cell r="I291">
            <v>31821.759900000001</v>
          </cell>
        </row>
        <row r="292">
          <cell r="A292" t="str">
            <v>FRN560F1S-4E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FRN0.75F1L-4E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 t="str">
            <v/>
          </cell>
        </row>
        <row r="294">
          <cell r="A294" t="str">
            <v>FRN1.5F1L-4E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5</v>
          </cell>
          <cell r="H294">
            <v>2327.15</v>
          </cell>
          <cell r="I294">
            <v>2327.15</v>
          </cell>
        </row>
        <row r="295">
          <cell r="A295" t="str">
            <v>FRN2.2F1L-4E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9</v>
          </cell>
          <cell r="H295">
            <v>4233.33</v>
          </cell>
          <cell r="I295">
            <v>4233.33</v>
          </cell>
        </row>
        <row r="296">
          <cell r="A296" t="str">
            <v>FRN4.0F1L-4E</v>
          </cell>
          <cell r="B296">
            <v>0</v>
          </cell>
          <cell r="C296">
            <v>0</v>
          </cell>
          <cell r="D296">
            <v>2</v>
          </cell>
          <cell r="E296">
            <v>2</v>
          </cell>
          <cell r="F296">
            <v>2</v>
          </cell>
          <cell r="G296">
            <v>-4</v>
          </cell>
          <cell r="H296">
            <v>0</v>
          </cell>
          <cell r="I296" t="str">
            <v/>
          </cell>
        </row>
        <row r="297">
          <cell r="A297" t="str">
            <v>FRN5.5F1L-4E</v>
          </cell>
          <cell r="B297">
            <v>0</v>
          </cell>
          <cell r="C297">
            <v>0</v>
          </cell>
          <cell r="D297">
            <v>1</v>
          </cell>
          <cell r="E297">
            <v>1</v>
          </cell>
          <cell r="F297">
            <v>1</v>
          </cell>
          <cell r="G297">
            <v>-3</v>
          </cell>
          <cell r="H297">
            <v>0</v>
          </cell>
          <cell r="I297" t="str">
            <v/>
          </cell>
        </row>
        <row r="298">
          <cell r="A298" t="str">
            <v>FRN7.5F1L-4E</v>
          </cell>
          <cell r="B298">
            <v>1</v>
          </cell>
          <cell r="C298">
            <v>0</v>
          </cell>
          <cell r="D298">
            <v>1</v>
          </cell>
          <cell r="E298">
            <v>1</v>
          </cell>
          <cell r="F298">
            <v>0</v>
          </cell>
          <cell r="G298">
            <v>-2</v>
          </cell>
          <cell r="H298">
            <v>0</v>
          </cell>
          <cell r="I298" t="str">
            <v/>
          </cell>
        </row>
        <row r="299">
          <cell r="A299" t="str">
            <v>FRN11F1L-4E</v>
          </cell>
          <cell r="B299">
            <v>0</v>
          </cell>
          <cell r="C299">
            <v>0</v>
          </cell>
          <cell r="D299">
            <v>1</v>
          </cell>
          <cell r="E299">
            <v>1</v>
          </cell>
          <cell r="F299">
            <v>1</v>
          </cell>
          <cell r="G299">
            <v>-3</v>
          </cell>
          <cell r="H299">
            <v>0</v>
          </cell>
          <cell r="I299" t="str">
            <v/>
          </cell>
        </row>
        <row r="300">
          <cell r="A300" t="str">
            <v>FRN15F1L-4E</v>
          </cell>
          <cell r="B300">
            <v>0</v>
          </cell>
          <cell r="C300">
            <v>0</v>
          </cell>
          <cell r="D300">
            <v>1</v>
          </cell>
          <cell r="E300">
            <v>1</v>
          </cell>
          <cell r="F300">
            <v>1</v>
          </cell>
          <cell r="G300">
            <v>3</v>
          </cell>
          <cell r="H300">
            <v>2067.81</v>
          </cell>
          <cell r="I300" t="str">
            <v/>
          </cell>
        </row>
        <row r="301">
          <cell r="A301" t="str">
            <v>FRN18.5F1L-4E</v>
          </cell>
          <cell r="B301">
            <v>0</v>
          </cell>
          <cell r="C301">
            <v>0</v>
          </cell>
          <cell r="D301">
            <v>1</v>
          </cell>
          <cell r="E301">
            <v>1</v>
          </cell>
          <cell r="F301">
            <v>1</v>
          </cell>
          <cell r="G301">
            <v>7</v>
          </cell>
          <cell r="H301">
            <v>6241.7299000000003</v>
          </cell>
          <cell r="I301" t="str">
            <v/>
          </cell>
        </row>
        <row r="302">
          <cell r="A302" t="str">
            <v>FRN22F1L-4E</v>
          </cell>
          <cell r="B302">
            <v>0</v>
          </cell>
          <cell r="C302">
            <v>0</v>
          </cell>
          <cell r="D302">
            <v>1</v>
          </cell>
          <cell r="E302">
            <v>1</v>
          </cell>
          <cell r="F302">
            <v>1</v>
          </cell>
          <cell r="G302">
            <v>6</v>
          </cell>
          <cell r="H302">
            <v>6033.72</v>
          </cell>
          <cell r="I302" t="str">
            <v/>
          </cell>
        </row>
        <row r="303">
          <cell r="A303" t="str">
            <v>FRN30F1L-4E</v>
          </cell>
          <cell r="B303">
            <v>0</v>
          </cell>
          <cell r="C303">
            <v>0</v>
          </cell>
          <cell r="D303">
            <v>1</v>
          </cell>
          <cell r="E303">
            <v>1</v>
          </cell>
          <cell r="F303">
            <v>1</v>
          </cell>
          <cell r="G303">
            <v>-1</v>
          </cell>
          <cell r="H303">
            <v>0</v>
          </cell>
          <cell r="I303" t="str">
            <v/>
          </cell>
        </row>
        <row r="304">
          <cell r="A304" t="str">
            <v>FRN37F1L-4E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1</v>
          </cell>
          <cell r="H304">
            <v>2154.96</v>
          </cell>
          <cell r="I304">
            <v>2154.96</v>
          </cell>
        </row>
        <row r="305">
          <cell r="A305" t="str">
            <v>FRN45F1L-4E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4</v>
          </cell>
          <cell r="H305">
            <v>8791.81</v>
          </cell>
          <cell r="I305">
            <v>8791.81</v>
          </cell>
        </row>
        <row r="306">
          <cell r="A306" t="str">
            <v>FRN55F1L-4E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1</v>
          </cell>
          <cell r="H306">
            <v>2959.45</v>
          </cell>
          <cell r="I306">
            <v>2959.45</v>
          </cell>
        </row>
        <row r="307">
          <cell r="A307" t="str">
            <v>FRN75F1L-4E</v>
          </cell>
          <cell r="B307">
            <v>0</v>
          </cell>
          <cell r="C307">
            <v>0</v>
          </cell>
          <cell r="D307">
            <v>1</v>
          </cell>
          <cell r="E307">
            <v>1</v>
          </cell>
          <cell r="F307">
            <v>1</v>
          </cell>
          <cell r="G307">
            <v>-3</v>
          </cell>
          <cell r="H307">
            <v>0</v>
          </cell>
          <cell r="I307" t="str">
            <v/>
          </cell>
        </row>
        <row r="308">
          <cell r="A308" t="str">
            <v>FRN90F1L-4E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2</v>
          </cell>
          <cell r="H308">
            <v>6509.36</v>
          </cell>
          <cell r="I308">
            <v>6509.36</v>
          </cell>
        </row>
        <row r="309">
          <cell r="A309" t="str">
            <v>FRN0.4G1S-2J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18</v>
          </cell>
          <cell r="H309">
            <v>2702.7</v>
          </cell>
          <cell r="I309">
            <v>2702.7</v>
          </cell>
        </row>
        <row r="310">
          <cell r="A310" t="str">
            <v>FRN0.75G1S-2J</v>
          </cell>
          <cell r="B310">
            <v>0</v>
          </cell>
          <cell r="C310">
            <v>0</v>
          </cell>
          <cell r="D310">
            <v>1</v>
          </cell>
          <cell r="E310">
            <v>1</v>
          </cell>
          <cell r="F310">
            <v>1</v>
          </cell>
          <cell r="G310">
            <v>11</v>
          </cell>
          <cell r="H310">
            <v>1685.97</v>
          </cell>
          <cell r="I310" t="str">
            <v/>
          </cell>
        </row>
        <row r="311">
          <cell r="A311" t="str">
            <v>FRN1.5G1S-2J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12</v>
          </cell>
          <cell r="H311">
            <v>2101.56</v>
          </cell>
          <cell r="I311">
            <v>2101.56</v>
          </cell>
        </row>
        <row r="312">
          <cell r="A312" t="str">
            <v>FRN2.2G1S-2J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2</v>
          </cell>
          <cell r="H312">
            <v>375.76</v>
          </cell>
          <cell r="I312">
            <v>375.76</v>
          </cell>
        </row>
        <row r="313">
          <cell r="A313" t="str">
            <v>FRN3.7G1S-2J</v>
          </cell>
          <cell r="B313">
            <v>0</v>
          </cell>
          <cell r="C313">
            <v>0</v>
          </cell>
          <cell r="D313">
            <v>2</v>
          </cell>
          <cell r="E313">
            <v>2</v>
          </cell>
          <cell r="F313">
            <v>2</v>
          </cell>
          <cell r="G313">
            <v>-1</v>
          </cell>
          <cell r="H313">
            <v>0</v>
          </cell>
          <cell r="I313" t="str">
            <v/>
          </cell>
        </row>
        <row r="314">
          <cell r="A314" t="str">
            <v>FRN5.5G1S-2J</v>
          </cell>
          <cell r="B314">
            <v>0</v>
          </cell>
          <cell r="C314">
            <v>0</v>
          </cell>
          <cell r="D314">
            <v>1</v>
          </cell>
          <cell r="E314">
            <v>1</v>
          </cell>
          <cell r="F314">
            <v>1</v>
          </cell>
          <cell r="G314">
            <v>-4</v>
          </cell>
          <cell r="H314">
            <v>0</v>
          </cell>
          <cell r="I314" t="str">
            <v/>
          </cell>
        </row>
        <row r="315">
          <cell r="A315" t="str">
            <v>FRN7.5G1S-2J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10</v>
          </cell>
          <cell r="H315">
            <v>4154.1000000000004</v>
          </cell>
          <cell r="I315">
            <v>4154.1000000000004</v>
          </cell>
        </row>
        <row r="316">
          <cell r="A316" t="str">
            <v>FRN11G1S-2J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2</v>
          </cell>
          <cell r="H316">
            <v>838.52</v>
          </cell>
          <cell r="I316" t="str">
            <v/>
          </cell>
        </row>
        <row r="317">
          <cell r="A317" t="str">
            <v>FRN15G1S-2J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2</v>
          </cell>
          <cell r="H317">
            <v>1290.9000000000001</v>
          </cell>
          <cell r="I317">
            <v>1290.9000000000001</v>
          </cell>
        </row>
        <row r="318">
          <cell r="A318" t="str">
            <v>FRN18.5G1S-2J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2</v>
          </cell>
          <cell r="H318">
            <v>1414.66</v>
          </cell>
          <cell r="I318">
            <v>1414.66</v>
          </cell>
        </row>
        <row r="319">
          <cell r="A319" t="str">
            <v>FRN22G1S-2J</v>
          </cell>
          <cell r="B319">
            <v>8</v>
          </cell>
          <cell r="C319">
            <v>0</v>
          </cell>
          <cell r="D319">
            <v>5</v>
          </cell>
          <cell r="E319">
            <v>8</v>
          </cell>
          <cell r="F319">
            <v>0</v>
          </cell>
          <cell r="G319">
            <v>-2</v>
          </cell>
          <cell r="H319">
            <v>0</v>
          </cell>
          <cell r="I319" t="str">
            <v/>
          </cell>
        </row>
        <row r="320">
          <cell r="A320" t="str">
            <v>FRN30G1S-2J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2</v>
          </cell>
          <cell r="H320">
            <v>2979.94</v>
          </cell>
          <cell r="I320" t="str">
            <v/>
          </cell>
        </row>
        <row r="321">
          <cell r="A321" t="str">
            <v>FRN37G1S-2J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1</v>
          </cell>
          <cell r="H321">
            <v>1410.06</v>
          </cell>
          <cell r="I321">
            <v>1410.06</v>
          </cell>
        </row>
        <row r="322">
          <cell r="A322" t="str">
            <v>FRN45G1S-2J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2</v>
          </cell>
          <cell r="H322">
            <v>4419.3999999999996</v>
          </cell>
          <cell r="I322">
            <v>4419.3999999999996</v>
          </cell>
        </row>
        <row r="323">
          <cell r="A323" t="str">
            <v>FRN55G1S-2J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1</v>
          </cell>
          <cell r="H323">
            <v>2633.2</v>
          </cell>
          <cell r="I323">
            <v>2633.2</v>
          </cell>
        </row>
        <row r="324">
          <cell r="A324" t="str">
            <v>FRN75G1S-2J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 t="str">
            <v/>
          </cell>
        </row>
        <row r="325">
          <cell r="A325" t="str">
            <v>FRN90G1S-2J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 t="str">
            <v/>
          </cell>
        </row>
        <row r="326">
          <cell r="A326" t="str">
            <v>FRN0.4G1E-4E</v>
          </cell>
          <cell r="B326">
            <v>0</v>
          </cell>
          <cell r="C326">
            <v>0</v>
          </cell>
          <cell r="D326">
            <v>5</v>
          </cell>
          <cell r="E326">
            <v>5</v>
          </cell>
          <cell r="F326">
            <v>5</v>
          </cell>
          <cell r="G326">
            <v>7</v>
          </cell>
          <cell r="H326">
            <v>683.97</v>
          </cell>
          <cell r="I326" t="str">
            <v/>
          </cell>
        </row>
        <row r="327">
          <cell r="A327" t="str">
            <v>FRN0.75G1E-4E</v>
          </cell>
          <cell r="B327">
            <v>0</v>
          </cell>
          <cell r="C327">
            <v>0</v>
          </cell>
          <cell r="D327">
            <v>12</v>
          </cell>
          <cell r="E327">
            <v>12</v>
          </cell>
          <cell r="F327">
            <v>12</v>
          </cell>
          <cell r="G327">
            <v>6</v>
          </cell>
          <cell r="H327">
            <v>731.20500000000004</v>
          </cell>
          <cell r="I327" t="str">
            <v/>
          </cell>
        </row>
        <row r="328">
          <cell r="A328" t="str">
            <v>FRN1.5G1E-4E</v>
          </cell>
          <cell r="B328">
            <v>0</v>
          </cell>
          <cell r="C328">
            <v>0</v>
          </cell>
          <cell r="D328">
            <v>24</v>
          </cell>
          <cell r="E328">
            <v>24</v>
          </cell>
          <cell r="F328">
            <v>24</v>
          </cell>
          <cell r="G328">
            <v>41</v>
          </cell>
          <cell r="H328">
            <v>6038.7628999999997</v>
          </cell>
          <cell r="I328" t="str">
            <v/>
          </cell>
        </row>
        <row r="329">
          <cell r="A329" t="str">
            <v>FRN2.2G1E-4E</v>
          </cell>
          <cell r="B329">
            <v>0</v>
          </cell>
          <cell r="C329">
            <v>0</v>
          </cell>
          <cell r="D329">
            <v>22</v>
          </cell>
          <cell r="E329">
            <v>22</v>
          </cell>
          <cell r="F329">
            <v>22</v>
          </cell>
          <cell r="G329">
            <v>250</v>
          </cell>
          <cell r="H329">
            <v>45086.275000000001</v>
          </cell>
          <cell r="I329" t="str">
            <v/>
          </cell>
        </row>
        <row r="330">
          <cell r="A330" t="str">
            <v>FRN4.0G1E-4E</v>
          </cell>
          <cell r="B330">
            <v>0</v>
          </cell>
          <cell r="C330">
            <v>0</v>
          </cell>
          <cell r="D330">
            <v>40</v>
          </cell>
          <cell r="E330">
            <v>40</v>
          </cell>
          <cell r="F330">
            <v>40</v>
          </cell>
          <cell r="G330">
            <v>68</v>
          </cell>
          <cell r="H330">
            <v>15274.187199999998</v>
          </cell>
          <cell r="I330" t="str">
            <v/>
          </cell>
        </row>
        <row r="331">
          <cell r="A331" t="str">
            <v>FRN5.5G1E-4E</v>
          </cell>
          <cell r="B331">
            <v>0</v>
          </cell>
          <cell r="C331">
            <v>0</v>
          </cell>
          <cell r="D331">
            <v>28</v>
          </cell>
          <cell r="E331">
            <v>28</v>
          </cell>
          <cell r="F331">
            <v>28</v>
          </cell>
          <cell r="G331">
            <v>465</v>
          </cell>
          <cell r="H331">
            <v>145931.69399999999</v>
          </cell>
          <cell r="I331" t="str">
            <v/>
          </cell>
        </row>
        <row r="332">
          <cell r="A332" t="str">
            <v>FRN7.5G1E-4E</v>
          </cell>
          <cell r="B332">
            <v>0</v>
          </cell>
          <cell r="C332">
            <v>0</v>
          </cell>
          <cell r="D332">
            <v>37</v>
          </cell>
          <cell r="E332">
            <v>37</v>
          </cell>
          <cell r="F332">
            <v>37</v>
          </cell>
          <cell r="G332">
            <v>328</v>
          </cell>
          <cell r="H332">
            <v>122694.43519999999</v>
          </cell>
          <cell r="I332" t="str">
            <v/>
          </cell>
        </row>
        <row r="333">
          <cell r="A333" t="str">
            <v>FRN11G1E-4E</v>
          </cell>
          <cell r="B333">
            <v>0</v>
          </cell>
          <cell r="C333">
            <v>0</v>
          </cell>
          <cell r="D333">
            <v>13</v>
          </cell>
          <cell r="E333">
            <v>13</v>
          </cell>
          <cell r="F333">
            <v>13</v>
          </cell>
          <cell r="G333">
            <v>123</v>
          </cell>
          <cell r="H333">
            <v>52980.417300000001</v>
          </cell>
          <cell r="I333" t="str">
            <v/>
          </cell>
        </row>
        <row r="334">
          <cell r="A334" t="str">
            <v>FRN15G1E-4E</v>
          </cell>
          <cell r="B334">
            <v>0</v>
          </cell>
          <cell r="C334">
            <v>0</v>
          </cell>
          <cell r="D334">
            <v>12</v>
          </cell>
          <cell r="E334">
            <v>12</v>
          </cell>
          <cell r="F334">
            <v>12</v>
          </cell>
          <cell r="G334">
            <v>69</v>
          </cell>
          <cell r="H334">
            <v>40015.728899999995</v>
          </cell>
          <cell r="I334" t="str">
            <v/>
          </cell>
        </row>
        <row r="335">
          <cell r="A335" t="str">
            <v>FRN18.5G1E-4E</v>
          </cell>
          <cell r="B335">
            <v>0</v>
          </cell>
          <cell r="C335">
            <v>0</v>
          </cell>
          <cell r="D335">
            <v>11</v>
          </cell>
          <cell r="E335">
            <v>11</v>
          </cell>
          <cell r="F335">
            <v>11</v>
          </cell>
          <cell r="G335">
            <v>16</v>
          </cell>
          <cell r="H335">
            <v>10386.996800000001</v>
          </cell>
          <cell r="I335" t="str">
            <v/>
          </cell>
        </row>
        <row r="336">
          <cell r="A336" t="str">
            <v>FRN22G1E-4E</v>
          </cell>
          <cell r="B336">
            <v>13</v>
          </cell>
          <cell r="C336">
            <v>0</v>
          </cell>
          <cell r="D336">
            <v>25</v>
          </cell>
          <cell r="E336">
            <v>25</v>
          </cell>
          <cell r="F336">
            <v>12</v>
          </cell>
          <cell r="G336">
            <v>7</v>
          </cell>
          <cell r="H336">
            <v>5424.4238999999998</v>
          </cell>
          <cell r="I336" t="str">
            <v/>
          </cell>
        </row>
        <row r="337">
          <cell r="A337" t="str">
            <v>FRN30G1E-4E</v>
          </cell>
          <cell r="B337">
            <v>0</v>
          </cell>
          <cell r="C337">
            <v>0</v>
          </cell>
          <cell r="D337">
            <v>13</v>
          </cell>
          <cell r="E337">
            <v>13</v>
          </cell>
          <cell r="F337">
            <v>13</v>
          </cell>
          <cell r="G337">
            <v>-25</v>
          </cell>
          <cell r="H337">
            <v>0</v>
          </cell>
          <cell r="I337" t="str">
            <v/>
          </cell>
        </row>
        <row r="338">
          <cell r="A338" t="str">
            <v>FRN37G1E-4E</v>
          </cell>
          <cell r="B338">
            <v>0</v>
          </cell>
          <cell r="C338">
            <v>0</v>
          </cell>
          <cell r="D338">
            <v>4</v>
          </cell>
          <cell r="E338">
            <v>4</v>
          </cell>
          <cell r="F338">
            <v>4</v>
          </cell>
          <cell r="G338">
            <v>2</v>
          </cell>
          <cell r="H338">
            <v>2617.3510000000001</v>
          </cell>
          <cell r="I338" t="str">
            <v/>
          </cell>
        </row>
        <row r="339">
          <cell r="A339" t="str">
            <v>FRN45G1E-4E</v>
          </cell>
          <cell r="B339">
            <v>0</v>
          </cell>
          <cell r="C339">
            <v>0</v>
          </cell>
          <cell r="D339">
            <v>4</v>
          </cell>
          <cell r="E339">
            <v>4</v>
          </cell>
          <cell r="F339">
            <v>4</v>
          </cell>
          <cell r="G339">
            <v>-9</v>
          </cell>
          <cell r="H339">
            <v>0</v>
          </cell>
          <cell r="I339" t="str">
            <v/>
          </cell>
        </row>
        <row r="340">
          <cell r="A340" t="str">
            <v>FRN55G1E-4E</v>
          </cell>
          <cell r="B340">
            <v>0</v>
          </cell>
          <cell r="C340">
            <v>0</v>
          </cell>
          <cell r="D340">
            <v>2</v>
          </cell>
          <cell r="E340">
            <v>2</v>
          </cell>
          <cell r="F340">
            <v>2</v>
          </cell>
          <cell r="G340">
            <v>-5</v>
          </cell>
          <cell r="H340">
            <v>0</v>
          </cell>
          <cell r="I340" t="str">
            <v/>
          </cell>
        </row>
        <row r="341">
          <cell r="A341" t="str">
            <v>FRN75G1E-4E</v>
          </cell>
          <cell r="B341">
            <v>0</v>
          </cell>
          <cell r="C341">
            <v>0</v>
          </cell>
          <cell r="D341">
            <v>2</v>
          </cell>
          <cell r="E341">
            <v>2</v>
          </cell>
          <cell r="F341">
            <v>2</v>
          </cell>
          <cell r="G341">
            <v>-3</v>
          </cell>
          <cell r="H341">
            <v>0</v>
          </cell>
          <cell r="I341" t="str">
            <v/>
          </cell>
        </row>
        <row r="342">
          <cell r="A342" t="str">
            <v>FRN90G1E-4E</v>
          </cell>
          <cell r="B342">
            <v>0</v>
          </cell>
          <cell r="C342">
            <v>0</v>
          </cell>
          <cell r="D342">
            <v>3</v>
          </cell>
          <cell r="E342">
            <v>3</v>
          </cell>
          <cell r="F342">
            <v>3</v>
          </cell>
          <cell r="G342">
            <v>-16</v>
          </cell>
          <cell r="H342">
            <v>0</v>
          </cell>
          <cell r="I342" t="str">
            <v/>
          </cell>
        </row>
        <row r="343">
          <cell r="A343" t="str">
            <v>FRN110G1E-4E</v>
          </cell>
          <cell r="B343">
            <v>0</v>
          </cell>
          <cell r="C343">
            <v>0</v>
          </cell>
          <cell r="D343">
            <v>2</v>
          </cell>
          <cell r="E343">
            <v>2</v>
          </cell>
          <cell r="F343">
            <v>2</v>
          </cell>
          <cell r="G343">
            <v>-4</v>
          </cell>
          <cell r="H343">
            <v>0</v>
          </cell>
          <cell r="I343" t="str">
            <v/>
          </cell>
        </row>
        <row r="344">
          <cell r="A344" t="str">
            <v>FRN132G1E-4E</v>
          </cell>
          <cell r="B344">
            <v>0</v>
          </cell>
          <cell r="C344">
            <v>0</v>
          </cell>
          <cell r="D344">
            <v>2</v>
          </cell>
          <cell r="E344">
            <v>2</v>
          </cell>
          <cell r="F344">
            <v>2</v>
          </cell>
          <cell r="G344">
            <v>-1</v>
          </cell>
          <cell r="H344">
            <v>0</v>
          </cell>
          <cell r="I344" t="str">
            <v/>
          </cell>
        </row>
        <row r="345">
          <cell r="A345" t="str">
            <v>FRN160G1E-4E</v>
          </cell>
          <cell r="B345">
            <v>0</v>
          </cell>
          <cell r="C345">
            <v>0</v>
          </cell>
          <cell r="D345">
            <v>1</v>
          </cell>
          <cell r="E345">
            <v>1</v>
          </cell>
          <cell r="F345">
            <v>1</v>
          </cell>
          <cell r="G345">
            <v>-2</v>
          </cell>
          <cell r="H345">
            <v>0</v>
          </cell>
          <cell r="I345" t="str">
            <v/>
          </cell>
        </row>
        <row r="346">
          <cell r="A346" t="str">
            <v>FRN200G1E-4E</v>
          </cell>
          <cell r="B346">
            <v>0</v>
          </cell>
          <cell r="C346">
            <v>0</v>
          </cell>
          <cell r="D346">
            <v>2</v>
          </cell>
          <cell r="E346">
            <v>2</v>
          </cell>
          <cell r="F346">
            <v>2</v>
          </cell>
          <cell r="G346">
            <v>-5</v>
          </cell>
          <cell r="H346">
            <v>0</v>
          </cell>
          <cell r="I346" t="str">
            <v/>
          </cell>
        </row>
        <row r="347">
          <cell r="A347" t="str">
            <v>FRN220G1E-4E</v>
          </cell>
          <cell r="B347">
            <v>0</v>
          </cell>
          <cell r="C347">
            <v>0</v>
          </cell>
          <cell r="D347">
            <v>1</v>
          </cell>
          <cell r="E347">
            <v>1</v>
          </cell>
          <cell r="F347">
            <v>1</v>
          </cell>
          <cell r="G347">
            <v>-1</v>
          </cell>
          <cell r="H347">
            <v>0</v>
          </cell>
          <cell r="I347" t="str">
            <v/>
          </cell>
        </row>
        <row r="348">
          <cell r="A348" t="str">
            <v>FRN280G1E-4E</v>
          </cell>
          <cell r="B348">
            <v>0</v>
          </cell>
          <cell r="C348">
            <v>0</v>
          </cell>
          <cell r="D348">
            <v>1</v>
          </cell>
          <cell r="E348">
            <v>1</v>
          </cell>
          <cell r="F348">
            <v>1</v>
          </cell>
          <cell r="G348">
            <v>-2</v>
          </cell>
          <cell r="H348">
            <v>0</v>
          </cell>
          <cell r="I348" t="str">
            <v/>
          </cell>
        </row>
        <row r="349">
          <cell r="A349" t="str">
            <v>FRN315G1E-4E</v>
          </cell>
          <cell r="B349">
            <v>0</v>
          </cell>
          <cell r="C349">
            <v>0</v>
          </cell>
          <cell r="D349">
            <v>1</v>
          </cell>
          <cell r="E349">
            <v>1</v>
          </cell>
          <cell r="F349">
            <v>1</v>
          </cell>
          <cell r="G349">
            <v>-2</v>
          </cell>
          <cell r="H349">
            <v>0</v>
          </cell>
          <cell r="I349" t="str">
            <v/>
          </cell>
        </row>
        <row r="350">
          <cell r="A350" t="str">
            <v>FRN355G1E-4E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 t="str">
            <v/>
          </cell>
        </row>
        <row r="351">
          <cell r="A351" t="str">
            <v>FRN400G1E-4E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 t="str">
            <v/>
          </cell>
        </row>
        <row r="352">
          <cell r="A352" t="str">
            <v>FRN500G1E-4E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 t="str">
            <v/>
          </cell>
        </row>
        <row r="353">
          <cell r="A353" t="str">
            <v>FRN630G1E-4E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 t="str">
            <v/>
          </cell>
        </row>
        <row r="354">
          <cell r="A354" t="str">
            <v>FRN4.0LM1S-4E</v>
          </cell>
          <cell r="B354">
            <v>0</v>
          </cell>
          <cell r="C354">
            <v>0</v>
          </cell>
          <cell r="D354">
            <v>6</v>
          </cell>
          <cell r="E354">
            <v>6</v>
          </cell>
          <cell r="F354">
            <v>6</v>
          </cell>
          <cell r="G354">
            <v>-22</v>
          </cell>
          <cell r="H354">
            <v>0</v>
          </cell>
          <cell r="I354" t="str">
            <v/>
          </cell>
        </row>
        <row r="355">
          <cell r="A355" t="str">
            <v>FRN5.5LM1S-4E</v>
          </cell>
          <cell r="B355">
            <v>0</v>
          </cell>
          <cell r="C355">
            <v>0</v>
          </cell>
          <cell r="D355">
            <v>4</v>
          </cell>
          <cell r="E355">
            <v>4</v>
          </cell>
          <cell r="F355">
            <v>4</v>
          </cell>
          <cell r="G355">
            <v>98</v>
          </cell>
          <cell r="H355">
            <v>32947.599999999999</v>
          </cell>
          <cell r="I355">
            <v>19499.599999999999</v>
          </cell>
        </row>
        <row r="356">
          <cell r="A356" t="str">
            <v>FRN7.5LM1S-4E</v>
          </cell>
          <cell r="B356">
            <v>0</v>
          </cell>
          <cell r="C356">
            <v>0</v>
          </cell>
          <cell r="D356">
            <v>1</v>
          </cell>
          <cell r="E356">
            <v>1</v>
          </cell>
          <cell r="F356">
            <v>1</v>
          </cell>
          <cell r="G356">
            <v>44</v>
          </cell>
          <cell r="H356">
            <v>15635.1404</v>
          </cell>
          <cell r="I356">
            <v>12081.6994</v>
          </cell>
        </row>
        <row r="357">
          <cell r="A357" t="str">
            <v>FRN11LM1S-4E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3</v>
          </cell>
          <cell r="H357">
            <v>1388.6172000000001</v>
          </cell>
          <cell r="I357">
            <v>1388.6172000000001</v>
          </cell>
        </row>
        <row r="358">
          <cell r="A358" t="str">
            <v>FRN15LM1S-4E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3</v>
          </cell>
          <cell r="H358">
            <v>1768.5938999999998</v>
          </cell>
          <cell r="I358">
            <v>1768.5938999999998</v>
          </cell>
        </row>
        <row r="359">
          <cell r="A359" t="str">
            <v>FRN18.5LM1S-4E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4</v>
          </cell>
          <cell r="H359">
            <v>2961.7</v>
          </cell>
          <cell r="I359">
            <v>2961.7</v>
          </cell>
        </row>
        <row r="360">
          <cell r="A360" t="str">
            <v>FRN22LM1S-4E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7</v>
          </cell>
          <cell r="H360">
            <v>5440.9138000000003</v>
          </cell>
          <cell r="I360">
            <v>5440.9138000000003</v>
          </cell>
        </row>
        <row r="361">
          <cell r="A361" t="str">
            <v>FRN30LM1S-4E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 t="str">
            <v/>
          </cell>
        </row>
        <row r="362">
          <cell r="A362" t="str">
            <v>FRN37LM1S-4E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 t="str">
            <v/>
          </cell>
        </row>
        <row r="363">
          <cell r="A363" t="str">
            <v>FRN4.0LM1S-4EA</v>
          </cell>
          <cell r="B363">
            <v>150</v>
          </cell>
          <cell r="C363">
            <v>0</v>
          </cell>
          <cell r="D363">
            <v>32</v>
          </cell>
          <cell r="E363">
            <v>150</v>
          </cell>
          <cell r="F363">
            <v>0</v>
          </cell>
          <cell r="G363">
            <v>-218</v>
          </cell>
          <cell r="H363">
            <v>0</v>
          </cell>
          <cell r="I363" t="str">
            <v/>
          </cell>
        </row>
        <row r="364">
          <cell r="A364" t="str">
            <v>FRN5.5LM1S-4EA</v>
          </cell>
          <cell r="B364">
            <v>75</v>
          </cell>
          <cell r="C364">
            <v>0</v>
          </cell>
          <cell r="D364">
            <v>114</v>
          </cell>
          <cell r="E364">
            <v>114</v>
          </cell>
          <cell r="F364">
            <v>39</v>
          </cell>
          <cell r="G364">
            <v>-297</v>
          </cell>
          <cell r="H364">
            <v>0</v>
          </cell>
          <cell r="I364" t="str">
            <v/>
          </cell>
        </row>
        <row r="365">
          <cell r="A365" t="str">
            <v>FRN7.5LM1S-4EA</v>
          </cell>
          <cell r="B365">
            <v>20</v>
          </cell>
          <cell r="C365">
            <v>0</v>
          </cell>
          <cell r="D365">
            <v>66</v>
          </cell>
          <cell r="E365">
            <v>66</v>
          </cell>
          <cell r="F365">
            <v>46</v>
          </cell>
          <cell r="G365">
            <v>25</v>
          </cell>
          <cell r="H365">
            <v>7584.96</v>
          </cell>
          <cell r="I365" t="str">
            <v/>
          </cell>
        </row>
        <row r="366">
          <cell r="A366" t="str">
            <v>FRN11LM1S-4EA</v>
          </cell>
          <cell r="B366">
            <v>4</v>
          </cell>
          <cell r="C366">
            <v>0</v>
          </cell>
          <cell r="D366">
            <v>27</v>
          </cell>
          <cell r="E366">
            <v>27</v>
          </cell>
          <cell r="F366">
            <v>23</v>
          </cell>
          <cell r="G366">
            <v>-13</v>
          </cell>
          <cell r="H366">
            <v>0</v>
          </cell>
          <cell r="I366" t="str">
            <v/>
          </cell>
        </row>
        <row r="367">
          <cell r="A367" t="str">
            <v>FRN15LM1S-4EA</v>
          </cell>
          <cell r="B367">
            <v>5</v>
          </cell>
          <cell r="C367">
            <v>0</v>
          </cell>
          <cell r="D367">
            <v>9</v>
          </cell>
          <cell r="E367">
            <v>9</v>
          </cell>
          <cell r="F367">
            <v>4</v>
          </cell>
          <cell r="G367">
            <v>32</v>
          </cell>
          <cell r="H367">
            <v>18470.803199999998</v>
          </cell>
          <cell r="I367" t="str">
            <v/>
          </cell>
        </row>
        <row r="368">
          <cell r="A368" t="str">
            <v>FRN18.5LM1S-4EA</v>
          </cell>
          <cell r="B368">
            <v>1</v>
          </cell>
          <cell r="C368">
            <v>0</v>
          </cell>
          <cell r="D368">
            <v>3</v>
          </cell>
          <cell r="E368">
            <v>3</v>
          </cell>
          <cell r="F368">
            <v>2</v>
          </cell>
          <cell r="G368">
            <v>5</v>
          </cell>
          <cell r="H368">
            <v>3260.5430000000001</v>
          </cell>
          <cell r="I368" t="str">
            <v/>
          </cell>
        </row>
        <row r="369">
          <cell r="A369" t="str">
            <v>FRN22LM1S-4EA</v>
          </cell>
          <cell r="B369">
            <v>0</v>
          </cell>
          <cell r="C369">
            <v>0</v>
          </cell>
          <cell r="D369">
            <v>2</v>
          </cell>
          <cell r="E369">
            <v>2</v>
          </cell>
          <cell r="F369">
            <v>2</v>
          </cell>
          <cell r="G369">
            <v>53</v>
          </cell>
          <cell r="H369">
            <v>39632.9283</v>
          </cell>
          <cell r="I369">
            <v>17199.195299999999</v>
          </cell>
        </row>
        <row r="370">
          <cell r="A370" t="str">
            <v>FRN30LM1S-4EA</v>
          </cell>
          <cell r="B370">
            <v>0</v>
          </cell>
          <cell r="C370">
            <v>0</v>
          </cell>
          <cell r="D370">
            <v>2</v>
          </cell>
          <cell r="E370">
            <v>2</v>
          </cell>
          <cell r="F370">
            <v>2</v>
          </cell>
          <cell r="G370">
            <v>14</v>
          </cell>
          <cell r="H370">
            <v>14854.8596</v>
          </cell>
          <cell r="I370" t="str">
            <v/>
          </cell>
        </row>
        <row r="371">
          <cell r="A371" t="str">
            <v>FRN37LM1S-4EA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18</v>
          </cell>
          <cell r="H371">
            <v>26289.45</v>
          </cell>
          <cell r="I371">
            <v>11684.2</v>
          </cell>
        </row>
        <row r="372">
          <cell r="A372" t="str">
            <v>FRN45LM1S-4EA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6</v>
          </cell>
          <cell r="H372">
            <v>9788.0400000000009</v>
          </cell>
          <cell r="I372">
            <v>9788.0400000000009</v>
          </cell>
        </row>
        <row r="373">
          <cell r="A373" t="str">
            <v>FRN5.5LM1S-2EA</v>
          </cell>
          <cell r="B373">
            <v>30</v>
          </cell>
          <cell r="C373">
            <v>0</v>
          </cell>
          <cell r="D373">
            <v>0</v>
          </cell>
          <cell r="E373">
            <v>30</v>
          </cell>
          <cell r="F373">
            <v>0</v>
          </cell>
          <cell r="G373">
            <v>-125</v>
          </cell>
          <cell r="H373">
            <v>0</v>
          </cell>
          <cell r="I373" t="str">
            <v/>
          </cell>
        </row>
        <row r="374">
          <cell r="A374" t="str">
            <v>FRN7.5LM1S-2EA</v>
          </cell>
          <cell r="B374">
            <v>8</v>
          </cell>
          <cell r="C374">
            <v>0</v>
          </cell>
          <cell r="D374">
            <v>0</v>
          </cell>
          <cell r="E374">
            <v>8</v>
          </cell>
          <cell r="F374">
            <v>0</v>
          </cell>
          <cell r="G374">
            <v>-25</v>
          </cell>
          <cell r="H374">
            <v>0</v>
          </cell>
          <cell r="I374" t="str">
            <v/>
          </cell>
        </row>
        <row r="375">
          <cell r="A375" t="str">
            <v>FRN11LM1S-2EA</v>
          </cell>
          <cell r="B375">
            <v>0</v>
          </cell>
          <cell r="C375">
            <v>0</v>
          </cell>
          <cell r="D375">
            <v>1</v>
          </cell>
          <cell r="E375">
            <v>1</v>
          </cell>
          <cell r="F375">
            <v>1</v>
          </cell>
          <cell r="G375">
            <v>8</v>
          </cell>
          <cell r="H375">
            <v>3542.08</v>
          </cell>
          <cell r="I375" t="str">
            <v/>
          </cell>
        </row>
        <row r="376">
          <cell r="A376" t="str">
            <v>FRN15LM1S-2EA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5</v>
          </cell>
          <cell r="H376">
            <v>2947.7</v>
          </cell>
          <cell r="I376">
            <v>2947.7</v>
          </cell>
        </row>
        <row r="377">
          <cell r="A377" t="str">
            <v>FRN18.5LM1S-2EA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2</v>
          </cell>
          <cell r="H377">
            <v>1363.98</v>
          </cell>
          <cell r="I377">
            <v>1363.98</v>
          </cell>
        </row>
        <row r="378">
          <cell r="A378" t="str">
            <v>FRN22LM1S-2EA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2</v>
          </cell>
          <cell r="H378">
            <v>1389.88</v>
          </cell>
          <cell r="I378">
            <v>1389.88</v>
          </cell>
        </row>
        <row r="379">
          <cell r="A379" t="str">
            <v>FRN4.0LM1S-4SD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 t="str">
            <v/>
          </cell>
        </row>
        <row r="380">
          <cell r="A380" t="str">
            <v>FRN5.5LM1S-4SD</v>
          </cell>
          <cell r="B380">
            <v>100</v>
          </cell>
          <cell r="C380">
            <v>0</v>
          </cell>
          <cell r="D380">
            <v>301</v>
          </cell>
          <cell r="E380">
            <v>301</v>
          </cell>
          <cell r="F380">
            <v>201</v>
          </cell>
          <cell r="G380">
            <v>-571</v>
          </cell>
          <cell r="H380">
            <v>0</v>
          </cell>
          <cell r="I380" t="str">
            <v/>
          </cell>
        </row>
        <row r="381">
          <cell r="A381" t="str">
            <v>FRN7.5LM1S-4SD</v>
          </cell>
          <cell r="B381">
            <v>15</v>
          </cell>
          <cell r="C381">
            <v>0</v>
          </cell>
          <cell r="D381">
            <v>46</v>
          </cell>
          <cell r="E381">
            <v>46</v>
          </cell>
          <cell r="F381">
            <v>31</v>
          </cell>
          <cell r="G381">
            <v>139</v>
          </cell>
          <cell r="H381">
            <v>43604.1054</v>
          </cell>
          <cell r="I381" t="str">
            <v/>
          </cell>
        </row>
        <row r="382">
          <cell r="A382" t="str">
            <v>FRN11LM1S-4SD</v>
          </cell>
          <cell r="B382">
            <v>40</v>
          </cell>
          <cell r="C382">
            <v>0</v>
          </cell>
          <cell r="D382">
            <v>53</v>
          </cell>
          <cell r="E382">
            <v>53</v>
          </cell>
          <cell r="F382">
            <v>13</v>
          </cell>
          <cell r="G382">
            <v>-144</v>
          </cell>
          <cell r="H382">
            <v>0</v>
          </cell>
          <cell r="I382" t="str">
            <v/>
          </cell>
        </row>
        <row r="383">
          <cell r="A383" t="str">
            <v>FRN15LM1S-4SD</v>
          </cell>
          <cell r="B383">
            <v>0</v>
          </cell>
          <cell r="C383">
            <v>0</v>
          </cell>
          <cell r="D383">
            <v>4</v>
          </cell>
          <cell r="E383">
            <v>4</v>
          </cell>
          <cell r="F383">
            <v>4</v>
          </cell>
          <cell r="G383">
            <v>22</v>
          </cell>
          <cell r="H383">
            <v>13182.1492</v>
          </cell>
          <cell r="I383" t="str">
            <v/>
          </cell>
        </row>
        <row r="384">
          <cell r="A384" t="str">
            <v>FRN18.5LM1S-4SD</v>
          </cell>
          <cell r="B384">
            <v>0</v>
          </cell>
          <cell r="C384">
            <v>0</v>
          </cell>
          <cell r="D384">
            <v>2</v>
          </cell>
          <cell r="E384">
            <v>2</v>
          </cell>
          <cell r="F384">
            <v>2</v>
          </cell>
          <cell r="G384">
            <v>15</v>
          </cell>
          <cell r="H384">
            <v>9955.5</v>
          </cell>
          <cell r="I384" t="str">
            <v/>
          </cell>
        </row>
        <row r="385">
          <cell r="A385" t="str">
            <v>FRN22LM1S-4SD</v>
          </cell>
          <cell r="B385">
            <v>0</v>
          </cell>
          <cell r="C385">
            <v>0</v>
          </cell>
          <cell r="D385">
            <v>2</v>
          </cell>
          <cell r="E385">
            <v>2</v>
          </cell>
          <cell r="F385">
            <v>2</v>
          </cell>
          <cell r="G385">
            <v>12</v>
          </cell>
          <cell r="H385">
            <v>9387.3672000000006</v>
          </cell>
          <cell r="I385" t="str">
            <v/>
          </cell>
        </row>
        <row r="386">
          <cell r="A386" t="str">
            <v>FRN30LM1S-4SD</v>
          </cell>
          <cell r="B386">
            <v>0</v>
          </cell>
          <cell r="C386">
            <v>0</v>
          </cell>
          <cell r="D386">
            <v>1</v>
          </cell>
          <cell r="E386">
            <v>1</v>
          </cell>
          <cell r="F386">
            <v>1</v>
          </cell>
          <cell r="G386">
            <v>24</v>
          </cell>
          <cell r="H386">
            <v>26844.163200000003</v>
          </cell>
          <cell r="I386">
            <v>15659.095200000002</v>
          </cell>
        </row>
        <row r="387">
          <cell r="A387" t="str">
            <v>FRN37LM1S-4SD</v>
          </cell>
          <cell r="B387">
            <v>0</v>
          </cell>
          <cell r="C387">
            <v>0</v>
          </cell>
          <cell r="D387">
            <v>1</v>
          </cell>
          <cell r="E387">
            <v>1</v>
          </cell>
          <cell r="F387">
            <v>1</v>
          </cell>
          <cell r="G387">
            <v>13</v>
          </cell>
          <cell r="H387">
            <v>19085.734199999999</v>
          </cell>
          <cell r="I387">
            <v>4404.4002</v>
          </cell>
        </row>
        <row r="388">
          <cell r="A388" t="str">
            <v>FRN5.5LM1S-2SD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 t="str">
            <v/>
          </cell>
        </row>
        <row r="389">
          <cell r="A389" t="str">
            <v>FRN7.5LM1S-2SD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 t="str">
            <v/>
          </cell>
        </row>
        <row r="390">
          <cell r="A390" t="str">
            <v>FRN11LM1S-2SD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 t="str">
            <v/>
          </cell>
        </row>
        <row r="391">
          <cell r="A391" t="str">
            <v>FRN15LM1S-2SD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 t="str">
            <v/>
          </cell>
        </row>
        <row r="392">
          <cell r="A392" t="str">
            <v>FRN18.5LM1S-2SD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 t="str">
            <v/>
          </cell>
        </row>
        <row r="393">
          <cell r="A393" t="str">
            <v>FRN22LM1S-2SD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 t="str">
            <v/>
          </cell>
        </row>
        <row r="394">
          <cell r="A394" t="str">
            <v>FRN3.7VG7S-4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1</v>
          </cell>
          <cell r="H394">
            <v>408.26670000000001</v>
          </cell>
          <cell r="I394">
            <v>408.26670000000001</v>
          </cell>
        </row>
        <row r="395">
          <cell r="A395" t="str">
            <v>FRN5.5VG7S-4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1</v>
          </cell>
          <cell r="H395">
            <v>639.55999999999995</v>
          </cell>
          <cell r="I395">
            <v>639.55999999999995</v>
          </cell>
        </row>
        <row r="396">
          <cell r="A396" t="str">
            <v>FRN7.5VG7S-4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1</v>
          </cell>
          <cell r="H396">
            <v>655</v>
          </cell>
          <cell r="I396">
            <v>655</v>
          </cell>
        </row>
        <row r="397">
          <cell r="A397" t="str">
            <v>FRN11VG7S-4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 t="str">
            <v/>
          </cell>
        </row>
        <row r="398">
          <cell r="A398" t="str">
            <v>FRN15VG7S-4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 t="str">
            <v/>
          </cell>
        </row>
        <row r="399">
          <cell r="A399" t="str">
            <v>FRN18.5VG7S-4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 t="str">
            <v/>
          </cell>
        </row>
        <row r="400">
          <cell r="A400" t="str">
            <v>FRN22VG7S-4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 t="str">
            <v/>
          </cell>
        </row>
        <row r="401">
          <cell r="A401" t="str">
            <v>FRN30VG7S-4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 t="str">
            <v/>
          </cell>
        </row>
        <row r="402">
          <cell r="A402" t="str">
            <v>FRN37VG7S-4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 t="str">
            <v/>
          </cell>
        </row>
        <row r="403">
          <cell r="A403" t="str">
            <v>FRN45VG7S-4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 t="str">
            <v/>
          </cell>
        </row>
        <row r="404">
          <cell r="A404" t="str">
            <v>FRN55VG7S-4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 t="str">
            <v/>
          </cell>
        </row>
        <row r="405">
          <cell r="A405" t="str">
            <v>FRN75VG7S-4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 t="str">
            <v/>
          </cell>
        </row>
        <row r="406">
          <cell r="A406" t="str">
            <v>FRN90VG7S-4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 t="str">
            <v/>
          </cell>
        </row>
        <row r="407">
          <cell r="A407" t="str">
            <v>FRN110VG7S-4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 t="str">
            <v/>
          </cell>
        </row>
        <row r="408">
          <cell r="A408" t="str">
            <v>FRN132VG7S-4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 t="str">
            <v/>
          </cell>
        </row>
        <row r="409">
          <cell r="A409" t="str">
            <v>FRN160VG7S-4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 t="str">
            <v/>
          </cell>
        </row>
        <row r="410">
          <cell r="A410" t="str">
            <v>FRN200VG7S-4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 t="str">
            <v/>
          </cell>
        </row>
        <row r="411">
          <cell r="A411" t="str">
            <v>FRN220VG7S-4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 t="str">
            <v/>
          </cell>
        </row>
        <row r="412">
          <cell r="A412" t="str">
            <v>FRN280VG7S-4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 t="str">
            <v/>
          </cell>
        </row>
        <row r="413">
          <cell r="A413" t="str">
            <v>FRN315VG7S-4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 t="str">
            <v/>
          </cell>
        </row>
        <row r="414">
          <cell r="A414" t="str">
            <v>FRN355VG7S-4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 t="str">
            <v/>
          </cell>
        </row>
        <row r="415">
          <cell r="A415" t="str">
            <v>FRN400VG7S-4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 t="str">
            <v/>
          </cell>
        </row>
        <row r="416">
          <cell r="A416" t="str">
            <v>FRN500VG7S-4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 t="str">
            <v/>
          </cell>
        </row>
        <row r="417">
          <cell r="A417" t="str">
            <v>FRN630VG7S-4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 t="str">
            <v/>
          </cell>
        </row>
        <row r="418">
          <cell r="A418" t="str">
            <v>FRN11VG7S-2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 t="str">
            <v/>
          </cell>
        </row>
        <row r="419">
          <cell r="A419" t="str">
            <v>RYT500D5-VV2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1</v>
          </cell>
          <cell r="H419">
            <v>229</v>
          </cell>
          <cell r="I419" t="str">
            <v/>
          </cell>
        </row>
        <row r="420">
          <cell r="A420" t="str">
            <v>ACRE4-0.75A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12</v>
          </cell>
          <cell r="H420">
            <v>299.41079999999999</v>
          </cell>
          <cell r="I420" t="str">
            <v/>
          </cell>
        </row>
        <row r="421">
          <cell r="A421" t="str">
            <v>ACRE4-1.5A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10</v>
          </cell>
          <cell r="H421">
            <v>256</v>
          </cell>
          <cell r="I421" t="str">
            <v/>
          </cell>
        </row>
        <row r="422">
          <cell r="A422" t="str">
            <v>ACRE4-11A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10</v>
          </cell>
          <cell r="H422">
            <v>454.2</v>
          </cell>
          <cell r="I422" t="str">
            <v/>
          </cell>
        </row>
        <row r="423">
          <cell r="A423" t="str">
            <v>ACRE4-18.5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72</v>
          </cell>
          <cell r="H423">
            <v>3853.4976000000001</v>
          </cell>
          <cell r="I423" t="str">
            <v/>
          </cell>
        </row>
        <row r="424">
          <cell r="A424" t="str">
            <v>ACRE4-22A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5</v>
          </cell>
          <cell r="H424">
            <v>336.46450000000004</v>
          </cell>
          <cell r="I424" t="str">
            <v/>
          </cell>
        </row>
        <row r="425">
          <cell r="A425" t="str">
            <v>ACRE4-37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9</v>
          </cell>
          <cell r="H425">
            <v>900.54719999999998</v>
          </cell>
          <cell r="I425" t="str">
            <v/>
          </cell>
        </row>
        <row r="426">
          <cell r="A426" t="str">
            <v>ACRE4-55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6</v>
          </cell>
          <cell r="H426">
            <v>952.45500000000004</v>
          </cell>
          <cell r="I426" t="str">
            <v/>
          </cell>
        </row>
        <row r="427">
          <cell r="A427" t="str">
            <v>ACRE4-7.5A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14</v>
          </cell>
          <cell r="H427">
            <v>616.75600000000009</v>
          </cell>
          <cell r="I427" t="str">
            <v/>
          </cell>
        </row>
        <row r="428">
          <cell r="A428" t="str">
            <v>ACRE4-75A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1</v>
          </cell>
          <cell r="H428">
            <v>162.96129999999999</v>
          </cell>
          <cell r="I428" t="str">
            <v/>
          </cell>
        </row>
        <row r="429">
          <cell r="A429" t="str">
            <v>DCRE2-0.2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5</v>
          </cell>
          <cell r="H429">
            <v>63.75</v>
          </cell>
          <cell r="I429" t="str">
            <v/>
          </cell>
        </row>
        <row r="430">
          <cell r="A430" t="str">
            <v>DCRE2-0.75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5</v>
          </cell>
          <cell r="H430">
            <v>82.35</v>
          </cell>
          <cell r="I430" t="str">
            <v/>
          </cell>
        </row>
        <row r="431">
          <cell r="A431" t="str">
            <v>DCRE2-1.5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 t="str">
            <v/>
          </cell>
        </row>
        <row r="432">
          <cell r="A432" t="str">
            <v>DCRE2-15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6</v>
          </cell>
          <cell r="H432">
            <v>247.524</v>
          </cell>
          <cell r="I432" t="str">
            <v/>
          </cell>
        </row>
        <row r="433">
          <cell r="A433" t="str">
            <v>DCRE2-18.5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10</v>
          </cell>
          <cell r="H433">
            <v>484</v>
          </cell>
          <cell r="I433" t="str">
            <v/>
          </cell>
        </row>
        <row r="434">
          <cell r="A434" t="str">
            <v>DCRE2-7.5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7</v>
          </cell>
          <cell r="H434">
            <v>203.91</v>
          </cell>
          <cell r="I434" t="str">
            <v/>
          </cell>
        </row>
        <row r="435">
          <cell r="A435" t="str">
            <v>DCRE4-0.4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6</v>
          </cell>
          <cell r="H435">
            <v>54.414600000000007</v>
          </cell>
          <cell r="I435" t="str">
            <v/>
          </cell>
        </row>
        <row r="436">
          <cell r="A436" t="str">
            <v>DCRE4-0.75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 t="str">
            <v/>
          </cell>
        </row>
        <row r="437">
          <cell r="A437" t="str">
            <v>DCRE4-1.5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1</v>
          </cell>
          <cell r="H437">
            <v>15.4047</v>
          </cell>
          <cell r="I437" t="str">
            <v/>
          </cell>
        </row>
        <row r="438">
          <cell r="A438" t="str">
            <v>DCRE4-11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60</v>
          </cell>
          <cell r="H438">
            <v>1504.692</v>
          </cell>
          <cell r="I438" t="str">
            <v/>
          </cell>
        </row>
        <row r="439">
          <cell r="A439" t="str">
            <v>DCRE4-11-F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22</v>
          </cell>
          <cell r="H439">
            <v>967.48959999999988</v>
          </cell>
          <cell r="I439" t="str">
            <v/>
          </cell>
        </row>
        <row r="440">
          <cell r="A440" t="str">
            <v>DCRE4-11-FZ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28</v>
          </cell>
          <cell r="H440">
            <v>1089.396</v>
          </cell>
          <cell r="I440" t="str">
            <v/>
          </cell>
        </row>
        <row r="441">
          <cell r="A441" t="str">
            <v>DCRE4-132B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4</v>
          </cell>
          <cell r="H441">
            <v>1162.6312</v>
          </cell>
          <cell r="I441" t="str">
            <v/>
          </cell>
        </row>
        <row r="442">
          <cell r="A442" t="str">
            <v>DCRE4-15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16</v>
          </cell>
          <cell r="H442">
            <v>671.976</v>
          </cell>
          <cell r="I442" t="str">
            <v/>
          </cell>
        </row>
        <row r="443">
          <cell r="A443" t="str">
            <v>DCRE4-15-F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9</v>
          </cell>
          <cell r="H443">
            <v>415.06380000000001</v>
          </cell>
          <cell r="I443" t="str">
            <v/>
          </cell>
        </row>
        <row r="444">
          <cell r="A444" t="str">
            <v>DCRE4-15-FZ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59</v>
          </cell>
          <cell r="H444">
            <v>2963.1511</v>
          </cell>
          <cell r="I444" t="str">
            <v/>
          </cell>
        </row>
        <row r="445">
          <cell r="A445" t="str">
            <v>DCRE4-160B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2</v>
          </cell>
          <cell r="H445">
            <v>693.0136</v>
          </cell>
          <cell r="I445" t="str">
            <v/>
          </cell>
        </row>
        <row r="446">
          <cell r="A446" t="str">
            <v>DCRE4-18.5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4</v>
          </cell>
          <cell r="H446">
            <v>170.9888</v>
          </cell>
          <cell r="I446" t="str">
            <v/>
          </cell>
        </row>
        <row r="447">
          <cell r="A447" t="str">
            <v>DCRE4-18.5 KL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26</v>
          </cell>
          <cell r="H447">
            <v>1149.2</v>
          </cell>
          <cell r="I447" t="str">
            <v/>
          </cell>
        </row>
        <row r="448">
          <cell r="A448" t="str">
            <v>DCRE4-18.5-F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7</v>
          </cell>
          <cell r="H448">
            <v>332.42509999999999</v>
          </cell>
          <cell r="I448" t="str">
            <v/>
          </cell>
        </row>
        <row r="449">
          <cell r="A449" t="str">
            <v>DCRE4-18.5-FZ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20</v>
          </cell>
          <cell r="H449">
            <v>1192.04</v>
          </cell>
          <cell r="I449" t="str">
            <v/>
          </cell>
        </row>
        <row r="450">
          <cell r="A450" t="str">
            <v>DCRE4-2.2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6</v>
          </cell>
          <cell r="H450">
            <v>101.7612</v>
          </cell>
          <cell r="I450" t="str">
            <v/>
          </cell>
        </row>
        <row r="451">
          <cell r="A451" t="str">
            <v>DCRE4-200B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4</v>
          </cell>
          <cell r="H451">
            <v>1427.7167999999999</v>
          </cell>
          <cell r="I451" t="str">
            <v/>
          </cell>
        </row>
        <row r="452">
          <cell r="A452" t="str">
            <v>DCRE4-22-F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11</v>
          </cell>
          <cell r="H452">
            <v>667.7</v>
          </cell>
          <cell r="I452" t="str">
            <v/>
          </cell>
        </row>
        <row r="453">
          <cell r="A453" t="str">
            <v>DCRE4-22-FZ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18</v>
          </cell>
          <cell r="H453">
            <v>1311.615</v>
          </cell>
          <cell r="I453" t="str">
            <v/>
          </cell>
        </row>
        <row r="454">
          <cell r="A454" t="str">
            <v>DCRE4-220B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1</v>
          </cell>
          <cell r="H454">
            <v>348.97469999999998</v>
          </cell>
          <cell r="I454" t="str">
            <v/>
          </cell>
        </row>
        <row r="455">
          <cell r="A455" t="str">
            <v>DCRE4-22A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10</v>
          </cell>
          <cell r="H455">
            <v>526.86799999999994</v>
          </cell>
          <cell r="I455" t="str">
            <v/>
          </cell>
        </row>
        <row r="456">
          <cell r="A456" t="str">
            <v>DCRE4-280B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2</v>
          </cell>
          <cell r="H456">
            <v>909.79</v>
          </cell>
          <cell r="I456" t="str">
            <v/>
          </cell>
        </row>
        <row r="457">
          <cell r="A457" t="str">
            <v>DCRE4-30-F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1</v>
          </cell>
          <cell r="H457">
            <v>81.285799999999995</v>
          </cell>
          <cell r="I457" t="str">
            <v/>
          </cell>
        </row>
        <row r="458">
          <cell r="A458" t="str">
            <v>DCRE4-30-FZ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3</v>
          </cell>
          <cell r="H458">
            <v>262.55129999999997</v>
          </cell>
          <cell r="I458" t="str">
            <v/>
          </cell>
        </row>
        <row r="459">
          <cell r="A459" t="str">
            <v>DCRE4-30B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6</v>
          </cell>
          <cell r="H459">
            <v>442.82100000000003</v>
          </cell>
          <cell r="I459" t="str">
            <v/>
          </cell>
        </row>
        <row r="460">
          <cell r="A460" t="str">
            <v>DCRE4-315B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2</v>
          </cell>
          <cell r="H460">
            <v>899.72879999999998</v>
          </cell>
          <cell r="I460" t="str">
            <v/>
          </cell>
        </row>
        <row r="461">
          <cell r="A461" t="str">
            <v>DCRE4-37-F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19</v>
          </cell>
          <cell r="H461">
            <v>2602.8669999999997</v>
          </cell>
          <cell r="I461" t="str">
            <v/>
          </cell>
        </row>
        <row r="462">
          <cell r="A462" t="str">
            <v>DCRE4-37-FZ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7</v>
          </cell>
          <cell r="H462">
            <v>902.27969999999993</v>
          </cell>
          <cell r="I462" t="str">
            <v/>
          </cell>
        </row>
        <row r="463">
          <cell r="A463" t="str">
            <v>DCRE4-37B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14</v>
          </cell>
          <cell r="H463">
            <v>1278.0978</v>
          </cell>
          <cell r="I463" t="str">
            <v/>
          </cell>
        </row>
        <row r="464">
          <cell r="A464" t="str">
            <v>DCRE4-4.0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6</v>
          </cell>
          <cell r="H464">
            <v>115.16579999999999</v>
          </cell>
          <cell r="I464" t="str">
            <v/>
          </cell>
        </row>
        <row r="465">
          <cell r="A465" t="str">
            <v>DCRE4-4.0-F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20</v>
          </cell>
          <cell r="H465">
            <v>510.51400000000001</v>
          </cell>
          <cell r="I465" t="str">
            <v/>
          </cell>
        </row>
        <row r="466">
          <cell r="A466" t="str">
            <v>DCRE4-400B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3</v>
          </cell>
          <cell r="H466">
            <v>1212.51</v>
          </cell>
          <cell r="I466" t="str">
            <v/>
          </cell>
        </row>
        <row r="467">
          <cell r="A467" t="str">
            <v>DCRE4-45-F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11</v>
          </cell>
          <cell r="H467">
            <v>2288.2595999999999</v>
          </cell>
          <cell r="I467" t="str">
            <v/>
          </cell>
        </row>
        <row r="468">
          <cell r="A468" t="str">
            <v>DCRE4-45-FZ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7</v>
          </cell>
          <cell r="H468">
            <v>1145.5297</v>
          </cell>
          <cell r="I468" t="str">
            <v/>
          </cell>
        </row>
        <row r="469">
          <cell r="A469" t="str">
            <v>DCRE4-45B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13</v>
          </cell>
          <cell r="H469">
            <v>1358.89</v>
          </cell>
          <cell r="I469" t="str">
            <v/>
          </cell>
        </row>
        <row r="470">
          <cell r="A470" t="str">
            <v>DCRE4-5.5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36</v>
          </cell>
          <cell r="H470">
            <v>778.00319999999999</v>
          </cell>
          <cell r="I470" t="str">
            <v/>
          </cell>
        </row>
        <row r="471">
          <cell r="A471" t="str">
            <v>DCRE4-5.5-F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15</v>
          </cell>
          <cell r="H471">
            <v>467.64449999999999</v>
          </cell>
          <cell r="I471" t="str">
            <v/>
          </cell>
        </row>
        <row r="472">
          <cell r="A472" t="str">
            <v>DCRE4-5.5-FZ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34</v>
          </cell>
          <cell r="H472">
            <v>803.2568</v>
          </cell>
          <cell r="I472" t="str">
            <v/>
          </cell>
        </row>
        <row r="473">
          <cell r="A473" t="str">
            <v>DCRE4-500B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3</v>
          </cell>
          <cell r="H473">
            <v>1267.44</v>
          </cell>
          <cell r="I473" t="str">
            <v/>
          </cell>
        </row>
        <row r="474">
          <cell r="A474" t="str">
            <v>DCRE4-55B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11</v>
          </cell>
          <cell r="H474">
            <v>1350.1807000000001</v>
          </cell>
          <cell r="I474" t="str">
            <v/>
          </cell>
        </row>
        <row r="475">
          <cell r="A475" t="str">
            <v>DCRE4-7.5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4</v>
          </cell>
          <cell r="H475">
            <v>103.6536</v>
          </cell>
          <cell r="I475" t="str">
            <v/>
          </cell>
        </row>
        <row r="476">
          <cell r="A476" t="str">
            <v>DCRE4-7.5-F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10</v>
          </cell>
          <cell r="H476">
            <v>291.51</v>
          </cell>
          <cell r="I476" t="str">
            <v/>
          </cell>
        </row>
        <row r="477">
          <cell r="A477" t="str">
            <v>DCRE4-7.5-FZ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17</v>
          </cell>
          <cell r="H477">
            <v>520.08609999999999</v>
          </cell>
          <cell r="I477" t="str">
            <v/>
          </cell>
        </row>
        <row r="478">
          <cell r="A478" t="str">
            <v>DCRE4-75B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1</v>
          </cell>
          <cell r="H478">
            <v>161.9479</v>
          </cell>
          <cell r="I478" t="str">
            <v/>
          </cell>
        </row>
        <row r="479">
          <cell r="A479" t="str">
            <v>DCRE4-90B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9</v>
          </cell>
          <cell r="H479">
            <v>1727.7696000000001</v>
          </cell>
          <cell r="I479" t="str">
            <v/>
          </cell>
        </row>
        <row r="480">
          <cell r="A480" t="str">
            <v>FG-11-0001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</v>
          </cell>
          <cell r="H480">
            <v>67.058400000000006</v>
          </cell>
          <cell r="I480" t="str">
            <v/>
          </cell>
        </row>
        <row r="481">
          <cell r="A481" t="str">
            <v>FG-11-0002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4</v>
          </cell>
          <cell r="H481">
            <v>36.687600000000003</v>
          </cell>
          <cell r="I481" t="str">
            <v/>
          </cell>
        </row>
        <row r="482">
          <cell r="A482" t="str">
            <v>FG-11-0005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1</v>
          </cell>
          <cell r="H482">
            <v>11.1343</v>
          </cell>
          <cell r="I482" t="str">
            <v/>
          </cell>
        </row>
        <row r="483">
          <cell r="A483" t="str">
            <v>FG-11-0018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1</v>
          </cell>
          <cell r="H483">
            <v>17.222799999999999</v>
          </cell>
          <cell r="I483" t="str">
            <v/>
          </cell>
        </row>
        <row r="484">
          <cell r="A484" t="str">
            <v>FG-11-0025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1</v>
          </cell>
          <cell r="H484">
            <v>19.025200000000002</v>
          </cell>
          <cell r="I484" t="str">
            <v/>
          </cell>
        </row>
        <row r="485">
          <cell r="A485" t="str">
            <v>FG-11-0041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1</v>
          </cell>
          <cell r="H485">
            <v>27.1966</v>
          </cell>
          <cell r="I485" t="str">
            <v/>
          </cell>
        </row>
        <row r="486">
          <cell r="A486" t="str">
            <v>FG-11-0041-KL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2</v>
          </cell>
          <cell r="H486">
            <v>60.117800000000003</v>
          </cell>
          <cell r="I486" t="str">
            <v/>
          </cell>
        </row>
        <row r="487">
          <cell r="A487" t="str">
            <v>FG-11-0080-KL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5</v>
          </cell>
          <cell r="H487">
            <v>127.35599999999999</v>
          </cell>
          <cell r="I487" t="str">
            <v/>
          </cell>
        </row>
        <row r="488">
          <cell r="A488" t="str">
            <v>FG-11-0100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1</v>
          </cell>
          <cell r="H488">
            <v>63.245399999999997</v>
          </cell>
          <cell r="I488" t="str">
            <v/>
          </cell>
        </row>
        <row r="489">
          <cell r="A489" t="str">
            <v>FG-11-0146-KL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2</v>
          </cell>
          <cell r="H489">
            <v>182.0916</v>
          </cell>
          <cell r="I489" t="str">
            <v/>
          </cell>
        </row>
        <row r="490">
          <cell r="A490" t="str">
            <v>FVR0.1C11S-7EN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1</v>
          </cell>
          <cell r="H490">
            <v>82.398399999999995</v>
          </cell>
          <cell r="I490" t="str">
            <v/>
          </cell>
        </row>
        <row r="491">
          <cell r="A491" t="str">
            <v>FVR0.2C11S-7EN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2</v>
          </cell>
          <cell r="H491">
            <v>123.2518</v>
          </cell>
          <cell r="I491" t="str">
            <v/>
          </cell>
        </row>
        <row r="492">
          <cell r="A492" t="str">
            <v>FVR0.4C11S-6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1</v>
          </cell>
          <cell r="H492">
            <v>113.27</v>
          </cell>
          <cell r="I492" t="str">
            <v/>
          </cell>
        </row>
        <row r="493">
          <cell r="A493" t="str">
            <v>FVR0.4C11S-7EN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6</v>
          </cell>
          <cell r="H493">
            <v>377.8374</v>
          </cell>
          <cell r="I493" t="str">
            <v/>
          </cell>
        </row>
        <row r="494">
          <cell r="A494" t="str">
            <v>FVR0.75C11S-2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1</v>
          </cell>
          <cell r="H494">
            <v>49.323099999999997</v>
          </cell>
          <cell r="I494" t="str">
            <v/>
          </cell>
        </row>
        <row r="495">
          <cell r="A495" t="str">
            <v>FVR0.75C11S-7EN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3</v>
          </cell>
          <cell r="H495">
            <v>249.76499999999999</v>
          </cell>
          <cell r="I495" t="str">
            <v/>
          </cell>
        </row>
        <row r="496">
          <cell r="A496" t="str">
            <v>FVR0.75C11S-7WM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1</v>
          </cell>
          <cell r="H496">
            <v>0</v>
          </cell>
          <cell r="I496" t="str">
            <v/>
          </cell>
        </row>
        <row r="497">
          <cell r="A497" t="str">
            <v>FVR1.5C11S-7EN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1</v>
          </cell>
          <cell r="H497">
            <v>98.738900000000001</v>
          </cell>
          <cell r="I497" t="str">
            <v/>
          </cell>
        </row>
        <row r="498">
          <cell r="A498" t="str">
            <v>FVR1.5C11S-7WM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6</v>
          </cell>
          <cell r="H498">
            <v>0</v>
          </cell>
          <cell r="I498" t="str">
            <v/>
          </cell>
        </row>
        <row r="499">
          <cell r="A499" t="str">
            <v>FVR2.2C11S-7EN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6</v>
          </cell>
          <cell r="H499">
            <v>655.40520000000004</v>
          </cell>
          <cell r="I499" t="str">
            <v/>
          </cell>
        </row>
        <row r="500">
          <cell r="A500" t="str">
            <v>FVR2.2C11S-7WM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11</v>
          </cell>
          <cell r="H500">
            <v>221.98329999999999</v>
          </cell>
          <cell r="I500" t="str">
            <v/>
          </cell>
        </row>
        <row r="501">
          <cell r="A501" t="str">
            <v>FVR3.7C11S-2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1</v>
          </cell>
          <cell r="H501">
            <v>144.4342</v>
          </cell>
          <cell r="I501" t="str">
            <v/>
          </cell>
        </row>
        <row r="502">
          <cell r="A502" t="str">
            <v>OPC-C11S-RSC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2</v>
          </cell>
          <cell r="H502">
            <v>0</v>
          </cell>
          <cell r="I502" t="str">
            <v/>
          </cell>
        </row>
        <row r="503">
          <cell r="A503" t="str">
            <v>FVR0.4C9S-7EN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1</v>
          </cell>
          <cell r="H503">
            <v>71.9893</v>
          </cell>
          <cell r="I503" t="str">
            <v/>
          </cell>
        </row>
        <row r="504">
          <cell r="A504" t="str">
            <v>FVR1.5C9S-7EN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1</v>
          </cell>
          <cell r="H504">
            <v>124.8597</v>
          </cell>
          <cell r="I504" t="str">
            <v/>
          </cell>
        </row>
        <row r="505">
          <cell r="A505" t="str">
            <v>GEHAEUSE 38700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138</v>
          </cell>
          <cell r="H505">
            <v>9315</v>
          </cell>
          <cell r="I505" t="str">
            <v/>
          </cell>
        </row>
        <row r="506">
          <cell r="A506" t="str">
            <v>P9900561001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1</v>
          </cell>
          <cell r="H506">
            <v>58.38</v>
          </cell>
          <cell r="I506" t="str">
            <v/>
          </cell>
        </row>
        <row r="507">
          <cell r="A507" t="str">
            <v>P9900561002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2</v>
          </cell>
          <cell r="H507">
            <v>117.18</v>
          </cell>
          <cell r="I507" t="str">
            <v/>
          </cell>
        </row>
        <row r="508">
          <cell r="A508" t="str">
            <v>P9900561003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2</v>
          </cell>
          <cell r="H508">
            <v>125.16</v>
          </cell>
          <cell r="I508" t="str">
            <v/>
          </cell>
        </row>
        <row r="509">
          <cell r="A509" t="str">
            <v>P9900561003 CU-MRL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 t="str">
            <v/>
          </cell>
        </row>
        <row r="510">
          <cell r="A510" t="str">
            <v>P9900561003 MEHRPREIS PRO M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 t="str">
            <v/>
          </cell>
        </row>
        <row r="511">
          <cell r="A511" t="str">
            <v>P9900561005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1</v>
          </cell>
          <cell r="H511">
            <v>110.67</v>
          </cell>
          <cell r="I511" t="str">
            <v/>
          </cell>
        </row>
        <row r="512">
          <cell r="A512" t="str">
            <v>P9900561005 CU-KKS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1</v>
          </cell>
          <cell r="H512">
            <v>8.1199999999999992</v>
          </cell>
          <cell r="I512" t="str">
            <v/>
          </cell>
        </row>
        <row r="513">
          <cell r="A513" t="str">
            <v>P9900561005 MEHRPREIS PRO M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4</v>
          </cell>
          <cell r="H513">
            <v>7.64</v>
          </cell>
          <cell r="I513" t="str">
            <v/>
          </cell>
        </row>
        <row r="514">
          <cell r="A514" t="str">
            <v>P9900561006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2</v>
          </cell>
          <cell r="H514">
            <v>221.34</v>
          </cell>
          <cell r="I514" t="str">
            <v/>
          </cell>
        </row>
        <row r="515">
          <cell r="A515" t="str">
            <v>P9900561006 CU-MRL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1</v>
          </cell>
          <cell r="H515">
            <v>1.87</v>
          </cell>
          <cell r="I515" t="str">
            <v/>
          </cell>
        </row>
        <row r="516">
          <cell r="A516" t="str">
            <v>P9900561006 MEHRPREIS PRO M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1</v>
          </cell>
          <cell r="H516">
            <v>2.15</v>
          </cell>
          <cell r="I516" t="str">
            <v/>
          </cell>
        </row>
        <row r="517">
          <cell r="A517" t="str">
            <v>P9900561009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 t="str">
            <v/>
          </cell>
        </row>
        <row r="518">
          <cell r="A518" t="str">
            <v>P9900561009 CU-MRL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 t="str">
            <v/>
          </cell>
        </row>
        <row r="519">
          <cell r="A519" t="str">
            <v>P9900561009 MEHRPREIS PRO M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 t="str">
            <v/>
          </cell>
        </row>
        <row r="520">
          <cell r="A520" t="str">
            <v>P9900561010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 t="str">
            <v/>
          </cell>
        </row>
        <row r="521">
          <cell r="A521" t="str">
            <v>P9900561010 CU-MRL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 t="str">
            <v/>
          </cell>
        </row>
        <row r="522">
          <cell r="A522" t="str">
            <v>P9900561010 MEHRPREIS PRO M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 t="str">
            <v/>
          </cell>
        </row>
        <row r="523">
          <cell r="A523" t="str">
            <v>P9900561011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1</v>
          </cell>
          <cell r="H523">
            <v>110.78</v>
          </cell>
          <cell r="I523" t="str">
            <v/>
          </cell>
        </row>
        <row r="524">
          <cell r="A524" t="str">
            <v>P9900561011 CU-MRL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 t="str">
            <v/>
          </cell>
        </row>
        <row r="525">
          <cell r="A525" t="str">
            <v>P9900561011 MEHRPREIS PRO M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 t="str">
            <v/>
          </cell>
        </row>
        <row r="526">
          <cell r="A526" t="str">
            <v>P9900561012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1</v>
          </cell>
          <cell r="H526">
            <v>112.98</v>
          </cell>
          <cell r="I526" t="str">
            <v/>
          </cell>
        </row>
        <row r="527">
          <cell r="A527" t="str">
            <v>P9900561012 CU-MRL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1</v>
          </cell>
          <cell r="H527">
            <v>13.397500000000001</v>
          </cell>
          <cell r="I527" t="str">
            <v/>
          </cell>
        </row>
        <row r="528">
          <cell r="A528" t="str">
            <v>P9900561012 MEHRPREIS PRO M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28</v>
          </cell>
          <cell r="H528">
            <v>74.48</v>
          </cell>
          <cell r="I528" t="str">
            <v/>
          </cell>
        </row>
        <row r="529">
          <cell r="A529" t="str">
            <v>P9900561013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2</v>
          </cell>
          <cell r="H529">
            <v>199.5</v>
          </cell>
          <cell r="I529" t="str">
            <v/>
          </cell>
        </row>
        <row r="530">
          <cell r="A530" t="str">
            <v>P9900561014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2</v>
          </cell>
          <cell r="H530">
            <v>257.88</v>
          </cell>
          <cell r="I530" t="str">
            <v/>
          </cell>
        </row>
        <row r="531">
          <cell r="A531" t="str">
            <v>P9900561018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 t="str">
            <v/>
          </cell>
        </row>
        <row r="532">
          <cell r="A532" t="str">
            <v>P9900561018 CU-FST2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2</v>
          </cell>
          <cell r="H532">
            <v>5.0411999999999999</v>
          </cell>
          <cell r="I532" t="str">
            <v/>
          </cell>
        </row>
        <row r="533">
          <cell r="A533" t="str">
            <v>P9900561018 MEHRPREIS PRO M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53</v>
          </cell>
          <cell r="H533">
            <v>24.91</v>
          </cell>
          <cell r="I533" t="str">
            <v/>
          </cell>
        </row>
        <row r="534">
          <cell r="A534" t="str">
            <v>P9900561020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4</v>
          </cell>
          <cell r="H534">
            <v>187.2</v>
          </cell>
          <cell r="I534" t="str">
            <v/>
          </cell>
        </row>
        <row r="535">
          <cell r="A535" t="str">
            <v>P9900561020 CU-MRL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1</v>
          </cell>
          <cell r="H535">
            <v>0.95</v>
          </cell>
          <cell r="I535" t="str">
            <v/>
          </cell>
        </row>
        <row r="536">
          <cell r="A536" t="str">
            <v>P9900561020 MEHRPREIS PRO M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3</v>
          </cell>
          <cell r="H536">
            <v>5.76</v>
          </cell>
          <cell r="I536" t="str">
            <v/>
          </cell>
        </row>
        <row r="537">
          <cell r="A537" t="str">
            <v>P9900561022 MEHRPREIS PRO M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7</v>
          </cell>
          <cell r="H537">
            <v>13.44</v>
          </cell>
          <cell r="I537" t="str">
            <v/>
          </cell>
        </row>
        <row r="538">
          <cell r="A538" t="str">
            <v>P9900561023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2</v>
          </cell>
          <cell r="H538">
            <v>93.6</v>
          </cell>
          <cell r="I538" t="str">
            <v/>
          </cell>
        </row>
        <row r="539">
          <cell r="A539" t="str">
            <v>P9900561023 CU-MRL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 t="str">
            <v/>
          </cell>
        </row>
        <row r="540">
          <cell r="A540" t="str">
            <v>P9900561024 MEHRPREIS PRO M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 t="str">
            <v/>
          </cell>
        </row>
        <row r="541">
          <cell r="A541" t="str">
            <v>P9900561033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 t="str">
            <v/>
          </cell>
        </row>
        <row r="542">
          <cell r="A542" t="str">
            <v>P9900561033 CU-MRL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 t="str">
            <v/>
          </cell>
        </row>
        <row r="543">
          <cell r="A543" t="str">
            <v>P9900561038 MEHRPREIS PRO 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3</v>
          </cell>
          <cell r="H543">
            <v>1.53</v>
          </cell>
          <cell r="I543" t="str">
            <v/>
          </cell>
        </row>
        <row r="544">
          <cell r="A544" t="str">
            <v>P9900561039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 t="str">
            <v/>
          </cell>
        </row>
        <row r="545">
          <cell r="A545" t="str">
            <v>P9900561039 CU-UZL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5</v>
          </cell>
          <cell r="H545">
            <v>8.6615000000000002</v>
          </cell>
          <cell r="I545" t="str">
            <v/>
          </cell>
        </row>
        <row r="546">
          <cell r="A546" t="str">
            <v>P9900561040 MEHRPREIS PRO M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15</v>
          </cell>
          <cell r="H546">
            <v>7.65</v>
          </cell>
          <cell r="I546" t="str">
            <v/>
          </cell>
        </row>
        <row r="547">
          <cell r="A547" t="str">
            <v>P9900561041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 t="str">
            <v/>
          </cell>
        </row>
        <row r="548">
          <cell r="A548" t="str">
            <v>P9900561041 CU-UZL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 t="str">
            <v/>
          </cell>
        </row>
        <row r="549">
          <cell r="A549" t="str">
            <v>P9900561042 MEHRPREIS PRO M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 t="str">
            <v/>
          </cell>
        </row>
        <row r="550">
          <cell r="A550" t="str">
            <v>P9900561043 CU-UZL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1</v>
          </cell>
          <cell r="H550">
            <v>4.13</v>
          </cell>
          <cell r="I550" t="str">
            <v/>
          </cell>
        </row>
        <row r="551">
          <cell r="A551" t="str">
            <v>P9900561047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2</v>
          </cell>
          <cell r="H551">
            <v>78.998999999999995</v>
          </cell>
          <cell r="I551" t="str">
            <v/>
          </cell>
        </row>
        <row r="552">
          <cell r="A552" t="str">
            <v>P9900561102 CU-KKS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2</v>
          </cell>
          <cell r="H552">
            <v>1.1838</v>
          </cell>
          <cell r="I552" t="str">
            <v/>
          </cell>
        </row>
        <row r="553">
          <cell r="A553" t="str">
            <v>P9900561103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 t="str">
            <v/>
          </cell>
        </row>
        <row r="554">
          <cell r="A554" t="str">
            <v>P9900561103 CU-KKS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 t="str">
            <v/>
          </cell>
        </row>
        <row r="555">
          <cell r="A555" t="str">
            <v>P9900561019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4</v>
          </cell>
          <cell r="H555">
            <v>147.96719999999999</v>
          </cell>
          <cell r="I555" t="str">
            <v/>
          </cell>
        </row>
        <row r="556">
          <cell r="A556" t="str">
            <v>P9900561019 CU-ERN 1387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6</v>
          </cell>
          <cell r="H556">
            <v>6.3840000000000003</v>
          </cell>
          <cell r="I556" t="str">
            <v/>
          </cell>
        </row>
        <row r="557">
          <cell r="A557" t="str">
            <v>P9900561019 MEHRPREIS PRO M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50</v>
          </cell>
          <cell r="H557">
            <v>34.270000000000003</v>
          </cell>
          <cell r="I557" t="str">
            <v/>
          </cell>
        </row>
        <row r="558">
          <cell r="A558" t="str">
            <v>P9900561021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4</v>
          </cell>
          <cell r="H558">
            <v>187.2</v>
          </cell>
          <cell r="I558" t="str">
            <v/>
          </cell>
        </row>
        <row r="559">
          <cell r="A559" t="str">
            <v>P9900561022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14</v>
          </cell>
          <cell r="H559">
            <v>655.20000000000005</v>
          </cell>
          <cell r="I559" t="str">
            <v/>
          </cell>
        </row>
        <row r="560">
          <cell r="A560" t="str">
            <v>P9900561022 CU-MRL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</v>
          </cell>
          <cell r="H560">
            <v>1.2683</v>
          </cell>
          <cell r="I560" t="str">
            <v/>
          </cell>
        </row>
        <row r="561">
          <cell r="A561" t="str">
            <v>P9900561023 MEHRPREIS PRO M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 t="str">
            <v/>
          </cell>
        </row>
        <row r="562">
          <cell r="A562" t="str">
            <v>P9900561024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 t="str">
            <v/>
          </cell>
        </row>
        <row r="563">
          <cell r="A563" t="str">
            <v>P9900561024 CU-MRL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 t="str">
            <v/>
          </cell>
        </row>
        <row r="564">
          <cell r="A564" t="str">
            <v>P9900561033 MEHRPREIS PRO M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 t="str">
            <v/>
          </cell>
        </row>
        <row r="565">
          <cell r="A565" t="str">
            <v>P9900561038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 t="str">
            <v/>
          </cell>
        </row>
        <row r="566">
          <cell r="A566" t="str">
            <v>P9900561038 CU-UZL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1</v>
          </cell>
          <cell r="H566">
            <v>2.5188000000000001</v>
          </cell>
          <cell r="I566" t="str">
            <v/>
          </cell>
        </row>
        <row r="567">
          <cell r="A567" t="str">
            <v>P9900561039 MEHRPREIS PRO M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 t="str">
            <v/>
          </cell>
        </row>
        <row r="568">
          <cell r="A568" t="str">
            <v>P9900561040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1</v>
          </cell>
          <cell r="H568">
            <v>5.7233000000000001</v>
          </cell>
          <cell r="I568" t="str">
            <v/>
          </cell>
        </row>
        <row r="569">
          <cell r="A569" t="str">
            <v>P9900561040 CU-UZL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4</v>
          </cell>
          <cell r="H569">
            <v>6.1703999999999999</v>
          </cell>
          <cell r="I569" t="str">
            <v/>
          </cell>
        </row>
        <row r="570">
          <cell r="A570" t="str">
            <v>P9900561041 MEHRPREIS PRO M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 t="str">
            <v/>
          </cell>
        </row>
        <row r="571">
          <cell r="A571" t="str">
            <v>P9900561042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 t="str">
            <v/>
          </cell>
        </row>
        <row r="572">
          <cell r="A572" t="str">
            <v>P9900561042 CU-UZL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2</v>
          </cell>
          <cell r="H572">
            <v>4.49</v>
          </cell>
          <cell r="I572" t="str">
            <v/>
          </cell>
        </row>
        <row r="573">
          <cell r="A573" t="str">
            <v>P9900561047 CU-UZL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2</v>
          </cell>
          <cell r="H573">
            <v>2.0583999999999998</v>
          </cell>
          <cell r="I573" t="str">
            <v/>
          </cell>
        </row>
        <row r="574">
          <cell r="A574" t="str">
            <v>P9900561047 MEHRPREIS PRO M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36</v>
          </cell>
          <cell r="H574">
            <v>22.32</v>
          </cell>
          <cell r="I574" t="str">
            <v/>
          </cell>
        </row>
        <row r="575">
          <cell r="A575" t="str">
            <v>P9900561102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1</v>
          </cell>
          <cell r="H575">
            <v>231.38</v>
          </cell>
          <cell r="I575" t="str">
            <v/>
          </cell>
        </row>
        <row r="576">
          <cell r="A576" t="str">
            <v>P9900561103001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1</v>
          </cell>
          <cell r="H576">
            <v>231.38</v>
          </cell>
          <cell r="I576" t="str">
            <v/>
          </cell>
        </row>
        <row r="577">
          <cell r="A577" t="str">
            <v>P9900561103001 CU-KKS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1</v>
          </cell>
          <cell r="H577">
            <v>0.71</v>
          </cell>
          <cell r="I577" t="str">
            <v/>
          </cell>
        </row>
        <row r="578">
          <cell r="A578" t="str">
            <v>P9900561104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 t="str">
            <v/>
          </cell>
        </row>
        <row r="579">
          <cell r="A579" t="str">
            <v>P9900561104 CU-KKS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 t="str">
            <v/>
          </cell>
        </row>
        <row r="580">
          <cell r="A580" t="str">
            <v>P9900561105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1</v>
          </cell>
          <cell r="H580">
            <v>350.86</v>
          </cell>
          <cell r="I580" t="str">
            <v/>
          </cell>
        </row>
        <row r="581">
          <cell r="A581" t="str">
            <v>P9900561105 CU-KKS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2</v>
          </cell>
          <cell r="H581">
            <v>1.58</v>
          </cell>
          <cell r="I581" t="str">
            <v/>
          </cell>
        </row>
        <row r="582">
          <cell r="A582" t="str">
            <v>P9900561114 CU-KKS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6</v>
          </cell>
          <cell r="H582">
            <v>5.5074000000000005</v>
          </cell>
          <cell r="I582" t="str">
            <v/>
          </cell>
        </row>
        <row r="583">
          <cell r="A583" t="str">
            <v>P9900561115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 t="str">
            <v/>
          </cell>
        </row>
        <row r="584">
          <cell r="A584" t="str">
            <v>P9900561115 CU-KKS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 t="str">
            <v/>
          </cell>
        </row>
        <row r="585">
          <cell r="A585" t="str">
            <v>FVR0.2E11S-2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1</v>
          </cell>
          <cell r="H585">
            <v>0</v>
          </cell>
          <cell r="I585" t="str">
            <v/>
          </cell>
        </row>
        <row r="586">
          <cell r="A586" t="str">
            <v>FVR0.2E11S-7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1</v>
          </cell>
          <cell r="H586">
            <v>67.490499999999997</v>
          </cell>
          <cell r="I586" t="str">
            <v/>
          </cell>
        </row>
        <row r="587">
          <cell r="A587" t="str">
            <v>FVR0.2E11S-7EN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2</v>
          </cell>
          <cell r="H587">
            <v>188.74</v>
          </cell>
          <cell r="I587" t="str">
            <v/>
          </cell>
        </row>
        <row r="588">
          <cell r="A588" t="str">
            <v>FVR0.75E11S-4EN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3</v>
          </cell>
          <cell r="H588">
            <v>286.59479999999996</v>
          </cell>
          <cell r="I588" t="str">
            <v/>
          </cell>
        </row>
        <row r="589">
          <cell r="A589" t="str">
            <v>FVR0.75E11S-7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2</v>
          </cell>
          <cell r="H589">
            <v>125.22920000000001</v>
          </cell>
          <cell r="I589" t="str">
            <v/>
          </cell>
        </row>
        <row r="590">
          <cell r="A590" t="str">
            <v>FVR0.75E11S-7EN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7</v>
          </cell>
          <cell r="H590">
            <v>765.47169999999994</v>
          </cell>
          <cell r="I590" t="str">
            <v/>
          </cell>
        </row>
        <row r="591">
          <cell r="A591" t="str">
            <v>FVR2.2E11S-7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1</v>
          </cell>
          <cell r="H591">
            <v>80.272800000000004</v>
          </cell>
          <cell r="I591" t="str">
            <v/>
          </cell>
        </row>
        <row r="592">
          <cell r="A592" t="str">
            <v>FVR2.2E11S-7EN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1</v>
          </cell>
          <cell r="H592">
            <v>150.1019</v>
          </cell>
          <cell r="I592" t="str">
            <v/>
          </cell>
        </row>
        <row r="593">
          <cell r="A593" t="str">
            <v>FVR4.0E11S-4EN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1</v>
          </cell>
          <cell r="H593">
            <v>264.47149999999999</v>
          </cell>
          <cell r="I593" t="str">
            <v/>
          </cell>
        </row>
        <row r="594">
          <cell r="A594" t="str">
            <v>FVR0.2E9S-7EN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22</v>
          </cell>
          <cell r="H594">
            <v>2077.7723999999998</v>
          </cell>
          <cell r="I594" t="str">
            <v/>
          </cell>
        </row>
        <row r="595">
          <cell r="A595" t="str">
            <v>FVR0.4E9S-7EN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223</v>
          </cell>
          <cell r="H595">
            <v>22877.703799999999</v>
          </cell>
          <cell r="I595" t="str">
            <v/>
          </cell>
        </row>
        <row r="596">
          <cell r="A596" t="str">
            <v>FVR0.4E9S-7EY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31</v>
          </cell>
          <cell r="H596">
            <v>3453.2480999999998</v>
          </cell>
          <cell r="I596" t="str">
            <v/>
          </cell>
        </row>
        <row r="597">
          <cell r="A597" t="str">
            <v>FVR2.2E9S-4EY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1</v>
          </cell>
          <cell r="H597">
            <v>220.83</v>
          </cell>
          <cell r="I597" t="str">
            <v/>
          </cell>
        </row>
        <row r="598">
          <cell r="A598" t="str">
            <v>FVR4.0E9S-4EN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1</v>
          </cell>
          <cell r="H598">
            <v>267.47430000000003</v>
          </cell>
          <cell r="I598" t="str">
            <v/>
          </cell>
        </row>
        <row r="599">
          <cell r="A599" t="str">
            <v>P9900561107 CU-KKS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1</v>
          </cell>
          <cell r="H599">
            <v>1.325</v>
          </cell>
          <cell r="I599" t="str">
            <v/>
          </cell>
        </row>
        <row r="600">
          <cell r="A600" t="str">
            <v>P9900561112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1</v>
          </cell>
          <cell r="H600">
            <v>234.4</v>
          </cell>
          <cell r="I600" t="str">
            <v/>
          </cell>
        </row>
        <row r="601">
          <cell r="A601" t="str">
            <v>P9900561112 CU-KKS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1</v>
          </cell>
          <cell r="H601">
            <v>0.64749999999999996</v>
          </cell>
          <cell r="I601" t="str">
            <v/>
          </cell>
        </row>
        <row r="602">
          <cell r="A602" t="str">
            <v>P9900561116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 t="str">
            <v/>
          </cell>
        </row>
        <row r="603">
          <cell r="A603" t="str">
            <v>P9900561116 CU-KKS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 t="str">
            <v/>
          </cell>
        </row>
        <row r="604">
          <cell r="A604" t="str">
            <v>FVR0.1E11S-7EN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1</v>
          </cell>
          <cell r="H604">
            <v>91.930099999999996</v>
          </cell>
          <cell r="I604" t="str">
            <v/>
          </cell>
        </row>
        <row r="605">
          <cell r="A605" t="str">
            <v>FVR0.4E11S-4EN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1</v>
          </cell>
          <cell r="H605">
            <v>132.52699999999999</v>
          </cell>
          <cell r="I605" t="str">
            <v/>
          </cell>
        </row>
        <row r="606">
          <cell r="A606" t="str">
            <v>FVR0.4E11S-7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1</v>
          </cell>
          <cell r="H606">
            <v>142.29839999999999</v>
          </cell>
          <cell r="I606" t="str">
            <v/>
          </cell>
        </row>
        <row r="607">
          <cell r="A607" t="str">
            <v>FVR0.4E11S-7EN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1</v>
          </cell>
          <cell r="H607">
            <v>102.6251</v>
          </cell>
          <cell r="I607" t="str">
            <v/>
          </cell>
        </row>
        <row r="608">
          <cell r="A608" t="str">
            <v>FVR1.5E11S-4EN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2</v>
          </cell>
          <cell r="H608">
            <v>354.09820000000002</v>
          </cell>
          <cell r="I608" t="str">
            <v/>
          </cell>
        </row>
        <row r="609">
          <cell r="A609" t="str">
            <v>FVR1.5E11S-7EN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2</v>
          </cell>
          <cell r="H609">
            <v>241.58439999999999</v>
          </cell>
          <cell r="I609" t="str">
            <v/>
          </cell>
        </row>
        <row r="610">
          <cell r="A610" t="str">
            <v>FVR2.2E11S-2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1</v>
          </cell>
          <cell r="H610">
            <v>178.6816</v>
          </cell>
          <cell r="I610" t="str">
            <v/>
          </cell>
        </row>
        <row r="611">
          <cell r="A611" t="str">
            <v>FVR5.5E11S-4EN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3</v>
          </cell>
          <cell r="H611">
            <v>1046.28</v>
          </cell>
          <cell r="I611" t="str">
            <v/>
          </cell>
        </row>
        <row r="612">
          <cell r="A612" t="str">
            <v>FVR7.5E11S-4EN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2</v>
          </cell>
          <cell r="H612">
            <v>764.62</v>
          </cell>
          <cell r="I612" t="str">
            <v/>
          </cell>
        </row>
        <row r="613">
          <cell r="A613" t="str">
            <v>FVR0.1E9S-7EN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8</v>
          </cell>
          <cell r="H613">
            <v>755.43920000000003</v>
          </cell>
          <cell r="I613" t="str">
            <v/>
          </cell>
        </row>
        <row r="614">
          <cell r="A614" t="str">
            <v>FVR0.75E9S-7EN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5</v>
          </cell>
          <cell r="H614">
            <v>547.15</v>
          </cell>
          <cell r="I614" t="str">
            <v/>
          </cell>
        </row>
        <row r="615">
          <cell r="A615" t="str">
            <v>FVR1.5E9S-7EN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13</v>
          </cell>
          <cell r="H615">
            <v>1580.8</v>
          </cell>
          <cell r="I615" t="str">
            <v/>
          </cell>
        </row>
        <row r="616">
          <cell r="A616" t="str">
            <v>FVR2.2E9S-4EN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9</v>
          </cell>
          <cell r="H616">
            <v>1980.8154</v>
          </cell>
          <cell r="I616" t="str">
            <v/>
          </cell>
        </row>
        <row r="617">
          <cell r="A617" t="str">
            <v>FRN15F1S-4J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3</v>
          </cell>
          <cell r="H617">
            <v>1000.8099</v>
          </cell>
          <cell r="I617" t="str">
            <v/>
          </cell>
        </row>
        <row r="618">
          <cell r="A618" t="str">
            <v>AR22F0R-01B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5</v>
          </cell>
          <cell r="H618">
            <v>6.05</v>
          </cell>
          <cell r="I618" t="str">
            <v/>
          </cell>
        </row>
        <row r="619">
          <cell r="A619" t="str">
            <v>AR30M0R-11B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3</v>
          </cell>
          <cell r="H619">
            <v>7.83</v>
          </cell>
          <cell r="I619" t="str">
            <v/>
          </cell>
        </row>
        <row r="620">
          <cell r="A620" t="str">
            <v>AR9B290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10</v>
          </cell>
          <cell r="H620">
            <v>4.9000000000000004</v>
          </cell>
          <cell r="I620" t="str">
            <v/>
          </cell>
        </row>
        <row r="621">
          <cell r="A621" t="str">
            <v>CP32EM/10KD DC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6</v>
          </cell>
          <cell r="H621">
            <v>0</v>
          </cell>
          <cell r="I621" t="str">
            <v/>
          </cell>
        </row>
        <row r="622">
          <cell r="A622" t="str">
            <v>CP32EM/15KD DC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6</v>
          </cell>
          <cell r="H622">
            <v>0</v>
          </cell>
          <cell r="I622" t="str">
            <v/>
          </cell>
        </row>
        <row r="623">
          <cell r="A623" t="str">
            <v>CP32EM/1KD DC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6</v>
          </cell>
          <cell r="H623">
            <v>0</v>
          </cell>
          <cell r="I623" t="str">
            <v/>
          </cell>
        </row>
        <row r="624">
          <cell r="A624" t="str">
            <v>CR2L-150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7</v>
          </cell>
          <cell r="H624">
            <v>39.580100000000002</v>
          </cell>
          <cell r="I624" t="str">
            <v/>
          </cell>
        </row>
        <row r="625">
          <cell r="A625" t="str">
            <v>CR2LS-75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8</v>
          </cell>
          <cell r="H625">
            <v>35.6</v>
          </cell>
          <cell r="I625" t="str">
            <v/>
          </cell>
        </row>
        <row r="626">
          <cell r="A626" t="str">
            <v>CR6L-75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5</v>
          </cell>
          <cell r="H626">
            <v>0</v>
          </cell>
          <cell r="I626" t="str">
            <v/>
          </cell>
        </row>
        <row r="627">
          <cell r="A627" t="str">
            <v>FRN22F1S-4J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1</v>
          </cell>
          <cell r="H627">
            <v>300</v>
          </cell>
          <cell r="I627" t="str">
            <v/>
          </cell>
        </row>
        <row r="628">
          <cell r="A628" t="str">
            <v>FRN3.7F1S-4E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15</v>
          </cell>
          <cell r="H628">
            <v>3216.3</v>
          </cell>
          <cell r="I628" t="str">
            <v/>
          </cell>
        </row>
        <row r="629">
          <cell r="A629" t="str">
            <v>FRN7.5F1S-4J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4</v>
          </cell>
          <cell r="H629">
            <v>390.47480000000002</v>
          </cell>
          <cell r="I629" t="str">
            <v/>
          </cell>
        </row>
        <row r="630">
          <cell r="A630" t="str">
            <v>BLA030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3</v>
          </cell>
          <cell r="H630">
            <v>2.4300000000000002</v>
          </cell>
          <cell r="I630" t="str">
            <v/>
          </cell>
        </row>
        <row r="631">
          <cell r="A631" t="str">
            <v>CP-T4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1</v>
          </cell>
          <cell r="H631">
            <v>0.01</v>
          </cell>
          <cell r="I631" t="str">
            <v/>
          </cell>
        </row>
        <row r="632">
          <cell r="A632" t="str">
            <v>CP31FM/7W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2</v>
          </cell>
          <cell r="H632">
            <v>10.02</v>
          </cell>
          <cell r="I632" t="str">
            <v/>
          </cell>
        </row>
        <row r="633">
          <cell r="A633" t="str">
            <v>CP32EM/2KD DC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6</v>
          </cell>
          <cell r="H633">
            <v>0</v>
          </cell>
          <cell r="I633" t="str">
            <v/>
          </cell>
        </row>
        <row r="634">
          <cell r="A634" t="str">
            <v>CP32EM/3KD DC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6</v>
          </cell>
          <cell r="H634">
            <v>0</v>
          </cell>
          <cell r="I634" t="str">
            <v/>
          </cell>
        </row>
        <row r="635">
          <cell r="A635" t="str">
            <v>CP32EM/5KD DC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6</v>
          </cell>
          <cell r="H635">
            <v>0</v>
          </cell>
          <cell r="I635" t="str">
            <v/>
          </cell>
        </row>
        <row r="636">
          <cell r="A636" t="str">
            <v>CS10F-500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30</v>
          </cell>
          <cell r="H636">
            <v>606</v>
          </cell>
          <cell r="I636" t="str">
            <v/>
          </cell>
        </row>
        <row r="637">
          <cell r="A637" t="str">
            <v>CS5F-100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11</v>
          </cell>
          <cell r="H637">
            <v>191.39230000000001</v>
          </cell>
          <cell r="I637" t="str">
            <v/>
          </cell>
        </row>
        <row r="638">
          <cell r="A638" t="str">
            <v>CS5F-250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16</v>
          </cell>
          <cell r="H638">
            <v>325.27999999999997</v>
          </cell>
          <cell r="I638" t="str">
            <v/>
          </cell>
        </row>
        <row r="639">
          <cell r="A639" t="str">
            <v>CS5F-500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10</v>
          </cell>
          <cell r="H639">
            <v>364.4</v>
          </cell>
          <cell r="I639" t="str">
            <v/>
          </cell>
        </row>
        <row r="640">
          <cell r="A640" t="str">
            <v>CS5F-75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10</v>
          </cell>
          <cell r="H640">
            <v>210.5</v>
          </cell>
          <cell r="I640" t="str">
            <v/>
          </cell>
        </row>
        <row r="641">
          <cell r="A641" t="str">
            <v>EA33/15K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10</v>
          </cell>
          <cell r="H641">
            <v>116.3</v>
          </cell>
          <cell r="I641" t="str">
            <v/>
          </cell>
        </row>
        <row r="642">
          <cell r="A642" t="str">
            <v>HH62P-FL DC24V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4</v>
          </cell>
          <cell r="H642">
            <v>14.88</v>
          </cell>
          <cell r="I642" t="str">
            <v/>
          </cell>
        </row>
        <row r="643">
          <cell r="A643" t="str">
            <v>PA30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6</v>
          </cell>
          <cell r="H643">
            <v>8.2799999999999994</v>
          </cell>
          <cell r="I643" t="str">
            <v/>
          </cell>
        </row>
        <row r="644">
          <cell r="A644" t="str">
            <v>RCA3737-1C, 2,8A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2</v>
          </cell>
          <cell r="H644">
            <v>0.02</v>
          </cell>
          <cell r="I644" t="str">
            <v/>
          </cell>
        </row>
        <row r="645">
          <cell r="A645" t="str">
            <v>SA53BT/50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1</v>
          </cell>
          <cell r="H645">
            <v>0.01</v>
          </cell>
          <cell r="I645" t="str">
            <v/>
          </cell>
        </row>
        <row r="646">
          <cell r="A646" t="str">
            <v>SC-05 AC110V,2B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5</v>
          </cell>
          <cell r="H646">
            <v>32</v>
          </cell>
          <cell r="I646" t="str">
            <v/>
          </cell>
        </row>
        <row r="647">
          <cell r="A647" t="str">
            <v>SC-05 AC200V 2A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3</v>
          </cell>
          <cell r="H647">
            <v>0</v>
          </cell>
          <cell r="I647" t="str">
            <v/>
          </cell>
        </row>
        <row r="648">
          <cell r="A648" t="str">
            <v>SC-1N, AC440V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2</v>
          </cell>
          <cell r="H648">
            <v>32.22</v>
          </cell>
          <cell r="I648" t="str">
            <v/>
          </cell>
        </row>
        <row r="649">
          <cell r="A649" t="str">
            <v>SC-5-1, AC440V 2A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10</v>
          </cell>
          <cell r="H649">
            <v>79.2</v>
          </cell>
          <cell r="I649" t="str">
            <v/>
          </cell>
        </row>
        <row r="650">
          <cell r="A650" t="str">
            <v>SC-N2, AC220V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1</v>
          </cell>
          <cell r="H650">
            <v>16.47</v>
          </cell>
          <cell r="I650" t="str">
            <v/>
          </cell>
        </row>
        <row r="651">
          <cell r="A651" t="str">
            <v>TG21 ADAPTOR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1</v>
          </cell>
          <cell r="H651">
            <v>70</v>
          </cell>
          <cell r="I651" t="str">
            <v/>
          </cell>
        </row>
        <row r="652">
          <cell r="A652" t="str">
            <v>TP-G1-SD</v>
          </cell>
          <cell r="B652">
            <v>155</v>
          </cell>
          <cell r="C652">
            <v>0</v>
          </cell>
          <cell r="D652">
            <v>0</v>
          </cell>
          <cell r="E652">
            <v>155</v>
          </cell>
          <cell r="F652">
            <v>0</v>
          </cell>
          <cell r="G652">
            <v>795</v>
          </cell>
          <cell r="H652">
            <v>29017.5</v>
          </cell>
          <cell r="I652" t="str">
            <v/>
          </cell>
        </row>
        <row r="653">
          <cell r="A653" t="str">
            <v>BSM1000CN01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1</v>
          </cell>
          <cell r="H653">
            <v>177.72319999999999</v>
          </cell>
          <cell r="I653" t="str">
            <v/>
          </cell>
        </row>
        <row r="654">
          <cell r="A654" t="str">
            <v>FMC-0, AC200V, 4A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5</v>
          </cell>
          <cell r="H654">
            <v>17.350000000000001</v>
          </cell>
          <cell r="I654" t="str">
            <v/>
          </cell>
        </row>
        <row r="655">
          <cell r="A655" t="str">
            <v>FMC-3, AC220V, 1A1B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2</v>
          </cell>
          <cell r="H655">
            <v>28.98</v>
          </cell>
          <cell r="I655" t="str">
            <v/>
          </cell>
        </row>
        <row r="656">
          <cell r="A656" t="str">
            <v>FMCA-1 AC200V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1</v>
          </cell>
          <cell r="H656">
            <v>6.44</v>
          </cell>
          <cell r="I656" t="str">
            <v/>
          </cell>
        </row>
        <row r="657">
          <cell r="A657" t="str">
            <v>RCA3737-1C, 2A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2</v>
          </cell>
          <cell r="H657">
            <v>8.2200000000000006</v>
          </cell>
          <cell r="I657" t="str">
            <v/>
          </cell>
        </row>
        <row r="658">
          <cell r="A658" t="str">
            <v>RCA3737-1C, 4A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2</v>
          </cell>
          <cell r="H658">
            <v>0.02</v>
          </cell>
          <cell r="I658" t="str">
            <v/>
          </cell>
        </row>
        <row r="659">
          <cell r="A659" t="str">
            <v>RCA3737-1C, 8A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4</v>
          </cell>
          <cell r="H659">
            <v>0.04</v>
          </cell>
          <cell r="I659" t="str">
            <v/>
          </cell>
        </row>
        <row r="660">
          <cell r="A660" t="str">
            <v>SC-05 AC240V 2B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3</v>
          </cell>
          <cell r="H660">
            <v>18</v>
          </cell>
          <cell r="I660" t="str">
            <v/>
          </cell>
        </row>
        <row r="661">
          <cell r="A661" t="str">
            <v>SC-05 AC400V 1A1B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2</v>
          </cell>
          <cell r="H661">
            <v>12</v>
          </cell>
          <cell r="I661" t="str">
            <v/>
          </cell>
        </row>
        <row r="662">
          <cell r="A662" t="str">
            <v>SC-05 AC440V,2A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10</v>
          </cell>
          <cell r="H662">
            <v>0.1</v>
          </cell>
          <cell r="I662" t="str">
            <v/>
          </cell>
        </row>
        <row r="663">
          <cell r="A663" t="str">
            <v>SC-N4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1</v>
          </cell>
          <cell r="H663">
            <v>34</v>
          </cell>
          <cell r="I663" t="str">
            <v/>
          </cell>
        </row>
        <row r="664">
          <cell r="A664" t="str">
            <v>SC-N7 AC100V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1</v>
          </cell>
          <cell r="H664">
            <v>209.79</v>
          </cell>
          <cell r="I664" t="str">
            <v/>
          </cell>
        </row>
        <row r="665">
          <cell r="A665" t="str">
            <v>SH-4,AC110,4A4B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4</v>
          </cell>
          <cell r="H665">
            <v>28.36</v>
          </cell>
          <cell r="I665" t="str">
            <v/>
          </cell>
        </row>
        <row r="666">
          <cell r="A666" t="str">
            <v>CNW811/64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1</v>
          </cell>
          <cell r="H666">
            <v>56.92</v>
          </cell>
          <cell r="I666" t="str">
            <v/>
          </cell>
        </row>
        <row r="667">
          <cell r="A667" t="str">
            <v>FRN15G1S-4J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1</v>
          </cell>
          <cell r="H667">
            <v>298.435</v>
          </cell>
          <cell r="I667" t="str">
            <v/>
          </cell>
        </row>
        <row r="668">
          <cell r="A668" t="str">
            <v>FRN3.7G1E-4E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98</v>
          </cell>
          <cell r="H668">
            <v>22908.48</v>
          </cell>
          <cell r="I668" t="str">
            <v/>
          </cell>
        </row>
        <row r="669">
          <cell r="A669" t="str">
            <v>FRN90G1E-4J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 t="str">
            <v/>
          </cell>
        </row>
        <row r="670">
          <cell r="A670" t="str">
            <v>10-21931-1024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2</v>
          </cell>
          <cell r="H670">
            <v>330.62</v>
          </cell>
          <cell r="I670" t="str">
            <v/>
          </cell>
        </row>
        <row r="671">
          <cell r="A671" t="str">
            <v>1DI30MA-050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1</v>
          </cell>
          <cell r="H671">
            <v>12.15</v>
          </cell>
          <cell r="I671" t="str">
            <v/>
          </cell>
        </row>
        <row r="672">
          <cell r="A672" t="str">
            <v>1DI50MA-050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2</v>
          </cell>
          <cell r="H672">
            <v>30.76</v>
          </cell>
          <cell r="I672" t="str">
            <v/>
          </cell>
        </row>
        <row r="673">
          <cell r="A673" t="str">
            <v>2750M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2</v>
          </cell>
          <cell r="H673">
            <v>95.18</v>
          </cell>
          <cell r="I673" t="str">
            <v/>
          </cell>
        </row>
        <row r="674">
          <cell r="A674" t="str">
            <v>2DI150MA-050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12</v>
          </cell>
          <cell r="H674">
            <v>491.76</v>
          </cell>
          <cell r="I674" t="str">
            <v/>
          </cell>
        </row>
        <row r="675">
          <cell r="A675" t="str">
            <v>2DI200MC-050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6</v>
          </cell>
          <cell r="H675">
            <v>466.38</v>
          </cell>
          <cell r="I675" t="str">
            <v/>
          </cell>
        </row>
        <row r="676">
          <cell r="A676" t="str">
            <v>2MBI150PC-140-02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15</v>
          </cell>
          <cell r="H676">
            <v>1781.7465</v>
          </cell>
          <cell r="I676" t="str">
            <v/>
          </cell>
        </row>
        <row r="677">
          <cell r="A677" t="str">
            <v>30W  20OHM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16</v>
          </cell>
          <cell r="H677">
            <v>52.116799999999998</v>
          </cell>
          <cell r="I677" t="str">
            <v/>
          </cell>
        </row>
        <row r="678">
          <cell r="A678" t="str">
            <v>30W  20OHMJ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1</v>
          </cell>
          <cell r="H678">
            <v>0</v>
          </cell>
          <cell r="I678" t="str">
            <v/>
          </cell>
        </row>
        <row r="679">
          <cell r="A679" t="str">
            <v>30W 6.6J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3</v>
          </cell>
          <cell r="H679">
            <v>11.4084</v>
          </cell>
          <cell r="I679" t="str">
            <v/>
          </cell>
        </row>
        <row r="680">
          <cell r="A680" t="str">
            <v>3R8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7</v>
          </cell>
          <cell r="H680">
            <v>860.37</v>
          </cell>
          <cell r="I680" t="str">
            <v/>
          </cell>
        </row>
        <row r="681">
          <cell r="A681" t="str">
            <v>4715KL-05W-B39-P00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12</v>
          </cell>
          <cell r="H681">
            <v>155.88720000000001</v>
          </cell>
          <cell r="I681" t="str">
            <v/>
          </cell>
        </row>
        <row r="682">
          <cell r="A682" t="str">
            <v>4715MS-22T-B50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1</v>
          </cell>
          <cell r="H682">
            <v>3.14</v>
          </cell>
          <cell r="I682" t="str">
            <v/>
          </cell>
        </row>
        <row r="683">
          <cell r="A683" t="str">
            <v>4724-37-2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2</v>
          </cell>
          <cell r="H683">
            <v>0</v>
          </cell>
          <cell r="I683" t="str">
            <v/>
          </cell>
        </row>
        <row r="684">
          <cell r="A684" t="str">
            <v>4734-15-7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1</v>
          </cell>
          <cell r="H684">
            <v>0</v>
          </cell>
          <cell r="I684" t="str">
            <v/>
          </cell>
        </row>
        <row r="685">
          <cell r="A685" t="str">
            <v>4744-22-7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3</v>
          </cell>
          <cell r="H685">
            <v>0</v>
          </cell>
          <cell r="I685" t="str">
            <v/>
          </cell>
        </row>
        <row r="686">
          <cell r="A686" t="str">
            <v>1DI100MA-050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1</v>
          </cell>
          <cell r="H686">
            <v>30.77</v>
          </cell>
          <cell r="I686" t="str">
            <v/>
          </cell>
        </row>
        <row r="687">
          <cell r="A687" t="str">
            <v>1DI200A-120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1</v>
          </cell>
          <cell r="H687">
            <v>65.59</v>
          </cell>
          <cell r="I687" t="str">
            <v/>
          </cell>
        </row>
        <row r="688">
          <cell r="A688" t="str">
            <v>1DI200MA-050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1</v>
          </cell>
          <cell r="H688">
            <v>48.58</v>
          </cell>
          <cell r="I688" t="str">
            <v/>
          </cell>
        </row>
        <row r="689">
          <cell r="A689" t="str">
            <v>2750MTP-15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4</v>
          </cell>
          <cell r="H689">
            <v>180.17320000000001</v>
          </cell>
          <cell r="I689" t="str">
            <v/>
          </cell>
        </row>
        <row r="690">
          <cell r="A690" t="str">
            <v>291697-26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1</v>
          </cell>
          <cell r="H690">
            <v>0</v>
          </cell>
          <cell r="I690" t="str">
            <v/>
          </cell>
        </row>
        <row r="691">
          <cell r="A691" t="str">
            <v>2DI100MA-050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3</v>
          </cell>
          <cell r="H691">
            <v>166.2</v>
          </cell>
          <cell r="I691" t="str">
            <v/>
          </cell>
        </row>
        <row r="692">
          <cell r="A692" t="str">
            <v>2MBI300P-140-02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1</v>
          </cell>
          <cell r="H692">
            <v>255.87289999999999</v>
          </cell>
          <cell r="I692" t="str">
            <v/>
          </cell>
        </row>
        <row r="693">
          <cell r="A693" t="str">
            <v>2MBI300P-140-03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113</v>
          </cell>
          <cell r="H693">
            <v>12866.5303</v>
          </cell>
          <cell r="I693" t="str">
            <v/>
          </cell>
        </row>
        <row r="694">
          <cell r="A694" t="str">
            <v>30W  20J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1</v>
          </cell>
          <cell r="H694">
            <v>4.0674000000000001</v>
          </cell>
          <cell r="I694" t="str">
            <v/>
          </cell>
        </row>
        <row r="695">
          <cell r="A695" t="str">
            <v>332199-01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1</v>
          </cell>
          <cell r="H695">
            <v>52.76</v>
          </cell>
          <cell r="I695" t="str">
            <v/>
          </cell>
        </row>
        <row r="696">
          <cell r="A696" t="str">
            <v>332201-01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4</v>
          </cell>
          <cell r="H696">
            <v>129.11439999999999</v>
          </cell>
          <cell r="I696" t="str">
            <v/>
          </cell>
        </row>
        <row r="697">
          <cell r="A697" t="str">
            <v>3450M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2</v>
          </cell>
          <cell r="H697">
            <v>64.78</v>
          </cell>
          <cell r="I697" t="str">
            <v/>
          </cell>
        </row>
        <row r="698">
          <cell r="A698" t="str">
            <v>4715MS-22T-B50-B03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9</v>
          </cell>
          <cell r="H698">
            <v>126.07380000000001</v>
          </cell>
          <cell r="I698" t="str">
            <v/>
          </cell>
        </row>
        <row r="699">
          <cell r="A699" t="str">
            <v>4715MS-22T-B50-BOO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7</v>
          </cell>
          <cell r="H699">
            <v>124.59439999999999</v>
          </cell>
          <cell r="I699" t="str">
            <v/>
          </cell>
        </row>
        <row r="700">
          <cell r="A700" t="str">
            <v>4715PS-22T-B30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2</v>
          </cell>
          <cell r="H700">
            <v>38.533799999999999</v>
          </cell>
          <cell r="I700" t="str">
            <v/>
          </cell>
        </row>
        <row r="701">
          <cell r="A701" t="str">
            <v>58-11121-1024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2</v>
          </cell>
          <cell r="H701">
            <v>350.38</v>
          </cell>
          <cell r="I701" t="str">
            <v/>
          </cell>
        </row>
        <row r="702">
          <cell r="A702" t="str">
            <v>6250MG1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3</v>
          </cell>
          <cell r="H702">
            <v>205.27710000000002</v>
          </cell>
          <cell r="I702" t="str">
            <v/>
          </cell>
        </row>
        <row r="703">
          <cell r="A703" t="str">
            <v>6250MG1 WITH (SH-MF,U-CON)C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1</v>
          </cell>
          <cell r="H703">
            <v>67.61</v>
          </cell>
          <cell r="I703" t="str">
            <v/>
          </cell>
        </row>
        <row r="704">
          <cell r="A704" t="str">
            <v>6DI30B-050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2</v>
          </cell>
          <cell r="H704">
            <v>42.35</v>
          </cell>
          <cell r="I704" t="str">
            <v/>
          </cell>
        </row>
        <row r="705">
          <cell r="A705" t="str">
            <v>6DI50MB-050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1</v>
          </cell>
          <cell r="H705">
            <v>69</v>
          </cell>
          <cell r="I705" t="str">
            <v/>
          </cell>
        </row>
        <row r="706">
          <cell r="A706" t="str">
            <v>6DI75MB-050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1</v>
          </cell>
          <cell r="H706">
            <v>77.73</v>
          </cell>
          <cell r="I706" t="str">
            <v/>
          </cell>
        </row>
        <row r="707">
          <cell r="A707" t="str">
            <v>6MBP100RS060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1</v>
          </cell>
          <cell r="H707">
            <v>88.82</v>
          </cell>
          <cell r="I707" t="str">
            <v/>
          </cell>
        </row>
        <row r="708">
          <cell r="A708" t="str">
            <v>6MBP100RS120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7</v>
          </cell>
          <cell r="H708">
            <v>1326.0639000000001</v>
          </cell>
          <cell r="I708" t="str">
            <v/>
          </cell>
        </row>
        <row r="709">
          <cell r="A709" t="str">
            <v>6MBP150RS060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2</v>
          </cell>
          <cell r="H709">
            <v>203.655</v>
          </cell>
          <cell r="I709" t="str">
            <v/>
          </cell>
        </row>
        <row r="710">
          <cell r="A710" t="str">
            <v>7R12.5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11</v>
          </cell>
          <cell r="H710">
            <v>1033.23</v>
          </cell>
          <cell r="I710" t="str">
            <v/>
          </cell>
        </row>
        <row r="711">
          <cell r="A711" t="str">
            <v>7R312.5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9</v>
          </cell>
          <cell r="H711">
            <v>1186.3800000000001</v>
          </cell>
          <cell r="I711" t="str">
            <v/>
          </cell>
        </row>
        <row r="712">
          <cell r="A712" t="str">
            <v>7T16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8</v>
          </cell>
          <cell r="H712">
            <v>696.32</v>
          </cell>
          <cell r="I712" t="str">
            <v/>
          </cell>
        </row>
        <row r="713">
          <cell r="A713" t="str">
            <v>80W  2.5J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6</v>
          </cell>
          <cell r="H713">
            <v>25.968000000000004</v>
          </cell>
          <cell r="I713" t="str">
            <v/>
          </cell>
        </row>
        <row r="714">
          <cell r="A714" t="str">
            <v>8436-22-4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1</v>
          </cell>
          <cell r="H714">
            <v>0</v>
          </cell>
          <cell r="I714" t="str">
            <v/>
          </cell>
        </row>
        <row r="715">
          <cell r="A715" t="str">
            <v>8446-37-4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3</v>
          </cell>
          <cell r="H715">
            <v>0</v>
          </cell>
          <cell r="I715" t="str">
            <v/>
          </cell>
        </row>
        <row r="716">
          <cell r="A716" t="str">
            <v>A70P2000-4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5</v>
          </cell>
          <cell r="H716">
            <v>1621.3964999999998</v>
          </cell>
          <cell r="I716" t="str">
            <v/>
          </cell>
        </row>
        <row r="717">
          <cell r="A717" t="str">
            <v>A70Q-500-4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2</v>
          </cell>
          <cell r="H717">
            <v>141.13999999999999</v>
          </cell>
          <cell r="I717" t="str">
            <v/>
          </cell>
        </row>
        <row r="718">
          <cell r="A718" t="str">
            <v>A70Q-600-4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2</v>
          </cell>
          <cell r="H718">
            <v>141.13999999999999</v>
          </cell>
          <cell r="I718" t="str">
            <v/>
          </cell>
        </row>
        <row r="719">
          <cell r="A719" t="str">
            <v>A70QS400-4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6</v>
          </cell>
          <cell r="H719">
            <v>436.60199999999998</v>
          </cell>
          <cell r="I719" t="str">
            <v/>
          </cell>
        </row>
        <row r="720">
          <cell r="A720" t="str">
            <v>A70QS500-4K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14</v>
          </cell>
          <cell r="H720">
            <v>2180.8793999999998</v>
          </cell>
          <cell r="I720" t="str">
            <v/>
          </cell>
        </row>
        <row r="721">
          <cell r="A721" t="str">
            <v>A70QS600-4K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4</v>
          </cell>
          <cell r="H721">
            <v>619.12</v>
          </cell>
          <cell r="I721" t="str">
            <v/>
          </cell>
        </row>
        <row r="722">
          <cell r="A722" t="str">
            <v>BRUSH LOCKER FOR TG-21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1</v>
          </cell>
          <cell r="H722">
            <v>98.79</v>
          </cell>
          <cell r="I722" t="str">
            <v/>
          </cell>
        </row>
        <row r="723">
          <cell r="A723" t="str">
            <v>BU-F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1</v>
          </cell>
          <cell r="H723">
            <v>106.61</v>
          </cell>
          <cell r="I723" t="str">
            <v/>
          </cell>
        </row>
        <row r="724">
          <cell r="A724" t="str">
            <v>BU132-4C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8</v>
          </cell>
          <cell r="H724">
            <v>6398.16</v>
          </cell>
          <cell r="I724" t="str">
            <v/>
          </cell>
        </row>
        <row r="725">
          <cell r="A725" t="str">
            <v>BU220-4C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5</v>
          </cell>
          <cell r="H725">
            <v>5837.7369999999992</v>
          </cell>
          <cell r="I725" t="str">
            <v/>
          </cell>
        </row>
        <row r="726">
          <cell r="A726" t="str">
            <v>BU3-220-2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26</v>
          </cell>
          <cell r="H726">
            <v>3556.2253999999998</v>
          </cell>
          <cell r="I726" t="str">
            <v/>
          </cell>
        </row>
        <row r="727">
          <cell r="A727" t="str">
            <v>BU3-220-4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1</v>
          </cell>
          <cell r="H727">
            <v>0</v>
          </cell>
          <cell r="I727" t="str">
            <v/>
          </cell>
        </row>
        <row r="728">
          <cell r="A728" t="str">
            <v>6DI75MB-050.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1</v>
          </cell>
          <cell r="H728">
            <v>81.941800000000001</v>
          </cell>
          <cell r="I728" t="str">
            <v/>
          </cell>
        </row>
        <row r="729">
          <cell r="A729" t="str">
            <v>6MB150J-120A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11</v>
          </cell>
          <cell r="H729">
            <v>1227.2006999999999</v>
          </cell>
          <cell r="I729" t="str">
            <v/>
          </cell>
        </row>
        <row r="730">
          <cell r="A730" t="str">
            <v>6MBI100NA-060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1</v>
          </cell>
          <cell r="H730">
            <v>61.54</v>
          </cell>
          <cell r="I730" t="str">
            <v/>
          </cell>
        </row>
        <row r="731">
          <cell r="A731" t="str">
            <v>6MBP50RS120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8</v>
          </cell>
          <cell r="H731">
            <v>700.53520000000003</v>
          </cell>
          <cell r="I731" t="str">
            <v/>
          </cell>
        </row>
        <row r="732">
          <cell r="A732" t="str">
            <v>6MBP75RS060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8</v>
          </cell>
          <cell r="H732">
            <v>491.95359999999999</v>
          </cell>
          <cell r="I732" t="str">
            <v/>
          </cell>
        </row>
        <row r="733">
          <cell r="A733" t="str">
            <v>6MBP75RS120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7</v>
          </cell>
          <cell r="H733">
            <v>1120.7286999999999</v>
          </cell>
          <cell r="I733" t="str">
            <v/>
          </cell>
        </row>
        <row r="734">
          <cell r="A734" t="str">
            <v>80-30X22-4096-16X.MN04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15</v>
          </cell>
          <cell r="H734">
            <v>2175</v>
          </cell>
          <cell r="I734" t="str">
            <v/>
          </cell>
        </row>
        <row r="735">
          <cell r="A735" t="str">
            <v>80W  10J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6</v>
          </cell>
          <cell r="H735">
            <v>23.526</v>
          </cell>
          <cell r="I735" t="str">
            <v/>
          </cell>
        </row>
        <row r="736">
          <cell r="A736" t="str">
            <v>80W  10OHM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21</v>
          </cell>
          <cell r="H736">
            <v>82.506900000000002</v>
          </cell>
          <cell r="I736" t="str">
            <v/>
          </cell>
        </row>
        <row r="737">
          <cell r="A737" t="str">
            <v>88RS160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2</v>
          </cell>
          <cell r="H737">
            <v>119.84</v>
          </cell>
          <cell r="I737" t="str">
            <v/>
          </cell>
        </row>
        <row r="738">
          <cell r="A738" t="str">
            <v>A50P600-4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1</v>
          </cell>
          <cell r="H738">
            <v>32</v>
          </cell>
          <cell r="I738" t="str">
            <v/>
          </cell>
        </row>
        <row r="739">
          <cell r="A739" t="str">
            <v>A70P1600-4TA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5</v>
          </cell>
          <cell r="H739">
            <v>1740.03</v>
          </cell>
          <cell r="I739" t="str">
            <v/>
          </cell>
        </row>
        <row r="740">
          <cell r="A740" t="str">
            <v>A70Q400-4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7</v>
          </cell>
          <cell r="H740">
            <v>253.19280000000001</v>
          </cell>
          <cell r="I740" t="str">
            <v/>
          </cell>
        </row>
        <row r="741">
          <cell r="A741" t="str">
            <v>A70Q500-4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3</v>
          </cell>
          <cell r="H741">
            <v>203.13749999999999</v>
          </cell>
          <cell r="I741" t="str">
            <v/>
          </cell>
        </row>
        <row r="742">
          <cell r="A742" t="str">
            <v>A70Q600-4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4</v>
          </cell>
          <cell r="H742">
            <v>282.27999999999997</v>
          </cell>
          <cell r="I742" t="str">
            <v/>
          </cell>
        </row>
        <row r="743">
          <cell r="A743" t="str">
            <v>A70QS800-4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5</v>
          </cell>
          <cell r="H743">
            <v>320.84850000000006</v>
          </cell>
          <cell r="I743" t="str">
            <v/>
          </cell>
        </row>
        <row r="744">
          <cell r="A744" t="str">
            <v>ACL-40B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58</v>
          </cell>
          <cell r="H744">
            <v>1607.76</v>
          </cell>
          <cell r="I744" t="str">
            <v/>
          </cell>
        </row>
        <row r="745">
          <cell r="A745" t="str">
            <v>BLA005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3</v>
          </cell>
          <cell r="H745">
            <v>1.2</v>
          </cell>
          <cell r="I745" t="str">
            <v/>
          </cell>
        </row>
        <row r="746">
          <cell r="A746" t="str">
            <v>BU22-2C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125</v>
          </cell>
          <cell r="H746">
            <v>15203</v>
          </cell>
          <cell r="I746" t="str">
            <v/>
          </cell>
        </row>
        <row r="747">
          <cell r="A747" t="str">
            <v>BU22-4C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2</v>
          </cell>
          <cell r="H747">
            <v>275.65519999999998</v>
          </cell>
          <cell r="I747" t="str">
            <v/>
          </cell>
        </row>
        <row r="748">
          <cell r="A748" t="str">
            <v>BU22-4D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281</v>
          </cell>
          <cell r="H748">
            <v>38730.230000000003</v>
          </cell>
          <cell r="I748" t="str">
            <v/>
          </cell>
        </row>
        <row r="749">
          <cell r="A749" t="str">
            <v>BU3-220-4EN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67</v>
          </cell>
          <cell r="H749">
            <v>9474.9457000000002</v>
          </cell>
          <cell r="I749" t="str">
            <v/>
          </cell>
        </row>
        <row r="750">
          <cell r="A750" t="str">
            <v>BU37-4C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41</v>
          </cell>
          <cell r="H750">
            <v>13555.42</v>
          </cell>
          <cell r="I750" t="str">
            <v/>
          </cell>
        </row>
        <row r="751">
          <cell r="A751" t="str">
            <v>BU55-2C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8</v>
          </cell>
          <cell r="H751">
            <v>3586.8159999999998</v>
          </cell>
          <cell r="I751" t="str">
            <v/>
          </cell>
        </row>
        <row r="752">
          <cell r="A752" t="str">
            <v>BU55-4C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14</v>
          </cell>
          <cell r="H752">
            <v>6191.1220000000003</v>
          </cell>
          <cell r="I752" t="str">
            <v/>
          </cell>
        </row>
        <row r="753">
          <cell r="A753" t="str">
            <v>BU90-2C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7</v>
          </cell>
          <cell r="H753">
            <v>4315.6112999999996</v>
          </cell>
          <cell r="I753" t="str">
            <v/>
          </cell>
        </row>
        <row r="754">
          <cell r="A754" t="str">
            <v>BU90-4C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15</v>
          </cell>
          <cell r="H754">
            <v>8775.5174999999999</v>
          </cell>
          <cell r="I754" t="str">
            <v/>
          </cell>
        </row>
        <row r="755">
          <cell r="A755" t="str">
            <v>CAB WSC-M06P05-B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67</v>
          </cell>
          <cell r="H755">
            <v>907.85</v>
          </cell>
          <cell r="I755" t="str">
            <v/>
          </cell>
        </row>
        <row r="756">
          <cell r="A756" t="str">
            <v>CAB WSC-M06P10-B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30</v>
          </cell>
          <cell r="H756">
            <v>717.6</v>
          </cell>
          <cell r="I756" t="str">
            <v/>
          </cell>
        </row>
        <row r="757">
          <cell r="A757" t="str">
            <v>CAB WSC-P06P05-D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23</v>
          </cell>
          <cell r="H757">
            <v>521.64</v>
          </cell>
          <cell r="I757" t="str">
            <v/>
          </cell>
        </row>
        <row r="758">
          <cell r="A758" t="str">
            <v>CABG5SPG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2</v>
          </cell>
          <cell r="H758">
            <v>125.42</v>
          </cell>
          <cell r="I758" t="str">
            <v/>
          </cell>
        </row>
        <row r="759">
          <cell r="A759" t="str">
            <v>CB-1S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57</v>
          </cell>
          <cell r="H759">
            <v>338.01</v>
          </cell>
          <cell r="I759" t="str">
            <v/>
          </cell>
        </row>
        <row r="760">
          <cell r="A760" t="str">
            <v>CB-3S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62</v>
          </cell>
          <cell r="H760">
            <v>417.79320000000001</v>
          </cell>
          <cell r="I760" t="str">
            <v/>
          </cell>
        </row>
        <row r="761">
          <cell r="A761" t="str">
            <v>CB3-10R-2C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52</v>
          </cell>
          <cell r="H761">
            <v>2037.3652000000002</v>
          </cell>
          <cell r="I761" t="str">
            <v/>
          </cell>
        </row>
        <row r="762">
          <cell r="A762" t="str">
            <v>CB3-10R-2S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66</v>
          </cell>
          <cell r="H762">
            <v>1170.18</v>
          </cell>
          <cell r="I762" t="str">
            <v/>
          </cell>
        </row>
        <row r="763">
          <cell r="A763" t="str">
            <v>CB3-10R-5S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57</v>
          </cell>
          <cell r="H763">
            <v>1802.34</v>
          </cell>
          <cell r="I763" t="str">
            <v/>
          </cell>
        </row>
        <row r="764">
          <cell r="A764" t="str">
            <v>CF4-7.5C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1</v>
          </cell>
          <cell r="H764">
            <v>151</v>
          </cell>
          <cell r="I764" t="str">
            <v/>
          </cell>
        </row>
        <row r="765">
          <cell r="A765" t="str">
            <v>CLK100AA160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10</v>
          </cell>
          <cell r="H765">
            <v>524.28899999999999</v>
          </cell>
          <cell r="I765" t="str">
            <v/>
          </cell>
        </row>
        <row r="766">
          <cell r="A766" t="str">
            <v>CLK120AA80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1</v>
          </cell>
          <cell r="H766">
            <v>0</v>
          </cell>
          <cell r="I766" t="str">
            <v/>
          </cell>
        </row>
        <row r="767">
          <cell r="A767" t="str">
            <v>CM200DU-24H-203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10</v>
          </cell>
          <cell r="H767">
            <v>1108.174</v>
          </cell>
          <cell r="I767" t="str">
            <v/>
          </cell>
        </row>
        <row r="768">
          <cell r="A768" t="str">
            <v>CM200DY-24H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5</v>
          </cell>
          <cell r="H768">
            <v>994.7</v>
          </cell>
          <cell r="I768" t="str">
            <v/>
          </cell>
        </row>
        <row r="769">
          <cell r="A769" t="str">
            <v>CNW811/16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 t="str">
            <v/>
          </cell>
        </row>
        <row r="770">
          <cell r="A770" t="str">
            <v>CNW933/37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50</v>
          </cell>
          <cell r="H770">
            <v>15513.85</v>
          </cell>
          <cell r="I770" t="str">
            <v/>
          </cell>
        </row>
        <row r="771">
          <cell r="A771" t="str">
            <v>CNW933/4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1</v>
          </cell>
          <cell r="H771">
            <v>101.51</v>
          </cell>
          <cell r="I771" t="str">
            <v/>
          </cell>
        </row>
        <row r="772">
          <cell r="A772" t="str">
            <v>CNW933/450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1</v>
          </cell>
          <cell r="H772">
            <v>1050.5999999999999</v>
          </cell>
          <cell r="I772" t="str">
            <v/>
          </cell>
        </row>
        <row r="773">
          <cell r="A773" t="str">
            <v>CONVERTER PC USB-RS232/422/485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41</v>
          </cell>
          <cell r="H773">
            <v>1536.1100999999999</v>
          </cell>
          <cell r="I773" t="str">
            <v/>
          </cell>
        </row>
        <row r="774">
          <cell r="A774" t="str">
            <v>COVER-PLATE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1</v>
          </cell>
          <cell r="H774">
            <v>0</v>
          </cell>
          <cell r="I774" t="str">
            <v/>
          </cell>
        </row>
        <row r="775">
          <cell r="A775" t="str">
            <v>CP-C9S-EN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1</v>
          </cell>
          <cell r="H775">
            <v>155.1978</v>
          </cell>
          <cell r="I775" t="str">
            <v/>
          </cell>
        </row>
        <row r="776">
          <cell r="A776" t="str">
            <v>C1S-FAN3.7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6</v>
          </cell>
          <cell r="H776">
            <v>25.725000000000001</v>
          </cell>
          <cell r="I776" t="str">
            <v/>
          </cell>
        </row>
        <row r="777">
          <cell r="A777" t="str">
            <v>CAB WSC-M04P05-B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23</v>
          </cell>
          <cell r="H777">
            <v>195.27</v>
          </cell>
          <cell r="I777" t="str">
            <v/>
          </cell>
        </row>
        <row r="778">
          <cell r="A778" t="str">
            <v>CAB WSC-M04P10-B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85</v>
          </cell>
          <cell r="H778">
            <v>1203.5999999999999</v>
          </cell>
          <cell r="I778" t="str">
            <v/>
          </cell>
        </row>
        <row r="779">
          <cell r="A779" t="str">
            <v>CAB WSC-P06P10-D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76</v>
          </cell>
          <cell r="H779">
            <v>2071.7600000000002</v>
          </cell>
          <cell r="I779" t="str">
            <v/>
          </cell>
        </row>
        <row r="780">
          <cell r="A780" t="str">
            <v>CAB WSC-S03P03-B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33</v>
          </cell>
          <cell r="H780">
            <v>155.43</v>
          </cell>
          <cell r="I780" t="str">
            <v/>
          </cell>
        </row>
        <row r="781">
          <cell r="A781" t="str">
            <v>CABG1.5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50</v>
          </cell>
          <cell r="H781">
            <v>187</v>
          </cell>
          <cell r="I781" t="str">
            <v/>
          </cell>
        </row>
        <row r="782">
          <cell r="A782" t="str">
            <v>CB-5S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24</v>
          </cell>
          <cell r="H782">
            <v>183.12</v>
          </cell>
          <cell r="I782" t="str">
            <v/>
          </cell>
        </row>
        <row r="783">
          <cell r="A783" t="str">
            <v>CB-MS5-2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1</v>
          </cell>
          <cell r="H783">
            <v>13.425000000000001</v>
          </cell>
          <cell r="I783" t="str">
            <v/>
          </cell>
        </row>
        <row r="784">
          <cell r="A784" t="str">
            <v>CB3-10R-1C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33</v>
          </cell>
          <cell r="H784">
            <v>923.34</v>
          </cell>
          <cell r="I784" t="str">
            <v/>
          </cell>
        </row>
        <row r="785">
          <cell r="A785" t="str">
            <v>CBAD-E11S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124</v>
          </cell>
          <cell r="H785">
            <v>2006.32</v>
          </cell>
          <cell r="I785" t="str">
            <v/>
          </cell>
        </row>
        <row r="786">
          <cell r="A786" t="str">
            <v>CBIII-10R-2S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1</v>
          </cell>
          <cell r="H786">
            <v>22.5137</v>
          </cell>
          <cell r="I786" t="str">
            <v/>
          </cell>
        </row>
        <row r="787">
          <cell r="A787" t="str">
            <v>CBR-5S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76</v>
          </cell>
          <cell r="H787">
            <v>1881.76</v>
          </cell>
          <cell r="I787" t="str">
            <v/>
          </cell>
        </row>
        <row r="788">
          <cell r="A788" t="str">
            <v>CLK70AA160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9</v>
          </cell>
          <cell r="H788">
            <v>455.86349999999999</v>
          </cell>
          <cell r="I788" t="str">
            <v/>
          </cell>
        </row>
        <row r="789">
          <cell r="A789" t="str">
            <v>CM100DY-24H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5</v>
          </cell>
          <cell r="H789">
            <v>417.2</v>
          </cell>
          <cell r="I789" t="str">
            <v/>
          </cell>
        </row>
        <row r="790">
          <cell r="A790" t="str">
            <v>CM200DU-24H-202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18</v>
          </cell>
          <cell r="H790">
            <v>2667.0402000000004</v>
          </cell>
          <cell r="I790" t="str">
            <v/>
          </cell>
        </row>
        <row r="791">
          <cell r="A791" t="str">
            <v>CNW811/25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1</v>
          </cell>
          <cell r="H791">
            <v>32.332500000000003</v>
          </cell>
          <cell r="I791" t="str">
            <v/>
          </cell>
        </row>
        <row r="792">
          <cell r="A792" t="str">
            <v>CNW855/7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1</v>
          </cell>
          <cell r="H792">
            <v>54.57</v>
          </cell>
          <cell r="I792" t="str">
            <v/>
          </cell>
        </row>
        <row r="793">
          <cell r="A793" t="str">
            <v>CNW933/24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60</v>
          </cell>
          <cell r="H793">
            <v>12143.165999999999</v>
          </cell>
          <cell r="I793" t="str">
            <v/>
          </cell>
        </row>
        <row r="794">
          <cell r="A794" t="str">
            <v>CNW933/48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89</v>
          </cell>
          <cell r="H794">
            <v>30435.33</v>
          </cell>
          <cell r="I794" t="str">
            <v/>
          </cell>
        </row>
        <row r="795">
          <cell r="A795" t="str">
            <v>CNW933/75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30</v>
          </cell>
          <cell r="H795">
            <v>14752.05</v>
          </cell>
          <cell r="I795" t="str">
            <v/>
          </cell>
        </row>
        <row r="796">
          <cell r="A796" t="str">
            <v>CONTROL PCB FOR G11UD-4S1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15</v>
          </cell>
          <cell r="H796">
            <v>1861.35</v>
          </cell>
          <cell r="I796" t="str">
            <v/>
          </cell>
        </row>
        <row r="797">
          <cell r="A797" t="str">
            <v>CPAD-C1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58</v>
          </cell>
          <cell r="H797">
            <v>5668.92</v>
          </cell>
          <cell r="I797" t="str">
            <v/>
          </cell>
        </row>
        <row r="798">
          <cell r="A798" t="str">
            <v>CPAD-C1A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28</v>
          </cell>
          <cell r="H798">
            <v>2534</v>
          </cell>
          <cell r="I798" t="str">
            <v/>
          </cell>
        </row>
        <row r="799">
          <cell r="A799" t="str">
            <v>CR2098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1</v>
          </cell>
          <cell r="H799">
            <v>151.41999999999999</v>
          </cell>
          <cell r="I799" t="str">
            <v/>
          </cell>
        </row>
        <row r="800">
          <cell r="A800" t="str">
            <v>CR2L-100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5</v>
          </cell>
          <cell r="H800">
            <v>26.41</v>
          </cell>
          <cell r="I800" t="str">
            <v/>
          </cell>
        </row>
        <row r="801">
          <cell r="A801" t="str">
            <v>CR2L-125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6</v>
          </cell>
          <cell r="H801">
            <v>35.04</v>
          </cell>
          <cell r="I801" t="str">
            <v/>
          </cell>
        </row>
        <row r="802">
          <cell r="A802" t="str">
            <v>CR2L-200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8</v>
          </cell>
          <cell r="H802">
            <v>64.8</v>
          </cell>
          <cell r="I802" t="str">
            <v/>
          </cell>
        </row>
        <row r="803">
          <cell r="A803" t="str">
            <v>CR2LS-30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9</v>
          </cell>
          <cell r="H803">
            <v>36.450000000000003</v>
          </cell>
          <cell r="I803" t="str">
            <v/>
          </cell>
        </row>
        <row r="804">
          <cell r="A804" t="str">
            <v>CR2LS-50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8</v>
          </cell>
          <cell r="H804">
            <v>32.4</v>
          </cell>
          <cell r="I804" t="str">
            <v/>
          </cell>
        </row>
        <row r="805">
          <cell r="A805" t="str">
            <v>CR6L-100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7</v>
          </cell>
          <cell r="H805">
            <v>70.105000000000004</v>
          </cell>
          <cell r="I805" t="str">
            <v/>
          </cell>
        </row>
        <row r="806">
          <cell r="A806" t="str">
            <v>CR6L-30/UL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4</v>
          </cell>
          <cell r="H806">
            <v>16</v>
          </cell>
          <cell r="I806" t="str">
            <v/>
          </cell>
        </row>
        <row r="807">
          <cell r="A807" t="str">
            <v>CR6L-300/UL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9</v>
          </cell>
          <cell r="H807">
            <v>243.69209999999998</v>
          </cell>
          <cell r="I807" t="str">
            <v/>
          </cell>
        </row>
        <row r="808">
          <cell r="A808" t="str">
            <v>CS5F-150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8</v>
          </cell>
          <cell r="H808">
            <v>174.88</v>
          </cell>
          <cell r="I808" t="str">
            <v/>
          </cell>
        </row>
        <row r="809">
          <cell r="A809" t="str">
            <v>CS5F-40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20</v>
          </cell>
          <cell r="H809">
            <v>478.1</v>
          </cell>
          <cell r="I809" t="str">
            <v/>
          </cell>
        </row>
        <row r="810">
          <cell r="A810" t="str">
            <v>CT CABLE (FRN45G11S-4)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1</v>
          </cell>
          <cell r="H810">
            <v>4.05</v>
          </cell>
          <cell r="I810" t="str">
            <v/>
          </cell>
        </row>
        <row r="811">
          <cell r="A811" t="str">
            <v>CU7.5-4C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1</v>
          </cell>
          <cell r="H811">
            <v>152</v>
          </cell>
          <cell r="I811" t="str">
            <v/>
          </cell>
        </row>
        <row r="812">
          <cell r="A812" t="str">
            <v>DB003M3-21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2</v>
          </cell>
          <cell r="H812">
            <v>57.18</v>
          </cell>
          <cell r="I812" t="str">
            <v/>
          </cell>
        </row>
        <row r="813">
          <cell r="A813" t="str">
            <v>DB007M3-21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2</v>
          </cell>
          <cell r="H813">
            <v>114.36</v>
          </cell>
          <cell r="I813" t="str">
            <v/>
          </cell>
        </row>
        <row r="814">
          <cell r="A814" t="str">
            <v>DB015M3-21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2</v>
          </cell>
          <cell r="H814">
            <v>227.46</v>
          </cell>
          <cell r="I814" t="str">
            <v/>
          </cell>
        </row>
        <row r="815">
          <cell r="A815" t="str">
            <v>DB160-4C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3</v>
          </cell>
          <cell r="H815">
            <v>4181.1219000000001</v>
          </cell>
          <cell r="I815" t="str">
            <v/>
          </cell>
        </row>
        <row r="816">
          <cell r="A816" t="str">
            <v>DB18.5-4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1</v>
          </cell>
          <cell r="H816">
            <v>310.68</v>
          </cell>
          <cell r="I816" t="str">
            <v/>
          </cell>
        </row>
        <row r="817">
          <cell r="A817" t="str">
            <v>DB2.2-4C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8</v>
          </cell>
          <cell r="H817">
            <v>275.60000000000002</v>
          </cell>
          <cell r="I817" t="str">
            <v/>
          </cell>
        </row>
        <row r="818">
          <cell r="A818" t="str">
            <v>DB3.7-4C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17</v>
          </cell>
          <cell r="H818">
            <v>750.89</v>
          </cell>
          <cell r="I818" t="str">
            <v/>
          </cell>
        </row>
        <row r="819">
          <cell r="A819" t="str">
            <v>DB30-4C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3</v>
          </cell>
          <cell r="H819">
            <v>1172.1879000000001</v>
          </cell>
          <cell r="I819" t="str">
            <v/>
          </cell>
        </row>
        <row r="820">
          <cell r="A820" t="str">
            <v>DB37-4C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6</v>
          </cell>
          <cell r="H820">
            <v>2809.1021999999998</v>
          </cell>
          <cell r="I820" t="str">
            <v/>
          </cell>
        </row>
        <row r="821">
          <cell r="A821" t="str">
            <v>DB7.5-4C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20</v>
          </cell>
          <cell r="H821">
            <v>1399</v>
          </cell>
          <cell r="I821" t="str">
            <v/>
          </cell>
        </row>
        <row r="822">
          <cell r="A822" t="str">
            <v>DB75-4C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5</v>
          </cell>
          <cell r="H822">
            <v>4291.2344999999996</v>
          </cell>
          <cell r="I822" t="str">
            <v/>
          </cell>
        </row>
        <row r="823">
          <cell r="A823" t="str">
            <v>DC-MS5-2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2</v>
          </cell>
          <cell r="H823">
            <v>12.96</v>
          </cell>
          <cell r="I823" t="str">
            <v/>
          </cell>
        </row>
        <row r="824">
          <cell r="A824" t="str">
            <v>CR2L-225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5</v>
          </cell>
          <cell r="H824">
            <v>42.5</v>
          </cell>
          <cell r="I824" t="str">
            <v/>
          </cell>
        </row>
        <row r="825">
          <cell r="A825" t="str">
            <v>CR2LS-100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5</v>
          </cell>
          <cell r="H825">
            <v>26.45</v>
          </cell>
          <cell r="I825" t="str">
            <v/>
          </cell>
        </row>
        <row r="826">
          <cell r="A826" t="str">
            <v>CR2LS-20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18</v>
          </cell>
          <cell r="H826">
            <v>72.900000000000006</v>
          </cell>
          <cell r="I826" t="str">
            <v/>
          </cell>
        </row>
        <row r="827">
          <cell r="A827" t="str">
            <v>CR6L-100/UL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4</v>
          </cell>
          <cell r="H827">
            <v>21.04</v>
          </cell>
          <cell r="I827" t="str">
            <v/>
          </cell>
        </row>
        <row r="828">
          <cell r="A828" t="str">
            <v>CR6L-150/UL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7</v>
          </cell>
          <cell r="H828">
            <v>79.677499999999995</v>
          </cell>
          <cell r="I828" t="str">
            <v/>
          </cell>
        </row>
        <row r="829">
          <cell r="A829" t="str">
            <v>CR6L-200/UL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10</v>
          </cell>
          <cell r="H829">
            <v>185.31700000000001</v>
          </cell>
          <cell r="I829" t="str">
            <v/>
          </cell>
        </row>
        <row r="830">
          <cell r="A830" t="str">
            <v>CS5F-200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10</v>
          </cell>
          <cell r="H830">
            <v>218.6</v>
          </cell>
          <cell r="I830" t="str">
            <v/>
          </cell>
        </row>
        <row r="831">
          <cell r="A831" t="str">
            <v>CS5F-300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6</v>
          </cell>
          <cell r="H831">
            <v>136.02000000000001</v>
          </cell>
          <cell r="I831" t="str">
            <v/>
          </cell>
        </row>
        <row r="832">
          <cell r="A832" t="str">
            <v>CS5F-350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1</v>
          </cell>
          <cell r="H832">
            <v>0.01</v>
          </cell>
          <cell r="I832" t="str">
            <v/>
          </cell>
        </row>
        <row r="833">
          <cell r="A833" t="str">
            <v>CVM40CD160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1</v>
          </cell>
          <cell r="H833">
            <v>53.04</v>
          </cell>
          <cell r="I833" t="str">
            <v/>
          </cell>
        </row>
        <row r="834">
          <cell r="A834" t="str">
            <v>DB0.75-4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1</v>
          </cell>
          <cell r="H834">
            <v>0</v>
          </cell>
          <cell r="I834" t="str">
            <v/>
          </cell>
        </row>
        <row r="835">
          <cell r="A835" t="str">
            <v>DB0.75-4C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12</v>
          </cell>
          <cell r="H835">
            <v>271.68</v>
          </cell>
          <cell r="I835" t="str">
            <v/>
          </cell>
        </row>
        <row r="836">
          <cell r="A836" t="str">
            <v>DB11-4C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11</v>
          </cell>
          <cell r="H836">
            <v>1563.3705999999997</v>
          </cell>
          <cell r="I836" t="str">
            <v/>
          </cell>
        </row>
        <row r="837">
          <cell r="A837" t="str">
            <v>DB132-4C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3</v>
          </cell>
          <cell r="H837">
            <v>3638.9414999999999</v>
          </cell>
          <cell r="I837" t="str">
            <v/>
          </cell>
        </row>
        <row r="838">
          <cell r="A838" t="str">
            <v>DB15-4C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12</v>
          </cell>
          <cell r="H838">
            <v>1899</v>
          </cell>
          <cell r="I838" t="str">
            <v/>
          </cell>
        </row>
        <row r="839">
          <cell r="A839" t="str">
            <v>DB200-4C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2</v>
          </cell>
          <cell r="H839">
            <v>3308.2181999999998</v>
          </cell>
          <cell r="I839" t="str">
            <v/>
          </cell>
        </row>
        <row r="840">
          <cell r="A840" t="str">
            <v>DB22-4C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2</v>
          </cell>
          <cell r="H840">
            <v>572.64700000000005</v>
          </cell>
          <cell r="I840" t="str">
            <v/>
          </cell>
        </row>
        <row r="841">
          <cell r="A841" t="str">
            <v>DB220-4C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3</v>
          </cell>
          <cell r="H841">
            <v>5623.8384000000005</v>
          </cell>
          <cell r="I841" t="str">
            <v/>
          </cell>
        </row>
        <row r="842">
          <cell r="A842" t="str">
            <v>DB45-4C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5</v>
          </cell>
          <cell r="H842">
            <v>2671.8755000000001</v>
          </cell>
          <cell r="I842" t="str">
            <v/>
          </cell>
        </row>
        <row r="843">
          <cell r="A843" t="str">
            <v>DB5.5-4C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23</v>
          </cell>
          <cell r="H843">
            <v>1411.74</v>
          </cell>
          <cell r="I843" t="str">
            <v/>
          </cell>
        </row>
        <row r="844">
          <cell r="A844" t="str">
            <v>DB55-4C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3</v>
          </cell>
          <cell r="H844">
            <v>1791.4989</v>
          </cell>
          <cell r="I844" t="str">
            <v/>
          </cell>
        </row>
        <row r="845">
          <cell r="A845" t="str">
            <v>DD200KB160S (ROHS)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18</v>
          </cell>
          <cell r="H845">
            <v>547.02</v>
          </cell>
          <cell r="I845" t="str">
            <v/>
          </cell>
        </row>
        <row r="846">
          <cell r="A846" t="str">
            <v>DDUA3864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1</v>
          </cell>
          <cell r="H846">
            <v>295</v>
          </cell>
          <cell r="I846" t="str">
            <v/>
          </cell>
        </row>
        <row r="847">
          <cell r="A847" t="str">
            <v>DF11-2428SC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40</v>
          </cell>
          <cell r="H847">
            <v>35.6</v>
          </cell>
          <cell r="I847" t="str">
            <v/>
          </cell>
        </row>
        <row r="848">
          <cell r="A848" t="str">
            <v>DF11-4DS-2C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10</v>
          </cell>
          <cell r="H848">
            <v>40.4</v>
          </cell>
          <cell r="I848" t="str">
            <v/>
          </cell>
        </row>
        <row r="849">
          <cell r="A849" t="str">
            <v>DOCKING SPACERS FOR OPC-G11S-AIO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62</v>
          </cell>
          <cell r="H849">
            <v>28.160399999999999</v>
          </cell>
          <cell r="I849" t="str">
            <v/>
          </cell>
        </row>
        <row r="850">
          <cell r="A850" t="str">
            <v>DT90S4-TF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1</v>
          </cell>
          <cell r="H850">
            <v>337.25</v>
          </cell>
          <cell r="I850" t="str">
            <v/>
          </cell>
        </row>
        <row r="851">
          <cell r="A851" t="str">
            <v>E1-CPCB4-7.5(E)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3</v>
          </cell>
          <cell r="H851">
            <v>138.24</v>
          </cell>
          <cell r="I851" t="str">
            <v/>
          </cell>
        </row>
        <row r="852">
          <cell r="A852" t="str">
            <v>E1-CTP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4</v>
          </cell>
          <cell r="H852">
            <v>37.24</v>
          </cell>
          <cell r="I852" t="str">
            <v/>
          </cell>
        </row>
        <row r="853">
          <cell r="A853" t="str">
            <v>E1-FAN15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4</v>
          </cell>
          <cell r="H853">
            <v>20.399999999999999</v>
          </cell>
          <cell r="I853" t="str">
            <v/>
          </cell>
        </row>
        <row r="854">
          <cell r="A854" t="str">
            <v>E1-PCB-SB4-15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3</v>
          </cell>
          <cell r="H854">
            <v>7.65</v>
          </cell>
          <cell r="I854" t="str">
            <v/>
          </cell>
        </row>
        <row r="855">
          <cell r="A855" t="str">
            <v>E1-PPCB4-11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4</v>
          </cell>
          <cell r="H855">
            <v>658.84</v>
          </cell>
          <cell r="I855" t="str">
            <v/>
          </cell>
        </row>
        <row r="856">
          <cell r="A856" t="str">
            <v>E1-PPCB4-15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4</v>
          </cell>
          <cell r="H856">
            <v>172.56</v>
          </cell>
          <cell r="I856" t="str">
            <v/>
          </cell>
        </row>
        <row r="857">
          <cell r="A857" t="str">
            <v>E11-C3PCB-EN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2</v>
          </cell>
          <cell r="H857">
            <v>66.48</v>
          </cell>
          <cell r="I857" t="str">
            <v/>
          </cell>
        </row>
        <row r="858">
          <cell r="A858" t="str">
            <v>E11-FAN-7.5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4</v>
          </cell>
          <cell r="H858">
            <v>55.034399999999998</v>
          </cell>
          <cell r="I858" t="str">
            <v/>
          </cell>
        </row>
        <row r="859">
          <cell r="A859" t="str">
            <v>E11-FAN2.2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2</v>
          </cell>
          <cell r="H859">
            <v>11.18</v>
          </cell>
          <cell r="I859" t="str">
            <v/>
          </cell>
        </row>
        <row r="860">
          <cell r="A860" t="str">
            <v>ECN 1313 2048 62S12-78K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1</v>
          </cell>
          <cell r="H860">
            <v>192.95</v>
          </cell>
          <cell r="I860" t="str">
            <v/>
          </cell>
        </row>
        <row r="861">
          <cell r="A861" t="str">
            <v>ECN 1313 ID. NR. 531986-03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2</v>
          </cell>
          <cell r="H861">
            <v>385.9</v>
          </cell>
          <cell r="I861" t="str">
            <v/>
          </cell>
        </row>
        <row r="862">
          <cell r="A862" t="str">
            <v>ECST401LGN592MEDOM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8</v>
          </cell>
          <cell r="H862">
            <v>543.44000000000005</v>
          </cell>
          <cell r="I862" t="str">
            <v/>
          </cell>
        </row>
        <row r="863">
          <cell r="A863" t="str">
            <v>EFL-75G9-4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2</v>
          </cell>
          <cell r="H863">
            <v>987.81619999999998</v>
          </cell>
          <cell r="I863" t="str">
            <v/>
          </cell>
        </row>
        <row r="864">
          <cell r="A864" t="str">
            <v>EM1220R5D0LN1HU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16</v>
          </cell>
          <cell r="H864">
            <v>91.412800000000004</v>
          </cell>
          <cell r="I864" t="str">
            <v/>
          </cell>
        </row>
        <row r="865">
          <cell r="A865" t="str">
            <v>EM122R55DOLN1HG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40</v>
          </cell>
          <cell r="H865">
            <v>165.22</v>
          </cell>
          <cell r="I865" t="str">
            <v/>
          </cell>
        </row>
        <row r="866">
          <cell r="A866" t="str">
            <v>ENCODER HEIDENHAIN 413 204801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1</v>
          </cell>
          <cell r="H866">
            <v>213.44</v>
          </cell>
          <cell r="I866" t="str">
            <v/>
          </cell>
        </row>
        <row r="867">
          <cell r="A867" t="str">
            <v>ENGLISH MANUAL FOR E11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41</v>
          </cell>
          <cell r="H867">
            <v>20.5</v>
          </cell>
          <cell r="I867" t="str">
            <v/>
          </cell>
        </row>
        <row r="868">
          <cell r="A868" t="str">
            <v>EP 1757A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5</v>
          </cell>
          <cell r="H868">
            <v>141.69999999999999</v>
          </cell>
          <cell r="I868" t="str">
            <v/>
          </cell>
        </row>
        <row r="869">
          <cell r="A869" t="str">
            <v>EP-3798E-4-280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1</v>
          </cell>
          <cell r="H869">
            <v>398.36</v>
          </cell>
          <cell r="I869" t="str">
            <v/>
          </cell>
        </row>
        <row r="870">
          <cell r="A870" t="str">
            <v>EP-3959E-C-2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2</v>
          </cell>
          <cell r="H870">
            <v>336.33</v>
          </cell>
          <cell r="I870" t="str">
            <v/>
          </cell>
        </row>
        <row r="871">
          <cell r="A871" t="str">
            <v>EP1331B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1</v>
          </cell>
          <cell r="H871">
            <v>275.3</v>
          </cell>
          <cell r="I871" t="str">
            <v/>
          </cell>
        </row>
        <row r="872">
          <cell r="A872" t="str">
            <v>E1-CHR4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3</v>
          </cell>
          <cell r="H872">
            <v>11.46</v>
          </cell>
          <cell r="I872" t="str">
            <v/>
          </cell>
        </row>
        <row r="873">
          <cell r="A873" t="str">
            <v>E1-CMV-MD4-15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6</v>
          </cell>
          <cell r="H873">
            <v>349.60739999999998</v>
          </cell>
          <cell r="I873" t="str">
            <v/>
          </cell>
        </row>
        <row r="874">
          <cell r="A874" t="str">
            <v>E1-CPCB4-5.5(E)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1</v>
          </cell>
          <cell r="H874">
            <v>46.08</v>
          </cell>
          <cell r="I874" t="str">
            <v/>
          </cell>
        </row>
        <row r="875">
          <cell r="A875" t="str">
            <v>E1-FAN3.7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6</v>
          </cell>
          <cell r="H875">
            <v>23.52</v>
          </cell>
          <cell r="I875" t="str">
            <v/>
          </cell>
        </row>
        <row r="876">
          <cell r="A876" t="str">
            <v>E1-FAN7.5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15</v>
          </cell>
          <cell r="H876">
            <v>73.5</v>
          </cell>
          <cell r="I876" t="str">
            <v/>
          </cell>
        </row>
        <row r="877">
          <cell r="A877" t="str">
            <v>E1-INSH4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3</v>
          </cell>
          <cell r="H877">
            <v>2.34</v>
          </cell>
          <cell r="I877" t="str">
            <v/>
          </cell>
        </row>
        <row r="878">
          <cell r="A878" t="str">
            <v>E1-PPCB4-5.5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4</v>
          </cell>
          <cell r="H878">
            <v>658.84</v>
          </cell>
          <cell r="I878" t="str">
            <v/>
          </cell>
        </row>
        <row r="879">
          <cell r="A879" t="str">
            <v>E1-PPCB4-7.5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4</v>
          </cell>
          <cell r="H879">
            <v>658.84</v>
          </cell>
          <cell r="I879" t="str">
            <v/>
          </cell>
        </row>
        <row r="880">
          <cell r="A880" t="str">
            <v>E1-PWR-MD4-15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3</v>
          </cell>
          <cell r="H880">
            <v>382.35</v>
          </cell>
          <cell r="I880" t="str">
            <v/>
          </cell>
        </row>
        <row r="881">
          <cell r="A881" t="str">
            <v>E11-FAN3.7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3</v>
          </cell>
          <cell r="H881">
            <v>20.25</v>
          </cell>
          <cell r="I881" t="str">
            <v/>
          </cell>
        </row>
        <row r="882">
          <cell r="A882" t="str">
            <v>E11-PPCB-5.5-4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2</v>
          </cell>
          <cell r="H882">
            <v>130.97999999999999</v>
          </cell>
          <cell r="I882" t="str">
            <v/>
          </cell>
        </row>
        <row r="883">
          <cell r="A883" t="str">
            <v>E11-PPCB-7.5-4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2</v>
          </cell>
          <cell r="H883">
            <v>130.97999999999999</v>
          </cell>
          <cell r="I883" t="str">
            <v/>
          </cell>
        </row>
        <row r="884">
          <cell r="A884" t="str">
            <v>EFL-22SP-2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1</v>
          </cell>
          <cell r="H884">
            <v>0</v>
          </cell>
          <cell r="I884" t="str">
            <v/>
          </cell>
        </row>
        <row r="885">
          <cell r="A885" t="str">
            <v>EFL-7.5G9-2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1</v>
          </cell>
          <cell r="H885">
            <v>87.614999999999995</v>
          </cell>
          <cell r="I885" t="str">
            <v/>
          </cell>
        </row>
        <row r="886">
          <cell r="A886" t="str">
            <v>EFL-7.5SP-2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2</v>
          </cell>
          <cell r="H886">
            <v>257.79000000000002</v>
          </cell>
          <cell r="I886" t="str">
            <v/>
          </cell>
        </row>
        <row r="887">
          <cell r="A887" t="str">
            <v>EMGG31-08S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9</v>
          </cell>
          <cell r="H887">
            <v>223.42500000000001</v>
          </cell>
          <cell r="I887" t="str">
            <v/>
          </cell>
        </row>
        <row r="888">
          <cell r="A888" t="str">
            <v>ENC1313-312212-03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1</v>
          </cell>
          <cell r="H888">
            <v>190</v>
          </cell>
          <cell r="I888" t="str">
            <v/>
          </cell>
        </row>
        <row r="889">
          <cell r="A889" t="str">
            <v>ENCODER HEIDENHAIN 1085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1</v>
          </cell>
          <cell r="H889">
            <v>244.97</v>
          </cell>
          <cell r="I889" t="str">
            <v/>
          </cell>
        </row>
        <row r="890">
          <cell r="A890" t="str">
            <v>EP 1910A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1</v>
          </cell>
          <cell r="H890">
            <v>113.36</v>
          </cell>
          <cell r="I890" t="str">
            <v/>
          </cell>
        </row>
        <row r="891">
          <cell r="A891" t="str">
            <v>EP 2694D-C2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1</v>
          </cell>
          <cell r="H891">
            <v>485.83</v>
          </cell>
          <cell r="I891" t="str">
            <v/>
          </cell>
        </row>
        <row r="892">
          <cell r="A892" t="str">
            <v>EP-3798E-4-220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1</v>
          </cell>
          <cell r="H892">
            <v>398.36</v>
          </cell>
          <cell r="I892" t="str">
            <v/>
          </cell>
        </row>
        <row r="893">
          <cell r="A893" t="str">
            <v>EP1583B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1</v>
          </cell>
          <cell r="H893">
            <v>242.91</v>
          </cell>
          <cell r="I893" t="str">
            <v/>
          </cell>
        </row>
        <row r="894">
          <cell r="A894" t="str">
            <v>EP1587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1</v>
          </cell>
          <cell r="H894">
            <v>161.94</v>
          </cell>
          <cell r="I894" t="str">
            <v/>
          </cell>
        </row>
        <row r="895">
          <cell r="A895" t="str">
            <v>EP1694A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1</v>
          </cell>
          <cell r="H895">
            <v>437.25</v>
          </cell>
          <cell r="I895" t="str">
            <v/>
          </cell>
        </row>
        <row r="896">
          <cell r="A896" t="str">
            <v>EP1816B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1</v>
          </cell>
          <cell r="H896">
            <v>70.45</v>
          </cell>
          <cell r="I896" t="str">
            <v/>
          </cell>
        </row>
        <row r="897">
          <cell r="A897" t="str">
            <v>EP1858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1</v>
          </cell>
          <cell r="H897">
            <v>251.01</v>
          </cell>
          <cell r="I897" t="str">
            <v/>
          </cell>
        </row>
        <row r="898">
          <cell r="A898" t="str">
            <v>EP2097A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1</v>
          </cell>
          <cell r="H898">
            <v>81.78</v>
          </cell>
          <cell r="I898" t="str">
            <v/>
          </cell>
        </row>
        <row r="899">
          <cell r="A899" t="str">
            <v>EP2109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1</v>
          </cell>
          <cell r="H899">
            <v>113.36</v>
          </cell>
          <cell r="I899" t="str">
            <v/>
          </cell>
        </row>
        <row r="900">
          <cell r="A900" t="str">
            <v>EP2259BYT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2</v>
          </cell>
          <cell r="H900">
            <v>566.79999999999995</v>
          </cell>
          <cell r="I900" t="str">
            <v/>
          </cell>
        </row>
        <row r="901">
          <cell r="A901" t="str">
            <v>EP2402D-C4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1</v>
          </cell>
          <cell r="H901">
            <v>364.37</v>
          </cell>
          <cell r="I901" t="str">
            <v/>
          </cell>
        </row>
        <row r="902">
          <cell r="A902" t="str">
            <v>EP2852-C1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1</v>
          </cell>
          <cell r="H902">
            <v>242.91</v>
          </cell>
          <cell r="I902" t="str">
            <v/>
          </cell>
        </row>
        <row r="903">
          <cell r="A903" t="str">
            <v>EP3234B-C1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1</v>
          </cell>
          <cell r="H903">
            <v>323.89</v>
          </cell>
          <cell r="I903" t="str">
            <v/>
          </cell>
        </row>
        <row r="904">
          <cell r="A904" t="str">
            <v>EP3234B-C2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2</v>
          </cell>
          <cell r="H904">
            <v>716.05</v>
          </cell>
          <cell r="I904" t="str">
            <v/>
          </cell>
        </row>
        <row r="905">
          <cell r="A905" t="str">
            <v>EP3895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1</v>
          </cell>
          <cell r="H905">
            <v>145.75</v>
          </cell>
          <cell r="I905" t="str">
            <v/>
          </cell>
        </row>
        <row r="906">
          <cell r="A906" t="str">
            <v>EP3896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1</v>
          </cell>
          <cell r="H906">
            <v>210.53</v>
          </cell>
          <cell r="I906" t="str">
            <v/>
          </cell>
        </row>
        <row r="907">
          <cell r="A907" t="str">
            <v>EP3957  C-3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6</v>
          </cell>
          <cell r="H907">
            <v>2387.319</v>
          </cell>
          <cell r="I907" t="str">
            <v/>
          </cell>
        </row>
        <row r="908">
          <cell r="A908" t="str">
            <v>EP3959  C-2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3</v>
          </cell>
          <cell r="H908">
            <v>863.85629999999992</v>
          </cell>
          <cell r="I908" t="str">
            <v/>
          </cell>
        </row>
        <row r="909">
          <cell r="A909" t="str">
            <v>EP3959  C-3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9</v>
          </cell>
          <cell r="H909">
            <v>1552.2650999999998</v>
          </cell>
          <cell r="I909" t="str">
            <v/>
          </cell>
        </row>
        <row r="910">
          <cell r="A910" t="str">
            <v>EP3959  C-4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6</v>
          </cell>
          <cell r="H910">
            <v>1699.2714000000001</v>
          </cell>
          <cell r="I910" t="str">
            <v/>
          </cell>
        </row>
        <row r="911">
          <cell r="A911" t="str">
            <v>EP3985  C-4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3</v>
          </cell>
          <cell r="H911">
            <v>147.44729999999998</v>
          </cell>
          <cell r="I911" t="str">
            <v/>
          </cell>
        </row>
        <row r="912">
          <cell r="A912" t="str">
            <v>EP4113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8</v>
          </cell>
          <cell r="H912">
            <v>2470.5320000000002</v>
          </cell>
          <cell r="I912" t="str">
            <v/>
          </cell>
        </row>
        <row r="913">
          <cell r="A913" t="str">
            <v>EP4142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6</v>
          </cell>
          <cell r="H913">
            <v>1909.02</v>
          </cell>
          <cell r="I913" t="str">
            <v/>
          </cell>
        </row>
        <row r="914">
          <cell r="A914" t="str">
            <v>ES1-24R-S-N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 t="str">
            <v/>
          </cell>
        </row>
        <row r="915">
          <cell r="A915" t="str">
            <v>ES1-47R-S-C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10</v>
          </cell>
          <cell r="H915">
            <v>403</v>
          </cell>
          <cell r="I915" t="str">
            <v/>
          </cell>
        </row>
        <row r="916">
          <cell r="A916" t="str">
            <v>ES1-47R-S-N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39</v>
          </cell>
          <cell r="H916">
            <v>1305.4080000000001</v>
          </cell>
          <cell r="I916" t="str">
            <v/>
          </cell>
        </row>
        <row r="917">
          <cell r="A917" t="str">
            <v>ES2-18R-S-C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2</v>
          </cell>
          <cell r="H917">
            <v>95.142799999999994</v>
          </cell>
          <cell r="I917" t="str">
            <v/>
          </cell>
        </row>
        <row r="918">
          <cell r="A918" t="str">
            <v>ES2-18R-S-N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12</v>
          </cell>
          <cell r="H918">
            <v>812.4</v>
          </cell>
          <cell r="I918" t="str">
            <v/>
          </cell>
        </row>
        <row r="919">
          <cell r="A919" t="str">
            <v>ES2-24R-S-C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113</v>
          </cell>
          <cell r="H919">
            <v>8188.3302999999996</v>
          </cell>
          <cell r="I919" t="str">
            <v/>
          </cell>
        </row>
        <row r="920">
          <cell r="A920" t="str">
            <v>EP2100A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1</v>
          </cell>
          <cell r="H920">
            <v>81.78</v>
          </cell>
          <cell r="I920" t="str">
            <v/>
          </cell>
        </row>
        <row r="921">
          <cell r="A921" t="str">
            <v>EP2101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1</v>
          </cell>
          <cell r="H921">
            <v>99.6</v>
          </cell>
          <cell r="I921" t="str">
            <v/>
          </cell>
        </row>
        <row r="922">
          <cell r="A922" t="str">
            <v>EP2106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1</v>
          </cell>
          <cell r="H922">
            <v>58.895600000000002</v>
          </cell>
          <cell r="I922" t="str">
            <v/>
          </cell>
        </row>
        <row r="923">
          <cell r="A923" t="str">
            <v>EP2689E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1</v>
          </cell>
          <cell r="H923">
            <v>0</v>
          </cell>
          <cell r="I923" t="str">
            <v/>
          </cell>
        </row>
        <row r="924">
          <cell r="A924" t="str">
            <v>EP2838D C1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1</v>
          </cell>
          <cell r="H924">
            <v>769.23</v>
          </cell>
          <cell r="I924" t="str">
            <v/>
          </cell>
        </row>
        <row r="925">
          <cell r="A925" t="str">
            <v>EP2850B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1</v>
          </cell>
          <cell r="H925">
            <v>226.72</v>
          </cell>
          <cell r="I925" t="str">
            <v/>
          </cell>
        </row>
        <row r="926">
          <cell r="A926" t="str">
            <v>EP3234B-C3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1</v>
          </cell>
          <cell r="H926">
            <v>423.53</v>
          </cell>
          <cell r="I926" t="str">
            <v/>
          </cell>
        </row>
        <row r="927">
          <cell r="A927" t="str">
            <v>EP3234B-C4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1</v>
          </cell>
          <cell r="H927">
            <v>423.53</v>
          </cell>
          <cell r="I927" t="str">
            <v/>
          </cell>
        </row>
        <row r="928">
          <cell r="A928" t="str">
            <v>EP3234B-C5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1</v>
          </cell>
          <cell r="H928">
            <v>413.07330000000002</v>
          </cell>
          <cell r="I928" t="str">
            <v/>
          </cell>
        </row>
        <row r="929">
          <cell r="A929" t="str">
            <v>EP3957  C-4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5</v>
          </cell>
          <cell r="H929">
            <v>1634.501</v>
          </cell>
          <cell r="I929" t="str">
            <v/>
          </cell>
        </row>
        <row r="930">
          <cell r="A930" t="str">
            <v>EP3957  C-5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5</v>
          </cell>
          <cell r="H930">
            <v>1054.56</v>
          </cell>
          <cell r="I930" t="str">
            <v/>
          </cell>
        </row>
        <row r="931">
          <cell r="A931" t="str">
            <v>EP3959  C-1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5</v>
          </cell>
          <cell r="H931">
            <v>889.56450000000007</v>
          </cell>
          <cell r="I931" t="str">
            <v/>
          </cell>
        </row>
        <row r="932">
          <cell r="A932" t="str">
            <v>EP3959  C-5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8</v>
          </cell>
          <cell r="H932">
            <v>1433.7088000000001</v>
          </cell>
          <cell r="I932" t="str">
            <v/>
          </cell>
        </row>
        <row r="933">
          <cell r="A933" t="str">
            <v>EP3959  D-4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1</v>
          </cell>
          <cell r="H933">
            <v>0</v>
          </cell>
          <cell r="I933" t="str">
            <v/>
          </cell>
        </row>
        <row r="934">
          <cell r="A934" t="str">
            <v>EP3985  C-2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5</v>
          </cell>
          <cell r="H934">
            <v>154.94300000000001</v>
          </cell>
          <cell r="I934" t="str">
            <v/>
          </cell>
        </row>
        <row r="935">
          <cell r="A935" t="str">
            <v>ERE24-06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2</v>
          </cell>
          <cell r="H935">
            <v>19.440000000000001</v>
          </cell>
          <cell r="I935" t="str">
            <v/>
          </cell>
        </row>
        <row r="936">
          <cell r="A936" t="str">
            <v>ERE74-06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2</v>
          </cell>
          <cell r="H936">
            <v>19.440000000000001</v>
          </cell>
          <cell r="I936" t="str">
            <v/>
          </cell>
        </row>
        <row r="937">
          <cell r="A937" t="str">
            <v>ES1-24R-S-C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2</v>
          </cell>
          <cell r="H937">
            <v>79.933400000000006</v>
          </cell>
          <cell r="I937" t="str">
            <v/>
          </cell>
        </row>
        <row r="938">
          <cell r="A938" t="str">
            <v>ES1-50R-S-C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2</v>
          </cell>
          <cell r="H938">
            <v>76.599999999999994</v>
          </cell>
          <cell r="I938" t="str">
            <v/>
          </cell>
        </row>
        <row r="939">
          <cell r="A939" t="str">
            <v>ES1-68R-S-C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70</v>
          </cell>
          <cell r="H939">
            <v>2817.654</v>
          </cell>
          <cell r="I939" t="str">
            <v/>
          </cell>
        </row>
        <row r="940">
          <cell r="A940" t="str">
            <v>ES1-68R-S-N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2</v>
          </cell>
          <cell r="H940">
            <v>71.007400000000004</v>
          </cell>
          <cell r="I940" t="str">
            <v/>
          </cell>
        </row>
        <row r="941">
          <cell r="A941" t="str">
            <v>ES2-24R-S-C-LM8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10</v>
          </cell>
          <cell r="H941">
            <v>293.89999999999998</v>
          </cell>
          <cell r="I941" t="str">
            <v/>
          </cell>
        </row>
        <row r="942">
          <cell r="A942" t="str">
            <v>ES2-24R-S-N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5</v>
          </cell>
          <cell r="H942">
            <v>338.5</v>
          </cell>
          <cell r="I942" t="str">
            <v/>
          </cell>
        </row>
        <row r="943">
          <cell r="A943" t="str">
            <v>ES3-12R-S-C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3</v>
          </cell>
          <cell r="H943">
            <v>298.5</v>
          </cell>
          <cell r="I943" t="str">
            <v/>
          </cell>
        </row>
        <row r="944">
          <cell r="A944" t="str">
            <v>ES3-12R-S-N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7</v>
          </cell>
          <cell r="H944">
            <v>664.79770000000008</v>
          </cell>
          <cell r="I944" t="str">
            <v/>
          </cell>
        </row>
        <row r="945">
          <cell r="A945" t="str">
            <v>ES3-18R-S-C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90</v>
          </cell>
          <cell r="H945">
            <v>8955.1530000000002</v>
          </cell>
          <cell r="I945" t="str">
            <v/>
          </cell>
        </row>
        <row r="946">
          <cell r="A946" t="str">
            <v>ES3-18R-S-N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3</v>
          </cell>
          <cell r="H946">
            <v>283.38600000000002</v>
          </cell>
          <cell r="I946" t="str">
            <v/>
          </cell>
        </row>
        <row r="947">
          <cell r="A947" t="str">
            <v>EST-100R-S-N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20</v>
          </cell>
          <cell r="H947">
            <v>645.25</v>
          </cell>
          <cell r="I947" t="str">
            <v/>
          </cell>
        </row>
        <row r="948">
          <cell r="A948" t="str">
            <v>EST-47R-S-N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197</v>
          </cell>
          <cell r="H948">
            <v>7588.6566999999995</v>
          </cell>
          <cell r="I948" t="str">
            <v/>
          </cell>
        </row>
        <row r="949">
          <cell r="A949" t="str">
            <v>EST2-47R-S-C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192</v>
          </cell>
          <cell r="H949">
            <v>11032.4928</v>
          </cell>
          <cell r="I949" t="str">
            <v/>
          </cell>
        </row>
        <row r="950">
          <cell r="A950" t="str">
            <v>ETG81-050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1</v>
          </cell>
          <cell r="H950">
            <v>10.85</v>
          </cell>
          <cell r="I950" t="str">
            <v/>
          </cell>
        </row>
        <row r="951">
          <cell r="A951" t="str">
            <v>ETG81-050A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3</v>
          </cell>
          <cell r="H951">
            <v>34.790100000000002</v>
          </cell>
          <cell r="I951" t="str">
            <v/>
          </cell>
        </row>
        <row r="952">
          <cell r="A952" t="str">
            <v>ETK81-050A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1</v>
          </cell>
          <cell r="H952">
            <v>13.77</v>
          </cell>
          <cell r="I952" t="str">
            <v/>
          </cell>
        </row>
        <row r="953">
          <cell r="A953" t="str">
            <v>EVK31-050A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15</v>
          </cell>
          <cell r="H953">
            <v>111.72</v>
          </cell>
          <cell r="I953" t="str">
            <v/>
          </cell>
        </row>
        <row r="954">
          <cell r="A954" t="str">
            <v>EVK71-050B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8</v>
          </cell>
          <cell r="H954">
            <v>158.37039999999999</v>
          </cell>
          <cell r="I954" t="str">
            <v/>
          </cell>
        </row>
        <row r="955">
          <cell r="A955" t="str">
            <v>EVL31-055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6</v>
          </cell>
          <cell r="H955">
            <v>505.8</v>
          </cell>
          <cell r="I955" t="str">
            <v/>
          </cell>
        </row>
        <row r="956">
          <cell r="A956" t="str">
            <v>F1S-40W-8.3OHM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4</v>
          </cell>
          <cell r="H956">
            <v>19.189599999999999</v>
          </cell>
          <cell r="I956" t="str">
            <v/>
          </cell>
        </row>
        <row r="957">
          <cell r="A957" t="str">
            <v>F1S-CMV-MD4-22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4</v>
          </cell>
          <cell r="H957">
            <v>225.4</v>
          </cell>
          <cell r="I957" t="str">
            <v/>
          </cell>
        </row>
        <row r="958">
          <cell r="A958" t="str">
            <v>F1S-CMV-MD4-30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5</v>
          </cell>
          <cell r="H958">
            <v>371.29349999999999</v>
          </cell>
          <cell r="I958" t="str">
            <v/>
          </cell>
        </row>
        <row r="959">
          <cell r="A959" t="str">
            <v>F1S-FAN5.5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6</v>
          </cell>
          <cell r="H959">
            <v>30.975000000000001</v>
          </cell>
          <cell r="I959" t="str">
            <v/>
          </cell>
        </row>
        <row r="960">
          <cell r="A960" t="str">
            <v>F1S-PCB-AX4-15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4</v>
          </cell>
          <cell r="H960">
            <v>78.84</v>
          </cell>
          <cell r="I960" t="str">
            <v/>
          </cell>
        </row>
        <row r="961">
          <cell r="A961" t="str">
            <v>F1S-PCB-SB4-30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2</v>
          </cell>
          <cell r="H961">
            <v>9.1199999999999992</v>
          </cell>
          <cell r="I961" t="str">
            <v/>
          </cell>
        </row>
        <row r="962">
          <cell r="A962" t="str">
            <v>F1S-PWR-MD4-11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4</v>
          </cell>
          <cell r="H962">
            <v>747.63160000000005</v>
          </cell>
          <cell r="I962" t="str">
            <v/>
          </cell>
        </row>
        <row r="963">
          <cell r="A963" t="str">
            <v>F1S-PWR-MD4-15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2</v>
          </cell>
          <cell r="H963">
            <v>373.04500000000002</v>
          </cell>
          <cell r="I963" t="str">
            <v/>
          </cell>
        </row>
        <row r="964">
          <cell r="A964" t="str">
            <v>F1S-PWR-MD4-22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4</v>
          </cell>
          <cell r="H964">
            <v>546.38679999999999</v>
          </cell>
          <cell r="I964" t="str">
            <v/>
          </cell>
        </row>
        <row r="965">
          <cell r="A965" t="str">
            <v>F1S-TPCB-REL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4</v>
          </cell>
          <cell r="H965">
            <v>6.68</v>
          </cell>
          <cell r="I965" t="str">
            <v/>
          </cell>
        </row>
        <row r="966">
          <cell r="A966" t="str">
            <v>F200160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2</v>
          </cell>
          <cell r="H966">
            <v>0</v>
          </cell>
          <cell r="I966" t="str">
            <v/>
          </cell>
        </row>
        <row r="967">
          <cell r="A967" t="str">
            <v>FAN FOR MPF5133A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2</v>
          </cell>
          <cell r="H967">
            <v>0</v>
          </cell>
          <cell r="I967" t="str">
            <v/>
          </cell>
        </row>
        <row r="968">
          <cell r="A968" t="str">
            <v>ES3-24R-S-C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24</v>
          </cell>
          <cell r="H968">
            <v>2292</v>
          </cell>
          <cell r="I968" t="str">
            <v/>
          </cell>
        </row>
        <row r="969">
          <cell r="A969" t="str">
            <v>ESH-68R-S-C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9</v>
          </cell>
          <cell r="H969">
            <v>234.1746</v>
          </cell>
          <cell r="I969" t="str">
            <v/>
          </cell>
        </row>
        <row r="970">
          <cell r="A970" t="str">
            <v>ESH-68R-S-N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20</v>
          </cell>
          <cell r="H970">
            <v>530</v>
          </cell>
          <cell r="I970" t="str">
            <v/>
          </cell>
        </row>
        <row r="971">
          <cell r="A971" t="str">
            <v>EST2-47R-S-N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63</v>
          </cell>
          <cell r="H971">
            <v>3355.6572000000001</v>
          </cell>
          <cell r="I971" t="str">
            <v/>
          </cell>
        </row>
        <row r="972">
          <cell r="A972" t="str">
            <v>ET206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12</v>
          </cell>
          <cell r="H972">
            <v>14.52</v>
          </cell>
          <cell r="I972" t="str">
            <v/>
          </cell>
        </row>
        <row r="973">
          <cell r="A973" t="str">
            <v>ETF11-050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6</v>
          </cell>
          <cell r="H973">
            <v>48.6</v>
          </cell>
          <cell r="I973" t="str">
            <v/>
          </cell>
        </row>
        <row r="974">
          <cell r="A974" t="str">
            <v>ETK85-050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2</v>
          </cell>
          <cell r="H974">
            <v>31.1</v>
          </cell>
          <cell r="I974" t="str">
            <v/>
          </cell>
        </row>
        <row r="975">
          <cell r="A975" t="str">
            <v>ETL81-050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24.29</v>
          </cell>
          <cell r="I975" t="str">
            <v/>
          </cell>
        </row>
        <row r="976">
          <cell r="A976" t="str">
            <v>ETN81-055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6</v>
          </cell>
          <cell r="H976">
            <v>272.04000000000002</v>
          </cell>
          <cell r="I976" t="str">
            <v/>
          </cell>
        </row>
        <row r="977">
          <cell r="A977" t="str">
            <v>EVM31-050A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7</v>
          </cell>
          <cell r="H977">
            <v>349.87330000000003</v>
          </cell>
          <cell r="I977" t="str">
            <v/>
          </cell>
        </row>
        <row r="978">
          <cell r="A978" t="str">
            <v>EVM32-050A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9</v>
          </cell>
          <cell r="H978">
            <v>534.33000000000004</v>
          </cell>
          <cell r="I978" t="str">
            <v/>
          </cell>
        </row>
        <row r="979">
          <cell r="A979" t="str">
            <v>F1S-30W-15.2OHM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11</v>
          </cell>
          <cell r="H979">
            <v>45.32</v>
          </cell>
          <cell r="I979" t="str">
            <v/>
          </cell>
        </row>
        <row r="980">
          <cell r="A980" t="str">
            <v>F1S-CPCB4-11(E)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8</v>
          </cell>
          <cell r="H980">
            <v>386.88400000000001</v>
          </cell>
          <cell r="I980" t="str">
            <v/>
          </cell>
        </row>
        <row r="981">
          <cell r="A981" t="str">
            <v>F1S-FAN15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31</v>
          </cell>
          <cell r="H981">
            <v>171.67179999999999</v>
          </cell>
          <cell r="I981" t="str">
            <v/>
          </cell>
        </row>
        <row r="982">
          <cell r="A982" t="str">
            <v>F1S-FAN30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6</v>
          </cell>
          <cell r="H982">
            <v>61.978200000000001</v>
          </cell>
          <cell r="I982" t="str">
            <v/>
          </cell>
        </row>
        <row r="983">
          <cell r="A983" t="str">
            <v>F1S-PPCB4-18.5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6</v>
          </cell>
          <cell r="H983">
            <v>400.52519999999998</v>
          </cell>
          <cell r="I983" t="str">
            <v/>
          </cell>
        </row>
        <row r="984">
          <cell r="A984" t="str">
            <v>F1S-PPCB4-22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4</v>
          </cell>
          <cell r="H984">
            <v>265.61599999999999</v>
          </cell>
          <cell r="I984" t="str">
            <v/>
          </cell>
        </row>
        <row r="985">
          <cell r="A985" t="str">
            <v>F1S-PPCB4-30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4</v>
          </cell>
          <cell r="H985">
            <v>286.05599999999998</v>
          </cell>
          <cell r="I985" t="str">
            <v/>
          </cell>
        </row>
        <row r="986">
          <cell r="A986" t="str">
            <v>F1S-PWR-MD4-30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3</v>
          </cell>
          <cell r="H986">
            <v>566.04809999999998</v>
          </cell>
          <cell r="I986" t="str">
            <v/>
          </cell>
        </row>
        <row r="987">
          <cell r="A987" t="str">
            <v>F1S-PWR-MD4-5.5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4</v>
          </cell>
          <cell r="H987">
            <v>647.04</v>
          </cell>
          <cell r="I987" t="str">
            <v/>
          </cell>
        </row>
        <row r="988">
          <cell r="A988" t="str">
            <v>F1S-PWR-MD4-7.5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5</v>
          </cell>
          <cell r="H988">
            <v>937.10849999999994</v>
          </cell>
          <cell r="I988" t="str">
            <v/>
          </cell>
        </row>
        <row r="989">
          <cell r="A989" t="str">
            <v>FBA06A24H1BS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5</v>
          </cell>
          <cell r="H989">
            <v>65.2</v>
          </cell>
          <cell r="I989" t="str">
            <v/>
          </cell>
        </row>
        <row r="990">
          <cell r="A990" t="str">
            <v>FC-1 AC200V 1A1B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2</v>
          </cell>
          <cell r="H990">
            <v>13.5716</v>
          </cell>
          <cell r="I990" t="str">
            <v/>
          </cell>
        </row>
        <row r="991">
          <cell r="A991" t="str">
            <v>FC-1/UL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16</v>
          </cell>
          <cell r="H991">
            <v>383.57119999999998</v>
          </cell>
          <cell r="I991" t="str">
            <v/>
          </cell>
        </row>
        <row r="992">
          <cell r="A992" t="str">
            <v>FC-4/UL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4</v>
          </cell>
          <cell r="H992">
            <v>300.44</v>
          </cell>
          <cell r="I992" t="str">
            <v/>
          </cell>
        </row>
        <row r="993">
          <cell r="A993" t="str">
            <v>FDRU112MC/2A-G-H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549.63890000000004</v>
          </cell>
          <cell r="I993" t="str">
            <v/>
          </cell>
        </row>
        <row r="994">
          <cell r="A994" t="str">
            <v>FDRU112MC/2AB32-G-H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662.12310000000002</v>
          </cell>
          <cell r="I994" t="str">
            <v/>
          </cell>
        </row>
        <row r="995">
          <cell r="A995" t="str">
            <v>FMD5AC22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808.91</v>
          </cell>
          <cell r="I995" t="str">
            <v/>
          </cell>
        </row>
        <row r="996">
          <cell r="A996" t="str">
            <v>FN-31-0039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10</v>
          </cell>
          <cell r="H996">
            <v>398.245</v>
          </cell>
          <cell r="I996" t="str">
            <v/>
          </cell>
        </row>
        <row r="997">
          <cell r="A997" t="str">
            <v>FRONT COVER G9-22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 t="str">
            <v/>
          </cell>
        </row>
        <row r="998">
          <cell r="A998" t="str">
            <v>G11-CPCB(E) (S11000: C-96)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 t="str">
            <v/>
          </cell>
        </row>
        <row r="999">
          <cell r="A999" t="str">
            <v>G11-CPCB(E) 4-1.5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111.43</v>
          </cell>
          <cell r="I999" t="str">
            <v/>
          </cell>
        </row>
        <row r="1000">
          <cell r="A1000" t="str">
            <v>G11-CPCB(E) 4-11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12</v>
          </cell>
          <cell r="H1000">
            <v>984.66480000000001</v>
          </cell>
          <cell r="I1000" t="str">
            <v/>
          </cell>
        </row>
        <row r="1001">
          <cell r="A1001" t="str">
            <v>G11-CPCB(E) 4-7.5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23</v>
          </cell>
          <cell r="H1001">
            <v>2205.2768000000001</v>
          </cell>
          <cell r="I1001" t="str">
            <v/>
          </cell>
        </row>
        <row r="1002">
          <cell r="A1002" t="str">
            <v>G11-CPCB(H)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3</v>
          </cell>
          <cell r="H1002">
            <v>309.90750000000003</v>
          </cell>
          <cell r="I1002" t="str">
            <v/>
          </cell>
        </row>
        <row r="1003">
          <cell r="A1003" t="str">
            <v>G11-CPCB(SYZ)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107.32</v>
          </cell>
          <cell r="I1003" t="str">
            <v/>
          </cell>
        </row>
        <row r="1004">
          <cell r="A1004" t="str">
            <v>G11-CPCB/4EN (0.4-22)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4</v>
          </cell>
          <cell r="H1004">
            <v>401.16</v>
          </cell>
          <cell r="I1004" t="str">
            <v/>
          </cell>
        </row>
        <row r="1005">
          <cell r="A1005" t="str">
            <v>G11-CU4-11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5</v>
          </cell>
          <cell r="H1005">
            <v>110.875</v>
          </cell>
          <cell r="I1005" t="str">
            <v/>
          </cell>
        </row>
        <row r="1006">
          <cell r="A1006" t="str">
            <v>G11-CU4-18.5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63.854999999999997</v>
          </cell>
          <cell r="I1006" t="str">
            <v/>
          </cell>
        </row>
        <row r="1007">
          <cell r="A1007" t="str">
            <v>G11-DBR-3.7-4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5.68</v>
          </cell>
          <cell r="I1007" t="str">
            <v/>
          </cell>
        </row>
        <row r="1008">
          <cell r="A1008" t="str">
            <v>G11-DBR-7.5-2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 t="str">
            <v/>
          </cell>
        </row>
        <row r="1009">
          <cell r="A1009" t="str">
            <v>G11-DBR-7.5-4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5</v>
          </cell>
          <cell r="H1009">
            <v>72.313500000000005</v>
          </cell>
          <cell r="I1009" t="str">
            <v/>
          </cell>
        </row>
        <row r="1010">
          <cell r="A1010" t="str">
            <v>G11-PPCB-15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 t="str">
            <v/>
          </cell>
        </row>
        <row r="1011">
          <cell r="A1011" t="str">
            <v>G11-PPCB-3.7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80.068299999999994</v>
          </cell>
          <cell r="I1011" t="str">
            <v/>
          </cell>
        </row>
        <row r="1012">
          <cell r="A1012" t="str">
            <v>G11-PPCB-5.5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64.338800000000006</v>
          </cell>
          <cell r="I1012" t="str">
            <v/>
          </cell>
        </row>
        <row r="1013">
          <cell r="A1013" t="str">
            <v>G11-PPCB4-15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8</v>
          </cell>
          <cell r="H1013">
            <v>750.35440000000006</v>
          </cell>
          <cell r="I1013" t="str">
            <v/>
          </cell>
        </row>
        <row r="1014">
          <cell r="A1014" t="str">
            <v>G11-PPCB4-18.5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10</v>
          </cell>
          <cell r="H1014">
            <v>819.64299999999992</v>
          </cell>
          <cell r="I1014" t="str">
            <v/>
          </cell>
        </row>
        <row r="1015">
          <cell r="A1015" t="str">
            <v>G11-PPCB4-22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10</v>
          </cell>
          <cell r="H1015">
            <v>817.14699999999993</v>
          </cell>
          <cell r="I1015" t="str">
            <v/>
          </cell>
        </row>
        <row r="1016">
          <cell r="A1016" t="str">
            <v>FDRU90S/2P-G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359.43830000000003</v>
          </cell>
          <cell r="I1016" t="str">
            <v/>
          </cell>
        </row>
        <row r="1017">
          <cell r="A1017" t="str">
            <v>FERRIT-RING 251-125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9</v>
          </cell>
          <cell r="H1017">
            <v>18.899999999999999</v>
          </cell>
          <cell r="I1017" t="str">
            <v/>
          </cell>
        </row>
        <row r="1018">
          <cell r="A1018" t="str">
            <v>FERRIT-RING 251-167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9</v>
          </cell>
          <cell r="H1018">
            <v>49.5</v>
          </cell>
          <cell r="I1018" t="str">
            <v/>
          </cell>
        </row>
        <row r="1019">
          <cell r="A1019" t="str">
            <v>FRONT COVER P9-22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 t="str">
            <v/>
          </cell>
        </row>
        <row r="1020">
          <cell r="A1020" t="str">
            <v>G11-BTC(J)-15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2</v>
          </cell>
          <cell r="H1020">
            <v>31.94</v>
          </cell>
          <cell r="I1020" t="str">
            <v/>
          </cell>
        </row>
        <row r="1021">
          <cell r="A1021" t="str">
            <v>G11-CPCB (SA535792-73)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49</v>
          </cell>
          <cell r="H1021">
            <v>5258.68</v>
          </cell>
          <cell r="I1021" t="str">
            <v/>
          </cell>
        </row>
        <row r="1022">
          <cell r="A1022" t="str">
            <v>G11-CPCB(E) 4-22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2</v>
          </cell>
          <cell r="H1022">
            <v>0</v>
          </cell>
          <cell r="I1022" t="str">
            <v/>
          </cell>
        </row>
        <row r="1023">
          <cell r="A1023" t="str">
            <v>G11-CPCB(E) 4-3.7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 t="str">
            <v/>
          </cell>
        </row>
        <row r="1024">
          <cell r="A1024" t="str">
            <v>G11-CPCB(E) 4-5.5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15</v>
          </cell>
          <cell r="H1024">
            <v>54.250499999999995</v>
          </cell>
          <cell r="I1024" t="str">
            <v/>
          </cell>
        </row>
        <row r="1025">
          <cell r="A1025" t="str">
            <v>G11-CPCB-2-22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 t="str">
            <v/>
          </cell>
        </row>
        <row r="1026">
          <cell r="A1026" t="str">
            <v>G11-CPCB-2-22(LE)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3</v>
          </cell>
          <cell r="H1026">
            <v>0</v>
          </cell>
          <cell r="I1026" t="str">
            <v/>
          </cell>
        </row>
        <row r="1027">
          <cell r="A1027" t="str">
            <v>G11-CPCB-UDP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20</v>
          </cell>
          <cell r="H1027">
            <v>2146.4</v>
          </cell>
          <cell r="I1027" t="str">
            <v/>
          </cell>
        </row>
        <row r="1028">
          <cell r="A1028" t="str">
            <v>G11-CU4-3.7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4</v>
          </cell>
          <cell r="H1028">
            <v>71.567999999999998</v>
          </cell>
          <cell r="I1028" t="str">
            <v/>
          </cell>
        </row>
        <row r="1029">
          <cell r="A1029" t="str">
            <v>G11-CU4-5.5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17</v>
          </cell>
          <cell r="H1029">
            <v>252.95150000000001</v>
          </cell>
          <cell r="I1029" t="str">
            <v/>
          </cell>
        </row>
        <row r="1030">
          <cell r="A1030" t="str">
            <v>G11-CU4-7.5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10</v>
          </cell>
          <cell r="H1030">
            <v>181.911</v>
          </cell>
          <cell r="I1030" t="str">
            <v/>
          </cell>
        </row>
        <row r="1031">
          <cell r="A1031" t="str">
            <v>G11-FAN3.7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24</v>
          </cell>
          <cell r="H1031">
            <v>153.15360000000001</v>
          </cell>
          <cell r="I1031" t="str">
            <v/>
          </cell>
        </row>
        <row r="1032">
          <cell r="A1032" t="str">
            <v>G11-FAN7.5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120</v>
          </cell>
          <cell r="H1032">
            <v>906.3</v>
          </cell>
          <cell r="I1032" t="str">
            <v/>
          </cell>
        </row>
        <row r="1033">
          <cell r="A1033" t="str">
            <v>G11-PPCB-11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3</v>
          </cell>
          <cell r="H1033">
            <v>254.6481</v>
          </cell>
          <cell r="I1033" t="str">
            <v/>
          </cell>
        </row>
        <row r="1034">
          <cell r="A1034" t="str">
            <v>G11-PPCB-7.5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3</v>
          </cell>
          <cell r="H1034">
            <v>217.53390000000002</v>
          </cell>
          <cell r="I1034" t="str">
            <v/>
          </cell>
        </row>
        <row r="1035">
          <cell r="A1035" t="str">
            <v>G11-PPCB4-1.5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1</v>
          </cell>
          <cell r="H1035">
            <v>0</v>
          </cell>
          <cell r="I1035" t="str">
            <v/>
          </cell>
        </row>
        <row r="1036">
          <cell r="A1036" t="str">
            <v>G11-PPCB4-11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9</v>
          </cell>
          <cell r="H1036">
            <v>681.51869999999997</v>
          </cell>
          <cell r="I1036" t="str">
            <v/>
          </cell>
        </row>
        <row r="1037">
          <cell r="A1037" t="str">
            <v>G11-PPCB4-3.7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3</v>
          </cell>
          <cell r="H1037">
            <v>161.994</v>
          </cell>
          <cell r="I1037" t="str">
            <v/>
          </cell>
        </row>
        <row r="1038">
          <cell r="A1038" t="str">
            <v>G11-PPCB4-5.5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9</v>
          </cell>
          <cell r="H1038">
            <v>558.99270000000001</v>
          </cell>
          <cell r="I1038" t="str">
            <v/>
          </cell>
        </row>
        <row r="1039">
          <cell r="A1039" t="str">
            <v>G11-PPCB4-7.5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20</v>
          </cell>
          <cell r="H1039">
            <v>1476.02</v>
          </cell>
          <cell r="I1039" t="str">
            <v/>
          </cell>
        </row>
        <row r="1040">
          <cell r="A1040" t="str">
            <v>G11-RUB-22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2</v>
          </cell>
          <cell r="H1040">
            <v>1.8504</v>
          </cell>
          <cell r="I1040" t="str">
            <v/>
          </cell>
        </row>
        <row r="1041">
          <cell r="A1041" t="str">
            <v>G11-RUB-3.7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1</v>
          </cell>
          <cell r="H1041">
            <v>0.32079999999999997</v>
          </cell>
          <cell r="I1041" t="str">
            <v/>
          </cell>
        </row>
        <row r="1042">
          <cell r="A1042" t="str">
            <v>G11-RUB-7.5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3</v>
          </cell>
          <cell r="H1042">
            <v>2.4716999999999998</v>
          </cell>
          <cell r="I1042" t="str">
            <v/>
          </cell>
        </row>
        <row r="1043">
          <cell r="A1043" t="str">
            <v>G9-CPCB(E) 4-11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1</v>
          </cell>
          <cell r="H1043">
            <v>105.5</v>
          </cell>
          <cell r="I1043" t="str">
            <v/>
          </cell>
        </row>
        <row r="1044">
          <cell r="A1044" t="str">
            <v>G9-CPCB(E) 4-5.5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1</v>
          </cell>
          <cell r="H1044">
            <v>105.5</v>
          </cell>
          <cell r="I1044" t="str">
            <v/>
          </cell>
        </row>
        <row r="1045">
          <cell r="A1045" t="str">
            <v>G9-CPCB(E) 4-7.5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1</v>
          </cell>
          <cell r="H1045">
            <v>105.5</v>
          </cell>
          <cell r="I1045" t="str">
            <v/>
          </cell>
        </row>
        <row r="1046">
          <cell r="A1046" t="str">
            <v>G9-CU4-3.7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1</v>
          </cell>
          <cell r="H1046">
            <v>5.78</v>
          </cell>
          <cell r="I1046" t="str">
            <v/>
          </cell>
        </row>
        <row r="1047">
          <cell r="A1047" t="str">
            <v>G9-CU4-7.5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2</v>
          </cell>
          <cell r="H1047">
            <v>41.56</v>
          </cell>
          <cell r="I1047" t="str">
            <v/>
          </cell>
        </row>
        <row r="1048">
          <cell r="A1048" t="str">
            <v>G9-FAN22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7</v>
          </cell>
          <cell r="H1048">
            <v>162.05420000000001</v>
          </cell>
          <cell r="I1048" t="str">
            <v/>
          </cell>
        </row>
        <row r="1049">
          <cell r="A1049" t="str">
            <v>G9-PPCB4-18.5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2</v>
          </cell>
          <cell r="H1049">
            <v>259.3</v>
          </cell>
          <cell r="I1049" t="str">
            <v/>
          </cell>
        </row>
        <row r="1050">
          <cell r="A1050" t="str">
            <v>G9-PPCB4-5.5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1</v>
          </cell>
          <cell r="H1050">
            <v>91.47</v>
          </cell>
          <cell r="I1050" t="str">
            <v/>
          </cell>
        </row>
        <row r="1051">
          <cell r="A1051" t="str">
            <v>G9-PPCB4-7.5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12</v>
          </cell>
          <cell r="H1051">
            <v>1040.3399999999999</v>
          </cell>
          <cell r="I1051" t="str">
            <v/>
          </cell>
        </row>
        <row r="1052">
          <cell r="A1052" t="str">
            <v>H03-504369C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6</v>
          </cell>
          <cell r="H1052">
            <v>72.900000000000006</v>
          </cell>
          <cell r="I1052" t="str">
            <v/>
          </cell>
        </row>
        <row r="1053">
          <cell r="A1053" t="str">
            <v>HCGHA2G362N3K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4</v>
          </cell>
          <cell r="H1053">
            <v>264.23559999999998</v>
          </cell>
          <cell r="I1053" t="str">
            <v/>
          </cell>
        </row>
        <row r="1054">
          <cell r="A1054" t="str">
            <v>HCGHA2G452NE3K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6</v>
          </cell>
          <cell r="H1054">
            <v>495.74879999999996</v>
          </cell>
          <cell r="I1054" t="str">
            <v/>
          </cell>
        </row>
        <row r="1055">
          <cell r="A1055" t="str">
            <v>HF3225519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 t="str">
            <v/>
          </cell>
        </row>
        <row r="1056">
          <cell r="A1056" t="str">
            <v>HF334880A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6</v>
          </cell>
          <cell r="H1056">
            <v>0</v>
          </cell>
          <cell r="I1056" t="str">
            <v/>
          </cell>
        </row>
        <row r="1057">
          <cell r="A1057" t="str">
            <v>HF467058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 t="str">
            <v/>
          </cell>
        </row>
        <row r="1058">
          <cell r="A1058" t="str">
            <v>HF476506A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2</v>
          </cell>
          <cell r="H1058">
            <v>135.88499999999999</v>
          </cell>
          <cell r="I1058" t="str">
            <v/>
          </cell>
        </row>
        <row r="1059">
          <cell r="A1059" t="str">
            <v>HF476507A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2</v>
          </cell>
          <cell r="H1059">
            <v>176.86</v>
          </cell>
          <cell r="I1059" t="str">
            <v/>
          </cell>
        </row>
        <row r="1060">
          <cell r="A1060" t="str">
            <v>HF476508A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2</v>
          </cell>
          <cell r="H1060">
            <v>83.168000000000006</v>
          </cell>
          <cell r="I1060" t="str">
            <v/>
          </cell>
        </row>
        <row r="1061">
          <cell r="A1061" t="str">
            <v>HF5B3951B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1</v>
          </cell>
          <cell r="H1061">
            <v>221.38</v>
          </cell>
          <cell r="I1061" t="str">
            <v/>
          </cell>
        </row>
        <row r="1062">
          <cell r="A1062" t="str">
            <v>HF5B4773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3</v>
          </cell>
          <cell r="H1062">
            <v>106.89</v>
          </cell>
          <cell r="I1062" t="str">
            <v/>
          </cell>
        </row>
        <row r="1063">
          <cell r="A1063" t="str">
            <v>HF5C5504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25</v>
          </cell>
          <cell r="H1063">
            <v>270.02499999999998</v>
          </cell>
          <cell r="I1063" t="str">
            <v/>
          </cell>
        </row>
        <row r="1064">
          <cell r="A1064" t="str">
            <v>G11-UPCI22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1</v>
          </cell>
          <cell r="H1064">
            <v>0</v>
          </cell>
          <cell r="I1064" t="str">
            <v/>
          </cell>
        </row>
        <row r="1065">
          <cell r="A1065" t="str">
            <v>G11S-CPCB(LE1)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2</v>
          </cell>
          <cell r="H1065">
            <v>232.8</v>
          </cell>
          <cell r="I1065" t="str">
            <v/>
          </cell>
        </row>
        <row r="1066">
          <cell r="A1066" t="str">
            <v>G9-CPCB 4-5.5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1</v>
          </cell>
          <cell r="H1066">
            <v>121.99</v>
          </cell>
          <cell r="I1066" t="str">
            <v/>
          </cell>
        </row>
        <row r="1067">
          <cell r="A1067" t="str">
            <v>G9-CPCB(E)4-11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1</v>
          </cell>
          <cell r="H1067">
            <v>121.99</v>
          </cell>
          <cell r="I1067" t="str">
            <v/>
          </cell>
        </row>
        <row r="1068">
          <cell r="A1068" t="str">
            <v>G9-CPCB(E)4-7.5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3</v>
          </cell>
          <cell r="H1068">
            <v>342.04110000000003</v>
          </cell>
          <cell r="I1068" t="str">
            <v/>
          </cell>
        </row>
        <row r="1069">
          <cell r="A1069" t="str">
            <v>G9-CU4-15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3</v>
          </cell>
          <cell r="H1069">
            <v>50.34</v>
          </cell>
          <cell r="I1069" t="str">
            <v/>
          </cell>
        </row>
        <row r="1070">
          <cell r="A1070" t="str">
            <v>G9-FAN3.7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6</v>
          </cell>
          <cell r="H1070">
            <v>56.052000000000007</v>
          </cell>
          <cell r="I1070" t="str">
            <v/>
          </cell>
        </row>
        <row r="1071">
          <cell r="A1071" t="str">
            <v>G9-FAN7.5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17</v>
          </cell>
          <cell r="H1071">
            <v>275.315</v>
          </cell>
          <cell r="I1071" t="str">
            <v/>
          </cell>
        </row>
        <row r="1072">
          <cell r="A1072" t="str">
            <v>G9-GPCB(M)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4</v>
          </cell>
          <cell r="H1072">
            <v>13.92</v>
          </cell>
          <cell r="I1072" t="str">
            <v/>
          </cell>
        </row>
        <row r="1073">
          <cell r="A1073" t="str">
            <v>G9-PPCB4-7.5 EX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1</v>
          </cell>
          <cell r="H1073">
            <v>29.105</v>
          </cell>
          <cell r="I1073" t="str">
            <v/>
          </cell>
        </row>
        <row r="1074">
          <cell r="A1074" t="str">
            <v>G9-PPCB4-7.5-N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1</v>
          </cell>
          <cell r="H1074">
            <v>91.212500000000006</v>
          </cell>
          <cell r="I1074" t="str">
            <v/>
          </cell>
        </row>
        <row r="1075">
          <cell r="A1075" t="str">
            <v>GZ 60W 20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2</v>
          </cell>
          <cell r="H1075">
            <v>8.1</v>
          </cell>
          <cell r="I1075" t="str">
            <v/>
          </cell>
        </row>
        <row r="1076">
          <cell r="A1076" t="str">
            <v>HCGHA2G592N3K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16</v>
          </cell>
          <cell r="H1076">
            <v>1768.6608000000001</v>
          </cell>
          <cell r="I1076" t="str">
            <v/>
          </cell>
        </row>
        <row r="1077">
          <cell r="A1077" t="str">
            <v>HCGHA2G742N3K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4</v>
          </cell>
          <cell r="H1077">
            <v>518.45000000000005</v>
          </cell>
          <cell r="I1077" t="str">
            <v/>
          </cell>
        </row>
        <row r="1078">
          <cell r="A1078" t="str">
            <v>HF200537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 t="str">
            <v/>
          </cell>
        </row>
        <row r="1079">
          <cell r="A1079" t="str">
            <v>HF476394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1</v>
          </cell>
          <cell r="H1079">
            <v>91.47</v>
          </cell>
          <cell r="I1079" t="str">
            <v/>
          </cell>
        </row>
        <row r="1080">
          <cell r="A1080" t="str">
            <v>HF476498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3</v>
          </cell>
          <cell r="H1080">
            <v>66.669899999999998</v>
          </cell>
          <cell r="I1080" t="str">
            <v/>
          </cell>
        </row>
        <row r="1081">
          <cell r="A1081" t="str">
            <v>HF476501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1</v>
          </cell>
          <cell r="H1081">
            <v>45.29</v>
          </cell>
          <cell r="I1081" t="str">
            <v/>
          </cell>
        </row>
        <row r="1082">
          <cell r="A1082" t="str">
            <v>HF476517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2</v>
          </cell>
          <cell r="H1082">
            <v>153.72</v>
          </cell>
          <cell r="I1082" t="str">
            <v/>
          </cell>
        </row>
        <row r="1083">
          <cell r="A1083" t="str">
            <v>HF479441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4</v>
          </cell>
          <cell r="H1083">
            <v>182.0352</v>
          </cell>
          <cell r="I1083" t="str">
            <v/>
          </cell>
        </row>
        <row r="1084">
          <cell r="A1084" t="str">
            <v>HF5A6141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2</v>
          </cell>
          <cell r="H1084">
            <v>8.9</v>
          </cell>
          <cell r="I1084" t="str">
            <v/>
          </cell>
        </row>
        <row r="1085">
          <cell r="A1085" t="str">
            <v>HF5C6252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3</v>
          </cell>
          <cell r="H1085">
            <v>13.53</v>
          </cell>
          <cell r="I1085" t="str">
            <v/>
          </cell>
        </row>
        <row r="1086">
          <cell r="A1086" t="str">
            <v>HF5D2964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3</v>
          </cell>
          <cell r="H1086">
            <v>63.15</v>
          </cell>
          <cell r="I1086" t="str">
            <v/>
          </cell>
        </row>
        <row r="1087">
          <cell r="A1087" t="str">
            <v>HF5D2965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1</v>
          </cell>
          <cell r="H1087">
            <v>24.71</v>
          </cell>
          <cell r="I1087" t="str">
            <v/>
          </cell>
        </row>
        <row r="1088">
          <cell r="A1088" t="str">
            <v>HF5D7824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24</v>
          </cell>
          <cell r="H1088">
            <v>18.72</v>
          </cell>
          <cell r="I1088" t="str">
            <v/>
          </cell>
        </row>
        <row r="1089">
          <cell r="A1089" t="str">
            <v>HF5E2524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1</v>
          </cell>
          <cell r="H1089">
            <v>42.91</v>
          </cell>
          <cell r="I1089" t="str">
            <v/>
          </cell>
        </row>
        <row r="1090">
          <cell r="A1090" t="str">
            <v>HF5E2536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1</v>
          </cell>
          <cell r="H1090">
            <v>24.29</v>
          </cell>
          <cell r="I1090" t="str">
            <v/>
          </cell>
        </row>
        <row r="1091">
          <cell r="A1091" t="str">
            <v>HF5F4400B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4</v>
          </cell>
          <cell r="H1091">
            <v>282.22719999999998</v>
          </cell>
          <cell r="I1091" t="str">
            <v/>
          </cell>
        </row>
        <row r="1092">
          <cell r="A1092" t="str">
            <v>HF5F4400C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4</v>
          </cell>
          <cell r="H1092">
            <v>717.75</v>
          </cell>
          <cell r="I1092" t="str">
            <v/>
          </cell>
        </row>
        <row r="1093">
          <cell r="A1093" t="str">
            <v>HF5F4401C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1</v>
          </cell>
          <cell r="H1093">
            <v>139</v>
          </cell>
          <cell r="I1093" t="str">
            <v/>
          </cell>
        </row>
        <row r="1094">
          <cell r="A1094" t="str">
            <v>HHE-3.0L1S-7GH1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1</v>
          </cell>
          <cell r="H1094">
            <v>470</v>
          </cell>
          <cell r="I1094" t="str">
            <v/>
          </cell>
        </row>
        <row r="1095">
          <cell r="A1095" t="str">
            <v>HS4556M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14</v>
          </cell>
          <cell r="H1095">
            <v>308.64959999999996</v>
          </cell>
          <cell r="I1095" t="str">
            <v/>
          </cell>
        </row>
        <row r="1096">
          <cell r="A1096" t="str">
            <v>I-7561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1</v>
          </cell>
          <cell r="H1096">
            <v>89</v>
          </cell>
          <cell r="I1096" t="str">
            <v/>
          </cell>
        </row>
        <row r="1097">
          <cell r="A1097" t="str">
            <v>INVESTIGATION COST REF. NO. RKF16783R607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1</v>
          </cell>
          <cell r="H1097">
            <v>1330</v>
          </cell>
          <cell r="I1097" t="str">
            <v/>
          </cell>
        </row>
        <row r="1098">
          <cell r="A1098" t="str">
            <v>K21F 80G4 IGR MMP 0.75KW1400UPM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1</v>
          </cell>
          <cell r="H1098">
            <v>487.26130000000001</v>
          </cell>
          <cell r="I1098" t="str">
            <v/>
          </cell>
        </row>
        <row r="1099">
          <cell r="A1099" t="str">
            <v>KC6001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14</v>
          </cell>
          <cell r="H1099">
            <v>46.48</v>
          </cell>
          <cell r="I1099" t="str">
            <v/>
          </cell>
        </row>
        <row r="1100">
          <cell r="A1100" t="str">
            <v>LM1S-CPCB4-11-E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5</v>
          </cell>
          <cell r="H1100">
            <v>471.55</v>
          </cell>
          <cell r="I1100" t="str">
            <v/>
          </cell>
        </row>
        <row r="1101">
          <cell r="A1101" t="str">
            <v>LM1S-CPCB4-30-E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2</v>
          </cell>
          <cell r="H1101">
            <v>188.62</v>
          </cell>
          <cell r="I1101" t="str">
            <v/>
          </cell>
        </row>
        <row r="1102">
          <cell r="A1102" t="str">
            <v>LM1S-CPCB4-30-EA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3</v>
          </cell>
          <cell r="H1102">
            <v>282.93</v>
          </cell>
          <cell r="I1102" t="str">
            <v/>
          </cell>
        </row>
        <row r="1103">
          <cell r="A1103" t="str">
            <v>LM1S-PPCB4-11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5</v>
          </cell>
          <cell r="H1103">
            <v>357.35</v>
          </cell>
          <cell r="I1103" t="str">
            <v/>
          </cell>
        </row>
        <row r="1104">
          <cell r="A1104" t="str">
            <v>LM1S-PPCB4-15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4</v>
          </cell>
          <cell r="H1104">
            <v>297.24</v>
          </cell>
          <cell r="I1104" t="str">
            <v/>
          </cell>
        </row>
        <row r="1105">
          <cell r="A1105" t="str">
            <v>LM1S-PPCB4-18.5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4</v>
          </cell>
          <cell r="H1105">
            <v>296.48</v>
          </cell>
          <cell r="I1105" t="str">
            <v/>
          </cell>
        </row>
        <row r="1106">
          <cell r="A1106" t="str">
            <v>LM1S-PWR-MD4-5.5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5</v>
          </cell>
          <cell r="H1106">
            <v>1053.9000000000001</v>
          </cell>
          <cell r="I1106" t="str">
            <v/>
          </cell>
        </row>
        <row r="1107">
          <cell r="A1107" t="str">
            <v>LM1S-PWR-MD4-7.5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6</v>
          </cell>
          <cell r="H1107">
            <v>1264.68</v>
          </cell>
          <cell r="I1107" t="str">
            <v/>
          </cell>
        </row>
        <row r="1108">
          <cell r="A1108" t="str">
            <v>LR4-7.5C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1</v>
          </cell>
          <cell r="H1108">
            <v>305</v>
          </cell>
          <cell r="I1108" t="str">
            <v/>
          </cell>
        </row>
        <row r="1109">
          <cell r="A1109" t="str">
            <v>MANUAL PROFIBUS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1</v>
          </cell>
          <cell r="H1109">
            <v>5.6242000000000001</v>
          </cell>
          <cell r="I1109" t="str">
            <v/>
          </cell>
        </row>
        <row r="1110">
          <cell r="A1110" t="str">
            <v>MEH371C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30</v>
          </cell>
          <cell r="H1110">
            <v>0</v>
          </cell>
          <cell r="I1110" t="str">
            <v/>
          </cell>
        </row>
        <row r="1111">
          <cell r="A1111" t="str">
            <v>MFS20A10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12</v>
          </cell>
          <cell r="H1111">
            <v>14.52</v>
          </cell>
          <cell r="I1111" t="str">
            <v/>
          </cell>
        </row>
        <row r="1112">
          <cell r="A1112" t="str">
            <v>HF5E2537B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3</v>
          </cell>
          <cell r="H1112">
            <v>356.18009999999998</v>
          </cell>
          <cell r="I1112" t="str">
            <v/>
          </cell>
        </row>
        <row r="1113">
          <cell r="A1113" t="str">
            <v>HF5E2539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1</v>
          </cell>
          <cell r="H1113">
            <v>39.68</v>
          </cell>
          <cell r="I1113" t="str">
            <v/>
          </cell>
        </row>
        <row r="1114">
          <cell r="A1114" t="str">
            <v>HF5E2540A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1</v>
          </cell>
          <cell r="H1114">
            <v>51.47</v>
          </cell>
          <cell r="I1114" t="str">
            <v/>
          </cell>
        </row>
        <row r="1115">
          <cell r="A1115" t="str">
            <v>HF5F4401D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1</v>
          </cell>
          <cell r="H1115">
            <v>410.73250000000002</v>
          </cell>
          <cell r="I1115" t="str">
            <v/>
          </cell>
        </row>
        <row r="1116">
          <cell r="A1116" t="str">
            <v>HF5F8657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2</v>
          </cell>
          <cell r="H1116">
            <v>177</v>
          </cell>
          <cell r="I1116" t="str">
            <v/>
          </cell>
        </row>
        <row r="1117">
          <cell r="A1117" t="str">
            <v>HF5F8658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1</v>
          </cell>
          <cell r="H1117">
            <v>336.27</v>
          </cell>
          <cell r="I1117" t="str">
            <v/>
          </cell>
        </row>
        <row r="1118">
          <cell r="A1118" t="str">
            <v>IL-W-10P-SD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50</v>
          </cell>
          <cell r="H1118">
            <v>53</v>
          </cell>
          <cell r="I1118" t="str">
            <v/>
          </cell>
        </row>
        <row r="1119">
          <cell r="A1119" t="str">
            <v>IL-W-10S-SD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50</v>
          </cell>
          <cell r="H1119">
            <v>53</v>
          </cell>
          <cell r="I1119" t="str">
            <v/>
          </cell>
        </row>
        <row r="1120">
          <cell r="A1120" t="str">
            <v>INSULATION SHEET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1</v>
          </cell>
          <cell r="H1120">
            <v>0</v>
          </cell>
          <cell r="I1120" t="str">
            <v/>
          </cell>
        </row>
        <row r="1121">
          <cell r="A1121" t="str">
            <v>KFL-7.5G11-4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1</v>
          </cell>
          <cell r="H1121">
            <v>167.76779999999999</v>
          </cell>
          <cell r="I1121" t="str">
            <v/>
          </cell>
        </row>
        <row r="1122">
          <cell r="A1122" t="str">
            <v>LFC4-7.5C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1</v>
          </cell>
          <cell r="H1122">
            <v>134</v>
          </cell>
          <cell r="I1122" t="str">
            <v/>
          </cell>
        </row>
        <row r="1123">
          <cell r="A1123" t="str">
            <v>LM1S-CMV-MD4-11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4</v>
          </cell>
          <cell r="H1123">
            <v>282.36</v>
          </cell>
          <cell r="I1123" t="str">
            <v/>
          </cell>
        </row>
        <row r="1124">
          <cell r="A1124" t="str">
            <v>LM1S-DB-MD4-22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2</v>
          </cell>
          <cell r="H1124">
            <v>86.08</v>
          </cell>
          <cell r="I1124" t="str">
            <v/>
          </cell>
        </row>
        <row r="1125">
          <cell r="A1125" t="str">
            <v>LM1S-DB-MD4-30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2</v>
          </cell>
          <cell r="H1125">
            <v>109.02</v>
          </cell>
          <cell r="I1125" t="str">
            <v/>
          </cell>
        </row>
        <row r="1126">
          <cell r="A1126" t="str">
            <v>LM1S-PCB-AX4-7.5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2</v>
          </cell>
          <cell r="H1126">
            <v>33.72</v>
          </cell>
          <cell r="I1126" t="str">
            <v/>
          </cell>
        </row>
        <row r="1127">
          <cell r="A1127" t="str">
            <v>LM1S-PPCB4-22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4</v>
          </cell>
          <cell r="H1127">
            <v>296.48</v>
          </cell>
          <cell r="I1127" t="str">
            <v/>
          </cell>
        </row>
        <row r="1128">
          <cell r="A1128" t="str">
            <v>LM1S-PPCB4-30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2</v>
          </cell>
          <cell r="H1128">
            <v>250.98</v>
          </cell>
          <cell r="I1128" t="str">
            <v/>
          </cell>
        </row>
        <row r="1129">
          <cell r="A1129" t="str">
            <v>LM1S-PWR-MD4-30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2</v>
          </cell>
          <cell r="H1129">
            <v>500</v>
          </cell>
          <cell r="I1129" t="str">
            <v/>
          </cell>
        </row>
        <row r="1130">
          <cell r="A1130" t="str">
            <v>MA-C1-0.75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1</v>
          </cell>
          <cell r="H1130">
            <v>6.42</v>
          </cell>
          <cell r="I1130" t="str">
            <v/>
          </cell>
        </row>
        <row r="1131">
          <cell r="A1131" t="str">
            <v>MA-C1-3.7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2</v>
          </cell>
          <cell r="H1131">
            <v>13</v>
          </cell>
          <cell r="I1131" t="str">
            <v/>
          </cell>
        </row>
        <row r="1132">
          <cell r="A1132" t="str">
            <v>MAC9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1</v>
          </cell>
          <cell r="H1132">
            <v>7.1581000000000001</v>
          </cell>
          <cell r="I1132" t="str">
            <v/>
          </cell>
        </row>
        <row r="1133">
          <cell r="A1133" t="str">
            <v>MFS30A30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5</v>
          </cell>
          <cell r="H1133">
            <v>5.25</v>
          </cell>
          <cell r="I1133" t="str">
            <v/>
          </cell>
        </row>
        <row r="1134">
          <cell r="A1134" t="str">
            <v>MFS30A30W 5 OHM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12</v>
          </cell>
          <cell r="H1134">
            <v>24.24</v>
          </cell>
          <cell r="I1134" t="str">
            <v/>
          </cell>
        </row>
        <row r="1135">
          <cell r="A1135" t="str">
            <v>MFS40A 40W 1 OHM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5</v>
          </cell>
          <cell r="H1135">
            <v>11.12</v>
          </cell>
          <cell r="I1135" t="str">
            <v/>
          </cell>
        </row>
        <row r="1136">
          <cell r="A1136" t="str">
            <v>MFS40A 40W 5 OHM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11</v>
          </cell>
          <cell r="H1136">
            <v>13.31</v>
          </cell>
          <cell r="I1136" t="str">
            <v/>
          </cell>
        </row>
        <row r="1137">
          <cell r="A1137" t="str">
            <v>MFS40A30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6</v>
          </cell>
          <cell r="H1137">
            <v>6.3</v>
          </cell>
          <cell r="I1137" t="str">
            <v/>
          </cell>
        </row>
        <row r="1138">
          <cell r="A1138" t="str">
            <v>MFS40N 40W 1 OHM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5</v>
          </cell>
          <cell r="H1138">
            <v>5</v>
          </cell>
          <cell r="I1138" t="str">
            <v/>
          </cell>
        </row>
        <row r="1139">
          <cell r="A1139" t="str">
            <v>MP-117(132G9-4EN)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2</v>
          </cell>
          <cell r="H1139">
            <v>19.739999999999998</v>
          </cell>
          <cell r="I1139" t="str">
            <v/>
          </cell>
        </row>
        <row r="1140">
          <cell r="A1140" t="str">
            <v>MRS18-DUL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12</v>
          </cell>
          <cell r="H1140">
            <v>1855.902</v>
          </cell>
          <cell r="I1140" t="str">
            <v/>
          </cell>
        </row>
        <row r="1141">
          <cell r="A1141" t="str">
            <v>MSB024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6</v>
          </cell>
          <cell r="H1141">
            <v>3.7997999999999998</v>
          </cell>
          <cell r="I1141" t="str">
            <v/>
          </cell>
        </row>
        <row r="1142">
          <cell r="A1142" t="str">
            <v>OC1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 t="str">
            <v/>
          </cell>
        </row>
        <row r="1143">
          <cell r="A1143" t="str">
            <v>OC2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2</v>
          </cell>
          <cell r="H1143">
            <v>12.652200000000001</v>
          </cell>
          <cell r="I1143" t="str">
            <v/>
          </cell>
        </row>
        <row r="1144">
          <cell r="A1144" t="str">
            <v>OC3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7</v>
          </cell>
          <cell r="H1144">
            <v>66.859099999999998</v>
          </cell>
          <cell r="I1144" t="str">
            <v/>
          </cell>
        </row>
        <row r="1145">
          <cell r="A1145" t="str">
            <v>OC4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10</v>
          </cell>
          <cell r="H1145">
            <v>282.14699999999999</v>
          </cell>
          <cell r="I1145" t="str">
            <v/>
          </cell>
        </row>
        <row r="1146">
          <cell r="A1146" t="str">
            <v>OFLE-4.5A-4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15</v>
          </cell>
          <cell r="H1146">
            <v>1628.6895</v>
          </cell>
          <cell r="I1146" t="str">
            <v/>
          </cell>
        </row>
        <row r="1147">
          <cell r="A1147" t="str">
            <v>OFLE-60A-4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2</v>
          </cell>
          <cell r="H1147">
            <v>984.84</v>
          </cell>
          <cell r="I1147" t="str">
            <v/>
          </cell>
        </row>
        <row r="1148">
          <cell r="A1148" t="str">
            <v>OFLE-8A-4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3</v>
          </cell>
          <cell r="H1148">
            <v>477.50430000000006</v>
          </cell>
          <cell r="I1148" t="str">
            <v/>
          </cell>
        </row>
        <row r="1149">
          <cell r="A1149" t="str">
            <v>OPC-C11S-RSA-E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399</v>
          </cell>
          <cell r="H1149">
            <v>5736.2633999999998</v>
          </cell>
          <cell r="I1149" t="str">
            <v/>
          </cell>
        </row>
        <row r="1150">
          <cell r="A1150" t="str">
            <v>OPC-C11S-RSB-E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106</v>
          </cell>
          <cell r="H1150">
            <v>1772.1715999999999</v>
          </cell>
          <cell r="I1150" t="str">
            <v/>
          </cell>
        </row>
        <row r="1151">
          <cell r="A1151" t="str">
            <v>OPC-C11S-RSC-E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85</v>
          </cell>
          <cell r="H1151">
            <v>1246.9925000000001</v>
          </cell>
          <cell r="I1151" t="str">
            <v/>
          </cell>
        </row>
        <row r="1152">
          <cell r="A1152" t="str">
            <v>OPC-E1-PDP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63</v>
          </cell>
          <cell r="H1152">
            <v>4162.3721999999998</v>
          </cell>
          <cell r="I1152" t="str">
            <v/>
          </cell>
        </row>
        <row r="1153">
          <cell r="A1153" t="str">
            <v>OPC-E1-PG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37</v>
          </cell>
          <cell r="H1153">
            <v>1160.875</v>
          </cell>
          <cell r="I1153" t="str">
            <v/>
          </cell>
        </row>
        <row r="1154">
          <cell r="A1154" t="str">
            <v>OPC-E1-PG3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71</v>
          </cell>
          <cell r="H1154">
            <v>2445.2045000000003</v>
          </cell>
          <cell r="I1154" t="str">
            <v/>
          </cell>
        </row>
        <row r="1155">
          <cell r="A1155" t="str">
            <v>OPC-E9S-RS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1</v>
          </cell>
          <cell r="H1155">
            <v>27.712</v>
          </cell>
          <cell r="I1155" t="str">
            <v/>
          </cell>
        </row>
        <row r="1156">
          <cell r="A1156" t="str">
            <v>OPC-F1-DEV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53</v>
          </cell>
          <cell r="H1156">
            <v>3949.9999000000003</v>
          </cell>
          <cell r="I1156" t="str">
            <v/>
          </cell>
        </row>
        <row r="1157">
          <cell r="A1157" t="str">
            <v>OPC-F1-LNW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1</v>
          </cell>
          <cell r="H1157">
            <v>97</v>
          </cell>
          <cell r="I1157" t="str">
            <v/>
          </cell>
        </row>
        <row r="1158">
          <cell r="A1158" t="str">
            <v>OPC-G11S-AIO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4</v>
          </cell>
          <cell r="H1158">
            <v>447.68</v>
          </cell>
          <cell r="I1158" t="str">
            <v/>
          </cell>
        </row>
        <row r="1159">
          <cell r="A1159" t="str">
            <v>OPC-G11S-DIO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37</v>
          </cell>
          <cell r="H1159">
            <v>2791.3946999999998</v>
          </cell>
          <cell r="I1159" t="str">
            <v/>
          </cell>
        </row>
        <row r="1160">
          <cell r="A1160" t="str">
            <v>OPC-G11S-PC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7</v>
          </cell>
          <cell r="H1160">
            <v>131.96609999999998</v>
          </cell>
          <cell r="I1160" t="str">
            <v/>
          </cell>
        </row>
        <row r="1161">
          <cell r="A1161" t="str">
            <v>MHS10A 10W 20OHM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1</v>
          </cell>
          <cell r="H1161">
            <v>1.21</v>
          </cell>
          <cell r="I1161" t="str">
            <v/>
          </cell>
        </row>
        <row r="1162">
          <cell r="A1162" t="str">
            <v>MMF-09B24DH-RCB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14</v>
          </cell>
          <cell r="H1162">
            <v>92.840999999999994</v>
          </cell>
          <cell r="I1162" t="str">
            <v/>
          </cell>
        </row>
        <row r="1163">
          <cell r="A1163" t="str">
            <v>MMF-09D24TS-RM9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25</v>
          </cell>
          <cell r="H1163">
            <v>228</v>
          </cell>
          <cell r="I1163" t="str">
            <v/>
          </cell>
        </row>
        <row r="1164">
          <cell r="A1164" t="str">
            <v>NC10GAT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2</v>
          </cell>
          <cell r="H1164">
            <v>29.4</v>
          </cell>
          <cell r="I1164" t="str">
            <v/>
          </cell>
        </row>
        <row r="1165">
          <cell r="A1165" t="str">
            <v>NC10GCTS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3</v>
          </cell>
          <cell r="H1165">
            <v>60.36</v>
          </cell>
          <cell r="I1165" t="str">
            <v/>
          </cell>
        </row>
        <row r="1166">
          <cell r="A1166" t="str">
            <v>NEMA 4 KIT (WITH GASKET)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1</v>
          </cell>
          <cell r="H1166">
            <v>0</v>
          </cell>
          <cell r="I1166" t="str">
            <v/>
          </cell>
        </row>
        <row r="1167">
          <cell r="A1167" t="str">
            <v>OFL-3.7-2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2</v>
          </cell>
          <cell r="H1167">
            <v>498.16</v>
          </cell>
          <cell r="I1167" t="str">
            <v/>
          </cell>
        </row>
        <row r="1168">
          <cell r="A1168" t="str">
            <v>OFL-3.7-4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1</v>
          </cell>
          <cell r="H1168">
            <v>282.64</v>
          </cell>
          <cell r="I1168" t="str">
            <v/>
          </cell>
        </row>
        <row r="1169">
          <cell r="A1169" t="str">
            <v>OFLE-13A-4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13</v>
          </cell>
          <cell r="H1169">
            <v>2062.8205000000003</v>
          </cell>
          <cell r="I1169" t="str">
            <v/>
          </cell>
        </row>
        <row r="1170">
          <cell r="A1170" t="str">
            <v>OHD3-110B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1</v>
          </cell>
          <cell r="H1170">
            <v>3.59</v>
          </cell>
          <cell r="I1170" t="str">
            <v/>
          </cell>
        </row>
        <row r="1171">
          <cell r="A1171" t="str">
            <v>OPC-C1-RB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56</v>
          </cell>
          <cell r="H1171">
            <v>722.39440000000002</v>
          </cell>
          <cell r="I1171" t="str">
            <v/>
          </cell>
        </row>
        <row r="1172">
          <cell r="A1172" t="str">
            <v>OPC-C1-RS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255</v>
          </cell>
          <cell r="H1172">
            <v>2402.1</v>
          </cell>
          <cell r="I1172" t="str">
            <v/>
          </cell>
        </row>
        <row r="1173">
          <cell r="A1173" t="str">
            <v>OPC-E1-CCL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7</v>
          </cell>
          <cell r="H1173">
            <v>682.5</v>
          </cell>
          <cell r="I1173" t="str">
            <v/>
          </cell>
        </row>
        <row r="1174">
          <cell r="A1174" t="str">
            <v>OPC-E1-DEV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88</v>
          </cell>
          <cell r="H1174">
            <v>4041.2240000000002</v>
          </cell>
          <cell r="I1174" t="str">
            <v/>
          </cell>
        </row>
        <row r="1175">
          <cell r="A1175" t="str">
            <v>OPC-E1-DIO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11</v>
          </cell>
          <cell r="H1175">
            <v>484</v>
          </cell>
          <cell r="I1175" t="str">
            <v/>
          </cell>
        </row>
        <row r="1176">
          <cell r="A1176" t="str">
            <v>OPC-E1-RS</v>
          </cell>
          <cell r="B1176">
            <v>190</v>
          </cell>
          <cell r="C1176">
            <v>0</v>
          </cell>
          <cell r="D1176">
            <v>0</v>
          </cell>
          <cell r="E1176">
            <v>190</v>
          </cell>
          <cell r="F1176">
            <v>0</v>
          </cell>
          <cell r="G1176">
            <v>211</v>
          </cell>
          <cell r="H1176">
            <v>4409.9210999999996</v>
          </cell>
          <cell r="I1176" t="str">
            <v/>
          </cell>
        </row>
        <row r="1177">
          <cell r="A1177" t="str">
            <v>OPC-E1-SY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54</v>
          </cell>
          <cell r="H1177">
            <v>2849.7258000000002</v>
          </cell>
          <cell r="I1177" t="str">
            <v/>
          </cell>
        </row>
        <row r="1178">
          <cell r="A1178" t="str">
            <v>OPC-E9S-DIO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1</v>
          </cell>
          <cell r="H1178">
            <v>78.227699999999999</v>
          </cell>
          <cell r="I1178" t="str">
            <v/>
          </cell>
        </row>
        <row r="1179">
          <cell r="A1179" t="str">
            <v>OPC-F1-PDP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95</v>
          </cell>
          <cell r="H1179">
            <v>8618.7989999999991</v>
          </cell>
          <cell r="I1179" t="str">
            <v/>
          </cell>
        </row>
        <row r="1180">
          <cell r="A1180" t="str">
            <v>OPC-F1-RS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24</v>
          </cell>
          <cell r="H1180">
            <v>503.99520000000001</v>
          </cell>
          <cell r="I1180" t="str">
            <v/>
          </cell>
        </row>
        <row r="1181">
          <cell r="A1181" t="str">
            <v>OPC-F1-RY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24</v>
          </cell>
          <cell r="H1181">
            <v>693.21839999999997</v>
          </cell>
          <cell r="I1181" t="str">
            <v/>
          </cell>
        </row>
        <row r="1182">
          <cell r="A1182" t="str">
            <v>OPC-G11S-PG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333</v>
          </cell>
          <cell r="H1182">
            <v>19322.558099999998</v>
          </cell>
          <cell r="I1182" t="str">
            <v/>
          </cell>
        </row>
        <row r="1183">
          <cell r="A1183" t="str">
            <v>OPC-G11S-PG2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177</v>
          </cell>
          <cell r="H1183">
            <v>11427.12</v>
          </cell>
          <cell r="I1183" t="str">
            <v/>
          </cell>
        </row>
        <row r="1184">
          <cell r="A1184" t="str">
            <v>OPC-G11S-PGA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5</v>
          </cell>
          <cell r="H1184">
            <v>314.47250000000003</v>
          </cell>
          <cell r="I1184" t="str">
            <v/>
          </cell>
        </row>
        <row r="1185">
          <cell r="A1185" t="str">
            <v>OPC-G11S-RY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142</v>
          </cell>
          <cell r="H1185">
            <v>12052.179</v>
          </cell>
          <cell r="I1185" t="str">
            <v/>
          </cell>
        </row>
        <row r="1186">
          <cell r="A1186" t="str">
            <v>OPC-G11S-SPG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1</v>
          </cell>
          <cell r="H1186">
            <v>52.5</v>
          </cell>
          <cell r="I1186" t="str">
            <v/>
          </cell>
        </row>
        <row r="1187">
          <cell r="A1187" t="str">
            <v>OPC-G11S-SY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14</v>
          </cell>
          <cell r="H1187">
            <v>1811.3256000000001</v>
          </cell>
          <cell r="I1187" t="str">
            <v/>
          </cell>
        </row>
        <row r="1188">
          <cell r="A1188" t="str">
            <v>OPC-G9S-PID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12</v>
          </cell>
          <cell r="H1188">
            <v>1236.3036</v>
          </cell>
          <cell r="I1188" t="str">
            <v/>
          </cell>
        </row>
        <row r="1189">
          <cell r="A1189" t="str">
            <v>OPC-G9S-RS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1</v>
          </cell>
          <cell r="H1189">
            <v>36.654400000000003</v>
          </cell>
          <cell r="I1189" t="str">
            <v/>
          </cell>
        </row>
        <row r="1190">
          <cell r="A1190" t="str">
            <v>OPC-G9S-RSH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1</v>
          </cell>
          <cell r="H1190">
            <v>135.29570000000001</v>
          </cell>
          <cell r="I1190" t="str">
            <v/>
          </cell>
        </row>
        <row r="1191">
          <cell r="A1191" t="str">
            <v>OPC-LM1-ID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80</v>
          </cell>
          <cell r="H1191">
            <v>2352</v>
          </cell>
          <cell r="I1191" t="str">
            <v/>
          </cell>
        </row>
        <row r="1192">
          <cell r="A1192" t="str">
            <v>OPC-LM1-IL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755</v>
          </cell>
          <cell r="H1192">
            <v>26912.73</v>
          </cell>
          <cell r="I1192" t="str">
            <v/>
          </cell>
        </row>
        <row r="1193">
          <cell r="A1193" t="str">
            <v>OPC-LM1-PP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1</v>
          </cell>
          <cell r="H1193">
            <v>61.798499999999997</v>
          </cell>
          <cell r="I1193" t="str">
            <v/>
          </cell>
        </row>
        <row r="1194">
          <cell r="A1194" t="str">
            <v>OPC-LM1S-PS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3</v>
          </cell>
          <cell r="H1194">
            <v>165.27</v>
          </cell>
          <cell r="I1194" t="str">
            <v/>
          </cell>
        </row>
        <row r="1195">
          <cell r="A1195" t="str">
            <v>OPC-VG7-DIO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8</v>
          </cell>
          <cell r="H1195">
            <v>722.81600000000003</v>
          </cell>
          <cell r="I1195" t="str">
            <v/>
          </cell>
        </row>
        <row r="1196">
          <cell r="A1196" t="str">
            <v>OPC-VG7-FV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2</v>
          </cell>
          <cell r="H1196">
            <v>499.22</v>
          </cell>
          <cell r="I1196" t="str">
            <v/>
          </cell>
        </row>
        <row r="1197">
          <cell r="A1197" t="str">
            <v>OPC-VG7-SPG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6</v>
          </cell>
          <cell r="H1197">
            <v>1239.7998</v>
          </cell>
          <cell r="I1197" t="str">
            <v/>
          </cell>
        </row>
        <row r="1198">
          <cell r="A1198" t="str">
            <v>OPC-VG7-UPAC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1</v>
          </cell>
          <cell r="H1198">
            <v>336.06290000000001</v>
          </cell>
          <cell r="I1198" t="str">
            <v/>
          </cell>
        </row>
        <row r="1199">
          <cell r="A1199" t="str">
            <v>OPC2-M3-IF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2</v>
          </cell>
          <cell r="H1199">
            <v>143.96</v>
          </cell>
          <cell r="I1199" t="str">
            <v/>
          </cell>
        </row>
        <row r="1200">
          <cell r="A1200" t="str">
            <v>OPCIII-ES-RS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4</v>
          </cell>
          <cell r="H1200">
            <v>68.799599999999998</v>
          </cell>
          <cell r="I1200" t="str">
            <v/>
          </cell>
        </row>
        <row r="1201">
          <cell r="A1201" t="str">
            <v>PB-F1-15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4</v>
          </cell>
          <cell r="H1201">
            <v>40</v>
          </cell>
          <cell r="I1201" t="str">
            <v/>
          </cell>
        </row>
        <row r="1202">
          <cell r="A1202" t="str">
            <v>PCB FOR FRN3.7G11S-2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1</v>
          </cell>
          <cell r="H1202">
            <v>0</v>
          </cell>
          <cell r="I1202" t="str">
            <v/>
          </cell>
        </row>
        <row r="1203">
          <cell r="A1203" t="str">
            <v>PS11047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2</v>
          </cell>
          <cell r="H1203">
            <v>193.1</v>
          </cell>
          <cell r="I1203" t="str">
            <v/>
          </cell>
        </row>
        <row r="1204">
          <cell r="A1204" t="str">
            <v>PS12046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1</v>
          </cell>
          <cell r="H1204">
            <v>34.9</v>
          </cell>
          <cell r="I1204" t="str">
            <v/>
          </cell>
        </row>
        <row r="1205">
          <cell r="A1205" t="str">
            <v>PS12047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7</v>
          </cell>
          <cell r="H1205">
            <v>557.10620000000006</v>
          </cell>
          <cell r="I1205" t="str">
            <v/>
          </cell>
        </row>
        <row r="1206">
          <cell r="A1206" t="str">
            <v>PVC75-8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1</v>
          </cell>
          <cell r="H1206">
            <v>24.41</v>
          </cell>
          <cell r="I1206" t="str">
            <v/>
          </cell>
        </row>
        <row r="1207">
          <cell r="A1207" t="str">
            <v>PVC76-16-A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4</v>
          </cell>
          <cell r="H1207">
            <v>207.84</v>
          </cell>
          <cell r="I1207" t="str">
            <v/>
          </cell>
        </row>
        <row r="1208">
          <cell r="A1208" t="str">
            <v>R12.5A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36</v>
          </cell>
          <cell r="H1208">
            <v>543.92039999999997</v>
          </cell>
          <cell r="I1208" t="str">
            <v/>
          </cell>
        </row>
        <row r="1209">
          <cell r="A1209" t="str">
            <v>OPC-G9S-DIO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1</v>
          </cell>
          <cell r="H1209">
            <v>98.116900000000001</v>
          </cell>
          <cell r="I1209" t="str">
            <v/>
          </cell>
        </row>
        <row r="1210">
          <cell r="A1210" t="str">
            <v>OPC-G9S-MBP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1</v>
          </cell>
          <cell r="H1210">
            <v>230.0814</v>
          </cell>
          <cell r="I1210" t="str">
            <v/>
          </cell>
        </row>
        <row r="1211">
          <cell r="A1211" t="str">
            <v>OPC-G9S-PG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16</v>
          </cell>
          <cell r="H1211">
            <v>2364.3584000000001</v>
          </cell>
          <cell r="I1211" t="str">
            <v/>
          </cell>
        </row>
        <row r="1212">
          <cell r="A1212" t="str">
            <v>OPC-G9S-SY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1</v>
          </cell>
          <cell r="H1212">
            <v>154.8409</v>
          </cell>
          <cell r="I1212" t="str">
            <v/>
          </cell>
        </row>
        <row r="1213">
          <cell r="A1213" t="str">
            <v>OPC-G9S-SYRS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1</v>
          </cell>
          <cell r="H1213">
            <v>163.61340000000001</v>
          </cell>
          <cell r="I1213" t="str">
            <v/>
          </cell>
        </row>
        <row r="1214">
          <cell r="A1214" t="str">
            <v>OPC-IB-MAN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2</v>
          </cell>
          <cell r="H1214">
            <v>10.2258</v>
          </cell>
          <cell r="I1214" t="str">
            <v/>
          </cell>
        </row>
        <row r="1215">
          <cell r="A1215" t="str">
            <v>OPC-LM1-PR</v>
          </cell>
          <cell r="B1215">
            <v>34</v>
          </cell>
          <cell r="C1215">
            <v>0</v>
          </cell>
          <cell r="D1215">
            <v>0</v>
          </cell>
          <cell r="E1215">
            <v>34</v>
          </cell>
          <cell r="F1215">
            <v>0</v>
          </cell>
          <cell r="G1215">
            <v>171</v>
          </cell>
          <cell r="H1215">
            <v>11087.434800000001</v>
          </cell>
          <cell r="I1215" t="str">
            <v/>
          </cell>
        </row>
        <row r="1216">
          <cell r="A1216" t="str">
            <v>OPC-LM1-PS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102</v>
          </cell>
          <cell r="H1216">
            <v>5741.2638000000006</v>
          </cell>
          <cell r="I1216" t="str">
            <v/>
          </cell>
        </row>
        <row r="1217">
          <cell r="A1217" t="str">
            <v>OPC-LM1-PS1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740</v>
          </cell>
          <cell r="H1217">
            <v>48792.639999999999</v>
          </cell>
          <cell r="I1217" t="str">
            <v/>
          </cell>
        </row>
        <row r="1218">
          <cell r="A1218" t="str">
            <v>OPC-VG7-PDP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4</v>
          </cell>
          <cell r="H1218">
            <v>825.14279999999997</v>
          </cell>
          <cell r="I1218" t="str">
            <v/>
          </cell>
        </row>
        <row r="1219">
          <cell r="A1219" t="str">
            <v>OPC-VG7-PG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3</v>
          </cell>
          <cell r="H1219">
            <v>284.64239999999995</v>
          </cell>
          <cell r="I1219" t="str">
            <v/>
          </cell>
        </row>
        <row r="1220">
          <cell r="A1220" t="str">
            <v>OPC-VG7-PMPG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3</v>
          </cell>
          <cell r="H1220">
            <v>233.76</v>
          </cell>
          <cell r="I1220" t="str">
            <v/>
          </cell>
        </row>
        <row r="1221">
          <cell r="A1221" t="str">
            <v>OPC2-M3-PE2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1</v>
          </cell>
          <cell r="H1221">
            <v>178.14</v>
          </cell>
          <cell r="I1221" t="str">
            <v/>
          </cell>
        </row>
        <row r="1222">
          <cell r="A1222" t="str">
            <v>OPC2-MS5-PE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2</v>
          </cell>
          <cell r="H1222">
            <v>385.26</v>
          </cell>
          <cell r="I1222" t="str">
            <v/>
          </cell>
        </row>
        <row r="1223">
          <cell r="A1223" t="str">
            <v>OPC2-MS5-SY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1</v>
          </cell>
          <cell r="H1223">
            <v>231.73</v>
          </cell>
          <cell r="I1223" t="str">
            <v/>
          </cell>
        </row>
        <row r="1224">
          <cell r="A1224" t="str">
            <v>PD10016A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108</v>
          </cell>
          <cell r="H1224">
            <v>1532.088</v>
          </cell>
          <cell r="I1224" t="str">
            <v/>
          </cell>
        </row>
        <row r="1225">
          <cell r="A1225" t="str">
            <v>PD6016A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51</v>
          </cell>
          <cell r="H1225">
            <v>1011.8603999999999</v>
          </cell>
          <cell r="I1225" t="str">
            <v/>
          </cell>
        </row>
        <row r="1226">
          <cell r="A1226" t="str">
            <v>PDP-SIM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1</v>
          </cell>
          <cell r="H1226">
            <v>200</v>
          </cell>
          <cell r="I1226" t="str">
            <v/>
          </cell>
        </row>
        <row r="1227">
          <cell r="A1227" t="str">
            <v>PVC300A-16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7</v>
          </cell>
          <cell r="H1227">
            <v>439.7253</v>
          </cell>
          <cell r="I1227" t="str">
            <v/>
          </cell>
        </row>
        <row r="1228">
          <cell r="A1228" t="str">
            <v>PVC75-16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6</v>
          </cell>
          <cell r="H1228">
            <v>314.07479999999998</v>
          </cell>
          <cell r="I1228" t="str">
            <v/>
          </cell>
        </row>
        <row r="1229">
          <cell r="A1229" t="str">
            <v>PVC75-16 75A 1600V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2</v>
          </cell>
          <cell r="H1229">
            <v>105.3</v>
          </cell>
          <cell r="I1229" t="str">
            <v/>
          </cell>
        </row>
        <row r="1230">
          <cell r="A1230" t="str">
            <v>R200P-69-40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1</v>
          </cell>
          <cell r="H1230">
            <v>216.19</v>
          </cell>
          <cell r="I1230" t="str">
            <v/>
          </cell>
        </row>
        <row r="1231">
          <cell r="A1231" t="str">
            <v>R5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3</v>
          </cell>
          <cell r="H1231">
            <v>0.72</v>
          </cell>
          <cell r="I1231" t="str">
            <v/>
          </cell>
        </row>
        <row r="1232">
          <cell r="A1232" t="str">
            <v>RF7.5G11X2-4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11</v>
          </cell>
          <cell r="H1232">
            <v>758.59410000000003</v>
          </cell>
          <cell r="I1232" t="str">
            <v/>
          </cell>
        </row>
        <row r="1233">
          <cell r="A1233" t="str">
            <v>RF7.5X2-4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39</v>
          </cell>
          <cell r="H1233">
            <v>2689.5608999999999</v>
          </cell>
          <cell r="I1233" t="str">
            <v/>
          </cell>
        </row>
        <row r="1234">
          <cell r="A1234" t="str">
            <v>RFV3-2-XY1-2003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1</v>
          </cell>
          <cell r="H1234">
            <v>12.15</v>
          </cell>
          <cell r="I1234" t="str">
            <v/>
          </cell>
        </row>
        <row r="1235">
          <cell r="A1235" t="str">
            <v>RFV3-3-XY1-2003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1</v>
          </cell>
          <cell r="H1235">
            <v>12.15</v>
          </cell>
          <cell r="I1235" t="str">
            <v/>
          </cell>
        </row>
        <row r="1236">
          <cell r="A1236" t="str">
            <v>RHC7.5-4C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1</v>
          </cell>
          <cell r="H1236">
            <v>908</v>
          </cell>
          <cell r="I1236" t="str">
            <v/>
          </cell>
        </row>
        <row r="1237">
          <cell r="A1237" t="str">
            <v>RMA-C1-0.75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 t="str">
            <v/>
          </cell>
        </row>
        <row r="1238">
          <cell r="A1238" t="str">
            <v>RMA-C1-2.2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1</v>
          </cell>
          <cell r="H1238">
            <v>12.52</v>
          </cell>
          <cell r="I1238" t="str">
            <v/>
          </cell>
        </row>
        <row r="1239">
          <cell r="A1239" t="str">
            <v>RS3280-IDF MK2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6</v>
          </cell>
          <cell r="H1239">
            <v>2354.4996000000001</v>
          </cell>
          <cell r="I1239" t="str">
            <v/>
          </cell>
        </row>
        <row r="1240">
          <cell r="A1240" t="str">
            <v>SA411053-02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4</v>
          </cell>
          <cell r="H1240">
            <v>8.14</v>
          </cell>
          <cell r="I1240" t="str">
            <v/>
          </cell>
        </row>
        <row r="1241">
          <cell r="A1241" t="str">
            <v>SA411054-02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6</v>
          </cell>
          <cell r="H1241">
            <v>31.406999999999996</v>
          </cell>
          <cell r="I1241" t="str">
            <v/>
          </cell>
        </row>
        <row r="1242">
          <cell r="A1242" t="str">
            <v>SA51352600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1</v>
          </cell>
          <cell r="H1242">
            <v>13.666700000000001</v>
          </cell>
          <cell r="I1242" t="str">
            <v/>
          </cell>
        </row>
        <row r="1243">
          <cell r="A1243" t="str">
            <v>SA517143-04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2</v>
          </cell>
          <cell r="H1243">
            <v>45.1</v>
          </cell>
          <cell r="I1243" t="str">
            <v/>
          </cell>
        </row>
        <row r="1244">
          <cell r="A1244" t="str">
            <v>SA51714700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1</v>
          </cell>
          <cell r="H1244">
            <v>1.4826999999999999</v>
          </cell>
          <cell r="I1244" t="str">
            <v/>
          </cell>
        </row>
        <row r="1245">
          <cell r="A1245" t="str">
            <v>SA527974-32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10</v>
          </cell>
          <cell r="H1245">
            <v>1278.23</v>
          </cell>
          <cell r="I1245" t="str">
            <v/>
          </cell>
        </row>
        <row r="1246">
          <cell r="A1246" t="str">
            <v>SA527976-22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3</v>
          </cell>
          <cell r="H1246">
            <v>531.02790000000005</v>
          </cell>
          <cell r="I1246" t="str">
            <v/>
          </cell>
        </row>
        <row r="1247">
          <cell r="A1247" t="str">
            <v>SA527976-32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1</v>
          </cell>
          <cell r="H1247">
            <v>177.0093</v>
          </cell>
          <cell r="I1247" t="str">
            <v/>
          </cell>
        </row>
        <row r="1248">
          <cell r="A1248" t="str">
            <v>SA530379-05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18</v>
          </cell>
          <cell r="H1248">
            <v>0</v>
          </cell>
          <cell r="I1248" t="str">
            <v/>
          </cell>
        </row>
        <row r="1249">
          <cell r="A1249" t="str">
            <v>SA530379-08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1</v>
          </cell>
          <cell r="H1249">
            <v>0</v>
          </cell>
          <cell r="I1249" t="str">
            <v/>
          </cell>
        </row>
        <row r="1250">
          <cell r="A1250" t="str">
            <v>SA53114419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13</v>
          </cell>
          <cell r="H1250">
            <v>1507.48</v>
          </cell>
          <cell r="I1250" t="str">
            <v/>
          </cell>
        </row>
        <row r="1251">
          <cell r="A1251" t="str">
            <v>SAI 2000 VA SENOIDAL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1</v>
          </cell>
          <cell r="H1251">
            <v>268</v>
          </cell>
          <cell r="I1251" t="str">
            <v/>
          </cell>
        </row>
        <row r="1252">
          <cell r="A1252" t="str">
            <v>SC-7N/UL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2</v>
          </cell>
          <cell r="H1252">
            <v>415.67</v>
          </cell>
          <cell r="I1252" t="str">
            <v/>
          </cell>
        </row>
        <row r="1253">
          <cell r="A1253" t="str">
            <v>SC-8N/UL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2</v>
          </cell>
          <cell r="H1253">
            <v>449.54</v>
          </cell>
          <cell r="I1253" t="str">
            <v/>
          </cell>
        </row>
        <row r="1254">
          <cell r="A1254" t="str">
            <v>SCK78P122D205K-06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42</v>
          </cell>
          <cell r="H1254">
            <v>1251.8981999999999</v>
          </cell>
          <cell r="I1254" t="str">
            <v/>
          </cell>
        </row>
        <row r="1255">
          <cell r="A1255" t="str">
            <v>SI47-0384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30</v>
          </cell>
          <cell r="H1255">
            <v>41.414999999999999</v>
          </cell>
          <cell r="I1255" t="str">
            <v/>
          </cell>
        </row>
        <row r="1256">
          <cell r="A1256" t="str">
            <v>SI47-0386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30</v>
          </cell>
          <cell r="H1256">
            <v>41.414999999999999</v>
          </cell>
          <cell r="I1256" t="str">
            <v/>
          </cell>
        </row>
        <row r="1257">
          <cell r="A1257" t="str">
            <v>RGE*ENGLISH MANUAL FOR E11S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1</v>
          </cell>
          <cell r="H1257">
            <v>0.5</v>
          </cell>
          <cell r="I1257" t="str">
            <v/>
          </cell>
        </row>
        <row r="1258">
          <cell r="A1258" t="str">
            <v>RHC110-4C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1</v>
          </cell>
          <cell r="H1258">
            <v>2733</v>
          </cell>
          <cell r="I1258" t="str">
            <v/>
          </cell>
        </row>
        <row r="1259">
          <cell r="A1259" t="str">
            <v>RHC55-4C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1</v>
          </cell>
          <cell r="H1259">
            <v>1748</v>
          </cell>
          <cell r="I1259" t="str">
            <v/>
          </cell>
        </row>
        <row r="1260">
          <cell r="A1260" t="str">
            <v>RMA-C1-3.7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3</v>
          </cell>
          <cell r="H1260">
            <v>45.962400000000002</v>
          </cell>
          <cell r="I1260" t="str">
            <v/>
          </cell>
        </row>
        <row r="1261">
          <cell r="A1261" t="str">
            <v>RS3100-IDF MK2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1</v>
          </cell>
          <cell r="H1261">
            <v>128.84559999999999</v>
          </cell>
          <cell r="I1261" t="str">
            <v/>
          </cell>
        </row>
        <row r="1262">
          <cell r="A1262" t="str">
            <v>RS3120-IDF MK2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4</v>
          </cell>
          <cell r="H1262">
            <v>486.75</v>
          </cell>
          <cell r="I1262" t="str">
            <v/>
          </cell>
        </row>
        <row r="1263">
          <cell r="A1263" t="str">
            <v>SA41119002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2</v>
          </cell>
          <cell r="H1263">
            <v>0</v>
          </cell>
          <cell r="I1263" t="str">
            <v/>
          </cell>
        </row>
        <row r="1264">
          <cell r="A1264" t="str">
            <v>SA413457-01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8</v>
          </cell>
          <cell r="H1264">
            <v>6.4</v>
          </cell>
          <cell r="I1264" t="str">
            <v/>
          </cell>
        </row>
        <row r="1265">
          <cell r="A1265" t="str">
            <v>SA414567-02 (ROHS)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3</v>
          </cell>
          <cell r="H1265">
            <v>13.53</v>
          </cell>
          <cell r="I1265" t="str">
            <v/>
          </cell>
        </row>
        <row r="1266">
          <cell r="A1266" t="str">
            <v>SA52116903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1</v>
          </cell>
          <cell r="H1266">
            <v>88.2</v>
          </cell>
          <cell r="I1266" t="str">
            <v/>
          </cell>
        </row>
        <row r="1267">
          <cell r="A1267" t="str">
            <v>SA527973-62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9</v>
          </cell>
          <cell r="H1267">
            <v>919.86570000000006</v>
          </cell>
          <cell r="I1267" t="str">
            <v/>
          </cell>
        </row>
        <row r="1268">
          <cell r="A1268" t="str">
            <v>SA527973-72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11</v>
          </cell>
          <cell r="H1268">
            <v>1113.0834</v>
          </cell>
          <cell r="I1268" t="str">
            <v/>
          </cell>
        </row>
        <row r="1269">
          <cell r="A1269" t="str">
            <v>SA528815-21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1</v>
          </cell>
          <cell r="H1269">
            <v>0</v>
          </cell>
          <cell r="I1269" t="str">
            <v/>
          </cell>
        </row>
        <row r="1270">
          <cell r="A1270" t="str">
            <v>SA528817-21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1</v>
          </cell>
          <cell r="H1270">
            <v>0</v>
          </cell>
          <cell r="I1270" t="str">
            <v/>
          </cell>
        </row>
        <row r="1271">
          <cell r="A1271" t="str">
            <v>SA529495-17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8</v>
          </cell>
          <cell r="H1271">
            <v>10.4</v>
          </cell>
          <cell r="I1271" t="str">
            <v/>
          </cell>
        </row>
        <row r="1272">
          <cell r="A1272" t="str">
            <v>SA53855501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5</v>
          </cell>
          <cell r="H1272">
            <v>9.3000000000000007</v>
          </cell>
          <cell r="I1272" t="str">
            <v/>
          </cell>
        </row>
        <row r="1273">
          <cell r="A1273" t="str">
            <v>SA53855502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5</v>
          </cell>
          <cell r="H1273">
            <v>10.3</v>
          </cell>
          <cell r="I1273" t="str">
            <v/>
          </cell>
        </row>
        <row r="1274">
          <cell r="A1274" t="str">
            <v>SA53855503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5</v>
          </cell>
          <cell r="H1274">
            <v>10.3</v>
          </cell>
          <cell r="I1274" t="str">
            <v/>
          </cell>
        </row>
        <row r="1275">
          <cell r="A1275" t="str">
            <v>SC-N7 AC200V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2</v>
          </cell>
          <cell r="H1275">
            <v>415.67</v>
          </cell>
          <cell r="I1275" t="str">
            <v/>
          </cell>
        </row>
        <row r="1276">
          <cell r="A1276" t="str">
            <v>SC-N8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5</v>
          </cell>
          <cell r="H1276">
            <v>966.95699999999999</v>
          </cell>
          <cell r="I1276" t="str">
            <v/>
          </cell>
        </row>
        <row r="1277">
          <cell r="A1277" t="str">
            <v>SC-N8/UL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2</v>
          </cell>
          <cell r="H1277">
            <v>487.56</v>
          </cell>
          <cell r="I1277" t="str">
            <v/>
          </cell>
        </row>
        <row r="1278">
          <cell r="A1278" t="str">
            <v>SI47-0387A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30</v>
          </cell>
          <cell r="H1278">
            <v>41.414999999999999</v>
          </cell>
          <cell r="I1278" t="str">
            <v/>
          </cell>
        </row>
        <row r="1279">
          <cell r="A1279" t="str">
            <v>T16A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8</v>
          </cell>
          <cell r="H1279">
            <v>100.4</v>
          </cell>
          <cell r="I1279" t="str">
            <v/>
          </cell>
        </row>
        <row r="1280">
          <cell r="A1280" t="str">
            <v>TG-21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5</v>
          </cell>
          <cell r="H1280">
            <v>1590.6989999999998</v>
          </cell>
          <cell r="I1280" t="str">
            <v/>
          </cell>
        </row>
        <row r="1281">
          <cell r="A1281" t="str">
            <v>THB1-UHS4556M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12</v>
          </cell>
          <cell r="H1281">
            <v>891.16920000000005</v>
          </cell>
          <cell r="I1281" t="str">
            <v/>
          </cell>
        </row>
        <row r="1282">
          <cell r="A1282" t="str">
            <v>TK80W 120 OHM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6</v>
          </cell>
          <cell r="H1282">
            <v>53.1</v>
          </cell>
          <cell r="I1282" t="str">
            <v/>
          </cell>
        </row>
        <row r="1283">
          <cell r="A1283" t="str">
            <v>TP-E1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205</v>
          </cell>
          <cell r="H1283">
            <v>2606.0625</v>
          </cell>
          <cell r="I1283" t="str">
            <v/>
          </cell>
        </row>
        <row r="1284">
          <cell r="A1284" t="str">
            <v>TP-G1-ELS</v>
          </cell>
          <cell r="B1284">
            <v>4</v>
          </cell>
          <cell r="C1284">
            <v>0</v>
          </cell>
          <cell r="D1284">
            <v>0</v>
          </cell>
          <cell r="E1284">
            <v>4</v>
          </cell>
          <cell r="F1284">
            <v>0</v>
          </cell>
          <cell r="G1284">
            <v>-937</v>
          </cell>
          <cell r="H1284">
            <v>0</v>
          </cell>
          <cell r="I1284" t="str">
            <v/>
          </cell>
        </row>
        <row r="1285">
          <cell r="A1285" t="str">
            <v>TP-G1-J1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140</v>
          </cell>
          <cell r="H1285">
            <v>4200</v>
          </cell>
          <cell r="I1285" t="str">
            <v/>
          </cell>
        </row>
        <row r="1286">
          <cell r="A1286" t="str">
            <v>TP-G1-W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10</v>
          </cell>
          <cell r="H1286">
            <v>646.6</v>
          </cell>
          <cell r="I1286" t="str">
            <v/>
          </cell>
        </row>
        <row r="1287">
          <cell r="A1287" t="str">
            <v>TRM-45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10</v>
          </cell>
          <cell r="H1287">
            <v>209.75</v>
          </cell>
          <cell r="I1287" t="str">
            <v/>
          </cell>
        </row>
        <row r="1288">
          <cell r="A1288" t="str">
            <v>TUBO PASTA SILICONA 50GR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2</v>
          </cell>
          <cell r="H1288">
            <v>42.66</v>
          </cell>
          <cell r="I1288" t="str">
            <v/>
          </cell>
        </row>
        <row r="1289">
          <cell r="A1289" t="str">
            <v>UT276D-TP(B98)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18</v>
          </cell>
          <cell r="H1289">
            <v>659.9502</v>
          </cell>
          <cell r="I1289" t="str">
            <v/>
          </cell>
        </row>
        <row r="1290">
          <cell r="A1290" t="str">
            <v>VKP073A-SE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10</v>
          </cell>
          <cell r="H1290">
            <v>0</v>
          </cell>
          <cell r="I1290" t="str">
            <v/>
          </cell>
        </row>
        <row r="1291">
          <cell r="A1291" t="str">
            <v>WSC-D36P03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13</v>
          </cell>
          <cell r="H1291">
            <v>313.56</v>
          </cell>
          <cell r="I1291" t="str">
            <v/>
          </cell>
        </row>
        <row r="1292">
          <cell r="A1292" t="str">
            <v>WSC-M02P05-E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2</v>
          </cell>
          <cell r="H1292">
            <v>0</v>
          </cell>
          <cell r="I1292" t="str">
            <v/>
          </cell>
        </row>
        <row r="1293">
          <cell r="A1293" t="str">
            <v>WSK-M09P-CC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5</v>
          </cell>
          <cell r="H1293">
            <v>209.8</v>
          </cell>
          <cell r="I1293" t="str">
            <v/>
          </cell>
        </row>
        <row r="1294">
          <cell r="A1294" t="str">
            <v>WSK-S05P-E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13</v>
          </cell>
          <cell r="H1294">
            <v>52.838499999999996</v>
          </cell>
          <cell r="I1294" t="str">
            <v/>
          </cell>
        </row>
        <row r="1295">
          <cell r="A1295" t="str">
            <v>FRN0.75G11S-4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2</v>
          </cell>
          <cell r="H1295">
            <v>475.76179999999999</v>
          </cell>
          <cell r="I1295" t="str">
            <v/>
          </cell>
        </row>
        <row r="1296">
          <cell r="A1296" t="str">
            <v>TP-E11SA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4</v>
          </cell>
          <cell r="H1296">
            <v>45.88</v>
          </cell>
          <cell r="I1296" t="str">
            <v/>
          </cell>
        </row>
        <row r="1297">
          <cell r="A1297" t="str">
            <v>TP-G1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3</v>
          </cell>
          <cell r="H1297">
            <v>116.07839999999999</v>
          </cell>
          <cell r="I1297" t="str">
            <v/>
          </cell>
        </row>
        <row r="1298">
          <cell r="A1298" t="str">
            <v>TP-G1-CLS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30</v>
          </cell>
          <cell r="H1298">
            <v>1214.991</v>
          </cell>
          <cell r="I1298" t="str">
            <v/>
          </cell>
        </row>
        <row r="1299">
          <cell r="A1299" t="str">
            <v>TP-G11-H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5</v>
          </cell>
          <cell r="H1299">
            <v>305.38150000000002</v>
          </cell>
          <cell r="I1299" t="str">
            <v/>
          </cell>
        </row>
        <row r="1300">
          <cell r="A1300" t="str">
            <v>TP-G11S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127</v>
          </cell>
          <cell r="H1300">
            <v>5126.9773000000005</v>
          </cell>
          <cell r="I1300" t="str">
            <v/>
          </cell>
        </row>
        <row r="1301">
          <cell r="A1301" t="str">
            <v>TP-G11S-HF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6</v>
          </cell>
          <cell r="H1301">
            <v>211.7826</v>
          </cell>
          <cell r="I1301" t="str">
            <v/>
          </cell>
        </row>
        <row r="1302">
          <cell r="A1302" t="str">
            <v>UT626DG-TP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21</v>
          </cell>
          <cell r="H1302">
            <v>1229.8461</v>
          </cell>
          <cell r="I1302" t="str">
            <v/>
          </cell>
        </row>
        <row r="1303">
          <cell r="A1303" t="str">
            <v>VCR2520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1</v>
          </cell>
          <cell r="H1303">
            <v>10.53</v>
          </cell>
          <cell r="I1303" t="str">
            <v/>
          </cell>
        </row>
        <row r="1304">
          <cell r="A1304" t="str">
            <v>VFC083K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1</v>
          </cell>
          <cell r="H1304">
            <v>0</v>
          </cell>
          <cell r="I1304" t="str">
            <v/>
          </cell>
        </row>
        <row r="1305">
          <cell r="A1305" t="str">
            <v>WSC-M04P02-E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1</v>
          </cell>
          <cell r="H1305">
            <v>0</v>
          </cell>
          <cell r="I1305" t="str">
            <v/>
          </cell>
        </row>
        <row r="1306">
          <cell r="A1306" t="str">
            <v>WSC-P06P02-E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1</v>
          </cell>
          <cell r="H1306">
            <v>0</v>
          </cell>
          <cell r="I1306" t="str">
            <v/>
          </cell>
        </row>
        <row r="1307">
          <cell r="A1307" t="str">
            <v>WSK-M03P-E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8</v>
          </cell>
          <cell r="H1307">
            <v>0</v>
          </cell>
          <cell r="I1307" t="str">
            <v/>
          </cell>
        </row>
        <row r="1308">
          <cell r="A1308" t="str">
            <v>FRN0.4G11S-2JE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3</v>
          </cell>
          <cell r="H1308">
            <v>530.19000000000005</v>
          </cell>
          <cell r="I1308" t="str">
            <v/>
          </cell>
        </row>
        <row r="1309">
          <cell r="A1309" t="str">
            <v>FRN11G11S-4UDP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2</v>
          </cell>
          <cell r="H1309">
            <v>1300</v>
          </cell>
          <cell r="I1309" t="str">
            <v/>
          </cell>
        </row>
        <row r="1310">
          <cell r="A1310" t="str">
            <v>FRN11G11UD-4S1</v>
          </cell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1</v>
          </cell>
          <cell r="H1310">
            <v>692.68</v>
          </cell>
          <cell r="I1310" t="str">
            <v/>
          </cell>
        </row>
        <row r="1311">
          <cell r="A1311" t="str">
            <v>FRN2.2G11S-2HF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1</v>
          </cell>
          <cell r="H1311">
            <v>255.13550000000001</v>
          </cell>
          <cell r="I1311" t="str">
            <v/>
          </cell>
        </row>
        <row r="1312">
          <cell r="A1312" t="str">
            <v>FRN3.7G11S-4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2</v>
          </cell>
          <cell r="H1312">
            <v>245.3466</v>
          </cell>
          <cell r="I1312" t="str">
            <v/>
          </cell>
        </row>
        <row r="1313">
          <cell r="A1313" t="str">
            <v>FRN3.7G11S-4Z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3</v>
          </cell>
          <cell r="H1313">
            <v>0</v>
          </cell>
          <cell r="I1313" t="str">
            <v/>
          </cell>
        </row>
        <row r="1314">
          <cell r="A1314" t="str">
            <v>FRN3.7G1S-4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1</v>
          </cell>
          <cell r="H1314">
            <v>131.88</v>
          </cell>
          <cell r="I1314" t="str">
            <v/>
          </cell>
        </row>
        <row r="1315">
          <cell r="A1315" t="str">
            <v>FRN18.5G11S-4LE1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2</v>
          </cell>
          <cell r="H1315">
            <v>1506.06</v>
          </cell>
          <cell r="I1315" t="str">
            <v/>
          </cell>
        </row>
        <row r="1316">
          <cell r="A1316" t="str">
            <v>FRN22G11S-2LE1</v>
          </cell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2</v>
          </cell>
          <cell r="H1316">
            <v>2246.08</v>
          </cell>
          <cell r="I1316" t="str">
            <v/>
          </cell>
        </row>
        <row r="1317">
          <cell r="A1317" t="str">
            <v>FRN3.7G11S-2LE1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7</v>
          </cell>
          <cell r="H1317">
            <v>1787.0041000000001</v>
          </cell>
          <cell r="I1317" t="str">
            <v/>
          </cell>
        </row>
        <row r="1318">
          <cell r="A1318" t="str">
            <v>FRN3.7G11S-4LE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3</v>
          </cell>
          <cell r="H1318">
            <v>888.46530000000007</v>
          </cell>
          <cell r="I1318" t="str">
            <v/>
          </cell>
        </row>
        <row r="1319">
          <cell r="A1319" t="str">
            <v>FRN3.7G11S-4LE1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13</v>
          </cell>
          <cell r="H1319">
            <v>3594.8679000000002</v>
          </cell>
          <cell r="I1319" t="str">
            <v/>
          </cell>
        </row>
        <row r="1320">
          <cell r="A1320" t="str">
            <v>FRN5.5G11S-4LE1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1</v>
          </cell>
          <cell r="H1320">
            <v>291.43970000000002</v>
          </cell>
          <cell r="I1320" t="str">
            <v/>
          </cell>
        </row>
        <row r="1321">
          <cell r="A1321" t="str">
            <v>FRN7.5G11S-2LE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1</v>
          </cell>
          <cell r="H1321">
            <v>421.8784</v>
          </cell>
          <cell r="I1321" t="str">
            <v/>
          </cell>
        </row>
        <row r="1322">
          <cell r="A1322" t="str">
            <v>FRN7.5G11S-4</v>
          </cell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3</v>
          </cell>
          <cell r="H1322">
            <v>1100.1573000000001</v>
          </cell>
          <cell r="I1322" t="str">
            <v/>
          </cell>
        </row>
        <row r="1323">
          <cell r="A1323" t="str">
            <v>FRN7.5G11S-4HF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1</v>
          </cell>
          <cell r="H1323">
            <v>479.61</v>
          </cell>
          <cell r="I1323" t="str">
            <v/>
          </cell>
        </row>
        <row r="1324">
          <cell r="A1324" t="str">
            <v>FRN7.5G11S-4LE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2</v>
          </cell>
          <cell r="H1324">
            <v>903.09</v>
          </cell>
          <cell r="I1324" t="str">
            <v/>
          </cell>
        </row>
        <row r="1325">
          <cell r="A1325" t="str">
            <v>FRN7.5G11S-4TD1</v>
          </cell>
          <cell r="B1325">
            <v>0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3</v>
          </cell>
          <cell r="H1325">
            <v>1034.58</v>
          </cell>
          <cell r="I1325" t="str">
            <v/>
          </cell>
        </row>
        <row r="1326">
          <cell r="A1326" t="str">
            <v>FRN7.5G11UD-4Z</v>
          </cell>
          <cell r="B1326">
            <v>0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1</v>
          </cell>
          <cell r="H1326">
            <v>250.53309999999999</v>
          </cell>
          <cell r="I1326" t="str">
            <v/>
          </cell>
        </row>
        <row r="1327">
          <cell r="A1327" t="str">
            <v>FRN7.5G11W-4EN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1</v>
          </cell>
          <cell r="H1327">
            <v>622.17999999999995</v>
          </cell>
          <cell r="I1327" t="str">
            <v/>
          </cell>
        </row>
        <row r="1328">
          <cell r="A1328" t="str">
            <v>FRN1.5G9S-4EN</v>
          </cell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1</v>
          </cell>
          <cell r="H1328">
            <v>230.6688</v>
          </cell>
          <cell r="I1328" t="str">
            <v/>
          </cell>
        </row>
        <row r="1329">
          <cell r="A1329" t="str">
            <v>FRN5.5G9S-4EN</v>
          </cell>
          <cell r="B1329">
            <v>0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1</v>
          </cell>
          <cell r="H1329">
            <v>478.21940000000001</v>
          </cell>
          <cell r="I1329" t="str">
            <v/>
          </cell>
        </row>
        <row r="1330">
          <cell r="A1330" t="str">
            <v>FRN7.5G9S-4EN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1</v>
          </cell>
          <cell r="H1330">
            <v>360.69029999999998</v>
          </cell>
          <cell r="I1330" t="str">
            <v/>
          </cell>
        </row>
        <row r="1331">
          <cell r="A1331" t="str">
            <v>017509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1</v>
          </cell>
          <cell r="H1331">
            <v>80</v>
          </cell>
          <cell r="I1331" t="str">
            <v/>
          </cell>
        </row>
        <row r="1332">
          <cell r="A1332" t="str">
            <v>OPC-G11S-PDP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34</v>
          </cell>
          <cell r="H1332">
            <v>6018</v>
          </cell>
          <cell r="I1332" t="str">
            <v/>
          </cell>
        </row>
        <row r="1333">
          <cell r="A1333" t="str">
            <v>FRN11LM1S-4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2</v>
          </cell>
          <cell r="H1333">
            <v>976.35659999999996</v>
          </cell>
          <cell r="I1333" t="str">
            <v/>
          </cell>
        </row>
        <row r="1334">
          <cell r="A1334" t="str">
            <v>FRN15LM1S-4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1</v>
          </cell>
          <cell r="H1334">
            <v>690.3</v>
          </cell>
          <cell r="I1334" t="str">
            <v/>
          </cell>
        </row>
        <row r="1335">
          <cell r="A1335" t="str">
            <v>FRN18.5LM1S-4C</v>
          </cell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2</v>
          </cell>
          <cell r="H1335">
            <v>1489.8779999999999</v>
          </cell>
          <cell r="I1335" t="str">
            <v/>
          </cell>
        </row>
        <row r="1336">
          <cell r="A1336" t="str">
            <v>FRN22LM1S-4C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2</v>
          </cell>
          <cell r="H1336">
            <v>1604.7428</v>
          </cell>
          <cell r="I1336" t="str">
            <v/>
          </cell>
        </row>
        <row r="1337">
          <cell r="A1337" t="str">
            <v>FRN7.5G11S-4SL2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 t="str">
            <v/>
          </cell>
        </row>
        <row r="1338">
          <cell r="A1338" t="str">
            <v>FRN0.4G9S-4EN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2</v>
          </cell>
          <cell r="H1338">
            <v>305.03500000000003</v>
          </cell>
          <cell r="I1338" t="str">
            <v/>
          </cell>
        </row>
        <row r="1339">
          <cell r="A1339" t="str">
            <v>018410</v>
          </cell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1</v>
          </cell>
          <cell r="H1339">
            <v>560</v>
          </cell>
          <cell r="I1339" t="str">
            <v/>
          </cell>
        </row>
        <row r="1340">
          <cell r="A1340" t="str">
            <v>OPC-G11S-COP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15</v>
          </cell>
          <cell r="H1340">
            <v>3267.7305000000001</v>
          </cell>
          <cell r="I1340" t="str">
            <v/>
          </cell>
        </row>
        <row r="1341">
          <cell r="A1341" t="str">
            <v>OPC-G11S-DEV</v>
          </cell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59</v>
          </cell>
          <cell r="H1341">
            <v>9215.0978999999988</v>
          </cell>
          <cell r="I1341" t="str">
            <v/>
          </cell>
        </row>
        <row r="1342">
          <cell r="A1342" t="str">
            <v>OPC-G11S-IBS</v>
          </cell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4</v>
          </cell>
          <cell r="H1342">
            <v>1071.0704000000001</v>
          </cell>
          <cell r="I1342" t="str">
            <v/>
          </cell>
        </row>
        <row r="1343">
          <cell r="A1343" t="str">
            <v>FRN11LM1S-4C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1</v>
          </cell>
          <cell r="H1343">
            <v>526.08690000000001</v>
          </cell>
          <cell r="I1343" t="str">
            <v/>
          </cell>
        </row>
        <row r="1344">
          <cell r="A1344" t="str">
            <v>FRN15LM1S-4C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2</v>
          </cell>
          <cell r="H1344">
            <v>1320.4051999999999</v>
          </cell>
          <cell r="I1344" t="str">
            <v/>
          </cell>
        </row>
        <row r="1345">
          <cell r="A1345" t="str">
            <v>FRN5.5LM1S-4C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5</v>
          </cell>
          <cell r="H1345">
            <v>1640.8564999999999</v>
          </cell>
          <cell r="I1345" t="str">
            <v/>
          </cell>
        </row>
        <row r="1346">
          <cell r="A1346" t="str">
            <v>FRN0.4C1S-7E COLD-PLATE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2</v>
          </cell>
          <cell r="H1346">
            <v>0</v>
          </cell>
          <cell r="I1346" t="str">
            <v/>
          </cell>
        </row>
        <row r="1347">
          <cell r="A1347" t="str">
            <v>FRN0.75C1S-4J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1</v>
          </cell>
          <cell r="H1347">
            <v>0</v>
          </cell>
          <cell r="I1347" t="str">
            <v/>
          </cell>
        </row>
        <row r="1348">
          <cell r="A1348" t="str">
            <v>FRN0.75C1S-7WM</v>
          </cell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109</v>
          </cell>
          <cell r="H1348">
            <v>9064.44</v>
          </cell>
          <cell r="I1348" t="str">
            <v/>
          </cell>
        </row>
        <row r="1349">
          <cell r="A1349" t="str">
            <v>FRN1.5C1S-7J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1</v>
          </cell>
          <cell r="H1349">
            <v>0</v>
          </cell>
          <cell r="I1349" t="str">
            <v/>
          </cell>
        </row>
        <row r="1350">
          <cell r="A1350" t="str">
            <v>FRN1.5C1S-7WM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50</v>
          </cell>
          <cell r="H1350">
            <v>5117</v>
          </cell>
          <cell r="I1350" t="str">
            <v/>
          </cell>
        </row>
        <row r="1351">
          <cell r="A1351" t="str">
            <v>FRN2.2C1S-4J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1</v>
          </cell>
          <cell r="H1351">
            <v>0</v>
          </cell>
          <cell r="I1351" t="str">
            <v/>
          </cell>
        </row>
        <row r="1352">
          <cell r="A1352" t="str">
            <v>FRN7.5LM1S-4EZ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2</v>
          </cell>
          <cell r="H1352">
            <v>814.8</v>
          </cell>
          <cell r="I1352" t="str">
            <v/>
          </cell>
        </row>
        <row r="1353">
          <cell r="A1353" t="str">
            <v>OPC-G1-COP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49</v>
          </cell>
          <cell r="H1353">
            <v>2056.0792000000001</v>
          </cell>
          <cell r="I1353" t="str">
            <v/>
          </cell>
        </row>
        <row r="1354">
          <cell r="A1354" t="str">
            <v>FRN0.4C1S-7J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1</v>
          </cell>
          <cell r="H1354">
            <v>0</v>
          </cell>
          <cell r="I1354" t="str">
            <v/>
          </cell>
        </row>
        <row r="1355">
          <cell r="A1355" t="str">
            <v>FRN0.75C1S-7E-Z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2</v>
          </cell>
          <cell r="H1355">
            <v>80</v>
          </cell>
          <cell r="I1355" t="str">
            <v/>
          </cell>
        </row>
        <row r="1356">
          <cell r="A1356" t="str">
            <v>FRN0.75C1S-7J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1</v>
          </cell>
          <cell r="H1356">
            <v>0</v>
          </cell>
          <cell r="I1356" t="str">
            <v/>
          </cell>
        </row>
        <row r="1357">
          <cell r="A1357" t="str">
            <v>FRN1.5C1S-4J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1</v>
          </cell>
          <cell r="H1357">
            <v>0</v>
          </cell>
          <cell r="I1357" t="str">
            <v/>
          </cell>
        </row>
        <row r="1358">
          <cell r="A1358" t="str">
            <v>FRN3.7C1S-4J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1</v>
          </cell>
          <cell r="H1358">
            <v>0</v>
          </cell>
          <cell r="I1358" t="str">
            <v/>
          </cell>
        </row>
        <row r="1359">
          <cell r="A1359" t="str">
            <v>FRN0.1E1S-7J</v>
          </cell>
          <cell r="B1359">
            <v>0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6</v>
          </cell>
          <cell r="H1359">
            <v>0</v>
          </cell>
          <cell r="I1359" t="str">
            <v/>
          </cell>
        </row>
        <row r="1360">
          <cell r="A1360" t="str">
            <v>FRN0.4E1S-7J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3</v>
          </cell>
          <cell r="H1360">
            <v>277.2</v>
          </cell>
          <cell r="I1360" t="str">
            <v/>
          </cell>
        </row>
        <row r="1361">
          <cell r="A1361" t="str">
            <v>FRN0.75E1S-4Z (ROM E1S10416)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1</v>
          </cell>
          <cell r="H1361">
            <v>126.81</v>
          </cell>
          <cell r="I1361" t="str">
            <v/>
          </cell>
        </row>
        <row r="1362">
          <cell r="A1362" t="str">
            <v>FRN0.75E1S-7J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1</v>
          </cell>
          <cell r="H1362">
            <v>98.5</v>
          </cell>
          <cell r="I1362" t="str">
            <v/>
          </cell>
        </row>
        <row r="1363">
          <cell r="A1363" t="str">
            <v>FRN1.5E1E-4PD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80</v>
          </cell>
          <cell r="H1363">
            <v>14223.2</v>
          </cell>
          <cell r="I1363" t="str">
            <v/>
          </cell>
        </row>
        <row r="1364">
          <cell r="A1364" t="str">
            <v>FRN4.0E1E-2LM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 t="str">
            <v/>
          </cell>
        </row>
        <row r="1365">
          <cell r="A1365" t="str">
            <v>FRN0.75E1S-7PM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 t="str">
            <v/>
          </cell>
        </row>
        <row r="1366">
          <cell r="A1366" t="str">
            <v>FRN0.75E1S-7Z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1</v>
          </cell>
          <cell r="H1366">
            <v>95.76</v>
          </cell>
          <cell r="I1366" t="str">
            <v/>
          </cell>
        </row>
        <row r="1367">
          <cell r="A1367" t="str">
            <v>FRN1.5E1S-4J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 t="str">
            <v/>
          </cell>
        </row>
        <row r="1368">
          <cell r="A1368" t="str">
            <v>FRN1.5E1S-4Z (ROM E1S10416)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1</v>
          </cell>
          <cell r="H1368">
            <v>151.38</v>
          </cell>
          <cell r="I1368" t="str">
            <v/>
          </cell>
        </row>
        <row r="1369">
          <cell r="A1369" t="str">
            <v>FRN11E1S-4C</v>
          </cell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15</v>
          </cell>
          <cell r="H1369">
            <v>6913.3094999999994</v>
          </cell>
          <cell r="I1369" t="str">
            <v/>
          </cell>
        </row>
        <row r="1370">
          <cell r="A1370" t="str">
            <v>FRN15E1S-4J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1</v>
          </cell>
          <cell r="H1370">
            <v>0</v>
          </cell>
          <cell r="I1370" t="str">
            <v/>
          </cell>
        </row>
        <row r="1371">
          <cell r="A1371" t="str">
            <v>FRN2.2E1S-4HL</v>
          </cell>
          <cell r="B1371">
            <v>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2</v>
          </cell>
          <cell r="H1371">
            <v>446</v>
          </cell>
          <cell r="I1371" t="str">
            <v/>
          </cell>
        </row>
        <row r="1372">
          <cell r="A1372" t="str">
            <v>FRN2.2E1S-4Z</v>
          </cell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1</v>
          </cell>
          <cell r="H1372">
            <v>202.9</v>
          </cell>
          <cell r="I1372" t="str">
            <v/>
          </cell>
        </row>
        <row r="1373">
          <cell r="A1373" t="str">
            <v>FRN4.0E1S-4E-Z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1</v>
          </cell>
          <cell r="H1373">
            <v>254.1</v>
          </cell>
          <cell r="I1373" t="str">
            <v/>
          </cell>
        </row>
        <row r="1374">
          <cell r="A1374" t="str">
            <v>FRN4.0E1S-4HL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2</v>
          </cell>
          <cell r="H1374">
            <v>550</v>
          </cell>
          <cell r="I1374" t="str">
            <v/>
          </cell>
        </row>
        <row r="1375">
          <cell r="A1375" t="str">
            <v>FRN4.0E1S-4Z (ROM E1S10416)</v>
          </cell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1</v>
          </cell>
          <cell r="H1375">
            <v>228.6</v>
          </cell>
          <cell r="I1375" t="str">
            <v/>
          </cell>
        </row>
        <row r="1376">
          <cell r="A1376" t="str">
            <v>FRN7.5E1S-4HL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2</v>
          </cell>
          <cell r="H1376">
            <v>700</v>
          </cell>
          <cell r="I1376" t="str">
            <v/>
          </cell>
        </row>
        <row r="1377">
          <cell r="A1377" t="str">
            <v>FRN7.5E1S-4HLE</v>
          </cell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3</v>
          </cell>
          <cell r="H1377">
            <v>1050</v>
          </cell>
          <cell r="I1377" t="str">
            <v/>
          </cell>
        </row>
        <row r="1378">
          <cell r="A1378" t="str">
            <v>FRN7.5E1S-4J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2</v>
          </cell>
          <cell r="H1378">
            <v>663</v>
          </cell>
          <cell r="I1378" t="str">
            <v/>
          </cell>
        </row>
        <row r="1379">
          <cell r="A1379" t="str">
            <v>BRLE-15/4500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18</v>
          </cell>
          <cell r="H1379">
            <v>1254.5999999999999</v>
          </cell>
          <cell r="I1379" t="str">
            <v/>
          </cell>
        </row>
        <row r="1380">
          <cell r="A1380" t="str">
            <v>BRLE-150/3600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2</v>
          </cell>
          <cell r="H1380">
            <v>139.4</v>
          </cell>
          <cell r="I1380" t="str">
            <v/>
          </cell>
        </row>
        <row r="1381">
          <cell r="A1381" t="str">
            <v>BRLE-27/1800</v>
          </cell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12</v>
          </cell>
          <cell r="H1381">
            <v>578.88</v>
          </cell>
          <cell r="I1381" t="str">
            <v/>
          </cell>
        </row>
        <row r="1382">
          <cell r="A1382" t="str">
            <v>BRLE-40/3000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19</v>
          </cell>
          <cell r="H1382">
            <v>1350.71</v>
          </cell>
          <cell r="I1382" t="str">
            <v/>
          </cell>
        </row>
        <row r="1383">
          <cell r="A1383" t="str">
            <v>BRLE-60/1000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6</v>
          </cell>
          <cell r="H1383">
            <v>192.9</v>
          </cell>
          <cell r="I1383" t="str">
            <v/>
          </cell>
        </row>
        <row r="1384">
          <cell r="A1384" t="str">
            <v>BRLE-80/600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38</v>
          </cell>
          <cell r="H1384">
            <v>1034.74</v>
          </cell>
          <cell r="I1384" t="str">
            <v/>
          </cell>
        </row>
        <row r="1385">
          <cell r="A1385" t="str">
            <v>CNW811/36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1</v>
          </cell>
          <cell r="H1385">
            <v>55.91</v>
          </cell>
          <cell r="I1385" t="str">
            <v/>
          </cell>
        </row>
        <row r="1386">
          <cell r="A1386" t="str">
            <v>CNW957.21/110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1</v>
          </cell>
          <cell r="H1386">
            <v>1191.8399999999999</v>
          </cell>
          <cell r="I1386" t="str">
            <v/>
          </cell>
        </row>
        <row r="1387">
          <cell r="A1387" t="str">
            <v>CNW957.21/209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1</v>
          </cell>
          <cell r="H1387">
            <v>1518.88</v>
          </cell>
          <cell r="I1387" t="str">
            <v/>
          </cell>
        </row>
        <row r="1388">
          <cell r="A1388" t="str">
            <v>EFL-0.4G9-4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71</v>
          </cell>
          <cell r="H1388">
            <v>2176.8173999999999</v>
          </cell>
          <cell r="I1388" t="str">
            <v/>
          </cell>
        </row>
        <row r="1389">
          <cell r="A1389" t="str">
            <v>EFL-0.75C11-7</v>
          </cell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89</v>
          </cell>
          <cell r="H1389">
            <v>2137.0857999999998</v>
          </cell>
          <cell r="I1389" t="str">
            <v/>
          </cell>
        </row>
        <row r="1390">
          <cell r="A1390" t="str">
            <v>EFL-0.75C9-7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206</v>
          </cell>
          <cell r="H1390">
            <v>2258.9548</v>
          </cell>
          <cell r="I1390" t="str">
            <v/>
          </cell>
        </row>
        <row r="1391">
          <cell r="A1391" t="str">
            <v>EFL-1.5C11-7</v>
          </cell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4</v>
          </cell>
          <cell r="H1391">
            <v>55.442</v>
          </cell>
          <cell r="I1391" t="str">
            <v/>
          </cell>
        </row>
        <row r="1392">
          <cell r="A1392" t="str">
            <v>EFL-1.5C9-7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1</v>
          </cell>
          <cell r="H1392">
            <v>19.2</v>
          </cell>
          <cell r="I1392" t="str">
            <v/>
          </cell>
        </row>
        <row r="1393">
          <cell r="A1393" t="str">
            <v>EFL-1.5G9-4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10</v>
          </cell>
          <cell r="H1393">
            <v>391.7</v>
          </cell>
          <cell r="I1393" t="str">
            <v/>
          </cell>
        </row>
        <row r="1394">
          <cell r="A1394" t="str">
            <v>BHF5B0416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1</v>
          </cell>
          <cell r="H1394">
            <v>10</v>
          </cell>
          <cell r="I1394" t="str">
            <v/>
          </cell>
        </row>
        <row r="1395">
          <cell r="A1395" t="str">
            <v>BRLE-130/600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83</v>
          </cell>
          <cell r="H1395">
            <v>2260.09</v>
          </cell>
          <cell r="I1395" t="str">
            <v/>
          </cell>
        </row>
        <row r="1396">
          <cell r="A1396" t="str">
            <v>BRLE-27/3000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17</v>
          </cell>
          <cell r="H1396">
            <v>1235.9000000000001</v>
          </cell>
          <cell r="I1396" t="str">
            <v/>
          </cell>
        </row>
        <row r="1397">
          <cell r="A1397" t="str">
            <v>BRLE-40/1500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9</v>
          </cell>
          <cell r="H1397">
            <v>425.77290000000005</v>
          </cell>
          <cell r="I1397" t="str">
            <v/>
          </cell>
        </row>
        <row r="1398">
          <cell r="A1398" t="str">
            <v>BRLE-40/200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1</v>
          </cell>
          <cell r="H1398">
            <v>14.278600000000001</v>
          </cell>
          <cell r="I1398" t="str">
            <v/>
          </cell>
        </row>
        <row r="1399">
          <cell r="A1399" t="str">
            <v>BWD500072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36</v>
          </cell>
          <cell r="H1399">
            <v>822.96</v>
          </cell>
          <cell r="I1399" t="str">
            <v/>
          </cell>
        </row>
        <row r="1400">
          <cell r="A1400" t="str">
            <v>BWD500160TS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1</v>
          </cell>
          <cell r="H1400">
            <v>26.49</v>
          </cell>
          <cell r="I1400" t="str">
            <v/>
          </cell>
        </row>
        <row r="1401">
          <cell r="A1401" t="str">
            <v>CAB WSC-D26P03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5</v>
          </cell>
          <cell r="H1401">
            <v>154.94999999999999</v>
          </cell>
          <cell r="I1401" t="str">
            <v/>
          </cell>
        </row>
        <row r="1402">
          <cell r="A1402" t="str">
            <v>EFL-0.2C11-7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28</v>
          </cell>
          <cell r="H1402">
            <v>293.56039999999996</v>
          </cell>
          <cell r="I1402" t="str">
            <v/>
          </cell>
        </row>
        <row r="1403">
          <cell r="A1403" t="str">
            <v>EFL-0.2C9-7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248</v>
          </cell>
          <cell r="H1403">
            <v>3106.82</v>
          </cell>
          <cell r="I1403" t="str">
            <v/>
          </cell>
        </row>
        <row r="1404">
          <cell r="A1404" t="str">
            <v>EFL-0.2E9-7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21</v>
          </cell>
          <cell r="H1404">
            <v>216.3</v>
          </cell>
          <cell r="I1404" t="str">
            <v/>
          </cell>
        </row>
        <row r="1405">
          <cell r="A1405" t="str">
            <v>EFL-0.75E9-7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3</v>
          </cell>
          <cell r="H1405">
            <v>70.80510000000001</v>
          </cell>
          <cell r="I1405" t="str">
            <v/>
          </cell>
        </row>
        <row r="1406">
          <cell r="A1406" t="str">
            <v>EFL-0.75G11-4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86</v>
          </cell>
          <cell r="H1406">
            <v>2131.6475999999998</v>
          </cell>
          <cell r="I1406" t="str">
            <v/>
          </cell>
        </row>
        <row r="1407">
          <cell r="A1407" t="str">
            <v>EFL-0.75G11S-4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1</v>
          </cell>
          <cell r="H1407">
            <v>24.7</v>
          </cell>
          <cell r="I1407" t="str">
            <v/>
          </cell>
        </row>
        <row r="1408">
          <cell r="A1408" t="str">
            <v>EFL-15G11-4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42</v>
          </cell>
          <cell r="H1408">
            <v>1965.6042</v>
          </cell>
          <cell r="I1408" t="str">
            <v/>
          </cell>
        </row>
        <row r="1409">
          <cell r="A1409" t="str">
            <v>EFL-15G9-4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5</v>
          </cell>
          <cell r="H1409">
            <v>307.7</v>
          </cell>
          <cell r="I1409" t="str">
            <v/>
          </cell>
        </row>
        <row r="1410">
          <cell r="A1410" t="str">
            <v>EFL-15SP-2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2</v>
          </cell>
          <cell r="H1410">
            <v>330.02499999999998</v>
          </cell>
          <cell r="I1410" t="str">
            <v/>
          </cell>
        </row>
        <row r="1411">
          <cell r="A1411" t="str">
            <v>EFL-2.2E11-4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79</v>
          </cell>
          <cell r="H1411">
            <v>2661.1702999999998</v>
          </cell>
          <cell r="I1411" t="str">
            <v/>
          </cell>
        </row>
        <row r="1412">
          <cell r="A1412" t="str">
            <v>EFL-2.2E11-7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157</v>
          </cell>
          <cell r="H1412">
            <v>4667.4372999999996</v>
          </cell>
          <cell r="I1412" t="str">
            <v/>
          </cell>
        </row>
        <row r="1413">
          <cell r="A1413" t="str">
            <v>EFL-2.2E11-7LL</v>
          </cell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1</v>
          </cell>
          <cell r="H1413">
            <v>21.5</v>
          </cell>
          <cell r="I1413" t="str">
            <v/>
          </cell>
        </row>
        <row r="1414">
          <cell r="A1414" t="str">
            <v>EFL-4.0E11-4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58</v>
          </cell>
          <cell r="H1414">
            <v>1980.9146000000001</v>
          </cell>
          <cell r="I1414" t="str">
            <v/>
          </cell>
        </row>
        <row r="1415">
          <cell r="A1415" t="str">
            <v>EFL-4.0G11-4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4</v>
          </cell>
          <cell r="H1415">
            <v>106</v>
          </cell>
          <cell r="I1415" t="str">
            <v/>
          </cell>
        </row>
        <row r="1416">
          <cell r="A1416" t="str">
            <v>EFL-4.0G9-4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11</v>
          </cell>
          <cell r="H1416">
            <v>460.35</v>
          </cell>
          <cell r="I1416" t="str">
            <v/>
          </cell>
        </row>
        <row r="1417">
          <cell r="A1417" t="str">
            <v>ES-CV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175</v>
          </cell>
          <cell r="H1417">
            <v>679.07</v>
          </cell>
          <cell r="I1417" t="str">
            <v/>
          </cell>
        </row>
        <row r="1418">
          <cell r="A1418" t="str">
            <v>FSQ3132804-28</v>
          </cell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1</v>
          </cell>
          <cell r="H1418">
            <v>607.41999999999996</v>
          </cell>
          <cell r="I1418" t="str">
            <v/>
          </cell>
        </row>
        <row r="1419">
          <cell r="A1419" t="str">
            <v>GWH 240-40X20 160OHM/100W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110</v>
          </cell>
          <cell r="H1419">
            <v>1375</v>
          </cell>
          <cell r="I1419" t="str">
            <v/>
          </cell>
        </row>
        <row r="1420">
          <cell r="A1420" t="str">
            <v>RF3044-F1S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1</v>
          </cell>
          <cell r="H1420">
            <v>55</v>
          </cell>
          <cell r="I1420" t="str">
            <v/>
          </cell>
        </row>
        <row r="1421">
          <cell r="A1421" t="str">
            <v>RF3100-F11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16</v>
          </cell>
          <cell r="H1421">
            <v>2290.56</v>
          </cell>
          <cell r="I1421" t="str">
            <v/>
          </cell>
        </row>
        <row r="1422">
          <cell r="A1422" t="str">
            <v>RF3180-F11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9</v>
          </cell>
          <cell r="H1422">
            <v>1381.5693000000001</v>
          </cell>
          <cell r="I1422" t="str">
            <v/>
          </cell>
        </row>
        <row r="1423">
          <cell r="A1423" t="str">
            <v>RFE-0.75X2-7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28</v>
          </cell>
          <cell r="H1423">
            <v>866.12959999999998</v>
          </cell>
          <cell r="I1423" t="str">
            <v/>
          </cell>
        </row>
        <row r="1424">
          <cell r="A1424" t="str">
            <v>RFH 400 100R J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123</v>
          </cell>
          <cell r="H1424">
            <v>1906.5</v>
          </cell>
          <cell r="I1424" t="str">
            <v/>
          </cell>
        </row>
        <row r="1425">
          <cell r="A1425" t="str">
            <v>RFH 400 130R J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43</v>
          </cell>
          <cell r="H1425">
            <v>666.5</v>
          </cell>
          <cell r="I1425" t="str">
            <v/>
          </cell>
        </row>
        <row r="1426">
          <cell r="A1426" t="str">
            <v>RS3550-IDF MK2</v>
          </cell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1</v>
          </cell>
          <cell r="H1426">
            <v>981.68060000000003</v>
          </cell>
          <cell r="I1426" t="str">
            <v/>
          </cell>
        </row>
        <row r="1427">
          <cell r="A1427" t="str">
            <v>LMIS-PLG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100</v>
          </cell>
          <cell r="H1427">
            <v>255</v>
          </cell>
          <cell r="I1427" t="str">
            <v/>
          </cell>
        </row>
        <row r="1428">
          <cell r="A1428" t="str">
            <v>OPC-G1-AIO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73</v>
          </cell>
          <cell r="H1428">
            <v>3255.07</v>
          </cell>
          <cell r="I1428" t="str">
            <v/>
          </cell>
        </row>
        <row r="1429">
          <cell r="A1429" t="str">
            <v>OPC-G1-PDP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84</v>
          </cell>
          <cell r="H1429">
            <v>8133.2411999999995</v>
          </cell>
          <cell r="I1429" t="str">
            <v/>
          </cell>
        </row>
        <row r="1430">
          <cell r="A1430" t="str">
            <v>OPC-G1-PG</v>
          </cell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105</v>
          </cell>
          <cell r="H1430">
            <v>4193.9309999999996</v>
          </cell>
          <cell r="I1430" t="str">
            <v/>
          </cell>
        </row>
        <row r="1431">
          <cell r="A1431" t="str">
            <v>OPC-G1-PG2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72</v>
          </cell>
          <cell r="H1431">
            <v>3088.5624000000003</v>
          </cell>
          <cell r="I1431" t="str">
            <v/>
          </cell>
        </row>
        <row r="1432">
          <cell r="A1432" t="str">
            <v>E1-CAS-7.5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 t="str">
            <v/>
          </cell>
        </row>
        <row r="1433">
          <cell r="A1433" t="str">
            <v>HF479442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2</v>
          </cell>
          <cell r="H1433">
            <v>32.386600000000001</v>
          </cell>
          <cell r="I1433" t="str">
            <v/>
          </cell>
        </row>
        <row r="1434">
          <cell r="A1434" t="str">
            <v>LM1S-CPCB-4-11-E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5</v>
          </cell>
          <cell r="H1434">
            <v>471.55</v>
          </cell>
          <cell r="I1434" t="str">
            <v/>
          </cell>
        </row>
        <row r="1435">
          <cell r="A1435" t="str">
            <v>EFL-2.2E9-7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263</v>
          </cell>
          <cell r="H1435">
            <v>3635.9486999999999</v>
          </cell>
          <cell r="I1435" t="str">
            <v/>
          </cell>
        </row>
        <row r="1436">
          <cell r="A1436" t="str">
            <v>EFL-22G11-4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30</v>
          </cell>
          <cell r="H1436">
            <v>1867.896</v>
          </cell>
          <cell r="I1436" t="str">
            <v/>
          </cell>
        </row>
        <row r="1437">
          <cell r="A1437" t="str">
            <v>EFL-3.7SP-2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1</v>
          </cell>
          <cell r="H1437">
            <v>0</v>
          </cell>
          <cell r="I1437" t="str">
            <v/>
          </cell>
        </row>
        <row r="1438">
          <cell r="A1438" t="str">
            <v>EFL-7.5E11-4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2</v>
          </cell>
          <cell r="H1438">
            <v>95.219399999999993</v>
          </cell>
          <cell r="I1438" t="str">
            <v/>
          </cell>
        </row>
        <row r="1439">
          <cell r="A1439" t="str">
            <v>EFL-7.5G11-4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4</v>
          </cell>
          <cell r="H1439">
            <v>144.80000000000001</v>
          </cell>
          <cell r="I1439" t="str">
            <v/>
          </cell>
        </row>
        <row r="1440">
          <cell r="A1440" t="str">
            <v>EFL-7.5G9-4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1</v>
          </cell>
          <cell r="H1440">
            <v>46.542700000000004</v>
          </cell>
          <cell r="I1440" t="str">
            <v/>
          </cell>
        </row>
        <row r="1441">
          <cell r="A1441" t="str">
            <v>GWH 240-40X20 4OHM/100W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90</v>
          </cell>
          <cell r="H1441">
            <v>1134</v>
          </cell>
          <cell r="I1441" t="str">
            <v/>
          </cell>
        </row>
        <row r="1442">
          <cell r="A1442" t="str">
            <v>RF3018-F1S</v>
          </cell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1</v>
          </cell>
          <cell r="H1442">
            <v>26</v>
          </cell>
          <cell r="I1442" t="str">
            <v/>
          </cell>
        </row>
        <row r="1443">
          <cell r="A1443" t="str">
            <v>RF3024-F1S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1</v>
          </cell>
          <cell r="H1443">
            <v>35</v>
          </cell>
          <cell r="I1443" t="str">
            <v/>
          </cell>
        </row>
        <row r="1444">
          <cell r="A1444" t="str">
            <v>RF3280-F11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16</v>
          </cell>
          <cell r="H1444">
            <v>4253.92</v>
          </cell>
          <cell r="I1444" t="str">
            <v/>
          </cell>
        </row>
        <row r="1445">
          <cell r="A1445" t="str">
            <v>RF3400-F11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3</v>
          </cell>
          <cell r="H1445">
            <v>1288.47</v>
          </cell>
          <cell r="I1445" t="str">
            <v/>
          </cell>
        </row>
        <row r="1446">
          <cell r="A1446" t="str">
            <v>RF3880-F11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7</v>
          </cell>
          <cell r="H1446">
            <v>3532.2336</v>
          </cell>
          <cell r="I1446" t="str">
            <v/>
          </cell>
        </row>
        <row r="1447">
          <cell r="A1447" t="str">
            <v>RFMTX 400 47R J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 t="str">
            <v/>
          </cell>
        </row>
        <row r="1448">
          <cell r="A1448" t="str">
            <v>RS3020-IDF MK2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1</v>
          </cell>
          <cell r="H1448">
            <v>86.919600000000003</v>
          </cell>
          <cell r="I1448" t="str">
            <v/>
          </cell>
        </row>
        <row r="1449">
          <cell r="A1449" t="str">
            <v>RS3150-IDF MK2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3</v>
          </cell>
          <cell r="H1449">
            <v>0</v>
          </cell>
          <cell r="I1449" t="str">
            <v/>
          </cell>
        </row>
        <row r="1450">
          <cell r="A1450" t="str">
            <v>OPC-G1-DEV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90</v>
          </cell>
          <cell r="H1450">
            <v>6345</v>
          </cell>
          <cell r="I1450" t="str">
            <v/>
          </cell>
        </row>
        <row r="1451">
          <cell r="A1451" t="str">
            <v>OPC-G1-DI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81</v>
          </cell>
          <cell r="H1451">
            <v>2997</v>
          </cell>
          <cell r="I1451" t="str">
            <v/>
          </cell>
        </row>
        <row r="1452">
          <cell r="A1452" t="str">
            <v>OPC-G1-DO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84</v>
          </cell>
          <cell r="H1452">
            <v>3108</v>
          </cell>
          <cell r="I1452" t="str">
            <v/>
          </cell>
        </row>
        <row r="1453">
          <cell r="A1453" t="str">
            <v>OPC-G1-RY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27</v>
          </cell>
          <cell r="H1453">
            <v>2079</v>
          </cell>
          <cell r="I1453" t="str">
            <v/>
          </cell>
        </row>
        <row r="1454">
          <cell r="A1454" t="str">
            <v>P40G1-22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2</v>
          </cell>
          <cell r="H1454">
            <v>55.8</v>
          </cell>
          <cell r="I1454" t="str">
            <v/>
          </cell>
        </row>
        <row r="1455">
          <cell r="A1455" t="str">
            <v>DEMO CASE FOR MEGA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4</v>
          </cell>
          <cell r="H1455">
            <v>0</v>
          </cell>
          <cell r="I1455" t="str">
            <v/>
          </cell>
        </row>
        <row r="1456">
          <cell r="A1456" t="str">
            <v>LM1S-FAN4-30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4</v>
          </cell>
          <cell r="H1456">
            <v>68.599999999999994</v>
          </cell>
          <cell r="I1456" t="str">
            <v/>
          </cell>
        </row>
        <row r="1457">
          <cell r="A1457" t="str">
            <v>2MBI450U4E-120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18</v>
          </cell>
          <cell r="H1457">
            <v>2311.7399999999998</v>
          </cell>
          <cell r="I1457" t="str">
            <v/>
          </cell>
        </row>
        <row r="1458">
          <cell r="A1458" t="str">
            <v>6.9URD32TTF550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2</v>
          </cell>
          <cell r="H1458">
            <v>143.13999999999999</v>
          </cell>
          <cell r="I1458" t="str">
            <v/>
          </cell>
        </row>
        <row r="1459">
          <cell r="A1459" t="str">
            <v>6.9URD32TTF800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2</v>
          </cell>
          <cell r="H1459">
            <v>158.82</v>
          </cell>
          <cell r="I1459" t="str">
            <v/>
          </cell>
        </row>
        <row r="1460">
          <cell r="A1460" t="str">
            <v>6MBI225U-120-03 (ROHS)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2</v>
          </cell>
          <cell r="H1460">
            <v>450.98</v>
          </cell>
          <cell r="I1460" t="str">
            <v/>
          </cell>
        </row>
        <row r="1461">
          <cell r="A1461" t="str">
            <v>6MBI300UE-120-03 (ROHS)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2</v>
          </cell>
          <cell r="H1461">
            <v>619.6</v>
          </cell>
          <cell r="I1461" t="str">
            <v/>
          </cell>
        </row>
        <row r="1462">
          <cell r="A1462" t="str">
            <v>6MBP100RSA120-50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3</v>
          </cell>
          <cell r="H1462">
            <v>532.35</v>
          </cell>
          <cell r="I1462" t="str">
            <v/>
          </cell>
        </row>
        <row r="1463">
          <cell r="A1463" t="str">
            <v>6MBP150RSA120-50</v>
          </cell>
          <cell r="B1463">
            <v>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2</v>
          </cell>
          <cell r="H1463">
            <v>443.14</v>
          </cell>
          <cell r="I1463" t="str">
            <v/>
          </cell>
        </row>
        <row r="1464">
          <cell r="A1464" t="str">
            <v>8.5URD73TTF1400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2</v>
          </cell>
          <cell r="H1464">
            <v>280.39999999999998</v>
          </cell>
          <cell r="I1464" t="str">
            <v/>
          </cell>
        </row>
        <row r="1465">
          <cell r="A1465" t="str">
            <v>EP4514 C2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3</v>
          </cell>
          <cell r="H1465">
            <v>358.83</v>
          </cell>
          <cell r="I1465" t="str">
            <v/>
          </cell>
        </row>
        <row r="1466">
          <cell r="A1466" t="str">
            <v>EP4514 C3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2</v>
          </cell>
          <cell r="H1466">
            <v>239.22</v>
          </cell>
          <cell r="I1466" t="str">
            <v/>
          </cell>
        </row>
        <row r="1467">
          <cell r="A1467" t="str">
            <v>EP4516 C3</v>
          </cell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2</v>
          </cell>
          <cell r="H1467">
            <v>233.34</v>
          </cell>
          <cell r="I1467" t="str">
            <v/>
          </cell>
        </row>
        <row r="1468">
          <cell r="A1468" t="str">
            <v>EP4609 C2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2</v>
          </cell>
          <cell r="H1468">
            <v>358.82</v>
          </cell>
          <cell r="I1468" t="str">
            <v/>
          </cell>
        </row>
        <row r="1469">
          <cell r="A1469" t="str">
            <v>EP4609 C5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2</v>
          </cell>
          <cell r="H1469">
            <v>352.94</v>
          </cell>
          <cell r="I1469" t="str">
            <v/>
          </cell>
        </row>
        <row r="1470">
          <cell r="A1470" t="str">
            <v>EP4640 C1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2</v>
          </cell>
          <cell r="H1470">
            <v>315.68</v>
          </cell>
          <cell r="I1470" t="str">
            <v/>
          </cell>
        </row>
        <row r="1471">
          <cell r="A1471" t="str">
            <v>HF5G2820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2</v>
          </cell>
          <cell r="H1471">
            <v>558.82000000000005</v>
          </cell>
          <cell r="I1471" t="str">
            <v/>
          </cell>
        </row>
        <row r="1472">
          <cell r="A1472" t="str">
            <v>MMF-08D24ES-RMB (ROHS)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4</v>
          </cell>
          <cell r="H1472">
            <v>34.92</v>
          </cell>
          <cell r="I1472" t="str">
            <v/>
          </cell>
        </row>
        <row r="1473">
          <cell r="A1473" t="str">
            <v>MMF-12D24DS-RNC (ROHS)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6</v>
          </cell>
          <cell r="H1473">
            <v>94.14</v>
          </cell>
          <cell r="I1473" t="str">
            <v/>
          </cell>
        </row>
        <row r="1474">
          <cell r="A1474" t="str">
            <v>SC-N3 Z426 (ROHS)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4</v>
          </cell>
          <cell r="H1474">
            <v>211.76</v>
          </cell>
          <cell r="I1474" t="str">
            <v/>
          </cell>
        </row>
        <row r="1475">
          <cell r="A1475" t="str">
            <v>SC-N7 200V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4</v>
          </cell>
          <cell r="H1475">
            <v>709.8</v>
          </cell>
          <cell r="I1475" t="str">
            <v/>
          </cell>
        </row>
        <row r="1476">
          <cell r="A1476" t="str">
            <v>SC-N8 200V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4</v>
          </cell>
          <cell r="H1476">
            <v>756.88</v>
          </cell>
          <cell r="I1476" t="str">
            <v/>
          </cell>
        </row>
        <row r="1477">
          <cell r="A1477" t="str">
            <v>DBE11-2C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2</v>
          </cell>
          <cell r="H1477">
            <v>105.92</v>
          </cell>
          <cell r="I1477" t="str">
            <v/>
          </cell>
        </row>
        <row r="1478">
          <cell r="A1478" t="str">
            <v>DBE11-4C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5</v>
          </cell>
          <cell r="H1478">
            <v>214.1</v>
          </cell>
          <cell r="I1478" t="str">
            <v/>
          </cell>
        </row>
        <row r="1479">
          <cell r="A1479" t="str">
            <v>DBE15-2C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2</v>
          </cell>
          <cell r="H1479">
            <v>119.34</v>
          </cell>
          <cell r="I1479" t="str">
            <v/>
          </cell>
        </row>
        <row r="1480">
          <cell r="A1480" t="str">
            <v>DBE3.7-2C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2</v>
          </cell>
          <cell r="H1480">
            <v>75.239999999999995</v>
          </cell>
          <cell r="I1480" t="str">
            <v/>
          </cell>
        </row>
        <row r="1481">
          <cell r="A1481" t="str">
            <v>DBE30-4C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7</v>
          </cell>
          <cell r="H1481">
            <v>582.33000000000004</v>
          </cell>
          <cell r="I1481" t="str">
            <v/>
          </cell>
        </row>
        <row r="1482">
          <cell r="A1482" t="str">
            <v>DBE5.5-2C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2</v>
          </cell>
          <cell r="H1482">
            <v>75.239999999999995</v>
          </cell>
          <cell r="I1482" t="str">
            <v/>
          </cell>
        </row>
        <row r="1483">
          <cell r="A1483" t="str">
            <v>6MBI300UE-120-04 (ROHS)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4</v>
          </cell>
          <cell r="H1483">
            <v>1286.28</v>
          </cell>
          <cell r="I1483" t="str">
            <v/>
          </cell>
        </row>
        <row r="1484">
          <cell r="A1484" t="str">
            <v>6MBI450UE-120-03 (ROHS)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2</v>
          </cell>
          <cell r="H1484">
            <v>811.76</v>
          </cell>
          <cell r="I1484" t="str">
            <v/>
          </cell>
        </row>
        <row r="1485">
          <cell r="A1485" t="str">
            <v>6MBI450UE-120-04 (ROHS)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4</v>
          </cell>
          <cell r="H1485">
            <v>1682.36</v>
          </cell>
          <cell r="I1485" t="str">
            <v/>
          </cell>
        </row>
        <row r="1486">
          <cell r="A1486" t="str">
            <v>9.5URD273TTF2200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6</v>
          </cell>
          <cell r="H1486">
            <v>1747.08</v>
          </cell>
          <cell r="I1486" t="str">
            <v/>
          </cell>
        </row>
        <row r="1487">
          <cell r="A1487" t="str">
            <v>DD100KB-160S (ROHS)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15</v>
          </cell>
          <cell r="H1487">
            <v>220.65</v>
          </cell>
          <cell r="I1487" t="str">
            <v/>
          </cell>
        </row>
        <row r="1488">
          <cell r="A1488" t="str">
            <v>DD60KB-160S (ROHS)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6</v>
          </cell>
          <cell r="H1488">
            <v>82.38</v>
          </cell>
          <cell r="I1488" t="str">
            <v/>
          </cell>
        </row>
        <row r="1489">
          <cell r="A1489" t="str">
            <v>EP4516 C4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2</v>
          </cell>
          <cell r="H1489">
            <v>233.34</v>
          </cell>
          <cell r="I1489" t="str">
            <v/>
          </cell>
        </row>
        <row r="1490">
          <cell r="A1490" t="str">
            <v>EP4516 C5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2</v>
          </cell>
          <cell r="H1490">
            <v>233.34</v>
          </cell>
          <cell r="I1490" t="str">
            <v/>
          </cell>
        </row>
        <row r="1491">
          <cell r="A1491" t="str">
            <v>EP4563 C2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1</v>
          </cell>
          <cell r="H1491">
            <v>11.76</v>
          </cell>
          <cell r="I1491" t="str">
            <v/>
          </cell>
        </row>
        <row r="1492">
          <cell r="A1492" t="str">
            <v>EP4640 C2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2</v>
          </cell>
          <cell r="H1492">
            <v>315.68</v>
          </cell>
          <cell r="I1492" t="str">
            <v/>
          </cell>
        </row>
        <row r="1493">
          <cell r="A1493" t="str">
            <v>EP4705 C4-Z2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2</v>
          </cell>
          <cell r="H1493">
            <v>543.14</v>
          </cell>
          <cell r="I1493" t="str">
            <v/>
          </cell>
        </row>
        <row r="1494">
          <cell r="A1494" t="str">
            <v>EP4705 C5-Z2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2</v>
          </cell>
          <cell r="H1494">
            <v>309.8</v>
          </cell>
          <cell r="I1494" t="str">
            <v/>
          </cell>
        </row>
        <row r="1495">
          <cell r="A1495" t="str">
            <v>SA537660-01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1</v>
          </cell>
          <cell r="H1495">
            <v>1.57</v>
          </cell>
          <cell r="I1495" t="str">
            <v/>
          </cell>
        </row>
        <row r="1496">
          <cell r="A1496" t="str">
            <v>SC-4-1 Z426 (ROHS)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4</v>
          </cell>
          <cell r="H1496">
            <v>62.76</v>
          </cell>
          <cell r="I1496" t="str">
            <v/>
          </cell>
        </row>
        <row r="1497">
          <cell r="A1497" t="str">
            <v>SC-N2S Z426 (ROHS)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4</v>
          </cell>
          <cell r="H1497">
            <v>141.16</v>
          </cell>
          <cell r="I1497" t="str">
            <v/>
          </cell>
        </row>
        <row r="1498">
          <cell r="A1498" t="str">
            <v>THB1-UHS4556M-115 WITH SENSOR (ROHS)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2</v>
          </cell>
          <cell r="H1498">
            <v>139.22</v>
          </cell>
          <cell r="I1498" t="str">
            <v/>
          </cell>
        </row>
        <row r="1499">
          <cell r="A1499" t="str">
            <v>DBE0.75-2C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2</v>
          </cell>
          <cell r="H1499">
            <v>44.22</v>
          </cell>
          <cell r="I1499" t="str">
            <v/>
          </cell>
        </row>
        <row r="1500">
          <cell r="A1500" t="str">
            <v>DBE0.75-4C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5</v>
          </cell>
          <cell r="H1500">
            <v>110.55</v>
          </cell>
          <cell r="I1500" t="str">
            <v/>
          </cell>
        </row>
        <row r="1501">
          <cell r="A1501" t="str">
            <v>DBE15-4C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5</v>
          </cell>
          <cell r="H1501">
            <v>227</v>
          </cell>
          <cell r="I1501" t="str">
            <v/>
          </cell>
        </row>
        <row r="1502">
          <cell r="A1502" t="str">
            <v>DBE2.2-4C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5</v>
          </cell>
          <cell r="H1502">
            <v>126.9</v>
          </cell>
          <cell r="I1502" t="str">
            <v/>
          </cell>
        </row>
        <row r="1503">
          <cell r="A1503" t="str">
            <v>DBE22-4C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12</v>
          </cell>
          <cell r="H1503">
            <v>880.86</v>
          </cell>
          <cell r="I1503" t="str">
            <v/>
          </cell>
        </row>
        <row r="1504">
          <cell r="A1504" t="str">
            <v>DBE5.5-4C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5</v>
          </cell>
          <cell r="H1504">
            <v>143.1</v>
          </cell>
          <cell r="I1504" t="str">
            <v/>
          </cell>
        </row>
        <row r="1505">
          <cell r="A1505" t="str">
            <v>DBE7.5-2C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1</v>
          </cell>
          <cell r="H1505">
            <v>42.01</v>
          </cell>
          <cell r="I1505" t="str">
            <v/>
          </cell>
        </row>
        <row r="1506">
          <cell r="A1506" t="str">
            <v>DBE7.5-4C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10</v>
          </cell>
          <cell r="H1506">
            <v>319.60000000000002</v>
          </cell>
          <cell r="I1506" t="str">
            <v/>
          </cell>
        </row>
        <row r="1507">
          <cell r="A1507" t="str">
            <v>GYG102C5-HB2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1</v>
          </cell>
          <cell r="H1507">
            <v>0</v>
          </cell>
          <cell r="I1507" t="str">
            <v/>
          </cell>
        </row>
        <row r="1508">
          <cell r="A1508" t="str">
            <v>GYG501C5-HB2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1</v>
          </cell>
          <cell r="H1508">
            <v>0</v>
          </cell>
          <cell r="I1508" t="str">
            <v/>
          </cell>
        </row>
        <row r="1509">
          <cell r="A1509" t="str">
            <v>RYT102C5-VV2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1</v>
          </cell>
          <cell r="H1509">
            <v>0</v>
          </cell>
          <cell r="I1509" t="str">
            <v/>
          </cell>
        </row>
        <row r="1510">
          <cell r="A1510" t="str">
            <v>TP-E1U</v>
          </cell>
          <cell r="B1510">
            <v>20</v>
          </cell>
          <cell r="C1510">
            <v>0</v>
          </cell>
          <cell r="D1510">
            <v>0</v>
          </cell>
          <cell r="E1510">
            <v>20</v>
          </cell>
          <cell r="F1510">
            <v>0</v>
          </cell>
          <cell r="G1510">
            <v>454</v>
          </cell>
          <cell r="H1510">
            <v>7271.6271999999999</v>
          </cell>
          <cell r="I1510" t="str">
            <v/>
          </cell>
        </row>
        <row r="1511">
          <cell r="A1511" t="str">
            <v>FRN30P11S-2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1</v>
          </cell>
          <cell r="H1511">
            <v>1412.1885</v>
          </cell>
          <cell r="I1511" t="str">
            <v/>
          </cell>
        </row>
        <row r="1512">
          <cell r="A1512" t="str">
            <v>NQ4H-SE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10</v>
          </cell>
          <cell r="H1512">
            <v>66.5</v>
          </cell>
          <cell r="I1512" t="str">
            <v/>
          </cell>
        </row>
        <row r="1513">
          <cell r="A1513" t="str">
            <v>NW0H-CA3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4</v>
          </cell>
          <cell r="H1513">
            <v>25.1</v>
          </cell>
          <cell r="I1513" t="str">
            <v/>
          </cell>
        </row>
        <row r="1514">
          <cell r="A1514" t="str">
            <v>NW0H-CNV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4</v>
          </cell>
          <cell r="H1514">
            <v>580.81640000000004</v>
          </cell>
          <cell r="I1514" t="str">
            <v/>
          </cell>
        </row>
        <row r="1515">
          <cell r="A1515" t="str">
            <v>NW3P16-42C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2</v>
          </cell>
          <cell r="H1515">
            <v>0</v>
          </cell>
          <cell r="I1515" t="str">
            <v/>
          </cell>
        </row>
        <row r="1516">
          <cell r="A1516" t="str">
            <v>NW3W05606R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2</v>
          </cell>
          <cell r="H1516">
            <v>0</v>
          </cell>
          <cell r="I1516" t="str">
            <v/>
          </cell>
        </row>
        <row r="1517">
          <cell r="A1517" t="str">
            <v>NWOH-CNV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2</v>
          </cell>
          <cell r="H1517">
            <v>276</v>
          </cell>
          <cell r="I1517" t="str">
            <v/>
          </cell>
        </row>
        <row r="1518">
          <cell r="A1518" t="str">
            <v>FVR0.75S11S-2C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5</v>
          </cell>
          <cell r="H1518">
            <v>205.5395</v>
          </cell>
          <cell r="I1518" t="str">
            <v/>
          </cell>
        </row>
        <row r="1519">
          <cell r="A1519" t="str">
            <v>FVR0.75S11S-2V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2</v>
          </cell>
          <cell r="H1519">
            <v>0</v>
          </cell>
          <cell r="I1519" t="str">
            <v/>
          </cell>
        </row>
        <row r="1520">
          <cell r="A1520" t="str">
            <v>EFL-0.4E11-7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3</v>
          </cell>
          <cell r="H1520">
            <v>41.396999999999998</v>
          </cell>
          <cell r="I1520" t="str">
            <v/>
          </cell>
        </row>
        <row r="1521">
          <cell r="A1521" t="str">
            <v>EFL-0.75E11-7LL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21</v>
          </cell>
          <cell r="H1521">
            <v>392.89319999999998</v>
          </cell>
          <cell r="I1521" t="str">
            <v/>
          </cell>
        </row>
        <row r="1522">
          <cell r="A1522" t="str">
            <v>FN-2030-6-06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58</v>
          </cell>
          <cell r="H1522">
            <v>273.99779999999998</v>
          </cell>
          <cell r="I1522" t="str">
            <v/>
          </cell>
        </row>
        <row r="1523">
          <cell r="A1523" t="str">
            <v>FN2030-30-08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1</v>
          </cell>
          <cell r="H1523">
            <v>21.7</v>
          </cell>
          <cell r="I1523" t="str">
            <v/>
          </cell>
        </row>
        <row r="1524">
          <cell r="A1524" t="str">
            <v>RYT501C5-VV2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1</v>
          </cell>
          <cell r="H1524">
            <v>0</v>
          </cell>
          <cell r="I1524" t="str">
            <v/>
          </cell>
        </row>
        <row r="1525">
          <cell r="A1525" t="str">
            <v>4674-08-07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3</v>
          </cell>
          <cell r="H1525">
            <v>0</v>
          </cell>
          <cell r="I1525" t="str">
            <v/>
          </cell>
        </row>
        <row r="1526">
          <cell r="A1526" t="str">
            <v>E1-TP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2</v>
          </cell>
          <cell r="H1526">
            <v>23.52</v>
          </cell>
          <cell r="I1526" t="str">
            <v/>
          </cell>
        </row>
        <row r="1527">
          <cell r="A1527" t="str">
            <v>FRN7.5P9S-4EN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2</v>
          </cell>
          <cell r="H1527">
            <v>895.13440000000003</v>
          </cell>
          <cell r="I1527" t="str">
            <v/>
          </cell>
        </row>
        <row r="1528">
          <cell r="A1528" t="str">
            <v>NP1X1610-R1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5</v>
          </cell>
          <cell r="H1528">
            <v>281</v>
          </cell>
          <cell r="I1528" t="str">
            <v/>
          </cell>
        </row>
        <row r="1529">
          <cell r="A1529" t="str">
            <v>NP4H-CB2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6</v>
          </cell>
          <cell r="H1529">
            <v>297</v>
          </cell>
          <cell r="I1529" t="str">
            <v/>
          </cell>
        </row>
        <row r="1530">
          <cell r="A1530" t="str">
            <v>NW0P30R-31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1</v>
          </cell>
          <cell r="H1530">
            <v>107.6</v>
          </cell>
          <cell r="I1530" t="str">
            <v/>
          </cell>
        </row>
        <row r="1531">
          <cell r="A1531" t="str">
            <v>NW3C2-ER3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2</v>
          </cell>
          <cell r="H1531">
            <v>0</v>
          </cell>
          <cell r="I1531" t="str">
            <v/>
          </cell>
        </row>
        <row r="1532">
          <cell r="A1532" t="str">
            <v>NW3P08-41C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2</v>
          </cell>
          <cell r="H1532">
            <v>0</v>
          </cell>
          <cell r="I1532" t="str">
            <v/>
          </cell>
        </row>
        <row r="1533">
          <cell r="A1533" t="str">
            <v>UG00C-S02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2</v>
          </cell>
          <cell r="H1533">
            <v>65.619</v>
          </cell>
          <cell r="I1533" t="str">
            <v/>
          </cell>
        </row>
        <row r="1534">
          <cell r="A1534" t="str">
            <v>UG30P-D8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1</v>
          </cell>
          <cell r="H1534">
            <v>39.909999999999997</v>
          </cell>
          <cell r="I1534" t="str">
            <v/>
          </cell>
        </row>
        <row r="1535">
          <cell r="A1535" t="str">
            <v>106-751-5VK11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1</v>
          </cell>
          <cell r="H1535">
            <v>133.94999999999999</v>
          </cell>
          <cell r="I1535" t="str">
            <v/>
          </cell>
        </row>
        <row r="1536">
          <cell r="A1536" t="str">
            <v>EFL-0.4E11-7LL</v>
          </cell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10</v>
          </cell>
          <cell r="H1536">
            <v>152</v>
          </cell>
          <cell r="I1536" t="str">
            <v/>
          </cell>
        </row>
        <row r="1537">
          <cell r="A1537" t="str">
            <v>EFL-0.75E11-4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40</v>
          </cell>
          <cell r="H1537">
            <v>1107.2920000000001</v>
          </cell>
          <cell r="I1537" t="str">
            <v/>
          </cell>
        </row>
        <row r="1538">
          <cell r="A1538" t="str">
            <v>EFL-0.75E11-7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8</v>
          </cell>
          <cell r="H1538">
            <v>148.0016</v>
          </cell>
          <cell r="I1538" t="str">
            <v/>
          </cell>
        </row>
        <row r="1539">
          <cell r="A1539" t="str">
            <v>FN2030-6-06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4</v>
          </cell>
          <cell r="H1539">
            <v>20</v>
          </cell>
          <cell r="I1539" t="str">
            <v/>
          </cell>
        </row>
        <row r="1540">
          <cell r="A1540" t="str">
            <v>FN2060-30-08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1</v>
          </cell>
          <cell r="H1540">
            <v>45</v>
          </cell>
          <cell r="I1540" t="str">
            <v/>
          </cell>
        </row>
        <row r="1541">
          <cell r="A1541" t="str">
            <v>FN2070-25-08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1</v>
          </cell>
          <cell r="H1541">
            <v>44.5</v>
          </cell>
          <cell r="I1541" t="str">
            <v/>
          </cell>
        </row>
        <row r="1542">
          <cell r="A1542" t="str">
            <v>FN2090-10-06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6</v>
          </cell>
          <cell r="H1542">
            <v>77.400000000000006</v>
          </cell>
          <cell r="I1542" t="str">
            <v/>
          </cell>
        </row>
        <row r="1543">
          <cell r="A1543" t="str">
            <v>FN2090-16-06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70</v>
          </cell>
          <cell r="H1543">
            <v>966</v>
          </cell>
          <cell r="I1543" t="str">
            <v/>
          </cell>
        </row>
        <row r="1544">
          <cell r="A1544" t="str">
            <v>FN2090-6-06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6</v>
          </cell>
          <cell r="H1544">
            <v>47.4</v>
          </cell>
          <cell r="I1544" t="str">
            <v/>
          </cell>
        </row>
        <row r="1545">
          <cell r="A1545" t="str">
            <v>FN3258T-75-34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24</v>
          </cell>
          <cell r="H1545">
            <v>2191.1999999999998</v>
          </cell>
          <cell r="I1545" t="str">
            <v/>
          </cell>
        </row>
        <row r="1546">
          <cell r="A1546" t="str">
            <v>FN3280H-8-29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2</v>
          </cell>
          <cell r="H1546">
            <v>77.8</v>
          </cell>
          <cell r="I1546" t="str">
            <v/>
          </cell>
        </row>
        <row r="1547">
          <cell r="A1547" t="str">
            <v>FN3359-1000-99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4</v>
          </cell>
          <cell r="H1547">
            <v>3624</v>
          </cell>
          <cell r="I1547" t="str">
            <v/>
          </cell>
        </row>
        <row r="1548">
          <cell r="A1548" t="str">
            <v>FS20159-17-07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63</v>
          </cell>
          <cell r="H1548">
            <v>1014.3</v>
          </cell>
          <cell r="I1548" t="str">
            <v/>
          </cell>
        </row>
        <row r="1549">
          <cell r="A1549" t="str">
            <v>FS20159-25-07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53</v>
          </cell>
          <cell r="H1549">
            <v>1122.2644</v>
          </cell>
          <cell r="I1549" t="str">
            <v/>
          </cell>
        </row>
        <row r="1550">
          <cell r="A1550" t="str">
            <v>FS20229-13-07</v>
          </cell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15</v>
          </cell>
          <cell r="H1550">
            <v>522</v>
          </cell>
          <cell r="I1550" t="str">
            <v/>
          </cell>
        </row>
        <row r="1551">
          <cell r="A1551" t="str">
            <v>FS21312-44-07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159</v>
          </cell>
          <cell r="H1551">
            <v>6264.6318000000001</v>
          </cell>
          <cell r="I1551" t="str">
            <v/>
          </cell>
        </row>
        <row r="1552">
          <cell r="A1552" t="str">
            <v>FS21312-44-07-1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337</v>
          </cell>
          <cell r="H1552">
            <v>16479.3</v>
          </cell>
          <cell r="I1552" t="str">
            <v/>
          </cell>
        </row>
        <row r="1553">
          <cell r="A1553" t="str">
            <v>FS21312-78-07</v>
          </cell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46</v>
          </cell>
          <cell r="H1553">
            <v>3670.5930000000003</v>
          </cell>
          <cell r="I1553" t="str">
            <v/>
          </cell>
        </row>
        <row r="1554">
          <cell r="A1554" t="str">
            <v>FS21559-13-07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1</v>
          </cell>
          <cell r="H1554">
            <v>30.797899999999998</v>
          </cell>
          <cell r="I1554" t="str">
            <v/>
          </cell>
        </row>
        <row r="1555">
          <cell r="A1555" t="str">
            <v>FS21559-24-07</v>
          </cell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8</v>
          </cell>
          <cell r="H1555">
            <v>343.93360000000001</v>
          </cell>
          <cell r="I1555" t="str">
            <v/>
          </cell>
        </row>
        <row r="1556">
          <cell r="A1556" t="str">
            <v>FS21559-24-07-1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149</v>
          </cell>
          <cell r="H1556">
            <v>5066</v>
          </cell>
          <cell r="I1556" t="str">
            <v/>
          </cell>
        </row>
        <row r="1557">
          <cell r="A1557" t="str">
            <v>FS23293-30-72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47</v>
          </cell>
          <cell r="H1557">
            <v>1648.3980999999999</v>
          </cell>
          <cell r="I1557" t="str">
            <v/>
          </cell>
        </row>
        <row r="1558">
          <cell r="A1558" t="str">
            <v>FS23293-42-71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1</v>
          </cell>
          <cell r="H1558">
            <v>36.2667</v>
          </cell>
          <cell r="I1558" t="str">
            <v/>
          </cell>
        </row>
        <row r="1559">
          <cell r="A1559" t="str">
            <v>FS23293-42-72</v>
          </cell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31</v>
          </cell>
          <cell r="H1559">
            <v>917.88520000000005</v>
          </cell>
          <cell r="I1559" t="str">
            <v/>
          </cell>
        </row>
        <row r="1560">
          <cell r="A1560" t="str">
            <v>FS5536-12-07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9</v>
          </cell>
          <cell r="H1560">
            <v>238.5</v>
          </cell>
          <cell r="I1560" t="str">
            <v/>
          </cell>
        </row>
        <row r="1561">
          <cell r="A1561" t="str">
            <v>FS5536-180-40</v>
          </cell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19</v>
          </cell>
          <cell r="H1561">
            <v>3458</v>
          </cell>
          <cell r="I1561" t="str">
            <v/>
          </cell>
        </row>
        <row r="1562">
          <cell r="A1562" t="str">
            <v>FS5536-250-99</v>
          </cell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5</v>
          </cell>
          <cell r="H1562">
            <v>1306.25</v>
          </cell>
          <cell r="I1562" t="str">
            <v/>
          </cell>
        </row>
        <row r="1563">
          <cell r="A1563" t="str">
            <v>FS5536-400-99-1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5</v>
          </cell>
          <cell r="H1563">
            <v>1648.625</v>
          </cell>
          <cell r="I1563" t="str">
            <v/>
          </cell>
        </row>
        <row r="1564">
          <cell r="A1564" t="str">
            <v>FS5536-50-07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48</v>
          </cell>
          <cell r="H1564">
            <v>2234.3136</v>
          </cell>
          <cell r="I1564" t="str">
            <v/>
          </cell>
        </row>
        <row r="1565">
          <cell r="A1565" t="str">
            <v>FS5536-72-07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1</v>
          </cell>
          <cell r="H1565">
            <v>57.387099999999997</v>
          </cell>
          <cell r="I1565" t="str">
            <v/>
          </cell>
        </row>
        <row r="1566">
          <cell r="A1566" t="str">
            <v>FN2090TL-16-06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1</v>
          </cell>
          <cell r="H1566">
            <v>13.8</v>
          </cell>
          <cell r="I1566" t="str">
            <v/>
          </cell>
        </row>
        <row r="1567">
          <cell r="A1567" t="str">
            <v>FN3258T-100-35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23</v>
          </cell>
          <cell r="H1567">
            <v>2530</v>
          </cell>
          <cell r="I1567" t="str">
            <v/>
          </cell>
        </row>
        <row r="1568">
          <cell r="A1568" t="str">
            <v>FN3258T-130-35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5</v>
          </cell>
          <cell r="H1568">
            <v>640</v>
          </cell>
          <cell r="I1568" t="str">
            <v/>
          </cell>
        </row>
        <row r="1569">
          <cell r="A1569" t="str">
            <v>FN3359-600-99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7</v>
          </cell>
          <cell r="H1569">
            <v>3220</v>
          </cell>
          <cell r="I1569" t="str">
            <v/>
          </cell>
        </row>
        <row r="1570">
          <cell r="A1570" t="str">
            <v>FN3359-800-99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 t="str">
            <v/>
          </cell>
        </row>
        <row r="1571">
          <cell r="A1571" t="str">
            <v>FR05CM42AC (FPC-4R-22A)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1</v>
          </cell>
          <cell r="H1571">
            <v>137.65</v>
          </cell>
          <cell r="I1571" t="str">
            <v/>
          </cell>
        </row>
        <row r="1572">
          <cell r="A1572" t="str">
            <v>FS20229-3,5-07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26</v>
          </cell>
          <cell r="H1572">
            <v>754</v>
          </cell>
          <cell r="I1572" t="str">
            <v/>
          </cell>
        </row>
        <row r="1573">
          <cell r="A1573" t="str">
            <v>FS20229-9-07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689</v>
          </cell>
          <cell r="H1573">
            <v>20847.073</v>
          </cell>
          <cell r="I1573" t="str">
            <v/>
          </cell>
        </row>
        <row r="1574">
          <cell r="A1574" t="str">
            <v>FS21312-18-07</v>
          </cell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51</v>
          </cell>
          <cell r="H1574">
            <v>1783.3017000000002</v>
          </cell>
          <cell r="I1574" t="str">
            <v/>
          </cell>
        </row>
        <row r="1575">
          <cell r="A1575" t="str">
            <v>FS21558-10-07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3</v>
          </cell>
          <cell r="H1575">
            <v>36.299999999999997</v>
          </cell>
          <cell r="I1575" t="str">
            <v/>
          </cell>
        </row>
        <row r="1576">
          <cell r="A1576" t="str">
            <v>FS21558-17-07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127</v>
          </cell>
          <cell r="H1576">
            <v>1765.3</v>
          </cell>
          <cell r="I1576" t="str">
            <v/>
          </cell>
        </row>
        <row r="1577">
          <cell r="A1577" t="str">
            <v>FS21558-25-07</v>
          </cell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28</v>
          </cell>
          <cell r="H1577">
            <v>511.5068</v>
          </cell>
          <cell r="I1577" t="str">
            <v/>
          </cell>
        </row>
        <row r="1578">
          <cell r="A1578" t="str">
            <v>FS21559-44-07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2</v>
          </cell>
          <cell r="H1578">
            <v>93.266599999999997</v>
          </cell>
          <cell r="I1578" t="str">
            <v/>
          </cell>
        </row>
        <row r="1579">
          <cell r="A1579" t="str">
            <v>FS21559-9-07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19</v>
          </cell>
          <cell r="H1579">
            <v>517.11919999999998</v>
          </cell>
          <cell r="I1579" t="str">
            <v/>
          </cell>
        </row>
        <row r="1580">
          <cell r="A1580" t="str">
            <v>FS23293-16-71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569</v>
          </cell>
          <cell r="H1580">
            <v>12233.5569</v>
          </cell>
          <cell r="I1580" t="str">
            <v/>
          </cell>
        </row>
        <row r="1581">
          <cell r="A1581" t="str">
            <v>FS23293-57-52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21</v>
          </cell>
          <cell r="H1581">
            <v>903.00210000000004</v>
          </cell>
          <cell r="I1581" t="str">
            <v/>
          </cell>
        </row>
        <row r="1582">
          <cell r="A1582" t="str">
            <v>FS28272-17-07-R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100</v>
          </cell>
          <cell r="H1582">
            <v>1500</v>
          </cell>
          <cell r="I1582" t="str">
            <v/>
          </cell>
        </row>
        <row r="1583">
          <cell r="A1583" t="str">
            <v>FS5536-100-35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5</v>
          </cell>
          <cell r="H1583">
            <v>555.20400000000006</v>
          </cell>
          <cell r="I1583" t="str">
            <v/>
          </cell>
        </row>
        <row r="1584">
          <cell r="A1584" t="str">
            <v>FS5536-250-99-1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4</v>
          </cell>
          <cell r="H1584">
            <v>1372</v>
          </cell>
          <cell r="I1584" t="str">
            <v/>
          </cell>
        </row>
        <row r="1585">
          <cell r="A1585" t="str">
            <v>FS5536-35-07</v>
          </cell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90</v>
          </cell>
          <cell r="H1585">
            <v>3897.3689999999997</v>
          </cell>
          <cell r="I1585" t="str">
            <v/>
          </cell>
        </row>
        <row r="1586">
          <cell r="A1586" t="str">
            <v>FS5536-35-07-IP54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6</v>
          </cell>
          <cell r="H1586">
            <v>750</v>
          </cell>
          <cell r="I1586" t="str">
            <v/>
          </cell>
        </row>
        <row r="1587">
          <cell r="A1587" t="str">
            <v>FS5941-40-47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4</v>
          </cell>
          <cell r="H1587">
            <v>404.13319999999999</v>
          </cell>
          <cell r="I1587" t="str">
            <v/>
          </cell>
        </row>
        <row r="1588">
          <cell r="A1588" t="str">
            <v>FS5941-60-52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10</v>
          </cell>
          <cell r="H1588">
            <v>1313.5360000000001</v>
          </cell>
          <cell r="I1588" t="str">
            <v/>
          </cell>
        </row>
        <row r="1589">
          <cell r="A1589" t="str">
            <v>FS5941-86-52</v>
          </cell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3</v>
          </cell>
          <cell r="H1589">
            <v>496.98</v>
          </cell>
          <cell r="I1589" t="str">
            <v/>
          </cell>
        </row>
        <row r="1590">
          <cell r="A1590" t="str">
            <v>FS5944-5-07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1</v>
          </cell>
          <cell r="H1590">
            <v>0</v>
          </cell>
          <cell r="I1590" t="str">
            <v/>
          </cell>
        </row>
        <row r="1591">
          <cell r="A1591" t="str">
            <v>FS8082-10-07</v>
          </cell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269</v>
          </cell>
          <cell r="H1591">
            <v>1748.5268999999998</v>
          </cell>
          <cell r="I1591" t="str">
            <v/>
          </cell>
        </row>
        <row r="1592">
          <cell r="A1592" t="str">
            <v>FS8082-10-07-R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942</v>
          </cell>
          <cell r="H1592">
            <v>8242.5</v>
          </cell>
          <cell r="I1592" t="str">
            <v/>
          </cell>
        </row>
        <row r="1593">
          <cell r="A1593" t="str">
            <v>FRN015M3-21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1</v>
          </cell>
          <cell r="H1593">
            <v>1368.42</v>
          </cell>
          <cell r="I1593" t="str">
            <v/>
          </cell>
        </row>
        <row r="1594">
          <cell r="A1594" t="str">
            <v>FRN11MC5-2</v>
          </cell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2</v>
          </cell>
          <cell r="H1594">
            <v>1032.98</v>
          </cell>
          <cell r="I1594" t="str">
            <v/>
          </cell>
        </row>
        <row r="1595">
          <cell r="A1595" t="str">
            <v>FRN11PD5-2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1</v>
          </cell>
          <cell r="H1595">
            <v>226.72</v>
          </cell>
          <cell r="I1595" t="str">
            <v/>
          </cell>
        </row>
        <row r="1596">
          <cell r="A1596" t="str">
            <v>FRN5.5MC5-2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2</v>
          </cell>
          <cell r="H1596">
            <v>796.32</v>
          </cell>
          <cell r="I1596" t="str">
            <v/>
          </cell>
        </row>
        <row r="1597">
          <cell r="A1597" t="str">
            <v>FRN5.5V5-2</v>
          </cell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1</v>
          </cell>
          <cell r="H1597">
            <v>652</v>
          </cell>
          <cell r="I1597" t="str">
            <v/>
          </cell>
        </row>
        <row r="1598">
          <cell r="A1598" t="str">
            <v>FRN7.5PD5-2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1</v>
          </cell>
          <cell r="H1598">
            <v>254.9</v>
          </cell>
          <cell r="I1598" t="str">
            <v/>
          </cell>
        </row>
        <row r="1599">
          <cell r="A1599" t="str">
            <v>GRZG400 600W 5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7</v>
          </cell>
          <cell r="H1599">
            <v>214.16569999999999</v>
          </cell>
          <cell r="I1599" t="str">
            <v/>
          </cell>
        </row>
        <row r="1600">
          <cell r="A1600" t="str">
            <v>GRZG80 1.74-X3</v>
          </cell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1</v>
          </cell>
          <cell r="H1600">
            <v>60</v>
          </cell>
          <cell r="I1600" t="str">
            <v/>
          </cell>
        </row>
        <row r="1601">
          <cell r="A1601" t="str">
            <v>GYC401D5-HB2</v>
          </cell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1</v>
          </cell>
          <cell r="H1601">
            <v>0</v>
          </cell>
          <cell r="I1601" t="str">
            <v/>
          </cell>
        </row>
        <row r="1602">
          <cell r="A1602" t="str">
            <v>GYG102CC2-T2E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6</v>
          </cell>
          <cell r="H1602">
            <v>1950</v>
          </cell>
          <cell r="I1602" t="str">
            <v/>
          </cell>
        </row>
        <row r="1603">
          <cell r="A1603" t="str">
            <v>GYG102CC2-T2E-B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1</v>
          </cell>
          <cell r="H1603">
            <v>430</v>
          </cell>
          <cell r="I1603" t="str">
            <v/>
          </cell>
        </row>
        <row r="1604">
          <cell r="A1604" t="str">
            <v>GYG152CC2-T2E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1</v>
          </cell>
          <cell r="H1604">
            <v>351</v>
          </cell>
          <cell r="I1604" t="str">
            <v/>
          </cell>
        </row>
        <row r="1605">
          <cell r="A1605" t="str">
            <v>GYS101DC2-T2A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14</v>
          </cell>
          <cell r="H1605">
            <v>1624</v>
          </cell>
          <cell r="I1605" t="str">
            <v/>
          </cell>
        </row>
        <row r="1606">
          <cell r="A1606" t="str">
            <v>GYS101DC2-T2A-B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4</v>
          </cell>
          <cell r="H1606">
            <v>676</v>
          </cell>
          <cell r="I1606" t="str">
            <v/>
          </cell>
        </row>
        <row r="1607">
          <cell r="A1607" t="str">
            <v>GYS201DC2-T2A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23</v>
          </cell>
          <cell r="H1607">
            <v>2760.0046000000002</v>
          </cell>
          <cell r="I1607" t="str">
            <v/>
          </cell>
        </row>
        <row r="1608">
          <cell r="A1608" t="str">
            <v>GYS401DC2-T2A</v>
          </cell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79</v>
          </cell>
          <cell r="H1608">
            <v>10744</v>
          </cell>
          <cell r="I1608" t="str">
            <v/>
          </cell>
        </row>
        <row r="1609">
          <cell r="A1609" t="str">
            <v>GYS401DC2-T2A-B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12</v>
          </cell>
          <cell r="H1609">
            <v>2400</v>
          </cell>
          <cell r="I1609" t="str">
            <v/>
          </cell>
        </row>
        <row r="1610">
          <cell r="A1610" t="str">
            <v>GYS401DC2-T2C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11</v>
          </cell>
          <cell r="H1610">
            <v>1466.0910000000001</v>
          </cell>
          <cell r="I1610" t="str">
            <v/>
          </cell>
        </row>
        <row r="1611">
          <cell r="A1611" t="str">
            <v>GYS751D5-RB2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2</v>
          </cell>
          <cell r="H1611">
            <v>0</v>
          </cell>
          <cell r="I1611" t="str">
            <v/>
          </cell>
        </row>
        <row r="1612">
          <cell r="A1612" t="str">
            <v>GYS751DC2-T2A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37</v>
          </cell>
          <cell r="H1612">
            <v>6400.9888999999994</v>
          </cell>
          <cell r="I1612" t="str">
            <v/>
          </cell>
        </row>
        <row r="1613">
          <cell r="A1613" t="str">
            <v>GYS751DC2-T2A-B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9</v>
          </cell>
          <cell r="H1613">
            <v>2178.3276000000001</v>
          </cell>
          <cell r="I1613" t="str">
            <v/>
          </cell>
        </row>
        <row r="1614">
          <cell r="A1614" t="str">
            <v>FR05CM42AC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2</v>
          </cell>
          <cell r="H1614">
            <v>344</v>
          </cell>
          <cell r="I1614" t="str">
            <v/>
          </cell>
        </row>
        <row r="1615">
          <cell r="A1615" t="str">
            <v>FREG-10F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1</v>
          </cell>
          <cell r="H1615">
            <v>411.8</v>
          </cell>
          <cell r="I1615" t="str">
            <v/>
          </cell>
        </row>
        <row r="1616">
          <cell r="A1616" t="str">
            <v>FRN003M3-21</v>
          </cell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1</v>
          </cell>
          <cell r="H1616">
            <v>607.29</v>
          </cell>
          <cell r="I1616" t="str">
            <v/>
          </cell>
        </row>
        <row r="1617">
          <cell r="A1617" t="str">
            <v>FRN11PR5-2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1</v>
          </cell>
          <cell r="H1617">
            <v>406.48</v>
          </cell>
          <cell r="I1617" t="str">
            <v/>
          </cell>
        </row>
        <row r="1618">
          <cell r="A1618" t="str">
            <v>FRN3.7M5-2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1</v>
          </cell>
          <cell r="H1618">
            <v>608</v>
          </cell>
          <cell r="I1618" t="str">
            <v/>
          </cell>
        </row>
        <row r="1619">
          <cell r="A1619" t="str">
            <v>FRN5.5M5-2</v>
          </cell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2</v>
          </cell>
          <cell r="H1619">
            <v>1126.0050000000001</v>
          </cell>
          <cell r="I1619" t="str">
            <v/>
          </cell>
        </row>
        <row r="1620">
          <cell r="A1620" t="str">
            <v>FRN7.5PR5-2</v>
          </cell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3</v>
          </cell>
          <cell r="H1620">
            <v>916.38</v>
          </cell>
          <cell r="I1620" t="str">
            <v/>
          </cell>
        </row>
        <row r="1621">
          <cell r="A1621" t="str">
            <v>FRV300A-Z-ROR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2</v>
          </cell>
          <cell r="H1621">
            <v>1227.54</v>
          </cell>
          <cell r="I1621" t="str">
            <v/>
          </cell>
        </row>
        <row r="1622">
          <cell r="A1622" t="str">
            <v>GRZG200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1</v>
          </cell>
          <cell r="H1622">
            <v>28.25</v>
          </cell>
          <cell r="I1622" t="str">
            <v/>
          </cell>
        </row>
        <row r="1623">
          <cell r="A1623" t="str">
            <v>GYC401D5-HB2-B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1</v>
          </cell>
          <cell r="H1623">
            <v>0</v>
          </cell>
          <cell r="I1623" t="str">
            <v/>
          </cell>
        </row>
        <row r="1624">
          <cell r="A1624" t="str">
            <v>GYC401D5-RB2</v>
          </cell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1</v>
          </cell>
          <cell r="H1624">
            <v>0</v>
          </cell>
          <cell r="I1624" t="str">
            <v/>
          </cell>
        </row>
        <row r="1625">
          <cell r="A1625" t="str">
            <v>GYC401D5-RB2-B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1</v>
          </cell>
          <cell r="H1625">
            <v>0</v>
          </cell>
          <cell r="I1625" t="str">
            <v/>
          </cell>
        </row>
        <row r="1626">
          <cell r="A1626" t="str">
            <v>GYG182BC2-T2G</v>
          </cell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1</v>
          </cell>
          <cell r="H1626">
            <v>463</v>
          </cell>
          <cell r="I1626" t="str">
            <v/>
          </cell>
        </row>
        <row r="1627">
          <cell r="A1627" t="str">
            <v>GYG202CC2-T2E</v>
          </cell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2</v>
          </cell>
          <cell r="H1627">
            <v>762</v>
          </cell>
          <cell r="I1627" t="str">
            <v/>
          </cell>
        </row>
        <row r="1628">
          <cell r="A1628" t="str">
            <v>GYG292BC2-T2G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1</v>
          </cell>
          <cell r="H1628">
            <v>507</v>
          </cell>
          <cell r="I1628" t="str">
            <v/>
          </cell>
        </row>
        <row r="1629">
          <cell r="A1629" t="str">
            <v>GYS201DC2-T2A-B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10</v>
          </cell>
          <cell r="H1629">
            <v>1911.6669999999999</v>
          </cell>
          <cell r="I1629" t="str">
            <v/>
          </cell>
        </row>
        <row r="1630">
          <cell r="A1630" t="str">
            <v>GYS201DC2-T2C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2</v>
          </cell>
          <cell r="H1630">
            <v>276.29239999999999</v>
          </cell>
          <cell r="I1630" t="str">
            <v/>
          </cell>
        </row>
        <row r="1631">
          <cell r="A1631" t="str">
            <v>GYS401D5-HB2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1</v>
          </cell>
          <cell r="H1631">
            <v>0</v>
          </cell>
          <cell r="I1631" t="str">
            <v/>
          </cell>
        </row>
        <row r="1632">
          <cell r="A1632" t="str">
            <v>GYS401DC2-T2E-B-Z3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5</v>
          </cell>
          <cell r="H1632">
            <v>1130</v>
          </cell>
          <cell r="I1632" t="str">
            <v/>
          </cell>
        </row>
        <row r="1633">
          <cell r="A1633" t="str">
            <v>GYS502D5-HB2</v>
          </cell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1</v>
          </cell>
          <cell r="H1633">
            <v>0</v>
          </cell>
          <cell r="I1633" t="str">
            <v/>
          </cell>
        </row>
        <row r="1634">
          <cell r="A1634" t="str">
            <v>GYS751D5-HB2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 t="str">
            <v/>
          </cell>
        </row>
        <row r="1635">
          <cell r="A1635" t="str">
            <v>GYS751DC2-T2E-Z3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30</v>
          </cell>
          <cell r="H1635">
            <v>5970</v>
          </cell>
          <cell r="I1635" t="str">
            <v/>
          </cell>
        </row>
        <row r="1636">
          <cell r="A1636" t="str">
            <v>RYC101D3-VVT2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14</v>
          </cell>
          <cell r="H1636">
            <v>2366</v>
          </cell>
          <cell r="I1636" t="str">
            <v/>
          </cell>
        </row>
        <row r="1637">
          <cell r="A1637" t="str">
            <v>RYC102C3-VVT2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7</v>
          </cell>
          <cell r="H1637">
            <v>1694</v>
          </cell>
          <cell r="I1637" t="str">
            <v/>
          </cell>
        </row>
        <row r="1638">
          <cell r="A1638" t="str">
            <v>RYC152C3-VVT2</v>
          </cell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1</v>
          </cell>
          <cell r="H1638">
            <v>258</v>
          </cell>
          <cell r="I1638" t="str">
            <v/>
          </cell>
        </row>
        <row r="1639">
          <cell r="A1639" t="str">
            <v>RYC201D3-VVT2</v>
          </cell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35</v>
          </cell>
          <cell r="H1639">
            <v>5915.1120000000001</v>
          </cell>
          <cell r="I1639" t="str">
            <v/>
          </cell>
        </row>
        <row r="1640">
          <cell r="A1640" t="str">
            <v>RYC202C3-VVT2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2</v>
          </cell>
          <cell r="H1640">
            <v>552</v>
          </cell>
          <cell r="I1640" t="str">
            <v/>
          </cell>
        </row>
        <row r="1641">
          <cell r="A1641" t="str">
            <v>RYE80P-Z83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1</v>
          </cell>
          <cell r="H1641">
            <v>607.84</v>
          </cell>
          <cell r="I1641" t="str">
            <v/>
          </cell>
        </row>
        <row r="1642">
          <cell r="A1642" t="str">
            <v>RYT401D5-VV2</v>
          </cell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5</v>
          </cell>
          <cell r="H1642">
            <v>0</v>
          </cell>
          <cell r="I1642" t="str">
            <v/>
          </cell>
        </row>
        <row r="1643">
          <cell r="A1643" t="str">
            <v>RYT502D5-VV2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1</v>
          </cell>
          <cell r="H1643">
            <v>0</v>
          </cell>
          <cell r="I1643" t="str">
            <v/>
          </cell>
        </row>
        <row r="1644">
          <cell r="A1644" t="str">
            <v>WSC-M04P05-E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7</v>
          </cell>
          <cell r="H1644">
            <v>50.000300000000003</v>
          </cell>
          <cell r="I1644" t="str">
            <v/>
          </cell>
        </row>
        <row r="1645">
          <cell r="A1645" t="str">
            <v>WSC-M04P05-WD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4</v>
          </cell>
          <cell r="H1645">
            <v>73.2</v>
          </cell>
          <cell r="I1645" t="str">
            <v/>
          </cell>
        </row>
        <row r="1646">
          <cell r="A1646" t="str">
            <v>WSC-M06P05-B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4</v>
          </cell>
          <cell r="H1646">
            <v>111.56</v>
          </cell>
          <cell r="I1646" t="str">
            <v/>
          </cell>
        </row>
        <row r="1647">
          <cell r="A1647" t="str">
            <v>WSC-P06P10-D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10</v>
          </cell>
          <cell r="H1647">
            <v>272.60000000000002</v>
          </cell>
          <cell r="I1647" t="str">
            <v/>
          </cell>
        </row>
        <row r="1648">
          <cell r="A1648" t="str">
            <v>WSC-PCL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6</v>
          </cell>
          <cell r="H1648">
            <v>65.16</v>
          </cell>
          <cell r="I1648" t="str">
            <v/>
          </cell>
        </row>
        <row r="1649">
          <cell r="A1649" t="str">
            <v>WSC-S03P03-B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1</v>
          </cell>
          <cell r="H1649">
            <v>19.132000000000001</v>
          </cell>
          <cell r="I1649" t="str">
            <v/>
          </cell>
        </row>
        <row r="1650">
          <cell r="A1650" t="str">
            <v>WSK-M03P-B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35</v>
          </cell>
          <cell r="H1650">
            <v>243.95</v>
          </cell>
          <cell r="I1650" t="str">
            <v/>
          </cell>
        </row>
        <row r="1651">
          <cell r="A1651" t="str">
            <v>WSK-M04P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5</v>
          </cell>
          <cell r="H1651">
            <v>37</v>
          </cell>
          <cell r="I1651" t="str">
            <v/>
          </cell>
        </row>
        <row r="1652">
          <cell r="A1652" t="str">
            <v>WSK-M04P-CA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36</v>
          </cell>
          <cell r="H1652">
            <v>1223.6400000000001</v>
          </cell>
          <cell r="I1652" t="str">
            <v/>
          </cell>
        </row>
        <row r="1653">
          <cell r="A1653" t="str">
            <v>WSK-S03P-B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59</v>
          </cell>
          <cell r="H1653">
            <v>392.7276</v>
          </cell>
          <cell r="I1653" t="str">
            <v/>
          </cell>
        </row>
        <row r="1654">
          <cell r="A1654" t="str">
            <v>WSR-401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9</v>
          </cell>
          <cell r="H1654">
            <v>187.29</v>
          </cell>
          <cell r="I1654" t="str">
            <v/>
          </cell>
        </row>
        <row r="1655">
          <cell r="A1655" t="str">
            <v>COVER FRN30G11S</v>
          </cell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2</v>
          </cell>
          <cell r="H1655">
            <v>0</v>
          </cell>
          <cell r="I1655" t="str">
            <v/>
          </cell>
        </row>
        <row r="1656">
          <cell r="A1656" t="str">
            <v>E1-FNG-7.5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 t="str">
            <v/>
          </cell>
        </row>
        <row r="1657">
          <cell r="A1657" t="str">
            <v>E1-MTC-7.5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 t="str">
            <v/>
          </cell>
        </row>
        <row r="1658">
          <cell r="A1658" t="str">
            <v>E1-REC-7.5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 t="str">
            <v/>
          </cell>
        </row>
        <row r="1659">
          <cell r="A1659" t="str">
            <v>SA422721</v>
          </cell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5</v>
          </cell>
          <cell r="H1659">
            <v>471</v>
          </cell>
          <cell r="I1659" t="str">
            <v/>
          </cell>
        </row>
        <row r="1660">
          <cell r="A1660" t="str">
            <v>SA54581901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10</v>
          </cell>
          <cell r="H1660">
            <v>1864</v>
          </cell>
          <cell r="I1660" t="str">
            <v/>
          </cell>
        </row>
        <row r="1661">
          <cell r="A1661" t="str">
            <v>SCREWS (SPACERS FOR OPC-LM1-PS OR PS1)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1000</v>
          </cell>
          <cell r="H1661">
            <v>10</v>
          </cell>
          <cell r="I1661" t="str">
            <v/>
          </cell>
        </row>
        <row r="1662">
          <cell r="A1662" t="str">
            <v>RYC401D3-VVT2</v>
          </cell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66</v>
          </cell>
          <cell r="H1662">
            <v>12807.2076</v>
          </cell>
          <cell r="I1662" t="str">
            <v/>
          </cell>
        </row>
        <row r="1663">
          <cell r="A1663" t="str">
            <v>RYC751C3-VVT2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20</v>
          </cell>
          <cell r="H1663">
            <v>4580</v>
          </cell>
          <cell r="I1663" t="str">
            <v/>
          </cell>
        </row>
        <row r="1664">
          <cell r="A1664" t="str">
            <v>RYC751D3-VVT2</v>
          </cell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18</v>
          </cell>
          <cell r="H1664">
            <v>4122</v>
          </cell>
          <cell r="I1664" t="str">
            <v/>
          </cell>
        </row>
        <row r="1665">
          <cell r="A1665" t="str">
            <v>RYT751D5-VV2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4</v>
          </cell>
          <cell r="H1665">
            <v>0</v>
          </cell>
          <cell r="I1665" t="str">
            <v/>
          </cell>
        </row>
        <row r="1666">
          <cell r="A1666" t="str">
            <v>WSC-D26P03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1</v>
          </cell>
          <cell r="H1666">
            <v>40.637300000000003</v>
          </cell>
          <cell r="I1666" t="str">
            <v/>
          </cell>
        </row>
        <row r="1667">
          <cell r="A1667" t="str">
            <v>WSC-M04P05-B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11</v>
          </cell>
          <cell r="H1667">
            <v>212.95230000000001</v>
          </cell>
          <cell r="I1667" t="str">
            <v/>
          </cell>
        </row>
        <row r="1668">
          <cell r="A1668" t="str">
            <v>WSC-P06P05-D</v>
          </cell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1</v>
          </cell>
          <cell r="H1668">
            <v>58.753500000000003</v>
          </cell>
          <cell r="I1668" t="str">
            <v/>
          </cell>
        </row>
        <row r="1669">
          <cell r="A1669" t="str">
            <v>WSC-P06P05-E</v>
          </cell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12</v>
          </cell>
          <cell r="H1669">
            <v>50.000399999999999</v>
          </cell>
          <cell r="I1669" t="str">
            <v/>
          </cell>
        </row>
        <row r="1670">
          <cell r="A1670" t="str">
            <v>WSC-P06P10-CD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7</v>
          </cell>
          <cell r="H1670">
            <v>671.02</v>
          </cell>
          <cell r="I1670" t="str">
            <v/>
          </cell>
        </row>
        <row r="1671">
          <cell r="A1671" t="str">
            <v>WSK-D20P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35</v>
          </cell>
          <cell r="H1671">
            <v>396.55</v>
          </cell>
          <cell r="I1671" t="str">
            <v/>
          </cell>
        </row>
        <row r="1672">
          <cell r="A1672" t="str">
            <v>WSK-D26P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55</v>
          </cell>
          <cell r="H1672">
            <v>623.15</v>
          </cell>
          <cell r="I1672" t="str">
            <v/>
          </cell>
        </row>
        <row r="1673">
          <cell r="A1673" t="str">
            <v>WSK-LO2P-D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133</v>
          </cell>
          <cell r="H1673">
            <v>898.6943</v>
          </cell>
          <cell r="I1673" t="str">
            <v/>
          </cell>
        </row>
        <row r="1674">
          <cell r="A1674" t="str">
            <v>WSK-M06P-CA</v>
          </cell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16</v>
          </cell>
          <cell r="H1674">
            <v>543.84</v>
          </cell>
          <cell r="I1674" t="str">
            <v/>
          </cell>
        </row>
        <row r="1675">
          <cell r="A1675" t="str">
            <v>WSK-P09P-D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35</v>
          </cell>
          <cell r="H1675">
            <v>203</v>
          </cell>
          <cell r="I1675" t="str">
            <v/>
          </cell>
        </row>
        <row r="1676">
          <cell r="A1676" t="str">
            <v>WSK-R03P-B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148</v>
          </cell>
          <cell r="H1676">
            <v>989.21720000000005</v>
          </cell>
          <cell r="I1676" t="str">
            <v/>
          </cell>
        </row>
        <row r="1677">
          <cell r="A1677" t="str">
            <v>E1-BTC-7.5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 t="str">
            <v/>
          </cell>
        </row>
        <row r="1678">
          <cell r="A1678" t="str">
            <v>E1-CTC-7.5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 t="str">
            <v/>
          </cell>
        </row>
        <row r="1679">
          <cell r="A1679" t="str">
            <v>E1-FC-7.5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 t="str">
            <v/>
          </cell>
        </row>
        <row r="1680">
          <cell r="A1680" t="str">
            <v>G1S-30W-13OHM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2</v>
          </cell>
          <cell r="H1680">
            <v>6.2</v>
          </cell>
          <cell r="I1680" t="str">
            <v/>
          </cell>
        </row>
        <row r="1681">
          <cell r="A1681" t="str">
            <v>GXA2G742NQE169</v>
          </cell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8</v>
          </cell>
          <cell r="H1681">
            <v>416</v>
          </cell>
          <cell r="I1681" t="str">
            <v/>
          </cell>
        </row>
        <row r="1682">
          <cell r="A1682" t="str">
            <v>LM1S-PCB-SB4-30</v>
          </cell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2</v>
          </cell>
          <cell r="H1682">
            <v>25.3</v>
          </cell>
          <cell r="I1682" t="str">
            <v/>
          </cell>
        </row>
        <row r="1683">
          <cell r="A1683" t="str">
            <v>SPACERS FOR OPC-LM1-PS OR PS1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500</v>
          </cell>
          <cell r="H1683">
            <v>350</v>
          </cell>
          <cell r="I1683" t="str">
            <v/>
          </cell>
        </row>
        <row r="1684">
          <cell r="A1684" t="str">
            <v>UG320HD-SC4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1</v>
          </cell>
          <cell r="H1684">
            <v>636.53</v>
          </cell>
          <cell r="I1684" t="str">
            <v/>
          </cell>
        </row>
        <row r="1685">
          <cell r="A1685" t="str">
            <v>UG221H-LC4</v>
          </cell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1</v>
          </cell>
          <cell r="H1685">
            <v>236.85</v>
          </cell>
          <cell r="I1685" t="str">
            <v/>
          </cell>
        </row>
        <row r="1686">
          <cell r="A1686" t="str">
            <v>UG221H-SR4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1</v>
          </cell>
          <cell r="H1686">
            <v>236.85</v>
          </cell>
          <cell r="I1686" t="str">
            <v/>
          </cell>
        </row>
        <row r="1687">
          <cell r="A1687" t="str">
            <v>UG230H-LS4</v>
          </cell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3</v>
          </cell>
          <cell r="H1687">
            <v>710.55</v>
          </cell>
          <cell r="I1687" t="str">
            <v/>
          </cell>
        </row>
        <row r="1688">
          <cell r="A1688" t="str">
            <v>UG230H-SS4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1</v>
          </cell>
          <cell r="H1688">
            <v>336.23</v>
          </cell>
          <cell r="I1688" t="str">
            <v/>
          </cell>
        </row>
        <row r="1689">
          <cell r="A1689" t="str">
            <v>UG330H-VH4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2</v>
          </cell>
          <cell r="H1689">
            <v>1398.7</v>
          </cell>
          <cell r="I1689" t="str">
            <v/>
          </cell>
        </row>
        <row r="1690">
          <cell r="A1690" t="str">
            <v>FRN11VG7S-4LE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9</v>
          </cell>
          <cell r="H1690">
            <v>7110</v>
          </cell>
          <cell r="I1690" t="str">
            <v/>
          </cell>
        </row>
        <row r="1691">
          <cell r="A1691" t="str">
            <v>FRN15VG7-4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1</v>
          </cell>
          <cell r="H1691">
            <v>1455.8017</v>
          </cell>
          <cell r="I1691" t="str">
            <v/>
          </cell>
        </row>
        <row r="1692">
          <cell r="A1692" t="str">
            <v>FRN5.5VG7S-2MV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5</v>
          </cell>
          <cell r="H1692">
            <v>4683.9534999999996</v>
          </cell>
          <cell r="I1692" t="str">
            <v/>
          </cell>
        </row>
        <row r="1693">
          <cell r="A1693" t="str">
            <v>FRN5.5VG7S-4LE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22</v>
          </cell>
          <cell r="H1693">
            <v>14060.545399999999</v>
          </cell>
          <cell r="I1693" t="str">
            <v/>
          </cell>
        </row>
        <row r="1694">
          <cell r="A1694" t="str">
            <v>FRN7.5VG7S-4LE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5</v>
          </cell>
          <cell r="H1694">
            <v>3275</v>
          </cell>
          <cell r="I1694" t="str">
            <v/>
          </cell>
        </row>
        <row r="1695">
          <cell r="A1695" t="str">
            <v>UG330H-VS4</v>
          </cell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1</v>
          </cell>
          <cell r="H1695">
            <v>670.97</v>
          </cell>
          <cell r="I1695" t="str">
            <v/>
          </cell>
        </row>
        <row r="1696">
          <cell r="A1696" t="str">
            <v>UG530H-VH4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1</v>
          </cell>
          <cell r="H1696">
            <v>1058</v>
          </cell>
          <cell r="I1696" t="str">
            <v/>
          </cell>
        </row>
        <row r="1697">
          <cell r="A1697" t="str">
            <v>V606EC20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10</v>
          </cell>
          <cell r="H1697">
            <v>2185.5990000000002</v>
          </cell>
          <cell r="I1697" t="str">
            <v/>
          </cell>
        </row>
        <row r="1698">
          <cell r="A1698" t="str">
            <v>V606EM20</v>
          </cell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10</v>
          </cell>
          <cell r="H1698">
            <v>1610.442</v>
          </cell>
          <cell r="I1698" t="str">
            <v/>
          </cell>
        </row>
        <row r="1699">
          <cell r="A1699" t="str">
            <v>FRN15VG7S-2MV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1</v>
          </cell>
          <cell r="H1699">
            <v>1252.79</v>
          </cell>
          <cell r="I1699" t="str">
            <v/>
          </cell>
        </row>
        <row r="1700">
          <cell r="A1700" t="str">
            <v>FRN3.7VG7S-2MV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 t="str">
            <v/>
          </cell>
        </row>
        <row r="1701">
          <cell r="A1701" t="str">
            <v>FRN7.5VC5-2</v>
          </cell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1</v>
          </cell>
          <cell r="H1701">
            <v>0</v>
          </cell>
          <cell r="I1701" t="str">
            <v/>
          </cell>
        </row>
        <row r="1702">
          <cell r="A1702" t="str">
            <v>FRN7.5VG7S-2MV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5</v>
          </cell>
          <cell r="H1702">
            <v>3540.5239999999999</v>
          </cell>
          <cell r="I1702" t="str">
            <v/>
          </cell>
        </row>
      </sheetData>
      <sheetData sheetId="12">
        <row r="1">
          <cell r="C1" t="str">
            <v>AUGUST</v>
          </cell>
        </row>
        <row r="2">
          <cell r="C2" t="str">
            <v>Outstanding</v>
          </cell>
          <cell r="E2" t="str">
            <v>Forecast</v>
          </cell>
          <cell r="F2" t="str">
            <v>Sales</v>
          </cell>
          <cell r="G2" t="str">
            <v>Sales Forcast</v>
          </cell>
          <cell r="H2" t="str">
            <v>End Stock Q'ty</v>
          </cell>
          <cell r="I2" t="str">
            <v>End Month Stock Amount</v>
          </cell>
        </row>
        <row r="3">
          <cell r="B3" t="str">
            <v>Item</v>
          </cell>
          <cell r="C3" t="str">
            <v>S/O</v>
          </cell>
          <cell r="D3" t="str">
            <v xml:space="preserve"> FOB BASE P/O</v>
          </cell>
          <cell r="E3" t="str">
            <v>Ave</v>
          </cell>
          <cell r="F3" t="str">
            <v>Assumed</v>
          </cell>
          <cell r="J3" t="str">
            <v>Excessive Portion_Amount</v>
          </cell>
        </row>
        <row r="4">
          <cell r="B4" t="str">
            <v>FRN0.1C1S-2J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 t="str">
            <v/>
          </cell>
        </row>
        <row r="5">
          <cell r="B5" t="str">
            <v>FRN0.2C1S-2J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 t="str">
            <v/>
          </cell>
        </row>
        <row r="6">
          <cell r="B6" t="str">
            <v>FRN0.4C1S-2J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 t="str">
            <v/>
          </cell>
        </row>
        <row r="7">
          <cell r="B7" t="str">
            <v>FRN0.75C1S-2J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 t="str">
            <v/>
          </cell>
        </row>
        <row r="8">
          <cell r="B8" t="str">
            <v>FRN1.5C1S-2J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 t="str">
            <v/>
          </cell>
        </row>
        <row r="9">
          <cell r="B9" t="str">
            <v>FRN2.2C1S-2J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</v>
          </cell>
          <cell r="I9">
            <v>1464.82</v>
          </cell>
          <cell r="J9" t="str">
            <v/>
          </cell>
        </row>
        <row r="10">
          <cell r="B10" t="str">
            <v>FRN3.7C1S-2J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 t="str">
            <v/>
          </cell>
        </row>
        <row r="11">
          <cell r="B11" t="str">
            <v>FRN0.1C1S-7E</v>
          </cell>
          <cell r="C11">
            <v>0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47</v>
          </cell>
          <cell r="I11">
            <v>3423.48</v>
          </cell>
          <cell r="J11">
            <v>2695.08</v>
          </cell>
        </row>
        <row r="12">
          <cell r="B12" t="str">
            <v>FRN0.2C1S-7E</v>
          </cell>
          <cell r="C12">
            <v>0</v>
          </cell>
          <cell r="D12">
            <v>0</v>
          </cell>
          <cell r="E12">
            <v>42</v>
          </cell>
          <cell r="F12">
            <v>42</v>
          </cell>
          <cell r="G12">
            <v>42</v>
          </cell>
          <cell r="H12">
            <v>160</v>
          </cell>
          <cell r="I12">
            <v>11944.336000000001</v>
          </cell>
          <cell r="J12" t="str">
            <v/>
          </cell>
        </row>
        <row r="13">
          <cell r="B13" t="str">
            <v>FRN0.4C1S-7E</v>
          </cell>
          <cell r="C13">
            <v>20</v>
          </cell>
          <cell r="D13">
            <v>0</v>
          </cell>
          <cell r="E13">
            <v>152</v>
          </cell>
          <cell r="F13">
            <v>152</v>
          </cell>
          <cell r="G13">
            <v>132</v>
          </cell>
          <cell r="H13">
            <v>-239</v>
          </cell>
          <cell r="I13">
            <v>0</v>
          </cell>
          <cell r="J13" t="str">
            <v/>
          </cell>
        </row>
        <row r="14">
          <cell r="B14" t="str">
            <v>FRN0.75C1S-7E</v>
          </cell>
          <cell r="C14">
            <v>0</v>
          </cell>
          <cell r="D14">
            <v>0</v>
          </cell>
          <cell r="E14">
            <v>170</v>
          </cell>
          <cell r="F14">
            <v>170</v>
          </cell>
          <cell r="G14">
            <v>170</v>
          </cell>
          <cell r="H14">
            <v>-395</v>
          </cell>
          <cell r="I14">
            <v>0</v>
          </cell>
          <cell r="J14" t="str">
            <v/>
          </cell>
        </row>
        <row r="15">
          <cell r="B15" t="str">
            <v>FRN1.5C1S-7E</v>
          </cell>
          <cell r="C15">
            <v>0</v>
          </cell>
          <cell r="D15">
            <v>0</v>
          </cell>
          <cell r="E15">
            <v>56</v>
          </cell>
          <cell r="F15">
            <v>56</v>
          </cell>
          <cell r="G15">
            <v>56</v>
          </cell>
          <cell r="H15">
            <v>303</v>
          </cell>
          <cell r="I15">
            <v>28646.589599999999</v>
          </cell>
          <cell r="J15" t="str">
            <v/>
          </cell>
        </row>
        <row r="16">
          <cell r="B16" t="str">
            <v>FRN2.2C1S-7E</v>
          </cell>
          <cell r="C16">
            <v>0</v>
          </cell>
          <cell r="D16">
            <v>0</v>
          </cell>
          <cell r="E16">
            <v>38</v>
          </cell>
          <cell r="F16">
            <v>38</v>
          </cell>
          <cell r="G16">
            <v>38</v>
          </cell>
          <cell r="H16">
            <v>-166</v>
          </cell>
          <cell r="I16">
            <v>0</v>
          </cell>
          <cell r="J16" t="str">
            <v/>
          </cell>
        </row>
        <row r="17">
          <cell r="B17" t="str">
            <v>FRN0.4C1S-4E</v>
          </cell>
          <cell r="C17">
            <v>0</v>
          </cell>
          <cell r="D17">
            <v>0</v>
          </cell>
          <cell r="E17">
            <v>9</v>
          </cell>
          <cell r="F17">
            <v>9</v>
          </cell>
          <cell r="G17">
            <v>9</v>
          </cell>
          <cell r="H17">
            <v>175</v>
          </cell>
          <cell r="I17">
            <v>19846.732499999998</v>
          </cell>
          <cell r="J17">
            <v>2835.2474999999977</v>
          </cell>
        </row>
        <row r="18">
          <cell r="B18" t="str">
            <v>FRN0.75C1S-4E</v>
          </cell>
          <cell r="C18">
            <v>0</v>
          </cell>
          <cell r="D18">
            <v>0</v>
          </cell>
          <cell r="E18">
            <v>20</v>
          </cell>
          <cell r="F18">
            <v>20</v>
          </cell>
          <cell r="G18">
            <v>20</v>
          </cell>
          <cell r="H18">
            <v>33</v>
          </cell>
          <cell r="I18">
            <v>3805.9922999999999</v>
          </cell>
          <cell r="J18" t="str">
            <v/>
          </cell>
        </row>
        <row r="19">
          <cell r="B19" t="str">
            <v>FRN1.5C1S-4E</v>
          </cell>
          <cell r="C19">
            <v>0</v>
          </cell>
          <cell r="D19">
            <v>0</v>
          </cell>
          <cell r="E19">
            <v>36</v>
          </cell>
          <cell r="F19">
            <v>36</v>
          </cell>
          <cell r="G19">
            <v>36</v>
          </cell>
          <cell r="H19">
            <v>-196</v>
          </cell>
          <cell r="I19">
            <v>0</v>
          </cell>
          <cell r="J19" t="str">
            <v/>
          </cell>
        </row>
        <row r="20">
          <cell r="B20" t="str">
            <v>FRN2.2C1S-4E</v>
          </cell>
          <cell r="C20">
            <v>0</v>
          </cell>
          <cell r="D20">
            <v>3</v>
          </cell>
          <cell r="E20">
            <v>14</v>
          </cell>
          <cell r="F20">
            <v>14</v>
          </cell>
          <cell r="G20">
            <v>14</v>
          </cell>
          <cell r="H20">
            <v>-9</v>
          </cell>
          <cell r="I20">
            <v>0</v>
          </cell>
          <cell r="J20" t="str">
            <v/>
          </cell>
        </row>
        <row r="21">
          <cell r="B21" t="str">
            <v>FRN4.0C1S-4E</v>
          </cell>
          <cell r="C21">
            <v>0</v>
          </cell>
          <cell r="D21">
            <v>0</v>
          </cell>
          <cell r="E21">
            <v>16</v>
          </cell>
          <cell r="F21">
            <v>16</v>
          </cell>
          <cell r="G21">
            <v>16</v>
          </cell>
          <cell r="H21">
            <v>-25</v>
          </cell>
          <cell r="I21">
            <v>0</v>
          </cell>
          <cell r="J21" t="str">
            <v/>
          </cell>
        </row>
        <row r="22">
          <cell r="B22" t="str">
            <v>FRN0.1C1E-2J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/>
          </cell>
        </row>
        <row r="23">
          <cell r="B23" t="str">
            <v>FRN0.2C1E-2J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/>
          </cell>
        </row>
        <row r="24">
          <cell r="B24" t="str">
            <v>FRN0.4C1E-2J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/>
          </cell>
        </row>
        <row r="25">
          <cell r="B25" t="str">
            <v>FRN0.75C1E-2J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/>
          </cell>
        </row>
        <row r="26">
          <cell r="B26" t="str">
            <v>FRN1.5C1E-2J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/>
          </cell>
        </row>
        <row r="27">
          <cell r="B27" t="str">
            <v>FRN2.2C1E-2J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/>
          </cell>
        </row>
        <row r="28">
          <cell r="B28" t="str">
            <v>FRN3.7C1E-2J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/>
          </cell>
        </row>
        <row r="29">
          <cell r="B29" t="str">
            <v>FRN0.1C1E-7E</v>
          </cell>
          <cell r="C29">
            <v>0</v>
          </cell>
          <cell r="D29">
            <v>0</v>
          </cell>
          <cell r="E29">
            <v>1</v>
          </cell>
          <cell r="F29">
            <v>1</v>
          </cell>
          <cell r="G29">
            <v>1</v>
          </cell>
          <cell r="H29">
            <v>21</v>
          </cell>
          <cell r="I29">
            <v>1626.45</v>
          </cell>
          <cell r="J29">
            <v>851.95</v>
          </cell>
        </row>
        <row r="30">
          <cell r="B30" t="str">
            <v>FRN0.2C1E-7E</v>
          </cell>
          <cell r="C30">
            <v>0</v>
          </cell>
          <cell r="D30">
            <v>150</v>
          </cell>
          <cell r="E30">
            <v>22</v>
          </cell>
          <cell r="F30">
            <v>22</v>
          </cell>
          <cell r="G30">
            <v>22</v>
          </cell>
          <cell r="H30">
            <v>-34</v>
          </cell>
          <cell r="I30">
            <v>0</v>
          </cell>
          <cell r="J30" t="str">
            <v/>
          </cell>
        </row>
        <row r="31">
          <cell r="B31" t="str">
            <v>FRN0.4C1E-7E</v>
          </cell>
          <cell r="C31">
            <v>0</v>
          </cell>
          <cell r="D31">
            <v>0</v>
          </cell>
          <cell r="E31">
            <v>88</v>
          </cell>
          <cell r="F31">
            <v>88</v>
          </cell>
          <cell r="G31">
            <v>88</v>
          </cell>
          <cell r="H31">
            <v>37</v>
          </cell>
          <cell r="I31">
            <v>3077.4897999999998</v>
          </cell>
          <cell r="J31" t="str">
            <v/>
          </cell>
        </row>
        <row r="32">
          <cell r="B32" t="str">
            <v>FRN0.75C1E-7E</v>
          </cell>
          <cell r="C32">
            <v>0</v>
          </cell>
          <cell r="D32">
            <v>0</v>
          </cell>
          <cell r="E32">
            <v>62</v>
          </cell>
          <cell r="F32">
            <v>62</v>
          </cell>
          <cell r="G32">
            <v>62</v>
          </cell>
          <cell r="H32">
            <v>269</v>
          </cell>
          <cell r="I32">
            <v>25031.687399999999</v>
          </cell>
          <cell r="J32" t="str">
            <v/>
          </cell>
        </row>
        <row r="33">
          <cell r="B33" t="str">
            <v>FRN1.5C1E-7E</v>
          </cell>
          <cell r="C33">
            <v>0</v>
          </cell>
          <cell r="D33">
            <v>0</v>
          </cell>
          <cell r="E33">
            <v>36</v>
          </cell>
          <cell r="F33">
            <v>36</v>
          </cell>
          <cell r="G33">
            <v>36</v>
          </cell>
          <cell r="H33">
            <v>-135</v>
          </cell>
          <cell r="I33">
            <v>0</v>
          </cell>
          <cell r="J33" t="str">
            <v/>
          </cell>
        </row>
        <row r="34">
          <cell r="B34" t="str">
            <v>FRN2.2C1E-7E</v>
          </cell>
          <cell r="C34">
            <v>0</v>
          </cell>
          <cell r="D34">
            <v>0</v>
          </cell>
          <cell r="E34">
            <v>16</v>
          </cell>
          <cell r="F34">
            <v>16</v>
          </cell>
          <cell r="G34">
            <v>16</v>
          </cell>
          <cell r="H34">
            <v>108</v>
          </cell>
          <cell r="I34">
            <v>12664.0584</v>
          </cell>
          <cell r="J34" t="str">
            <v/>
          </cell>
        </row>
        <row r="35">
          <cell r="B35" t="str">
            <v>FRN0.4C1E-4E</v>
          </cell>
          <cell r="C35">
            <v>0</v>
          </cell>
          <cell r="D35">
            <v>0</v>
          </cell>
          <cell r="E35">
            <v>4</v>
          </cell>
          <cell r="F35">
            <v>4</v>
          </cell>
          <cell r="G35">
            <v>4</v>
          </cell>
          <cell r="H35">
            <v>70</v>
          </cell>
          <cell r="I35">
            <v>8760.1710000000003</v>
          </cell>
          <cell r="J35" t="str">
            <v/>
          </cell>
        </row>
        <row r="36">
          <cell r="B36" t="str">
            <v>FRN0.75C1E-4E</v>
          </cell>
          <cell r="C36">
            <v>0</v>
          </cell>
          <cell r="D36">
            <v>0</v>
          </cell>
          <cell r="E36">
            <v>17</v>
          </cell>
          <cell r="F36">
            <v>17</v>
          </cell>
          <cell r="G36">
            <v>17</v>
          </cell>
          <cell r="H36">
            <v>-28</v>
          </cell>
          <cell r="I36">
            <v>0</v>
          </cell>
          <cell r="J36" t="str">
            <v/>
          </cell>
        </row>
        <row r="37">
          <cell r="B37" t="str">
            <v>FRN1.5C1E-4E</v>
          </cell>
          <cell r="C37">
            <v>0</v>
          </cell>
          <cell r="D37">
            <v>0</v>
          </cell>
          <cell r="E37">
            <v>20</v>
          </cell>
          <cell r="F37">
            <v>20</v>
          </cell>
          <cell r="G37">
            <v>20</v>
          </cell>
          <cell r="H37">
            <v>-22</v>
          </cell>
          <cell r="I37">
            <v>0</v>
          </cell>
          <cell r="J37" t="str">
            <v/>
          </cell>
        </row>
        <row r="38">
          <cell r="B38" t="str">
            <v>FRN2.2C1E-4E</v>
          </cell>
          <cell r="C38">
            <v>0</v>
          </cell>
          <cell r="D38">
            <v>117</v>
          </cell>
          <cell r="E38">
            <v>35</v>
          </cell>
          <cell r="F38">
            <v>35</v>
          </cell>
          <cell r="G38">
            <v>35</v>
          </cell>
          <cell r="H38">
            <v>-313</v>
          </cell>
          <cell r="I38">
            <v>0</v>
          </cell>
          <cell r="J38" t="str">
            <v/>
          </cell>
        </row>
        <row r="39">
          <cell r="B39" t="str">
            <v>FRN4.0C1E-4E</v>
          </cell>
          <cell r="C39">
            <v>0</v>
          </cell>
          <cell r="D39">
            <v>1</v>
          </cell>
          <cell r="E39">
            <v>30</v>
          </cell>
          <cell r="F39">
            <v>30</v>
          </cell>
          <cell r="G39">
            <v>30</v>
          </cell>
          <cell r="H39">
            <v>-81</v>
          </cell>
          <cell r="I39">
            <v>0</v>
          </cell>
          <cell r="J39" t="str">
            <v/>
          </cell>
        </row>
        <row r="40">
          <cell r="B40" t="str">
            <v>FRN0.1C1S-6J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 t="str">
            <v/>
          </cell>
        </row>
        <row r="41">
          <cell r="B41" t="str">
            <v>FRN0.2C1S-6J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 t="str">
            <v/>
          </cell>
        </row>
        <row r="42">
          <cell r="B42" t="str">
            <v>FRN0.4C1S-6J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89.43</v>
          </cell>
          <cell r="J42" t="str">
            <v/>
          </cell>
        </row>
        <row r="43">
          <cell r="B43" t="str">
            <v>FRN0.75C1S-6J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1</v>
          </cell>
          <cell r="I43">
            <v>103.26</v>
          </cell>
          <cell r="J43">
            <v>103.26</v>
          </cell>
        </row>
        <row r="44">
          <cell r="B44" t="str">
            <v>FRN1.5C1S-2E21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 t="str">
            <v/>
          </cell>
        </row>
        <row r="45">
          <cell r="B45" t="str">
            <v>FRN2.2C1S-2E21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 t="str">
            <v/>
          </cell>
        </row>
        <row r="46">
          <cell r="B46" t="str">
            <v>FRN3.7C1S-2E21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 t="str">
            <v/>
          </cell>
        </row>
        <row r="47">
          <cell r="B47" t="str">
            <v>FRN1.5C1S-4E21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 t="str">
            <v/>
          </cell>
        </row>
        <row r="48">
          <cell r="B48" t="str">
            <v>FRN2.2C1S-4E21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 t="str">
            <v/>
          </cell>
        </row>
        <row r="49">
          <cell r="B49" t="str">
            <v>FRN4.0C1S-4E21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 t="str">
            <v/>
          </cell>
        </row>
        <row r="50">
          <cell r="B50" t="str">
            <v>FRN0.75C1S-7WB</v>
          </cell>
          <cell r="C50">
            <v>0</v>
          </cell>
          <cell r="D50">
            <v>2200</v>
          </cell>
          <cell r="E50">
            <v>363</v>
          </cell>
          <cell r="F50">
            <v>363</v>
          </cell>
          <cell r="G50">
            <v>363</v>
          </cell>
          <cell r="H50">
            <v>-4587</v>
          </cell>
          <cell r="I50">
            <v>0</v>
          </cell>
          <cell r="J50" t="str">
            <v/>
          </cell>
        </row>
        <row r="51">
          <cell r="B51" t="str">
            <v>FRN2.2C1S-7QC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66</v>
          </cell>
          <cell r="I51">
            <v>7566.2070000000003</v>
          </cell>
          <cell r="J51" t="str">
            <v/>
          </cell>
        </row>
        <row r="52">
          <cell r="B52" t="str">
            <v>FRN0.75C1S-4QC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 t="str">
            <v/>
          </cell>
        </row>
        <row r="53">
          <cell r="B53" t="str">
            <v>FRN1.5C1S-4QC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/>
          </cell>
        </row>
        <row r="54">
          <cell r="B54" t="str">
            <v>FRN4.0C1S-4QC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/>
          </cell>
        </row>
        <row r="55">
          <cell r="B55" t="str">
            <v>FRN0.1E1S-7E</v>
          </cell>
          <cell r="C55">
            <v>0</v>
          </cell>
          <cell r="D55">
            <v>0</v>
          </cell>
          <cell r="E55">
            <v>1</v>
          </cell>
          <cell r="F55">
            <v>1</v>
          </cell>
          <cell r="G55">
            <v>1</v>
          </cell>
          <cell r="H55">
            <v>13</v>
          </cell>
          <cell r="I55">
            <v>1075.0999999999999</v>
          </cell>
          <cell r="J55">
            <v>248.1</v>
          </cell>
        </row>
        <row r="56">
          <cell r="B56" t="str">
            <v>FRN0.2E1S-7E</v>
          </cell>
          <cell r="C56">
            <v>0</v>
          </cell>
          <cell r="D56">
            <v>40</v>
          </cell>
          <cell r="E56">
            <v>8</v>
          </cell>
          <cell r="F56">
            <v>8</v>
          </cell>
          <cell r="G56">
            <v>8</v>
          </cell>
          <cell r="H56">
            <v>5</v>
          </cell>
          <cell r="I56">
            <v>416.1825</v>
          </cell>
          <cell r="J56" t="str">
            <v/>
          </cell>
        </row>
        <row r="57">
          <cell r="B57" t="str">
            <v>FRN0.4E1S-7E</v>
          </cell>
          <cell r="C57">
            <v>0</v>
          </cell>
          <cell r="D57">
            <v>0</v>
          </cell>
          <cell r="E57">
            <v>24</v>
          </cell>
          <cell r="F57">
            <v>24</v>
          </cell>
          <cell r="G57">
            <v>24</v>
          </cell>
          <cell r="H57">
            <v>163</v>
          </cell>
          <cell r="I57">
            <v>14755.8195</v>
          </cell>
          <cell r="J57" t="str">
            <v/>
          </cell>
        </row>
        <row r="58">
          <cell r="B58" t="str">
            <v>FRN0.75E1S-7E</v>
          </cell>
          <cell r="C58">
            <v>0</v>
          </cell>
          <cell r="D58">
            <v>0</v>
          </cell>
          <cell r="E58">
            <v>53</v>
          </cell>
          <cell r="F58">
            <v>53</v>
          </cell>
          <cell r="G58">
            <v>53</v>
          </cell>
          <cell r="H58">
            <v>299</v>
          </cell>
          <cell r="I58">
            <v>28191.663500000002</v>
          </cell>
          <cell r="J58" t="str">
            <v/>
          </cell>
        </row>
        <row r="59">
          <cell r="B59" t="str">
            <v>FRN1.5E1S-7E</v>
          </cell>
          <cell r="C59">
            <v>0</v>
          </cell>
          <cell r="D59">
            <v>0</v>
          </cell>
          <cell r="E59">
            <v>32</v>
          </cell>
          <cell r="F59">
            <v>32</v>
          </cell>
          <cell r="G59">
            <v>32</v>
          </cell>
          <cell r="H59">
            <v>244</v>
          </cell>
          <cell r="I59">
            <v>27022.243599999998</v>
          </cell>
          <cell r="J59" t="str">
            <v/>
          </cell>
        </row>
        <row r="60">
          <cell r="B60" t="str">
            <v>FRN2.2E1S-7E</v>
          </cell>
          <cell r="C60">
            <v>0</v>
          </cell>
          <cell r="D60">
            <v>0</v>
          </cell>
          <cell r="E60">
            <v>23</v>
          </cell>
          <cell r="F60">
            <v>23</v>
          </cell>
          <cell r="G60">
            <v>23</v>
          </cell>
          <cell r="H60">
            <v>78</v>
          </cell>
          <cell r="I60">
            <v>10356.286199999999</v>
          </cell>
          <cell r="J60" t="str">
            <v/>
          </cell>
        </row>
        <row r="61">
          <cell r="B61" t="str">
            <v>FRN0.4E1S-4E</v>
          </cell>
          <cell r="C61">
            <v>0</v>
          </cell>
          <cell r="D61">
            <v>0</v>
          </cell>
          <cell r="E61">
            <v>9</v>
          </cell>
          <cell r="F61">
            <v>9</v>
          </cell>
          <cell r="G61">
            <v>9</v>
          </cell>
          <cell r="H61">
            <v>284</v>
          </cell>
          <cell r="I61">
            <v>34541.642</v>
          </cell>
          <cell r="J61">
            <v>13865.307000000001</v>
          </cell>
        </row>
        <row r="62">
          <cell r="B62" t="str">
            <v>FRN0.75E1S-4E</v>
          </cell>
          <cell r="C62">
            <v>0</v>
          </cell>
          <cell r="D62">
            <v>0</v>
          </cell>
          <cell r="E62">
            <v>18</v>
          </cell>
          <cell r="F62">
            <v>18</v>
          </cell>
          <cell r="G62">
            <v>18</v>
          </cell>
          <cell r="H62">
            <v>536</v>
          </cell>
          <cell r="I62">
            <v>71064.541599999997</v>
          </cell>
          <cell r="J62">
            <v>28637.949599999993</v>
          </cell>
        </row>
        <row r="63">
          <cell r="B63" t="str">
            <v>FRN1.5E1S-4E</v>
          </cell>
          <cell r="C63">
            <v>0</v>
          </cell>
          <cell r="D63">
            <v>0</v>
          </cell>
          <cell r="E63">
            <v>26</v>
          </cell>
          <cell r="F63">
            <v>26</v>
          </cell>
          <cell r="G63">
            <v>26</v>
          </cell>
          <cell r="H63">
            <v>486</v>
          </cell>
          <cell r="I63">
            <v>75111.154200000004</v>
          </cell>
          <cell r="J63">
            <v>5563.7891999999993</v>
          </cell>
        </row>
        <row r="64">
          <cell r="B64" t="str">
            <v>FRN2.2E1S-4E</v>
          </cell>
          <cell r="C64">
            <v>0</v>
          </cell>
          <cell r="D64">
            <v>0</v>
          </cell>
          <cell r="E64">
            <v>48</v>
          </cell>
          <cell r="F64">
            <v>48</v>
          </cell>
          <cell r="G64">
            <v>48</v>
          </cell>
          <cell r="H64">
            <v>251</v>
          </cell>
          <cell r="I64">
            <v>44109.058300000004</v>
          </cell>
          <cell r="J64" t="str">
            <v/>
          </cell>
        </row>
        <row r="65">
          <cell r="B65" t="str">
            <v>FRN4.0E1S-4E</v>
          </cell>
          <cell r="C65">
            <v>0</v>
          </cell>
          <cell r="D65">
            <v>0</v>
          </cell>
          <cell r="E65">
            <v>24</v>
          </cell>
          <cell r="F65">
            <v>24</v>
          </cell>
          <cell r="G65">
            <v>24</v>
          </cell>
          <cell r="H65">
            <v>265</v>
          </cell>
          <cell r="I65">
            <v>64151.014499999997</v>
          </cell>
          <cell r="J65" t="str">
            <v/>
          </cell>
        </row>
        <row r="66">
          <cell r="B66" t="str">
            <v>FRN5.5E1S-4E</v>
          </cell>
          <cell r="C66">
            <v>0</v>
          </cell>
          <cell r="D66">
            <v>0</v>
          </cell>
          <cell r="E66">
            <v>17</v>
          </cell>
          <cell r="F66">
            <v>17</v>
          </cell>
          <cell r="G66">
            <v>17</v>
          </cell>
          <cell r="H66">
            <v>341</v>
          </cell>
          <cell r="I66">
            <v>99251.391799999998</v>
          </cell>
          <cell r="J66">
            <v>11933.451799999995</v>
          </cell>
        </row>
        <row r="67">
          <cell r="B67" t="str">
            <v>FRN7.5E1S-4E</v>
          </cell>
          <cell r="C67">
            <v>0</v>
          </cell>
          <cell r="D67">
            <v>0</v>
          </cell>
          <cell r="E67">
            <v>20</v>
          </cell>
          <cell r="F67">
            <v>20</v>
          </cell>
          <cell r="G67">
            <v>20</v>
          </cell>
          <cell r="H67">
            <v>347</v>
          </cell>
          <cell r="I67">
            <v>107427.10539999999</v>
          </cell>
          <cell r="J67">
            <v>2167.1173999999883</v>
          </cell>
        </row>
        <row r="68">
          <cell r="B68" t="str">
            <v>FRN11E1S-4E</v>
          </cell>
          <cell r="C68">
            <v>0</v>
          </cell>
          <cell r="D68">
            <v>0</v>
          </cell>
          <cell r="E68">
            <v>20</v>
          </cell>
          <cell r="F68">
            <v>20</v>
          </cell>
          <cell r="G68">
            <v>20</v>
          </cell>
          <cell r="H68">
            <v>387</v>
          </cell>
          <cell r="I68">
            <v>137399.00940000001</v>
          </cell>
          <cell r="J68">
            <v>6035.6154000000097</v>
          </cell>
        </row>
        <row r="69">
          <cell r="B69" t="str">
            <v>FRN15E1S-4E</v>
          </cell>
          <cell r="C69">
            <v>0</v>
          </cell>
          <cell r="D69">
            <v>0</v>
          </cell>
          <cell r="E69">
            <v>9</v>
          </cell>
          <cell r="F69">
            <v>9</v>
          </cell>
          <cell r="G69">
            <v>9</v>
          </cell>
          <cell r="H69">
            <v>68</v>
          </cell>
          <cell r="I69">
            <v>34344.889200000005</v>
          </cell>
          <cell r="J69" t="str">
            <v/>
          </cell>
        </row>
        <row r="70">
          <cell r="B70" t="str">
            <v>FRN0.4E1S-4E12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/>
          </cell>
        </row>
        <row r="71">
          <cell r="B71" t="str">
            <v>FRN0.75E1S-4E12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 t="str">
            <v/>
          </cell>
        </row>
        <row r="72">
          <cell r="B72" t="str">
            <v>FRN1.5E1S-4E12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 t="str">
            <v/>
          </cell>
        </row>
        <row r="73">
          <cell r="B73" t="str">
            <v>FRN2.2E1S-4E12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 t="str">
            <v/>
          </cell>
        </row>
        <row r="74">
          <cell r="B74" t="str">
            <v>FRN4.0E1S-4E12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 t="str">
            <v/>
          </cell>
        </row>
        <row r="75">
          <cell r="B75" t="str">
            <v>FRN5.5E1S-4E12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 t="str">
            <v/>
          </cell>
        </row>
        <row r="76">
          <cell r="B76" t="str">
            <v>FRN7.5E1S-4E12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 t="str">
            <v/>
          </cell>
        </row>
        <row r="77">
          <cell r="B77" t="str">
            <v>FRN11E1S-4E12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 t="str">
            <v/>
          </cell>
        </row>
        <row r="78">
          <cell r="B78" t="str">
            <v>FRN15E1S-4E12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 t="str">
            <v/>
          </cell>
        </row>
        <row r="79">
          <cell r="B79" t="str">
            <v>FRN0.1E1S-2J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 t="str">
            <v/>
          </cell>
        </row>
        <row r="80">
          <cell r="B80" t="str">
            <v>FRN0.2E1S-2J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 t="str">
            <v/>
          </cell>
        </row>
        <row r="81">
          <cell r="B81" t="str">
            <v>FRN0.4E1S-2J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4</v>
          </cell>
          <cell r="I81">
            <v>176.1224</v>
          </cell>
          <cell r="J81">
            <v>176.1224</v>
          </cell>
        </row>
        <row r="82">
          <cell r="B82" t="str">
            <v>FRN0.75E1S-2J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 t="str">
            <v/>
          </cell>
        </row>
        <row r="83">
          <cell r="B83" t="str">
            <v>FRN1.5E1S-2J</v>
          </cell>
          <cell r="C83">
            <v>0</v>
          </cell>
          <cell r="D83">
            <v>0</v>
          </cell>
          <cell r="E83">
            <v>1</v>
          </cell>
          <cell r="F83">
            <v>1</v>
          </cell>
          <cell r="G83">
            <v>1</v>
          </cell>
          <cell r="H83">
            <v>25</v>
          </cell>
          <cell r="I83">
            <v>3287.25</v>
          </cell>
          <cell r="J83">
            <v>1972.35</v>
          </cell>
        </row>
        <row r="84">
          <cell r="B84" t="str">
            <v>FRN2.2E1S-2J</v>
          </cell>
          <cell r="C84">
            <v>0</v>
          </cell>
          <cell r="D84">
            <v>0</v>
          </cell>
          <cell r="E84">
            <v>29</v>
          </cell>
          <cell r="F84">
            <v>29</v>
          </cell>
          <cell r="G84">
            <v>29</v>
          </cell>
          <cell r="H84">
            <v>76</v>
          </cell>
          <cell r="I84">
            <v>11087.64</v>
          </cell>
          <cell r="J84" t="str">
            <v/>
          </cell>
        </row>
        <row r="85">
          <cell r="B85" t="str">
            <v>FRN3.7E1S-2J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45</v>
          </cell>
          <cell r="I85">
            <v>8623.7819999999992</v>
          </cell>
          <cell r="J85" t="str">
            <v/>
          </cell>
        </row>
        <row r="86">
          <cell r="B86" t="str">
            <v>FRN5.5E1S-2J</v>
          </cell>
          <cell r="C86">
            <v>0</v>
          </cell>
          <cell r="D86">
            <v>0</v>
          </cell>
          <cell r="E86">
            <v>5</v>
          </cell>
          <cell r="F86">
            <v>5</v>
          </cell>
          <cell r="G86">
            <v>5</v>
          </cell>
          <cell r="H86">
            <v>25</v>
          </cell>
          <cell r="I86">
            <v>6902.545000000001</v>
          </cell>
          <cell r="J86" t="str">
            <v/>
          </cell>
        </row>
        <row r="87">
          <cell r="B87" t="str">
            <v>FRN7.5E1S-2J</v>
          </cell>
          <cell r="C87">
            <v>0</v>
          </cell>
          <cell r="D87">
            <v>0</v>
          </cell>
          <cell r="E87">
            <v>1</v>
          </cell>
          <cell r="F87">
            <v>1</v>
          </cell>
          <cell r="G87">
            <v>1</v>
          </cell>
          <cell r="H87">
            <v>18</v>
          </cell>
          <cell r="I87">
            <v>5510.2194</v>
          </cell>
          <cell r="J87">
            <v>2448.9864000000002</v>
          </cell>
        </row>
        <row r="88">
          <cell r="B88" t="str">
            <v>FRN11E1S-2J</v>
          </cell>
          <cell r="C88">
            <v>0</v>
          </cell>
          <cell r="D88">
            <v>0</v>
          </cell>
          <cell r="E88">
            <v>2</v>
          </cell>
          <cell r="F88">
            <v>2</v>
          </cell>
          <cell r="G88">
            <v>2</v>
          </cell>
          <cell r="H88">
            <v>-1</v>
          </cell>
          <cell r="I88">
            <v>0</v>
          </cell>
          <cell r="J88" t="str">
            <v/>
          </cell>
        </row>
        <row r="89">
          <cell r="B89" t="str">
            <v>FRN15E1S-2J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4</v>
          </cell>
          <cell r="I89">
            <v>2050.56</v>
          </cell>
          <cell r="J89">
            <v>2050.56</v>
          </cell>
        </row>
        <row r="90">
          <cell r="B90" t="str">
            <v>FRN0.1E1E-7E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 t="str">
            <v/>
          </cell>
        </row>
        <row r="91">
          <cell r="B91" t="str">
            <v>FRN0.2E1E-7E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 t="str">
            <v/>
          </cell>
        </row>
        <row r="92">
          <cell r="B92" t="str">
            <v>FRN0.4E1E-7E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 t="str">
            <v/>
          </cell>
        </row>
        <row r="93">
          <cell r="B93" t="str">
            <v>FRN0.75E1E-7E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</v>
          </cell>
          <cell r="I93">
            <v>238.2</v>
          </cell>
          <cell r="J93">
            <v>238.2</v>
          </cell>
        </row>
        <row r="94">
          <cell r="B94" t="str">
            <v>FRN1.5E1E-7E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</v>
          </cell>
          <cell r="I94">
            <v>303.86660000000001</v>
          </cell>
          <cell r="J94" t="str">
            <v/>
          </cell>
        </row>
        <row r="95">
          <cell r="B95" t="str">
            <v>FRN2.2E1E-7E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 t="str">
            <v/>
          </cell>
        </row>
        <row r="96">
          <cell r="B96" t="str">
            <v>FRN0.4E1E-4E</v>
          </cell>
          <cell r="C96">
            <v>0</v>
          </cell>
          <cell r="D96">
            <v>0</v>
          </cell>
          <cell r="E96">
            <v>2</v>
          </cell>
          <cell r="F96">
            <v>2</v>
          </cell>
          <cell r="G96">
            <v>2</v>
          </cell>
          <cell r="H96">
            <v>93</v>
          </cell>
          <cell r="I96">
            <v>13742.470499999999</v>
          </cell>
          <cell r="J96">
            <v>7831.7304999999997</v>
          </cell>
        </row>
        <row r="97">
          <cell r="B97" t="str">
            <v>FRN0.75E1E-4E</v>
          </cell>
          <cell r="C97">
            <v>0</v>
          </cell>
          <cell r="D97">
            <v>0</v>
          </cell>
          <cell r="E97">
            <v>3</v>
          </cell>
          <cell r="F97">
            <v>3</v>
          </cell>
          <cell r="G97">
            <v>3</v>
          </cell>
          <cell r="H97">
            <v>123</v>
          </cell>
          <cell r="I97">
            <v>19641.218099999998</v>
          </cell>
          <cell r="J97">
            <v>8463.2890999999981</v>
          </cell>
        </row>
        <row r="98">
          <cell r="B98" t="str">
            <v>FRN1.5E1E-4E</v>
          </cell>
          <cell r="C98">
            <v>0</v>
          </cell>
          <cell r="D98">
            <v>0</v>
          </cell>
          <cell r="E98">
            <v>8</v>
          </cell>
          <cell r="F98">
            <v>8</v>
          </cell>
          <cell r="G98">
            <v>8</v>
          </cell>
          <cell r="H98">
            <v>116</v>
          </cell>
          <cell r="I98">
            <v>20709.538</v>
          </cell>
          <cell r="J98" t="str">
            <v/>
          </cell>
        </row>
        <row r="99">
          <cell r="B99" t="str">
            <v>FRN2.2E1E-4E</v>
          </cell>
          <cell r="C99">
            <v>0</v>
          </cell>
          <cell r="D99">
            <v>0</v>
          </cell>
          <cell r="E99">
            <v>3</v>
          </cell>
          <cell r="F99">
            <v>3</v>
          </cell>
          <cell r="G99">
            <v>3</v>
          </cell>
          <cell r="H99">
            <v>177</v>
          </cell>
          <cell r="I99">
            <v>33812.770199999999</v>
          </cell>
          <cell r="J99">
            <v>24261.140199999998</v>
          </cell>
        </row>
        <row r="100">
          <cell r="B100" t="str">
            <v>FRN4.0E1E-4E</v>
          </cell>
          <cell r="C100">
            <v>0</v>
          </cell>
          <cell r="D100">
            <v>0</v>
          </cell>
          <cell r="E100">
            <v>12</v>
          </cell>
          <cell r="F100">
            <v>12</v>
          </cell>
          <cell r="G100">
            <v>12</v>
          </cell>
          <cell r="H100">
            <v>14</v>
          </cell>
          <cell r="I100">
            <v>3355.7033999999999</v>
          </cell>
          <cell r="J100" t="str">
            <v/>
          </cell>
        </row>
        <row r="101">
          <cell r="B101" t="str">
            <v>FRN5.5E1E-4E</v>
          </cell>
          <cell r="C101">
            <v>0</v>
          </cell>
          <cell r="D101">
            <v>0</v>
          </cell>
          <cell r="E101">
            <v>2</v>
          </cell>
          <cell r="F101">
            <v>2</v>
          </cell>
          <cell r="G101">
            <v>2</v>
          </cell>
          <cell r="H101">
            <v>136</v>
          </cell>
          <cell r="I101">
            <v>41416.338400000001</v>
          </cell>
          <cell r="J101">
            <v>32280.381399999998</v>
          </cell>
        </row>
        <row r="102">
          <cell r="B102" t="str">
            <v>FRN7.5E1E-4E</v>
          </cell>
          <cell r="C102">
            <v>0</v>
          </cell>
          <cell r="D102">
            <v>0</v>
          </cell>
          <cell r="E102">
            <v>3</v>
          </cell>
          <cell r="F102">
            <v>3</v>
          </cell>
          <cell r="G102">
            <v>3</v>
          </cell>
          <cell r="H102">
            <v>156</v>
          </cell>
          <cell r="I102">
            <v>50423.49</v>
          </cell>
          <cell r="J102">
            <v>34262.115000000005</v>
          </cell>
        </row>
        <row r="103">
          <cell r="B103" t="str">
            <v>FRN11E1E-4E</v>
          </cell>
          <cell r="C103">
            <v>0</v>
          </cell>
          <cell r="D103">
            <v>0</v>
          </cell>
          <cell r="E103">
            <v>1</v>
          </cell>
          <cell r="F103">
            <v>1</v>
          </cell>
          <cell r="G103">
            <v>1</v>
          </cell>
          <cell r="H103">
            <v>83</v>
          </cell>
          <cell r="I103">
            <v>32884.6</v>
          </cell>
          <cell r="J103">
            <v>20998.6</v>
          </cell>
        </row>
        <row r="104">
          <cell r="B104" t="str">
            <v>FRN15E1E-4E</v>
          </cell>
          <cell r="C104">
            <v>0</v>
          </cell>
          <cell r="D104">
            <v>0</v>
          </cell>
          <cell r="E104">
            <v>1</v>
          </cell>
          <cell r="F104">
            <v>1</v>
          </cell>
          <cell r="G104">
            <v>1</v>
          </cell>
          <cell r="H104">
            <v>57</v>
          </cell>
          <cell r="I104">
            <v>30248.144400000001</v>
          </cell>
          <cell r="J104">
            <v>24941.452400000002</v>
          </cell>
        </row>
        <row r="105">
          <cell r="B105" t="str">
            <v>FRN0.4E1E-2J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/>
          </cell>
        </row>
        <row r="106">
          <cell r="B106" t="str">
            <v>FRN0.75E1E-2J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/>
          </cell>
        </row>
        <row r="107">
          <cell r="B107" t="str">
            <v>FRN1.5E1E-2J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/>
          </cell>
        </row>
        <row r="108">
          <cell r="B108" t="str">
            <v>FRN2.2E1E-2J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 t="str">
            <v/>
          </cell>
        </row>
        <row r="109">
          <cell r="B109" t="str">
            <v>FRN3.7E1E-2J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 t="str">
            <v/>
          </cell>
        </row>
        <row r="110">
          <cell r="B110" t="str">
            <v>FRN5.5E1E-2J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 t="str">
            <v/>
          </cell>
        </row>
        <row r="111">
          <cell r="B111" t="str">
            <v>FRN7.5E1E-2J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 t="str">
            <v/>
          </cell>
        </row>
        <row r="112">
          <cell r="B112" t="str">
            <v>FRN11E1E-2J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 t="str">
            <v/>
          </cell>
        </row>
        <row r="113">
          <cell r="B113" t="str">
            <v>FRN15E1E-2J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 t="str">
            <v/>
          </cell>
        </row>
        <row r="114">
          <cell r="B114" t="str">
            <v>FRN0.1E1S-7ECN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 t="str">
            <v/>
          </cell>
        </row>
        <row r="115">
          <cell r="B115" t="str">
            <v>FRN0.2E1S-7ECN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 t="str">
            <v/>
          </cell>
        </row>
        <row r="116">
          <cell r="B116" t="str">
            <v>FRN0.4E1S-7ECN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50</v>
          </cell>
          <cell r="I116">
            <v>5058</v>
          </cell>
          <cell r="J116">
            <v>5058</v>
          </cell>
        </row>
        <row r="117">
          <cell r="B117" t="str">
            <v>FRN0.75E1S-7ECN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48</v>
          </cell>
          <cell r="I117">
            <v>5101.8768</v>
          </cell>
          <cell r="J117">
            <v>5101.8768</v>
          </cell>
        </row>
        <row r="118">
          <cell r="B118" t="str">
            <v>FRN1.5E1S-7ECN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40</v>
          </cell>
          <cell r="I118">
            <v>4878</v>
          </cell>
          <cell r="J118">
            <v>4878</v>
          </cell>
        </row>
        <row r="119">
          <cell r="B119" t="str">
            <v>FRN2.2E1S-7ECN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30</v>
          </cell>
          <cell r="I119">
            <v>4252.5</v>
          </cell>
          <cell r="J119">
            <v>4252.5</v>
          </cell>
        </row>
        <row r="120">
          <cell r="B120" t="str">
            <v>FRN0.4E1S-4ECN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50</v>
          </cell>
          <cell r="I120">
            <v>6597</v>
          </cell>
          <cell r="J120">
            <v>6597</v>
          </cell>
        </row>
        <row r="121">
          <cell r="B121" t="str">
            <v>FRN0.75E1S-4ECN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47</v>
          </cell>
          <cell r="I121">
            <v>6806.07</v>
          </cell>
          <cell r="J121">
            <v>6806.07</v>
          </cell>
        </row>
        <row r="122">
          <cell r="B122" t="str">
            <v>FRN1.5E1S-4ECN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40</v>
          </cell>
          <cell r="I122">
            <v>6775.2</v>
          </cell>
          <cell r="J122">
            <v>6775.2</v>
          </cell>
        </row>
        <row r="123">
          <cell r="B123" t="str">
            <v>FRN2.2E1S-4ECN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30</v>
          </cell>
          <cell r="I123">
            <v>5799</v>
          </cell>
          <cell r="J123">
            <v>5799</v>
          </cell>
        </row>
        <row r="124">
          <cell r="B124" t="str">
            <v>FRN4.0E1S-4ECN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30</v>
          </cell>
          <cell r="I124">
            <v>7400.7</v>
          </cell>
          <cell r="J124">
            <v>7400.7</v>
          </cell>
        </row>
        <row r="125">
          <cell r="B125" t="str">
            <v>FRN5.5E1S-4ECN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20</v>
          </cell>
          <cell r="I125">
            <v>5674.8</v>
          </cell>
          <cell r="J125">
            <v>5674.8</v>
          </cell>
        </row>
        <row r="126">
          <cell r="B126" t="str">
            <v>FRN7.5E1S-4ECN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20</v>
          </cell>
          <cell r="I126">
            <v>6327</v>
          </cell>
          <cell r="J126">
            <v>6327</v>
          </cell>
        </row>
        <row r="127">
          <cell r="B127" t="str">
            <v>FRN11E1S-4ECN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20</v>
          </cell>
          <cell r="I127">
            <v>7205.4</v>
          </cell>
          <cell r="J127">
            <v>7205.4</v>
          </cell>
        </row>
        <row r="128">
          <cell r="B128" t="str">
            <v>FRN15E1S-4ECN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20</v>
          </cell>
          <cell r="I128">
            <v>9950.4</v>
          </cell>
          <cell r="J128">
            <v>9950.4</v>
          </cell>
        </row>
        <row r="129">
          <cell r="B129" t="str">
            <v>FRN0.4E1E-2LM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 t="str">
            <v/>
          </cell>
        </row>
        <row r="130">
          <cell r="B130" t="str">
            <v>FRN0.75E1E-2LM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 t="str">
            <v/>
          </cell>
        </row>
        <row r="131">
          <cell r="B131" t="str">
            <v>FRN1.5E1E-2LM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 t="str">
            <v/>
          </cell>
        </row>
        <row r="132">
          <cell r="B132" t="str">
            <v>FRN2.2E1E-2LM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 t="str">
            <v/>
          </cell>
        </row>
        <row r="133">
          <cell r="B133" t="str">
            <v>FRN3.7E1E-2LM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 t="str">
            <v/>
          </cell>
        </row>
        <row r="134">
          <cell r="B134" t="str">
            <v>FRN5.5E1E-2LM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 t="str">
            <v/>
          </cell>
        </row>
        <row r="135">
          <cell r="B135" t="str">
            <v>FRN7.5E1E-2LM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 t="str">
            <v/>
          </cell>
        </row>
        <row r="136">
          <cell r="B136" t="str">
            <v>FRN11E1E-2LM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 t="str">
            <v/>
          </cell>
        </row>
        <row r="137">
          <cell r="B137" t="str">
            <v>FRN15E1E-2LM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 t="str">
            <v/>
          </cell>
        </row>
        <row r="138">
          <cell r="B138" t="str">
            <v>FRN0.1E1S-2LM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 t="str">
            <v/>
          </cell>
        </row>
        <row r="139">
          <cell r="B139" t="str">
            <v>FRN0.2E1S-2LM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 t="str">
            <v/>
          </cell>
        </row>
        <row r="140">
          <cell r="B140" t="str">
            <v>FRN0.4E1S-2LM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 t="str">
            <v/>
          </cell>
        </row>
        <row r="141">
          <cell r="B141" t="str">
            <v>FRN0.75E1S-2LM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 t="str">
            <v/>
          </cell>
        </row>
        <row r="142">
          <cell r="B142" t="str">
            <v>FRN1.5E1S-2LM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 t="str">
            <v/>
          </cell>
        </row>
        <row r="143">
          <cell r="B143" t="str">
            <v>FRN2.2E1S-2LM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 t="str">
            <v/>
          </cell>
        </row>
        <row r="144">
          <cell r="B144" t="str">
            <v>FRN3.7E1S-2LM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str">
            <v/>
          </cell>
        </row>
        <row r="145">
          <cell r="B145" t="str">
            <v>FRN5.5E1S-2LM</v>
          </cell>
          <cell r="C145">
            <v>0</v>
          </cell>
          <cell r="D145">
            <v>0</v>
          </cell>
          <cell r="E145">
            <v>5</v>
          </cell>
          <cell r="F145">
            <v>5</v>
          </cell>
          <cell r="G145">
            <v>5</v>
          </cell>
          <cell r="H145">
            <v>-18</v>
          </cell>
          <cell r="I145">
            <v>0</v>
          </cell>
          <cell r="J145" t="str">
            <v/>
          </cell>
        </row>
        <row r="146">
          <cell r="B146" t="str">
            <v>FRN7.5E1S-2LM</v>
          </cell>
          <cell r="C146">
            <v>0</v>
          </cell>
          <cell r="D146">
            <v>0</v>
          </cell>
          <cell r="E146">
            <v>2</v>
          </cell>
          <cell r="F146">
            <v>2</v>
          </cell>
          <cell r="G146">
            <v>2</v>
          </cell>
          <cell r="H146">
            <v>-17</v>
          </cell>
          <cell r="I146">
            <v>0</v>
          </cell>
          <cell r="J146" t="str">
            <v/>
          </cell>
        </row>
        <row r="147">
          <cell r="B147" t="str">
            <v>FRN11E1S-2LM</v>
          </cell>
          <cell r="C147">
            <v>0</v>
          </cell>
          <cell r="D147">
            <v>0</v>
          </cell>
          <cell r="E147">
            <v>1</v>
          </cell>
          <cell r="F147">
            <v>1</v>
          </cell>
          <cell r="G147">
            <v>1</v>
          </cell>
          <cell r="H147">
            <v>7</v>
          </cell>
          <cell r="I147">
            <v>2419.9</v>
          </cell>
          <cell r="J147" t="str">
            <v/>
          </cell>
        </row>
        <row r="148">
          <cell r="B148" t="str">
            <v>FRN15E1S-2LM</v>
          </cell>
          <cell r="C148">
            <v>0</v>
          </cell>
          <cell r="D148">
            <v>0</v>
          </cell>
          <cell r="E148">
            <v>1</v>
          </cell>
          <cell r="F148">
            <v>1</v>
          </cell>
          <cell r="G148">
            <v>1</v>
          </cell>
          <cell r="H148">
            <v>4</v>
          </cell>
          <cell r="I148">
            <v>2278.4</v>
          </cell>
          <cell r="J148" t="str">
            <v/>
          </cell>
        </row>
        <row r="149">
          <cell r="B149" t="str">
            <v>FRN0.4E1S-4LM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 t="str">
            <v/>
          </cell>
        </row>
        <row r="150">
          <cell r="B150" t="str">
            <v>FRN0.75E1S-4LM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/>
          </cell>
        </row>
        <row r="151">
          <cell r="B151" t="str">
            <v>FRN1.5E1S-4LM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/>
          </cell>
        </row>
        <row r="152">
          <cell r="B152" t="str">
            <v>FRN2.2E1S-4LM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 t="str">
            <v/>
          </cell>
        </row>
        <row r="153">
          <cell r="B153" t="str">
            <v>FRN3.7E1S-4LM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 t="str">
            <v/>
          </cell>
        </row>
        <row r="154">
          <cell r="B154" t="str">
            <v>FRN5.5E1S-4LM</v>
          </cell>
          <cell r="C154">
            <v>0</v>
          </cell>
          <cell r="D154">
            <v>0</v>
          </cell>
          <cell r="E154">
            <v>55</v>
          </cell>
          <cell r="F154">
            <v>55</v>
          </cell>
          <cell r="G154">
            <v>55</v>
          </cell>
          <cell r="H154">
            <v>37</v>
          </cell>
          <cell r="I154">
            <v>10022.278800000002</v>
          </cell>
          <cell r="J154" t="str">
            <v/>
          </cell>
        </row>
        <row r="155">
          <cell r="B155" t="str">
            <v>FRN7.5E1S-4LM</v>
          </cell>
          <cell r="C155">
            <v>0</v>
          </cell>
          <cell r="D155">
            <v>0</v>
          </cell>
          <cell r="E155">
            <v>17</v>
          </cell>
          <cell r="F155">
            <v>17</v>
          </cell>
          <cell r="G155">
            <v>17</v>
          </cell>
          <cell r="H155">
            <v>132</v>
          </cell>
          <cell r="I155">
            <v>43031.7624</v>
          </cell>
          <cell r="J155" t="str">
            <v/>
          </cell>
        </row>
        <row r="156">
          <cell r="B156" t="str">
            <v>FRN11E1S-4LM</v>
          </cell>
          <cell r="C156">
            <v>0</v>
          </cell>
          <cell r="D156">
            <v>0</v>
          </cell>
          <cell r="E156">
            <v>2</v>
          </cell>
          <cell r="F156">
            <v>2</v>
          </cell>
          <cell r="G156">
            <v>2</v>
          </cell>
          <cell r="H156">
            <v>191</v>
          </cell>
          <cell r="I156">
            <v>69846.045100000003</v>
          </cell>
          <cell r="J156">
            <v>58875.462100000004</v>
          </cell>
        </row>
        <row r="157">
          <cell r="B157" t="str">
            <v>FRN15E1S-4LM</v>
          </cell>
          <cell r="C157">
            <v>0</v>
          </cell>
          <cell r="D157">
            <v>0</v>
          </cell>
          <cell r="E157">
            <v>2</v>
          </cell>
          <cell r="F157">
            <v>2</v>
          </cell>
          <cell r="G157">
            <v>2</v>
          </cell>
          <cell r="H157">
            <v>108</v>
          </cell>
          <cell r="I157">
            <v>53451.511200000001</v>
          </cell>
          <cell r="J157">
            <v>43553.083200000001</v>
          </cell>
        </row>
        <row r="158">
          <cell r="B158" t="str">
            <v>FRN0.4E1E-4LM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 t="str">
            <v/>
          </cell>
        </row>
        <row r="159">
          <cell r="B159" t="str">
            <v>FRN0.75E1E-4LM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 t="str">
            <v/>
          </cell>
        </row>
        <row r="160">
          <cell r="B160" t="str">
            <v>FRN1.5E1E-4LM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 t="str">
            <v/>
          </cell>
        </row>
        <row r="161">
          <cell r="B161" t="str">
            <v>FRN2.2E1E-4LM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 t="str">
            <v/>
          </cell>
        </row>
        <row r="162">
          <cell r="B162" t="str">
            <v>FRN4.0E1E-4LM</v>
          </cell>
          <cell r="C162">
            <v>0</v>
          </cell>
          <cell r="D162">
            <v>0</v>
          </cell>
          <cell r="E162">
            <v>28</v>
          </cell>
          <cell r="F162">
            <v>28</v>
          </cell>
          <cell r="G162">
            <v>28</v>
          </cell>
          <cell r="H162">
            <v>-133</v>
          </cell>
          <cell r="I162">
            <v>0</v>
          </cell>
          <cell r="J162" t="str">
            <v/>
          </cell>
        </row>
        <row r="163">
          <cell r="B163" t="str">
            <v>FRN5.5E1E-4LM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/>
          </cell>
        </row>
        <row r="164">
          <cell r="B164" t="str">
            <v>FRN7.5E1E-4LM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/>
          </cell>
        </row>
        <row r="165">
          <cell r="B165" t="str">
            <v>FRN11E1E-4LM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/>
          </cell>
        </row>
        <row r="166">
          <cell r="B166" t="str">
            <v>FRN15E1E-4LM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/>
          </cell>
        </row>
        <row r="167">
          <cell r="B167" t="str">
            <v>FRN0.4G11S-4EN</v>
          </cell>
          <cell r="C167">
            <v>0</v>
          </cell>
          <cell r="D167">
            <v>0</v>
          </cell>
          <cell r="E167">
            <v>2</v>
          </cell>
          <cell r="F167">
            <v>2</v>
          </cell>
          <cell r="G167">
            <v>2</v>
          </cell>
          <cell r="H167">
            <v>16</v>
          </cell>
          <cell r="I167">
            <v>1948.7152000000001</v>
          </cell>
          <cell r="J167" t="str">
            <v/>
          </cell>
        </row>
        <row r="168">
          <cell r="B168" t="str">
            <v>FRN0.75G11S-4EN</v>
          </cell>
          <cell r="C168">
            <v>0</v>
          </cell>
          <cell r="D168">
            <v>0</v>
          </cell>
          <cell r="E168">
            <v>5</v>
          </cell>
          <cell r="F168">
            <v>5</v>
          </cell>
          <cell r="G168">
            <v>5</v>
          </cell>
          <cell r="H168">
            <v>90</v>
          </cell>
          <cell r="I168">
            <v>12993.732</v>
          </cell>
          <cell r="J168">
            <v>5774.9920000000002</v>
          </cell>
        </row>
        <row r="169">
          <cell r="B169" t="str">
            <v>FRN1.5G11S-4EN</v>
          </cell>
          <cell r="C169">
            <v>0</v>
          </cell>
          <cell r="D169">
            <v>17</v>
          </cell>
          <cell r="E169">
            <v>10</v>
          </cell>
          <cell r="F169">
            <v>10</v>
          </cell>
          <cell r="G169">
            <v>10</v>
          </cell>
          <cell r="H169">
            <v>-10</v>
          </cell>
          <cell r="I169">
            <v>0</v>
          </cell>
          <cell r="J169" t="str">
            <v/>
          </cell>
        </row>
        <row r="170">
          <cell r="B170" t="str">
            <v>FRN2.2G11S-4EN</v>
          </cell>
          <cell r="C170">
            <v>0</v>
          </cell>
          <cell r="D170">
            <v>0</v>
          </cell>
          <cell r="E170">
            <v>9</v>
          </cell>
          <cell r="F170">
            <v>9</v>
          </cell>
          <cell r="G170">
            <v>9</v>
          </cell>
          <cell r="H170">
            <v>671</v>
          </cell>
          <cell r="I170">
            <v>144489.114</v>
          </cell>
          <cell r="J170">
            <v>125109.054</v>
          </cell>
        </row>
        <row r="171">
          <cell r="B171" t="str">
            <v>FRN4.0G11S-4EN</v>
          </cell>
          <cell r="C171">
            <v>0</v>
          </cell>
          <cell r="D171">
            <v>50</v>
          </cell>
          <cell r="E171">
            <v>17</v>
          </cell>
          <cell r="F171">
            <v>17</v>
          </cell>
          <cell r="G171">
            <v>17</v>
          </cell>
          <cell r="H171">
            <v>23</v>
          </cell>
          <cell r="I171">
            <v>5935.9710999999998</v>
          </cell>
          <cell r="J171" t="str">
            <v/>
          </cell>
        </row>
        <row r="172">
          <cell r="B172" t="str">
            <v>FRN5.5G11S-4EN</v>
          </cell>
          <cell r="C172">
            <v>0</v>
          </cell>
          <cell r="D172">
            <v>0</v>
          </cell>
          <cell r="E172">
            <v>11</v>
          </cell>
          <cell r="F172">
            <v>11</v>
          </cell>
          <cell r="G172">
            <v>11</v>
          </cell>
          <cell r="H172">
            <v>28</v>
          </cell>
          <cell r="I172">
            <v>9298.8168000000005</v>
          </cell>
          <cell r="J172" t="str">
            <v/>
          </cell>
        </row>
        <row r="173">
          <cell r="B173" t="str">
            <v>FRN7.5G11S-4EN</v>
          </cell>
          <cell r="C173">
            <v>0</v>
          </cell>
          <cell r="D173">
            <v>0</v>
          </cell>
          <cell r="E173">
            <v>14</v>
          </cell>
          <cell r="F173">
            <v>14</v>
          </cell>
          <cell r="G173">
            <v>14</v>
          </cell>
          <cell r="H173">
            <v>-39</v>
          </cell>
          <cell r="I173">
            <v>0</v>
          </cell>
          <cell r="J173" t="str">
            <v/>
          </cell>
        </row>
        <row r="174">
          <cell r="B174" t="str">
            <v>FRN11G11S-4EN</v>
          </cell>
          <cell r="C174">
            <v>0</v>
          </cell>
          <cell r="D174">
            <v>0</v>
          </cell>
          <cell r="E174">
            <v>5</v>
          </cell>
          <cell r="F174">
            <v>5</v>
          </cell>
          <cell r="G174">
            <v>5</v>
          </cell>
          <cell r="H174">
            <v>292</v>
          </cell>
          <cell r="I174">
            <v>135882.95920000001</v>
          </cell>
          <cell r="J174">
            <v>112615.32920000001</v>
          </cell>
        </row>
        <row r="175">
          <cell r="B175" t="str">
            <v>FRN15G11S-4EN</v>
          </cell>
          <cell r="C175">
            <v>0</v>
          </cell>
          <cell r="D175">
            <v>0</v>
          </cell>
          <cell r="E175">
            <v>4</v>
          </cell>
          <cell r="F175">
            <v>4</v>
          </cell>
          <cell r="G175">
            <v>4</v>
          </cell>
          <cell r="H175">
            <v>145</v>
          </cell>
          <cell r="I175">
            <v>90611.210500000001</v>
          </cell>
          <cell r="J175">
            <v>65615.014500000005</v>
          </cell>
        </row>
        <row r="176">
          <cell r="B176" t="str">
            <v>FRN18.5G11S-4EN</v>
          </cell>
          <cell r="C176">
            <v>0</v>
          </cell>
          <cell r="D176">
            <v>0</v>
          </cell>
          <cell r="E176">
            <v>4</v>
          </cell>
          <cell r="F176">
            <v>4</v>
          </cell>
          <cell r="G176">
            <v>4</v>
          </cell>
          <cell r="H176">
            <v>119</v>
          </cell>
          <cell r="I176">
            <v>81305.952699999994</v>
          </cell>
          <cell r="J176">
            <v>53976.220699999991</v>
          </cell>
        </row>
        <row r="177">
          <cell r="B177" t="str">
            <v>FRN22G11S-4EN</v>
          </cell>
          <cell r="C177">
            <v>0</v>
          </cell>
          <cell r="D177">
            <v>0</v>
          </cell>
          <cell r="E177">
            <v>5</v>
          </cell>
          <cell r="F177">
            <v>5</v>
          </cell>
          <cell r="G177">
            <v>5</v>
          </cell>
          <cell r="H177">
            <v>157</v>
          </cell>
          <cell r="I177">
            <v>129129.89379999999</v>
          </cell>
          <cell r="J177">
            <v>88005.723799999992</v>
          </cell>
        </row>
        <row r="178">
          <cell r="B178" t="str">
            <v>FRN30G11S-4EV</v>
          </cell>
          <cell r="C178">
            <v>0</v>
          </cell>
          <cell r="D178">
            <v>6</v>
          </cell>
          <cell r="E178">
            <v>0</v>
          </cell>
          <cell r="F178">
            <v>0</v>
          </cell>
          <cell r="G178">
            <v>0</v>
          </cell>
          <cell r="H178">
            <v>12</v>
          </cell>
          <cell r="I178">
            <v>12720.874799999998</v>
          </cell>
          <cell r="J178">
            <v>12720.874799999998</v>
          </cell>
        </row>
        <row r="179">
          <cell r="B179" t="str">
            <v>FRN30G11S-4EN</v>
          </cell>
          <cell r="C179">
            <v>0</v>
          </cell>
          <cell r="D179">
            <v>0</v>
          </cell>
          <cell r="E179">
            <v>4</v>
          </cell>
          <cell r="F179">
            <v>4</v>
          </cell>
          <cell r="G179">
            <v>4</v>
          </cell>
          <cell r="H179">
            <v>155</v>
          </cell>
          <cell r="I179">
            <v>167726.5385</v>
          </cell>
          <cell r="J179">
            <v>124442.27049999998</v>
          </cell>
        </row>
        <row r="180">
          <cell r="B180" t="str">
            <v>FRN37G11S-4EN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56</v>
          </cell>
          <cell r="I180">
            <v>77216.731200000009</v>
          </cell>
          <cell r="J180">
            <v>63428.029200000004</v>
          </cell>
        </row>
        <row r="181">
          <cell r="B181" t="str">
            <v>FRN45G11S-4EN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14</v>
          </cell>
          <cell r="I181">
            <v>23585.998799999998</v>
          </cell>
          <cell r="J181">
            <v>6738.8567999999977</v>
          </cell>
        </row>
        <row r="182">
          <cell r="B182" t="str">
            <v>FRN55G11S-4EN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 t="str">
            <v/>
          </cell>
        </row>
        <row r="183">
          <cell r="B183" t="str">
            <v>FRN75G11S-4EN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18</v>
          </cell>
          <cell r="I183">
            <v>40397.860800000002</v>
          </cell>
          <cell r="J183">
            <v>17954.604800000001</v>
          </cell>
        </row>
        <row r="184">
          <cell r="B184" t="str">
            <v>FRN90G11S-4EN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/>
          </cell>
        </row>
        <row r="185">
          <cell r="B185" t="str">
            <v>FRN110G11S-4EN</v>
          </cell>
          <cell r="C185">
            <v>0</v>
          </cell>
          <cell r="D185">
            <v>2</v>
          </cell>
          <cell r="E185">
            <v>0</v>
          </cell>
          <cell r="F185">
            <v>0</v>
          </cell>
          <cell r="G185">
            <v>0</v>
          </cell>
          <cell r="H185">
            <v>-5</v>
          </cell>
          <cell r="I185">
            <v>0</v>
          </cell>
          <cell r="J185" t="str">
            <v/>
          </cell>
        </row>
        <row r="186">
          <cell r="B186" t="str">
            <v>FRN132G11S-4EN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-3</v>
          </cell>
          <cell r="I186">
            <v>0</v>
          </cell>
          <cell r="J186" t="str">
            <v/>
          </cell>
        </row>
        <row r="187">
          <cell r="B187" t="str">
            <v>FRN160G11S-4EN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/>
          </cell>
        </row>
        <row r="188">
          <cell r="B188" t="str">
            <v>FRN200G11S-4EN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/>
          </cell>
        </row>
        <row r="189">
          <cell r="B189" t="str">
            <v>FRN220G11S-4EN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-3</v>
          </cell>
          <cell r="I189">
            <v>0</v>
          </cell>
          <cell r="J189" t="str">
            <v/>
          </cell>
        </row>
        <row r="190">
          <cell r="B190" t="str">
            <v>FRN280G11S-4EN</v>
          </cell>
          <cell r="C190">
            <v>0</v>
          </cell>
          <cell r="D190">
            <v>4</v>
          </cell>
          <cell r="E190">
            <v>0</v>
          </cell>
          <cell r="F190">
            <v>0</v>
          </cell>
          <cell r="G190">
            <v>0</v>
          </cell>
          <cell r="H190">
            <v>4</v>
          </cell>
          <cell r="I190">
            <v>28719.648000000001</v>
          </cell>
          <cell r="J190">
            <v>28719.648000000001</v>
          </cell>
        </row>
        <row r="191">
          <cell r="B191" t="str">
            <v>FRN315G11S-4EN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9802.51</v>
          </cell>
          <cell r="J191">
            <v>9802.51</v>
          </cell>
        </row>
        <row r="192">
          <cell r="B192" t="str">
            <v>FRN355G11S-4EN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 t="str">
            <v/>
          </cell>
        </row>
        <row r="193">
          <cell r="B193" t="str">
            <v>FRN400G11S-4EN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11489.06</v>
          </cell>
          <cell r="J193">
            <v>11489.06</v>
          </cell>
        </row>
        <row r="194">
          <cell r="B194" t="str">
            <v>FRN500G11S-4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 t="str">
            <v/>
          </cell>
        </row>
        <row r="195">
          <cell r="B195" t="str">
            <v>FRN630G11S-4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str">
            <v/>
          </cell>
        </row>
        <row r="196">
          <cell r="B196" t="str">
            <v>FRN0.2G11S-2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5</v>
          </cell>
          <cell r="I196">
            <v>747.4</v>
          </cell>
          <cell r="J196">
            <v>747.4</v>
          </cell>
        </row>
        <row r="197">
          <cell r="B197" t="str">
            <v>FRN0.4G11S-2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3</v>
          </cell>
          <cell r="I197">
            <v>465.29340000000002</v>
          </cell>
          <cell r="J197">
            <v>465.29340000000002</v>
          </cell>
        </row>
        <row r="198">
          <cell r="B198" t="str">
            <v>FRN0.75G11S-2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2</v>
          </cell>
          <cell r="I198">
            <v>309.81900000000002</v>
          </cell>
          <cell r="J198" t="str">
            <v/>
          </cell>
        </row>
        <row r="199">
          <cell r="B199" t="str">
            <v>FRN1.5G11S-2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10</v>
          </cell>
          <cell r="I199">
            <v>1842.7</v>
          </cell>
          <cell r="J199">
            <v>1842.7</v>
          </cell>
        </row>
        <row r="200">
          <cell r="B200" t="str">
            <v>FRN2.2G11S-2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288</v>
          </cell>
          <cell r="I200">
            <v>57522.815999999999</v>
          </cell>
          <cell r="J200">
            <v>57522.815999999999</v>
          </cell>
        </row>
        <row r="201">
          <cell r="B201" t="str">
            <v>FRN3.7G11S-2</v>
          </cell>
          <cell r="C201">
            <v>0</v>
          </cell>
          <cell r="D201">
            <v>0</v>
          </cell>
          <cell r="E201">
            <v>3</v>
          </cell>
          <cell r="F201">
            <v>3</v>
          </cell>
          <cell r="G201">
            <v>3</v>
          </cell>
          <cell r="H201">
            <v>-14</v>
          </cell>
          <cell r="I201">
            <v>0</v>
          </cell>
          <cell r="J201" t="str">
            <v/>
          </cell>
        </row>
        <row r="202">
          <cell r="B202" t="str">
            <v>FRN5.5G11S-2</v>
          </cell>
          <cell r="C202">
            <v>0</v>
          </cell>
          <cell r="D202">
            <v>0</v>
          </cell>
          <cell r="E202">
            <v>1</v>
          </cell>
          <cell r="F202">
            <v>1</v>
          </cell>
          <cell r="G202">
            <v>1</v>
          </cell>
          <cell r="H202">
            <v>6</v>
          </cell>
          <cell r="I202">
            <v>2159.0994000000001</v>
          </cell>
          <cell r="J202" t="str">
            <v/>
          </cell>
        </row>
        <row r="203">
          <cell r="B203" t="str">
            <v>FRN7.5G11S-2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15</v>
          </cell>
          <cell r="I203">
            <v>6231.8670000000002</v>
          </cell>
          <cell r="J203">
            <v>6231.8670000000002</v>
          </cell>
        </row>
        <row r="204">
          <cell r="B204" t="str">
            <v>FRN11G11S-2</v>
          </cell>
          <cell r="C204">
            <v>0</v>
          </cell>
          <cell r="D204">
            <v>0</v>
          </cell>
          <cell r="E204">
            <v>1</v>
          </cell>
          <cell r="F204">
            <v>1</v>
          </cell>
          <cell r="G204">
            <v>1</v>
          </cell>
          <cell r="H204">
            <v>71</v>
          </cell>
          <cell r="I204">
            <v>29628.4136</v>
          </cell>
          <cell r="J204">
            <v>25455.3976</v>
          </cell>
        </row>
        <row r="205">
          <cell r="B205" t="str">
            <v>FRN15G11S-2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5</v>
          </cell>
          <cell r="I205">
            <v>3178.9080000000004</v>
          </cell>
          <cell r="J205">
            <v>3178.9080000000004</v>
          </cell>
        </row>
        <row r="206">
          <cell r="B206" t="str">
            <v>FRN18.5G11S-2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B207" t="str">
            <v>FRN22G11S-2</v>
          </cell>
          <cell r="C207">
            <v>0</v>
          </cell>
          <cell r="D207">
            <v>0</v>
          </cell>
          <cell r="E207">
            <v>1</v>
          </cell>
          <cell r="F207">
            <v>1</v>
          </cell>
          <cell r="G207">
            <v>1</v>
          </cell>
          <cell r="H207">
            <v>78</v>
          </cell>
          <cell r="I207">
            <v>66508.415999999997</v>
          </cell>
          <cell r="J207">
            <v>57981.695999999996</v>
          </cell>
        </row>
        <row r="208">
          <cell r="B208" t="str">
            <v>FRN30G11S-2</v>
          </cell>
          <cell r="C208">
            <v>0</v>
          </cell>
          <cell r="D208">
            <v>0</v>
          </cell>
          <cell r="E208">
            <v>1</v>
          </cell>
          <cell r="F208">
            <v>1</v>
          </cell>
          <cell r="G208">
            <v>1</v>
          </cell>
          <cell r="H208">
            <v>-2</v>
          </cell>
          <cell r="I208">
            <v>0</v>
          </cell>
          <cell r="J208" t="str">
            <v/>
          </cell>
        </row>
        <row r="209">
          <cell r="B209" t="str">
            <v>FRN37G11S-2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/>
          </cell>
        </row>
        <row r="210">
          <cell r="B210" t="str">
            <v>FRN45G11S-2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/>
          </cell>
        </row>
        <row r="211">
          <cell r="B211" t="str">
            <v>FRN55G11S-2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3</v>
          </cell>
          <cell r="I211">
            <v>7938.3</v>
          </cell>
          <cell r="J211">
            <v>7938.3</v>
          </cell>
        </row>
        <row r="212">
          <cell r="B212" t="str">
            <v>FRN75G11S-2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/>
          </cell>
        </row>
        <row r="213">
          <cell r="B213" t="str">
            <v>FRN90G11S-2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/>
          </cell>
        </row>
        <row r="214">
          <cell r="B214" t="str">
            <v>FRN3.7G11S-2LE2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2</v>
          </cell>
          <cell r="I214">
            <v>471.22</v>
          </cell>
          <cell r="J214">
            <v>471.22</v>
          </cell>
        </row>
        <row r="215">
          <cell r="B215" t="str">
            <v>FRN5.5G11S-2LE2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-144</v>
          </cell>
          <cell r="I215">
            <v>0</v>
          </cell>
          <cell r="J215" t="str">
            <v/>
          </cell>
        </row>
        <row r="216">
          <cell r="B216" t="str">
            <v>FRN7.5G11S-2LE2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-24</v>
          </cell>
          <cell r="I216">
            <v>0</v>
          </cell>
          <cell r="J216" t="str">
            <v/>
          </cell>
        </row>
        <row r="217">
          <cell r="B217" t="str">
            <v>FRN11G11S-2LE2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4</v>
          </cell>
          <cell r="I217">
            <v>1786.2</v>
          </cell>
          <cell r="J217">
            <v>1786.2</v>
          </cell>
        </row>
        <row r="218">
          <cell r="B218" t="str">
            <v>FRN15G11S-2LE2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9</v>
          </cell>
          <cell r="I218">
            <v>6284.1716999999999</v>
          </cell>
          <cell r="J218">
            <v>6284.1716999999999</v>
          </cell>
        </row>
        <row r="219">
          <cell r="B219" t="str">
            <v>FRN18.5G11S-2LE2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3</v>
          </cell>
          <cell r="I219">
            <v>2357.2401</v>
          </cell>
          <cell r="J219">
            <v>2357.2401</v>
          </cell>
        </row>
        <row r="220">
          <cell r="B220" t="str">
            <v>FRN22G11S-2LE2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4</v>
          </cell>
          <cell r="I220">
            <v>4492.16</v>
          </cell>
          <cell r="J220">
            <v>4492.16</v>
          </cell>
        </row>
        <row r="221">
          <cell r="B221" t="str">
            <v>FRN3.7G11S-4LE2</v>
          </cell>
          <cell r="C221">
            <v>0</v>
          </cell>
          <cell r="D221">
            <v>0</v>
          </cell>
          <cell r="E221">
            <v>7</v>
          </cell>
          <cell r="F221">
            <v>7</v>
          </cell>
          <cell r="G221">
            <v>7</v>
          </cell>
          <cell r="H221">
            <v>-33</v>
          </cell>
          <cell r="I221">
            <v>0</v>
          </cell>
          <cell r="J221" t="str">
            <v/>
          </cell>
        </row>
        <row r="222">
          <cell r="B222" t="str">
            <v>FRN5.5G11S-4LE2</v>
          </cell>
          <cell r="C222">
            <v>0</v>
          </cell>
          <cell r="D222">
            <v>50</v>
          </cell>
          <cell r="E222">
            <v>20</v>
          </cell>
          <cell r="F222">
            <v>20</v>
          </cell>
          <cell r="G222">
            <v>20</v>
          </cell>
          <cell r="H222">
            <v>-435</v>
          </cell>
          <cell r="I222">
            <v>0</v>
          </cell>
          <cell r="J222" t="str">
            <v/>
          </cell>
        </row>
        <row r="223">
          <cell r="B223" t="str">
            <v>FRN7.5G11S-4LE2</v>
          </cell>
          <cell r="C223">
            <v>0</v>
          </cell>
          <cell r="D223">
            <v>0</v>
          </cell>
          <cell r="E223">
            <v>15</v>
          </cell>
          <cell r="F223">
            <v>15</v>
          </cell>
          <cell r="G223">
            <v>15</v>
          </cell>
          <cell r="H223">
            <v>-226</v>
          </cell>
          <cell r="I223">
            <v>0</v>
          </cell>
          <cell r="J223" t="str">
            <v/>
          </cell>
        </row>
        <row r="224">
          <cell r="B224" t="str">
            <v>FRN11G11S-4LE2</v>
          </cell>
          <cell r="C224">
            <v>0</v>
          </cell>
          <cell r="D224">
            <v>0</v>
          </cell>
          <cell r="E224">
            <v>3</v>
          </cell>
          <cell r="F224">
            <v>3</v>
          </cell>
          <cell r="G224">
            <v>3</v>
          </cell>
          <cell r="H224">
            <v>-23</v>
          </cell>
          <cell r="I224">
            <v>0</v>
          </cell>
          <cell r="J224" t="str">
            <v/>
          </cell>
        </row>
        <row r="225">
          <cell r="B225" t="str">
            <v>FRN15G11S-4LE2</v>
          </cell>
          <cell r="C225">
            <v>0</v>
          </cell>
          <cell r="D225">
            <v>0</v>
          </cell>
          <cell r="E225">
            <v>2</v>
          </cell>
          <cell r="F225">
            <v>2</v>
          </cell>
          <cell r="G225">
            <v>2</v>
          </cell>
          <cell r="H225">
            <v>-8</v>
          </cell>
          <cell r="I225">
            <v>0</v>
          </cell>
          <cell r="J225" t="str">
            <v/>
          </cell>
        </row>
        <row r="226">
          <cell r="B226" t="str">
            <v>FRN18.5G11S-4LE2</v>
          </cell>
          <cell r="C226">
            <v>0</v>
          </cell>
          <cell r="D226">
            <v>0</v>
          </cell>
          <cell r="E226">
            <v>1</v>
          </cell>
          <cell r="F226">
            <v>1</v>
          </cell>
          <cell r="G226">
            <v>1</v>
          </cell>
          <cell r="H226">
            <v>26</v>
          </cell>
          <cell r="I226">
            <v>18208.32</v>
          </cell>
          <cell r="J226">
            <v>11205.12</v>
          </cell>
        </row>
        <row r="227">
          <cell r="B227" t="str">
            <v>FRN22G11S-4LE2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29</v>
          </cell>
          <cell r="I227">
            <v>27201.1387</v>
          </cell>
          <cell r="J227">
            <v>27201.1387</v>
          </cell>
        </row>
        <row r="228">
          <cell r="B228" t="str">
            <v>FRN30G11S-4LE2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3</v>
          </cell>
          <cell r="I228">
            <v>3511.11</v>
          </cell>
          <cell r="J228">
            <v>3511.11</v>
          </cell>
        </row>
        <row r="229">
          <cell r="B229" t="str">
            <v>FRN37G11S-4LE2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10</v>
          </cell>
          <cell r="I229">
            <v>15449.6</v>
          </cell>
          <cell r="J229" t="str">
            <v/>
          </cell>
        </row>
        <row r="230">
          <cell r="B230" t="str">
            <v>FRN45G11S-4LE2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2</v>
          </cell>
          <cell r="I230">
            <v>3651.8</v>
          </cell>
          <cell r="J230">
            <v>3651.8</v>
          </cell>
        </row>
        <row r="231">
          <cell r="B231" t="str">
            <v>FRN55G11S-4LE2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str">
            <v/>
          </cell>
        </row>
        <row r="232">
          <cell r="B232" t="str">
            <v>FRN75G11S-4LE2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str">
            <v/>
          </cell>
        </row>
        <row r="233">
          <cell r="B233" t="str">
            <v>FRN90G11S-4LE2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str">
            <v/>
          </cell>
        </row>
        <row r="234">
          <cell r="B234" t="str">
            <v>FRN7.5G11S-4TD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110</v>
          </cell>
          <cell r="I234">
            <v>37175.599999999999</v>
          </cell>
          <cell r="J234" t="str">
            <v/>
          </cell>
        </row>
        <row r="235">
          <cell r="B235" t="str">
            <v>FRN0.75G11S-4HFP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92</v>
          </cell>
          <cell r="I235">
            <v>18239</v>
          </cell>
          <cell r="J235">
            <v>4361.5</v>
          </cell>
        </row>
        <row r="236">
          <cell r="B236" t="str">
            <v>FRN2.2G11S-4HFP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76</v>
          </cell>
          <cell r="I236">
            <v>19478.351600000002</v>
          </cell>
          <cell r="J236">
            <v>11789.528600000001</v>
          </cell>
        </row>
        <row r="237">
          <cell r="B237" t="str">
            <v>FRN3.7G11S-4HFP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7</v>
          </cell>
          <cell r="I237">
            <v>2184.6999999999998</v>
          </cell>
          <cell r="J237" t="str">
            <v/>
          </cell>
        </row>
        <row r="238">
          <cell r="B238" t="str">
            <v>FRN5.5G11S-4HFP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 t="str">
            <v/>
          </cell>
        </row>
        <row r="239">
          <cell r="B239" t="str">
            <v>FRN7.5G11S-4HFP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3</v>
          </cell>
          <cell r="I239">
            <v>1410.06</v>
          </cell>
          <cell r="J239">
            <v>1410.06</v>
          </cell>
        </row>
        <row r="240">
          <cell r="B240" t="str">
            <v>FRN11G11S-4HFP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 t="str">
            <v/>
          </cell>
        </row>
        <row r="241">
          <cell r="B241" t="str">
            <v>FRN15G11S-4HFP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 t="str">
            <v/>
          </cell>
        </row>
        <row r="242">
          <cell r="B242" t="str">
            <v>FRN18.5G11S-4HFP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 t="str">
            <v/>
          </cell>
        </row>
        <row r="243">
          <cell r="B243" t="str">
            <v>FRN2.2G11S-2HFP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 t="str">
            <v/>
          </cell>
        </row>
        <row r="244">
          <cell r="B244" t="str">
            <v>FRN3.7G11S-2HFP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 t="str">
            <v/>
          </cell>
        </row>
        <row r="245">
          <cell r="B245" t="str">
            <v>FRN5.5G11S-2HFP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str">
            <v/>
          </cell>
        </row>
        <row r="246">
          <cell r="B246" t="str">
            <v>FRN7.5G11S-2HFP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 t="str">
            <v/>
          </cell>
        </row>
        <row r="247">
          <cell r="B247" t="str">
            <v>FRN11G11S-2HFP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 t="str">
            <v/>
          </cell>
        </row>
        <row r="248">
          <cell r="B248" t="str">
            <v>FRN15G11S-2HFP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 t="str">
            <v/>
          </cell>
        </row>
        <row r="249">
          <cell r="B249" t="str">
            <v>FRN18.5G11S-2HFP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 t="str">
            <v/>
          </cell>
        </row>
        <row r="250">
          <cell r="B250" t="str">
            <v>FRN0.75F1S-2J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 t="str">
            <v/>
          </cell>
        </row>
        <row r="251">
          <cell r="B251" t="str">
            <v>FRN1.5F1S-2J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 t="str">
            <v/>
          </cell>
        </row>
        <row r="252">
          <cell r="B252" t="str">
            <v>FRN2.2F1S-2J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str">
            <v/>
          </cell>
        </row>
        <row r="253">
          <cell r="B253" t="str">
            <v>FRN3.7F1S-2J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 t="str">
            <v/>
          </cell>
        </row>
        <row r="254">
          <cell r="B254" t="str">
            <v>FRN5.5F1S-2J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 t="str">
            <v/>
          </cell>
        </row>
        <row r="255">
          <cell r="B255" t="str">
            <v>FRN7.5F1S-2J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 t="str">
            <v/>
          </cell>
        </row>
        <row r="256">
          <cell r="B256" t="str">
            <v>FRN11F1S-2J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 t="str">
            <v/>
          </cell>
        </row>
        <row r="257">
          <cell r="B257" t="str">
            <v>FRN15F1S-2J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11</v>
          </cell>
          <cell r="I257">
            <v>3900.49</v>
          </cell>
          <cell r="J257" t="str">
            <v/>
          </cell>
        </row>
        <row r="258">
          <cell r="B258" t="str">
            <v>FRN18.5F1S-2J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 t="str">
            <v/>
          </cell>
        </row>
        <row r="259">
          <cell r="B259" t="str">
            <v>FRN22F1S-2J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 t="str">
            <v/>
          </cell>
        </row>
        <row r="260">
          <cell r="B260" t="str">
            <v>FRN30F1S-2J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 t="str">
            <v/>
          </cell>
        </row>
        <row r="261">
          <cell r="B261" t="str">
            <v>FRN37F1S-2J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 t="str">
            <v/>
          </cell>
        </row>
        <row r="262">
          <cell r="B262" t="str">
            <v>FRN45F1S-2J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 t="str">
            <v/>
          </cell>
        </row>
        <row r="263">
          <cell r="B263" t="str">
            <v>FRN55F1S-2J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/>
          </cell>
        </row>
        <row r="264">
          <cell r="B264" t="str">
            <v>FRN75F1S-2J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 t="str">
            <v/>
          </cell>
        </row>
        <row r="265">
          <cell r="B265" t="str">
            <v>FRN0.75F1S-4E</v>
          </cell>
          <cell r="C265">
            <v>0</v>
          </cell>
          <cell r="D265">
            <v>0</v>
          </cell>
          <cell r="E265">
            <v>1</v>
          </cell>
          <cell r="F265">
            <v>1</v>
          </cell>
          <cell r="G265">
            <v>1</v>
          </cell>
          <cell r="H265">
            <v>62</v>
          </cell>
          <cell r="I265">
            <v>9783.3024000000005</v>
          </cell>
          <cell r="J265">
            <v>5049.4464000000007</v>
          </cell>
        </row>
        <row r="266">
          <cell r="B266" t="str">
            <v>FRN1.5F1S-4E</v>
          </cell>
          <cell r="C266">
            <v>0</v>
          </cell>
          <cell r="D266">
            <v>0</v>
          </cell>
          <cell r="E266">
            <v>10</v>
          </cell>
          <cell r="F266">
            <v>10</v>
          </cell>
          <cell r="G266">
            <v>10</v>
          </cell>
          <cell r="H266">
            <v>111</v>
          </cell>
          <cell r="I266">
            <v>17954.9715</v>
          </cell>
          <cell r="J266" t="str">
            <v/>
          </cell>
        </row>
        <row r="267">
          <cell r="B267" t="str">
            <v>FRN2.2F1S-4E</v>
          </cell>
          <cell r="C267">
            <v>0</v>
          </cell>
          <cell r="D267">
            <v>0</v>
          </cell>
          <cell r="E267">
            <v>13</v>
          </cell>
          <cell r="F267">
            <v>13</v>
          </cell>
          <cell r="G267">
            <v>13</v>
          </cell>
          <cell r="H267">
            <v>123</v>
          </cell>
          <cell r="I267">
            <v>21128.078999999998</v>
          </cell>
          <cell r="J267" t="str">
            <v/>
          </cell>
        </row>
        <row r="268">
          <cell r="B268" t="str">
            <v>FRN4.0F1S-4E</v>
          </cell>
          <cell r="C268">
            <v>0</v>
          </cell>
          <cell r="D268">
            <v>0</v>
          </cell>
          <cell r="E268">
            <v>22</v>
          </cell>
          <cell r="F268">
            <v>22</v>
          </cell>
          <cell r="G268">
            <v>22</v>
          </cell>
          <cell r="H268">
            <v>114</v>
          </cell>
          <cell r="I268">
            <v>23280.019800000002</v>
          </cell>
          <cell r="J268" t="str">
            <v/>
          </cell>
        </row>
        <row r="269">
          <cell r="B269" t="str">
            <v>FRN5.5F1S-4E</v>
          </cell>
          <cell r="C269">
            <v>0</v>
          </cell>
          <cell r="D269">
            <v>0</v>
          </cell>
          <cell r="E269">
            <v>20</v>
          </cell>
          <cell r="F269">
            <v>20</v>
          </cell>
          <cell r="G269">
            <v>20</v>
          </cell>
          <cell r="H269">
            <v>45</v>
          </cell>
          <cell r="I269">
            <v>12100.5</v>
          </cell>
          <cell r="J269" t="str">
            <v/>
          </cell>
        </row>
        <row r="270">
          <cell r="B270" t="str">
            <v>FRN7.5F1S-4E</v>
          </cell>
          <cell r="C270">
            <v>0</v>
          </cell>
          <cell r="D270">
            <v>0</v>
          </cell>
          <cell r="E270">
            <v>27</v>
          </cell>
          <cell r="F270">
            <v>27</v>
          </cell>
          <cell r="G270">
            <v>27</v>
          </cell>
          <cell r="H270">
            <v>-14</v>
          </cell>
          <cell r="I270">
            <v>0</v>
          </cell>
          <cell r="J270" t="str">
            <v/>
          </cell>
        </row>
        <row r="271">
          <cell r="B271" t="str">
            <v>FRN11F1S-4E</v>
          </cell>
          <cell r="C271">
            <v>0</v>
          </cell>
          <cell r="D271">
            <v>0</v>
          </cell>
          <cell r="E271">
            <v>16</v>
          </cell>
          <cell r="F271">
            <v>16</v>
          </cell>
          <cell r="G271">
            <v>16</v>
          </cell>
          <cell r="H271">
            <v>16</v>
          </cell>
          <cell r="I271">
            <v>5723.2</v>
          </cell>
          <cell r="J271" t="str">
            <v/>
          </cell>
        </row>
        <row r="272">
          <cell r="B272" t="str">
            <v>FRN15F1S-4E</v>
          </cell>
          <cell r="C272">
            <v>0</v>
          </cell>
          <cell r="D272">
            <v>0</v>
          </cell>
          <cell r="E272">
            <v>18</v>
          </cell>
          <cell r="F272">
            <v>18</v>
          </cell>
          <cell r="G272">
            <v>18</v>
          </cell>
          <cell r="H272">
            <v>85</v>
          </cell>
          <cell r="I272">
            <v>31531.599999999999</v>
          </cell>
          <cell r="J272" t="str">
            <v/>
          </cell>
        </row>
        <row r="273">
          <cell r="B273" t="str">
            <v>FRN18.5F1S-4E</v>
          </cell>
          <cell r="C273">
            <v>0</v>
          </cell>
          <cell r="D273">
            <v>0</v>
          </cell>
          <cell r="E273">
            <v>7</v>
          </cell>
          <cell r="F273">
            <v>7</v>
          </cell>
          <cell r="G273">
            <v>7</v>
          </cell>
          <cell r="H273">
            <v>5</v>
          </cell>
          <cell r="I273">
            <v>2358.8759999999997</v>
          </cell>
          <cell r="J273" t="str">
            <v/>
          </cell>
        </row>
        <row r="274">
          <cell r="B274" t="str">
            <v>FRN22F1S-4E</v>
          </cell>
          <cell r="C274">
            <v>0</v>
          </cell>
          <cell r="D274">
            <v>0</v>
          </cell>
          <cell r="E274">
            <v>11</v>
          </cell>
          <cell r="F274">
            <v>11</v>
          </cell>
          <cell r="G274">
            <v>11</v>
          </cell>
          <cell r="H274">
            <v>-5</v>
          </cell>
          <cell r="I274">
            <v>0</v>
          </cell>
          <cell r="J274" t="str">
            <v/>
          </cell>
        </row>
        <row r="275">
          <cell r="B275" t="str">
            <v>FRN30F1S-4E</v>
          </cell>
          <cell r="C275">
            <v>0</v>
          </cell>
          <cell r="D275">
            <v>0</v>
          </cell>
          <cell r="E275">
            <v>9</v>
          </cell>
          <cell r="F275">
            <v>9</v>
          </cell>
          <cell r="G275">
            <v>9</v>
          </cell>
          <cell r="H275">
            <v>-4</v>
          </cell>
          <cell r="I275">
            <v>0</v>
          </cell>
          <cell r="J275" t="str">
            <v/>
          </cell>
        </row>
        <row r="276">
          <cell r="B276" t="str">
            <v>FRN37F1S-4E</v>
          </cell>
          <cell r="C276">
            <v>0</v>
          </cell>
          <cell r="D276">
            <v>6</v>
          </cell>
          <cell r="E276">
            <v>6</v>
          </cell>
          <cell r="F276">
            <v>6</v>
          </cell>
          <cell r="G276">
            <v>6</v>
          </cell>
          <cell r="H276">
            <v>-24</v>
          </cell>
          <cell r="I276">
            <v>0</v>
          </cell>
          <cell r="J276" t="str">
            <v/>
          </cell>
        </row>
        <row r="277">
          <cell r="B277" t="str">
            <v>FRN45F1S-4E</v>
          </cell>
          <cell r="C277">
            <v>0</v>
          </cell>
          <cell r="D277">
            <v>0</v>
          </cell>
          <cell r="E277">
            <v>5</v>
          </cell>
          <cell r="F277">
            <v>5</v>
          </cell>
          <cell r="G277">
            <v>5</v>
          </cell>
          <cell r="H277">
            <v>-11</v>
          </cell>
          <cell r="I277">
            <v>0</v>
          </cell>
          <cell r="J277" t="str">
            <v/>
          </cell>
        </row>
        <row r="278">
          <cell r="B278" t="str">
            <v>FRN55F1S-4E</v>
          </cell>
          <cell r="C278">
            <v>0</v>
          </cell>
          <cell r="D278">
            <v>27</v>
          </cell>
          <cell r="E278">
            <v>4</v>
          </cell>
          <cell r="F278">
            <v>4</v>
          </cell>
          <cell r="G278">
            <v>4</v>
          </cell>
          <cell r="H278">
            <v>-19</v>
          </cell>
          <cell r="I278">
            <v>0</v>
          </cell>
          <cell r="J278" t="str">
            <v/>
          </cell>
        </row>
        <row r="279">
          <cell r="B279" t="str">
            <v>FRN75F1S-4E</v>
          </cell>
          <cell r="C279">
            <v>0</v>
          </cell>
          <cell r="D279">
            <v>8</v>
          </cell>
          <cell r="E279">
            <v>2</v>
          </cell>
          <cell r="F279">
            <v>2</v>
          </cell>
          <cell r="G279">
            <v>2</v>
          </cell>
          <cell r="H279">
            <v>-12</v>
          </cell>
          <cell r="I279">
            <v>0</v>
          </cell>
          <cell r="J279" t="str">
            <v/>
          </cell>
        </row>
        <row r="280">
          <cell r="B280" t="str">
            <v>FRN90F1S-4E</v>
          </cell>
          <cell r="C280">
            <v>0</v>
          </cell>
          <cell r="D280">
            <v>4</v>
          </cell>
          <cell r="E280">
            <v>1</v>
          </cell>
          <cell r="F280">
            <v>1</v>
          </cell>
          <cell r="G280">
            <v>1</v>
          </cell>
          <cell r="H280">
            <v>-3</v>
          </cell>
          <cell r="I280">
            <v>0</v>
          </cell>
          <cell r="J280" t="str">
            <v/>
          </cell>
        </row>
        <row r="281">
          <cell r="B281" t="str">
            <v>FRN110F1S-4E</v>
          </cell>
          <cell r="C281">
            <v>0</v>
          </cell>
          <cell r="D281">
            <v>10</v>
          </cell>
          <cell r="E281">
            <v>2</v>
          </cell>
          <cell r="F281">
            <v>2</v>
          </cell>
          <cell r="G281">
            <v>2</v>
          </cell>
          <cell r="H281">
            <v>-2</v>
          </cell>
          <cell r="I281">
            <v>0</v>
          </cell>
          <cell r="J281" t="str">
            <v/>
          </cell>
        </row>
        <row r="282">
          <cell r="B282" t="str">
            <v>FRN132F1S-4E</v>
          </cell>
          <cell r="C282">
            <v>0</v>
          </cell>
          <cell r="D282">
            <v>9</v>
          </cell>
          <cell r="E282">
            <v>0</v>
          </cell>
          <cell r="F282">
            <v>0</v>
          </cell>
          <cell r="G282">
            <v>0</v>
          </cell>
          <cell r="H282">
            <v>-3</v>
          </cell>
          <cell r="I282">
            <v>0</v>
          </cell>
          <cell r="J282" t="str">
            <v/>
          </cell>
        </row>
        <row r="283">
          <cell r="B283" t="str">
            <v>FRN160F1S-4E</v>
          </cell>
          <cell r="C283">
            <v>0</v>
          </cell>
          <cell r="D283">
            <v>0</v>
          </cell>
          <cell r="E283">
            <v>1</v>
          </cell>
          <cell r="F283">
            <v>1</v>
          </cell>
          <cell r="G283">
            <v>1</v>
          </cell>
          <cell r="H283">
            <v>-4</v>
          </cell>
          <cell r="I283">
            <v>0</v>
          </cell>
          <cell r="J283" t="str">
            <v/>
          </cell>
        </row>
        <row r="284">
          <cell r="B284" t="str">
            <v>FRN200F1S-4E</v>
          </cell>
          <cell r="C284">
            <v>0</v>
          </cell>
          <cell r="D284">
            <v>6</v>
          </cell>
          <cell r="E284">
            <v>1</v>
          </cell>
          <cell r="F284">
            <v>1</v>
          </cell>
          <cell r="G284">
            <v>1</v>
          </cell>
          <cell r="H284">
            <v>2</v>
          </cell>
          <cell r="I284">
            <v>7637.08</v>
          </cell>
          <cell r="J284" t="str">
            <v/>
          </cell>
        </row>
        <row r="285">
          <cell r="B285" t="str">
            <v>FRN220F1S-4E</v>
          </cell>
          <cell r="C285">
            <v>0</v>
          </cell>
          <cell r="D285">
            <v>4</v>
          </cell>
          <cell r="E285">
            <v>1</v>
          </cell>
          <cell r="F285">
            <v>1</v>
          </cell>
          <cell r="G285">
            <v>1</v>
          </cell>
          <cell r="H285">
            <v>-2</v>
          </cell>
          <cell r="I285">
            <v>0</v>
          </cell>
          <cell r="J285" t="str">
            <v/>
          </cell>
        </row>
        <row r="286">
          <cell r="B286" t="str">
            <v>FRN280F1S-4E</v>
          </cell>
          <cell r="C286">
            <v>0</v>
          </cell>
          <cell r="D286">
            <v>4</v>
          </cell>
          <cell r="E286">
            <v>0</v>
          </cell>
          <cell r="F286">
            <v>0</v>
          </cell>
          <cell r="G286">
            <v>0</v>
          </cell>
          <cell r="H286">
            <v>-1</v>
          </cell>
          <cell r="I286">
            <v>0</v>
          </cell>
          <cell r="J286" t="str">
            <v/>
          </cell>
        </row>
        <row r="287">
          <cell r="B287" t="str">
            <v>FRN315F1S-4E</v>
          </cell>
          <cell r="C287">
            <v>0</v>
          </cell>
          <cell r="D287">
            <v>1</v>
          </cell>
          <cell r="E287">
            <v>0</v>
          </cell>
          <cell r="F287">
            <v>0</v>
          </cell>
          <cell r="G287">
            <v>0</v>
          </cell>
          <cell r="H287">
            <v>3</v>
          </cell>
          <cell r="I287">
            <v>23106.494999999999</v>
          </cell>
          <cell r="J287" t="str">
            <v/>
          </cell>
        </row>
        <row r="288">
          <cell r="B288" t="str">
            <v>FRN355F1S-4E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9005.6332999999995</v>
          </cell>
          <cell r="J288" t="str">
            <v/>
          </cell>
        </row>
        <row r="289">
          <cell r="B289" t="str">
            <v>FRN400F1S-4E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3</v>
          </cell>
          <cell r="I289">
            <v>29172.324000000001</v>
          </cell>
          <cell r="J289">
            <v>29172.324000000001</v>
          </cell>
        </row>
        <row r="290">
          <cell r="B290" t="str">
            <v>FRN450F1S-4E</v>
          </cell>
          <cell r="C290">
            <v>0</v>
          </cell>
          <cell r="D290">
            <v>2</v>
          </cell>
          <cell r="E290">
            <v>0</v>
          </cell>
          <cell r="F290">
            <v>0</v>
          </cell>
          <cell r="G290">
            <v>0</v>
          </cell>
          <cell r="H290">
            <v>2</v>
          </cell>
          <cell r="I290">
            <v>19641.02</v>
          </cell>
          <cell r="J290">
            <v>19641.02</v>
          </cell>
        </row>
        <row r="291">
          <cell r="B291" t="str">
            <v>FRN500F1S-4E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3</v>
          </cell>
          <cell r="I291">
            <v>31821.759900000001</v>
          </cell>
          <cell r="J291">
            <v>31821.759900000001</v>
          </cell>
        </row>
        <row r="292">
          <cell r="B292" t="str">
            <v>FRN560F1S-4E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B293" t="str">
            <v>FRN0.75F1L-4E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 t="str">
            <v/>
          </cell>
        </row>
        <row r="294">
          <cell r="B294" t="str">
            <v>FRN1.5F1L-4E</v>
          </cell>
          <cell r="C294">
            <v>0</v>
          </cell>
          <cell r="D294">
            <v>15</v>
          </cell>
          <cell r="E294">
            <v>0</v>
          </cell>
          <cell r="F294">
            <v>0</v>
          </cell>
          <cell r="G294">
            <v>0</v>
          </cell>
          <cell r="H294">
            <v>5</v>
          </cell>
          <cell r="I294">
            <v>2327.15</v>
          </cell>
          <cell r="J294">
            <v>2327.15</v>
          </cell>
        </row>
        <row r="295">
          <cell r="B295" t="str">
            <v>FRN2.2F1L-4E</v>
          </cell>
          <cell r="C295">
            <v>0</v>
          </cell>
          <cell r="D295">
            <v>32</v>
          </cell>
          <cell r="E295">
            <v>0</v>
          </cell>
          <cell r="F295">
            <v>0</v>
          </cell>
          <cell r="G295">
            <v>0</v>
          </cell>
          <cell r="H295">
            <v>9</v>
          </cell>
          <cell r="I295">
            <v>4233.33</v>
          </cell>
          <cell r="J295">
            <v>4233.33</v>
          </cell>
        </row>
        <row r="296">
          <cell r="B296" t="str">
            <v>FRN4.0F1L-4E</v>
          </cell>
          <cell r="C296">
            <v>0</v>
          </cell>
          <cell r="D296">
            <v>13</v>
          </cell>
          <cell r="E296">
            <v>1</v>
          </cell>
          <cell r="F296">
            <v>1</v>
          </cell>
          <cell r="G296">
            <v>1</v>
          </cell>
          <cell r="H296">
            <v>-5</v>
          </cell>
          <cell r="I296">
            <v>0</v>
          </cell>
          <cell r="J296" t="str">
            <v/>
          </cell>
        </row>
        <row r="297">
          <cell r="B297" t="str">
            <v>FRN5.5F1L-4E</v>
          </cell>
          <cell r="C297">
            <v>0</v>
          </cell>
          <cell r="D297">
            <v>1</v>
          </cell>
          <cell r="E297">
            <v>1</v>
          </cell>
          <cell r="F297">
            <v>1</v>
          </cell>
          <cell r="G297">
            <v>1</v>
          </cell>
          <cell r="H297">
            <v>-4</v>
          </cell>
          <cell r="I297">
            <v>0</v>
          </cell>
          <cell r="J297" t="str">
            <v/>
          </cell>
        </row>
        <row r="298">
          <cell r="B298" t="str">
            <v>FRN7.5F1L-4E</v>
          </cell>
          <cell r="C298">
            <v>0</v>
          </cell>
          <cell r="D298">
            <v>0</v>
          </cell>
          <cell r="E298">
            <v>1</v>
          </cell>
          <cell r="F298">
            <v>1</v>
          </cell>
          <cell r="G298">
            <v>1</v>
          </cell>
          <cell r="H298">
            <v>-3</v>
          </cell>
          <cell r="I298">
            <v>0</v>
          </cell>
          <cell r="J298" t="str">
            <v/>
          </cell>
        </row>
        <row r="299">
          <cell r="B299" t="str">
            <v>FRN11F1L-4E</v>
          </cell>
          <cell r="C299">
            <v>0</v>
          </cell>
          <cell r="D299">
            <v>0</v>
          </cell>
          <cell r="E299">
            <v>1</v>
          </cell>
          <cell r="F299">
            <v>1</v>
          </cell>
          <cell r="G299">
            <v>1</v>
          </cell>
          <cell r="H299">
            <v>-4</v>
          </cell>
          <cell r="I299">
            <v>0</v>
          </cell>
          <cell r="J299" t="str">
            <v/>
          </cell>
        </row>
        <row r="300">
          <cell r="B300" t="str">
            <v>FRN15F1L-4E</v>
          </cell>
          <cell r="C300">
            <v>0</v>
          </cell>
          <cell r="D300">
            <v>0</v>
          </cell>
          <cell r="E300">
            <v>1</v>
          </cell>
          <cell r="F300">
            <v>1</v>
          </cell>
          <cell r="G300">
            <v>1</v>
          </cell>
          <cell r="H300">
            <v>2</v>
          </cell>
          <cell r="I300">
            <v>1378.54</v>
          </cell>
          <cell r="J300" t="str">
            <v/>
          </cell>
        </row>
        <row r="301">
          <cell r="B301" t="str">
            <v>FRN18.5F1L-4E</v>
          </cell>
          <cell r="C301">
            <v>0</v>
          </cell>
          <cell r="D301">
            <v>0</v>
          </cell>
          <cell r="E301">
            <v>1</v>
          </cell>
          <cell r="F301">
            <v>1</v>
          </cell>
          <cell r="G301">
            <v>1</v>
          </cell>
          <cell r="H301">
            <v>6</v>
          </cell>
          <cell r="I301">
            <v>5350.0542000000005</v>
          </cell>
          <cell r="J301" t="str">
            <v/>
          </cell>
        </row>
        <row r="302">
          <cell r="B302" t="str">
            <v>FRN22F1L-4E</v>
          </cell>
          <cell r="C302">
            <v>0</v>
          </cell>
          <cell r="D302">
            <v>0</v>
          </cell>
          <cell r="E302">
            <v>1</v>
          </cell>
          <cell r="F302">
            <v>1</v>
          </cell>
          <cell r="G302">
            <v>1</v>
          </cell>
          <cell r="H302">
            <v>5</v>
          </cell>
          <cell r="I302">
            <v>5028.1000000000004</v>
          </cell>
          <cell r="J302" t="str">
            <v/>
          </cell>
        </row>
        <row r="303">
          <cell r="B303" t="str">
            <v>FRN30F1L-4E</v>
          </cell>
          <cell r="C303">
            <v>0</v>
          </cell>
          <cell r="D303">
            <v>7</v>
          </cell>
          <cell r="E303">
            <v>1</v>
          </cell>
          <cell r="F303">
            <v>1</v>
          </cell>
          <cell r="G303">
            <v>1</v>
          </cell>
          <cell r="H303">
            <v>-2</v>
          </cell>
          <cell r="I303">
            <v>0</v>
          </cell>
          <cell r="J303" t="str">
            <v/>
          </cell>
        </row>
        <row r="304">
          <cell r="B304" t="str">
            <v>FRN37F1L-4E</v>
          </cell>
          <cell r="C304">
            <v>0</v>
          </cell>
          <cell r="D304">
            <v>13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2154.96</v>
          </cell>
          <cell r="J304">
            <v>2154.96</v>
          </cell>
        </row>
        <row r="305">
          <cell r="B305" t="str">
            <v>FRN45F1L-4E</v>
          </cell>
          <cell r="C305">
            <v>0</v>
          </cell>
          <cell r="D305">
            <v>6</v>
          </cell>
          <cell r="E305">
            <v>0</v>
          </cell>
          <cell r="F305">
            <v>0</v>
          </cell>
          <cell r="G305">
            <v>0</v>
          </cell>
          <cell r="H305">
            <v>4</v>
          </cell>
          <cell r="I305">
            <v>8791.81</v>
          </cell>
          <cell r="J305">
            <v>8791.81</v>
          </cell>
        </row>
        <row r="306">
          <cell r="B306" t="str">
            <v>FRN55F1L-4E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2959.45</v>
          </cell>
          <cell r="J306">
            <v>2959.45</v>
          </cell>
        </row>
        <row r="307">
          <cell r="B307" t="str">
            <v>FRN75F1L-4E</v>
          </cell>
          <cell r="C307">
            <v>0</v>
          </cell>
          <cell r="D307">
            <v>2</v>
          </cell>
          <cell r="E307">
            <v>1</v>
          </cell>
          <cell r="F307">
            <v>1</v>
          </cell>
          <cell r="G307">
            <v>1</v>
          </cell>
          <cell r="H307">
            <v>-4</v>
          </cell>
          <cell r="I307">
            <v>0</v>
          </cell>
          <cell r="J307" t="str">
            <v/>
          </cell>
        </row>
        <row r="308">
          <cell r="B308" t="str">
            <v>FRN90F1L-4E</v>
          </cell>
          <cell r="C308">
            <v>0</v>
          </cell>
          <cell r="D308">
            <v>3</v>
          </cell>
          <cell r="E308">
            <v>0</v>
          </cell>
          <cell r="F308">
            <v>0</v>
          </cell>
          <cell r="G308">
            <v>0</v>
          </cell>
          <cell r="H308">
            <v>2</v>
          </cell>
          <cell r="I308">
            <v>6509.36</v>
          </cell>
          <cell r="J308">
            <v>6509.36</v>
          </cell>
        </row>
        <row r="309">
          <cell r="B309" t="str">
            <v>FRN0.4G1S-2J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18</v>
          </cell>
          <cell r="I309">
            <v>2702.7</v>
          </cell>
          <cell r="J309">
            <v>2702.7</v>
          </cell>
        </row>
        <row r="310">
          <cell r="B310" t="str">
            <v>FRN0.75G1S-2J</v>
          </cell>
          <cell r="C310">
            <v>0</v>
          </cell>
          <cell r="D310">
            <v>1</v>
          </cell>
          <cell r="E310">
            <v>0</v>
          </cell>
          <cell r="F310">
            <v>0</v>
          </cell>
          <cell r="G310">
            <v>0</v>
          </cell>
          <cell r="H310">
            <v>11</v>
          </cell>
          <cell r="I310">
            <v>1685.97</v>
          </cell>
          <cell r="J310" t="str">
            <v/>
          </cell>
        </row>
        <row r="311">
          <cell r="B311" t="str">
            <v>FRN1.5G1S-2J</v>
          </cell>
          <cell r="C311">
            <v>0</v>
          </cell>
          <cell r="D311">
            <v>3</v>
          </cell>
          <cell r="E311">
            <v>0</v>
          </cell>
          <cell r="F311">
            <v>0</v>
          </cell>
          <cell r="G311">
            <v>0</v>
          </cell>
          <cell r="H311">
            <v>12</v>
          </cell>
          <cell r="I311">
            <v>2101.56</v>
          </cell>
          <cell r="J311">
            <v>2101.56</v>
          </cell>
        </row>
        <row r="312">
          <cell r="B312" t="str">
            <v>FRN2.2G1S-2J</v>
          </cell>
          <cell r="C312">
            <v>0</v>
          </cell>
          <cell r="D312">
            <v>11</v>
          </cell>
          <cell r="E312">
            <v>0</v>
          </cell>
          <cell r="F312">
            <v>0</v>
          </cell>
          <cell r="G312">
            <v>0</v>
          </cell>
          <cell r="H312">
            <v>2</v>
          </cell>
          <cell r="I312">
            <v>375.76</v>
          </cell>
          <cell r="J312">
            <v>375.76</v>
          </cell>
        </row>
        <row r="313">
          <cell r="B313" t="str">
            <v>FRN3.7G1S-2J</v>
          </cell>
          <cell r="C313">
            <v>0</v>
          </cell>
          <cell r="D313">
            <v>7</v>
          </cell>
          <cell r="E313">
            <v>0</v>
          </cell>
          <cell r="F313">
            <v>0</v>
          </cell>
          <cell r="G313">
            <v>0</v>
          </cell>
          <cell r="H313">
            <v>-1</v>
          </cell>
          <cell r="I313">
            <v>0</v>
          </cell>
          <cell r="J313" t="str">
            <v/>
          </cell>
        </row>
        <row r="314">
          <cell r="B314" t="str">
            <v>FRN5.5G1S-2J</v>
          </cell>
          <cell r="C314">
            <v>0</v>
          </cell>
          <cell r="D314">
            <v>3</v>
          </cell>
          <cell r="E314">
            <v>0</v>
          </cell>
          <cell r="F314">
            <v>0</v>
          </cell>
          <cell r="G314">
            <v>0</v>
          </cell>
          <cell r="H314">
            <v>-4</v>
          </cell>
          <cell r="I314">
            <v>0</v>
          </cell>
          <cell r="J314" t="str">
            <v/>
          </cell>
        </row>
        <row r="315">
          <cell r="B315" t="str">
            <v>FRN7.5G1S-2J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10</v>
          </cell>
          <cell r="I315">
            <v>4154.1000000000004</v>
          </cell>
          <cell r="J315">
            <v>4154.1000000000004</v>
          </cell>
        </row>
        <row r="316">
          <cell r="B316" t="str">
            <v>FRN11G1S-2J</v>
          </cell>
          <cell r="C316">
            <v>0</v>
          </cell>
          <cell r="D316">
            <v>4</v>
          </cell>
          <cell r="E316">
            <v>0</v>
          </cell>
          <cell r="F316">
            <v>0</v>
          </cell>
          <cell r="G316">
            <v>0</v>
          </cell>
          <cell r="H316">
            <v>2</v>
          </cell>
          <cell r="I316">
            <v>838.52</v>
          </cell>
          <cell r="J316" t="str">
            <v/>
          </cell>
        </row>
        <row r="317">
          <cell r="B317" t="str">
            <v>FRN15G1S-2J</v>
          </cell>
          <cell r="C317">
            <v>0</v>
          </cell>
          <cell r="D317">
            <v>10</v>
          </cell>
          <cell r="E317">
            <v>0</v>
          </cell>
          <cell r="F317">
            <v>0</v>
          </cell>
          <cell r="G317">
            <v>0</v>
          </cell>
          <cell r="H317">
            <v>2</v>
          </cell>
          <cell r="I317">
            <v>1290.9000000000001</v>
          </cell>
          <cell r="J317">
            <v>1290.9000000000001</v>
          </cell>
        </row>
        <row r="318">
          <cell r="B318" t="str">
            <v>FRN18.5G1S-2J</v>
          </cell>
          <cell r="C318">
            <v>0</v>
          </cell>
          <cell r="D318">
            <v>5</v>
          </cell>
          <cell r="E318">
            <v>0</v>
          </cell>
          <cell r="F318">
            <v>0</v>
          </cell>
          <cell r="G318">
            <v>0</v>
          </cell>
          <cell r="H318">
            <v>2</v>
          </cell>
          <cell r="I318">
            <v>1414.66</v>
          </cell>
          <cell r="J318">
            <v>1414.66</v>
          </cell>
        </row>
        <row r="319">
          <cell r="B319" t="str">
            <v>FRN22G1S-2J</v>
          </cell>
          <cell r="C319">
            <v>0</v>
          </cell>
          <cell r="D319">
            <v>0</v>
          </cell>
          <cell r="E319">
            <v>2</v>
          </cell>
          <cell r="F319">
            <v>2</v>
          </cell>
          <cell r="G319">
            <v>2</v>
          </cell>
          <cell r="H319">
            <v>-4</v>
          </cell>
          <cell r="I319">
            <v>0</v>
          </cell>
          <cell r="J319" t="str">
            <v/>
          </cell>
        </row>
        <row r="320">
          <cell r="B320" t="str">
            <v>FRN30G1S-2J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2</v>
          </cell>
          <cell r="I320">
            <v>2979.94</v>
          </cell>
          <cell r="J320" t="str">
            <v/>
          </cell>
        </row>
        <row r="321">
          <cell r="B321" t="str">
            <v>FRN37G1S-2J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1410.06</v>
          </cell>
          <cell r="J321">
            <v>1410.06</v>
          </cell>
        </row>
        <row r="322">
          <cell r="B322" t="str">
            <v>FRN45G1S-2J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2</v>
          </cell>
          <cell r="I322">
            <v>4419.3999999999996</v>
          </cell>
          <cell r="J322">
            <v>4419.3999999999996</v>
          </cell>
        </row>
        <row r="323">
          <cell r="B323" t="str">
            <v>FRN55G1S-2J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2633.2</v>
          </cell>
          <cell r="J323">
            <v>2633.2</v>
          </cell>
        </row>
        <row r="324">
          <cell r="B324" t="str">
            <v>FRN75G1S-2J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str">
            <v/>
          </cell>
        </row>
        <row r="325">
          <cell r="B325" t="str">
            <v>FRN90G1S-2J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 t="str">
            <v/>
          </cell>
        </row>
        <row r="326">
          <cell r="B326" t="str">
            <v>FRN0.4G1E-4E</v>
          </cell>
          <cell r="C326">
            <v>0</v>
          </cell>
          <cell r="D326">
            <v>10</v>
          </cell>
          <cell r="E326">
            <v>3</v>
          </cell>
          <cell r="F326">
            <v>3</v>
          </cell>
          <cell r="G326">
            <v>3</v>
          </cell>
          <cell r="H326">
            <v>4</v>
          </cell>
          <cell r="I326">
            <v>390.84</v>
          </cell>
          <cell r="J326" t="str">
            <v/>
          </cell>
        </row>
        <row r="327">
          <cell r="B327" t="str">
            <v>FRN0.75G1E-4E</v>
          </cell>
          <cell r="C327">
            <v>0</v>
          </cell>
          <cell r="D327">
            <v>75</v>
          </cell>
          <cell r="E327">
            <v>6</v>
          </cell>
          <cell r="F327">
            <v>6</v>
          </cell>
          <cell r="G327">
            <v>6</v>
          </cell>
          <cell r="H327">
            <v>0</v>
          </cell>
          <cell r="I327">
            <v>0</v>
          </cell>
          <cell r="J327" t="str">
            <v/>
          </cell>
        </row>
        <row r="328">
          <cell r="B328" t="str">
            <v>FRN1.5G1E-4E</v>
          </cell>
          <cell r="C328">
            <v>0</v>
          </cell>
          <cell r="D328">
            <v>0</v>
          </cell>
          <cell r="E328">
            <v>13</v>
          </cell>
          <cell r="F328">
            <v>13</v>
          </cell>
          <cell r="G328">
            <v>13</v>
          </cell>
          <cell r="H328">
            <v>28</v>
          </cell>
          <cell r="I328">
            <v>4124.0331999999999</v>
          </cell>
          <cell r="J328" t="str">
            <v/>
          </cell>
        </row>
        <row r="329">
          <cell r="B329" t="str">
            <v>FRN2.2G1E-4E</v>
          </cell>
          <cell r="C329">
            <v>0</v>
          </cell>
          <cell r="D329">
            <v>57</v>
          </cell>
          <cell r="E329">
            <v>12</v>
          </cell>
          <cell r="F329">
            <v>12</v>
          </cell>
          <cell r="G329">
            <v>12</v>
          </cell>
          <cell r="H329">
            <v>238</v>
          </cell>
          <cell r="I329">
            <v>42922.133800000003</v>
          </cell>
          <cell r="J329" t="str">
            <v/>
          </cell>
        </row>
        <row r="330">
          <cell r="B330" t="str">
            <v>FRN4.0G1E-4E</v>
          </cell>
          <cell r="C330">
            <v>0</v>
          </cell>
          <cell r="D330">
            <v>110</v>
          </cell>
          <cell r="E330">
            <v>23</v>
          </cell>
          <cell r="F330">
            <v>23</v>
          </cell>
          <cell r="G330">
            <v>23</v>
          </cell>
          <cell r="H330">
            <v>45</v>
          </cell>
          <cell r="I330">
            <v>10107.918</v>
          </cell>
          <cell r="J330" t="str">
            <v/>
          </cell>
        </row>
        <row r="331">
          <cell r="B331" t="str">
            <v>FRN5.5G1E-4E</v>
          </cell>
          <cell r="C331">
            <v>0</v>
          </cell>
          <cell r="D331">
            <v>160</v>
          </cell>
          <cell r="E331">
            <v>15</v>
          </cell>
          <cell r="F331">
            <v>15</v>
          </cell>
          <cell r="G331">
            <v>15</v>
          </cell>
          <cell r="H331">
            <v>450</v>
          </cell>
          <cell r="I331">
            <v>141224.22</v>
          </cell>
          <cell r="J331" t="str">
            <v/>
          </cell>
        </row>
        <row r="332">
          <cell r="B332" t="str">
            <v>FRN7.5G1E-4E</v>
          </cell>
          <cell r="C332">
            <v>0</v>
          </cell>
          <cell r="D332">
            <v>100</v>
          </cell>
          <cell r="E332">
            <v>22</v>
          </cell>
          <cell r="F332">
            <v>22</v>
          </cell>
          <cell r="G332">
            <v>22</v>
          </cell>
          <cell r="H332">
            <v>306</v>
          </cell>
          <cell r="I332">
            <v>114464.9304</v>
          </cell>
          <cell r="J332" t="str">
            <v/>
          </cell>
        </row>
        <row r="333">
          <cell r="B333" t="str">
            <v>FRN11G1E-4E</v>
          </cell>
          <cell r="C333">
            <v>0</v>
          </cell>
          <cell r="D333">
            <v>100</v>
          </cell>
          <cell r="E333">
            <v>8</v>
          </cell>
          <cell r="F333">
            <v>8</v>
          </cell>
          <cell r="G333">
            <v>8</v>
          </cell>
          <cell r="H333">
            <v>115</v>
          </cell>
          <cell r="I333">
            <v>49534.536500000002</v>
          </cell>
          <cell r="J333" t="str">
            <v/>
          </cell>
        </row>
        <row r="334">
          <cell r="B334" t="str">
            <v>FRN15G1E-4E</v>
          </cell>
          <cell r="C334">
            <v>0</v>
          </cell>
          <cell r="D334">
            <v>17</v>
          </cell>
          <cell r="E334">
            <v>7</v>
          </cell>
          <cell r="F334">
            <v>7</v>
          </cell>
          <cell r="G334">
            <v>7</v>
          </cell>
          <cell r="H334">
            <v>62</v>
          </cell>
          <cell r="I334">
            <v>35956.162199999999</v>
          </cell>
          <cell r="J334" t="str">
            <v/>
          </cell>
        </row>
        <row r="335">
          <cell r="B335" t="str">
            <v>FRN18.5G1E-4E</v>
          </cell>
          <cell r="C335">
            <v>0</v>
          </cell>
          <cell r="D335">
            <v>20</v>
          </cell>
          <cell r="E335">
            <v>6</v>
          </cell>
          <cell r="F335">
            <v>6</v>
          </cell>
          <cell r="G335">
            <v>6</v>
          </cell>
          <cell r="H335">
            <v>10</v>
          </cell>
          <cell r="I335">
            <v>6491.8730000000005</v>
          </cell>
          <cell r="J335" t="str">
            <v/>
          </cell>
        </row>
        <row r="336">
          <cell r="B336" t="str">
            <v>FRN22G1E-4E</v>
          </cell>
          <cell r="C336">
            <v>0</v>
          </cell>
          <cell r="D336">
            <v>10</v>
          </cell>
          <cell r="E336">
            <v>14</v>
          </cell>
          <cell r="F336">
            <v>14</v>
          </cell>
          <cell r="G336">
            <v>14</v>
          </cell>
          <cell r="H336">
            <v>-7</v>
          </cell>
          <cell r="I336">
            <v>0</v>
          </cell>
          <cell r="J336" t="str">
            <v/>
          </cell>
        </row>
        <row r="337">
          <cell r="B337" t="str">
            <v>FRN30G1E-4E</v>
          </cell>
          <cell r="C337">
            <v>0</v>
          </cell>
          <cell r="D337">
            <v>39</v>
          </cell>
          <cell r="E337">
            <v>8</v>
          </cell>
          <cell r="F337">
            <v>8</v>
          </cell>
          <cell r="G337">
            <v>8</v>
          </cell>
          <cell r="H337">
            <v>-33</v>
          </cell>
          <cell r="I337">
            <v>0</v>
          </cell>
          <cell r="J337" t="str">
            <v/>
          </cell>
        </row>
        <row r="338">
          <cell r="B338" t="str">
            <v>FRN37G1E-4E</v>
          </cell>
          <cell r="C338">
            <v>0</v>
          </cell>
          <cell r="D338">
            <v>6</v>
          </cell>
          <cell r="E338">
            <v>4</v>
          </cell>
          <cell r="F338">
            <v>4</v>
          </cell>
          <cell r="G338">
            <v>4</v>
          </cell>
          <cell r="H338">
            <v>-2</v>
          </cell>
          <cell r="I338">
            <v>0</v>
          </cell>
          <cell r="J338" t="str">
            <v/>
          </cell>
        </row>
        <row r="339">
          <cell r="B339" t="str">
            <v>FRN45G1E-4E</v>
          </cell>
          <cell r="C339">
            <v>0</v>
          </cell>
          <cell r="D339">
            <v>6</v>
          </cell>
          <cell r="E339">
            <v>4</v>
          </cell>
          <cell r="F339">
            <v>4</v>
          </cell>
          <cell r="G339">
            <v>4</v>
          </cell>
          <cell r="H339">
            <v>-13</v>
          </cell>
          <cell r="I339">
            <v>0</v>
          </cell>
          <cell r="J339" t="str">
            <v/>
          </cell>
        </row>
        <row r="340">
          <cell r="B340" t="str">
            <v>FRN55G1E-4E</v>
          </cell>
          <cell r="C340">
            <v>0</v>
          </cell>
          <cell r="D340">
            <v>10</v>
          </cell>
          <cell r="E340">
            <v>3</v>
          </cell>
          <cell r="F340">
            <v>3</v>
          </cell>
          <cell r="G340">
            <v>3</v>
          </cell>
          <cell r="H340">
            <v>-8</v>
          </cell>
          <cell r="I340">
            <v>0</v>
          </cell>
          <cell r="J340" t="str">
            <v/>
          </cell>
        </row>
        <row r="341">
          <cell r="B341" t="str">
            <v>FRN75G1E-4E</v>
          </cell>
          <cell r="C341">
            <v>0</v>
          </cell>
          <cell r="D341">
            <v>0</v>
          </cell>
          <cell r="E341">
            <v>2</v>
          </cell>
          <cell r="F341">
            <v>2</v>
          </cell>
          <cell r="G341">
            <v>2</v>
          </cell>
          <cell r="H341">
            <v>-5</v>
          </cell>
          <cell r="I341">
            <v>0</v>
          </cell>
          <cell r="J341" t="str">
            <v/>
          </cell>
        </row>
        <row r="342">
          <cell r="B342" t="str">
            <v>FRN90G1E-4E</v>
          </cell>
          <cell r="C342">
            <v>0</v>
          </cell>
          <cell r="D342">
            <v>22</v>
          </cell>
          <cell r="E342">
            <v>3</v>
          </cell>
          <cell r="F342">
            <v>3</v>
          </cell>
          <cell r="G342">
            <v>3</v>
          </cell>
          <cell r="H342">
            <v>-19</v>
          </cell>
          <cell r="I342">
            <v>0</v>
          </cell>
          <cell r="J342" t="str">
            <v/>
          </cell>
        </row>
        <row r="343">
          <cell r="B343" t="str">
            <v>FRN110G1E-4E</v>
          </cell>
          <cell r="C343">
            <v>0</v>
          </cell>
          <cell r="D343">
            <v>7</v>
          </cell>
          <cell r="E343">
            <v>2</v>
          </cell>
          <cell r="F343">
            <v>2</v>
          </cell>
          <cell r="G343">
            <v>2</v>
          </cell>
          <cell r="H343">
            <v>-6</v>
          </cell>
          <cell r="I343">
            <v>0</v>
          </cell>
          <cell r="J343" t="str">
            <v/>
          </cell>
        </row>
        <row r="344">
          <cell r="B344" t="str">
            <v>FRN132G1E-4E</v>
          </cell>
          <cell r="C344">
            <v>0</v>
          </cell>
          <cell r="D344">
            <v>0</v>
          </cell>
          <cell r="E344">
            <v>2</v>
          </cell>
          <cell r="F344">
            <v>2</v>
          </cell>
          <cell r="G344">
            <v>2</v>
          </cell>
          <cell r="H344">
            <v>-3</v>
          </cell>
          <cell r="I344">
            <v>0</v>
          </cell>
          <cell r="J344" t="str">
            <v/>
          </cell>
        </row>
        <row r="345">
          <cell r="B345" t="str">
            <v>FRN160G1E-4E</v>
          </cell>
          <cell r="C345">
            <v>0</v>
          </cell>
          <cell r="D345">
            <v>5</v>
          </cell>
          <cell r="E345">
            <v>1</v>
          </cell>
          <cell r="F345">
            <v>1</v>
          </cell>
          <cell r="G345">
            <v>1</v>
          </cell>
          <cell r="H345">
            <v>-3</v>
          </cell>
          <cell r="I345">
            <v>0</v>
          </cell>
          <cell r="J345" t="str">
            <v/>
          </cell>
        </row>
        <row r="346">
          <cell r="B346" t="str">
            <v>FRN200G1E-4E</v>
          </cell>
          <cell r="C346">
            <v>0</v>
          </cell>
          <cell r="D346">
            <v>3</v>
          </cell>
          <cell r="E346">
            <v>2</v>
          </cell>
          <cell r="F346">
            <v>2</v>
          </cell>
          <cell r="G346">
            <v>2</v>
          </cell>
          <cell r="H346">
            <v>-7</v>
          </cell>
          <cell r="I346">
            <v>0</v>
          </cell>
          <cell r="J346" t="str">
            <v/>
          </cell>
        </row>
        <row r="347">
          <cell r="B347" t="str">
            <v>FRN220G1E-4E</v>
          </cell>
          <cell r="C347">
            <v>0</v>
          </cell>
          <cell r="D347">
            <v>2</v>
          </cell>
          <cell r="E347">
            <v>1</v>
          </cell>
          <cell r="F347">
            <v>1</v>
          </cell>
          <cell r="G347">
            <v>1</v>
          </cell>
          <cell r="H347">
            <v>-2</v>
          </cell>
          <cell r="I347">
            <v>0</v>
          </cell>
          <cell r="J347" t="str">
            <v/>
          </cell>
        </row>
        <row r="348">
          <cell r="B348" t="str">
            <v>FRN280G1E-4E</v>
          </cell>
          <cell r="C348">
            <v>0</v>
          </cell>
          <cell r="D348">
            <v>0</v>
          </cell>
          <cell r="E348">
            <v>1</v>
          </cell>
          <cell r="F348">
            <v>1</v>
          </cell>
          <cell r="G348">
            <v>1</v>
          </cell>
          <cell r="H348">
            <v>-3</v>
          </cell>
          <cell r="I348">
            <v>0</v>
          </cell>
          <cell r="J348" t="str">
            <v/>
          </cell>
        </row>
        <row r="349">
          <cell r="B349" t="str">
            <v>FRN315G1E-4E</v>
          </cell>
          <cell r="C349">
            <v>0</v>
          </cell>
          <cell r="D349">
            <v>0</v>
          </cell>
          <cell r="E349">
            <v>1</v>
          </cell>
          <cell r="F349">
            <v>1</v>
          </cell>
          <cell r="G349">
            <v>1</v>
          </cell>
          <cell r="H349">
            <v>-3</v>
          </cell>
          <cell r="I349">
            <v>0</v>
          </cell>
          <cell r="J349" t="str">
            <v/>
          </cell>
        </row>
        <row r="350">
          <cell r="B350" t="str">
            <v>FRN355G1E-4E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 t="str">
            <v/>
          </cell>
        </row>
        <row r="351">
          <cell r="B351" t="str">
            <v>FRN400G1E-4E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 t="str">
            <v/>
          </cell>
        </row>
        <row r="352">
          <cell r="B352" t="str">
            <v>FRN500G1E-4E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 t="str">
            <v/>
          </cell>
        </row>
        <row r="353">
          <cell r="B353" t="str">
            <v>FRN630G1E-4E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 t="str">
            <v/>
          </cell>
        </row>
        <row r="354">
          <cell r="B354" t="str">
            <v>FRN4.0LM1S-4E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-22</v>
          </cell>
          <cell r="I354">
            <v>0</v>
          </cell>
          <cell r="J354" t="str">
            <v/>
          </cell>
        </row>
        <row r="355">
          <cell r="B355" t="str">
            <v>FRN5.5LM1S-4E</v>
          </cell>
          <cell r="C355">
            <v>0</v>
          </cell>
          <cell r="D355">
            <v>0</v>
          </cell>
          <cell r="E355">
            <v>2</v>
          </cell>
          <cell r="F355">
            <v>2</v>
          </cell>
          <cell r="G355">
            <v>2</v>
          </cell>
          <cell r="H355">
            <v>96</v>
          </cell>
          <cell r="I355">
            <v>32275.200000000001</v>
          </cell>
          <cell r="J355">
            <v>18827.2</v>
          </cell>
        </row>
        <row r="356">
          <cell r="B356" t="str">
            <v>FRN7.5LM1S-4E</v>
          </cell>
          <cell r="C356">
            <v>0</v>
          </cell>
          <cell r="D356">
            <v>0</v>
          </cell>
          <cell r="E356">
            <v>1</v>
          </cell>
          <cell r="F356">
            <v>1</v>
          </cell>
          <cell r="G356">
            <v>1</v>
          </cell>
          <cell r="H356">
            <v>43</v>
          </cell>
          <cell r="I356">
            <v>15279.796300000002</v>
          </cell>
          <cell r="J356">
            <v>11726.355300000001</v>
          </cell>
        </row>
        <row r="357">
          <cell r="B357" t="str">
            <v>FRN11LM1S-4E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3</v>
          </cell>
          <cell r="I357">
            <v>1388.6172000000001</v>
          </cell>
          <cell r="J357">
            <v>1388.6172000000001</v>
          </cell>
        </row>
        <row r="358">
          <cell r="B358" t="str">
            <v>FRN15LM1S-4E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3</v>
          </cell>
          <cell r="I358">
            <v>1768.5938999999998</v>
          </cell>
          <cell r="J358">
            <v>1768.5938999999998</v>
          </cell>
        </row>
        <row r="359">
          <cell r="B359" t="str">
            <v>FRN18.5LM1S-4E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4</v>
          </cell>
          <cell r="I359">
            <v>2961.7</v>
          </cell>
          <cell r="J359">
            <v>2961.7</v>
          </cell>
        </row>
        <row r="360">
          <cell r="B360" t="str">
            <v>FRN22LM1S-4E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7</v>
          </cell>
          <cell r="I360">
            <v>5440.9138000000003</v>
          </cell>
          <cell r="J360">
            <v>5440.9138000000003</v>
          </cell>
        </row>
        <row r="361">
          <cell r="B361" t="str">
            <v>FRN30LM1S-4E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 t="str">
            <v/>
          </cell>
        </row>
        <row r="362">
          <cell r="B362" t="str">
            <v>FRN37LM1S-4E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 t="str">
            <v/>
          </cell>
        </row>
        <row r="363">
          <cell r="B363" t="str">
            <v>FRN4.0LM1S-4EA</v>
          </cell>
          <cell r="C363">
            <v>0</v>
          </cell>
          <cell r="D363">
            <v>193</v>
          </cell>
          <cell r="E363">
            <v>26</v>
          </cell>
          <cell r="F363">
            <v>26</v>
          </cell>
          <cell r="G363">
            <v>26</v>
          </cell>
          <cell r="H363">
            <v>-244</v>
          </cell>
          <cell r="I363">
            <v>0</v>
          </cell>
          <cell r="J363" t="str">
            <v/>
          </cell>
        </row>
        <row r="364">
          <cell r="B364" t="str">
            <v>FRN5.5LM1S-4EA</v>
          </cell>
          <cell r="C364">
            <v>0</v>
          </cell>
          <cell r="D364">
            <v>200</v>
          </cell>
          <cell r="E364">
            <v>101</v>
          </cell>
          <cell r="F364">
            <v>101</v>
          </cell>
          <cell r="G364">
            <v>101</v>
          </cell>
          <cell r="H364">
            <v>-398</v>
          </cell>
          <cell r="I364">
            <v>0</v>
          </cell>
          <cell r="J364" t="str">
            <v/>
          </cell>
        </row>
        <row r="365">
          <cell r="B365" t="str">
            <v>FRN7.5LM1S-4EA</v>
          </cell>
          <cell r="C365">
            <v>0</v>
          </cell>
          <cell r="D365">
            <v>39</v>
          </cell>
          <cell r="E365">
            <v>52</v>
          </cell>
          <cell r="F365">
            <v>52</v>
          </cell>
          <cell r="G365">
            <v>52</v>
          </cell>
          <cell r="H365">
            <v>-27</v>
          </cell>
          <cell r="I365">
            <v>0</v>
          </cell>
          <cell r="J365" t="str">
            <v/>
          </cell>
        </row>
        <row r="366">
          <cell r="B366" t="str">
            <v>FRN11LM1S-4EA</v>
          </cell>
          <cell r="C366">
            <v>0</v>
          </cell>
          <cell r="D366">
            <v>131</v>
          </cell>
          <cell r="E366">
            <v>16</v>
          </cell>
          <cell r="F366">
            <v>16</v>
          </cell>
          <cell r="G366">
            <v>16</v>
          </cell>
          <cell r="H366">
            <v>-29</v>
          </cell>
          <cell r="I366">
            <v>0</v>
          </cell>
          <cell r="J366" t="str">
            <v/>
          </cell>
        </row>
        <row r="367">
          <cell r="B367" t="str">
            <v>FRN15LM1S-4EA</v>
          </cell>
          <cell r="C367">
            <v>0</v>
          </cell>
          <cell r="D367">
            <v>6</v>
          </cell>
          <cell r="E367">
            <v>6</v>
          </cell>
          <cell r="F367">
            <v>6</v>
          </cell>
          <cell r="G367">
            <v>6</v>
          </cell>
          <cell r="H367">
            <v>26</v>
          </cell>
          <cell r="I367">
            <v>15007.527599999999</v>
          </cell>
          <cell r="J367" t="str">
            <v/>
          </cell>
        </row>
        <row r="368">
          <cell r="B368" t="str">
            <v>FRN18.5LM1S-4EA</v>
          </cell>
          <cell r="C368">
            <v>0</v>
          </cell>
          <cell r="D368">
            <v>7</v>
          </cell>
          <cell r="E368">
            <v>2</v>
          </cell>
          <cell r="F368">
            <v>2</v>
          </cell>
          <cell r="G368">
            <v>2</v>
          </cell>
          <cell r="H368">
            <v>3</v>
          </cell>
          <cell r="I368">
            <v>1956.3258000000001</v>
          </cell>
          <cell r="J368" t="str">
            <v/>
          </cell>
        </row>
        <row r="369">
          <cell r="B369" t="str">
            <v>FRN22LM1S-4EA</v>
          </cell>
          <cell r="C369">
            <v>0</v>
          </cell>
          <cell r="D369">
            <v>0</v>
          </cell>
          <cell r="E369">
            <v>1</v>
          </cell>
          <cell r="F369">
            <v>1</v>
          </cell>
          <cell r="G369">
            <v>1</v>
          </cell>
          <cell r="H369">
            <v>52</v>
          </cell>
          <cell r="I369">
            <v>38885.137200000005</v>
          </cell>
          <cell r="J369">
            <v>16451.404200000004</v>
          </cell>
        </row>
        <row r="370">
          <cell r="B370" t="str">
            <v>FRN30LM1S-4EA</v>
          </cell>
          <cell r="C370">
            <v>0</v>
          </cell>
          <cell r="D370">
            <v>0</v>
          </cell>
          <cell r="E370">
            <v>2</v>
          </cell>
          <cell r="F370">
            <v>2</v>
          </cell>
          <cell r="G370">
            <v>2</v>
          </cell>
          <cell r="H370">
            <v>12</v>
          </cell>
          <cell r="I370">
            <v>12732.736800000001</v>
          </cell>
          <cell r="J370" t="str">
            <v/>
          </cell>
        </row>
        <row r="371">
          <cell r="B371" t="str">
            <v>FRN37LM1S-4EA</v>
          </cell>
          <cell r="C371">
            <v>0</v>
          </cell>
          <cell r="D371">
            <v>6</v>
          </cell>
          <cell r="E371">
            <v>0</v>
          </cell>
          <cell r="F371">
            <v>0</v>
          </cell>
          <cell r="G371">
            <v>0</v>
          </cell>
          <cell r="H371">
            <v>18</v>
          </cell>
          <cell r="I371">
            <v>26289.45</v>
          </cell>
          <cell r="J371">
            <v>11684.2</v>
          </cell>
        </row>
        <row r="372">
          <cell r="B372" t="str">
            <v>FRN45LM1S-4EA</v>
          </cell>
          <cell r="C372">
            <v>0</v>
          </cell>
          <cell r="D372">
            <v>10</v>
          </cell>
          <cell r="E372">
            <v>0</v>
          </cell>
          <cell r="F372">
            <v>0</v>
          </cell>
          <cell r="G372">
            <v>0</v>
          </cell>
          <cell r="H372">
            <v>6</v>
          </cell>
          <cell r="I372">
            <v>9788.0400000000009</v>
          </cell>
          <cell r="J372">
            <v>9788.0400000000009</v>
          </cell>
        </row>
        <row r="373">
          <cell r="B373" t="str">
            <v>FRN5.5LM1S-2EA</v>
          </cell>
          <cell r="C373">
            <v>0</v>
          </cell>
          <cell r="D373">
            <v>0</v>
          </cell>
          <cell r="E373">
            <v>14</v>
          </cell>
          <cell r="F373">
            <v>14</v>
          </cell>
          <cell r="G373">
            <v>14</v>
          </cell>
          <cell r="H373">
            <v>-139</v>
          </cell>
          <cell r="I373">
            <v>0</v>
          </cell>
          <cell r="J373" t="str">
            <v/>
          </cell>
        </row>
        <row r="374">
          <cell r="B374" t="str">
            <v>FRN7.5LM1S-2EA</v>
          </cell>
          <cell r="C374">
            <v>0</v>
          </cell>
          <cell r="D374">
            <v>10</v>
          </cell>
          <cell r="E374">
            <v>3</v>
          </cell>
          <cell r="F374">
            <v>3</v>
          </cell>
          <cell r="G374">
            <v>3</v>
          </cell>
          <cell r="H374">
            <v>-28</v>
          </cell>
          <cell r="I374">
            <v>0</v>
          </cell>
          <cell r="J374" t="str">
            <v/>
          </cell>
        </row>
        <row r="375">
          <cell r="B375" t="str">
            <v>FRN11LM1S-2EA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8</v>
          </cell>
          <cell r="I375">
            <v>3542.08</v>
          </cell>
          <cell r="J375" t="str">
            <v/>
          </cell>
        </row>
        <row r="376">
          <cell r="B376" t="str">
            <v>FRN15LM1S-2EA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5</v>
          </cell>
          <cell r="I376">
            <v>2947.7</v>
          </cell>
          <cell r="J376">
            <v>2947.7</v>
          </cell>
        </row>
        <row r="377">
          <cell r="B377" t="str">
            <v>FRN18.5LM1S-2EA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2</v>
          </cell>
          <cell r="I377">
            <v>1363.98</v>
          </cell>
          <cell r="J377">
            <v>1363.98</v>
          </cell>
        </row>
        <row r="378">
          <cell r="B378" t="str">
            <v>FRN22LM1S-2EA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2</v>
          </cell>
          <cell r="I378">
            <v>1389.88</v>
          </cell>
          <cell r="J378">
            <v>1389.88</v>
          </cell>
        </row>
        <row r="379">
          <cell r="B379" t="str">
            <v>FRN4.0LM1S-4SD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 t="str">
            <v/>
          </cell>
        </row>
        <row r="380">
          <cell r="B380" t="str">
            <v>FRN5.5LM1S-4SD</v>
          </cell>
          <cell r="C380">
            <v>0</v>
          </cell>
          <cell r="D380">
            <v>1361</v>
          </cell>
          <cell r="E380">
            <v>301</v>
          </cell>
          <cell r="F380">
            <v>301</v>
          </cell>
          <cell r="G380">
            <v>301</v>
          </cell>
          <cell r="H380">
            <v>-872</v>
          </cell>
          <cell r="I380">
            <v>0</v>
          </cell>
          <cell r="J380" t="str">
            <v/>
          </cell>
        </row>
        <row r="381">
          <cell r="B381" t="str">
            <v>FRN7.5LM1S-4SD</v>
          </cell>
          <cell r="C381">
            <v>0</v>
          </cell>
          <cell r="D381">
            <v>50</v>
          </cell>
          <cell r="E381">
            <v>46</v>
          </cell>
          <cell r="F381">
            <v>46</v>
          </cell>
          <cell r="G381">
            <v>46</v>
          </cell>
          <cell r="H381">
            <v>93</v>
          </cell>
          <cell r="I381">
            <v>29173.969799999999</v>
          </cell>
          <cell r="J381" t="str">
            <v/>
          </cell>
        </row>
        <row r="382">
          <cell r="B382" t="str">
            <v>FRN11LM1S-4SD</v>
          </cell>
          <cell r="C382">
            <v>0</v>
          </cell>
          <cell r="D382">
            <v>228</v>
          </cell>
          <cell r="E382">
            <v>53</v>
          </cell>
          <cell r="F382">
            <v>53</v>
          </cell>
          <cell r="G382">
            <v>53</v>
          </cell>
          <cell r="H382">
            <v>-197</v>
          </cell>
          <cell r="I382">
            <v>0</v>
          </cell>
          <cell r="J382" t="str">
            <v/>
          </cell>
        </row>
        <row r="383">
          <cell r="B383" t="str">
            <v>FRN15LM1S-4SD</v>
          </cell>
          <cell r="C383">
            <v>0</v>
          </cell>
          <cell r="D383">
            <v>0</v>
          </cell>
          <cell r="E383">
            <v>4</v>
          </cell>
          <cell r="F383">
            <v>4</v>
          </cell>
          <cell r="G383">
            <v>4</v>
          </cell>
          <cell r="H383">
            <v>18</v>
          </cell>
          <cell r="I383">
            <v>10785.394799999998</v>
          </cell>
          <cell r="J383" t="str">
            <v/>
          </cell>
        </row>
        <row r="384">
          <cell r="B384" t="str">
            <v>FRN18.5LM1S-4SD</v>
          </cell>
          <cell r="C384">
            <v>0</v>
          </cell>
          <cell r="D384">
            <v>0</v>
          </cell>
          <cell r="E384">
            <v>2</v>
          </cell>
          <cell r="F384">
            <v>2</v>
          </cell>
          <cell r="G384">
            <v>2</v>
          </cell>
          <cell r="H384">
            <v>13</v>
          </cell>
          <cell r="I384">
            <v>8628.1</v>
          </cell>
          <cell r="J384" t="str">
            <v/>
          </cell>
        </row>
        <row r="385">
          <cell r="B385" t="str">
            <v>FRN22LM1S-4SD</v>
          </cell>
          <cell r="C385">
            <v>0</v>
          </cell>
          <cell r="D385">
            <v>0</v>
          </cell>
          <cell r="E385">
            <v>2</v>
          </cell>
          <cell r="F385">
            <v>2</v>
          </cell>
          <cell r="G385">
            <v>2</v>
          </cell>
          <cell r="H385">
            <v>10</v>
          </cell>
          <cell r="I385">
            <v>7822.8060000000005</v>
          </cell>
          <cell r="J385" t="str">
            <v/>
          </cell>
        </row>
        <row r="386">
          <cell r="B386" t="str">
            <v>FRN30LM1S-4SD</v>
          </cell>
          <cell r="C386">
            <v>0</v>
          </cell>
          <cell r="D386">
            <v>2</v>
          </cell>
          <cell r="E386">
            <v>0</v>
          </cell>
          <cell r="F386">
            <v>0</v>
          </cell>
          <cell r="G386">
            <v>0</v>
          </cell>
          <cell r="H386">
            <v>24</v>
          </cell>
          <cell r="I386">
            <v>26844.163200000003</v>
          </cell>
          <cell r="J386">
            <v>15659.095200000002</v>
          </cell>
        </row>
        <row r="387">
          <cell r="B387" t="str">
            <v>FRN37LM1S-4SD</v>
          </cell>
          <cell r="C387">
            <v>0</v>
          </cell>
          <cell r="D387">
            <v>2</v>
          </cell>
          <cell r="E387">
            <v>0</v>
          </cell>
          <cell r="F387">
            <v>0</v>
          </cell>
          <cell r="G387">
            <v>0</v>
          </cell>
          <cell r="H387">
            <v>13</v>
          </cell>
          <cell r="I387">
            <v>19085.734199999999</v>
          </cell>
          <cell r="J387">
            <v>4404.4002</v>
          </cell>
        </row>
        <row r="388">
          <cell r="B388" t="str">
            <v>FRN5.5LM1S-2SD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 t="str">
            <v/>
          </cell>
        </row>
        <row r="389">
          <cell r="B389" t="str">
            <v>FRN7.5LM1S-2SD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 t="str">
            <v/>
          </cell>
        </row>
        <row r="390">
          <cell r="B390" t="str">
            <v>FRN11LM1S-2SD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 t="str">
            <v/>
          </cell>
        </row>
        <row r="391">
          <cell r="B391" t="str">
            <v>FRN15LM1S-2SD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 t="str">
            <v/>
          </cell>
        </row>
        <row r="392">
          <cell r="B392" t="str">
            <v>FRN18.5LM1S-2SD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 t="str">
            <v/>
          </cell>
        </row>
        <row r="393">
          <cell r="B393" t="str">
            <v>FRN22LM1S-2SD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 t="str">
            <v/>
          </cell>
        </row>
        <row r="394">
          <cell r="B394" t="str">
            <v>FRN3.7VG7S-4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1</v>
          </cell>
          <cell r="I394">
            <v>408.26670000000001</v>
          </cell>
          <cell r="J394">
            <v>408.26670000000001</v>
          </cell>
        </row>
        <row r="395">
          <cell r="B395" t="str">
            <v>FRN5.5VG7S-4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1</v>
          </cell>
          <cell r="I395">
            <v>639.55999999999995</v>
          </cell>
          <cell r="J395">
            <v>639.55999999999995</v>
          </cell>
        </row>
        <row r="396">
          <cell r="B396" t="str">
            <v>FRN7.5VG7S-4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1</v>
          </cell>
          <cell r="I396">
            <v>655</v>
          </cell>
          <cell r="J396">
            <v>655</v>
          </cell>
        </row>
        <row r="397">
          <cell r="B397" t="str">
            <v>FRN11VG7S-4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 t="str">
            <v/>
          </cell>
        </row>
        <row r="398">
          <cell r="B398" t="str">
            <v>FRN15VG7S-4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 t="str">
            <v/>
          </cell>
        </row>
        <row r="399">
          <cell r="B399" t="str">
            <v>FRN18.5VG7S-4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 t="str">
            <v/>
          </cell>
        </row>
        <row r="400">
          <cell r="B400" t="str">
            <v>FRN22VG7S-4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 t="str">
            <v/>
          </cell>
        </row>
        <row r="401">
          <cell r="B401" t="str">
            <v>FRN30VG7S-4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str">
            <v/>
          </cell>
        </row>
        <row r="402">
          <cell r="B402" t="str">
            <v>FRN37VG7S-4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 t="str">
            <v/>
          </cell>
        </row>
        <row r="403">
          <cell r="B403" t="str">
            <v>FRN45VG7S-4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str">
            <v/>
          </cell>
        </row>
        <row r="404">
          <cell r="B404" t="str">
            <v>FRN55VG7S-4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 t="str">
            <v/>
          </cell>
        </row>
        <row r="405">
          <cell r="B405" t="str">
            <v>FRN75VG7S-4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 t="str">
            <v/>
          </cell>
        </row>
        <row r="406">
          <cell r="B406" t="str">
            <v>FRN90VG7S-4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 t="str">
            <v/>
          </cell>
        </row>
        <row r="407">
          <cell r="B407" t="str">
            <v>FRN110VG7S-4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 t="str">
            <v/>
          </cell>
        </row>
        <row r="408">
          <cell r="B408" t="str">
            <v>FRN132VG7S-4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 t="str">
            <v/>
          </cell>
        </row>
        <row r="409">
          <cell r="B409" t="str">
            <v>FRN160VG7S-4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 t="str">
            <v/>
          </cell>
        </row>
        <row r="410">
          <cell r="B410" t="str">
            <v>FRN200VG7S-4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 t="str">
            <v/>
          </cell>
        </row>
        <row r="411">
          <cell r="B411" t="str">
            <v>FRN220VG7S-4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str">
            <v/>
          </cell>
        </row>
        <row r="412">
          <cell r="B412" t="str">
            <v>FRN280VG7S-4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 t="str">
            <v/>
          </cell>
        </row>
        <row r="413">
          <cell r="B413" t="str">
            <v>FRN315VG7S-4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str">
            <v/>
          </cell>
        </row>
        <row r="414">
          <cell r="B414" t="str">
            <v>FRN355VG7S-4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 t="str">
            <v/>
          </cell>
        </row>
        <row r="415">
          <cell r="B415" t="str">
            <v>FRN400VG7S-4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 t="str">
            <v/>
          </cell>
        </row>
        <row r="416">
          <cell r="B416" t="str">
            <v>FRN500VG7S-4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str">
            <v/>
          </cell>
        </row>
        <row r="417">
          <cell r="B417" t="str">
            <v>FRN630VG7S-4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 t="str">
            <v/>
          </cell>
        </row>
        <row r="418">
          <cell r="B418" t="str">
            <v>FRN11VG7S-2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 t="str">
            <v/>
          </cell>
        </row>
        <row r="419">
          <cell r="B419" t="str">
            <v>RYT500D5-VV2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1</v>
          </cell>
          <cell r="I419">
            <v>229</v>
          </cell>
          <cell r="J419" t="str">
            <v/>
          </cell>
        </row>
        <row r="420">
          <cell r="B420" t="str">
            <v>ACRE4-0.75A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12</v>
          </cell>
          <cell r="I420">
            <v>299.41079999999999</v>
          </cell>
          <cell r="J420" t="str">
            <v/>
          </cell>
        </row>
        <row r="421">
          <cell r="B421" t="str">
            <v>ACRE4-1.5A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10</v>
          </cell>
          <cell r="I421">
            <v>256</v>
          </cell>
          <cell r="J421" t="str">
            <v/>
          </cell>
        </row>
        <row r="422">
          <cell r="B422" t="str">
            <v>ACRE4-11A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10</v>
          </cell>
          <cell r="I422">
            <v>454.2</v>
          </cell>
          <cell r="J422" t="str">
            <v/>
          </cell>
        </row>
        <row r="423">
          <cell r="B423" t="str">
            <v>ACRE4-18.5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72</v>
          </cell>
          <cell r="I423">
            <v>3853.4976000000001</v>
          </cell>
          <cell r="J423" t="str">
            <v/>
          </cell>
        </row>
        <row r="424">
          <cell r="B424" t="str">
            <v>ACRE4-22A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5</v>
          </cell>
          <cell r="I424">
            <v>336.46450000000004</v>
          </cell>
          <cell r="J424" t="str">
            <v/>
          </cell>
        </row>
        <row r="425">
          <cell r="B425" t="str">
            <v>ACRE4-37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9</v>
          </cell>
          <cell r="I425">
            <v>900.54719999999998</v>
          </cell>
          <cell r="J425" t="str">
            <v/>
          </cell>
        </row>
        <row r="426">
          <cell r="B426" t="str">
            <v>ACRE4-55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6</v>
          </cell>
          <cell r="I426">
            <v>952.45500000000004</v>
          </cell>
          <cell r="J426" t="str">
            <v/>
          </cell>
        </row>
        <row r="427">
          <cell r="B427" t="str">
            <v>ACRE4-7.5A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14</v>
          </cell>
          <cell r="I427">
            <v>616.75600000000009</v>
          </cell>
          <cell r="J427" t="str">
            <v/>
          </cell>
        </row>
        <row r="428">
          <cell r="B428" t="str">
            <v>ACRE4-75A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1</v>
          </cell>
          <cell r="I428">
            <v>162.96129999999999</v>
          </cell>
          <cell r="J428" t="str">
            <v/>
          </cell>
        </row>
        <row r="429">
          <cell r="B429" t="str">
            <v>DCRE2-0.2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5</v>
          </cell>
          <cell r="I429">
            <v>63.75</v>
          </cell>
          <cell r="J429" t="str">
            <v/>
          </cell>
        </row>
        <row r="430">
          <cell r="B430" t="str">
            <v>DCRE2-0.75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5</v>
          </cell>
          <cell r="I430">
            <v>82.35</v>
          </cell>
          <cell r="J430" t="str">
            <v/>
          </cell>
        </row>
        <row r="431">
          <cell r="B431" t="str">
            <v>DCRE2-1.5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 t="str">
            <v/>
          </cell>
        </row>
        <row r="432">
          <cell r="B432" t="str">
            <v>DCRE2-15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6</v>
          </cell>
          <cell r="I432">
            <v>247.524</v>
          </cell>
          <cell r="J432" t="str">
            <v/>
          </cell>
        </row>
        <row r="433">
          <cell r="B433" t="str">
            <v>DCRE2-18.5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10</v>
          </cell>
          <cell r="I433">
            <v>484</v>
          </cell>
          <cell r="J433" t="str">
            <v/>
          </cell>
        </row>
        <row r="434">
          <cell r="B434" t="str">
            <v>DCRE2-7.5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7</v>
          </cell>
          <cell r="I434">
            <v>203.91</v>
          </cell>
          <cell r="J434" t="str">
            <v/>
          </cell>
        </row>
        <row r="435">
          <cell r="B435" t="str">
            <v>DCRE4-0.4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6</v>
          </cell>
          <cell r="I435">
            <v>54.414600000000007</v>
          </cell>
          <cell r="J435" t="str">
            <v/>
          </cell>
        </row>
        <row r="436">
          <cell r="B436" t="str">
            <v>DCRE4-0.75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 t="str">
            <v/>
          </cell>
        </row>
        <row r="437">
          <cell r="B437" t="str">
            <v>DCRE4-1.5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1</v>
          </cell>
          <cell r="I437">
            <v>15.4047</v>
          </cell>
          <cell r="J437" t="str">
            <v/>
          </cell>
        </row>
        <row r="438">
          <cell r="B438" t="str">
            <v>DCRE4-11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60</v>
          </cell>
          <cell r="I438">
            <v>1504.692</v>
          </cell>
          <cell r="J438" t="str">
            <v/>
          </cell>
        </row>
        <row r="439">
          <cell r="B439" t="str">
            <v>DCRE4-11-F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22</v>
          </cell>
          <cell r="I439">
            <v>967.48959999999988</v>
          </cell>
          <cell r="J439" t="str">
            <v/>
          </cell>
        </row>
        <row r="440">
          <cell r="B440" t="str">
            <v>DCRE4-11-FZ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1089.396</v>
          </cell>
          <cell r="J440" t="str">
            <v/>
          </cell>
        </row>
        <row r="441">
          <cell r="B441" t="str">
            <v>DCRE4-132B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4</v>
          </cell>
          <cell r="I441">
            <v>1162.6312</v>
          </cell>
          <cell r="J441" t="str">
            <v/>
          </cell>
        </row>
        <row r="442">
          <cell r="B442" t="str">
            <v>DCRE4-15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16</v>
          </cell>
          <cell r="I442">
            <v>671.976</v>
          </cell>
          <cell r="J442" t="str">
            <v/>
          </cell>
        </row>
        <row r="443">
          <cell r="B443" t="str">
            <v>DCRE4-15-F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9</v>
          </cell>
          <cell r="I443">
            <v>415.06380000000001</v>
          </cell>
          <cell r="J443" t="str">
            <v/>
          </cell>
        </row>
        <row r="444">
          <cell r="B444" t="str">
            <v>DCRE4-15-FZ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59</v>
          </cell>
          <cell r="I444">
            <v>2963.1511</v>
          </cell>
          <cell r="J444" t="str">
            <v/>
          </cell>
        </row>
        <row r="445">
          <cell r="B445" t="str">
            <v>DCRE4-160B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2</v>
          </cell>
          <cell r="I445">
            <v>693.0136</v>
          </cell>
          <cell r="J445" t="str">
            <v/>
          </cell>
        </row>
        <row r="446">
          <cell r="B446" t="str">
            <v>DCRE4-18.5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4</v>
          </cell>
          <cell r="I446">
            <v>170.9888</v>
          </cell>
          <cell r="J446" t="str">
            <v/>
          </cell>
        </row>
        <row r="447">
          <cell r="B447" t="str">
            <v>DCRE4-18.5 KL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26</v>
          </cell>
          <cell r="I447">
            <v>1149.2</v>
          </cell>
          <cell r="J447" t="str">
            <v/>
          </cell>
        </row>
        <row r="448">
          <cell r="B448" t="str">
            <v>DCRE4-18.5-F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7</v>
          </cell>
          <cell r="I448">
            <v>332.42509999999999</v>
          </cell>
          <cell r="J448" t="str">
            <v/>
          </cell>
        </row>
        <row r="449">
          <cell r="B449" t="str">
            <v>DCRE4-18.5-FZ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20</v>
          </cell>
          <cell r="I449">
            <v>1192.04</v>
          </cell>
          <cell r="J449" t="str">
            <v/>
          </cell>
        </row>
        <row r="450">
          <cell r="B450" t="str">
            <v>DCRE4-2.2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6</v>
          </cell>
          <cell r="I450">
            <v>101.7612</v>
          </cell>
          <cell r="J450" t="str">
            <v/>
          </cell>
        </row>
        <row r="451">
          <cell r="B451" t="str">
            <v>DCRE4-200B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4</v>
          </cell>
          <cell r="I451">
            <v>1427.7167999999999</v>
          </cell>
          <cell r="J451" t="str">
            <v/>
          </cell>
        </row>
        <row r="452">
          <cell r="B452" t="str">
            <v>DCRE4-22-F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11</v>
          </cell>
          <cell r="I452">
            <v>667.7</v>
          </cell>
          <cell r="J452" t="str">
            <v/>
          </cell>
        </row>
        <row r="453">
          <cell r="B453" t="str">
            <v>DCRE4-22-FZ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18</v>
          </cell>
          <cell r="I453">
            <v>1311.615</v>
          </cell>
          <cell r="J453" t="str">
            <v/>
          </cell>
        </row>
        <row r="454">
          <cell r="B454" t="str">
            <v>DCRE4-220B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1</v>
          </cell>
          <cell r="I454">
            <v>348.97469999999998</v>
          </cell>
          <cell r="J454" t="str">
            <v/>
          </cell>
        </row>
        <row r="455">
          <cell r="B455" t="str">
            <v>DCRE4-22A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10</v>
          </cell>
          <cell r="I455">
            <v>526.86799999999994</v>
          </cell>
          <cell r="J455" t="str">
            <v/>
          </cell>
        </row>
        <row r="456">
          <cell r="B456" t="str">
            <v>DCRE4-280B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2</v>
          </cell>
          <cell r="I456">
            <v>909.79</v>
          </cell>
          <cell r="J456" t="str">
            <v/>
          </cell>
        </row>
        <row r="457">
          <cell r="B457" t="str">
            <v>DCRE4-30-F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1</v>
          </cell>
          <cell r="I457">
            <v>81.285799999999995</v>
          </cell>
          <cell r="J457" t="str">
            <v/>
          </cell>
        </row>
        <row r="458">
          <cell r="B458" t="str">
            <v>DCRE4-30-FZ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3</v>
          </cell>
          <cell r="I458">
            <v>262.55129999999997</v>
          </cell>
          <cell r="J458" t="str">
            <v/>
          </cell>
        </row>
        <row r="459">
          <cell r="B459" t="str">
            <v>DCRE4-30B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6</v>
          </cell>
          <cell r="I459">
            <v>442.82100000000003</v>
          </cell>
          <cell r="J459" t="str">
            <v/>
          </cell>
        </row>
        <row r="460">
          <cell r="B460" t="str">
            <v>DCRE4-315B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2</v>
          </cell>
          <cell r="I460">
            <v>899.72879999999998</v>
          </cell>
          <cell r="J460" t="str">
            <v/>
          </cell>
        </row>
        <row r="461">
          <cell r="B461" t="str">
            <v>DCRE4-37-F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19</v>
          </cell>
          <cell r="I461">
            <v>2602.8669999999997</v>
          </cell>
          <cell r="J461" t="str">
            <v/>
          </cell>
        </row>
        <row r="462">
          <cell r="B462" t="str">
            <v>DCRE4-37-FZ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7</v>
          </cell>
          <cell r="I462">
            <v>902.27969999999993</v>
          </cell>
          <cell r="J462" t="str">
            <v/>
          </cell>
        </row>
        <row r="463">
          <cell r="B463" t="str">
            <v>DCRE4-37B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14</v>
          </cell>
          <cell r="I463">
            <v>1278.0978</v>
          </cell>
          <cell r="J463" t="str">
            <v/>
          </cell>
        </row>
        <row r="464">
          <cell r="B464" t="str">
            <v>DCRE4-4.0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6</v>
          </cell>
          <cell r="I464">
            <v>115.16579999999999</v>
          </cell>
          <cell r="J464" t="str">
            <v/>
          </cell>
        </row>
        <row r="465">
          <cell r="B465" t="str">
            <v>DCRE4-4.0-F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20</v>
          </cell>
          <cell r="I465">
            <v>510.51400000000001</v>
          </cell>
          <cell r="J465" t="str">
            <v/>
          </cell>
        </row>
        <row r="466">
          <cell r="B466" t="str">
            <v>DCRE4-400B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3</v>
          </cell>
          <cell r="I466">
            <v>1212.51</v>
          </cell>
          <cell r="J466" t="str">
            <v/>
          </cell>
        </row>
        <row r="467">
          <cell r="B467" t="str">
            <v>DCRE4-45-F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11</v>
          </cell>
          <cell r="I467">
            <v>2288.2595999999999</v>
          </cell>
          <cell r="J467" t="str">
            <v/>
          </cell>
        </row>
        <row r="468">
          <cell r="B468" t="str">
            <v>DCRE4-45-FZ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7</v>
          </cell>
          <cell r="I468">
            <v>1145.5297</v>
          </cell>
          <cell r="J468" t="str">
            <v/>
          </cell>
        </row>
        <row r="469">
          <cell r="B469" t="str">
            <v>DCRE4-45B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13</v>
          </cell>
          <cell r="I469">
            <v>1358.89</v>
          </cell>
          <cell r="J469" t="str">
            <v/>
          </cell>
        </row>
        <row r="470">
          <cell r="B470" t="str">
            <v>DCRE4-5.5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36</v>
          </cell>
          <cell r="I470">
            <v>778.00319999999999</v>
          </cell>
          <cell r="J470" t="str">
            <v/>
          </cell>
        </row>
        <row r="471">
          <cell r="B471" t="str">
            <v>DCRE4-5.5-F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15</v>
          </cell>
          <cell r="I471">
            <v>467.64449999999999</v>
          </cell>
          <cell r="J471" t="str">
            <v/>
          </cell>
        </row>
        <row r="472">
          <cell r="B472" t="str">
            <v>DCRE4-5.5-FZ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34</v>
          </cell>
          <cell r="I472">
            <v>803.2568</v>
          </cell>
          <cell r="J472" t="str">
            <v/>
          </cell>
        </row>
        <row r="473">
          <cell r="B473" t="str">
            <v>DCRE4-500B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3</v>
          </cell>
          <cell r="I473">
            <v>1267.44</v>
          </cell>
          <cell r="J473" t="str">
            <v/>
          </cell>
        </row>
        <row r="474">
          <cell r="B474" t="str">
            <v>DCRE4-55B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11</v>
          </cell>
          <cell r="I474">
            <v>1350.1807000000001</v>
          </cell>
          <cell r="J474" t="str">
            <v/>
          </cell>
        </row>
        <row r="475">
          <cell r="B475" t="str">
            <v>DCRE4-7.5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4</v>
          </cell>
          <cell r="I475">
            <v>103.6536</v>
          </cell>
          <cell r="J475" t="str">
            <v/>
          </cell>
        </row>
        <row r="476">
          <cell r="B476" t="str">
            <v>DCRE4-7.5-F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10</v>
          </cell>
          <cell r="I476">
            <v>291.51</v>
          </cell>
          <cell r="J476" t="str">
            <v/>
          </cell>
        </row>
        <row r="477">
          <cell r="B477" t="str">
            <v>DCRE4-7.5-FZ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17</v>
          </cell>
          <cell r="I477">
            <v>520.08609999999999</v>
          </cell>
          <cell r="J477" t="str">
            <v/>
          </cell>
        </row>
        <row r="478">
          <cell r="B478" t="str">
            <v>DCRE4-75B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1</v>
          </cell>
          <cell r="I478">
            <v>161.9479</v>
          </cell>
          <cell r="J478" t="str">
            <v/>
          </cell>
        </row>
        <row r="479">
          <cell r="B479" t="str">
            <v>DCRE4-90B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9</v>
          </cell>
          <cell r="I479">
            <v>1727.7696000000001</v>
          </cell>
          <cell r="J479" t="str">
            <v/>
          </cell>
        </row>
        <row r="480">
          <cell r="B480" t="str">
            <v>FG-11-0001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8</v>
          </cell>
          <cell r="I480">
            <v>67.058400000000006</v>
          </cell>
          <cell r="J480" t="str">
            <v/>
          </cell>
        </row>
        <row r="481">
          <cell r="B481" t="str">
            <v>FG-11-0002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4</v>
          </cell>
          <cell r="I481">
            <v>36.687600000000003</v>
          </cell>
          <cell r="J481" t="str">
            <v/>
          </cell>
        </row>
        <row r="482">
          <cell r="B482" t="str">
            <v>FG-11-0005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</v>
          </cell>
          <cell r="I482">
            <v>11.1343</v>
          </cell>
          <cell r="J482" t="str">
            <v/>
          </cell>
        </row>
        <row r="483">
          <cell r="B483" t="str">
            <v>FG-11-0018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1</v>
          </cell>
          <cell r="I483">
            <v>17.222799999999999</v>
          </cell>
          <cell r="J483" t="str">
            <v/>
          </cell>
        </row>
        <row r="484">
          <cell r="B484" t="str">
            <v>FG-11-0025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1</v>
          </cell>
          <cell r="I484">
            <v>19.025200000000002</v>
          </cell>
          <cell r="J484" t="str">
            <v/>
          </cell>
        </row>
        <row r="485">
          <cell r="B485" t="str">
            <v>FG-11-0041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1</v>
          </cell>
          <cell r="I485">
            <v>27.1966</v>
          </cell>
          <cell r="J485" t="str">
            <v/>
          </cell>
        </row>
        <row r="486">
          <cell r="B486" t="str">
            <v>FG-11-0041-KL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2</v>
          </cell>
          <cell r="I486">
            <v>60.117800000000003</v>
          </cell>
          <cell r="J486" t="str">
            <v/>
          </cell>
        </row>
        <row r="487">
          <cell r="B487" t="str">
            <v>FG-11-0080-KL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5</v>
          </cell>
          <cell r="I487">
            <v>127.35599999999999</v>
          </cell>
          <cell r="J487" t="str">
            <v/>
          </cell>
        </row>
        <row r="488">
          <cell r="B488" t="str">
            <v>FG-11-0100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1</v>
          </cell>
          <cell r="I488">
            <v>63.245399999999997</v>
          </cell>
          <cell r="J488" t="str">
            <v/>
          </cell>
        </row>
        <row r="489">
          <cell r="B489" t="str">
            <v>FG-11-0146-KL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2</v>
          </cell>
          <cell r="I489">
            <v>182.0916</v>
          </cell>
          <cell r="J489" t="str">
            <v/>
          </cell>
        </row>
        <row r="490">
          <cell r="B490" t="str">
            <v>FVR0.1C11S-7EN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1</v>
          </cell>
          <cell r="I490">
            <v>82.398399999999995</v>
          </cell>
          <cell r="J490" t="str">
            <v/>
          </cell>
        </row>
        <row r="491">
          <cell r="B491" t="str">
            <v>FVR0.2C11S-7EN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2</v>
          </cell>
          <cell r="I491">
            <v>123.2518</v>
          </cell>
          <cell r="J491" t="str">
            <v/>
          </cell>
        </row>
        <row r="492">
          <cell r="B492" t="str">
            <v>FVR0.4C11S-6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1</v>
          </cell>
          <cell r="I492">
            <v>113.27</v>
          </cell>
          <cell r="J492" t="str">
            <v/>
          </cell>
        </row>
        <row r="493">
          <cell r="B493" t="str">
            <v>FVR0.4C11S-7EN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6</v>
          </cell>
          <cell r="I493">
            <v>377.8374</v>
          </cell>
          <cell r="J493" t="str">
            <v/>
          </cell>
        </row>
        <row r="494">
          <cell r="B494" t="str">
            <v>FVR0.75C11S-2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1</v>
          </cell>
          <cell r="I494">
            <v>49.323099999999997</v>
          </cell>
          <cell r="J494" t="str">
            <v/>
          </cell>
        </row>
        <row r="495">
          <cell r="B495" t="str">
            <v>FVR0.75C11S-7EN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3</v>
          </cell>
          <cell r="I495">
            <v>249.76499999999999</v>
          </cell>
          <cell r="J495" t="str">
            <v/>
          </cell>
        </row>
        <row r="496">
          <cell r="B496" t="str">
            <v>FVR0.75C11S-7WM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1</v>
          </cell>
          <cell r="I496">
            <v>0</v>
          </cell>
          <cell r="J496" t="str">
            <v/>
          </cell>
        </row>
        <row r="497">
          <cell r="B497" t="str">
            <v>FVR1.5C11S-7EN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1</v>
          </cell>
          <cell r="I497">
            <v>98.738900000000001</v>
          </cell>
          <cell r="J497" t="str">
            <v/>
          </cell>
        </row>
        <row r="498">
          <cell r="B498" t="str">
            <v>FVR1.5C11S-7WM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6</v>
          </cell>
          <cell r="I498">
            <v>0</v>
          </cell>
          <cell r="J498" t="str">
            <v/>
          </cell>
        </row>
        <row r="499">
          <cell r="B499" t="str">
            <v>FVR2.2C11S-7EN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6</v>
          </cell>
          <cell r="I499">
            <v>655.40520000000004</v>
          </cell>
          <cell r="J499" t="str">
            <v/>
          </cell>
        </row>
        <row r="500">
          <cell r="B500" t="str">
            <v>FVR2.2C11S-7WM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11</v>
          </cell>
          <cell r="I500">
            <v>221.98329999999999</v>
          </cell>
          <cell r="J500" t="str">
            <v/>
          </cell>
        </row>
        <row r="501">
          <cell r="B501" t="str">
            <v>FVR3.7C11S-2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1</v>
          </cell>
          <cell r="I501">
            <v>144.4342</v>
          </cell>
          <cell r="J501" t="str">
            <v/>
          </cell>
        </row>
        <row r="502">
          <cell r="B502" t="str">
            <v>OPC-C11S-RSC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</v>
          </cell>
          <cell r="I502">
            <v>0</v>
          </cell>
          <cell r="J502" t="str">
            <v/>
          </cell>
        </row>
        <row r="503">
          <cell r="B503" t="str">
            <v>FVR0.4C9S-7EN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71.9893</v>
          </cell>
          <cell r="J503" t="str">
            <v/>
          </cell>
        </row>
        <row r="504">
          <cell r="B504" t="str">
            <v>FVR1.5C9S-7EN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124.8597</v>
          </cell>
          <cell r="J504" t="str">
            <v/>
          </cell>
        </row>
        <row r="505">
          <cell r="B505" t="str">
            <v>GEHAEUSE 38700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138</v>
          </cell>
          <cell r="I505">
            <v>9315</v>
          </cell>
          <cell r="J505" t="str">
            <v/>
          </cell>
        </row>
        <row r="506">
          <cell r="B506" t="str">
            <v>P9900561001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1</v>
          </cell>
          <cell r="I506">
            <v>58.38</v>
          </cell>
          <cell r="J506" t="str">
            <v/>
          </cell>
        </row>
        <row r="507">
          <cell r="B507" t="str">
            <v>P9900561002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2</v>
          </cell>
          <cell r="I507">
            <v>117.18</v>
          </cell>
          <cell r="J507" t="str">
            <v/>
          </cell>
        </row>
        <row r="508">
          <cell r="B508" t="str">
            <v>P9900561003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2</v>
          </cell>
          <cell r="I508">
            <v>125.16</v>
          </cell>
          <cell r="J508" t="str">
            <v/>
          </cell>
        </row>
        <row r="509">
          <cell r="B509" t="str">
            <v>P9900561003 CU-MRL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str">
            <v/>
          </cell>
        </row>
        <row r="510">
          <cell r="B510" t="str">
            <v>P9900561003 MEHRPREIS PRO M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str">
            <v/>
          </cell>
        </row>
        <row r="511">
          <cell r="B511" t="str">
            <v>P9900561005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110.67</v>
          </cell>
          <cell r="J511" t="str">
            <v/>
          </cell>
        </row>
        <row r="512">
          <cell r="B512" t="str">
            <v>P9900561005 CU-KKS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8.1199999999999992</v>
          </cell>
          <cell r="J512" t="str">
            <v/>
          </cell>
        </row>
        <row r="513">
          <cell r="B513" t="str">
            <v>P9900561005 MEHRPREIS PRO M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4</v>
          </cell>
          <cell r="I513">
            <v>7.64</v>
          </cell>
          <cell r="J513" t="str">
            <v/>
          </cell>
        </row>
        <row r="514">
          <cell r="B514" t="str">
            <v>P9900561006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2</v>
          </cell>
          <cell r="I514">
            <v>221.34</v>
          </cell>
          <cell r="J514" t="str">
            <v/>
          </cell>
        </row>
        <row r="515">
          <cell r="B515" t="str">
            <v>P9900561006 CU-MRL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1</v>
          </cell>
          <cell r="I515">
            <v>1.87</v>
          </cell>
          <cell r="J515" t="str">
            <v/>
          </cell>
        </row>
        <row r="516">
          <cell r="B516" t="str">
            <v>P9900561006 MEHRPREIS PRO M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1</v>
          </cell>
          <cell r="I516">
            <v>2.15</v>
          </cell>
          <cell r="J516" t="str">
            <v/>
          </cell>
        </row>
        <row r="517">
          <cell r="B517" t="str">
            <v>P9900561009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 t="str">
            <v/>
          </cell>
        </row>
        <row r="518">
          <cell r="B518" t="str">
            <v>P9900561009 CU-MRL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 t="str">
            <v/>
          </cell>
        </row>
        <row r="519">
          <cell r="B519" t="str">
            <v>P9900561009 MEHRPREIS PRO M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 t="str">
            <v/>
          </cell>
        </row>
        <row r="520">
          <cell r="B520" t="str">
            <v>P9900561010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 t="str">
            <v/>
          </cell>
        </row>
        <row r="521">
          <cell r="B521" t="str">
            <v>P9900561010 CU-MRL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 t="str">
            <v/>
          </cell>
        </row>
        <row r="522">
          <cell r="B522" t="str">
            <v>P9900561010 MEHRPREIS PRO M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 t="str">
            <v/>
          </cell>
        </row>
        <row r="523">
          <cell r="B523" t="str">
            <v>P9900561011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1</v>
          </cell>
          <cell r="I523">
            <v>110.78</v>
          </cell>
          <cell r="J523" t="str">
            <v/>
          </cell>
        </row>
        <row r="524">
          <cell r="B524" t="str">
            <v>P9900561011 CU-MRL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 t="str">
            <v/>
          </cell>
        </row>
        <row r="525">
          <cell r="B525" t="str">
            <v>P9900561011 MEHRPREIS PRO M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 t="str">
            <v/>
          </cell>
        </row>
        <row r="526">
          <cell r="B526" t="str">
            <v>P9900561012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</v>
          </cell>
          <cell r="I526">
            <v>112.98</v>
          </cell>
          <cell r="J526" t="str">
            <v/>
          </cell>
        </row>
        <row r="527">
          <cell r="B527" t="str">
            <v>P9900561012 CU-MRL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</v>
          </cell>
          <cell r="I527">
            <v>13.397500000000001</v>
          </cell>
          <cell r="J527" t="str">
            <v/>
          </cell>
        </row>
        <row r="528">
          <cell r="B528" t="str">
            <v>P9900561012 MEHRPREIS PRO M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28</v>
          </cell>
          <cell r="I528">
            <v>74.48</v>
          </cell>
          <cell r="J528" t="str">
            <v/>
          </cell>
        </row>
        <row r="529">
          <cell r="B529" t="str">
            <v>P9900561013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2</v>
          </cell>
          <cell r="I529">
            <v>199.5</v>
          </cell>
          <cell r="J529" t="str">
            <v/>
          </cell>
        </row>
        <row r="530">
          <cell r="B530" t="str">
            <v>P9900561014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2</v>
          </cell>
          <cell r="I530">
            <v>257.88</v>
          </cell>
          <cell r="J530" t="str">
            <v/>
          </cell>
        </row>
        <row r="531">
          <cell r="B531" t="str">
            <v>P9900561018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 t="str">
            <v/>
          </cell>
        </row>
        <row r="532">
          <cell r="B532" t="str">
            <v>P9900561018 CU-FST2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2</v>
          </cell>
          <cell r="I532">
            <v>5.0411999999999999</v>
          </cell>
          <cell r="J532" t="str">
            <v/>
          </cell>
        </row>
        <row r="533">
          <cell r="B533" t="str">
            <v>P9900561018 MEHRPREIS PRO M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53</v>
          </cell>
          <cell r="I533">
            <v>24.91</v>
          </cell>
          <cell r="J533" t="str">
            <v/>
          </cell>
        </row>
        <row r="534">
          <cell r="B534" t="str">
            <v>P9900561020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4</v>
          </cell>
          <cell r="I534">
            <v>187.2</v>
          </cell>
          <cell r="J534" t="str">
            <v/>
          </cell>
        </row>
        <row r="535">
          <cell r="B535" t="str">
            <v>P9900561020 CU-MRL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1</v>
          </cell>
          <cell r="I535">
            <v>0.95</v>
          </cell>
          <cell r="J535" t="str">
            <v/>
          </cell>
        </row>
        <row r="536">
          <cell r="B536" t="str">
            <v>P9900561020 MEHRPREIS PRO M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3</v>
          </cell>
          <cell r="I536">
            <v>5.76</v>
          </cell>
          <cell r="J536" t="str">
            <v/>
          </cell>
        </row>
        <row r="537">
          <cell r="B537" t="str">
            <v>P9900561022 MEHRPREIS PRO 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7</v>
          </cell>
          <cell r="I537">
            <v>13.44</v>
          </cell>
          <cell r="J537" t="str">
            <v/>
          </cell>
        </row>
        <row r="538">
          <cell r="B538" t="str">
            <v>P9900561023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2</v>
          </cell>
          <cell r="I538">
            <v>93.6</v>
          </cell>
          <cell r="J538" t="str">
            <v/>
          </cell>
        </row>
        <row r="539">
          <cell r="B539" t="str">
            <v>P9900561023 CU-MRL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 t="str">
            <v/>
          </cell>
        </row>
        <row r="540">
          <cell r="B540" t="str">
            <v>P9900561024 MEHRPREIS PRO M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 t="str">
            <v/>
          </cell>
        </row>
        <row r="541">
          <cell r="B541" t="str">
            <v>P9900561033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 t="str">
            <v/>
          </cell>
        </row>
        <row r="542">
          <cell r="B542" t="str">
            <v>P9900561033 CU-MRL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 t="str">
            <v/>
          </cell>
        </row>
        <row r="543">
          <cell r="B543" t="str">
            <v>P9900561038 MEHRPREIS PRO M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3</v>
          </cell>
          <cell r="I543">
            <v>1.53</v>
          </cell>
          <cell r="J543" t="str">
            <v/>
          </cell>
        </row>
        <row r="544">
          <cell r="B544" t="str">
            <v>P9900561039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 t="str">
            <v/>
          </cell>
        </row>
        <row r="545">
          <cell r="B545" t="str">
            <v>P9900561039 CU-UZL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5</v>
          </cell>
          <cell r="I545">
            <v>8.6615000000000002</v>
          </cell>
          <cell r="J545" t="str">
            <v/>
          </cell>
        </row>
        <row r="546">
          <cell r="B546" t="str">
            <v>P9900561040 MEHRPREIS PRO M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15</v>
          </cell>
          <cell r="I546">
            <v>7.65</v>
          </cell>
          <cell r="J546" t="str">
            <v/>
          </cell>
        </row>
        <row r="547">
          <cell r="B547" t="str">
            <v>P9900561041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 t="str">
            <v/>
          </cell>
        </row>
        <row r="548">
          <cell r="B548" t="str">
            <v>P9900561041 CU-UZL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 t="str">
            <v/>
          </cell>
        </row>
        <row r="549">
          <cell r="B549" t="str">
            <v>P9900561042 MEHRPREIS PRO M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 t="str">
            <v/>
          </cell>
        </row>
        <row r="550">
          <cell r="B550" t="str">
            <v>P9900561043 CU-UZL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1</v>
          </cell>
          <cell r="I550">
            <v>4.13</v>
          </cell>
          <cell r="J550" t="str">
            <v/>
          </cell>
        </row>
        <row r="551">
          <cell r="B551" t="str">
            <v>P9900561047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2</v>
          </cell>
          <cell r="I551">
            <v>78.998999999999995</v>
          </cell>
          <cell r="J551" t="str">
            <v/>
          </cell>
        </row>
        <row r="552">
          <cell r="B552" t="str">
            <v>P9900561102 CU-KKS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2</v>
          </cell>
          <cell r="I552">
            <v>1.1838</v>
          </cell>
          <cell r="J552" t="str">
            <v/>
          </cell>
        </row>
        <row r="553">
          <cell r="B553" t="str">
            <v>P9900561103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 t="str">
            <v/>
          </cell>
        </row>
        <row r="554">
          <cell r="B554" t="str">
            <v>P9900561103 CU-KKS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 t="str">
            <v/>
          </cell>
        </row>
        <row r="555">
          <cell r="B555" t="str">
            <v>P9900561019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4</v>
          </cell>
          <cell r="I555">
            <v>147.96719999999999</v>
          </cell>
          <cell r="J555" t="str">
            <v/>
          </cell>
        </row>
        <row r="556">
          <cell r="B556" t="str">
            <v>P9900561019 CU-ERN 1387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6</v>
          </cell>
          <cell r="I556">
            <v>6.3840000000000003</v>
          </cell>
          <cell r="J556" t="str">
            <v/>
          </cell>
        </row>
        <row r="557">
          <cell r="B557" t="str">
            <v>P9900561019 MEHRPREIS PRO M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50</v>
          </cell>
          <cell r="I557">
            <v>34.270000000000003</v>
          </cell>
          <cell r="J557" t="str">
            <v/>
          </cell>
        </row>
        <row r="558">
          <cell r="B558" t="str">
            <v>P9900561021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4</v>
          </cell>
          <cell r="I558">
            <v>187.2</v>
          </cell>
          <cell r="J558" t="str">
            <v/>
          </cell>
        </row>
        <row r="559">
          <cell r="B559" t="str">
            <v>P9900561022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14</v>
          </cell>
          <cell r="I559">
            <v>655.20000000000005</v>
          </cell>
          <cell r="J559" t="str">
            <v/>
          </cell>
        </row>
        <row r="560">
          <cell r="B560" t="str">
            <v>P9900561022 CU-MRL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1</v>
          </cell>
          <cell r="I560">
            <v>1.2683</v>
          </cell>
          <cell r="J560" t="str">
            <v/>
          </cell>
        </row>
        <row r="561">
          <cell r="B561" t="str">
            <v>P9900561023 MEHRPREIS PRO M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 t="str">
            <v/>
          </cell>
        </row>
        <row r="562">
          <cell r="B562" t="str">
            <v>P9900561024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 t="str">
            <v/>
          </cell>
        </row>
        <row r="563">
          <cell r="B563" t="str">
            <v>P9900561024 CU-MRL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 t="str">
            <v/>
          </cell>
        </row>
        <row r="564">
          <cell r="B564" t="str">
            <v>P9900561033 MEHRPREIS PRO M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 t="str">
            <v/>
          </cell>
        </row>
        <row r="565">
          <cell r="B565" t="str">
            <v>P9900561038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 t="str">
            <v/>
          </cell>
        </row>
        <row r="566">
          <cell r="B566" t="str">
            <v>P9900561038 CU-UZL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1</v>
          </cell>
          <cell r="I566">
            <v>2.5188000000000001</v>
          </cell>
          <cell r="J566" t="str">
            <v/>
          </cell>
        </row>
        <row r="567">
          <cell r="B567" t="str">
            <v>P9900561039 MEHRPREIS PRO M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 t="str">
            <v/>
          </cell>
        </row>
        <row r="568">
          <cell r="B568" t="str">
            <v>P9900561040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1</v>
          </cell>
          <cell r="I568">
            <v>5.7233000000000001</v>
          </cell>
          <cell r="J568" t="str">
            <v/>
          </cell>
        </row>
        <row r="569">
          <cell r="B569" t="str">
            <v>P9900561040 CU-UZL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4</v>
          </cell>
          <cell r="I569">
            <v>6.1703999999999999</v>
          </cell>
          <cell r="J569" t="str">
            <v/>
          </cell>
        </row>
        <row r="570">
          <cell r="B570" t="str">
            <v>P9900561041 MEHRPREIS PRO M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 t="str">
            <v/>
          </cell>
        </row>
        <row r="571">
          <cell r="B571" t="str">
            <v>P9900561042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 t="str">
            <v/>
          </cell>
        </row>
        <row r="572">
          <cell r="B572" t="str">
            <v>P9900561042 CU-UZL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2</v>
          </cell>
          <cell r="I572">
            <v>4.49</v>
          </cell>
          <cell r="J572" t="str">
            <v/>
          </cell>
        </row>
        <row r="573">
          <cell r="B573" t="str">
            <v>P9900561047 CU-UZL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2</v>
          </cell>
          <cell r="I573">
            <v>2.0583999999999998</v>
          </cell>
          <cell r="J573" t="str">
            <v/>
          </cell>
        </row>
        <row r="574">
          <cell r="B574" t="str">
            <v>P9900561047 MEHRPREIS PRO M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36</v>
          </cell>
          <cell r="I574">
            <v>22.32</v>
          </cell>
          <cell r="J574" t="str">
            <v/>
          </cell>
        </row>
        <row r="575">
          <cell r="B575" t="str">
            <v>P9900561102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1</v>
          </cell>
          <cell r="I575">
            <v>231.38</v>
          </cell>
          <cell r="J575" t="str">
            <v/>
          </cell>
        </row>
        <row r="576">
          <cell r="B576" t="str">
            <v>P9900561103001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1</v>
          </cell>
          <cell r="I576">
            <v>231.38</v>
          </cell>
          <cell r="J576" t="str">
            <v/>
          </cell>
        </row>
        <row r="577">
          <cell r="B577" t="str">
            <v>P9900561103001 CU-KKS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1</v>
          </cell>
          <cell r="I577">
            <v>0.71</v>
          </cell>
          <cell r="J577" t="str">
            <v/>
          </cell>
        </row>
        <row r="578">
          <cell r="B578" t="str">
            <v>P9900561104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 t="str">
            <v/>
          </cell>
        </row>
        <row r="579">
          <cell r="B579" t="str">
            <v>P9900561104 CU-KKS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 t="str">
            <v/>
          </cell>
        </row>
        <row r="580">
          <cell r="B580" t="str">
            <v>P9900561105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1</v>
          </cell>
          <cell r="I580">
            <v>350.86</v>
          </cell>
          <cell r="J580" t="str">
            <v/>
          </cell>
        </row>
        <row r="581">
          <cell r="B581" t="str">
            <v>P9900561105 CU-KKS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2</v>
          </cell>
          <cell r="I581">
            <v>1.58</v>
          </cell>
          <cell r="J581" t="str">
            <v/>
          </cell>
        </row>
        <row r="582">
          <cell r="B582" t="str">
            <v>P9900561114 CU-KKS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6</v>
          </cell>
          <cell r="I582">
            <v>5.5074000000000005</v>
          </cell>
          <cell r="J582" t="str">
            <v/>
          </cell>
        </row>
        <row r="583">
          <cell r="B583" t="str">
            <v>P9900561115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 t="str">
            <v/>
          </cell>
        </row>
        <row r="584">
          <cell r="B584" t="str">
            <v>P9900561115 CU-KKS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 t="str">
            <v/>
          </cell>
        </row>
        <row r="585">
          <cell r="B585" t="str">
            <v>FVR0.2E11S-2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1</v>
          </cell>
          <cell r="I585">
            <v>0</v>
          </cell>
          <cell r="J585" t="str">
            <v/>
          </cell>
        </row>
        <row r="586">
          <cell r="B586" t="str">
            <v>FVR0.2E11S-7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1</v>
          </cell>
          <cell r="I586">
            <v>67.490499999999997</v>
          </cell>
          <cell r="J586" t="str">
            <v/>
          </cell>
        </row>
        <row r="587">
          <cell r="B587" t="str">
            <v>FVR0.2E11S-7EN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2</v>
          </cell>
          <cell r="I587">
            <v>188.74</v>
          </cell>
          <cell r="J587" t="str">
            <v/>
          </cell>
        </row>
        <row r="588">
          <cell r="B588" t="str">
            <v>FVR0.75E11S-4EN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3</v>
          </cell>
          <cell r="I588">
            <v>286.59479999999996</v>
          </cell>
          <cell r="J588" t="str">
            <v/>
          </cell>
        </row>
        <row r="589">
          <cell r="B589" t="str">
            <v>FVR0.75E11S-7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2</v>
          </cell>
          <cell r="I589">
            <v>125.22920000000001</v>
          </cell>
          <cell r="J589" t="str">
            <v/>
          </cell>
        </row>
        <row r="590">
          <cell r="B590" t="str">
            <v>FVR0.75E11S-7EN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7</v>
          </cell>
          <cell r="I590">
            <v>765.47169999999994</v>
          </cell>
          <cell r="J590" t="str">
            <v/>
          </cell>
        </row>
        <row r="591">
          <cell r="B591" t="str">
            <v>FVR2.2E11S-7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1</v>
          </cell>
          <cell r="I591">
            <v>80.272800000000004</v>
          </cell>
          <cell r="J591" t="str">
            <v/>
          </cell>
        </row>
        <row r="592">
          <cell r="B592" t="str">
            <v>FVR2.2E11S-7EN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1</v>
          </cell>
          <cell r="I592">
            <v>150.1019</v>
          </cell>
          <cell r="J592" t="str">
            <v/>
          </cell>
        </row>
        <row r="593">
          <cell r="B593" t="str">
            <v>FVR4.0E11S-4EN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</v>
          </cell>
          <cell r="I593">
            <v>264.47149999999999</v>
          </cell>
          <cell r="J593" t="str">
            <v/>
          </cell>
        </row>
        <row r="594">
          <cell r="B594" t="str">
            <v>FVR0.2E9S-7EN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22</v>
          </cell>
          <cell r="I594">
            <v>2077.7723999999998</v>
          </cell>
          <cell r="J594" t="str">
            <v/>
          </cell>
        </row>
        <row r="595">
          <cell r="B595" t="str">
            <v>FVR0.4E9S-7EN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223</v>
          </cell>
          <cell r="I595">
            <v>22877.703799999999</v>
          </cell>
          <cell r="J595" t="str">
            <v/>
          </cell>
        </row>
        <row r="596">
          <cell r="B596" t="str">
            <v>FVR0.4E9S-7EY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31</v>
          </cell>
          <cell r="I596">
            <v>3453.2480999999998</v>
          </cell>
          <cell r="J596" t="str">
            <v/>
          </cell>
        </row>
        <row r="597">
          <cell r="B597" t="str">
            <v>FVR2.2E9S-4EY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1</v>
          </cell>
          <cell r="I597">
            <v>220.83</v>
          </cell>
          <cell r="J597" t="str">
            <v/>
          </cell>
        </row>
        <row r="598">
          <cell r="B598" t="str">
            <v>FVR4.0E9S-4EN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1</v>
          </cell>
          <cell r="I598">
            <v>267.47430000000003</v>
          </cell>
          <cell r="J598" t="str">
            <v/>
          </cell>
        </row>
        <row r="599">
          <cell r="B599" t="str">
            <v>P9900561107 CU-KKS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1</v>
          </cell>
          <cell r="I599">
            <v>1.325</v>
          </cell>
          <cell r="J599" t="str">
            <v/>
          </cell>
        </row>
        <row r="600">
          <cell r="B600" t="str">
            <v>P9900561112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1</v>
          </cell>
          <cell r="I600">
            <v>234.4</v>
          </cell>
          <cell r="J600" t="str">
            <v/>
          </cell>
        </row>
        <row r="601">
          <cell r="B601" t="str">
            <v>P9900561112 CU-KKS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1</v>
          </cell>
          <cell r="I601">
            <v>0.64749999999999996</v>
          </cell>
          <cell r="J601" t="str">
            <v/>
          </cell>
        </row>
        <row r="602">
          <cell r="B602" t="str">
            <v>P9900561116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 t="str">
            <v/>
          </cell>
        </row>
        <row r="603">
          <cell r="B603" t="str">
            <v>P9900561116 CU-KKS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 t="str">
            <v/>
          </cell>
        </row>
        <row r="604">
          <cell r="B604" t="str">
            <v>FVR0.1E11S-7EN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1</v>
          </cell>
          <cell r="I604">
            <v>91.930099999999996</v>
          </cell>
          <cell r="J604" t="str">
            <v/>
          </cell>
        </row>
        <row r="605">
          <cell r="B605" t="str">
            <v>FVR0.4E11S-4EN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1</v>
          </cell>
          <cell r="I605">
            <v>132.52699999999999</v>
          </cell>
          <cell r="J605" t="str">
            <v/>
          </cell>
        </row>
        <row r="606">
          <cell r="B606" t="str">
            <v>FVR0.4E11S-7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1</v>
          </cell>
          <cell r="I606">
            <v>142.29839999999999</v>
          </cell>
          <cell r="J606" t="str">
            <v/>
          </cell>
        </row>
        <row r="607">
          <cell r="B607" t="str">
            <v>FVR0.4E11S-7EN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1</v>
          </cell>
          <cell r="I607">
            <v>102.6251</v>
          </cell>
          <cell r="J607" t="str">
            <v/>
          </cell>
        </row>
        <row r="608">
          <cell r="B608" t="str">
            <v>FVR1.5E11S-4EN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</v>
          </cell>
          <cell r="I608">
            <v>354.09820000000002</v>
          </cell>
          <cell r="J608" t="str">
            <v/>
          </cell>
        </row>
        <row r="609">
          <cell r="B609" t="str">
            <v>FVR1.5E11S-7EN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2</v>
          </cell>
          <cell r="I609">
            <v>241.58439999999999</v>
          </cell>
          <cell r="J609" t="str">
            <v/>
          </cell>
        </row>
        <row r="610">
          <cell r="B610" t="str">
            <v>FVR2.2E11S-2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1</v>
          </cell>
          <cell r="I610">
            <v>178.6816</v>
          </cell>
          <cell r="J610" t="str">
            <v/>
          </cell>
        </row>
        <row r="611">
          <cell r="B611" t="str">
            <v>FVR5.5E11S-4EN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3</v>
          </cell>
          <cell r="I611">
            <v>1046.28</v>
          </cell>
          <cell r="J611" t="str">
            <v/>
          </cell>
        </row>
        <row r="612">
          <cell r="B612" t="str">
            <v>FVR7.5E11S-4EN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2</v>
          </cell>
          <cell r="I612">
            <v>764.62</v>
          </cell>
          <cell r="J612" t="str">
            <v/>
          </cell>
        </row>
        <row r="613">
          <cell r="B613" t="str">
            <v>FVR0.1E9S-7EN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8</v>
          </cell>
          <cell r="I613">
            <v>755.43920000000003</v>
          </cell>
          <cell r="J613" t="str">
            <v/>
          </cell>
        </row>
        <row r="614">
          <cell r="B614" t="str">
            <v>FVR0.75E9S-7EN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5</v>
          </cell>
          <cell r="I614">
            <v>547.15</v>
          </cell>
          <cell r="J614" t="str">
            <v/>
          </cell>
        </row>
        <row r="615">
          <cell r="B615" t="str">
            <v>FVR1.5E9S-7EN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13</v>
          </cell>
          <cell r="I615">
            <v>1580.8</v>
          </cell>
          <cell r="J615" t="str">
            <v/>
          </cell>
        </row>
        <row r="616">
          <cell r="B616" t="str">
            <v>FVR2.2E9S-4EN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9</v>
          </cell>
          <cell r="I616">
            <v>1980.8154</v>
          </cell>
          <cell r="J616" t="str">
            <v/>
          </cell>
        </row>
        <row r="617">
          <cell r="B617" t="str">
            <v>FRN15F1S-4J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3</v>
          </cell>
          <cell r="I617">
            <v>1000.8099</v>
          </cell>
          <cell r="J617" t="str">
            <v/>
          </cell>
        </row>
        <row r="618">
          <cell r="B618" t="str">
            <v>AR22F0R-01B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5</v>
          </cell>
          <cell r="I618">
            <v>6.05</v>
          </cell>
          <cell r="J618" t="str">
            <v/>
          </cell>
        </row>
        <row r="619">
          <cell r="B619" t="str">
            <v>AR30M0R-11B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3</v>
          </cell>
          <cell r="I619">
            <v>7.83</v>
          </cell>
          <cell r="J619" t="str">
            <v/>
          </cell>
        </row>
        <row r="620">
          <cell r="B620" t="str">
            <v>AR9B290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10</v>
          </cell>
          <cell r="I620">
            <v>4.9000000000000004</v>
          </cell>
          <cell r="J620" t="str">
            <v/>
          </cell>
        </row>
        <row r="621">
          <cell r="B621" t="str">
            <v>CP32EM/10KD DC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6</v>
          </cell>
          <cell r="I621">
            <v>0</v>
          </cell>
          <cell r="J621" t="str">
            <v/>
          </cell>
        </row>
        <row r="622">
          <cell r="B622" t="str">
            <v>CP32EM/15KD DC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6</v>
          </cell>
          <cell r="I622">
            <v>0</v>
          </cell>
          <cell r="J622" t="str">
            <v/>
          </cell>
        </row>
        <row r="623">
          <cell r="B623" t="str">
            <v>CP32EM/1KD DC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6</v>
          </cell>
          <cell r="I623">
            <v>0</v>
          </cell>
          <cell r="J623" t="str">
            <v/>
          </cell>
        </row>
        <row r="624">
          <cell r="B624" t="str">
            <v>CR2L-150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7</v>
          </cell>
          <cell r="I624">
            <v>39.580100000000002</v>
          </cell>
          <cell r="J624" t="str">
            <v/>
          </cell>
        </row>
        <row r="625">
          <cell r="B625" t="str">
            <v>CR2LS-75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8</v>
          </cell>
          <cell r="I625">
            <v>35.6</v>
          </cell>
          <cell r="J625" t="str">
            <v/>
          </cell>
        </row>
        <row r="626">
          <cell r="B626" t="str">
            <v>CR6L-75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5</v>
          </cell>
          <cell r="I626">
            <v>0</v>
          </cell>
          <cell r="J626" t="str">
            <v/>
          </cell>
        </row>
        <row r="627">
          <cell r="B627" t="str">
            <v>FRN22F1S-4J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1</v>
          </cell>
          <cell r="I627">
            <v>300</v>
          </cell>
          <cell r="J627" t="str">
            <v/>
          </cell>
        </row>
        <row r="628">
          <cell r="B628" t="str">
            <v>FRN3.7F1S-4E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15</v>
          </cell>
          <cell r="I628">
            <v>3216.3</v>
          </cell>
          <cell r="J628" t="str">
            <v/>
          </cell>
        </row>
        <row r="629">
          <cell r="B629" t="str">
            <v>FRN7.5F1S-4J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4</v>
          </cell>
          <cell r="I629">
            <v>390.47480000000002</v>
          </cell>
          <cell r="J629" t="str">
            <v/>
          </cell>
        </row>
        <row r="630">
          <cell r="B630" t="str">
            <v>BLA030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3</v>
          </cell>
          <cell r="I630">
            <v>2.4300000000000002</v>
          </cell>
          <cell r="J630" t="str">
            <v/>
          </cell>
        </row>
        <row r="631">
          <cell r="B631" t="str">
            <v>CP-T4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1</v>
          </cell>
          <cell r="I631">
            <v>0.01</v>
          </cell>
          <cell r="J631" t="str">
            <v/>
          </cell>
        </row>
        <row r="632">
          <cell r="B632" t="str">
            <v>CP31FM/7W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2</v>
          </cell>
          <cell r="I632">
            <v>10.02</v>
          </cell>
          <cell r="J632" t="str">
            <v/>
          </cell>
        </row>
        <row r="633">
          <cell r="B633" t="str">
            <v>CP32EM/2KD DC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6</v>
          </cell>
          <cell r="I633">
            <v>0</v>
          </cell>
          <cell r="J633" t="str">
            <v/>
          </cell>
        </row>
        <row r="634">
          <cell r="B634" t="str">
            <v>CP32EM/3KD DC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6</v>
          </cell>
          <cell r="I634">
            <v>0</v>
          </cell>
          <cell r="J634" t="str">
            <v/>
          </cell>
        </row>
        <row r="635">
          <cell r="B635" t="str">
            <v>CP32EM/5KD DC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6</v>
          </cell>
          <cell r="I635">
            <v>0</v>
          </cell>
          <cell r="J635" t="str">
            <v/>
          </cell>
        </row>
        <row r="636">
          <cell r="B636" t="str">
            <v>CS10F-500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30</v>
          </cell>
          <cell r="I636">
            <v>606</v>
          </cell>
          <cell r="J636" t="str">
            <v/>
          </cell>
        </row>
        <row r="637">
          <cell r="B637" t="str">
            <v>CS5F-100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11</v>
          </cell>
          <cell r="I637">
            <v>191.39230000000001</v>
          </cell>
          <cell r="J637" t="str">
            <v/>
          </cell>
        </row>
        <row r="638">
          <cell r="B638" t="str">
            <v>CS5F-250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16</v>
          </cell>
          <cell r="I638">
            <v>325.27999999999997</v>
          </cell>
          <cell r="J638" t="str">
            <v/>
          </cell>
        </row>
        <row r="639">
          <cell r="B639" t="str">
            <v>CS5F-500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10</v>
          </cell>
          <cell r="I639">
            <v>364.4</v>
          </cell>
          <cell r="J639" t="str">
            <v/>
          </cell>
        </row>
        <row r="640">
          <cell r="B640" t="str">
            <v>CS5F-75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10</v>
          </cell>
          <cell r="I640">
            <v>210.5</v>
          </cell>
          <cell r="J640" t="str">
            <v/>
          </cell>
        </row>
        <row r="641">
          <cell r="B641" t="str">
            <v>EA33/15K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10</v>
          </cell>
          <cell r="I641">
            <v>116.3</v>
          </cell>
          <cell r="J641" t="str">
            <v/>
          </cell>
        </row>
        <row r="642">
          <cell r="B642" t="str">
            <v>HH62P-FL DC24V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4</v>
          </cell>
          <cell r="I642">
            <v>14.88</v>
          </cell>
          <cell r="J642" t="str">
            <v/>
          </cell>
        </row>
        <row r="643">
          <cell r="B643" t="str">
            <v>PA30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6</v>
          </cell>
          <cell r="I643">
            <v>8.2799999999999994</v>
          </cell>
          <cell r="J643" t="str">
            <v/>
          </cell>
        </row>
        <row r="644">
          <cell r="B644" t="str">
            <v>RCA3737-1C, 2,8A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2</v>
          </cell>
          <cell r="I644">
            <v>0.02</v>
          </cell>
          <cell r="J644" t="str">
            <v/>
          </cell>
        </row>
        <row r="645">
          <cell r="B645" t="str">
            <v>SA53BT/50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1</v>
          </cell>
          <cell r="I645">
            <v>0.01</v>
          </cell>
          <cell r="J645" t="str">
            <v/>
          </cell>
        </row>
        <row r="646">
          <cell r="B646" t="str">
            <v>SC-05 AC110V,2B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5</v>
          </cell>
          <cell r="I646">
            <v>32</v>
          </cell>
          <cell r="J646" t="str">
            <v/>
          </cell>
        </row>
        <row r="647">
          <cell r="B647" t="str">
            <v>SC-05 AC200V 2A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3</v>
          </cell>
          <cell r="I647">
            <v>0</v>
          </cell>
          <cell r="J647" t="str">
            <v/>
          </cell>
        </row>
        <row r="648">
          <cell r="B648" t="str">
            <v>SC-1N, AC440V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2</v>
          </cell>
          <cell r="I648">
            <v>32.22</v>
          </cell>
          <cell r="J648" t="str">
            <v/>
          </cell>
        </row>
        <row r="649">
          <cell r="B649" t="str">
            <v>SC-5-1, AC440V 2A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10</v>
          </cell>
          <cell r="I649">
            <v>79.2</v>
          </cell>
          <cell r="J649" t="str">
            <v/>
          </cell>
        </row>
        <row r="650">
          <cell r="B650" t="str">
            <v>SC-N2, AC220V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1</v>
          </cell>
          <cell r="I650">
            <v>16.47</v>
          </cell>
          <cell r="J650" t="str">
            <v/>
          </cell>
        </row>
        <row r="651">
          <cell r="B651" t="str">
            <v>TG21 ADAPTOR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1</v>
          </cell>
          <cell r="I651">
            <v>70</v>
          </cell>
          <cell r="J651" t="str">
            <v/>
          </cell>
        </row>
        <row r="652">
          <cell r="B652" t="str">
            <v>TP-G1-SD</v>
          </cell>
          <cell r="C652">
            <v>0</v>
          </cell>
          <cell r="D652">
            <v>850</v>
          </cell>
          <cell r="E652">
            <v>0</v>
          </cell>
          <cell r="F652">
            <v>0</v>
          </cell>
          <cell r="G652">
            <v>0</v>
          </cell>
          <cell r="H652">
            <v>795</v>
          </cell>
          <cell r="I652">
            <v>29017.5</v>
          </cell>
          <cell r="J652" t="str">
            <v/>
          </cell>
        </row>
        <row r="653">
          <cell r="B653" t="str">
            <v>BSM1000CN01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1</v>
          </cell>
          <cell r="I653">
            <v>177.72319999999999</v>
          </cell>
          <cell r="J653" t="str">
            <v/>
          </cell>
        </row>
        <row r="654">
          <cell r="B654" t="str">
            <v>FMC-0, AC200V, 4A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5</v>
          </cell>
          <cell r="I654">
            <v>17.350000000000001</v>
          </cell>
          <cell r="J654" t="str">
            <v/>
          </cell>
        </row>
        <row r="655">
          <cell r="B655" t="str">
            <v>FMC-3, AC220V, 1A1B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2</v>
          </cell>
          <cell r="I655">
            <v>28.98</v>
          </cell>
          <cell r="J655" t="str">
            <v/>
          </cell>
        </row>
        <row r="656">
          <cell r="B656" t="str">
            <v>FMCA-1 AC200V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1</v>
          </cell>
          <cell r="I656">
            <v>6.44</v>
          </cell>
          <cell r="J656" t="str">
            <v/>
          </cell>
        </row>
        <row r="657">
          <cell r="B657" t="str">
            <v>RCA3737-1C, 2A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2</v>
          </cell>
          <cell r="I657">
            <v>8.2200000000000006</v>
          </cell>
          <cell r="J657" t="str">
            <v/>
          </cell>
        </row>
        <row r="658">
          <cell r="B658" t="str">
            <v>RCA3737-1C, 4A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2</v>
          </cell>
          <cell r="I658">
            <v>0.02</v>
          </cell>
          <cell r="J658" t="str">
            <v/>
          </cell>
        </row>
        <row r="659">
          <cell r="B659" t="str">
            <v>RCA3737-1C, 8A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4</v>
          </cell>
          <cell r="I659">
            <v>0.04</v>
          </cell>
          <cell r="J659" t="str">
            <v/>
          </cell>
        </row>
        <row r="660">
          <cell r="B660" t="str">
            <v>SC-05 AC240V 2B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3</v>
          </cell>
          <cell r="I660">
            <v>18</v>
          </cell>
          <cell r="J660" t="str">
            <v/>
          </cell>
        </row>
        <row r="661">
          <cell r="B661" t="str">
            <v>SC-05 AC400V 1A1B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2</v>
          </cell>
          <cell r="I661">
            <v>12</v>
          </cell>
          <cell r="J661" t="str">
            <v/>
          </cell>
        </row>
        <row r="662">
          <cell r="B662" t="str">
            <v>SC-05 AC440V,2A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10</v>
          </cell>
          <cell r="I662">
            <v>0.1</v>
          </cell>
          <cell r="J662" t="str">
            <v/>
          </cell>
        </row>
        <row r="663">
          <cell r="B663" t="str">
            <v>SC-N4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1</v>
          </cell>
          <cell r="I663">
            <v>34</v>
          </cell>
          <cell r="J663" t="str">
            <v/>
          </cell>
        </row>
        <row r="664">
          <cell r="B664" t="str">
            <v>SC-N7 AC100V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1</v>
          </cell>
          <cell r="I664">
            <v>209.79</v>
          </cell>
          <cell r="J664" t="str">
            <v/>
          </cell>
        </row>
        <row r="665">
          <cell r="B665" t="str">
            <v>SH-4,AC110,4A4B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4</v>
          </cell>
          <cell r="I665">
            <v>28.36</v>
          </cell>
          <cell r="J665" t="str">
            <v/>
          </cell>
        </row>
        <row r="666">
          <cell r="B666" t="str">
            <v>CNW811/64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1</v>
          </cell>
          <cell r="I666">
            <v>56.92</v>
          </cell>
          <cell r="J666" t="str">
            <v/>
          </cell>
        </row>
        <row r="667">
          <cell r="B667" t="str">
            <v>FRN15G1S-4J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1</v>
          </cell>
          <cell r="I667">
            <v>298.435</v>
          </cell>
          <cell r="J667" t="str">
            <v/>
          </cell>
        </row>
        <row r="668">
          <cell r="B668" t="str">
            <v>FRN3.7G1E-4E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98</v>
          </cell>
          <cell r="I668">
            <v>22908.48</v>
          </cell>
          <cell r="J668" t="str">
            <v/>
          </cell>
        </row>
        <row r="669">
          <cell r="B669" t="str">
            <v>FRN90G1E-4J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 t="str">
            <v/>
          </cell>
        </row>
        <row r="670">
          <cell r="B670" t="str">
            <v>10-21931-1024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2</v>
          </cell>
          <cell r="I670">
            <v>330.62</v>
          </cell>
          <cell r="J670" t="str">
            <v/>
          </cell>
        </row>
        <row r="671">
          <cell r="B671" t="str">
            <v>1DI30MA-050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1</v>
          </cell>
          <cell r="I671">
            <v>12.15</v>
          </cell>
          <cell r="J671" t="str">
            <v/>
          </cell>
        </row>
        <row r="672">
          <cell r="B672" t="str">
            <v>1DI50MA-050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2</v>
          </cell>
          <cell r="I672">
            <v>30.76</v>
          </cell>
          <cell r="J672" t="str">
            <v/>
          </cell>
        </row>
        <row r="673">
          <cell r="B673" t="str">
            <v>2750M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2</v>
          </cell>
          <cell r="I673">
            <v>95.18</v>
          </cell>
          <cell r="J673" t="str">
            <v/>
          </cell>
        </row>
        <row r="674">
          <cell r="B674" t="str">
            <v>2DI150MA-050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12</v>
          </cell>
          <cell r="I674">
            <v>491.76</v>
          </cell>
          <cell r="J674" t="str">
            <v/>
          </cell>
        </row>
        <row r="675">
          <cell r="B675" t="str">
            <v>2DI200MC-050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6</v>
          </cell>
          <cell r="I675">
            <v>466.38</v>
          </cell>
          <cell r="J675" t="str">
            <v/>
          </cell>
        </row>
        <row r="676">
          <cell r="B676" t="str">
            <v>2MBI150PC-140-02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15</v>
          </cell>
          <cell r="I676">
            <v>1781.7465</v>
          </cell>
          <cell r="J676" t="str">
            <v/>
          </cell>
        </row>
        <row r="677">
          <cell r="B677" t="str">
            <v>30W  20OHM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16</v>
          </cell>
          <cell r="I677">
            <v>52.116799999999998</v>
          </cell>
          <cell r="J677" t="str">
            <v/>
          </cell>
        </row>
        <row r="678">
          <cell r="B678" t="str">
            <v>30W  20OHMJ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1</v>
          </cell>
          <cell r="I678">
            <v>0</v>
          </cell>
          <cell r="J678" t="str">
            <v/>
          </cell>
        </row>
        <row r="679">
          <cell r="B679" t="str">
            <v>30W 6.6J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3</v>
          </cell>
          <cell r="I679">
            <v>11.4084</v>
          </cell>
          <cell r="J679" t="str">
            <v/>
          </cell>
        </row>
        <row r="680">
          <cell r="B680" t="str">
            <v>3R8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7</v>
          </cell>
          <cell r="I680">
            <v>860.37</v>
          </cell>
          <cell r="J680" t="str">
            <v/>
          </cell>
        </row>
        <row r="681">
          <cell r="B681" t="str">
            <v>4715KL-05W-B39-P00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12</v>
          </cell>
          <cell r="I681">
            <v>155.88720000000001</v>
          </cell>
          <cell r="J681" t="str">
            <v/>
          </cell>
        </row>
        <row r="682">
          <cell r="B682" t="str">
            <v>4715MS-22T-B50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1</v>
          </cell>
          <cell r="I682">
            <v>3.14</v>
          </cell>
          <cell r="J682" t="str">
            <v/>
          </cell>
        </row>
        <row r="683">
          <cell r="B683" t="str">
            <v>4724-37-2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2</v>
          </cell>
          <cell r="I683">
            <v>0</v>
          </cell>
          <cell r="J683" t="str">
            <v/>
          </cell>
        </row>
        <row r="684">
          <cell r="B684" t="str">
            <v>4734-15-7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1</v>
          </cell>
          <cell r="I684">
            <v>0</v>
          </cell>
          <cell r="J684" t="str">
            <v/>
          </cell>
        </row>
        <row r="685">
          <cell r="B685" t="str">
            <v>4744-22-7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3</v>
          </cell>
          <cell r="I685">
            <v>0</v>
          </cell>
          <cell r="J685" t="str">
            <v/>
          </cell>
        </row>
        <row r="686">
          <cell r="B686" t="str">
            <v>1DI100MA-050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1</v>
          </cell>
          <cell r="I686">
            <v>30.77</v>
          </cell>
          <cell r="J686" t="str">
            <v/>
          </cell>
        </row>
        <row r="687">
          <cell r="B687" t="str">
            <v>1DI200A-120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1</v>
          </cell>
          <cell r="I687">
            <v>65.59</v>
          </cell>
          <cell r="J687" t="str">
            <v/>
          </cell>
        </row>
        <row r="688">
          <cell r="B688" t="str">
            <v>1DI200MA-050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1</v>
          </cell>
          <cell r="I688">
            <v>48.58</v>
          </cell>
          <cell r="J688" t="str">
            <v/>
          </cell>
        </row>
        <row r="689">
          <cell r="B689" t="str">
            <v>2750MTP-15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4</v>
          </cell>
          <cell r="I689">
            <v>180.17320000000001</v>
          </cell>
          <cell r="J689" t="str">
            <v/>
          </cell>
        </row>
        <row r="690">
          <cell r="B690" t="str">
            <v>291697-26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1</v>
          </cell>
          <cell r="I690">
            <v>0</v>
          </cell>
          <cell r="J690" t="str">
            <v/>
          </cell>
        </row>
        <row r="691">
          <cell r="B691" t="str">
            <v>2DI100MA-050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3</v>
          </cell>
          <cell r="I691">
            <v>166.2</v>
          </cell>
          <cell r="J691" t="str">
            <v/>
          </cell>
        </row>
        <row r="692">
          <cell r="B692" t="str">
            <v>2MBI300P-140-02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</v>
          </cell>
          <cell r="I692">
            <v>255.87289999999999</v>
          </cell>
          <cell r="J692" t="str">
            <v/>
          </cell>
        </row>
        <row r="693">
          <cell r="B693" t="str">
            <v>2MBI300P-140-03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113</v>
          </cell>
          <cell r="I693">
            <v>12866.5303</v>
          </cell>
          <cell r="J693" t="str">
            <v/>
          </cell>
        </row>
        <row r="694">
          <cell r="B694" t="str">
            <v>30W  20J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1</v>
          </cell>
          <cell r="I694">
            <v>4.0674000000000001</v>
          </cell>
          <cell r="J694" t="str">
            <v/>
          </cell>
        </row>
        <row r="695">
          <cell r="B695" t="str">
            <v>332199-01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1</v>
          </cell>
          <cell r="I695">
            <v>52.76</v>
          </cell>
          <cell r="J695" t="str">
            <v/>
          </cell>
        </row>
        <row r="696">
          <cell r="B696" t="str">
            <v>332201-01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4</v>
          </cell>
          <cell r="I696">
            <v>129.11439999999999</v>
          </cell>
          <cell r="J696" t="str">
            <v/>
          </cell>
        </row>
        <row r="697">
          <cell r="B697" t="str">
            <v>3450M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2</v>
          </cell>
          <cell r="I697">
            <v>64.78</v>
          </cell>
          <cell r="J697" t="str">
            <v/>
          </cell>
        </row>
        <row r="698">
          <cell r="B698" t="str">
            <v>4715MS-22T-B50-B03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9</v>
          </cell>
          <cell r="I698">
            <v>126.07380000000001</v>
          </cell>
          <cell r="J698" t="str">
            <v/>
          </cell>
        </row>
        <row r="699">
          <cell r="B699" t="str">
            <v>4715MS-22T-B50-BOO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7</v>
          </cell>
          <cell r="I699">
            <v>124.59439999999999</v>
          </cell>
          <cell r="J699" t="str">
            <v/>
          </cell>
        </row>
        <row r="700">
          <cell r="B700" t="str">
            <v>4715PS-22T-B30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2</v>
          </cell>
          <cell r="I700">
            <v>38.533799999999999</v>
          </cell>
          <cell r="J700" t="str">
            <v/>
          </cell>
        </row>
        <row r="701">
          <cell r="B701" t="str">
            <v>58-11121-1024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2</v>
          </cell>
          <cell r="I701">
            <v>350.38</v>
          </cell>
          <cell r="J701" t="str">
            <v/>
          </cell>
        </row>
        <row r="702">
          <cell r="B702" t="str">
            <v>6250MG1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3</v>
          </cell>
          <cell r="I702">
            <v>205.27710000000002</v>
          </cell>
          <cell r="J702" t="str">
            <v/>
          </cell>
        </row>
        <row r="703">
          <cell r="B703" t="str">
            <v>6250MG1 WITH (SH-MF,U-CON)C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1</v>
          </cell>
          <cell r="I703">
            <v>67.61</v>
          </cell>
          <cell r="J703" t="str">
            <v/>
          </cell>
        </row>
        <row r="704">
          <cell r="B704" t="str">
            <v>6DI30B-050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2</v>
          </cell>
          <cell r="I704">
            <v>42.35</v>
          </cell>
          <cell r="J704" t="str">
            <v/>
          </cell>
        </row>
        <row r="705">
          <cell r="B705" t="str">
            <v>6DI50MB-050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1</v>
          </cell>
          <cell r="I705">
            <v>69</v>
          </cell>
          <cell r="J705" t="str">
            <v/>
          </cell>
        </row>
        <row r="706">
          <cell r="B706" t="str">
            <v>6DI75MB-050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1</v>
          </cell>
          <cell r="I706">
            <v>77.73</v>
          </cell>
          <cell r="J706" t="str">
            <v/>
          </cell>
        </row>
        <row r="707">
          <cell r="B707" t="str">
            <v>6MBP100RS060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1</v>
          </cell>
          <cell r="I707">
            <v>88.82</v>
          </cell>
          <cell r="J707" t="str">
            <v/>
          </cell>
        </row>
        <row r="708">
          <cell r="B708" t="str">
            <v>6MBP100RS120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7</v>
          </cell>
          <cell r="I708">
            <v>1326.0639000000001</v>
          </cell>
          <cell r="J708" t="str">
            <v/>
          </cell>
        </row>
        <row r="709">
          <cell r="B709" t="str">
            <v>6MBP150RS060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2</v>
          </cell>
          <cell r="I709">
            <v>203.655</v>
          </cell>
          <cell r="J709" t="str">
            <v/>
          </cell>
        </row>
        <row r="710">
          <cell r="B710" t="str">
            <v>7R12.5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11</v>
          </cell>
          <cell r="I710">
            <v>1033.23</v>
          </cell>
          <cell r="J710" t="str">
            <v/>
          </cell>
        </row>
        <row r="711">
          <cell r="B711" t="str">
            <v>7R312.5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9</v>
          </cell>
          <cell r="I711">
            <v>1186.3800000000001</v>
          </cell>
          <cell r="J711" t="str">
            <v/>
          </cell>
        </row>
        <row r="712">
          <cell r="B712" t="str">
            <v>7T16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8</v>
          </cell>
          <cell r="I712">
            <v>696.32</v>
          </cell>
          <cell r="J712" t="str">
            <v/>
          </cell>
        </row>
        <row r="713">
          <cell r="B713" t="str">
            <v>80W  2.5J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6</v>
          </cell>
          <cell r="I713">
            <v>25.968000000000004</v>
          </cell>
          <cell r="J713" t="str">
            <v/>
          </cell>
        </row>
        <row r="714">
          <cell r="B714" t="str">
            <v>8436-22-4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1</v>
          </cell>
          <cell r="I714">
            <v>0</v>
          </cell>
          <cell r="J714" t="str">
            <v/>
          </cell>
        </row>
        <row r="715">
          <cell r="B715" t="str">
            <v>8446-37-4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3</v>
          </cell>
          <cell r="I715">
            <v>0</v>
          </cell>
          <cell r="J715" t="str">
            <v/>
          </cell>
        </row>
        <row r="716">
          <cell r="B716" t="str">
            <v>A70P2000-4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5</v>
          </cell>
          <cell r="I716">
            <v>1621.3964999999998</v>
          </cell>
          <cell r="J716" t="str">
            <v/>
          </cell>
        </row>
        <row r="717">
          <cell r="B717" t="str">
            <v>A70Q-500-4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2</v>
          </cell>
          <cell r="I717">
            <v>141.13999999999999</v>
          </cell>
          <cell r="J717" t="str">
            <v/>
          </cell>
        </row>
        <row r="718">
          <cell r="B718" t="str">
            <v>A70Q-600-4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2</v>
          </cell>
          <cell r="I718">
            <v>141.13999999999999</v>
          </cell>
          <cell r="J718" t="str">
            <v/>
          </cell>
        </row>
        <row r="719">
          <cell r="B719" t="str">
            <v>A70QS400-4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6</v>
          </cell>
          <cell r="I719">
            <v>436.60199999999998</v>
          </cell>
          <cell r="J719" t="str">
            <v/>
          </cell>
        </row>
        <row r="720">
          <cell r="B720" t="str">
            <v>A70QS500-4K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14</v>
          </cell>
          <cell r="I720">
            <v>2180.8793999999998</v>
          </cell>
          <cell r="J720" t="str">
            <v/>
          </cell>
        </row>
        <row r="721">
          <cell r="B721" t="str">
            <v>A70QS600-4K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4</v>
          </cell>
          <cell r="I721">
            <v>619.12</v>
          </cell>
          <cell r="J721" t="str">
            <v/>
          </cell>
        </row>
        <row r="722">
          <cell r="B722" t="str">
            <v>BRUSH LOCKER FOR TG-21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1</v>
          </cell>
          <cell r="I722">
            <v>98.79</v>
          </cell>
          <cell r="J722" t="str">
            <v/>
          </cell>
        </row>
        <row r="723">
          <cell r="B723" t="str">
            <v>BU-F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1</v>
          </cell>
          <cell r="I723">
            <v>106.61</v>
          </cell>
          <cell r="J723" t="str">
            <v/>
          </cell>
        </row>
        <row r="724">
          <cell r="B724" t="str">
            <v>BU132-4C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8</v>
          </cell>
          <cell r="I724">
            <v>6398.16</v>
          </cell>
          <cell r="J724" t="str">
            <v/>
          </cell>
        </row>
        <row r="725">
          <cell r="B725" t="str">
            <v>BU220-4C</v>
          </cell>
          <cell r="C725">
            <v>0</v>
          </cell>
          <cell r="D725">
            <v>4</v>
          </cell>
          <cell r="E725">
            <v>0</v>
          </cell>
          <cell r="F725">
            <v>0</v>
          </cell>
          <cell r="G725">
            <v>0</v>
          </cell>
          <cell r="H725">
            <v>5</v>
          </cell>
          <cell r="I725">
            <v>5837.7369999999992</v>
          </cell>
          <cell r="J725" t="str">
            <v/>
          </cell>
        </row>
        <row r="726">
          <cell r="B726" t="str">
            <v>BU3-220-2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26</v>
          </cell>
          <cell r="I726">
            <v>3556.2253999999998</v>
          </cell>
          <cell r="J726" t="str">
            <v/>
          </cell>
        </row>
        <row r="727">
          <cell r="B727" t="str">
            <v>BU3-220-4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1</v>
          </cell>
          <cell r="I727">
            <v>0</v>
          </cell>
          <cell r="J727" t="str">
            <v/>
          </cell>
        </row>
        <row r="728">
          <cell r="B728" t="str">
            <v>6DI75MB-050.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1</v>
          </cell>
          <cell r="I728">
            <v>81.941800000000001</v>
          </cell>
          <cell r="J728" t="str">
            <v/>
          </cell>
        </row>
        <row r="729">
          <cell r="B729" t="str">
            <v>6MB150J-120A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11</v>
          </cell>
          <cell r="I729">
            <v>1227.2006999999999</v>
          </cell>
          <cell r="J729" t="str">
            <v/>
          </cell>
        </row>
        <row r="730">
          <cell r="B730" t="str">
            <v>6MBI100NA-060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1</v>
          </cell>
          <cell r="I730">
            <v>61.54</v>
          </cell>
          <cell r="J730" t="str">
            <v/>
          </cell>
        </row>
        <row r="731">
          <cell r="B731" t="str">
            <v>6MBP50RS120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8</v>
          </cell>
          <cell r="I731">
            <v>700.53520000000003</v>
          </cell>
          <cell r="J731" t="str">
            <v/>
          </cell>
        </row>
        <row r="732">
          <cell r="B732" t="str">
            <v>6MBP75RS060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8</v>
          </cell>
          <cell r="I732">
            <v>491.95359999999999</v>
          </cell>
          <cell r="J732" t="str">
            <v/>
          </cell>
        </row>
        <row r="733">
          <cell r="B733" t="str">
            <v>6MBP75RS120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7</v>
          </cell>
          <cell r="I733">
            <v>1120.7286999999999</v>
          </cell>
          <cell r="J733" t="str">
            <v/>
          </cell>
        </row>
        <row r="734">
          <cell r="B734" t="str">
            <v>80-30X22-4096-16X.MN04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15</v>
          </cell>
          <cell r="I734">
            <v>2175</v>
          </cell>
          <cell r="J734" t="str">
            <v/>
          </cell>
        </row>
        <row r="735">
          <cell r="B735" t="str">
            <v>80W  10J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6</v>
          </cell>
          <cell r="I735">
            <v>23.526</v>
          </cell>
          <cell r="J735" t="str">
            <v/>
          </cell>
        </row>
        <row r="736">
          <cell r="B736" t="str">
            <v>80W  10OHM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21</v>
          </cell>
          <cell r="I736">
            <v>82.506900000000002</v>
          </cell>
          <cell r="J736" t="str">
            <v/>
          </cell>
        </row>
        <row r="737">
          <cell r="B737" t="str">
            <v>88RS160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2</v>
          </cell>
          <cell r="I737">
            <v>119.84</v>
          </cell>
          <cell r="J737" t="str">
            <v/>
          </cell>
        </row>
        <row r="738">
          <cell r="B738" t="str">
            <v>A50P600-4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1</v>
          </cell>
          <cell r="I738">
            <v>32</v>
          </cell>
          <cell r="J738" t="str">
            <v/>
          </cell>
        </row>
        <row r="739">
          <cell r="B739" t="str">
            <v>A70P1600-4TA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5</v>
          </cell>
          <cell r="I739">
            <v>1740.03</v>
          </cell>
          <cell r="J739" t="str">
            <v/>
          </cell>
        </row>
        <row r="740">
          <cell r="B740" t="str">
            <v>A70Q400-4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7</v>
          </cell>
          <cell r="I740">
            <v>253.19280000000001</v>
          </cell>
          <cell r="J740" t="str">
            <v/>
          </cell>
        </row>
        <row r="741">
          <cell r="B741" t="str">
            <v>A70Q500-4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3</v>
          </cell>
          <cell r="I741">
            <v>203.13749999999999</v>
          </cell>
          <cell r="J741" t="str">
            <v/>
          </cell>
        </row>
        <row r="742">
          <cell r="B742" t="str">
            <v>A70Q600-4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4</v>
          </cell>
          <cell r="I742">
            <v>282.27999999999997</v>
          </cell>
          <cell r="J742" t="str">
            <v/>
          </cell>
        </row>
        <row r="743">
          <cell r="B743" t="str">
            <v>A70QS800-4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5</v>
          </cell>
          <cell r="I743">
            <v>320.84850000000006</v>
          </cell>
          <cell r="J743" t="str">
            <v/>
          </cell>
        </row>
        <row r="744">
          <cell r="B744" t="str">
            <v>ACL-40B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58</v>
          </cell>
          <cell r="I744">
            <v>1607.76</v>
          </cell>
          <cell r="J744" t="str">
            <v/>
          </cell>
        </row>
        <row r="745">
          <cell r="B745" t="str">
            <v>BLA005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3</v>
          </cell>
          <cell r="I745">
            <v>1.2</v>
          </cell>
          <cell r="J745" t="str">
            <v/>
          </cell>
        </row>
        <row r="746">
          <cell r="B746" t="str">
            <v>BU22-2C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125</v>
          </cell>
          <cell r="I746">
            <v>15203</v>
          </cell>
          <cell r="J746" t="str">
            <v/>
          </cell>
        </row>
        <row r="747">
          <cell r="B747" t="str">
            <v>BU22-4C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2</v>
          </cell>
          <cell r="I747">
            <v>275.65519999999998</v>
          </cell>
          <cell r="J747" t="str">
            <v/>
          </cell>
        </row>
        <row r="748">
          <cell r="B748" t="str">
            <v>BU22-4D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281</v>
          </cell>
          <cell r="I748">
            <v>38730.230000000003</v>
          </cell>
          <cell r="J748" t="str">
            <v/>
          </cell>
        </row>
        <row r="749">
          <cell r="B749" t="str">
            <v>BU3-220-4EN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67</v>
          </cell>
          <cell r="I749">
            <v>9474.9457000000002</v>
          </cell>
          <cell r="J749" t="str">
            <v/>
          </cell>
        </row>
        <row r="750">
          <cell r="B750" t="str">
            <v>BU37-4C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41</v>
          </cell>
          <cell r="I750">
            <v>13555.42</v>
          </cell>
          <cell r="J750" t="str">
            <v/>
          </cell>
        </row>
        <row r="751">
          <cell r="B751" t="str">
            <v>BU55-2C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8</v>
          </cell>
          <cell r="I751">
            <v>3586.8159999999998</v>
          </cell>
          <cell r="J751" t="str">
            <v/>
          </cell>
        </row>
        <row r="752">
          <cell r="B752" t="str">
            <v>BU55-4C</v>
          </cell>
          <cell r="C752">
            <v>0</v>
          </cell>
          <cell r="D752">
            <v>4</v>
          </cell>
          <cell r="E752">
            <v>0</v>
          </cell>
          <cell r="F752">
            <v>0</v>
          </cell>
          <cell r="G752">
            <v>0</v>
          </cell>
          <cell r="H752">
            <v>14</v>
          </cell>
          <cell r="I752">
            <v>6191.1220000000003</v>
          </cell>
          <cell r="J752" t="str">
            <v/>
          </cell>
        </row>
        <row r="753">
          <cell r="B753" t="str">
            <v>BU90-2C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7</v>
          </cell>
          <cell r="I753">
            <v>4315.6112999999996</v>
          </cell>
          <cell r="J753" t="str">
            <v/>
          </cell>
        </row>
        <row r="754">
          <cell r="B754" t="str">
            <v>BU90-4C</v>
          </cell>
          <cell r="C754">
            <v>0</v>
          </cell>
          <cell r="D754">
            <v>6</v>
          </cell>
          <cell r="E754">
            <v>0</v>
          </cell>
          <cell r="F754">
            <v>0</v>
          </cell>
          <cell r="G754">
            <v>0</v>
          </cell>
          <cell r="H754">
            <v>15</v>
          </cell>
          <cell r="I754">
            <v>8775.5174999999999</v>
          </cell>
          <cell r="J754" t="str">
            <v/>
          </cell>
        </row>
        <row r="755">
          <cell r="B755" t="str">
            <v>CAB WSC-M06P05-B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67</v>
          </cell>
          <cell r="I755">
            <v>907.85</v>
          </cell>
          <cell r="J755" t="str">
            <v/>
          </cell>
        </row>
        <row r="756">
          <cell r="B756" t="str">
            <v>CAB WSC-M06P10-B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30</v>
          </cell>
          <cell r="I756">
            <v>717.6</v>
          </cell>
          <cell r="J756" t="str">
            <v/>
          </cell>
        </row>
        <row r="757">
          <cell r="B757" t="str">
            <v>CAB WSC-P06P05-D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23</v>
          </cell>
          <cell r="I757">
            <v>521.64</v>
          </cell>
          <cell r="J757" t="str">
            <v/>
          </cell>
        </row>
        <row r="758">
          <cell r="B758" t="str">
            <v>CABG5SPG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2</v>
          </cell>
          <cell r="I758">
            <v>125.42</v>
          </cell>
          <cell r="J758" t="str">
            <v/>
          </cell>
        </row>
        <row r="759">
          <cell r="B759" t="str">
            <v>CB-1S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57</v>
          </cell>
          <cell r="I759">
            <v>338.01</v>
          </cell>
          <cell r="J759" t="str">
            <v/>
          </cell>
        </row>
        <row r="760">
          <cell r="B760" t="str">
            <v>CB-3S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62</v>
          </cell>
          <cell r="I760">
            <v>417.79320000000001</v>
          </cell>
          <cell r="J760" t="str">
            <v/>
          </cell>
        </row>
        <row r="761">
          <cell r="B761" t="str">
            <v>CB3-10R-2C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52</v>
          </cell>
          <cell r="I761">
            <v>2037.3652000000002</v>
          </cell>
          <cell r="J761" t="str">
            <v/>
          </cell>
        </row>
        <row r="762">
          <cell r="B762" t="str">
            <v>CB3-10R-2S</v>
          </cell>
          <cell r="C762">
            <v>0</v>
          </cell>
          <cell r="D762">
            <v>45</v>
          </cell>
          <cell r="E762">
            <v>0</v>
          </cell>
          <cell r="F762">
            <v>0</v>
          </cell>
          <cell r="G762">
            <v>0</v>
          </cell>
          <cell r="H762">
            <v>66</v>
          </cell>
          <cell r="I762">
            <v>1170.18</v>
          </cell>
          <cell r="J762" t="str">
            <v/>
          </cell>
        </row>
        <row r="763">
          <cell r="B763" t="str">
            <v>CB3-10R-5S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57</v>
          </cell>
          <cell r="I763">
            <v>1802.34</v>
          </cell>
          <cell r="J763" t="str">
            <v/>
          </cell>
        </row>
        <row r="764">
          <cell r="B764" t="str">
            <v>CF4-7.5C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1</v>
          </cell>
          <cell r="I764">
            <v>151</v>
          </cell>
          <cell r="J764" t="str">
            <v/>
          </cell>
        </row>
        <row r="765">
          <cell r="B765" t="str">
            <v>CLK100AA160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10</v>
          </cell>
          <cell r="I765">
            <v>524.28899999999999</v>
          </cell>
          <cell r="J765" t="str">
            <v/>
          </cell>
        </row>
        <row r="766">
          <cell r="B766" t="str">
            <v>CLK120AA80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1</v>
          </cell>
          <cell r="I766">
            <v>0</v>
          </cell>
          <cell r="J766" t="str">
            <v/>
          </cell>
        </row>
        <row r="767">
          <cell r="B767" t="str">
            <v>CM200DU-24H-203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10</v>
          </cell>
          <cell r="I767">
            <v>1108.174</v>
          </cell>
          <cell r="J767" t="str">
            <v/>
          </cell>
        </row>
        <row r="768">
          <cell r="B768" t="str">
            <v>CM200DY-24H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5</v>
          </cell>
          <cell r="I768">
            <v>994.7</v>
          </cell>
          <cell r="J768" t="str">
            <v/>
          </cell>
        </row>
        <row r="769">
          <cell r="B769" t="str">
            <v>CNW811/16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 t="str">
            <v/>
          </cell>
        </row>
        <row r="770">
          <cell r="B770" t="str">
            <v>CNW933/37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50</v>
          </cell>
          <cell r="I770">
            <v>15513.85</v>
          </cell>
          <cell r="J770" t="str">
            <v/>
          </cell>
        </row>
        <row r="771">
          <cell r="B771" t="str">
            <v>CNW933/4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1</v>
          </cell>
          <cell r="I771">
            <v>101.51</v>
          </cell>
          <cell r="J771" t="str">
            <v/>
          </cell>
        </row>
        <row r="772">
          <cell r="B772" t="str">
            <v>CNW933/450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1</v>
          </cell>
          <cell r="I772">
            <v>1050.5999999999999</v>
          </cell>
          <cell r="J772" t="str">
            <v/>
          </cell>
        </row>
        <row r="773">
          <cell r="B773" t="str">
            <v>CONVERTER PC USB-RS232/422/485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41</v>
          </cell>
          <cell r="I773">
            <v>1536.1100999999999</v>
          </cell>
          <cell r="J773" t="str">
            <v/>
          </cell>
        </row>
        <row r="774">
          <cell r="B774" t="str">
            <v>COVER-PLATE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1</v>
          </cell>
          <cell r="I774">
            <v>0</v>
          </cell>
          <cell r="J774" t="str">
            <v/>
          </cell>
        </row>
        <row r="775">
          <cell r="B775" t="str">
            <v>CP-C9S-EN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1</v>
          </cell>
          <cell r="I775">
            <v>155.1978</v>
          </cell>
          <cell r="J775" t="str">
            <v/>
          </cell>
        </row>
        <row r="776">
          <cell r="B776" t="str">
            <v>C1S-FAN3.7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6</v>
          </cell>
          <cell r="I776">
            <v>25.725000000000001</v>
          </cell>
          <cell r="J776" t="str">
            <v/>
          </cell>
        </row>
        <row r="777">
          <cell r="B777" t="str">
            <v>CAB WSC-M04P05-B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23</v>
          </cell>
          <cell r="I777">
            <v>195.27</v>
          </cell>
          <cell r="J777" t="str">
            <v/>
          </cell>
        </row>
        <row r="778">
          <cell r="B778" t="str">
            <v>CAB WSC-M04P10-B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85</v>
          </cell>
          <cell r="I778">
            <v>1203.5999999999999</v>
          </cell>
          <cell r="J778" t="str">
            <v/>
          </cell>
        </row>
        <row r="779">
          <cell r="B779" t="str">
            <v>CAB WSC-P06P10-D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76</v>
          </cell>
          <cell r="I779">
            <v>2071.7600000000002</v>
          </cell>
          <cell r="J779" t="str">
            <v/>
          </cell>
        </row>
        <row r="780">
          <cell r="B780" t="str">
            <v>CAB WSC-S03P03-B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33</v>
          </cell>
          <cell r="I780">
            <v>155.43</v>
          </cell>
          <cell r="J780" t="str">
            <v/>
          </cell>
        </row>
        <row r="781">
          <cell r="B781" t="str">
            <v>CABG1.5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50</v>
          </cell>
          <cell r="I781">
            <v>187</v>
          </cell>
          <cell r="J781" t="str">
            <v/>
          </cell>
        </row>
        <row r="782">
          <cell r="B782" t="str">
            <v>CB-5S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24</v>
          </cell>
          <cell r="I782">
            <v>183.12</v>
          </cell>
          <cell r="J782" t="str">
            <v/>
          </cell>
        </row>
        <row r="783">
          <cell r="B783" t="str">
            <v>CB-MS5-2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1</v>
          </cell>
          <cell r="I783">
            <v>13.425000000000001</v>
          </cell>
          <cell r="J783" t="str">
            <v/>
          </cell>
        </row>
        <row r="784">
          <cell r="B784" t="str">
            <v>CB3-10R-1C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33</v>
          </cell>
          <cell r="I784">
            <v>923.34</v>
          </cell>
          <cell r="J784" t="str">
            <v/>
          </cell>
        </row>
        <row r="785">
          <cell r="B785" t="str">
            <v>CBAD-E11S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124</v>
          </cell>
          <cell r="I785">
            <v>2006.32</v>
          </cell>
          <cell r="J785" t="str">
            <v/>
          </cell>
        </row>
        <row r="786">
          <cell r="B786" t="str">
            <v>CBIII-10R-2S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1</v>
          </cell>
          <cell r="I786">
            <v>22.5137</v>
          </cell>
          <cell r="J786" t="str">
            <v/>
          </cell>
        </row>
        <row r="787">
          <cell r="B787" t="str">
            <v>CBR-5S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76</v>
          </cell>
          <cell r="I787">
            <v>1881.76</v>
          </cell>
          <cell r="J787" t="str">
            <v/>
          </cell>
        </row>
        <row r="788">
          <cell r="B788" t="str">
            <v>CLK70AA160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9</v>
          </cell>
          <cell r="I788">
            <v>455.86349999999999</v>
          </cell>
          <cell r="J788" t="str">
            <v/>
          </cell>
        </row>
        <row r="789">
          <cell r="B789" t="str">
            <v>CM100DY-24H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5</v>
          </cell>
          <cell r="I789">
            <v>417.2</v>
          </cell>
          <cell r="J789" t="str">
            <v/>
          </cell>
        </row>
        <row r="790">
          <cell r="B790" t="str">
            <v>CM200DU-24H-202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18</v>
          </cell>
          <cell r="I790">
            <v>2667.0402000000004</v>
          </cell>
          <cell r="J790" t="str">
            <v/>
          </cell>
        </row>
        <row r="791">
          <cell r="B791" t="str">
            <v>CNW811/25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1</v>
          </cell>
          <cell r="I791">
            <v>32.332500000000003</v>
          </cell>
          <cell r="J791" t="str">
            <v/>
          </cell>
        </row>
        <row r="792">
          <cell r="B792" t="str">
            <v>CNW855/7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1</v>
          </cell>
          <cell r="I792">
            <v>54.57</v>
          </cell>
          <cell r="J792" t="str">
            <v/>
          </cell>
        </row>
        <row r="793">
          <cell r="B793" t="str">
            <v>CNW933/24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60</v>
          </cell>
          <cell r="I793">
            <v>12143.165999999999</v>
          </cell>
          <cell r="J793" t="str">
            <v/>
          </cell>
        </row>
        <row r="794">
          <cell r="B794" t="str">
            <v>CNW933/48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89</v>
          </cell>
          <cell r="I794">
            <v>30435.33</v>
          </cell>
          <cell r="J794" t="str">
            <v/>
          </cell>
        </row>
        <row r="795">
          <cell r="B795" t="str">
            <v>CNW933/75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30</v>
          </cell>
          <cell r="I795">
            <v>14752.05</v>
          </cell>
          <cell r="J795" t="str">
            <v/>
          </cell>
        </row>
        <row r="796">
          <cell r="B796" t="str">
            <v>CONTROL PCB FOR G11UD-4S1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15</v>
          </cell>
          <cell r="I796">
            <v>1861.35</v>
          </cell>
          <cell r="J796" t="str">
            <v/>
          </cell>
        </row>
        <row r="797">
          <cell r="B797" t="str">
            <v>CPAD-C1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58</v>
          </cell>
          <cell r="I797">
            <v>5668.92</v>
          </cell>
          <cell r="J797" t="str">
            <v/>
          </cell>
        </row>
        <row r="798">
          <cell r="B798" t="str">
            <v>CPAD-C1A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2534</v>
          </cell>
          <cell r="J798" t="str">
            <v/>
          </cell>
        </row>
        <row r="799">
          <cell r="B799" t="str">
            <v>CR2098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1</v>
          </cell>
          <cell r="I799">
            <v>151.41999999999999</v>
          </cell>
          <cell r="J799" t="str">
            <v/>
          </cell>
        </row>
        <row r="800">
          <cell r="B800" t="str">
            <v>CR2L-100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5</v>
          </cell>
          <cell r="I800">
            <v>26.41</v>
          </cell>
          <cell r="J800" t="str">
            <v/>
          </cell>
        </row>
        <row r="801">
          <cell r="B801" t="str">
            <v>CR2L-125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6</v>
          </cell>
          <cell r="I801">
            <v>35.04</v>
          </cell>
          <cell r="J801" t="str">
            <v/>
          </cell>
        </row>
        <row r="802">
          <cell r="B802" t="str">
            <v>CR2L-200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8</v>
          </cell>
          <cell r="I802">
            <v>64.8</v>
          </cell>
          <cell r="J802" t="str">
            <v/>
          </cell>
        </row>
        <row r="803">
          <cell r="B803" t="str">
            <v>CR2LS-30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9</v>
          </cell>
          <cell r="I803">
            <v>36.450000000000003</v>
          </cell>
          <cell r="J803" t="str">
            <v/>
          </cell>
        </row>
        <row r="804">
          <cell r="B804" t="str">
            <v>CR2LS-50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8</v>
          </cell>
          <cell r="I804">
            <v>32.4</v>
          </cell>
          <cell r="J804" t="str">
            <v/>
          </cell>
        </row>
        <row r="805">
          <cell r="B805" t="str">
            <v>CR6L-100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7</v>
          </cell>
          <cell r="I805">
            <v>70.105000000000004</v>
          </cell>
          <cell r="J805" t="str">
            <v/>
          </cell>
        </row>
        <row r="806">
          <cell r="B806" t="str">
            <v>CR6L-30/UL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4</v>
          </cell>
          <cell r="I806">
            <v>16</v>
          </cell>
          <cell r="J806" t="str">
            <v/>
          </cell>
        </row>
        <row r="807">
          <cell r="B807" t="str">
            <v>CR6L-300/UL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9</v>
          </cell>
          <cell r="I807">
            <v>243.69209999999998</v>
          </cell>
          <cell r="J807" t="str">
            <v/>
          </cell>
        </row>
        <row r="808">
          <cell r="B808" t="str">
            <v>CS5F-150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8</v>
          </cell>
          <cell r="I808">
            <v>174.88</v>
          </cell>
          <cell r="J808" t="str">
            <v/>
          </cell>
        </row>
        <row r="809">
          <cell r="B809" t="str">
            <v>CS5F-40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20</v>
          </cell>
          <cell r="I809">
            <v>478.1</v>
          </cell>
          <cell r="J809" t="str">
            <v/>
          </cell>
        </row>
        <row r="810">
          <cell r="B810" t="str">
            <v>CT CABLE (FRN45G11S-4)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1</v>
          </cell>
          <cell r="I810">
            <v>4.05</v>
          </cell>
          <cell r="J810" t="str">
            <v/>
          </cell>
        </row>
        <row r="811">
          <cell r="B811" t="str">
            <v>CU7.5-4C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1</v>
          </cell>
          <cell r="I811">
            <v>152</v>
          </cell>
          <cell r="J811" t="str">
            <v/>
          </cell>
        </row>
        <row r="812">
          <cell r="B812" t="str">
            <v>DB003M3-21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2</v>
          </cell>
          <cell r="I812">
            <v>57.18</v>
          </cell>
          <cell r="J812" t="str">
            <v/>
          </cell>
        </row>
        <row r="813">
          <cell r="B813" t="str">
            <v>DB007M3-21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2</v>
          </cell>
          <cell r="I813">
            <v>114.36</v>
          </cell>
          <cell r="J813" t="str">
            <v/>
          </cell>
        </row>
        <row r="814">
          <cell r="B814" t="str">
            <v>DB015M3-21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2</v>
          </cell>
          <cell r="I814">
            <v>227.46</v>
          </cell>
          <cell r="J814" t="str">
            <v/>
          </cell>
        </row>
        <row r="815">
          <cell r="B815" t="str">
            <v>DB160-4C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3</v>
          </cell>
          <cell r="I815">
            <v>4181.1219000000001</v>
          </cell>
          <cell r="J815" t="str">
            <v/>
          </cell>
        </row>
        <row r="816">
          <cell r="B816" t="str">
            <v>DB18.5-4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1</v>
          </cell>
          <cell r="I816">
            <v>310.68</v>
          </cell>
          <cell r="J816" t="str">
            <v/>
          </cell>
        </row>
        <row r="817">
          <cell r="B817" t="str">
            <v>DB2.2-4C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8</v>
          </cell>
          <cell r="I817">
            <v>275.60000000000002</v>
          </cell>
          <cell r="J817" t="str">
            <v/>
          </cell>
        </row>
        <row r="818">
          <cell r="B818" t="str">
            <v>DB3.7-4C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17</v>
          </cell>
          <cell r="I818">
            <v>750.89</v>
          </cell>
          <cell r="J818" t="str">
            <v/>
          </cell>
        </row>
        <row r="819">
          <cell r="B819" t="str">
            <v>DB30-4C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3</v>
          </cell>
          <cell r="I819">
            <v>1172.1879000000001</v>
          </cell>
          <cell r="J819" t="str">
            <v/>
          </cell>
        </row>
        <row r="820">
          <cell r="B820" t="str">
            <v>DB37-4C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6</v>
          </cell>
          <cell r="I820">
            <v>2809.1021999999998</v>
          </cell>
          <cell r="J820" t="str">
            <v/>
          </cell>
        </row>
        <row r="821">
          <cell r="B821" t="str">
            <v>DB7.5-4C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20</v>
          </cell>
          <cell r="I821">
            <v>1399</v>
          </cell>
          <cell r="J821" t="str">
            <v/>
          </cell>
        </row>
        <row r="822">
          <cell r="B822" t="str">
            <v>DB75-4C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5</v>
          </cell>
          <cell r="I822">
            <v>4291.2344999999996</v>
          </cell>
          <cell r="J822" t="str">
            <v/>
          </cell>
        </row>
        <row r="823">
          <cell r="B823" t="str">
            <v>DC-MS5-2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2</v>
          </cell>
          <cell r="I823">
            <v>12.96</v>
          </cell>
          <cell r="J823" t="str">
            <v/>
          </cell>
        </row>
        <row r="824">
          <cell r="B824" t="str">
            <v>CR2L-225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5</v>
          </cell>
          <cell r="I824">
            <v>42.5</v>
          </cell>
          <cell r="J824" t="str">
            <v/>
          </cell>
        </row>
        <row r="825">
          <cell r="B825" t="str">
            <v>CR2LS-100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5</v>
          </cell>
          <cell r="I825">
            <v>26.45</v>
          </cell>
          <cell r="J825" t="str">
            <v/>
          </cell>
        </row>
        <row r="826">
          <cell r="B826" t="str">
            <v>CR2LS-20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18</v>
          </cell>
          <cell r="I826">
            <v>72.900000000000006</v>
          </cell>
          <cell r="J826" t="str">
            <v/>
          </cell>
        </row>
        <row r="827">
          <cell r="B827" t="str">
            <v>CR6L-100/UL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4</v>
          </cell>
          <cell r="I827">
            <v>21.04</v>
          </cell>
          <cell r="J827" t="str">
            <v/>
          </cell>
        </row>
        <row r="828">
          <cell r="B828" t="str">
            <v>CR6L-150/UL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7</v>
          </cell>
          <cell r="I828">
            <v>79.677499999999995</v>
          </cell>
          <cell r="J828" t="str">
            <v/>
          </cell>
        </row>
        <row r="829">
          <cell r="B829" t="str">
            <v>CR6L-200/UL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10</v>
          </cell>
          <cell r="I829">
            <v>185.31700000000001</v>
          </cell>
          <cell r="J829" t="str">
            <v/>
          </cell>
        </row>
        <row r="830">
          <cell r="B830" t="str">
            <v>CS5F-200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10</v>
          </cell>
          <cell r="I830">
            <v>218.6</v>
          </cell>
          <cell r="J830" t="str">
            <v/>
          </cell>
        </row>
        <row r="831">
          <cell r="B831" t="str">
            <v>CS5F-300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6</v>
          </cell>
          <cell r="I831">
            <v>136.02000000000001</v>
          </cell>
          <cell r="J831" t="str">
            <v/>
          </cell>
        </row>
        <row r="832">
          <cell r="B832" t="str">
            <v>CS5F-350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1</v>
          </cell>
          <cell r="I832">
            <v>0.01</v>
          </cell>
          <cell r="J832" t="str">
            <v/>
          </cell>
        </row>
        <row r="833">
          <cell r="B833" t="str">
            <v>CVM40CD160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1</v>
          </cell>
          <cell r="I833">
            <v>53.04</v>
          </cell>
          <cell r="J833" t="str">
            <v/>
          </cell>
        </row>
        <row r="834">
          <cell r="B834" t="str">
            <v>DB0.75-4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1</v>
          </cell>
          <cell r="I834">
            <v>0</v>
          </cell>
          <cell r="J834" t="str">
            <v/>
          </cell>
        </row>
        <row r="835">
          <cell r="B835" t="str">
            <v>DB0.75-4C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12</v>
          </cell>
          <cell r="I835">
            <v>271.68</v>
          </cell>
          <cell r="J835" t="str">
            <v/>
          </cell>
        </row>
        <row r="836">
          <cell r="B836" t="str">
            <v>DB11-4C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11</v>
          </cell>
          <cell r="I836">
            <v>1563.3705999999997</v>
          </cell>
          <cell r="J836" t="str">
            <v/>
          </cell>
        </row>
        <row r="837">
          <cell r="B837" t="str">
            <v>DB132-4C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3</v>
          </cell>
          <cell r="I837">
            <v>3638.9414999999999</v>
          </cell>
          <cell r="J837" t="str">
            <v/>
          </cell>
        </row>
        <row r="838">
          <cell r="B838" t="str">
            <v>DB15-4C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12</v>
          </cell>
          <cell r="I838">
            <v>1899</v>
          </cell>
          <cell r="J838" t="str">
            <v/>
          </cell>
        </row>
        <row r="839">
          <cell r="B839" t="str">
            <v>DB200-4C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2</v>
          </cell>
          <cell r="I839">
            <v>3308.2181999999998</v>
          </cell>
          <cell r="J839" t="str">
            <v/>
          </cell>
        </row>
        <row r="840">
          <cell r="B840" t="str">
            <v>DB22-4C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2</v>
          </cell>
          <cell r="I840">
            <v>572.64700000000005</v>
          </cell>
          <cell r="J840" t="str">
            <v/>
          </cell>
        </row>
        <row r="841">
          <cell r="B841" t="str">
            <v>DB220-4C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3</v>
          </cell>
          <cell r="I841">
            <v>5623.8384000000005</v>
          </cell>
          <cell r="J841" t="str">
            <v/>
          </cell>
        </row>
        <row r="842">
          <cell r="B842" t="str">
            <v>DB45-4C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5</v>
          </cell>
          <cell r="I842">
            <v>2671.8755000000001</v>
          </cell>
          <cell r="J842" t="str">
            <v/>
          </cell>
        </row>
        <row r="843">
          <cell r="B843" t="str">
            <v>DB5.5-4C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23</v>
          </cell>
          <cell r="I843">
            <v>1411.74</v>
          </cell>
          <cell r="J843" t="str">
            <v/>
          </cell>
        </row>
        <row r="844">
          <cell r="B844" t="str">
            <v>DB55-4C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3</v>
          </cell>
          <cell r="I844">
            <v>1791.4989</v>
          </cell>
          <cell r="J844" t="str">
            <v/>
          </cell>
        </row>
        <row r="845">
          <cell r="B845" t="str">
            <v>DD200KB160S (ROHS)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18</v>
          </cell>
          <cell r="I845">
            <v>547.02</v>
          </cell>
          <cell r="J845" t="str">
            <v/>
          </cell>
        </row>
        <row r="846">
          <cell r="B846" t="str">
            <v>DDUA3864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1</v>
          </cell>
          <cell r="I846">
            <v>295</v>
          </cell>
          <cell r="J846" t="str">
            <v/>
          </cell>
        </row>
        <row r="847">
          <cell r="B847" t="str">
            <v>DF11-2428SC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40</v>
          </cell>
          <cell r="I847">
            <v>35.6</v>
          </cell>
          <cell r="J847" t="str">
            <v/>
          </cell>
        </row>
        <row r="848">
          <cell r="B848" t="str">
            <v>DF11-4DS-2C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10</v>
          </cell>
          <cell r="I848">
            <v>40.4</v>
          </cell>
          <cell r="J848" t="str">
            <v/>
          </cell>
        </row>
        <row r="849">
          <cell r="B849" t="str">
            <v>DOCKING SPACERS FOR OPC-G11S-AIO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62</v>
          </cell>
          <cell r="I849">
            <v>28.160399999999999</v>
          </cell>
          <cell r="J849" t="str">
            <v/>
          </cell>
        </row>
        <row r="850">
          <cell r="B850" t="str">
            <v>DT90S4-TF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1</v>
          </cell>
          <cell r="I850">
            <v>337.25</v>
          </cell>
          <cell r="J850" t="str">
            <v/>
          </cell>
        </row>
        <row r="851">
          <cell r="B851" t="str">
            <v>E1-CPCB4-7.5(E)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3</v>
          </cell>
          <cell r="I851">
            <v>138.24</v>
          </cell>
          <cell r="J851" t="str">
            <v/>
          </cell>
        </row>
        <row r="852">
          <cell r="B852" t="str">
            <v>E1-CTP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4</v>
          </cell>
          <cell r="I852">
            <v>37.24</v>
          </cell>
          <cell r="J852" t="str">
            <v/>
          </cell>
        </row>
        <row r="853">
          <cell r="B853" t="str">
            <v>E1-FAN15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4</v>
          </cell>
          <cell r="I853">
            <v>20.399999999999999</v>
          </cell>
          <cell r="J853" t="str">
            <v/>
          </cell>
        </row>
        <row r="854">
          <cell r="B854" t="str">
            <v>E1-PCB-SB4-15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3</v>
          </cell>
          <cell r="I854">
            <v>7.65</v>
          </cell>
          <cell r="J854" t="str">
            <v/>
          </cell>
        </row>
        <row r="855">
          <cell r="B855" t="str">
            <v>E1-PPCB4-11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4</v>
          </cell>
          <cell r="I855">
            <v>658.84</v>
          </cell>
          <cell r="J855" t="str">
            <v/>
          </cell>
        </row>
        <row r="856">
          <cell r="B856" t="str">
            <v>E1-PPCB4-15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4</v>
          </cell>
          <cell r="I856">
            <v>172.56</v>
          </cell>
          <cell r="J856" t="str">
            <v/>
          </cell>
        </row>
        <row r="857">
          <cell r="B857" t="str">
            <v>E11-C3PCB-EN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2</v>
          </cell>
          <cell r="I857">
            <v>66.48</v>
          </cell>
          <cell r="J857" t="str">
            <v/>
          </cell>
        </row>
        <row r="858">
          <cell r="B858" t="str">
            <v>E11-FAN-7.5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4</v>
          </cell>
          <cell r="I858">
            <v>55.034399999999998</v>
          </cell>
          <cell r="J858" t="str">
            <v/>
          </cell>
        </row>
        <row r="859">
          <cell r="B859" t="str">
            <v>E11-FAN2.2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2</v>
          </cell>
          <cell r="I859">
            <v>11.18</v>
          </cell>
          <cell r="J859" t="str">
            <v/>
          </cell>
        </row>
        <row r="860">
          <cell r="B860" t="str">
            <v>ECN 1313 2048 62S12-78K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1</v>
          </cell>
          <cell r="I860">
            <v>192.95</v>
          </cell>
          <cell r="J860" t="str">
            <v/>
          </cell>
        </row>
        <row r="861">
          <cell r="B861" t="str">
            <v>ECN 1313 ID. NR. 531986-03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2</v>
          </cell>
          <cell r="I861">
            <v>385.9</v>
          </cell>
          <cell r="J861" t="str">
            <v/>
          </cell>
        </row>
        <row r="862">
          <cell r="B862" t="str">
            <v>ECST401LGN592MEDOM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8</v>
          </cell>
          <cell r="I862">
            <v>543.44000000000005</v>
          </cell>
          <cell r="J862" t="str">
            <v/>
          </cell>
        </row>
        <row r="863">
          <cell r="B863" t="str">
            <v>EFL-75G9-4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2</v>
          </cell>
          <cell r="I863">
            <v>987.81619999999998</v>
          </cell>
          <cell r="J863" t="str">
            <v/>
          </cell>
        </row>
        <row r="864">
          <cell r="B864" t="str">
            <v>EM1220R5D0LN1HU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16</v>
          </cell>
          <cell r="I864">
            <v>91.412800000000004</v>
          </cell>
          <cell r="J864" t="str">
            <v/>
          </cell>
        </row>
        <row r="865">
          <cell r="B865" t="str">
            <v>EM122R55DOLN1HG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40</v>
          </cell>
          <cell r="I865">
            <v>165.22</v>
          </cell>
          <cell r="J865" t="str">
            <v/>
          </cell>
        </row>
        <row r="866">
          <cell r="B866" t="str">
            <v>ENCODER HEIDENHAIN 413 204801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1</v>
          </cell>
          <cell r="I866">
            <v>213.44</v>
          </cell>
          <cell r="J866" t="str">
            <v/>
          </cell>
        </row>
        <row r="867">
          <cell r="B867" t="str">
            <v>ENGLISH MANUAL FOR E11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41</v>
          </cell>
          <cell r="I867">
            <v>20.5</v>
          </cell>
          <cell r="J867" t="str">
            <v/>
          </cell>
        </row>
        <row r="868">
          <cell r="B868" t="str">
            <v>EP 1757A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5</v>
          </cell>
          <cell r="I868">
            <v>141.69999999999999</v>
          </cell>
          <cell r="J868" t="str">
            <v/>
          </cell>
        </row>
        <row r="869">
          <cell r="B869" t="str">
            <v>EP-3798E-4-280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1</v>
          </cell>
          <cell r="I869">
            <v>398.36</v>
          </cell>
          <cell r="J869" t="str">
            <v/>
          </cell>
        </row>
        <row r="870">
          <cell r="B870" t="str">
            <v>EP-3959E-C-2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2</v>
          </cell>
          <cell r="I870">
            <v>336.33</v>
          </cell>
          <cell r="J870" t="str">
            <v/>
          </cell>
        </row>
        <row r="871">
          <cell r="B871" t="str">
            <v>EP1331B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1</v>
          </cell>
          <cell r="I871">
            <v>275.3</v>
          </cell>
          <cell r="J871" t="str">
            <v/>
          </cell>
        </row>
        <row r="872">
          <cell r="B872" t="str">
            <v>E1-CHR4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3</v>
          </cell>
          <cell r="I872">
            <v>11.46</v>
          </cell>
          <cell r="J872" t="str">
            <v/>
          </cell>
        </row>
        <row r="873">
          <cell r="B873" t="str">
            <v>E1-CMV-MD4-15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6</v>
          </cell>
          <cell r="I873">
            <v>349.60739999999998</v>
          </cell>
          <cell r="J873" t="str">
            <v/>
          </cell>
        </row>
        <row r="874">
          <cell r="B874" t="str">
            <v>E1-CPCB4-5.5(E)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1</v>
          </cell>
          <cell r="I874">
            <v>46.08</v>
          </cell>
          <cell r="J874" t="str">
            <v/>
          </cell>
        </row>
        <row r="875">
          <cell r="B875" t="str">
            <v>E1-FAN3.7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6</v>
          </cell>
          <cell r="I875">
            <v>23.52</v>
          </cell>
          <cell r="J875" t="str">
            <v/>
          </cell>
        </row>
        <row r="876">
          <cell r="B876" t="str">
            <v>E1-FAN7.5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15</v>
          </cell>
          <cell r="I876">
            <v>73.5</v>
          </cell>
          <cell r="J876" t="str">
            <v/>
          </cell>
        </row>
        <row r="877">
          <cell r="B877" t="str">
            <v>E1-INSH4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3</v>
          </cell>
          <cell r="I877">
            <v>2.34</v>
          </cell>
          <cell r="J877" t="str">
            <v/>
          </cell>
        </row>
        <row r="878">
          <cell r="B878" t="str">
            <v>E1-PPCB4-5.5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4</v>
          </cell>
          <cell r="I878">
            <v>658.84</v>
          </cell>
          <cell r="J878" t="str">
            <v/>
          </cell>
        </row>
        <row r="879">
          <cell r="B879" t="str">
            <v>E1-PPCB4-7.5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4</v>
          </cell>
          <cell r="I879">
            <v>658.84</v>
          </cell>
          <cell r="J879" t="str">
            <v/>
          </cell>
        </row>
        <row r="880">
          <cell r="B880" t="str">
            <v>E1-PWR-MD4-15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3</v>
          </cell>
          <cell r="I880">
            <v>382.35</v>
          </cell>
          <cell r="J880" t="str">
            <v/>
          </cell>
        </row>
        <row r="881">
          <cell r="B881" t="str">
            <v>E11-FAN3.7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3</v>
          </cell>
          <cell r="I881">
            <v>20.25</v>
          </cell>
          <cell r="J881" t="str">
            <v/>
          </cell>
        </row>
        <row r="882">
          <cell r="B882" t="str">
            <v>E11-PPCB-5.5-4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2</v>
          </cell>
          <cell r="I882">
            <v>130.97999999999999</v>
          </cell>
          <cell r="J882" t="str">
            <v/>
          </cell>
        </row>
        <row r="883">
          <cell r="B883" t="str">
            <v>E11-PPCB-7.5-4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2</v>
          </cell>
          <cell r="I883">
            <v>130.97999999999999</v>
          </cell>
          <cell r="J883" t="str">
            <v/>
          </cell>
        </row>
        <row r="884">
          <cell r="B884" t="str">
            <v>EFL-22SP-2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1</v>
          </cell>
          <cell r="I884">
            <v>0</v>
          </cell>
          <cell r="J884" t="str">
            <v/>
          </cell>
        </row>
        <row r="885">
          <cell r="B885" t="str">
            <v>EFL-7.5G9-2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1</v>
          </cell>
          <cell r="I885">
            <v>87.614999999999995</v>
          </cell>
          <cell r="J885" t="str">
            <v/>
          </cell>
        </row>
        <row r="886">
          <cell r="B886" t="str">
            <v>EFL-7.5SP-2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2</v>
          </cell>
          <cell r="I886">
            <v>257.79000000000002</v>
          </cell>
          <cell r="J886" t="str">
            <v/>
          </cell>
        </row>
        <row r="887">
          <cell r="B887" t="str">
            <v>EMGG31-08S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9</v>
          </cell>
          <cell r="I887">
            <v>223.42500000000001</v>
          </cell>
          <cell r="J887" t="str">
            <v/>
          </cell>
        </row>
        <row r="888">
          <cell r="B888" t="str">
            <v>ENC1313-312212-03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1</v>
          </cell>
          <cell r="I888">
            <v>190</v>
          </cell>
          <cell r="J888" t="str">
            <v/>
          </cell>
        </row>
        <row r="889">
          <cell r="B889" t="str">
            <v>ENCODER HEIDENHAIN 1085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1</v>
          </cell>
          <cell r="I889">
            <v>244.97</v>
          </cell>
          <cell r="J889" t="str">
            <v/>
          </cell>
        </row>
        <row r="890">
          <cell r="B890" t="str">
            <v>EP 1910A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1</v>
          </cell>
          <cell r="I890">
            <v>113.36</v>
          </cell>
          <cell r="J890" t="str">
            <v/>
          </cell>
        </row>
        <row r="891">
          <cell r="B891" t="str">
            <v>EP 2694D-C2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1</v>
          </cell>
          <cell r="I891">
            <v>485.83</v>
          </cell>
          <cell r="J891" t="str">
            <v/>
          </cell>
        </row>
        <row r="892">
          <cell r="B892" t="str">
            <v>EP-3798E-4-220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1</v>
          </cell>
          <cell r="I892">
            <v>398.36</v>
          </cell>
          <cell r="J892" t="str">
            <v/>
          </cell>
        </row>
        <row r="893">
          <cell r="B893" t="str">
            <v>EP1583B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1</v>
          </cell>
          <cell r="I893">
            <v>242.91</v>
          </cell>
          <cell r="J893" t="str">
            <v/>
          </cell>
        </row>
        <row r="894">
          <cell r="B894" t="str">
            <v>EP1587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1</v>
          </cell>
          <cell r="I894">
            <v>161.94</v>
          </cell>
          <cell r="J894" t="str">
            <v/>
          </cell>
        </row>
        <row r="895">
          <cell r="B895" t="str">
            <v>EP1694A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1</v>
          </cell>
          <cell r="I895">
            <v>437.25</v>
          </cell>
          <cell r="J895" t="str">
            <v/>
          </cell>
        </row>
        <row r="896">
          <cell r="B896" t="str">
            <v>EP1816B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1</v>
          </cell>
          <cell r="I896">
            <v>70.45</v>
          </cell>
          <cell r="J896" t="str">
            <v/>
          </cell>
        </row>
        <row r="897">
          <cell r="B897" t="str">
            <v>EP1858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1</v>
          </cell>
          <cell r="I897">
            <v>251.01</v>
          </cell>
          <cell r="J897" t="str">
            <v/>
          </cell>
        </row>
        <row r="898">
          <cell r="B898" t="str">
            <v>EP2097A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1</v>
          </cell>
          <cell r="I898">
            <v>81.78</v>
          </cell>
          <cell r="J898" t="str">
            <v/>
          </cell>
        </row>
        <row r="899">
          <cell r="B899" t="str">
            <v>EP2109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1</v>
          </cell>
          <cell r="I899">
            <v>113.36</v>
          </cell>
          <cell r="J899" t="str">
            <v/>
          </cell>
        </row>
        <row r="900">
          <cell r="B900" t="str">
            <v>EP2259BYT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2</v>
          </cell>
          <cell r="I900">
            <v>566.79999999999995</v>
          </cell>
          <cell r="J900" t="str">
            <v/>
          </cell>
        </row>
        <row r="901">
          <cell r="B901" t="str">
            <v>EP2402D-C4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1</v>
          </cell>
          <cell r="I901">
            <v>364.37</v>
          </cell>
          <cell r="J901" t="str">
            <v/>
          </cell>
        </row>
        <row r="902">
          <cell r="B902" t="str">
            <v>EP2852-C1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1</v>
          </cell>
          <cell r="I902">
            <v>242.91</v>
          </cell>
          <cell r="J902" t="str">
            <v/>
          </cell>
        </row>
        <row r="903">
          <cell r="B903" t="str">
            <v>EP3234B-C1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1</v>
          </cell>
          <cell r="I903">
            <v>323.89</v>
          </cell>
          <cell r="J903" t="str">
            <v/>
          </cell>
        </row>
        <row r="904">
          <cell r="B904" t="str">
            <v>EP3234B-C2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2</v>
          </cell>
          <cell r="I904">
            <v>716.05</v>
          </cell>
          <cell r="J904" t="str">
            <v/>
          </cell>
        </row>
        <row r="905">
          <cell r="B905" t="str">
            <v>EP3895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1</v>
          </cell>
          <cell r="I905">
            <v>145.75</v>
          </cell>
          <cell r="J905" t="str">
            <v/>
          </cell>
        </row>
        <row r="906">
          <cell r="B906" t="str">
            <v>EP3896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1</v>
          </cell>
          <cell r="I906">
            <v>210.53</v>
          </cell>
          <cell r="J906" t="str">
            <v/>
          </cell>
        </row>
        <row r="907">
          <cell r="B907" t="str">
            <v>EP3957  C-3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6</v>
          </cell>
          <cell r="I907">
            <v>2387.319</v>
          </cell>
          <cell r="J907" t="str">
            <v/>
          </cell>
        </row>
        <row r="908">
          <cell r="B908" t="str">
            <v>EP3959  C-2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3</v>
          </cell>
          <cell r="I908">
            <v>863.85629999999992</v>
          </cell>
          <cell r="J908" t="str">
            <v/>
          </cell>
        </row>
        <row r="909">
          <cell r="B909" t="str">
            <v>EP3959  C-3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9</v>
          </cell>
          <cell r="I909">
            <v>1552.2650999999998</v>
          </cell>
          <cell r="J909" t="str">
            <v/>
          </cell>
        </row>
        <row r="910">
          <cell r="B910" t="str">
            <v>EP3959  C-4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6</v>
          </cell>
          <cell r="I910">
            <v>1699.2714000000001</v>
          </cell>
          <cell r="J910" t="str">
            <v/>
          </cell>
        </row>
        <row r="911">
          <cell r="B911" t="str">
            <v>EP3985  C-4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3</v>
          </cell>
          <cell r="I911">
            <v>147.44729999999998</v>
          </cell>
          <cell r="J911" t="str">
            <v/>
          </cell>
        </row>
        <row r="912">
          <cell r="B912" t="str">
            <v>EP4113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8</v>
          </cell>
          <cell r="I912">
            <v>2470.5320000000002</v>
          </cell>
          <cell r="J912" t="str">
            <v/>
          </cell>
        </row>
        <row r="913">
          <cell r="B913" t="str">
            <v>EP4142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6</v>
          </cell>
          <cell r="I913">
            <v>1909.02</v>
          </cell>
          <cell r="J913" t="str">
            <v/>
          </cell>
        </row>
        <row r="914">
          <cell r="B914" t="str">
            <v>ES1-24R-S-N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 t="str">
            <v/>
          </cell>
        </row>
        <row r="915">
          <cell r="B915" t="str">
            <v>ES1-47R-S-C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10</v>
          </cell>
          <cell r="I915">
            <v>403</v>
          </cell>
          <cell r="J915" t="str">
            <v/>
          </cell>
        </row>
        <row r="916">
          <cell r="B916" t="str">
            <v>ES1-47R-S-N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39</v>
          </cell>
          <cell r="I916">
            <v>1305.4080000000001</v>
          </cell>
          <cell r="J916" t="str">
            <v/>
          </cell>
        </row>
        <row r="917">
          <cell r="B917" t="str">
            <v>ES2-18R-S-C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2</v>
          </cell>
          <cell r="I917">
            <v>95.142799999999994</v>
          </cell>
          <cell r="J917" t="str">
            <v/>
          </cell>
        </row>
        <row r="918">
          <cell r="B918" t="str">
            <v>ES2-18R-S-N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12</v>
          </cell>
          <cell r="I918">
            <v>812.4</v>
          </cell>
          <cell r="J918" t="str">
            <v/>
          </cell>
        </row>
        <row r="919">
          <cell r="B919" t="str">
            <v>ES2-24R-S-C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113</v>
          </cell>
          <cell r="I919">
            <v>8188.3302999999996</v>
          </cell>
          <cell r="J919" t="str">
            <v/>
          </cell>
        </row>
        <row r="920">
          <cell r="B920" t="str">
            <v>EP2100A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1</v>
          </cell>
          <cell r="I920">
            <v>81.78</v>
          </cell>
          <cell r="J920" t="str">
            <v/>
          </cell>
        </row>
        <row r="921">
          <cell r="B921" t="str">
            <v>EP2101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1</v>
          </cell>
          <cell r="I921">
            <v>99.6</v>
          </cell>
          <cell r="J921" t="str">
            <v/>
          </cell>
        </row>
        <row r="922">
          <cell r="B922" t="str">
            <v>EP2106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1</v>
          </cell>
          <cell r="I922">
            <v>58.895600000000002</v>
          </cell>
          <cell r="J922" t="str">
            <v/>
          </cell>
        </row>
        <row r="923">
          <cell r="B923" t="str">
            <v>EP2689E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1</v>
          </cell>
          <cell r="I923">
            <v>0</v>
          </cell>
          <cell r="J923" t="str">
            <v/>
          </cell>
        </row>
        <row r="924">
          <cell r="B924" t="str">
            <v>EP2838D C1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1</v>
          </cell>
          <cell r="I924">
            <v>769.23</v>
          </cell>
          <cell r="J924" t="str">
            <v/>
          </cell>
        </row>
        <row r="925">
          <cell r="B925" t="str">
            <v>EP2850B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1</v>
          </cell>
          <cell r="I925">
            <v>226.72</v>
          </cell>
          <cell r="J925" t="str">
            <v/>
          </cell>
        </row>
        <row r="926">
          <cell r="B926" t="str">
            <v>EP3234B-C3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1</v>
          </cell>
          <cell r="I926">
            <v>423.53</v>
          </cell>
          <cell r="J926" t="str">
            <v/>
          </cell>
        </row>
        <row r="927">
          <cell r="B927" t="str">
            <v>EP3234B-C4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1</v>
          </cell>
          <cell r="I927">
            <v>423.53</v>
          </cell>
          <cell r="J927" t="str">
            <v/>
          </cell>
        </row>
        <row r="928">
          <cell r="B928" t="str">
            <v>EP3234B-C5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1</v>
          </cell>
          <cell r="I928">
            <v>413.07330000000002</v>
          </cell>
          <cell r="J928" t="str">
            <v/>
          </cell>
        </row>
        <row r="929">
          <cell r="B929" t="str">
            <v>EP3957  C-4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5</v>
          </cell>
          <cell r="I929">
            <v>1634.501</v>
          </cell>
          <cell r="J929" t="str">
            <v/>
          </cell>
        </row>
        <row r="930">
          <cell r="B930" t="str">
            <v>EP3957  C-5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5</v>
          </cell>
          <cell r="I930">
            <v>1054.56</v>
          </cell>
          <cell r="J930" t="str">
            <v/>
          </cell>
        </row>
        <row r="931">
          <cell r="B931" t="str">
            <v>EP3959  C-1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5</v>
          </cell>
          <cell r="I931">
            <v>889.56450000000007</v>
          </cell>
          <cell r="J931" t="str">
            <v/>
          </cell>
        </row>
        <row r="932">
          <cell r="B932" t="str">
            <v>EP3959  C-5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8</v>
          </cell>
          <cell r="I932">
            <v>1433.7088000000001</v>
          </cell>
          <cell r="J932" t="str">
            <v/>
          </cell>
        </row>
        <row r="933">
          <cell r="B933" t="str">
            <v>EP3959  D-4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1</v>
          </cell>
          <cell r="I933">
            <v>0</v>
          </cell>
          <cell r="J933" t="str">
            <v/>
          </cell>
        </row>
        <row r="934">
          <cell r="B934" t="str">
            <v>EP3985  C-2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5</v>
          </cell>
          <cell r="I934">
            <v>154.94300000000001</v>
          </cell>
          <cell r="J934" t="str">
            <v/>
          </cell>
        </row>
        <row r="935">
          <cell r="B935" t="str">
            <v>ERE24-06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2</v>
          </cell>
          <cell r="I935">
            <v>19.440000000000001</v>
          </cell>
          <cell r="J935" t="str">
            <v/>
          </cell>
        </row>
        <row r="936">
          <cell r="B936" t="str">
            <v>ERE74-06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2</v>
          </cell>
          <cell r="I936">
            <v>19.440000000000001</v>
          </cell>
          <cell r="J936" t="str">
            <v/>
          </cell>
        </row>
        <row r="937">
          <cell r="B937" t="str">
            <v>ES1-24R-S-C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2</v>
          </cell>
          <cell r="I937">
            <v>79.933400000000006</v>
          </cell>
          <cell r="J937" t="str">
            <v/>
          </cell>
        </row>
        <row r="938">
          <cell r="B938" t="str">
            <v>ES1-50R-S-C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2</v>
          </cell>
          <cell r="I938">
            <v>76.599999999999994</v>
          </cell>
          <cell r="J938" t="str">
            <v/>
          </cell>
        </row>
        <row r="939">
          <cell r="B939" t="str">
            <v>ES1-68R-S-C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70</v>
          </cell>
          <cell r="I939">
            <v>2817.654</v>
          </cell>
          <cell r="J939" t="str">
            <v/>
          </cell>
        </row>
        <row r="940">
          <cell r="B940" t="str">
            <v>ES1-68R-S-N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2</v>
          </cell>
          <cell r="I940">
            <v>71.007400000000004</v>
          </cell>
          <cell r="J940" t="str">
            <v/>
          </cell>
        </row>
        <row r="941">
          <cell r="B941" t="str">
            <v>ES2-24R-S-C-LM8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10</v>
          </cell>
          <cell r="I941">
            <v>293.89999999999998</v>
          </cell>
          <cell r="J941" t="str">
            <v/>
          </cell>
        </row>
        <row r="942">
          <cell r="B942" t="str">
            <v>ES2-24R-S-N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5</v>
          </cell>
          <cell r="I942">
            <v>338.5</v>
          </cell>
          <cell r="J942" t="str">
            <v/>
          </cell>
        </row>
        <row r="943">
          <cell r="B943" t="str">
            <v>ES3-12R-S-C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3</v>
          </cell>
          <cell r="I943">
            <v>298.5</v>
          </cell>
          <cell r="J943" t="str">
            <v/>
          </cell>
        </row>
        <row r="944">
          <cell r="B944" t="str">
            <v>ES3-12R-S-N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7</v>
          </cell>
          <cell r="I944">
            <v>664.79770000000008</v>
          </cell>
          <cell r="J944" t="str">
            <v/>
          </cell>
        </row>
        <row r="945">
          <cell r="B945" t="str">
            <v>ES3-18R-S-C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90</v>
          </cell>
          <cell r="I945">
            <v>8955.1530000000002</v>
          </cell>
          <cell r="J945" t="str">
            <v/>
          </cell>
        </row>
        <row r="946">
          <cell r="B946" t="str">
            <v>ES3-18R-S-N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3</v>
          </cell>
          <cell r="I946">
            <v>283.38600000000002</v>
          </cell>
          <cell r="J946" t="str">
            <v/>
          </cell>
        </row>
        <row r="947">
          <cell r="B947" t="str">
            <v>EST-100R-S-N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20</v>
          </cell>
          <cell r="I947">
            <v>645.25</v>
          </cell>
          <cell r="J947" t="str">
            <v/>
          </cell>
        </row>
        <row r="948">
          <cell r="B948" t="str">
            <v>EST-47R-S-N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197</v>
          </cell>
          <cell r="I948">
            <v>7588.6566999999995</v>
          </cell>
          <cell r="J948" t="str">
            <v/>
          </cell>
        </row>
        <row r="949">
          <cell r="B949" t="str">
            <v>EST2-47R-S-C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192</v>
          </cell>
          <cell r="I949">
            <v>11032.4928</v>
          </cell>
          <cell r="J949" t="str">
            <v/>
          </cell>
        </row>
        <row r="950">
          <cell r="B950" t="str">
            <v>ETG81-050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1</v>
          </cell>
          <cell r="I950">
            <v>10.85</v>
          </cell>
          <cell r="J950" t="str">
            <v/>
          </cell>
        </row>
        <row r="951">
          <cell r="B951" t="str">
            <v>ETG81-050A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3</v>
          </cell>
          <cell r="I951">
            <v>34.790100000000002</v>
          </cell>
          <cell r="J951" t="str">
            <v/>
          </cell>
        </row>
        <row r="952">
          <cell r="B952" t="str">
            <v>ETK81-050A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1</v>
          </cell>
          <cell r="I952">
            <v>13.77</v>
          </cell>
          <cell r="J952" t="str">
            <v/>
          </cell>
        </row>
        <row r="953">
          <cell r="B953" t="str">
            <v>EVK31-050A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15</v>
          </cell>
          <cell r="I953">
            <v>111.72</v>
          </cell>
          <cell r="J953" t="str">
            <v/>
          </cell>
        </row>
        <row r="954">
          <cell r="B954" t="str">
            <v>EVK71-050B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8</v>
          </cell>
          <cell r="I954">
            <v>158.37039999999999</v>
          </cell>
          <cell r="J954" t="str">
            <v/>
          </cell>
        </row>
        <row r="955">
          <cell r="B955" t="str">
            <v>EVL31-055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6</v>
          </cell>
          <cell r="I955">
            <v>505.8</v>
          </cell>
          <cell r="J955" t="str">
            <v/>
          </cell>
        </row>
        <row r="956">
          <cell r="B956" t="str">
            <v>F1S-40W-8.3OHM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4</v>
          </cell>
          <cell r="I956">
            <v>19.189599999999999</v>
          </cell>
          <cell r="J956" t="str">
            <v/>
          </cell>
        </row>
        <row r="957">
          <cell r="B957" t="str">
            <v>F1S-CMV-MD4-22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4</v>
          </cell>
          <cell r="I957">
            <v>225.4</v>
          </cell>
          <cell r="J957" t="str">
            <v/>
          </cell>
        </row>
        <row r="958">
          <cell r="B958" t="str">
            <v>F1S-CMV-MD4-30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5</v>
          </cell>
          <cell r="I958">
            <v>371.29349999999999</v>
          </cell>
          <cell r="J958" t="str">
            <v/>
          </cell>
        </row>
        <row r="959">
          <cell r="B959" t="str">
            <v>F1S-FAN5.5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6</v>
          </cell>
          <cell r="I959">
            <v>30.975000000000001</v>
          </cell>
          <cell r="J959" t="str">
            <v/>
          </cell>
        </row>
        <row r="960">
          <cell r="B960" t="str">
            <v>F1S-PCB-AX4-15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4</v>
          </cell>
          <cell r="I960">
            <v>78.84</v>
          </cell>
          <cell r="J960" t="str">
            <v/>
          </cell>
        </row>
        <row r="961">
          <cell r="B961" t="str">
            <v>F1S-PCB-SB4-30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2</v>
          </cell>
          <cell r="I961">
            <v>9.1199999999999992</v>
          </cell>
          <cell r="J961" t="str">
            <v/>
          </cell>
        </row>
        <row r="962">
          <cell r="B962" t="str">
            <v>F1S-PWR-MD4-11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4</v>
          </cell>
          <cell r="I962">
            <v>747.63160000000005</v>
          </cell>
          <cell r="J962" t="str">
            <v/>
          </cell>
        </row>
        <row r="963">
          <cell r="B963" t="str">
            <v>F1S-PWR-MD4-15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2</v>
          </cell>
          <cell r="I963">
            <v>373.04500000000002</v>
          </cell>
          <cell r="J963" t="str">
            <v/>
          </cell>
        </row>
        <row r="964">
          <cell r="B964" t="str">
            <v>F1S-PWR-MD4-22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4</v>
          </cell>
          <cell r="I964">
            <v>546.38679999999999</v>
          </cell>
          <cell r="J964" t="str">
            <v/>
          </cell>
        </row>
        <row r="965">
          <cell r="B965" t="str">
            <v>F1S-TPCB-REL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4</v>
          </cell>
          <cell r="I965">
            <v>6.68</v>
          </cell>
          <cell r="J965" t="str">
            <v/>
          </cell>
        </row>
        <row r="966">
          <cell r="B966" t="str">
            <v>F200160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2</v>
          </cell>
          <cell r="I966">
            <v>0</v>
          </cell>
          <cell r="J966" t="str">
            <v/>
          </cell>
        </row>
        <row r="967">
          <cell r="B967" t="str">
            <v>FAN FOR MPF5133A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2</v>
          </cell>
          <cell r="I967">
            <v>0</v>
          </cell>
          <cell r="J967" t="str">
            <v/>
          </cell>
        </row>
        <row r="968">
          <cell r="B968" t="str">
            <v>ES3-24R-S-C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24</v>
          </cell>
          <cell r="I968">
            <v>2292</v>
          </cell>
          <cell r="J968" t="str">
            <v/>
          </cell>
        </row>
        <row r="969">
          <cell r="B969" t="str">
            <v>ESH-68R-S-C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9</v>
          </cell>
          <cell r="I969">
            <v>234.1746</v>
          </cell>
          <cell r="J969" t="str">
            <v/>
          </cell>
        </row>
        <row r="970">
          <cell r="B970" t="str">
            <v>ESH-68R-S-N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20</v>
          </cell>
          <cell r="I970">
            <v>530</v>
          </cell>
          <cell r="J970" t="str">
            <v/>
          </cell>
        </row>
        <row r="971">
          <cell r="B971" t="str">
            <v>EST2-47R-S-N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63</v>
          </cell>
          <cell r="I971">
            <v>3355.6572000000001</v>
          </cell>
          <cell r="J971" t="str">
            <v/>
          </cell>
        </row>
        <row r="972">
          <cell r="B972" t="str">
            <v>ET206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12</v>
          </cell>
          <cell r="I972">
            <v>14.52</v>
          </cell>
          <cell r="J972" t="str">
            <v/>
          </cell>
        </row>
        <row r="973">
          <cell r="B973" t="str">
            <v>ETF11-050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6</v>
          </cell>
          <cell r="I973">
            <v>48.6</v>
          </cell>
          <cell r="J973" t="str">
            <v/>
          </cell>
        </row>
        <row r="974">
          <cell r="B974" t="str">
            <v>ETK85-050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2</v>
          </cell>
          <cell r="I974">
            <v>31.1</v>
          </cell>
          <cell r="J974" t="str">
            <v/>
          </cell>
        </row>
        <row r="975">
          <cell r="B975" t="str">
            <v>ETL81-050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1</v>
          </cell>
          <cell r="I975">
            <v>24.29</v>
          </cell>
          <cell r="J975" t="str">
            <v/>
          </cell>
        </row>
        <row r="976">
          <cell r="B976" t="str">
            <v>ETN81-055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6</v>
          </cell>
          <cell r="I976">
            <v>272.04000000000002</v>
          </cell>
          <cell r="J976" t="str">
            <v/>
          </cell>
        </row>
        <row r="977">
          <cell r="B977" t="str">
            <v>EVM31-050A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7</v>
          </cell>
          <cell r="I977">
            <v>349.87330000000003</v>
          </cell>
          <cell r="J977" t="str">
            <v/>
          </cell>
        </row>
        <row r="978">
          <cell r="B978" t="str">
            <v>EVM32-050A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9</v>
          </cell>
          <cell r="I978">
            <v>534.33000000000004</v>
          </cell>
          <cell r="J978" t="str">
            <v/>
          </cell>
        </row>
        <row r="979">
          <cell r="B979" t="str">
            <v>F1S-30W-15.2OHM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11</v>
          </cell>
          <cell r="I979">
            <v>45.32</v>
          </cell>
          <cell r="J979" t="str">
            <v/>
          </cell>
        </row>
        <row r="980">
          <cell r="B980" t="str">
            <v>F1S-CPCB4-11(E)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8</v>
          </cell>
          <cell r="I980">
            <v>386.88400000000001</v>
          </cell>
          <cell r="J980" t="str">
            <v/>
          </cell>
        </row>
        <row r="981">
          <cell r="B981" t="str">
            <v>F1S-FAN15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31</v>
          </cell>
          <cell r="I981">
            <v>171.67179999999999</v>
          </cell>
          <cell r="J981" t="str">
            <v/>
          </cell>
        </row>
        <row r="982">
          <cell r="B982" t="str">
            <v>F1S-FAN30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6</v>
          </cell>
          <cell r="I982">
            <v>61.978200000000001</v>
          </cell>
          <cell r="J982" t="str">
            <v/>
          </cell>
        </row>
        <row r="983">
          <cell r="B983" t="str">
            <v>F1S-PPCB4-18.5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6</v>
          </cell>
          <cell r="I983">
            <v>400.52519999999998</v>
          </cell>
          <cell r="J983" t="str">
            <v/>
          </cell>
        </row>
        <row r="984">
          <cell r="B984" t="str">
            <v>F1S-PPCB4-22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4</v>
          </cell>
          <cell r="I984">
            <v>265.61599999999999</v>
          </cell>
          <cell r="J984" t="str">
            <v/>
          </cell>
        </row>
        <row r="985">
          <cell r="B985" t="str">
            <v>F1S-PPCB4-30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4</v>
          </cell>
          <cell r="I985">
            <v>286.05599999999998</v>
          </cell>
          <cell r="J985" t="str">
            <v/>
          </cell>
        </row>
        <row r="986">
          <cell r="B986" t="str">
            <v>F1S-PWR-MD4-30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3</v>
          </cell>
          <cell r="I986">
            <v>566.04809999999998</v>
          </cell>
          <cell r="J986" t="str">
            <v/>
          </cell>
        </row>
        <row r="987">
          <cell r="B987" t="str">
            <v>F1S-PWR-MD4-5.5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4</v>
          </cell>
          <cell r="I987">
            <v>647.04</v>
          </cell>
          <cell r="J987" t="str">
            <v/>
          </cell>
        </row>
        <row r="988">
          <cell r="B988" t="str">
            <v>F1S-PWR-MD4-7.5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5</v>
          </cell>
          <cell r="I988">
            <v>937.10849999999994</v>
          </cell>
          <cell r="J988" t="str">
            <v/>
          </cell>
        </row>
        <row r="989">
          <cell r="B989" t="str">
            <v>FBA06A24H1BS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5</v>
          </cell>
          <cell r="I989">
            <v>65.2</v>
          </cell>
          <cell r="J989" t="str">
            <v/>
          </cell>
        </row>
        <row r="990">
          <cell r="B990" t="str">
            <v>FC-1 AC200V 1A1B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2</v>
          </cell>
          <cell r="I990">
            <v>13.5716</v>
          </cell>
          <cell r="J990" t="str">
            <v/>
          </cell>
        </row>
        <row r="991">
          <cell r="B991" t="str">
            <v>FC-1/UL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16</v>
          </cell>
          <cell r="I991">
            <v>383.57119999999998</v>
          </cell>
          <cell r="J991" t="str">
            <v/>
          </cell>
        </row>
        <row r="992">
          <cell r="B992" t="str">
            <v>FC-4/UL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4</v>
          </cell>
          <cell r="I992">
            <v>300.44</v>
          </cell>
          <cell r="J992" t="str">
            <v/>
          </cell>
        </row>
        <row r="993">
          <cell r="B993" t="str">
            <v>FDRU112MC/2A-G-H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1</v>
          </cell>
          <cell r="I993">
            <v>549.63890000000004</v>
          </cell>
          <cell r="J993" t="str">
            <v/>
          </cell>
        </row>
        <row r="994">
          <cell r="B994" t="str">
            <v>FDRU112MC/2AB32-G-H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1</v>
          </cell>
          <cell r="I994">
            <v>662.12310000000002</v>
          </cell>
          <cell r="J994" t="str">
            <v/>
          </cell>
        </row>
        <row r="995">
          <cell r="B995" t="str">
            <v>FMD5AC22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1</v>
          </cell>
          <cell r="I995">
            <v>808.91</v>
          </cell>
          <cell r="J995" t="str">
            <v/>
          </cell>
        </row>
        <row r="996">
          <cell r="B996" t="str">
            <v>FN-31-0039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10</v>
          </cell>
          <cell r="I996">
            <v>398.245</v>
          </cell>
          <cell r="J996" t="str">
            <v/>
          </cell>
        </row>
        <row r="997">
          <cell r="B997" t="str">
            <v>FRONT COVER G9-22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1</v>
          </cell>
          <cell r="I997">
            <v>0</v>
          </cell>
          <cell r="J997" t="str">
            <v/>
          </cell>
        </row>
        <row r="998">
          <cell r="B998" t="str">
            <v>G11-CPCB(E) (S11000: C-96)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1</v>
          </cell>
          <cell r="I998">
            <v>0</v>
          </cell>
          <cell r="J998" t="str">
            <v/>
          </cell>
        </row>
        <row r="999">
          <cell r="B999" t="str">
            <v>G11-CPCB(E) 4-1.5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1</v>
          </cell>
          <cell r="I999">
            <v>111.43</v>
          </cell>
          <cell r="J999" t="str">
            <v/>
          </cell>
        </row>
        <row r="1000">
          <cell r="B1000" t="str">
            <v>G11-CPCB(E) 4-11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12</v>
          </cell>
          <cell r="I1000">
            <v>984.66480000000001</v>
          </cell>
          <cell r="J1000" t="str">
            <v/>
          </cell>
        </row>
        <row r="1001">
          <cell r="B1001" t="str">
            <v>G11-CPCB(E) 4-7.5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23</v>
          </cell>
          <cell r="I1001">
            <v>2205.2768000000001</v>
          </cell>
          <cell r="J1001" t="str">
            <v/>
          </cell>
        </row>
        <row r="1002">
          <cell r="B1002" t="str">
            <v>G11-CPCB(H)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3</v>
          </cell>
          <cell r="I1002">
            <v>309.90750000000003</v>
          </cell>
          <cell r="J1002" t="str">
            <v/>
          </cell>
        </row>
        <row r="1003">
          <cell r="B1003" t="str">
            <v>G11-CPCB(SYZ)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1</v>
          </cell>
          <cell r="I1003">
            <v>107.32</v>
          </cell>
          <cell r="J1003" t="str">
            <v/>
          </cell>
        </row>
        <row r="1004">
          <cell r="B1004" t="str">
            <v>G11-CPCB/4EN (0.4-22)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4</v>
          </cell>
          <cell r="I1004">
            <v>401.16</v>
          </cell>
          <cell r="J1004" t="str">
            <v/>
          </cell>
        </row>
        <row r="1005">
          <cell r="B1005" t="str">
            <v>G11-CU4-11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5</v>
          </cell>
          <cell r="I1005">
            <v>110.875</v>
          </cell>
          <cell r="J1005" t="str">
            <v/>
          </cell>
        </row>
        <row r="1006">
          <cell r="B1006" t="str">
            <v>G11-CU4-18.5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1</v>
          </cell>
          <cell r="I1006">
            <v>63.854999999999997</v>
          </cell>
          <cell r="J1006" t="str">
            <v/>
          </cell>
        </row>
        <row r="1007">
          <cell r="B1007" t="str">
            <v>G11-DBR-3.7-4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1</v>
          </cell>
          <cell r="I1007">
            <v>5.68</v>
          </cell>
          <cell r="J1007" t="str">
            <v/>
          </cell>
        </row>
        <row r="1008">
          <cell r="B1008" t="str">
            <v>G11-DBR-7.5-2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 t="str">
            <v/>
          </cell>
        </row>
        <row r="1009">
          <cell r="B1009" t="str">
            <v>G11-DBR-7.5-4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5</v>
          </cell>
          <cell r="I1009">
            <v>72.313500000000005</v>
          </cell>
          <cell r="J1009" t="str">
            <v/>
          </cell>
        </row>
        <row r="1010">
          <cell r="B1010" t="str">
            <v>G11-PPCB-15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1</v>
          </cell>
          <cell r="I1010">
            <v>0</v>
          </cell>
          <cell r="J1010" t="str">
            <v/>
          </cell>
        </row>
        <row r="1011">
          <cell r="B1011" t="str">
            <v>G11-PPCB-3.7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1</v>
          </cell>
          <cell r="I1011">
            <v>80.068299999999994</v>
          </cell>
          <cell r="J1011" t="str">
            <v/>
          </cell>
        </row>
        <row r="1012">
          <cell r="B1012" t="str">
            <v>G11-PPCB-5.5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1</v>
          </cell>
          <cell r="I1012">
            <v>64.338800000000006</v>
          </cell>
          <cell r="J1012" t="str">
            <v/>
          </cell>
        </row>
        <row r="1013">
          <cell r="B1013" t="str">
            <v>G11-PPCB4-15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8</v>
          </cell>
          <cell r="I1013">
            <v>750.35440000000006</v>
          </cell>
          <cell r="J1013" t="str">
            <v/>
          </cell>
        </row>
        <row r="1014">
          <cell r="B1014" t="str">
            <v>G11-PPCB4-18.5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10</v>
          </cell>
          <cell r="I1014">
            <v>819.64299999999992</v>
          </cell>
          <cell r="J1014" t="str">
            <v/>
          </cell>
        </row>
        <row r="1015">
          <cell r="B1015" t="str">
            <v>G11-PPCB4-22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10</v>
          </cell>
          <cell r="I1015">
            <v>817.14699999999993</v>
          </cell>
          <cell r="J1015" t="str">
            <v/>
          </cell>
        </row>
        <row r="1016">
          <cell r="B1016" t="str">
            <v>FDRU90S/2P-G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1</v>
          </cell>
          <cell r="I1016">
            <v>359.43830000000003</v>
          </cell>
          <cell r="J1016" t="str">
            <v/>
          </cell>
        </row>
        <row r="1017">
          <cell r="B1017" t="str">
            <v>FERRIT-RING 251-125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9</v>
          </cell>
          <cell r="I1017">
            <v>18.899999999999999</v>
          </cell>
          <cell r="J1017" t="str">
            <v/>
          </cell>
        </row>
        <row r="1018">
          <cell r="B1018" t="str">
            <v>FERRIT-RING 251-167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9</v>
          </cell>
          <cell r="I1018">
            <v>49.5</v>
          </cell>
          <cell r="J1018" t="str">
            <v/>
          </cell>
        </row>
        <row r="1019">
          <cell r="B1019" t="str">
            <v>FRONT COVER P9-22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1</v>
          </cell>
          <cell r="I1019">
            <v>0</v>
          </cell>
          <cell r="J1019" t="str">
            <v/>
          </cell>
        </row>
        <row r="1020">
          <cell r="B1020" t="str">
            <v>G11-BTC(J)-15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2</v>
          </cell>
          <cell r="I1020">
            <v>31.94</v>
          </cell>
          <cell r="J1020" t="str">
            <v/>
          </cell>
        </row>
        <row r="1021">
          <cell r="B1021" t="str">
            <v>G11-CPCB (SA535792-73)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49</v>
          </cell>
          <cell r="I1021">
            <v>5258.68</v>
          </cell>
          <cell r="J1021" t="str">
            <v/>
          </cell>
        </row>
        <row r="1022">
          <cell r="B1022" t="str">
            <v>G11-CPCB(E) 4-22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2</v>
          </cell>
          <cell r="I1022">
            <v>0</v>
          </cell>
          <cell r="J1022" t="str">
            <v/>
          </cell>
        </row>
        <row r="1023">
          <cell r="B1023" t="str">
            <v>G11-CPCB(E) 4-3.7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1</v>
          </cell>
          <cell r="I1023">
            <v>0</v>
          </cell>
          <cell r="J1023" t="str">
            <v/>
          </cell>
        </row>
        <row r="1024">
          <cell r="B1024" t="str">
            <v>G11-CPCB(E) 4-5.5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15</v>
          </cell>
          <cell r="I1024">
            <v>54.250499999999995</v>
          </cell>
          <cell r="J1024" t="str">
            <v/>
          </cell>
        </row>
        <row r="1025">
          <cell r="B1025" t="str">
            <v>G11-CPCB-2-22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1</v>
          </cell>
          <cell r="I1025">
            <v>0</v>
          </cell>
          <cell r="J1025" t="str">
            <v/>
          </cell>
        </row>
        <row r="1026">
          <cell r="B1026" t="str">
            <v>G11-CPCB-2-22(LE)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3</v>
          </cell>
          <cell r="I1026">
            <v>0</v>
          </cell>
          <cell r="J1026" t="str">
            <v/>
          </cell>
        </row>
        <row r="1027">
          <cell r="B1027" t="str">
            <v>G11-CPCB-UDP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20</v>
          </cell>
          <cell r="I1027">
            <v>2146.4</v>
          </cell>
          <cell r="J1027" t="str">
            <v/>
          </cell>
        </row>
        <row r="1028">
          <cell r="B1028" t="str">
            <v>G11-CU4-3.7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4</v>
          </cell>
          <cell r="I1028">
            <v>71.567999999999998</v>
          </cell>
          <cell r="J1028" t="str">
            <v/>
          </cell>
        </row>
        <row r="1029">
          <cell r="B1029" t="str">
            <v>G11-CU4-5.5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17</v>
          </cell>
          <cell r="I1029">
            <v>252.95150000000001</v>
          </cell>
          <cell r="J1029" t="str">
            <v/>
          </cell>
        </row>
        <row r="1030">
          <cell r="B1030" t="str">
            <v>G11-CU4-7.5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10</v>
          </cell>
          <cell r="I1030">
            <v>181.911</v>
          </cell>
          <cell r="J1030" t="str">
            <v/>
          </cell>
        </row>
        <row r="1031">
          <cell r="B1031" t="str">
            <v>G11-FAN3.7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24</v>
          </cell>
          <cell r="I1031">
            <v>153.15360000000001</v>
          </cell>
          <cell r="J1031" t="str">
            <v/>
          </cell>
        </row>
        <row r="1032">
          <cell r="B1032" t="str">
            <v>G11-FAN7.5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120</v>
          </cell>
          <cell r="I1032">
            <v>906.3</v>
          </cell>
          <cell r="J1032" t="str">
            <v/>
          </cell>
        </row>
        <row r="1033">
          <cell r="B1033" t="str">
            <v>G11-PPCB-11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3</v>
          </cell>
          <cell r="I1033">
            <v>254.6481</v>
          </cell>
          <cell r="J1033" t="str">
            <v/>
          </cell>
        </row>
        <row r="1034">
          <cell r="B1034" t="str">
            <v>G11-PPCB-7.5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3</v>
          </cell>
          <cell r="I1034">
            <v>217.53390000000002</v>
          </cell>
          <cell r="J1034" t="str">
            <v/>
          </cell>
        </row>
        <row r="1035">
          <cell r="B1035" t="str">
            <v>G11-PPCB4-1.5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1</v>
          </cell>
          <cell r="I1035">
            <v>0</v>
          </cell>
          <cell r="J1035" t="str">
            <v/>
          </cell>
        </row>
        <row r="1036">
          <cell r="B1036" t="str">
            <v>G11-PPCB4-11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9</v>
          </cell>
          <cell r="I1036">
            <v>681.51869999999997</v>
          </cell>
          <cell r="J1036" t="str">
            <v/>
          </cell>
        </row>
        <row r="1037">
          <cell r="B1037" t="str">
            <v>G11-PPCB4-3.7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3</v>
          </cell>
          <cell r="I1037">
            <v>161.994</v>
          </cell>
          <cell r="J1037" t="str">
            <v/>
          </cell>
        </row>
        <row r="1038">
          <cell r="B1038" t="str">
            <v>G11-PPCB4-5.5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9</v>
          </cell>
          <cell r="I1038">
            <v>558.99270000000001</v>
          </cell>
          <cell r="J1038" t="str">
            <v/>
          </cell>
        </row>
        <row r="1039">
          <cell r="B1039" t="str">
            <v>G11-PPCB4-7.5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20</v>
          </cell>
          <cell r="I1039">
            <v>1476.02</v>
          </cell>
          <cell r="J1039" t="str">
            <v/>
          </cell>
        </row>
        <row r="1040">
          <cell r="B1040" t="str">
            <v>G11-RUB-22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2</v>
          </cell>
          <cell r="I1040">
            <v>1.8504</v>
          </cell>
          <cell r="J1040" t="str">
            <v/>
          </cell>
        </row>
        <row r="1041">
          <cell r="B1041" t="str">
            <v>G11-RUB-3.7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1</v>
          </cell>
          <cell r="I1041">
            <v>0.32079999999999997</v>
          </cell>
          <cell r="J1041" t="str">
            <v/>
          </cell>
        </row>
        <row r="1042">
          <cell r="B1042" t="str">
            <v>G11-RUB-7.5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3</v>
          </cell>
          <cell r="I1042">
            <v>2.4716999999999998</v>
          </cell>
          <cell r="J1042" t="str">
            <v/>
          </cell>
        </row>
        <row r="1043">
          <cell r="B1043" t="str">
            <v>G9-CPCB(E) 4-11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1</v>
          </cell>
          <cell r="I1043">
            <v>105.5</v>
          </cell>
          <cell r="J1043" t="str">
            <v/>
          </cell>
        </row>
        <row r="1044">
          <cell r="B1044" t="str">
            <v>G9-CPCB(E) 4-5.5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1</v>
          </cell>
          <cell r="I1044">
            <v>105.5</v>
          </cell>
          <cell r="J1044" t="str">
            <v/>
          </cell>
        </row>
        <row r="1045">
          <cell r="B1045" t="str">
            <v>G9-CPCB(E) 4-7.5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1</v>
          </cell>
          <cell r="I1045">
            <v>105.5</v>
          </cell>
          <cell r="J1045" t="str">
            <v/>
          </cell>
        </row>
        <row r="1046">
          <cell r="B1046" t="str">
            <v>G9-CU4-3.7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1</v>
          </cell>
          <cell r="I1046">
            <v>5.78</v>
          </cell>
          <cell r="J1046" t="str">
            <v/>
          </cell>
        </row>
        <row r="1047">
          <cell r="B1047" t="str">
            <v>G9-CU4-7.5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2</v>
          </cell>
          <cell r="I1047">
            <v>41.56</v>
          </cell>
          <cell r="J1047" t="str">
            <v/>
          </cell>
        </row>
        <row r="1048">
          <cell r="B1048" t="str">
            <v>G9-FAN22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7</v>
          </cell>
          <cell r="I1048">
            <v>162.05420000000001</v>
          </cell>
          <cell r="J1048" t="str">
            <v/>
          </cell>
        </row>
        <row r="1049">
          <cell r="B1049" t="str">
            <v>G9-PPCB4-18.5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2</v>
          </cell>
          <cell r="I1049">
            <v>259.3</v>
          </cell>
          <cell r="J1049" t="str">
            <v/>
          </cell>
        </row>
        <row r="1050">
          <cell r="B1050" t="str">
            <v>G9-PPCB4-5.5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1</v>
          </cell>
          <cell r="I1050">
            <v>91.47</v>
          </cell>
          <cell r="J1050" t="str">
            <v/>
          </cell>
        </row>
        <row r="1051">
          <cell r="B1051" t="str">
            <v>G9-PPCB4-7.5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12</v>
          </cell>
          <cell r="I1051">
            <v>1040.3399999999999</v>
          </cell>
          <cell r="J1051" t="str">
            <v/>
          </cell>
        </row>
        <row r="1052">
          <cell r="B1052" t="str">
            <v>H03-504369C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6</v>
          </cell>
          <cell r="I1052">
            <v>72.900000000000006</v>
          </cell>
          <cell r="J1052" t="str">
            <v/>
          </cell>
        </row>
        <row r="1053">
          <cell r="B1053" t="str">
            <v>HCGHA2G362N3K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4</v>
          </cell>
          <cell r="I1053">
            <v>264.23559999999998</v>
          </cell>
          <cell r="J1053" t="str">
            <v/>
          </cell>
        </row>
        <row r="1054">
          <cell r="B1054" t="str">
            <v>HCGHA2G452NE3K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6</v>
          </cell>
          <cell r="I1054">
            <v>495.74879999999996</v>
          </cell>
          <cell r="J1054" t="str">
            <v/>
          </cell>
        </row>
        <row r="1055">
          <cell r="B1055" t="str">
            <v>HF3225519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 t="str">
            <v/>
          </cell>
        </row>
        <row r="1056">
          <cell r="B1056" t="str">
            <v>HF334880A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6</v>
          </cell>
          <cell r="I1056">
            <v>0</v>
          </cell>
          <cell r="J1056" t="str">
            <v/>
          </cell>
        </row>
        <row r="1057">
          <cell r="B1057" t="str">
            <v>HF467058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 t="str">
            <v/>
          </cell>
        </row>
        <row r="1058">
          <cell r="B1058" t="str">
            <v>HF476506A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2</v>
          </cell>
          <cell r="I1058">
            <v>135.88499999999999</v>
          </cell>
          <cell r="J1058" t="str">
            <v/>
          </cell>
        </row>
        <row r="1059">
          <cell r="B1059" t="str">
            <v>HF476507A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2</v>
          </cell>
          <cell r="I1059">
            <v>176.86</v>
          </cell>
          <cell r="J1059" t="str">
            <v/>
          </cell>
        </row>
        <row r="1060">
          <cell r="B1060" t="str">
            <v>HF476508A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2</v>
          </cell>
          <cell r="I1060">
            <v>83.168000000000006</v>
          </cell>
          <cell r="J1060" t="str">
            <v/>
          </cell>
        </row>
        <row r="1061">
          <cell r="B1061" t="str">
            <v>HF5B3951B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1</v>
          </cell>
          <cell r="I1061">
            <v>221.38</v>
          </cell>
          <cell r="J1061" t="str">
            <v/>
          </cell>
        </row>
        <row r="1062">
          <cell r="B1062" t="str">
            <v>HF5B4773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3</v>
          </cell>
          <cell r="I1062">
            <v>106.89</v>
          </cell>
          <cell r="J1062" t="str">
            <v/>
          </cell>
        </row>
        <row r="1063">
          <cell r="B1063" t="str">
            <v>HF5C5504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25</v>
          </cell>
          <cell r="I1063">
            <v>270.02499999999998</v>
          </cell>
          <cell r="J1063" t="str">
            <v/>
          </cell>
        </row>
        <row r="1064">
          <cell r="B1064" t="str">
            <v>G11-UPCI22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1</v>
          </cell>
          <cell r="I1064">
            <v>0</v>
          </cell>
          <cell r="J1064" t="str">
            <v/>
          </cell>
        </row>
        <row r="1065">
          <cell r="B1065" t="str">
            <v>G11S-CPCB(LE1)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2</v>
          </cell>
          <cell r="I1065">
            <v>232.8</v>
          </cell>
          <cell r="J1065" t="str">
            <v/>
          </cell>
        </row>
        <row r="1066">
          <cell r="B1066" t="str">
            <v>G9-CPCB 4-5.5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1</v>
          </cell>
          <cell r="I1066">
            <v>121.99</v>
          </cell>
          <cell r="J1066" t="str">
            <v/>
          </cell>
        </row>
        <row r="1067">
          <cell r="B1067" t="str">
            <v>G9-CPCB(E)4-11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1</v>
          </cell>
          <cell r="I1067">
            <v>121.99</v>
          </cell>
          <cell r="J1067" t="str">
            <v/>
          </cell>
        </row>
        <row r="1068">
          <cell r="B1068" t="str">
            <v>G9-CPCB(E)4-7.5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3</v>
          </cell>
          <cell r="I1068">
            <v>342.04110000000003</v>
          </cell>
          <cell r="J1068" t="str">
            <v/>
          </cell>
        </row>
        <row r="1069">
          <cell r="B1069" t="str">
            <v>G9-CU4-15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3</v>
          </cell>
          <cell r="I1069">
            <v>50.34</v>
          </cell>
          <cell r="J1069" t="str">
            <v/>
          </cell>
        </row>
        <row r="1070">
          <cell r="B1070" t="str">
            <v>G9-FAN3.7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6</v>
          </cell>
          <cell r="I1070">
            <v>56.052000000000007</v>
          </cell>
          <cell r="J1070" t="str">
            <v/>
          </cell>
        </row>
        <row r="1071">
          <cell r="B1071" t="str">
            <v>G9-FAN7.5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17</v>
          </cell>
          <cell r="I1071">
            <v>275.315</v>
          </cell>
          <cell r="J1071" t="str">
            <v/>
          </cell>
        </row>
        <row r="1072">
          <cell r="B1072" t="str">
            <v>G9-GPCB(M)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4</v>
          </cell>
          <cell r="I1072">
            <v>13.92</v>
          </cell>
          <cell r="J1072" t="str">
            <v/>
          </cell>
        </row>
        <row r="1073">
          <cell r="B1073" t="str">
            <v>G9-PPCB4-7.5 EX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1</v>
          </cell>
          <cell r="I1073">
            <v>29.105</v>
          </cell>
          <cell r="J1073" t="str">
            <v/>
          </cell>
        </row>
        <row r="1074">
          <cell r="B1074" t="str">
            <v>G9-PPCB4-7.5-N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1</v>
          </cell>
          <cell r="I1074">
            <v>91.212500000000006</v>
          </cell>
          <cell r="J1074" t="str">
            <v/>
          </cell>
        </row>
        <row r="1075">
          <cell r="B1075" t="str">
            <v>GZ 60W 20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2</v>
          </cell>
          <cell r="I1075">
            <v>8.1</v>
          </cell>
          <cell r="J1075" t="str">
            <v/>
          </cell>
        </row>
        <row r="1076">
          <cell r="B1076" t="str">
            <v>HCGHA2G592N3K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16</v>
          </cell>
          <cell r="I1076">
            <v>1768.6608000000001</v>
          </cell>
          <cell r="J1076" t="str">
            <v/>
          </cell>
        </row>
        <row r="1077">
          <cell r="B1077" t="str">
            <v>HCGHA2G742N3K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4</v>
          </cell>
          <cell r="I1077">
            <v>518.45000000000005</v>
          </cell>
          <cell r="J1077" t="str">
            <v/>
          </cell>
        </row>
        <row r="1078">
          <cell r="B1078" t="str">
            <v>HF200537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 t="str">
            <v/>
          </cell>
        </row>
        <row r="1079">
          <cell r="B1079" t="str">
            <v>HF476394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1</v>
          </cell>
          <cell r="I1079">
            <v>91.47</v>
          </cell>
          <cell r="J1079" t="str">
            <v/>
          </cell>
        </row>
        <row r="1080">
          <cell r="B1080" t="str">
            <v>HF476498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3</v>
          </cell>
          <cell r="I1080">
            <v>66.669899999999998</v>
          </cell>
          <cell r="J1080" t="str">
            <v/>
          </cell>
        </row>
        <row r="1081">
          <cell r="B1081" t="str">
            <v>HF476501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1</v>
          </cell>
          <cell r="I1081">
            <v>45.29</v>
          </cell>
          <cell r="J1081" t="str">
            <v/>
          </cell>
        </row>
        <row r="1082">
          <cell r="B1082" t="str">
            <v>HF476517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2</v>
          </cell>
          <cell r="I1082">
            <v>153.72</v>
          </cell>
          <cell r="J1082" t="str">
            <v/>
          </cell>
        </row>
        <row r="1083">
          <cell r="B1083" t="str">
            <v>HF479441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4</v>
          </cell>
          <cell r="I1083">
            <v>182.0352</v>
          </cell>
          <cell r="J1083" t="str">
            <v/>
          </cell>
        </row>
        <row r="1084">
          <cell r="B1084" t="str">
            <v>HF5A6141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2</v>
          </cell>
          <cell r="I1084">
            <v>8.9</v>
          </cell>
          <cell r="J1084" t="str">
            <v/>
          </cell>
        </row>
        <row r="1085">
          <cell r="B1085" t="str">
            <v>HF5C6252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3</v>
          </cell>
          <cell r="I1085">
            <v>13.53</v>
          </cell>
          <cell r="J1085" t="str">
            <v/>
          </cell>
        </row>
        <row r="1086">
          <cell r="B1086" t="str">
            <v>HF5D2964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3</v>
          </cell>
          <cell r="I1086">
            <v>63.15</v>
          </cell>
          <cell r="J1086" t="str">
            <v/>
          </cell>
        </row>
        <row r="1087">
          <cell r="B1087" t="str">
            <v>HF5D2965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1</v>
          </cell>
          <cell r="I1087">
            <v>24.71</v>
          </cell>
          <cell r="J1087" t="str">
            <v/>
          </cell>
        </row>
        <row r="1088">
          <cell r="B1088" t="str">
            <v>HF5D7824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24</v>
          </cell>
          <cell r="I1088">
            <v>18.72</v>
          </cell>
          <cell r="J1088" t="str">
            <v/>
          </cell>
        </row>
        <row r="1089">
          <cell r="B1089" t="str">
            <v>HF5E2524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1</v>
          </cell>
          <cell r="I1089">
            <v>42.91</v>
          </cell>
          <cell r="J1089" t="str">
            <v/>
          </cell>
        </row>
        <row r="1090">
          <cell r="B1090" t="str">
            <v>HF5E2536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1</v>
          </cell>
          <cell r="I1090">
            <v>24.29</v>
          </cell>
          <cell r="J1090" t="str">
            <v/>
          </cell>
        </row>
        <row r="1091">
          <cell r="B1091" t="str">
            <v>HF5F4400B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4</v>
          </cell>
          <cell r="I1091">
            <v>282.22719999999998</v>
          </cell>
          <cell r="J1091" t="str">
            <v/>
          </cell>
        </row>
        <row r="1092">
          <cell r="B1092" t="str">
            <v>HF5F4400C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4</v>
          </cell>
          <cell r="I1092">
            <v>717.75</v>
          </cell>
          <cell r="J1092" t="str">
            <v/>
          </cell>
        </row>
        <row r="1093">
          <cell r="B1093" t="str">
            <v>HF5F4401C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1</v>
          </cell>
          <cell r="I1093">
            <v>139</v>
          </cell>
          <cell r="J1093" t="str">
            <v/>
          </cell>
        </row>
        <row r="1094">
          <cell r="B1094" t="str">
            <v>HHE-3.0L1S-7GH1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1</v>
          </cell>
          <cell r="I1094">
            <v>470</v>
          </cell>
          <cell r="J1094" t="str">
            <v/>
          </cell>
        </row>
        <row r="1095">
          <cell r="B1095" t="str">
            <v>HS4556M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14</v>
          </cell>
          <cell r="I1095">
            <v>308.64959999999996</v>
          </cell>
          <cell r="J1095" t="str">
            <v/>
          </cell>
        </row>
        <row r="1096">
          <cell r="B1096" t="str">
            <v>I-7561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1</v>
          </cell>
          <cell r="I1096">
            <v>89</v>
          </cell>
          <cell r="J1096" t="str">
            <v/>
          </cell>
        </row>
        <row r="1097">
          <cell r="B1097" t="str">
            <v>INVESTIGATION COST REF. NO. RKF16783R607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1</v>
          </cell>
          <cell r="I1097">
            <v>1330</v>
          </cell>
          <cell r="J1097" t="str">
            <v/>
          </cell>
        </row>
        <row r="1098">
          <cell r="B1098" t="str">
            <v>K21F 80G4 IGR MMP 0.75KW1400UPM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1</v>
          </cell>
          <cell r="I1098">
            <v>487.26130000000001</v>
          </cell>
          <cell r="J1098" t="str">
            <v/>
          </cell>
        </row>
        <row r="1099">
          <cell r="B1099" t="str">
            <v>KC6001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14</v>
          </cell>
          <cell r="I1099">
            <v>46.48</v>
          </cell>
          <cell r="J1099" t="str">
            <v/>
          </cell>
        </row>
        <row r="1100">
          <cell r="B1100" t="str">
            <v>LM1S-CPCB4-11-E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5</v>
          </cell>
          <cell r="I1100">
            <v>471.55</v>
          </cell>
          <cell r="J1100" t="str">
            <v/>
          </cell>
        </row>
        <row r="1101">
          <cell r="B1101" t="str">
            <v>LM1S-CPCB4-30-E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2</v>
          </cell>
          <cell r="I1101">
            <v>188.62</v>
          </cell>
          <cell r="J1101" t="str">
            <v/>
          </cell>
        </row>
        <row r="1102">
          <cell r="B1102" t="str">
            <v>LM1S-CPCB4-30-EA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3</v>
          </cell>
          <cell r="I1102">
            <v>282.93</v>
          </cell>
          <cell r="J1102" t="str">
            <v/>
          </cell>
        </row>
        <row r="1103">
          <cell r="B1103" t="str">
            <v>LM1S-PPCB4-11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5</v>
          </cell>
          <cell r="I1103">
            <v>357.35</v>
          </cell>
          <cell r="J1103" t="str">
            <v/>
          </cell>
        </row>
        <row r="1104">
          <cell r="B1104" t="str">
            <v>LM1S-PPCB4-15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4</v>
          </cell>
          <cell r="I1104">
            <v>297.24</v>
          </cell>
          <cell r="J1104" t="str">
            <v/>
          </cell>
        </row>
        <row r="1105">
          <cell r="B1105" t="str">
            <v>LM1S-PPCB4-18.5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4</v>
          </cell>
          <cell r="I1105">
            <v>296.48</v>
          </cell>
          <cell r="J1105" t="str">
            <v/>
          </cell>
        </row>
        <row r="1106">
          <cell r="B1106" t="str">
            <v>LM1S-PWR-MD4-5.5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5</v>
          </cell>
          <cell r="I1106">
            <v>1053.9000000000001</v>
          </cell>
          <cell r="J1106" t="str">
            <v/>
          </cell>
        </row>
        <row r="1107">
          <cell r="B1107" t="str">
            <v>LM1S-PWR-MD4-7.5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6</v>
          </cell>
          <cell r="I1107">
            <v>1264.68</v>
          </cell>
          <cell r="J1107" t="str">
            <v/>
          </cell>
        </row>
        <row r="1108">
          <cell r="B1108" t="str">
            <v>LR4-7.5C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1</v>
          </cell>
          <cell r="I1108">
            <v>305</v>
          </cell>
          <cell r="J1108" t="str">
            <v/>
          </cell>
        </row>
        <row r="1109">
          <cell r="B1109" t="str">
            <v>MANUAL PROFIBUS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1</v>
          </cell>
          <cell r="I1109">
            <v>5.6242000000000001</v>
          </cell>
          <cell r="J1109" t="str">
            <v/>
          </cell>
        </row>
        <row r="1110">
          <cell r="B1110" t="str">
            <v>MEH371C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30</v>
          </cell>
          <cell r="I1110">
            <v>0</v>
          </cell>
          <cell r="J1110" t="str">
            <v/>
          </cell>
        </row>
        <row r="1111">
          <cell r="B1111" t="str">
            <v>MFS20A10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12</v>
          </cell>
          <cell r="I1111">
            <v>14.52</v>
          </cell>
          <cell r="J1111" t="str">
            <v/>
          </cell>
        </row>
        <row r="1112">
          <cell r="B1112" t="str">
            <v>HF5E2537B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3</v>
          </cell>
          <cell r="I1112">
            <v>356.18009999999998</v>
          </cell>
          <cell r="J1112" t="str">
            <v/>
          </cell>
        </row>
        <row r="1113">
          <cell r="B1113" t="str">
            <v>HF5E2539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1</v>
          </cell>
          <cell r="I1113">
            <v>39.68</v>
          </cell>
          <cell r="J1113" t="str">
            <v/>
          </cell>
        </row>
        <row r="1114">
          <cell r="B1114" t="str">
            <v>HF5E2540A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1</v>
          </cell>
          <cell r="I1114">
            <v>51.47</v>
          </cell>
          <cell r="J1114" t="str">
            <v/>
          </cell>
        </row>
        <row r="1115">
          <cell r="B1115" t="str">
            <v>HF5F4401D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1</v>
          </cell>
          <cell r="I1115">
            <v>410.73250000000002</v>
          </cell>
          <cell r="J1115" t="str">
            <v/>
          </cell>
        </row>
        <row r="1116">
          <cell r="B1116" t="str">
            <v>HF5F8657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2</v>
          </cell>
          <cell r="I1116">
            <v>177</v>
          </cell>
          <cell r="J1116" t="str">
            <v/>
          </cell>
        </row>
        <row r="1117">
          <cell r="B1117" t="str">
            <v>HF5F8658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1</v>
          </cell>
          <cell r="I1117">
            <v>336.27</v>
          </cell>
          <cell r="J1117" t="str">
            <v/>
          </cell>
        </row>
        <row r="1118">
          <cell r="B1118" t="str">
            <v>IL-W-10P-SD</v>
          </cell>
          <cell r="C1118">
            <v>0</v>
          </cell>
          <cell r="D1118">
            <v>217</v>
          </cell>
          <cell r="E1118">
            <v>0</v>
          </cell>
          <cell r="F1118">
            <v>0</v>
          </cell>
          <cell r="G1118">
            <v>0</v>
          </cell>
          <cell r="H1118">
            <v>50</v>
          </cell>
          <cell r="I1118">
            <v>53</v>
          </cell>
          <cell r="J1118" t="str">
            <v/>
          </cell>
        </row>
        <row r="1119">
          <cell r="B1119" t="str">
            <v>IL-W-10S-SD</v>
          </cell>
          <cell r="C1119">
            <v>0</v>
          </cell>
          <cell r="D1119">
            <v>217</v>
          </cell>
          <cell r="E1119">
            <v>0</v>
          </cell>
          <cell r="F1119">
            <v>0</v>
          </cell>
          <cell r="G1119">
            <v>0</v>
          </cell>
          <cell r="H1119">
            <v>50</v>
          </cell>
          <cell r="I1119">
            <v>53</v>
          </cell>
          <cell r="J1119" t="str">
            <v/>
          </cell>
        </row>
        <row r="1120">
          <cell r="B1120" t="str">
            <v>INSULATION SHEET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1</v>
          </cell>
          <cell r="I1120">
            <v>0</v>
          </cell>
          <cell r="J1120" t="str">
            <v/>
          </cell>
        </row>
        <row r="1121">
          <cell r="B1121" t="str">
            <v>KFL-7.5G11-4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1</v>
          </cell>
          <cell r="I1121">
            <v>167.76779999999999</v>
          </cell>
          <cell r="J1121" t="str">
            <v/>
          </cell>
        </row>
        <row r="1122">
          <cell r="B1122" t="str">
            <v>LFC4-7.5C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1</v>
          </cell>
          <cell r="I1122">
            <v>134</v>
          </cell>
          <cell r="J1122" t="str">
            <v/>
          </cell>
        </row>
        <row r="1123">
          <cell r="B1123" t="str">
            <v>LM1S-CMV-MD4-11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4</v>
          </cell>
          <cell r="I1123">
            <v>282.36</v>
          </cell>
          <cell r="J1123" t="str">
            <v/>
          </cell>
        </row>
        <row r="1124">
          <cell r="B1124" t="str">
            <v>LM1S-DB-MD4-22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2</v>
          </cell>
          <cell r="I1124">
            <v>86.08</v>
          </cell>
          <cell r="J1124" t="str">
            <v/>
          </cell>
        </row>
        <row r="1125">
          <cell r="B1125" t="str">
            <v>LM1S-DB-MD4-30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2</v>
          </cell>
          <cell r="I1125">
            <v>109.02</v>
          </cell>
          <cell r="J1125" t="str">
            <v/>
          </cell>
        </row>
        <row r="1126">
          <cell r="B1126" t="str">
            <v>LM1S-PCB-AX4-7.5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2</v>
          </cell>
          <cell r="I1126">
            <v>33.72</v>
          </cell>
          <cell r="J1126" t="str">
            <v/>
          </cell>
        </row>
        <row r="1127">
          <cell r="B1127" t="str">
            <v>LM1S-PPCB4-22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4</v>
          </cell>
          <cell r="I1127">
            <v>296.48</v>
          </cell>
          <cell r="J1127" t="str">
            <v/>
          </cell>
        </row>
        <row r="1128">
          <cell r="B1128" t="str">
            <v>LM1S-PPCB4-30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2</v>
          </cell>
          <cell r="I1128">
            <v>250.98</v>
          </cell>
          <cell r="J1128" t="str">
            <v/>
          </cell>
        </row>
        <row r="1129">
          <cell r="B1129" t="str">
            <v>LM1S-PWR-MD4-30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2</v>
          </cell>
          <cell r="I1129">
            <v>500</v>
          </cell>
          <cell r="J1129" t="str">
            <v/>
          </cell>
        </row>
        <row r="1130">
          <cell r="B1130" t="str">
            <v>MA-C1-0.75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1</v>
          </cell>
          <cell r="I1130">
            <v>6.42</v>
          </cell>
          <cell r="J1130" t="str">
            <v/>
          </cell>
        </row>
        <row r="1131">
          <cell r="B1131" t="str">
            <v>MA-C1-3.7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2</v>
          </cell>
          <cell r="I1131">
            <v>13</v>
          </cell>
          <cell r="J1131" t="str">
            <v/>
          </cell>
        </row>
        <row r="1132">
          <cell r="B1132" t="str">
            <v>MAC9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1</v>
          </cell>
          <cell r="I1132">
            <v>7.1581000000000001</v>
          </cell>
          <cell r="J1132" t="str">
            <v/>
          </cell>
        </row>
        <row r="1133">
          <cell r="B1133" t="str">
            <v>MFS30A30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5</v>
          </cell>
          <cell r="I1133">
            <v>5.25</v>
          </cell>
          <cell r="J1133" t="str">
            <v/>
          </cell>
        </row>
        <row r="1134">
          <cell r="B1134" t="str">
            <v>MFS30A30W 5 OHM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12</v>
          </cell>
          <cell r="I1134">
            <v>24.24</v>
          </cell>
          <cell r="J1134" t="str">
            <v/>
          </cell>
        </row>
        <row r="1135">
          <cell r="B1135" t="str">
            <v>MFS40A 40W 1 OHM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5</v>
          </cell>
          <cell r="I1135">
            <v>11.12</v>
          </cell>
          <cell r="J1135" t="str">
            <v/>
          </cell>
        </row>
        <row r="1136">
          <cell r="B1136" t="str">
            <v>MFS40A 40W 5 OHM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11</v>
          </cell>
          <cell r="I1136">
            <v>13.31</v>
          </cell>
          <cell r="J1136" t="str">
            <v/>
          </cell>
        </row>
        <row r="1137">
          <cell r="B1137" t="str">
            <v>MFS40A30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6</v>
          </cell>
          <cell r="I1137">
            <v>6.3</v>
          </cell>
          <cell r="J1137" t="str">
            <v/>
          </cell>
        </row>
        <row r="1138">
          <cell r="B1138" t="str">
            <v>MFS40N 40W 1 OHM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5</v>
          </cell>
          <cell r="I1138">
            <v>5</v>
          </cell>
          <cell r="J1138" t="str">
            <v/>
          </cell>
        </row>
        <row r="1139">
          <cell r="B1139" t="str">
            <v>MP-117(132G9-4EN)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2</v>
          </cell>
          <cell r="I1139">
            <v>19.739999999999998</v>
          </cell>
          <cell r="J1139" t="str">
            <v/>
          </cell>
        </row>
        <row r="1140">
          <cell r="B1140" t="str">
            <v>MRS18-DUL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12</v>
          </cell>
          <cell r="I1140">
            <v>1855.902</v>
          </cell>
          <cell r="J1140" t="str">
            <v/>
          </cell>
        </row>
        <row r="1141">
          <cell r="B1141" t="str">
            <v>MSB024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6</v>
          </cell>
          <cell r="I1141">
            <v>3.7997999999999998</v>
          </cell>
          <cell r="J1141" t="str">
            <v/>
          </cell>
        </row>
        <row r="1142">
          <cell r="B1142" t="str">
            <v>OC1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 t="str">
            <v/>
          </cell>
        </row>
        <row r="1143">
          <cell r="B1143" t="str">
            <v>OC2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2</v>
          </cell>
          <cell r="I1143">
            <v>12.652200000000001</v>
          </cell>
          <cell r="J1143" t="str">
            <v/>
          </cell>
        </row>
        <row r="1144">
          <cell r="B1144" t="str">
            <v>OC3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7</v>
          </cell>
          <cell r="I1144">
            <v>66.859099999999998</v>
          </cell>
          <cell r="J1144" t="str">
            <v/>
          </cell>
        </row>
        <row r="1145">
          <cell r="B1145" t="str">
            <v>OC4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10</v>
          </cell>
          <cell r="I1145">
            <v>282.14699999999999</v>
          </cell>
          <cell r="J1145" t="str">
            <v/>
          </cell>
        </row>
        <row r="1146">
          <cell r="B1146" t="str">
            <v>OFLE-4.5A-4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15</v>
          </cell>
          <cell r="I1146">
            <v>1628.6895</v>
          </cell>
          <cell r="J1146" t="str">
            <v/>
          </cell>
        </row>
        <row r="1147">
          <cell r="B1147" t="str">
            <v>OFLE-60A-4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2</v>
          </cell>
          <cell r="I1147">
            <v>984.84</v>
          </cell>
          <cell r="J1147" t="str">
            <v/>
          </cell>
        </row>
        <row r="1148">
          <cell r="B1148" t="str">
            <v>OFLE-8A-4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3</v>
          </cell>
          <cell r="I1148">
            <v>477.50430000000006</v>
          </cell>
          <cell r="J1148" t="str">
            <v/>
          </cell>
        </row>
        <row r="1149">
          <cell r="B1149" t="str">
            <v>OPC-C11S-RSA-E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399</v>
          </cell>
          <cell r="I1149">
            <v>5736.2633999999998</v>
          </cell>
          <cell r="J1149" t="str">
            <v/>
          </cell>
        </row>
        <row r="1150">
          <cell r="B1150" t="str">
            <v>OPC-C11S-RSB-E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106</v>
          </cell>
          <cell r="I1150">
            <v>1772.1715999999999</v>
          </cell>
          <cell r="J1150" t="str">
            <v/>
          </cell>
        </row>
        <row r="1151">
          <cell r="B1151" t="str">
            <v>OPC-C11S-RSC-E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85</v>
          </cell>
          <cell r="I1151">
            <v>1246.9925000000001</v>
          </cell>
          <cell r="J1151" t="str">
            <v/>
          </cell>
        </row>
        <row r="1152">
          <cell r="B1152" t="str">
            <v>OPC-E1-PDP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63</v>
          </cell>
          <cell r="I1152">
            <v>4162.3721999999998</v>
          </cell>
          <cell r="J1152" t="str">
            <v/>
          </cell>
        </row>
        <row r="1153">
          <cell r="B1153" t="str">
            <v>OPC-E1-PG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37</v>
          </cell>
          <cell r="I1153">
            <v>1160.875</v>
          </cell>
          <cell r="J1153" t="str">
            <v/>
          </cell>
        </row>
        <row r="1154">
          <cell r="B1154" t="str">
            <v>OPC-E1-PG3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71</v>
          </cell>
          <cell r="I1154">
            <v>2445.2045000000003</v>
          </cell>
          <cell r="J1154" t="str">
            <v/>
          </cell>
        </row>
        <row r="1155">
          <cell r="B1155" t="str">
            <v>OPC-E9S-RS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1</v>
          </cell>
          <cell r="I1155">
            <v>27.712</v>
          </cell>
          <cell r="J1155" t="str">
            <v/>
          </cell>
        </row>
        <row r="1156">
          <cell r="B1156" t="str">
            <v>OPC-F1-DEV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53</v>
          </cell>
          <cell r="I1156">
            <v>3949.9999000000003</v>
          </cell>
          <cell r="J1156" t="str">
            <v/>
          </cell>
        </row>
        <row r="1157">
          <cell r="B1157" t="str">
            <v>OPC-F1-LNW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1</v>
          </cell>
          <cell r="I1157">
            <v>97</v>
          </cell>
          <cell r="J1157" t="str">
            <v/>
          </cell>
        </row>
        <row r="1158">
          <cell r="B1158" t="str">
            <v>OPC-G11S-AIO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4</v>
          </cell>
          <cell r="I1158">
            <v>447.68</v>
          </cell>
          <cell r="J1158" t="str">
            <v/>
          </cell>
        </row>
        <row r="1159">
          <cell r="B1159" t="str">
            <v>OPC-G11S-DIO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37</v>
          </cell>
          <cell r="I1159">
            <v>2791.3946999999998</v>
          </cell>
          <cell r="J1159" t="str">
            <v/>
          </cell>
        </row>
        <row r="1160">
          <cell r="B1160" t="str">
            <v>OPC-G11S-PC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7</v>
          </cell>
          <cell r="I1160">
            <v>131.96609999999998</v>
          </cell>
          <cell r="J1160" t="str">
            <v/>
          </cell>
        </row>
        <row r="1161">
          <cell r="B1161" t="str">
            <v>MHS10A 10W 20OHM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1</v>
          </cell>
          <cell r="I1161">
            <v>1.21</v>
          </cell>
          <cell r="J1161" t="str">
            <v/>
          </cell>
        </row>
        <row r="1162">
          <cell r="B1162" t="str">
            <v>MMF-09B24DH-RCB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14</v>
          </cell>
          <cell r="I1162">
            <v>92.840999999999994</v>
          </cell>
          <cell r="J1162" t="str">
            <v/>
          </cell>
        </row>
        <row r="1163">
          <cell r="B1163" t="str">
            <v>MMF-09D24TS-RM9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25</v>
          </cell>
          <cell r="I1163">
            <v>228</v>
          </cell>
          <cell r="J1163" t="str">
            <v/>
          </cell>
        </row>
        <row r="1164">
          <cell r="B1164" t="str">
            <v>NC10GAT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2</v>
          </cell>
          <cell r="I1164">
            <v>29.4</v>
          </cell>
          <cell r="J1164" t="str">
            <v/>
          </cell>
        </row>
        <row r="1165">
          <cell r="B1165" t="str">
            <v>NC10GCTS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3</v>
          </cell>
          <cell r="I1165">
            <v>60.36</v>
          </cell>
          <cell r="J1165" t="str">
            <v/>
          </cell>
        </row>
        <row r="1166">
          <cell r="B1166" t="str">
            <v>NEMA 4 KIT (WITH GASKET)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1</v>
          </cell>
          <cell r="I1166">
            <v>0</v>
          </cell>
          <cell r="J1166" t="str">
            <v/>
          </cell>
        </row>
        <row r="1167">
          <cell r="B1167" t="str">
            <v>OFL-3.7-2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2</v>
          </cell>
          <cell r="I1167">
            <v>498.16</v>
          </cell>
          <cell r="J1167" t="str">
            <v/>
          </cell>
        </row>
        <row r="1168">
          <cell r="B1168" t="str">
            <v>OFL-3.7-4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1</v>
          </cell>
          <cell r="I1168">
            <v>282.64</v>
          </cell>
          <cell r="J1168" t="str">
            <v/>
          </cell>
        </row>
        <row r="1169">
          <cell r="B1169" t="str">
            <v>OFLE-13A-4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13</v>
          </cell>
          <cell r="I1169">
            <v>2062.8205000000003</v>
          </cell>
          <cell r="J1169" t="str">
            <v/>
          </cell>
        </row>
        <row r="1170">
          <cell r="B1170" t="str">
            <v>OHD3-110B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1</v>
          </cell>
          <cell r="I1170">
            <v>3.59</v>
          </cell>
          <cell r="J1170" t="str">
            <v/>
          </cell>
        </row>
        <row r="1171">
          <cell r="B1171" t="str">
            <v>OPC-C1-RB</v>
          </cell>
          <cell r="C1171">
            <v>0</v>
          </cell>
          <cell r="D1171">
            <v>81</v>
          </cell>
          <cell r="E1171">
            <v>0</v>
          </cell>
          <cell r="F1171">
            <v>0</v>
          </cell>
          <cell r="G1171">
            <v>0</v>
          </cell>
          <cell r="H1171">
            <v>56</v>
          </cell>
          <cell r="I1171">
            <v>722.39440000000002</v>
          </cell>
          <cell r="J1171" t="str">
            <v/>
          </cell>
        </row>
        <row r="1172">
          <cell r="B1172" t="str">
            <v>OPC-C1-RS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255</v>
          </cell>
          <cell r="I1172">
            <v>2402.1</v>
          </cell>
          <cell r="J1172" t="str">
            <v/>
          </cell>
        </row>
        <row r="1173">
          <cell r="B1173" t="str">
            <v>OPC-E1-CCL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7</v>
          </cell>
          <cell r="I1173">
            <v>682.5</v>
          </cell>
          <cell r="J1173" t="str">
            <v/>
          </cell>
        </row>
        <row r="1174">
          <cell r="B1174" t="str">
            <v>OPC-E1-DEV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88</v>
          </cell>
          <cell r="I1174">
            <v>4041.2240000000002</v>
          </cell>
          <cell r="J1174" t="str">
            <v/>
          </cell>
        </row>
        <row r="1175">
          <cell r="B1175" t="str">
            <v>OPC-E1-DIO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11</v>
          </cell>
          <cell r="I1175">
            <v>484</v>
          </cell>
          <cell r="J1175" t="str">
            <v/>
          </cell>
        </row>
        <row r="1176">
          <cell r="B1176" t="str">
            <v>OPC-E1-RS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211</v>
          </cell>
          <cell r="I1176">
            <v>4409.9210999999996</v>
          </cell>
          <cell r="J1176" t="str">
            <v/>
          </cell>
        </row>
        <row r="1177">
          <cell r="B1177" t="str">
            <v>OPC-E1-SY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54</v>
          </cell>
          <cell r="I1177">
            <v>2849.7258000000002</v>
          </cell>
          <cell r="J1177" t="str">
            <v/>
          </cell>
        </row>
        <row r="1178">
          <cell r="B1178" t="str">
            <v>OPC-E9S-DIO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1</v>
          </cell>
          <cell r="I1178">
            <v>78.227699999999999</v>
          </cell>
          <cell r="J1178" t="str">
            <v/>
          </cell>
        </row>
        <row r="1179">
          <cell r="B1179" t="str">
            <v>OPC-F1-PDP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95</v>
          </cell>
          <cell r="I1179">
            <v>8618.7989999999991</v>
          </cell>
          <cell r="J1179" t="str">
            <v/>
          </cell>
        </row>
        <row r="1180">
          <cell r="B1180" t="str">
            <v>OPC-F1-RS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24</v>
          </cell>
          <cell r="I1180">
            <v>503.99520000000001</v>
          </cell>
          <cell r="J1180" t="str">
            <v/>
          </cell>
        </row>
        <row r="1181">
          <cell r="B1181" t="str">
            <v>OPC-F1-RY</v>
          </cell>
          <cell r="C1181">
            <v>0</v>
          </cell>
          <cell r="D1181">
            <v>20</v>
          </cell>
          <cell r="E1181">
            <v>0</v>
          </cell>
          <cell r="F1181">
            <v>0</v>
          </cell>
          <cell r="G1181">
            <v>0</v>
          </cell>
          <cell r="H1181">
            <v>24</v>
          </cell>
          <cell r="I1181">
            <v>693.21839999999997</v>
          </cell>
          <cell r="J1181" t="str">
            <v/>
          </cell>
        </row>
        <row r="1182">
          <cell r="B1182" t="str">
            <v>OPC-G11S-PG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333</v>
          </cell>
          <cell r="I1182">
            <v>19322.558099999998</v>
          </cell>
          <cell r="J1182" t="str">
            <v/>
          </cell>
        </row>
        <row r="1183">
          <cell r="B1183" t="str">
            <v>OPC-G11S-PG2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177</v>
          </cell>
          <cell r="I1183">
            <v>11427.12</v>
          </cell>
          <cell r="J1183" t="str">
            <v/>
          </cell>
        </row>
        <row r="1184">
          <cell r="B1184" t="str">
            <v>OPC-G11S-PGA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5</v>
          </cell>
          <cell r="I1184">
            <v>314.47250000000003</v>
          </cell>
          <cell r="J1184" t="str">
            <v/>
          </cell>
        </row>
        <row r="1185">
          <cell r="B1185" t="str">
            <v>OPC-G11S-RY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142</v>
          </cell>
          <cell r="I1185">
            <v>12052.179</v>
          </cell>
          <cell r="J1185" t="str">
            <v/>
          </cell>
        </row>
        <row r="1186">
          <cell r="B1186" t="str">
            <v>OPC-G11S-SPG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1</v>
          </cell>
          <cell r="I1186">
            <v>52.5</v>
          </cell>
          <cell r="J1186" t="str">
            <v/>
          </cell>
        </row>
        <row r="1187">
          <cell r="B1187" t="str">
            <v>OPC-G11S-SY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14</v>
          </cell>
          <cell r="I1187">
            <v>1811.3256000000001</v>
          </cell>
          <cell r="J1187" t="str">
            <v/>
          </cell>
        </row>
        <row r="1188">
          <cell r="B1188" t="str">
            <v>OPC-G9S-PID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12</v>
          </cell>
          <cell r="I1188">
            <v>1236.3036</v>
          </cell>
          <cell r="J1188" t="str">
            <v/>
          </cell>
        </row>
        <row r="1189">
          <cell r="B1189" t="str">
            <v>OPC-G9S-RS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1</v>
          </cell>
          <cell r="I1189">
            <v>36.654400000000003</v>
          </cell>
          <cell r="J1189" t="str">
            <v/>
          </cell>
        </row>
        <row r="1190">
          <cell r="B1190" t="str">
            <v>OPC-G9S-RSH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1</v>
          </cell>
          <cell r="I1190">
            <v>135.29570000000001</v>
          </cell>
          <cell r="J1190" t="str">
            <v/>
          </cell>
        </row>
        <row r="1191">
          <cell r="B1191" t="str">
            <v>OPC-LM1-ID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80</v>
          </cell>
          <cell r="I1191">
            <v>2352</v>
          </cell>
          <cell r="J1191" t="str">
            <v/>
          </cell>
        </row>
        <row r="1192">
          <cell r="B1192" t="str">
            <v>OPC-LM1-IL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755</v>
          </cell>
          <cell r="I1192">
            <v>26912.73</v>
          </cell>
          <cell r="J1192" t="str">
            <v/>
          </cell>
        </row>
        <row r="1193">
          <cell r="B1193" t="str">
            <v>OPC-LM1-PP</v>
          </cell>
          <cell r="C1193">
            <v>0</v>
          </cell>
          <cell r="D1193">
            <v>4</v>
          </cell>
          <cell r="E1193">
            <v>0</v>
          </cell>
          <cell r="F1193">
            <v>0</v>
          </cell>
          <cell r="G1193">
            <v>0</v>
          </cell>
          <cell r="H1193">
            <v>1</v>
          </cell>
          <cell r="I1193">
            <v>61.798499999999997</v>
          </cell>
          <cell r="J1193" t="str">
            <v/>
          </cell>
        </row>
        <row r="1194">
          <cell r="B1194" t="str">
            <v>OPC-LM1S-PS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3</v>
          </cell>
          <cell r="I1194">
            <v>165.27</v>
          </cell>
          <cell r="J1194" t="str">
            <v/>
          </cell>
        </row>
        <row r="1195">
          <cell r="B1195" t="str">
            <v>OPC-VG7-DIO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8</v>
          </cell>
          <cell r="I1195">
            <v>722.81600000000003</v>
          </cell>
          <cell r="J1195" t="str">
            <v/>
          </cell>
        </row>
        <row r="1196">
          <cell r="B1196" t="str">
            <v>OPC-VG7-FV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2</v>
          </cell>
          <cell r="I1196">
            <v>499.22</v>
          </cell>
          <cell r="J1196" t="str">
            <v/>
          </cell>
        </row>
        <row r="1197">
          <cell r="B1197" t="str">
            <v>OPC-VG7-SPG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6</v>
          </cell>
          <cell r="I1197">
            <v>1239.7998</v>
          </cell>
          <cell r="J1197" t="str">
            <v/>
          </cell>
        </row>
        <row r="1198">
          <cell r="B1198" t="str">
            <v>OPC-VG7-UPAC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1</v>
          </cell>
          <cell r="I1198">
            <v>336.06290000000001</v>
          </cell>
          <cell r="J1198" t="str">
            <v/>
          </cell>
        </row>
        <row r="1199">
          <cell r="B1199" t="str">
            <v>OPC2-M3-IF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2</v>
          </cell>
          <cell r="I1199">
            <v>143.96</v>
          </cell>
          <cell r="J1199" t="str">
            <v/>
          </cell>
        </row>
        <row r="1200">
          <cell r="B1200" t="str">
            <v>OPCIII-ES-RS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4</v>
          </cell>
          <cell r="I1200">
            <v>68.799599999999998</v>
          </cell>
          <cell r="J1200" t="str">
            <v/>
          </cell>
        </row>
        <row r="1201">
          <cell r="B1201" t="str">
            <v>PB-F1-15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4</v>
          </cell>
          <cell r="I1201">
            <v>40</v>
          </cell>
          <cell r="J1201" t="str">
            <v/>
          </cell>
        </row>
        <row r="1202">
          <cell r="B1202" t="str">
            <v>PCB FOR FRN3.7G11S-2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1</v>
          </cell>
          <cell r="I1202">
            <v>0</v>
          </cell>
          <cell r="J1202" t="str">
            <v/>
          </cell>
        </row>
        <row r="1203">
          <cell r="B1203" t="str">
            <v>PS11047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2</v>
          </cell>
          <cell r="I1203">
            <v>193.1</v>
          </cell>
          <cell r="J1203" t="str">
            <v/>
          </cell>
        </row>
        <row r="1204">
          <cell r="B1204" t="str">
            <v>PS12046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1</v>
          </cell>
          <cell r="I1204">
            <v>34.9</v>
          </cell>
          <cell r="J1204" t="str">
            <v/>
          </cell>
        </row>
        <row r="1205">
          <cell r="B1205" t="str">
            <v>PS12047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7</v>
          </cell>
          <cell r="I1205">
            <v>557.10620000000006</v>
          </cell>
          <cell r="J1205" t="str">
            <v/>
          </cell>
        </row>
        <row r="1206">
          <cell r="B1206" t="str">
            <v>PVC75-8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1</v>
          </cell>
          <cell r="I1206">
            <v>24.41</v>
          </cell>
          <cell r="J1206" t="str">
            <v/>
          </cell>
        </row>
        <row r="1207">
          <cell r="B1207" t="str">
            <v>PVC76-16-A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4</v>
          </cell>
          <cell r="I1207">
            <v>207.84</v>
          </cell>
          <cell r="J1207" t="str">
            <v/>
          </cell>
        </row>
        <row r="1208">
          <cell r="B1208" t="str">
            <v>R12.5A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36</v>
          </cell>
          <cell r="I1208">
            <v>543.92039999999997</v>
          </cell>
          <cell r="J1208" t="str">
            <v/>
          </cell>
        </row>
        <row r="1209">
          <cell r="B1209" t="str">
            <v>OPC-G9S-DIO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1</v>
          </cell>
          <cell r="I1209">
            <v>98.116900000000001</v>
          </cell>
          <cell r="J1209" t="str">
            <v/>
          </cell>
        </row>
        <row r="1210">
          <cell r="B1210" t="str">
            <v>OPC-G9S-MBP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1</v>
          </cell>
          <cell r="I1210">
            <v>230.0814</v>
          </cell>
          <cell r="J1210" t="str">
            <v/>
          </cell>
        </row>
        <row r="1211">
          <cell r="B1211" t="str">
            <v>OPC-G9S-PG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16</v>
          </cell>
          <cell r="I1211">
            <v>2364.3584000000001</v>
          </cell>
          <cell r="J1211" t="str">
            <v/>
          </cell>
        </row>
        <row r="1212">
          <cell r="B1212" t="str">
            <v>OPC-G9S-SY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1</v>
          </cell>
          <cell r="I1212">
            <v>154.8409</v>
          </cell>
          <cell r="J1212" t="str">
            <v/>
          </cell>
        </row>
        <row r="1213">
          <cell r="B1213" t="str">
            <v>OPC-G9S-SYRS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1</v>
          </cell>
          <cell r="I1213">
            <v>163.61340000000001</v>
          </cell>
          <cell r="J1213" t="str">
            <v/>
          </cell>
        </row>
        <row r="1214">
          <cell r="B1214" t="str">
            <v>OPC-IB-MAN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2</v>
          </cell>
          <cell r="I1214">
            <v>10.2258</v>
          </cell>
          <cell r="J1214" t="str">
            <v/>
          </cell>
        </row>
        <row r="1215">
          <cell r="B1215" t="str">
            <v>OPC-LM1-PR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171</v>
          </cell>
          <cell r="I1215">
            <v>11087.434800000001</v>
          </cell>
          <cell r="J1215" t="str">
            <v/>
          </cell>
        </row>
        <row r="1216">
          <cell r="B1216" t="str">
            <v>OPC-LM1-PS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102</v>
          </cell>
          <cell r="I1216">
            <v>5741.2638000000006</v>
          </cell>
          <cell r="J1216" t="str">
            <v/>
          </cell>
        </row>
        <row r="1217">
          <cell r="B1217" t="str">
            <v>OPC-LM1-PS1</v>
          </cell>
          <cell r="C1217">
            <v>0</v>
          </cell>
          <cell r="D1217">
            <v>600</v>
          </cell>
          <cell r="E1217">
            <v>0</v>
          </cell>
          <cell r="F1217">
            <v>0</v>
          </cell>
          <cell r="G1217">
            <v>0</v>
          </cell>
          <cell r="H1217">
            <v>740</v>
          </cell>
          <cell r="I1217">
            <v>48792.639999999999</v>
          </cell>
          <cell r="J1217" t="str">
            <v/>
          </cell>
        </row>
        <row r="1218">
          <cell r="B1218" t="str">
            <v>OPC-VG7-PDP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4</v>
          </cell>
          <cell r="I1218">
            <v>825.14279999999997</v>
          </cell>
          <cell r="J1218" t="str">
            <v/>
          </cell>
        </row>
        <row r="1219">
          <cell r="B1219" t="str">
            <v>OPC-VG7-PG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3</v>
          </cell>
          <cell r="I1219">
            <v>284.64239999999995</v>
          </cell>
          <cell r="J1219" t="str">
            <v/>
          </cell>
        </row>
        <row r="1220">
          <cell r="B1220" t="str">
            <v>OPC-VG7-PMPG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3</v>
          </cell>
          <cell r="I1220">
            <v>233.76</v>
          </cell>
          <cell r="J1220" t="str">
            <v/>
          </cell>
        </row>
        <row r="1221">
          <cell r="B1221" t="str">
            <v>OPC2-M3-PE2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1</v>
          </cell>
          <cell r="I1221">
            <v>178.14</v>
          </cell>
          <cell r="J1221" t="str">
            <v/>
          </cell>
        </row>
        <row r="1222">
          <cell r="B1222" t="str">
            <v>OPC2-MS5-PE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2</v>
          </cell>
          <cell r="I1222">
            <v>385.26</v>
          </cell>
          <cell r="J1222" t="str">
            <v/>
          </cell>
        </row>
        <row r="1223">
          <cell r="B1223" t="str">
            <v>OPC2-MS5-SY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1</v>
          </cell>
          <cell r="I1223">
            <v>231.73</v>
          </cell>
          <cell r="J1223" t="str">
            <v/>
          </cell>
        </row>
        <row r="1224">
          <cell r="B1224" t="str">
            <v>PD10016A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108</v>
          </cell>
          <cell r="I1224">
            <v>1532.088</v>
          </cell>
          <cell r="J1224" t="str">
            <v/>
          </cell>
        </row>
        <row r="1225">
          <cell r="B1225" t="str">
            <v>PD6016A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51</v>
          </cell>
          <cell r="I1225">
            <v>1011.8603999999999</v>
          </cell>
          <cell r="J1225" t="str">
            <v/>
          </cell>
        </row>
        <row r="1226">
          <cell r="B1226" t="str">
            <v>PDP-SIM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1</v>
          </cell>
          <cell r="I1226">
            <v>200</v>
          </cell>
          <cell r="J1226" t="str">
            <v/>
          </cell>
        </row>
        <row r="1227">
          <cell r="B1227" t="str">
            <v>PVC300A-16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7</v>
          </cell>
          <cell r="I1227">
            <v>439.7253</v>
          </cell>
          <cell r="J1227" t="str">
            <v/>
          </cell>
        </row>
        <row r="1228">
          <cell r="B1228" t="str">
            <v>PVC75-16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6</v>
          </cell>
          <cell r="I1228">
            <v>314.07479999999998</v>
          </cell>
          <cell r="J1228" t="str">
            <v/>
          </cell>
        </row>
        <row r="1229">
          <cell r="B1229" t="str">
            <v>PVC75-16 75A 1600V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2</v>
          </cell>
          <cell r="I1229">
            <v>105.3</v>
          </cell>
          <cell r="J1229" t="str">
            <v/>
          </cell>
        </row>
        <row r="1230">
          <cell r="B1230" t="str">
            <v>R200P-69-40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1</v>
          </cell>
          <cell r="I1230">
            <v>216.19</v>
          </cell>
          <cell r="J1230" t="str">
            <v/>
          </cell>
        </row>
        <row r="1231">
          <cell r="B1231" t="str">
            <v>R5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3</v>
          </cell>
          <cell r="I1231">
            <v>0.72</v>
          </cell>
          <cell r="J1231" t="str">
            <v/>
          </cell>
        </row>
        <row r="1232">
          <cell r="B1232" t="str">
            <v>RF7.5G11X2-4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11</v>
          </cell>
          <cell r="I1232">
            <v>758.59410000000003</v>
          </cell>
          <cell r="J1232" t="str">
            <v/>
          </cell>
        </row>
        <row r="1233">
          <cell r="B1233" t="str">
            <v>RF7.5X2-4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39</v>
          </cell>
          <cell r="I1233">
            <v>2689.5608999999999</v>
          </cell>
          <cell r="J1233" t="str">
            <v/>
          </cell>
        </row>
        <row r="1234">
          <cell r="B1234" t="str">
            <v>RFV3-2-XY1-2003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1</v>
          </cell>
          <cell r="I1234">
            <v>12.15</v>
          </cell>
          <cell r="J1234" t="str">
            <v/>
          </cell>
        </row>
        <row r="1235">
          <cell r="B1235" t="str">
            <v>RFV3-3-XY1-2003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1</v>
          </cell>
          <cell r="I1235">
            <v>12.15</v>
          </cell>
          <cell r="J1235" t="str">
            <v/>
          </cell>
        </row>
        <row r="1236">
          <cell r="B1236" t="str">
            <v>RHC7.5-4C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1</v>
          </cell>
          <cell r="I1236">
            <v>908</v>
          </cell>
          <cell r="J1236" t="str">
            <v/>
          </cell>
        </row>
        <row r="1237">
          <cell r="B1237" t="str">
            <v>RMA-C1-0.75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 t="str">
            <v/>
          </cell>
        </row>
        <row r="1238">
          <cell r="B1238" t="str">
            <v>RMA-C1-2.2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1</v>
          </cell>
          <cell r="I1238">
            <v>12.52</v>
          </cell>
          <cell r="J1238" t="str">
            <v/>
          </cell>
        </row>
        <row r="1239">
          <cell r="B1239" t="str">
            <v>RS3280-IDF MK2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6</v>
          </cell>
          <cell r="I1239">
            <v>2354.4996000000001</v>
          </cell>
          <cell r="J1239" t="str">
            <v/>
          </cell>
        </row>
        <row r="1240">
          <cell r="B1240" t="str">
            <v>SA411053-02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4</v>
          </cell>
          <cell r="I1240">
            <v>8.14</v>
          </cell>
          <cell r="J1240" t="str">
            <v/>
          </cell>
        </row>
        <row r="1241">
          <cell r="B1241" t="str">
            <v>SA411054-02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6</v>
          </cell>
          <cell r="I1241">
            <v>31.406999999999996</v>
          </cell>
          <cell r="J1241" t="str">
            <v/>
          </cell>
        </row>
        <row r="1242">
          <cell r="B1242" t="str">
            <v>SA51352600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1</v>
          </cell>
          <cell r="I1242">
            <v>13.666700000000001</v>
          </cell>
          <cell r="J1242" t="str">
            <v/>
          </cell>
        </row>
        <row r="1243">
          <cell r="B1243" t="str">
            <v>SA517143-04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2</v>
          </cell>
          <cell r="I1243">
            <v>45.1</v>
          </cell>
          <cell r="J1243" t="str">
            <v/>
          </cell>
        </row>
        <row r="1244">
          <cell r="B1244" t="str">
            <v>SA51714700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1</v>
          </cell>
          <cell r="I1244">
            <v>1.4826999999999999</v>
          </cell>
          <cell r="J1244" t="str">
            <v/>
          </cell>
        </row>
        <row r="1245">
          <cell r="B1245" t="str">
            <v>SA527974-32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10</v>
          </cell>
          <cell r="I1245">
            <v>1278.23</v>
          </cell>
          <cell r="J1245" t="str">
            <v/>
          </cell>
        </row>
        <row r="1246">
          <cell r="B1246" t="str">
            <v>SA527976-22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3</v>
          </cell>
          <cell r="I1246">
            <v>531.02790000000005</v>
          </cell>
          <cell r="J1246" t="str">
            <v/>
          </cell>
        </row>
        <row r="1247">
          <cell r="B1247" t="str">
            <v>SA527976-32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1</v>
          </cell>
          <cell r="I1247">
            <v>177.0093</v>
          </cell>
          <cell r="J1247" t="str">
            <v/>
          </cell>
        </row>
        <row r="1248">
          <cell r="B1248" t="str">
            <v>SA530379-05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18</v>
          </cell>
          <cell r="I1248">
            <v>0</v>
          </cell>
          <cell r="J1248" t="str">
            <v/>
          </cell>
        </row>
        <row r="1249">
          <cell r="B1249" t="str">
            <v>SA530379-08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1</v>
          </cell>
          <cell r="I1249">
            <v>0</v>
          </cell>
          <cell r="J1249" t="str">
            <v/>
          </cell>
        </row>
        <row r="1250">
          <cell r="B1250" t="str">
            <v>SA53114419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13</v>
          </cell>
          <cell r="I1250">
            <v>1507.48</v>
          </cell>
          <cell r="J1250" t="str">
            <v/>
          </cell>
        </row>
        <row r="1251">
          <cell r="B1251" t="str">
            <v>SAI 2000 VA SENOIDAL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1</v>
          </cell>
          <cell r="I1251">
            <v>268</v>
          </cell>
          <cell r="J1251" t="str">
            <v/>
          </cell>
        </row>
        <row r="1252">
          <cell r="B1252" t="str">
            <v>SC-7N/UL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2</v>
          </cell>
          <cell r="I1252">
            <v>415.67</v>
          </cell>
          <cell r="J1252" t="str">
            <v/>
          </cell>
        </row>
        <row r="1253">
          <cell r="B1253" t="str">
            <v>SC-8N/UL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2</v>
          </cell>
          <cell r="I1253">
            <v>449.54</v>
          </cell>
          <cell r="J1253" t="str">
            <v/>
          </cell>
        </row>
        <row r="1254">
          <cell r="B1254" t="str">
            <v>SCK78P122D205K-06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42</v>
          </cell>
          <cell r="I1254">
            <v>1251.8981999999999</v>
          </cell>
          <cell r="J1254" t="str">
            <v/>
          </cell>
        </row>
        <row r="1255">
          <cell r="B1255" t="str">
            <v>SI47-0384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30</v>
          </cell>
          <cell r="I1255">
            <v>41.414999999999999</v>
          </cell>
          <cell r="J1255" t="str">
            <v/>
          </cell>
        </row>
        <row r="1256">
          <cell r="B1256" t="str">
            <v>SI47-0386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30</v>
          </cell>
          <cell r="I1256">
            <v>41.414999999999999</v>
          </cell>
          <cell r="J1256" t="str">
            <v/>
          </cell>
        </row>
        <row r="1257">
          <cell r="B1257" t="str">
            <v>RGE*ENGLISH MANUAL FOR E11S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1</v>
          </cell>
          <cell r="I1257">
            <v>0.5</v>
          </cell>
          <cell r="J1257" t="str">
            <v/>
          </cell>
        </row>
        <row r="1258">
          <cell r="B1258" t="str">
            <v>RHC110-4C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1</v>
          </cell>
          <cell r="I1258">
            <v>2733</v>
          </cell>
          <cell r="J1258" t="str">
            <v/>
          </cell>
        </row>
        <row r="1259">
          <cell r="B1259" t="str">
            <v>RHC55-4C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1</v>
          </cell>
          <cell r="I1259">
            <v>1748</v>
          </cell>
          <cell r="J1259" t="str">
            <v/>
          </cell>
        </row>
        <row r="1260">
          <cell r="B1260" t="str">
            <v>RMA-C1-3.7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3</v>
          </cell>
          <cell r="I1260">
            <v>45.962400000000002</v>
          </cell>
          <cell r="J1260" t="str">
            <v/>
          </cell>
        </row>
        <row r="1261">
          <cell r="B1261" t="str">
            <v>RS3100-IDF MK2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1</v>
          </cell>
          <cell r="I1261">
            <v>128.84559999999999</v>
          </cell>
          <cell r="J1261" t="str">
            <v/>
          </cell>
        </row>
        <row r="1262">
          <cell r="B1262" t="str">
            <v>RS3120-IDF MK2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4</v>
          </cell>
          <cell r="I1262">
            <v>486.75</v>
          </cell>
          <cell r="J1262" t="str">
            <v/>
          </cell>
        </row>
        <row r="1263">
          <cell r="B1263" t="str">
            <v>SA41119002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2</v>
          </cell>
          <cell r="I1263">
            <v>0</v>
          </cell>
          <cell r="J1263" t="str">
            <v/>
          </cell>
        </row>
        <row r="1264">
          <cell r="B1264" t="str">
            <v>SA413457-01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8</v>
          </cell>
          <cell r="I1264">
            <v>6.4</v>
          </cell>
          <cell r="J1264" t="str">
            <v/>
          </cell>
        </row>
        <row r="1265">
          <cell r="B1265" t="str">
            <v>SA414567-02 (ROHS)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3</v>
          </cell>
          <cell r="I1265">
            <v>13.53</v>
          </cell>
          <cell r="J1265" t="str">
            <v/>
          </cell>
        </row>
        <row r="1266">
          <cell r="B1266" t="str">
            <v>SA52116903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1</v>
          </cell>
          <cell r="I1266">
            <v>88.2</v>
          </cell>
          <cell r="J1266" t="str">
            <v/>
          </cell>
        </row>
        <row r="1267">
          <cell r="B1267" t="str">
            <v>SA527973-62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9</v>
          </cell>
          <cell r="I1267">
            <v>919.86570000000006</v>
          </cell>
          <cell r="J1267" t="str">
            <v/>
          </cell>
        </row>
        <row r="1268">
          <cell r="B1268" t="str">
            <v>SA527973-72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11</v>
          </cell>
          <cell r="I1268">
            <v>1113.0834</v>
          </cell>
          <cell r="J1268" t="str">
            <v/>
          </cell>
        </row>
        <row r="1269">
          <cell r="B1269" t="str">
            <v>SA528815-21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1</v>
          </cell>
          <cell r="I1269">
            <v>0</v>
          </cell>
          <cell r="J1269" t="str">
            <v/>
          </cell>
        </row>
        <row r="1270">
          <cell r="B1270" t="str">
            <v>SA528817-21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1</v>
          </cell>
          <cell r="I1270">
            <v>0</v>
          </cell>
          <cell r="J1270" t="str">
            <v/>
          </cell>
        </row>
        <row r="1271">
          <cell r="B1271" t="str">
            <v>SA529495-17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8</v>
          </cell>
          <cell r="I1271">
            <v>10.4</v>
          </cell>
          <cell r="J1271" t="str">
            <v/>
          </cell>
        </row>
        <row r="1272">
          <cell r="B1272" t="str">
            <v>SA53855501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5</v>
          </cell>
          <cell r="I1272">
            <v>9.3000000000000007</v>
          </cell>
          <cell r="J1272" t="str">
            <v/>
          </cell>
        </row>
        <row r="1273">
          <cell r="B1273" t="str">
            <v>SA53855502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5</v>
          </cell>
          <cell r="I1273">
            <v>10.3</v>
          </cell>
          <cell r="J1273" t="str">
            <v/>
          </cell>
        </row>
        <row r="1274">
          <cell r="B1274" t="str">
            <v>SA53855503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5</v>
          </cell>
          <cell r="I1274">
            <v>10.3</v>
          </cell>
          <cell r="J1274" t="str">
            <v/>
          </cell>
        </row>
        <row r="1275">
          <cell r="B1275" t="str">
            <v>SC-N7 AC200V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2</v>
          </cell>
          <cell r="I1275">
            <v>415.67</v>
          </cell>
          <cell r="J1275" t="str">
            <v/>
          </cell>
        </row>
        <row r="1276">
          <cell r="B1276" t="str">
            <v>SC-N8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5</v>
          </cell>
          <cell r="I1276">
            <v>966.95699999999999</v>
          </cell>
          <cell r="J1276" t="str">
            <v/>
          </cell>
        </row>
        <row r="1277">
          <cell r="B1277" t="str">
            <v>SC-N8/UL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2</v>
          </cell>
          <cell r="I1277">
            <v>487.56</v>
          </cell>
          <cell r="J1277" t="str">
            <v/>
          </cell>
        </row>
        <row r="1278">
          <cell r="B1278" t="str">
            <v>SI47-0387A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30</v>
          </cell>
          <cell r="I1278">
            <v>41.414999999999999</v>
          </cell>
          <cell r="J1278" t="str">
            <v/>
          </cell>
        </row>
        <row r="1279">
          <cell r="B1279" t="str">
            <v>T16A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8</v>
          </cell>
          <cell r="I1279">
            <v>100.4</v>
          </cell>
          <cell r="J1279" t="str">
            <v/>
          </cell>
        </row>
        <row r="1280">
          <cell r="B1280" t="str">
            <v>TG-21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5</v>
          </cell>
          <cell r="I1280">
            <v>1590.6989999999998</v>
          </cell>
          <cell r="J1280" t="str">
            <v/>
          </cell>
        </row>
        <row r="1281">
          <cell r="B1281" t="str">
            <v>THB1-UHS4556M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12</v>
          </cell>
          <cell r="I1281">
            <v>891.16920000000005</v>
          </cell>
          <cell r="J1281" t="str">
            <v/>
          </cell>
        </row>
        <row r="1282">
          <cell r="B1282" t="str">
            <v>TK80W 120 OHM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6</v>
          </cell>
          <cell r="I1282">
            <v>53.1</v>
          </cell>
          <cell r="J1282" t="str">
            <v/>
          </cell>
        </row>
        <row r="1283">
          <cell r="B1283" t="str">
            <v>TP-E1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205</v>
          </cell>
          <cell r="I1283">
            <v>2606.0625</v>
          </cell>
          <cell r="J1283" t="str">
            <v/>
          </cell>
        </row>
        <row r="1284">
          <cell r="B1284" t="str">
            <v>TP-G1-ELS</v>
          </cell>
          <cell r="C1284">
            <v>0</v>
          </cell>
          <cell r="D1284">
            <v>1050</v>
          </cell>
          <cell r="E1284">
            <v>0</v>
          </cell>
          <cell r="F1284">
            <v>0</v>
          </cell>
          <cell r="G1284">
            <v>0</v>
          </cell>
          <cell r="H1284">
            <v>-937</v>
          </cell>
          <cell r="I1284">
            <v>0</v>
          </cell>
          <cell r="J1284" t="str">
            <v/>
          </cell>
        </row>
        <row r="1285">
          <cell r="B1285" t="str">
            <v>TP-G1-J1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140</v>
          </cell>
          <cell r="I1285">
            <v>4200</v>
          </cell>
          <cell r="J1285" t="str">
            <v/>
          </cell>
        </row>
        <row r="1286">
          <cell r="B1286" t="str">
            <v>TP-G1-W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10</v>
          </cell>
          <cell r="I1286">
            <v>646.6</v>
          </cell>
          <cell r="J1286" t="str">
            <v/>
          </cell>
        </row>
        <row r="1287">
          <cell r="B1287" t="str">
            <v>TRM-45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10</v>
          </cell>
          <cell r="I1287">
            <v>209.75</v>
          </cell>
          <cell r="J1287" t="str">
            <v/>
          </cell>
        </row>
        <row r="1288">
          <cell r="B1288" t="str">
            <v>TUBO PASTA SILICONA 50GR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2</v>
          </cell>
          <cell r="I1288">
            <v>42.66</v>
          </cell>
          <cell r="J1288" t="str">
            <v/>
          </cell>
        </row>
        <row r="1289">
          <cell r="B1289" t="str">
            <v>UT276D-TP(B98)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18</v>
          </cell>
          <cell r="I1289">
            <v>659.9502</v>
          </cell>
          <cell r="J1289" t="str">
            <v/>
          </cell>
        </row>
        <row r="1290">
          <cell r="B1290" t="str">
            <v>VKP073A-SE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10</v>
          </cell>
          <cell r="I1290">
            <v>0</v>
          </cell>
          <cell r="J1290" t="str">
            <v/>
          </cell>
        </row>
        <row r="1291">
          <cell r="B1291" t="str">
            <v>WSC-D36P03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13</v>
          </cell>
          <cell r="I1291">
            <v>313.56</v>
          </cell>
          <cell r="J1291" t="str">
            <v/>
          </cell>
        </row>
        <row r="1292">
          <cell r="B1292" t="str">
            <v>WSC-M02P05-E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2</v>
          </cell>
          <cell r="I1292">
            <v>0</v>
          </cell>
          <cell r="J1292" t="str">
            <v/>
          </cell>
        </row>
        <row r="1293">
          <cell r="B1293" t="str">
            <v>WSK-M09P-CC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5</v>
          </cell>
          <cell r="I1293">
            <v>209.8</v>
          </cell>
          <cell r="J1293" t="str">
            <v/>
          </cell>
        </row>
        <row r="1294">
          <cell r="B1294" t="str">
            <v>WSK-S05P-E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13</v>
          </cell>
          <cell r="I1294">
            <v>52.838499999999996</v>
          </cell>
          <cell r="J1294" t="str">
            <v/>
          </cell>
        </row>
        <row r="1295">
          <cell r="B1295" t="str">
            <v>FRN0.75G11S-4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2</v>
          </cell>
          <cell r="I1295">
            <v>475.76179999999999</v>
          </cell>
          <cell r="J1295" t="str">
            <v/>
          </cell>
        </row>
        <row r="1296">
          <cell r="B1296" t="str">
            <v>TP-E11SA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4</v>
          </cell>
          <cell r="I1296">
            <v>45.88</v>
          </cell>
          <cell r="J1296" t="str">
            <v/>
          </cell>
        </row>
        <row r="1297">
          <cell r="B1297" t="str">
            <v>TP-G1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3</v>
          </cell>
          <cell r="I1297">
            <v>116.07839999999999</v>
          </cell>
          <cell r="J1297" t="str">
            <v/>
          </cell>
        </row>
        <row r="1298">
          <cell r="B1298" t="str">
            <v>TP-G1-CLS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30</v>
          </cell>
          <cell r="I1298">
            <v>1214.991</v>
          </cell>
          <cell r="J1298" t="str">
            <v/>
          </cell>
        </row>
        <row r="1299">
          <cell r="B1299" t="str">
            <v>TP-G11-H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5</v>
          </cell>
          <cell r="I1299">
            <v>305.38150000000002</v>
          </cell>
          <cell r="J1299" t="str">
            <v/>
          </cell>
        </row>
        <row r="1300">
          <cell r="B1300" t="str">
            <v>TP-G11S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127</v>
          </cell>
          <cell r="I1300">
            <v>5126.9773000000005</v>
          </cell>
          <cell r="J1300" t="str">
            <v/>
          </cell>
        </row>
        <row r="1301">
          <cell r="B1301" t="str">
            <v>TP-G11S-HF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6</v>
          </cell>
          <cell r="I1301">
            <v>211.7826</v>
          </cell>
          <cell r="J1301" t="str">
            <v/>
          </cell>
        </row>
        <row r="1302">
          <cell r="B1302" t="str">
            <v>UT626DG-TP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21</v>
          </cell>
          <cell r="I1302">
            <v>1229.8461</v>
          </cell>
          <cell r="J1302" t="str">
            <v/>
          </cell>
        </row>
        <row r="1303">
          <cell r="B1303" t="str">
            <v>VCR2520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1</v>
          </cell>
          <cell r="I1303">
            <v>10.53</v>
          </cell>
          <cell r="J1303" t="str">
            <v/>
          </cell>
        </row>
        <row r="1304">
          <cell r="B1304" t="str">
            <v>VFC083K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1</v>
          </cell>
          <cell r="I1304">
            <v>0</v>
          </cell>
          <cell r="J1304" t="str">
            <v/>
          </cell>
        </row>
        <row r="1305">
          <cell r="B1305" t="str">
            <v>WSC-M04P02-E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1</v>
          </cell>
          <cell r="I1305">
            <v>0</v>
          </cell>
          <cell r="J1305" t="str">
            <v/>
          </cell>
        </row>
        <row r="1306">
          <cell r="B1306" t="str">
            <v>WSC-P06P02-E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1</v>
          </cell>
          <cell r="I1306">
            <v>0</v>
          </cell>
          <cell r="J1306" t="str">
            <v/>
          </cell>
        </row>
        <row r="1307">
          <cell r="B1307" t="str">
            <v>WSK-M03P-E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8</v>
          </cell>
          <cell r="I1307">
            <v>0</v>
          </cell>
          <cell r="J1307" t="str">
            <v/>
          </cell>
        </row>
        <row r="1308">
          <cell r="B1308" t="str">
            <v>FRN0.4G11S-2JE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3</v>
          </cell>
          <cell r="I1308">
            <v>530.19000000000005</v>
          </cell>
          <cell r="J1308" t="str">
            <v/>
          </cell>
        </row>
        <row r="1309">
          <cell r="B1309" t="str">
            <v>FRN11G11S-4UDP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2</v>
          </cell>
          <cell r="I1309">
            <v>1300</v>
          </cell>
          <cell r="J1309" t="str">
            <v/>
          </cell>
        </row>
        <row r="1310">
          <cell r="B1310" t="str">
            <v>FRN11G11UD-4S1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1</v>
          </cell>
          <cell r="I1310">
            <v>692.68</v>
          </cell>
          <cell r="J1310" t="str">
            <v/>
          </cell>
        </row>
        <row r="1311">
          <cell r="B1311" t="str">
            <v>FRN2.2G11S-2HF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1</v>
          </cell>
          <cell r="I1311">
            <v>255.13550000000001</v>
          </cell>
          <cell r="J1311" t="str">
            <v/>
          </cell>
        </row>
        <row r="1312">
          <cell r="B1312" t="str">
            <v>FRN3.7G11S-4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2</v>
          </cell>
          <cell r="I1312">
            <v>245.3466</v>
          </cell>
          <cell r="J1312" t="str">
            <v/>
          </cell>
        </row>
        <row r="1313">
          <cell r="B1313" t="str">
            <v>FRN3.7G11S-4Z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3</v>
          </cell>
          <cell r="I1313">
            <v>0</v>
          </cell>
          <cell r="J1313" t="str">
            <v/>
          </cell>
        </row>
        <row r="1314">
          <cell r="B1314" t="str">
            <v>FRN3.7G1S-4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1</v>
          </cell>
          <cell r="I1314">
            <v>131.88</v>
          </cell>
          <cell r="J1314" t="str">
            <v/>
          </cell>
        </row>
        <row r="1315">
          <cell r="B1315" t="str">
            <v>FRN18.5G11S-4LE1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2</v>
          </cell>
          <cell r="I1315">
            <v>1506.06</v>
          </cell>
          <cell r="J1315" t="str">
            <v/>
          </cell>
        </row>
        <row r="1316">
          <cell r="B1316" t="str">
            <v>FRN22G11S-2LE1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2</v>
          </cell>
          <cell r="I1316">
            <v>2246.08</v>
          </cell>
          <cell r="J1316" t="str">
            <v/>
          </cell>
        </row>
        <row r="1317">
          <cell r="B1317" t="str">
            <v>FRN3.7G11S-2LE1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7</v>
          </cell>
          <cell r="I1317">
            <v>1787.0041000000001</v>
          </cell>
          <cell r="J1317" t="str">
            <v/>
          </cell>
        </row>
        <row r="1318">
          <cell r="B1318" t="str">
            <v>FRN3.7G11S-4LE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3</v>
          </cell>
          <cell r="I1318">
            <v>888.46530000000007</v>
          </cell>
          <cell r="J1318" t="str">
            <v/>
          </cell>
        </row>
        <row r="1319">
          <cell r="B1319" t="str">
            <v>FRN3.7G11S-4LE1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13</v>
          </cell>
          <cell r="I1319">
            <v>3594.8679000000002</v>
          </cell>
          <cell r="J1319" t="str">
            <v/>
          </cell>
        </row>
        <row r="1320">
          <cell r="B1320" t="str">
            <v>FRN5.5G11S-4LE1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1</v>
          </cell>
          <cell r="I1320">
            <v>291.43970000000002</v>
          </cell>
          <cell r="J1320" t="str">
            <v/>
          </cell>
        </row>
        <row r="1321">
          <cell r="B1321" t="str">
            <v>FRN7.5G11S-2LE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1</v>
          </cell>
          <cell r="I1321">
            <v>421.8784</v>
          </cell>
          <cell r="J1321" t="str">
            <v/>
          </cell>
        </row>
        <row r="1322">
          <cell r="B1322" t="str">
            <v>FRN7.5G11S-4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3</v>
          </cell>
          <cell r="I1322">
            <v>1100.1573000000001</v>
          </cell>
          <cell r="J1322" t="str">
            <v/>
          </cell>
        </row>
        <row r="1323">
          <cell r="B1323" t="str">
            <v>FRN7.5G11S-4HF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1</v>
          </cell>
          <cell r="I1323">
            <v>479.61</v>
          </cell>
          <cell r="J1323" t="str">
            <v/>
          </cell>
        </row>
        <row r="1324">
          <cell r="B1324" t="str">
            <v>FRN7.5G11S-4LE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2</v>
          </cell>
          <cell r="I1324">
            <v>903.09</v>
          </cell>
          <cell r="J1324" t="str">
            <v/>
          </cell>
        </row>
        <row r="1325">
          <cell r="B1325" t="str">
            <v>FRN7.5G11S-4TD1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3</v>
          </cell>
          <cell r="I1325">
            <v>1034.58</v>
          </cell>
          <cell r="J1325" t="str">
            <v/>
          </cell>
        </row>
        <row r="1326">
          <cell r="B1326" t="str">
            <v>FRN7.5G11UD-4Z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1</v>
          </cell>
          <cell r="I1326">
            <v>250.53309999999999</v>
          </cell>
          <cell r="J1326" t="str">
            <v/>
          </cell>
        </row>
        <row r="1327">
          <cell r="B1327" t="str">
            <v>FRN7.5G11W-4EN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1</v>
          </cell>
          <cell r="I1327">
            <v>622.17999999999995</v>
          </cell>
          <cell r="J1327" t="str">
            <v/>
          </cell>
        </row>
        <row r="1328">
          <cell r="B1328" t="str">
            <v>FRN1.5G9S-4EN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1</v>
          </cell>
          <cell r="I1328">
            <v>230.6688</v>
          </cell>
          <cell r="J1328" t="str">
            <v/>
          </cell>
        </row>
        <row r="1329">
          <cell r="B1329" t="str">
            <v>FRN5.5G9S-4EN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1</v>
          </cell>
          <cell r="I1329">
            <v>478.21940000000001</v>
          </cell>
          <cell r="J1329" t="str">
            <v/>
          </cell>
        </row>
        <row r="1330">
          <cell r="B1330" t="str">
            <v>FRN7.5G9S-4EN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1</v>
          </cell>
          <cell r="I1330">
            <v>360.69029999999998</v>
          </cell>
          <cell r="J1330" t="str">
            <v/>
          </cell>
        </row>
        <row r="1331">
          <cell r="B1331" t="str">
            <v>017509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1</v>
          </cell>
          <cell r="I1331">
            <v>80</v>
          </cell>
          <cell r="J1331" t="str">
            <v/>
          </cell>
        </row>
        <row r="1332">
          <cell r="B1332" t="str">
            <v>OPC-G11S-PDP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34</v>
          </cell>
          <cell r="I1332">
            <v>6018</v>
          </cell>
          <cell r="J1332" t="str">
            <v/>
          </cell>
        </row>
        <row r="1333">
          <cell r="B1333" t="str">
            <v>FRN11LM1S-4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2</v>
          </cell>
          <cell r="I1333">
            <v>976.35659999999996</v>
          </cell>
          <cell r="J1333" t="str">
            <v/>
          </cell>
        </row>
        <row r="1334">
          <cell r="B1334" t="str">
            <v>FRN15LM1S-4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1</v>
          </cell>
          <cell r="I1334">
            <v>690.3</v>
          </cell>
          <cell r="J1334" t="str">
            <v/>
          </cell>
        </row>
        <row r="1335">
          <cell r="B1335" t="str">
            <v>FRN18.5LM1S-4C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2</v>
          </cell>
          <cell r="I1335">
            <v>1489.8779999999999</v>
          </cell>
          <cell r="J1335" t="str">
            <v/>
          </cell>
        </row>
        <row r="1336">
          <cell r="B1336" t="str">
            <v>FRN22LM1S-4C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2</v>
          </cell>
          <cell r="I1336">
            <v>1604.7428</v>
          </cell>
          <cell r="J1336" t="str">
            <v/>
          </cell>
        </row>
        <row r="1337">
          <cell r="B1337" t="str">
            <v>FRN7.5G11S-4SL2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 t="str">
            <v/>
          </cell>
        </row>
        <row r="1338">
          <cell r="B1338" t="str">
            <v>FRN0.4G9S-4EN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2</v>
          </cell>
          <cell r="I1338">
            <v>305.03500000000003</v>
          </cell>
          <cell r="J1338" t="str">
            <v/>
          </cell>
        </row>
        <row r="1339">
          <cell r="B1339" t="str">
            <v>018410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1</v>
          </cell>
          <cell r="I1339">
            <v>560</v>
          </cell>
          <cell r="J1339" t="str">
            <v/>
          </cell>
        </row>
        <row r="1340">
          <cell r="B1340" t="str">
            <v>OPC-G11S-COP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15</v>
          </cell>
          <cell r="I1340">
            <v>3267.7305000000001</v>
          </cell>
          <cell r="J1340" t="str">
            <v/>
          </cell>
        </row>
        <row r="1341">
          <cell r="B1341" t="str">
            <v>OPC-G11S-DEV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59</v>
          </cell>
          <cell r="I1341">
            <v>9215.0978999999988</v>
          </cell>
          <cell r="J1341" t="str">
            <v/>
          </cell>
        </row>
        <row r="1342">
          <cell r="B1342" t="str">
            <v>OPC-G11S-IBS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4</v>
          </cell>
          <cell r="I1342">
            <v>1071.0704000000001</v>
          </cell>
          <cell r="J1342" t="str">
            <v/>
          </cell>
        </row>
        <row r="1343">
          <cell r="B1343" t="str">
            <v>FRN11LM1S-4C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1</v>
          </cell>
          <cell r="I1343">
            <v>526.08690000000001</v>
          </cell>
          <cell r="J1343" t="str">
            <v/>
          </cell>
        </row>
        <row r="1344">
          <cell r="B1344" t="str">
            <v>FRN15LM1S-4C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2</v>
          </cell>
          <cell r="I1344">
            <v>1320.4051999999999</v>
          </cell>
          <cell r="J1344" t="str">
            <v/>
          </cell>
        </row>
        <row r="1345">
          <cell r="B1345" t="str">
            <v>FRN5.5LM1S-4C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5</v>
          </cell>
          <cell r="I1345">
            <v>1640.8564999999999</v>
          </cell>
          <cell r="J1345" t="str">
            <v/>
          </cell>
        </row>
        <row r="1346">
          <cell r="B1346" t="str">
            <v>FRN0.4C1S-7E COLD-PLATE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2</v>
          </cell>
          <cell r="I1346">
            <v>0</v>
          </cell>
          <cell r="J1346" t="str">
            <v/>
          </cell>
        </row>
        <row r="1347">
          <cell r="B1347" t="str">
            <v>FRN0.75C1S-4J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1</v>
          </cell>
          <cell r="I1347">
            <v>0</v>
          </cell>
          <cell r="J1347" t="str">
            <v/>
          </cell>
        </row>
        <row r="1348">
          <cell r="B1348" t="str">
            <v>FRN0.75C1S-7WM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109</v>
          </cell>
          <cell r="I1348">
            <v>9064.44</v>
          </cell>
          <cell r="J1348" t="str">
            <v/>
          </cell>
        </row>
        <row r="1349">
          <cell r="B1349" t="str">
            <v>FRN1.5C1S-7J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1</v>
          </cell>
          <cell r="I1349">
            <v>0</v>
          </cell>
          <cell r="J1349" t="str">
            <v/>
          </cell>
        </row>
        <row r="1350">
          <cell r="B1350" t="str">
            <v>FRN1.5C1S-7WM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50</v>
          </cell>
          <cell r="I1350">
            <v>5117</v>
          </cell>
          <cell r="J1350" t="str">
            <v/>
          </cell>
        </row>
        <row r="1351">
          <cell r="B1351" t="str">
            <v>FRN2.2C1S-4J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1</v>
          </cell>
          <cell r="I1351">
            <v>0</v>
          </cell>
          <cell r="J1351" t="str">
            <v/>
          </cell>
        </row>
        <row r="1352">
          <cell r="B1352" t="str">
            <v>FRN7.5LM1S-4EZ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2</v>
          </cell>
          <cell r="I1352">
            <v>814.8</v>
          </cell>
          <cell r="J1352" t="str">
            <v/>
          </cell>
        </row>
        <row r="1353">
          <cell r="B1353" t="str">
            <v>OPC-G1-COP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49</v>
          </cell>
          <cell r="I1353">
            <v>2056.0792000000001</v>
          </cell>
          <cell r="J1353" t="str">
            <v/>
          </cell>
        </row>
        <row r="1354">
          <cell r="B1354" t="str">
            <v>FRN0.4C1S-7J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1</v>
          </cell>
          <cell r="I1354">
            <v>0</v>
          </cell>
          <cell r="J1354" t="str">
            <v/>
          </cell>
        </row>
        <row r="1355">
          <cell r="B1355" t="str">
            <v>FRN0.75C1S-7E-Z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2</v>
          </cell>
          <cell r="I1355">
            <v>80</v>
          </cell>
          <cell r="J1355" t="str">
            <v/>
          </cell>
        </row>
        <row r="1356">
          <cell r="B1356" t="str">
            <v>FRN0.75C1S-7J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1</v>
          </cell>
          <cell r="I1356">
            <v>0</v>
          </cell>
          <cell r="J1356" t="str">
            <v/>
          </cell>
        </row>
        <row r="1357">
          <cell r="B1357" t="str">
            <v>FRN1.5C1S-4J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1</v>
          </cell>
          <cell r="I1357">
            <v>0</v>
          </cell>
          <cell r="J1357" t="str">
            <v/>
          </cell>
        </row>
        <row r="1358">
          <cell r="B1358" t="str">
            <v>FRN3.7C1S-4J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1</v>
          </cell>
          <cell r="I1358">
            <v>0</v>
          </cell>
          <cell r="J1358" t="str">
            <v/>
          </cell>
        </row>
        <row r="1359">
          <cell r="B1359" t="str">
            <v>FRN0.1E1S-7J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6</v>
          </cell>
          <cell r="I1359">
            <v>0</v>
          </cell>
          <cell r="J1359" t="str">
            <v/>
          </cell>
        </row>
        <row r="1360">
          <cell r="B1360" t="str">
            <v>FRN0.4E1S-7J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3</v>
          </cell>
          <cell r="I1360">
            <v>277.2</v>
          </cell>
          <cell r="J1360" t="str">
            <v/>
          </cell>
        </row>
        <row r="1361">
          <cell r="B1361" t="str">
            <v>FRN0.75E1S-4Z (ROM E1S10416)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1</v>
          </cell>
          <cell r="I1361">
            <v>126.81</v>
          </cell>
          <cell r="J1361" t="str">
            <v/>
          </cell>
        </row>
        <row r="1362">
          <cell r="B1362" t="str">
            <v>FRN0.75E1S-7J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1</v>
          </cell>
          <cell r="I1362">
            <v>98.5</v>
          </cell>
          <cell r="J1362" t="str">
            <v/>
          </cell>
        </row>
        <row r="1363">
          <cell r="B1363" t="str">
            <v>FRN1.5E1E-4PD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80</v>
          </cell>
          <cell r="I1363">
            <v>14223.2</v>
          </cell>
          <cell r="J1363" t="str">
            <v/>
          </cell>
        </row>
        <row r="1364">
          <cell r="B1364" t="str">
            <v>FRN4.0E1E-2LM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 t="str">
            <v/>
          </cell>
        </row>
        <row r="1365">
          <cell r="B1365" t="str">
            <v>FRN0.75E1S-7PM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 t="str">
            <v/>
          </cell>
        </row>
        <row r="1366">
          <cell r="B1366" t="str">
            <v>FRN0.75E1S-7Z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1</v>
          </cell>
          <cell r="I1366">
            <v>95.76</v>
          </cell>
          <cell r="J1366" t="str">
            <v/>
          </cell>
        </row>
        <row r="1367">
          <cell r="B1367" t="str">
            <v>FRN1.5E1S-4J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 t="str">
            <v/>
          </cell>
        </row>
        <row r="1368">
          <cell r="B1368" t="str">
            <v>FRN1.5E1S-4Z (ROM E1S10416)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1</v>
          </cell>
          <cell r="I1368">
            <v>151.38</v>
          </cell>
          <cell r="J1368" t="str">
            <v/>
          </cell>
        </row>
        <row r="1369">
          <cell r="B1369" t="str">
            <v>FRN11E1S-4C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15</v>
          </cell>
          <cell r="I1369">
            <v>6913.3094999999994</v>
          </cell>
          <cell r="J1369" t="str">
            <v/>
          </cell>
        </row>
        <row r="1370">
          <cell r="B1370" t="str">
            <v>FRN15E1S-4J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1</v>
          </cell>
          <cell r="I1370">
            <v>0</v>
          </cell>
          <cell r="J1370" t="str">
            <v/>
          </cell>
        </row>
        <row r="1371">
          <cell r="B1371" t="str">
            <v>FRN2.2E1S-4HL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2</v>
          </cell>
          <cell r="I1371">
            <v>446</v>
          </cell>
          <cell r="J1371" t="str">
            <v/>
          </cell>
        </row>
        <row r="1372">
          <cell r="B1372" t="str">
            <v>FRN2.2E1S-4Z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1</v>
          </cell>
          <cell r="I1372">
            <v>202.9</v>
          </cell>
          <cell r="J1372" t="str">
            <v/>
          </cell>
        </row>
        <row r="1373">
          <cell r="B1373" t="str">
            <v>FRN4.0E1S-4E-Z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1</v>
          </cell>
          <cell r="I1373">
            <v>254.1</v>
          </cell>
          <cell r="J1373" t="str">
            <v/>
          </cell>
        </row>
        <row r="1374">
          <cell r="B1374" t="str">
            <v>FRN4.0E1S-4HL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2</v>
          </cell>
          <cell r="I1374">
            <v>550</v>
          </cell>
          <cell r="J1374" t="str">
            <v/>
          </cell>
        </row>
        <row r="1375">
          <cell r="B1375" t="str">
            <v>FRN4.0E1S-4Z (ROM E1S10416)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1</v>
          </cell>
          <cell r="I1375">
            <v>228.6</v>
          </cell>
          <cell r="J1375" t="str">
            <v/>
          </cell>
        </row>
        <row r="1376">
          <cell r="B1376" t="str">
            <v>FRN7.5E1S-4HL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2</v>
          </cell>
          <cell r="I1376">
            <v>700</v>
          </cell>
          <cell r="J1376" t="str">
            <v/>
          </cell>
        </row>
        <row r="1377">
          <cell r="B1377" t="str">
            <v>FRN7.5E1S-4HLE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3</v>
          </cell>
          <cell r="I1377">
            <v>1050</v>
          </cell>
          <cell r="J1377" t="str">
            <v/>
          </cell>
        </row>
        <row r="1378">
          <cell r="B1378" t="str">
            <v>FRN7.5E1S-4J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2</v>
          </cell>
          <cell r="I1378">
            <v>663</v>
          </cell>
          <cell r="J1378" t="str">
            <v/>
          </cell>
        </row>
        <row r="1379">
          <cell r="B1379" t="str">
            <v>BRLE-15/4500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18</v>
          </cell>
          <cell r="I1379">
            <v>1254.5999999999999</v>
          </cell>
          <cell r="J1379" t="str">
            <v/>
          </cell>
        </row>
        <row r="1380">
          <cell r="B1380" t="str">
            <v>BRLE-150/3600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2</v>
          </cell>
          <cell r="I1380">
            <v>139.4</v>
          </cell>
          <cell r="J1380" t="str">
            <v/>
          </cell>
        </row>
        <row r="1381">
          <cell r="B1381" t="str">
            <v>BRLE-27/1800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12</v>
          </cell>
          <cell r="I1381">
            <v>578.88</v>
          </cell>
          <cell r="J1381" t="str">
            <v/>
          </cell>
        </row>
        <row r="1382">
          <cell r="B1382" t="str">
            <v>BRLE-40/3000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19</v>
          </cell>
          <cell r="I1382">
            <v>1350.71</v>
          </cell>
          <cell r="J1382" t="str">
            <v/>
          </cell>
        </row>
        <row r="1383">
          <cell r="B1383" t="str">
            <v>BRLE-60/1000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6</v>
          </cell>
          <cell r="I1383">
            <v>192.9</v>
          </cell>
          <cell r="J1383" t="str">
            <v/>
          </cell>
        </row>
        <row r="1384">
          <cell r="B1384" t="str">
            <v>BRLE-80/600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38</v>
          </cell>
          <cell r="I1384">
            <v>1034.74</v>
          </cell>
          <cell r="J1384" t="str">
            <v/>
          </cell>
        </row>
        <row r="1385">
          <cell r="B1385" t="str">
            <v>CNW811/36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1</v>
          </cell>
          <cell r="I1385">
            <v>55.91</v>
          </cell>
          <cell r="J1385" t="str">
            <v/>
          </cell>
        </row>
        <row r="1386">
          <cell r="B1386" t="str">
            <v>CNW957.21/110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1</v>
          </cell>
          <cell r="I1386">
            <v>1191.8399999999999</v>
          </cell>
          <cell r="J1386" t="str">
            <v/>
          </cell>
        </row>
        <row r="1387">
          <cell r="B1387" t="str">
            <v>CNW957.21/209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1</v>
          </cell>
          <cell r="I1387">
            <v>1518.88</v>
          </cell>
          <cell r="J1387" t="str">
            <v/>
          </cell>
        </row>
        <row r="1388">
          <cell r="B1388" t="str">
            <v>EFL-0.4G9-4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71</v>
          </cell>
          <cell r="I1388">
            <v>2176.8173999999999</v>
          </cell>
          <cell r="J1388" t="str">
            <v/>
          </cell>
        </row>
        <row r="1389">
          <cell r="B1389" t="str">
            <v>EFL-0.75C11-7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89</v>
          </cell>
          <cell r="I1389">
            <v>2137.0857999999998</v>
          </cell>
          <cell r="J1389" t="str">
            <v/>
          </cell>
        </row>
        <row r="1390">
          <cell r="B1390" t="str">
            <v>EFL-0.75C9-7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206</v>
          </cell>
          <cell r="I1390">
            <v>2258.9548</v>
          </cell>
          <cell r="J1390" t="str">
            <v/>
          </cell>
        </row>
        <row r="1391">
          <cell r="B1391" t="str">
            <v>EFL-1.5C11-7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4</v>
          </cell>
          <cell r="I1391">
            <v>55.442</v>
          </cell>
          <cell r="J1391" t="str">
            <v/>
          </cell>
        </row>
        <row r="1392">
          <cell r="B1392" t="str">
            <v>EFL-1.5C9-7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1</v>
          </cell>
          <cell r="I1392">
            <v>19.2</v>
          </cell>
          <cell r="J1392" t="str">
            <v/>
          </cell>
        </row>
        <row r="1393">
          <cell r="B1393" t="str">
            <v>EFL-1.5G9-4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10</v>
          </cell>
          <cell r="I1393">
            <v>391.7</v>
          </cell>
          <cell r="J1393" t="str">
            <v/>
          </cell>
        </row>
        <row r="1394">
          <cell r="B1394" t="str">
            <v>BHF5B0416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1</v>
          </cell>
          <cell r="I1394">
            <v>10</v>
          </cell>
          <cell r="J1394" t="str">
            <v/>
          </cell>
        </row>
        <row r="1395">
          <cell r="B1395" t="str">
            <v>BRLE-130/600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83</v>
          </cell>
          <cell r="I1395">
            <v>2260.09</v>
          </cell>
          <cell r="J1395" t="str">
            <v/>
          </cell>
        </row>
        <row r="1396">
          <cell r="B1396" t="str">
            <v>BRLE-27/3000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17</v>
          </cell>
          <cell r="I1396">
            <v>1235.9000000000001</v>
          </cell>
          <cell r="J1396" t="str">
            <v/>
          </cell>
        </row>
        <row r="1397">
          <cell r="B1397" t="str">
            <v>BRLE-40/1500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9</v>
          </cell>
          <cell r="I1397">
            <v>425.77290000000005</v>
          </cell>
          <cell r="J1397" t="str">
            <v/>
          </cell>
        </row>
        <row r="1398">
          <cell r="B1398" t="str">
            <v>BRLE-40/200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1</v>
          </cell>
          <cell r="I1398">
            <v>14.278600000000001</v>
          </cell>
          <cell r="J1398" t="str">
            <v/>
          </cell>
        </row>
        <row r="1399">
          <cell r="B1399" t="str">
            <v>BWD500072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36</v>
          </cell>
          <cell r="I1399">
            <v>822.96</v>
          </cell>
          <cell r="J1399" t="str">
            <v/>
          </cell>
        </row>
        <row r="1400">
          <cell r="B1400" t="str">
            <v>BWD500160TS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1</v>
          </cell>
          <cell r="I1400">
            <v>26.49</v>
          </cell>
          <cell r="J1400" t="str">
            <v/>
          </cell>
        </row>
        <row r="1401">
          <cell r="B1401" t="str">
            <v>CAB WSC-D26P03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5</v>
          </cell>
          <cell r="I1401">
            <v>154.94999999999999</v>
          </cell>
          <cell r="J1401" t="str">
            <v/>
          </cell>
        </row>
        <row r="1402">
          <cell r="B1402" t="str">
            <v>EFL-0.2C11-7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28</v>
          </cell>
          <cell r="I1402">
            <v>293.56039999999996</v>
          </cell>
          <cell r="J1402" t="str">
            <v/>
          </cell>
        </row>
        <row r="1403">
          <cell r="B1403" t="str">
            <v>EFL-0.2C9-7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248</v>
          </cell>
          <cell r="I1403">
            <v>3106.82</v>
          </cell>
          <cell r="J1403" t="str">
            <v/>
          </cell>
        </row>
        <row r="1404">
          <cell r="B1404" t="str">
            <v>EFL-0.2E9-7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21</v>
          </cell>
          <cell r="I1404">
            <v>216.3</v>
          </cell>
          <cell r="J1404" t="str">
            <v/>
          </cell>
        </row>
        <row r="1405">
          <cell r="B1405" t="str">
            <v>EFL-0.75E9-7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3</v>
          </cell>
          <cell r="I1405">
            <v>70.80510000000001</v>
          </cell>
          <cell r="J1405" t="str">
            <v/>
          </cell>
        </row>
        <row r="1406">
          <cell r="B1406" t="str">
            <v>EFL-0.75G11-4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86</v>
          </cell>
          <cell r="I1406">
            <v>2131.6475999999998</v>
          </cell>
          <cell r="J1406" t="str">
            <v/>
          </cell>
        </row>
        <row r="1407">
          <cell r="B1407" t="str">
            <v>EFL-0.75G11S-4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1</v>
          </cell>
          <cell r="I1407">
            <v>24.7</v>
          </cell>
          <cell r="J1407" t="str">
            <v/>
          </cell>
        </row>
        <row r="1408">
          <cell r="B1408" t="str">
            <v>EFL-15G11-4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42</v>
          </cell>
          <cell r="I1408">
            <v>1965.6042</v>
          </cell>
          <cell r="J1408" t="str">
            <v/>
          </cell>
        </row>
        <row r="1409">
          <cell r="B1409" t="str">
            <v>EFL-15G9-4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5</v>
          </cell>
          <cell r="I1409">
            <v>307.7</v>
          </cell>
          <cell r="J1409" t="str">
            <v/>
          </cell>
        </row>
        <row r="1410">
          <cell r="B1410" t="str">
            <v>EFL-15SP-2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2</v>
          </cell>
          <cell r="I1410">
            <v>330.02499999999998</v>
          </cell>
          <cell r="J1410" t="str">
            <v/>
          </cell>
        </row>
        <row r="1411">
          <cell r="B1411" t="str">
            <v>EFL-2.2E11-4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79</v>
          </cell>
          <cell r="I1411">
            <v>2661.1702999999998</v>
          </cell>
          <cell r="J1411" t="str">
            <v/>
          </cell>
        </row>
        <row r="1412">
          <cell r="B1412" t="str">
            <v>EFL-2.2E11-7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157</v>
          </cell>
          <cell r="I1412">
            <v>4667.4372999999996</v>
          </cell>
          <cell r="J1412" t="str">
            <v/>
          </cell>
        </row>
        <row r="1413">
          <cell r="B1413" t="str">
            <v>EFL-2.2E11-7LL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1</v>
          </cell>
          <cell r="I1413">
            <v>21.5</v>
          </cell>
          <cell r="J1413" t="str">
            <v/>
          </cell>
        </row>
        <row r="1414">
          <cell r="B1414" t="str">
            <v>EFL-4.0E11-4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58</v>
          </cell>
          <cell r="I1414">
            <v>1980.9146000000001</v>
          </cell>
          <cell r="J1414" t="str">
            <v/>
          </cell>
        </row>
        <row r="1415">
          <cell r="B1415" t="str">
            <v>EFL-4.0G11-4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4</v>
          </cell>
          <cell r="I1415">
            <v>106</v>
          </cell>
          <cell r="J1415" t="str">
            <v/>
          </cell>
        </row>
        <row r="1416">
          <cell r="B1416" t="str">
            <v>EFL-4.0G9-4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11</v>
          </cell>
          <cell r="I1416">
            <v>460.35</v>
          </cell>
          <cell r="J1416" t="str">
            <v/>
          </cell>
        </row>
        <row r="1417">
          <cell r="B1417" t="str">
            <v>ES-CV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175</v>
          </cell>
          <cell r="I1417">
            <v>679.07</v>
          </cell>
          <cell r="J1417" t="str">
            <v/>
          </cell>
        </row>
        <row r="1418">
          <cell r="B1418" t="str">
            <v>FSQ3132804-28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1</v>
          </cell>
          <cell r="I1418">
            <v>607.41999999999996</v>
          </cell>
          <cell r="J1418" t="str">
            <v/>
          </cell>
        </row>
        <row r="1419">
          <cell r="B1419" t="str">
            <v>GWH 240-40X20 160OHM/100W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110</v>
          </cell>
          <cell r="I1419">
            <v>1375</v>
          </cell>
          <cell r="J1419" t="str">
            <v/>
          </cell>
        </row>
        <row r="1420">
          <cell r="B1420" t="str">
            <v>RF3044-F1S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1</v>
          </cell>
          <cell r="I1420">
            <v>55</v>
          </cell>
          <cell r="J1420" t="str">
            <v/>
          </cell>
        </row>
        <row r="1421">
          <cell r="B1421" t="str">
            <v>RF3100-F11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16</v>
          </cell>
          <cell r="I1421">
            <v>2290.56</v>
          </cell>
          <cell r="J1421" t="str">
            <v/>
          </cell>
        </row>
        <row r="1422">
          <cell r="B1422" t="str">
            <v>RF3180-F11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9</v>
          </cell>
          <cell r="I1422">
            <v>1381.5693000000001</v>
          </cell>
          <cell r="J1422" t="str">
            <v/>
          </cell>
        </row>
        <row r="1423">
          <cell r="B1423" t="str">
            <v>RFE-0.75X2-7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28</v>
          </cell>
          <cell r="I1423">
            <v>866.12959999999998</v>
          </cell>
          <cell r="J1423" t="str">
            <v/>
          </cell>
        </row>
        <row r="1424">
          <cell r="B1424" t="str">
            <v>RFH 400 100R J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123</v>
          </cell>
          <cell r="I1424">
            <v>1906.5</v>
          </cell>
          <cell r="J1424" t="str">
            <v/>
          </cell>
        </row>
        <row r="1425">
          <cell r="B1425" t="str">
            <v>RFH 400 130R J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43</v>
          </cell>
          <cell r="I1425">
            <v>666.5</v>
          </cell>
          <cell r="J1425" t="str">
            <v/>
          </cell>
        </row>
        <row r="1426">
          <cell r="B1426" t="str">
            <v>RS3550-IDF MK2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1</v>
          </cell>
          <cell r="I1426">
            <v>981.68060000000003</v>
          </cell>
          <cell r="J1426" t="str">
            <v/>
          </cell>
        </row>
        <row r="1427">
          <cell r="B1427" t="str">
            <v>LMIS-PLG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100</v>
          </cell>
          <cell r="I1427">
            <v>255</v>
          </cell>
          <cell r="J1427" t="str">
            <v/>
          </cell>
        </row>
        <row r="1428">
          <cell r="B1428" t="str">
            <v>OPC-G1-AIO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73</v>
          </cell>
          <cell r="I1428">
            <v>3255.07</v>
          </cell>
          <cell r="J1428" t="str">
            <v/>
          </cell>
        </row>
        <row r="1429">
          <cell r="B1429" t="str">
            <v>OPC-G1-PDP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84</v>
          </cell>
          <cell r="I1429">
            <v>8133.2411999999995</v>
          </cell>
          <cell r="J1429" t="str">
            <v/>
          </cell>
        </row>
        <row r="1430">
          <cell r="B1430" t="str">
            <v>OPC-G1-PG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105</v>
          </cell>
          <cell r="I1430">
            <v>4193.9309999999996</v>
          </cell>
          <cell r="J1430" t="str">
            <v/>
          </cell>
        </row>
        <row r="1431">
          <cell r="B1431" t="str">
            <v>OPC-G1-PG2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72</v>
          </cell>
          <cell r="I1431">
            <v>3088.5624000000003</v>
          </cell>
          <cell r="J1431" t="str">
            <v/>
          </cell>
        </row>
        <row r="1432">
          <cell r="B1432" t="str">
            <v>E1-CAS-7.5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 t="str">
            <v/>
          </cell>
        </row>
        <row r="1433">
          <cell r="B1433" t="str">
            <v>HF479442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2</v>
          </cell>
          <cell r="I1433">
            <v>32.386600000000001</v>
          </cell>
          <cell r="J1433" t="str">
            <v/>
          </cell>
        </row>
        <row r="1434">
          <cell r="B1434" t="str">
            <v>LM1S-CPCB-4-11-E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5</v>
          </cell>
          <cell r="I1434">
            <v>471.55</v>
          </cell>
          <cell r="J1434" t="str">
            <v/>
          </cell>
        </row>
        <row r="1435">
          <cell r="B1435" t="str">
            <v>EFL-2.2E9-7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263</v>
          </cell>
          <cell r="I1435">
            <v>3635.9486999999999</v>
          </cell>
          <cell r="J1435" t="str">
            <v/>
          </cell>
        </row>
        <row r="1436">
          <cell r="B1436" t="str">
            <v>EFL-22G11-4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30</v>
          </cell>
          <cell r="I1436">
            <v>1867.896</v>
          </cell>
          <cell r="J1436" t="str">
            <v/>
          </cell>
        </row>
        <row r="1437">
          <cell r="B1437" t="str">
            <v>EFL-3.7SP-2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1</v>
          </cell>
          <cell r="I1437">
            <v>0</v>
          </cell>
          <cell r="J1437" t="str">
            <v/>
          </cell>
        </row>
        <row r="1438">
          <cell r="B1438" t="str">
            <v>EFL-7.5E11-4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2</v>
          </cell>
          <cell r="I1438">
            <v>95.219399999999993</v>
          </cell>
          <cell r="J1438" t="str">
            <v/>
          </cell>
        </row>
        <row r="1439">
          <cell r="B1439" t="str">
            <v>EFL-7.5G11-4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4</v>
          </cell>
          <cell r="I1439">
            <v>144.80000000000001</v>
          </cell>
          <cell r="J1439" t="str">
            <v/>
          </cell>
        </row>
        <row r="1440">
          <cell r="B1440" t="str">
            <v>EFL-7.5G9-4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1</v>
          </cell>
          <cell r="I1440">
            <v>46.542700000000004</v>
          </cell>
          <cell r="J1440" t="str">
            <v/>
          </cell>
        </row>
        <row r="1441">
          <cell r="B1441" t="str">
            <v>GWH 240-40X20 4OHM/100W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90</v>
          </cell>
          <cell r="I1441">
            <v>1134</v>
          </cell>
          <cell r="J1441" t="str">
            <v/>
          </cell>
        </row>
        <row r="1442">
          <cell r="B1442" t="str">
            <v>RF3018-F1S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1</v>
          </cell>
          <cell r="I1442">
            <v>26</v>
          </cell>
          <cell r="J1442" t="str">
            <v/>
          </cell>
        </row>
        <row r="1443">
          <cell r="B1443" t="str">
            <v>RF3024-F1S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1</v>
          </cell>
          <cell r="I1443">
            <v>35</v>
          </cell>
          <cell r="J1443" t="str">
            <v/>
          </cell>
        </row>
        <row r="1444">
          <cell r="B1444" t="str">
            <v>RF3280-F11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16</v>
          </cell>
          <cell r="I1444">
            <v>4253.92</v>
          </cell>
          <cell r="J1444" t="str">
            <v/>
          </cell>
        </row>
        <row r="1445">
          <cell r="B1445" t="str">
            <v>RF3400-F11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3</v>
          </cell>
          <cell r="I1445">
            <v>1288.47</v>
          </cell>
          <cell r="J1445" t="str">
            <v/>
          </cell>
        </row>
        <row r="1446">
          <cell r="B1446" t="str">
            <v>RF3880-F11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7</v>
          </cell>
          <cell r="I1446">
            <v>3532.2336</v>
          </cell>
          <cell r="J1446" t="str">
            <v/>
          </cell>
        </row>
        <row r="1447">
          <cell r="B1447" t="str">
            <v>RFMTX 400 47R J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 t="str">
            <v/>
          </cell>
        </row>
        <row r="1448">
          <cell r="B1448" t="str">
            <v>RS3020-IDF MK2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1</v>
          </cell>
          <cell r="I1448">
            <v>86.919600000000003</v>
          </cell>
          <cell r="J1448" t="str">
            <v/>
          </cell>
        </row>
        <row r="1449">
          <cell r="B1449" t="str">
            <v>RS3150-IDF MK2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3</v>
          </cell>
          <cell r="I1449">
            <v>0</v>
          </cell>
          <cell r="J1449" t="str">
            <v/>
          </cell>
        </row>
        <row r="1450">
          <cell r="B1450" t="str">
            <v>OPC-G1-DEV</v>
          </cell>
          <cell r="C1450">
            <v>0</v>
          </cell>
          <cell r="D1450">
            <v>25</v>
          </cell>
          <cell r="E1450">
            <v>0</v>
          </cell>
          <cell r="F1450">
            <v>0</v>
          </cell>
          <cell r="G1450">
            <v>0</v>
          </cell>
          <cell r="H1450">
            <v>90</v>
          </cell>
          <cell r="I1450">
            <v>6345</v>
          </cell>
          <cell r="J1450" t="str">
            <v/>
          </cell>
        </row>
        <row r="1451">
          <cell r="B1451" t="str">
            <v>OPC-G1-DI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81</v>
          </cell>
          <cell r="I1451">
            <v>2997</v>
          </cell>
          <cell r="J1451" t="str">
            <v/>
          </cell>
        </row>
        <row r="1452">
          <cell r="B1452" t="str">
            <v>OPC-G1-DO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84</v>
          </cell>
          <cell r="I1452">
            <v>3108</v>
          </cell>
          <cell r="J1452" t="str">
            <v/>
          </cell>
        </row>
        <row r="1453">
          <cell r="B1453" t="str">
            <v>OPC-G1-RY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27</v>
          </cell>
          <cell r="I1453">
            <v>2079</v>
          </cell>
          <cell r="J1453" t="str">
            <v/>
          </cell>
        </row>
        <row r="1454">
          <cell r="B1454" t="str">
            <v>P40G1-22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2</v>
          </cell>
          <cell r="I1454">
            <v>55.8</v>
          </cell>
          <cell r="J1454" t="str">
            <v/>
          </cell>
        </row>
        <row r="1455">
          <cell r="B1455" t="str">
            <v>DEMO CASE FOR MEGA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4</v>
          </cell>
          <cell r="I1455">
            <v>0</v>
          </cell>
          <cell r="J1455" t="str">
            <v/>
          </cell>
        </row>
        <row r="1456">
          <cell r="B1456" t="str">
            <v>LM1S-FAN4-30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4</v>
          </cell>
          <cell r="I1456">
            <v>68.599999999999994</v>
          </cell>
          <cell r="J1456" t="str">
            <v/>
          </cell>
        </row>
        <row r="1457">
          <cell r="B1457" t="str">
            <v>2MBI450U4E-120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18</v>
          </cell>
          <cell r="I1457">
            <v>2311.7399999999998</v>
          </cell>
          <cell r="J1457" t="str">
            <v/>
          </cell>
        </row>
        <row r="1458">
          <cell r="B1458" t="str">
            <v>6.9URD32TTF550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2</v>
          </cell>
          <cell r="I1458">
            <v>143.13999999999999</v>
          </cell>
          <cell r="J1458" t="str">
            <v/>
          </cell>
        </row>
        <row r="1459">
          <cell r="B1459" t="str">
            <v>6.9URD32TTF800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2</v>
          </cell>
          <cell r="I1459">
            <v>158.82</v>
          </cell>
          <cell r="J1459" t="str">
            <v/>
          </cell>
        </row>
        <row r="1460">
          <cell r="B1460" t="str">
            <v>6MBI225U-120-03 (ROHS)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2</v>
          </cell>
          <cell r="I1460">
            <v>450.98</v>
          </cell>
          <cell r="J1460" t="str">
            <v/>
          </cell>
        </row>
        <row r="1461">
          <cell r="B1461" t="str">
            <v>6MBI300UE-120-03 (ROHS)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2</v>
          </cell>
          <cell r="I1461">
            <v>619.6</v>
          </cell>
          <cell r="J1461" t="str">
            <v/>
          </cell>
        </row>
        <row r="1462">
          <cell r="B1462" t="str">
            <v>6MBP100RSA120-50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3</v>
          </cell>
          <cell r="I1462">
            <v>532.35</v>
          </cell>
          <cell r="J1462" t="str">
            <v/>
          </cell>
        </row>
        <row r="1463">
          <cell r="B1463" t="str">
            <v>6MBP150RSA120-50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2</v>
          </cell>
          <cell r="I1463">
            <v>443.14</v>
          </cell>
          <cell r="J1463" t="str">
            <v/>
          </cell>
        </row>
        <row r="1464">
          <cell r="B1464" t="str">
            <v>8.5URD73TTF1400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2</v>
          </cell>
          <cell r="I1464">
            <v>280.39999999999998</v>
          </cell>
          <cell r="J1464" t="str">
            <v/>
          </cell>
        </row>
        <row r="1465">
          <cell r="B1465" t="str">
            <v>EP4514 C2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3</v>
          </cell>
          <cell r="I1465">
            <v>358.83</v>
          </cell>
          <cell r="J1465" t="str">
            <v/>
          </cell>
        </row>
        <row r="1466">
          <cell r="B1466" t="str">
            <v>EP4514 C3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2</v>
          </cell>
          <cell r="I1466">
            <v>239.22</v>
          </cell>
          <cell r="J1466" t="str">
            <v/>
          </cell>
        </row>
        <row r="1467">
          <cell r="B1467" t="str">
            <v>EP4516 C3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2</v>
          </cell>
          <cell r="I1467">
            <v>233.34</v>
          </cell>
          <cell r="J1467" t="str">
            <v/>
          </cell>
        </row>
        <row r="1468">
          <cell r="B1468" t="str">
            <v>EP4609 C2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2</v>
          </cell>
          <cell r="I1468">
            <v>358.82</v>
          </cell>
          <cell r="J1468" t="str">
            <v/>
          </cell>
        </row>
        <row r="1469">
          <cell r="B1469" t="str">
            <v>EP4609 C5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2</v>
          </cell>
          <cell r="I1469">
            <v>352.94</v>
          </cell>
          <cell r="J1469" t="str">
            <v/>
          </cell>
        </row>
        <row r="1470">
          <cell r="B1470" t="str">
            <v>EP4640 C1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2</v>
          </cell>
          <cell r="I1470">
            <v>315.68</v>
          </cell>
          <cell r="J1470" t="str">
            <v/>
          </cell>
        </row>
        <row r="1471">
          <cell r="B1471" t="str">
            <v>HF5G2820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2</v>
          </cell>
          <cell r="I1471">
            <v>558.82000000000005</v>
          </cell>
          <cell r="J1471" t="str">
            <v/>
          </cell>
        </row>
        <row r="1472">
          <cell r="B1472" t="str">
            <v>MMF-08D24ES-RMB (ROHS)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4</v>
          </cell>
          <cell r="I1472">
            <v>34.92</v>
          </cell>
          <cell r="J1472" t="str">
            <v/>
          </cell>
        </row>
        <row r="1473">
          <cell r="B1473" t="str">
            <v>MMF-12D24DS-RNC (ROHS)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6</v>
          </cell>
          <cell r="I1473">
            <v>94.14</v>
          </cell>
          <cell r="J1473" t="str">
            <v/>
          </cell>
        </row>
        <row r="1474">
          <cell r="B1474" t="str">
            <v>SC-N3 Z426 (ROHS)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4</v>
          </cell>
          <cell r="I1474">
            <v>211.76</v>
          </cell>
          <cell r="J1474" t="str">
            <v/>
          </cell>
        </row>
        <row r="1475">
          <cell r="B1475" t="str">
            <v>SC-N7 200V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4</v>
          </cell>
          <cell r="I1475">
            <v>709.8</v>
          </cell>
          <cell r="J1475" t="str">
            <v/>
          </cell>
        </row>
        <row r="1476">
          <cell r="B1476" t="str">
            <v>SC-N8 200V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4</v>
          </cell>
          <cell r="I1476">
            <v>756.88</v>
          </cell>
          <cell r="J1476" t="str">
            <v/>
          </cell>
        </row>
        <row r="1477">
          <cell r="B1477" t="str">
            <v>DBE11-2C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2</v>
          </cell>
          <cell r="I1477">
            <v>105.92</v>
          </cell>
          <cell r="J1477" t="str">
            <v/>
          </cell>
        </row>
        <row r="1478">
          <cell r="B1478" t="str">
            <v>DBE11-4C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5</v>
          </cell>
          <cell r="I1478">
            <v>214.1</v>
          </cell>
          <cell r="J1478" t="str">
            <v/>
          </cell>
        </row>
        <row r="1479">
          <cell r="B1479" t="str">
            <v>DBE15-2C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2</v>
          </cell>
          <cell r="I1479">
            <v>119.34</v>
          </cell>
          <cell r="J1479" t="str">
            <v/>
          </cell>
        </row>
        <row r="1480">
          <cell r="B1480" t="str">
            <v>DBE3.7-2C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2</v>
          </cell>
          <cell r="I1480">
            <v>75.239999999999995</v>
          </cell>
          <cell r="J1480" t="str">
            <v/>
          </cell>
        </row>
        <row r="1481">
          <cell r="B1481" t="str">
            <v>DBE30-4C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7</v>
          </cell>
          <cell r="I1481">
            <v>582.33000000000004</v>
          </cell>
          <cell r="J1481" t="str">
            <v/>
          </cell>
        </row>
        <row r="1482">
          <cell r="B1482" t="str">
            <v>DBE5.5-2C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2</v>
          </cell>
          <cell r="I1482">
            <v>75.239999999999995</v>
          </cell>
          <cell r="J1482" t="str">
            <v/>
          </cell>
        </row>
        <row r="1483">
          <cell r="B1483" t="str">
            <v>6MBI300UE-120-04 (ROHS)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4</v>
          </cell>
          <cell r="I1483">
            <v>1286.28</v>
          </cell>
          <cell r="J1483" t="str">
            <v/>
          </cell>
        </row>
        <row r="1484">
          <cell r="B1484" t="str">
            <v>6MBI450UE-120-03 (ROHS)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2</v>
          </cell>
          <cell r="I1484">
            <v>811.76</v>
          </cell>
          <cell r="J1484" t="str">
            <v/>
          </cell>
        </row>
        <row r="1485">
          <cell r="B1485" t="str">
            <v>6MBI450UE-120-04 (ROHS)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4</v>
          </cell>
          <cell r="I1485">
            <v>1682.36</v>
          </cell>
          <cell r="J1485" t="str">
            <v/>
          </cell>
        </row>
        <row r="1486">
          <cell r="B1486" t="str">
            <v>9.5URD273TTF2200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6</v>
          </cell>
          <cell r="I1486">
            <v>1747.08</v>
          </cell>
          <cell r="J1486" t="str">
            <v/>
          </cell>
        </row>
        <row r="1487">
          <cell r="B1487" t="str">
            <v>DD100KB-160S (ROHS)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15</v>
          </cell>
          <cell r="I1487">
            <v>220.65</v>
          </cell>
          <cell r="J1487" t="str">
            <v/>
          </cell>
        </row>
        <row r="1488">
          <cell r="B1488" t="str">
            <v>DD60KB-160S (ROHS)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6</v>
          </cell>
          <cell r="I1488">
            <v>82.38</v>
          </cell>
          <cell r="J1488" t="str">
            <v/>
          </cell>
        </row>
        <row r="1489">
          <cell r="B1489" t="str">
            <v>EP4516 C4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2</v>
          </cell>
          <cell r="I1489">
            <v>233.34</v>
          </cell>
          <cell r="J1489" t="str">
            <v/>
          </cell>
        </row>
        <row r="1490">
          <cell r="B1490" t="str">
            <v>EP4516 C5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2</v>
          </cell>
          <cell r="I1490">
            <v>233.34</v>
          </cell>
          <cell r="J1490" t="str">
            <v/>
          </cell>
        </row>
        <row r="1491">
          <cell r="B1491" t="str">
            <v>EP4563 C2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1</v>
          </cell>
          <cell r="I1491">
            <v>11.76</v>
          </cell>
          <cell r="J1491" t="str">
            <v/>
          </cell>
        </row>
        <row r="1492">
          <cell r="B1492" t="str">
            <v>EP4640 C2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2</v>
          </cell>
          <cell r="I1492">
            <v>315.68</v>
          </cell>
          <cell r="J1492" t="str">
            <v/>
          </cell>
        </row>
        <row r="1493">
          <cell r="B1493" t="str">
            <v>EP4705 C4-Z2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2</v>
          </cell>
          <cell r="I1493">
            <v>543.14</v>
          </cell>
          <cell r="J1493" t="str">
            <v/>
          </cell>
        </row>
        <row r="1494">
          <cell r="B1494" t="str">
            <v>EP4705 C5-Z2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2</v>
          </cell>
          <cell r="I1494">
            <v>309.8</v>
          </cell>
          <cell r="J1494" t="str">
            <v/>
          </cell>
        </row>
        <row r="1495">
          <cell r="B1495" t="str">
            <v>SA537660-01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1</v>
          </cell>
          <cell r="I1495">
            <v>1.57</v>
          </cell>
          <cell r="J1495" t="str">
            <v/>
          </cell>
        </row>
        <row r="1496">
          <cell r="B1496" t="str">
            <v>SC-4-1 Z426 (ROHS)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4</v>
          </cell>
          <cell r="I1496">
            <v>62.76</v>
          </cell>
          <cell r="J1496" t="str">
            <v/>
          </cell>
        </row>
        <row r="1497">
          <cell r="B1497" t="str">
            <v>SC-N2S Z426 (ROHS)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4</v>
          </cell>
          <cell r="I1497">
            <v>141.16</v>
          </cell>
          <cell r="J1497" t="str">
            <v/>
          </cell>
        </row>
        <row r="1498">
          <cell r="B1498" t="str">
            <v>THB1-UHS4556M-115 WITH SENSOR (ROHS)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2</v>
          </cell>
          <cell r="I1498">
            <v>139.22</v>
          </cell>
          <cell r="J1498" t="str">
            <v/>
          </cell>
        </row>
        <row r="1499">
          <cell r="B1499" t="str">
            <v>DBE0.75-2C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2</v>
          </cell>
          <cell r="I1499">
            <v>44.22</v>
          </cell>
          <cell r="J1499" t="str">
            <v/>
          </cell>
        </row>
        <row r="1500">
          <cell r="B1500" t="str">
            <v>DBE0.75-4C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5</v>
          </cell>
          <cell r="I1500">
            <v>110.55</v>
          </cell>
          <cell r="J1500" t="str">
            <v/>
          </cell>
        </row>
        <row r="1501">
          <cell r="B1501" t="str">
            <v>DBE15-4C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5</v>
          </cell>
          <cell r="I1501">
            <v>227</v>
          </cell>
          <cell r="J1501" t="str">
            <v/>
          </cell>
        </row>
        <row r="1502">
          <cell r="B1502" t="str">
            <v>DBE2.2-4C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5</v>
          </cell>
          <cell r="I1502">
            <v>126.9</v>
          </cell>
          <cell r="J1502" t="str">
            <v/>
          </cell>
        </row>
        <row r="1503">
          <cell r="B1503" t="str">
            <v>DBE22-4C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12</v>
          </cell>
          <cell r="I1503">
            <v>880.86</v>
          </cell>
          <cell r="J1503" t="str">
            <v/>
          </cell>
        </row>
        <row r="1504">
          <cell r="B1504" t="str">
            <v>DBE5.5-4C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5</v>
          </cell>
          <cell r="I1504">
            <v>143.1</v>
          </cell>
          <cell r="J1504" t="str">
            <v/>
          </cell>
        </row>
        <row r="1505">
          <cell r="B1505" t="str">
            <v>DBE7.5-2C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1</v>
          </cell>
          <cell r="I1505">
            <v>42.01</v>
          </cell>
          <cell r="J1505" t="str">
            <v/>
          </cell>
        </row>
        <row r="1506">
          <cell r="B1506" t="str">
            <v>DBE7.5-4C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10</v>
          </cell>
          <cell r="I1506">
            <v>319.60000000000002</v>
          </cell>
          <cell r="J1506" t="str">
            <v/>
          </cell>
        </row>
        <row r="1507">
          <cell r="B1507" t="str">
            <v>GYG102C5-HB2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1</v>
          </cell>
          <cell r="I1507">
            <v>0</v>
          </cell>
          <cell r="J1507" t="str">
            <v/>
          </cell>
        </row>
        <row r="1508">
          <cell r="B1508" t="str">
            <v>GYG501C5-HB2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1</v>
          </cell>
          <cell r="I1508">
            <v>0</v>
          </cell>
          <cell r="J1508" t="str">
            <v/>
          </cell>
        </row>
        <row r="1509">
          <cell r="B1509" t="str">
            <v>RYT102C5-VV2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1</v>
          </cell>
          <cell r="I1509">
            <v>0</v>
          </cell>
          <cell r="J1509" t="str">
            <v/>
          </cell>
        </row>
        <row r="1510">
          <cell r="B1510" t="str">
            <v>TP-E1U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454</v>
          </cell>
          <cell r="I1510">
            <v>7271.6271999999999</v>
          </cell>
          <cell r="J1510" t="str">
            <v/>
          </cell>
        </row>
        <row r="1511">
          <cell r="B1511" t="str">
            <v>FRN30P11S-2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1</v>
          </cell>
          <cell r="I1511">
            <v>1412.1885</v>
          </cell>
          <cell r="J1511" t="str">
            <v/>
          </cell>
        </row>
        <row r="1512">
          <cell r="B1512" t="str">
            <v>NQ4H-SE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10</v>
          </cell>
          <cell r="I1512">
            <v>66.5</v>
          </cell>
          <cell r="J1512" t="str">
            <v/>
          </cell>
        </row>
        <row r="1513">
          <cell r="B1513" t="str">
            <v>NW0H-CA3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4</v>
          </cell>
          <cell r="I1513">
            <v>25.1</v>
          </cell>
          <cell r="J1513" t="str">
            <v/>
          </cell>
        </row>
        <row r="1514">
          <cell r="B1514" t="str">
            <v>NW0H-CNV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4</v>
          </cell>
          <cell r="I1514">
            <v>580.81640000000004</v>
          </cell>
          <cell r="J1514" t="str">
            <v/>
          </cell>
        </row>
        <row r="1515">
          <cell r="B1515" t="str">
            <v>NW3P16-42C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2</v>
          </cell>
          <cell r="I1515">
            <v>0</v>
          </cell>
          <cell r="J1515" t="str">
            <v/>
          </cell>
        </row>
        <row r="1516">
          <cell r="B1516" t="str">
            <v>NW3W05606R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2</v>
          </cell>
          <cell r="I1516">
            <v>0</v>
          </cell>
          <cell r="J1516" t="str">
            <v/>
          </cell>
        </row>
        <row r="1517">
          <cell r="B1517" t="str">
            <v>NWOH-CNV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2</v>
          </cell>
          <cell r="I1517">
            <v>276</v>
          </cell>
          <cell r="J1517" t="str">
            <v/>
          </cell>
        </row>
        <row r="1518">
          <cell r="B1518" t="str">
            <v>FVR0.75S11S-2C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5</v>
          </cell>
          <cell r="I1518">
            <v>205.5395</v>
          </cell>
          <cell r="J1518" t="str">
            <v/>
          </cell>
        </row>
        <row r="1519">
          <cell r="B1519" t="str">
            <v>FVR0.75S11S-2V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2</v>
          </cell>
          <cell r="I1519">
            <v>0</v>
          </cell>
          <cell r="J1519" t="str">
            <v/>
          </cell>
        </row>
        <row r="1520">
          <cell r="B1520" t="str">
            <v>EFL-0.4E11-7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3</v>
          </cell>
          <cell r="I1520">
            <v>41.396999999999998</v>
          </cell>
          <cell r="J1520" t="str">
            <v/>
          </cell>
        </row>
        <row r="1521">
          <cell r="B1521" t="str">
            <v>EFL-0.75E11-7LL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21</v>
          </cell>
          <cell r="I1521">
            <v>392.89319999999998</v>
          </cell>
          <cell r="J1521" t="str">
            <v/>
          </cell>
        </row>
        <row r="1522">
          <cell r="B1522" t="str">
            <v>FN-2030-6-06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58</v>
          </cell>
          <cell r="I1522">
            <v>273.99779999999998</v>
          </cell>
          <cell r="J1522" t="str">
            <v/>
          </cell>
        </row>
        <row r="1523">
          <cell r="B1523" t="str">
            <v>FN2030-30-08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1</v>
          </cell>
          <cell r="I1523">
            <v>21.7</v>
          </cell>
          <cell r="J1523" t="str">
            <v/>
          </cell>
        </row>
        <row r="1524">
          <cell r="B1524" t="str">
            <v>RYT501C5-VV2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1</v>
          </cell>
          <cell r="I1524">
            <v>0</v>
          </cell>
          <cell r="J1524" t="str">
            <v/>
          </cell>
        </row>
        <row r="1525">
          <cell r="B1525" t="str">
            <v>4674-08-07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3</v>
          </cell>
          <cell r="I1525">
            <v>0</v>
          </cell>
          <cell r="J1525" t="str">
            <v/>
          </cell>
        </row>
        <row r="1526">
          <cell r="B1526" t="str">
            <v>E1-TP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2</v>
          </cell>
          <cell r="I1526">
            <v>23.52</v>
          </cell>
          <cell r="J1526" t="str">
            <v/>
          </cell>
        </row>
        <row r="1527">
          <cell r="B1527" t="str">
            <v>FRN7.5P9S-4EN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2</v>
          </cell>
          <cell r="I1527">
            <v>895.13440000000003</v>
          </cell>
          <cell r="J1527" t="str">
            <v/>
          </cell>
        </row>
        <row r="1528">
          <cell r="B1528" t="str">
            <v>NP1X1610-R1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5</v>
          </cell>
          <cell r="I1528">
            <v>281</v>
          </cell>
          <cell r="J1528" t="str">
            <v/>
          </cell>
        </row>
        <row r="1529">
          <cell r="B1529" t="str">
            <v>NP4H-CB2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6</v>
          </cell>
          <cell r="I1529">
            <v>297</v>
          </cell>
          <cell r="J1529" t="str">
            <v/>
          </cell>
        </row>
        <row r="1530">
          <cell r="B1530" t="str">
            <v>NW0P30R-31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1</v>
          </cell>
          <cell r="I1530">
            <v>107.6</v>
          </cell>
          <cell r="J1530" t="str">
            <v/>
          </cell>
        </row>
        <row r="1531">
          <cell r="B1531" t="str">
            <v>NW3C2-ER3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2</v>
          </cell>
          <cell r="I1531">
            <v>0</v>
          </cell>
          <cell r="J1531" t="str">
            <v/>
          </cell>
        </row>
        <row r="1532">
          <cell r="B1532" t="str">
            <v>NW3P08-41C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2</v>
          </cell>
          <cell r="I1532">
            <v>0</v>
          </cell>
          <cell r="J1532" t="str">
            <v/>
          </cell>
        </row>
        <row r="1533">
          <cell r="B1533" t="str">
            <v>UG00C-S02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2</v>
          </cell>
          <cell r="I1533">
            <v>65.619</v>
          </cell>
          <cell r="J1533" t="str">
            <v/>
          </cell>
        </row>
        <row r="1534">
          <cell r="B1534" t="str">
            <v>UG30P-D8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1</v>
          </cell>
          <cell r="I1534">
            <v>39.909999999999997</v>
          </cell>
          <cell r="J1534" t="str">
            <v/>
          </cell>
        </row>
        <row r="1535">
          <cell r="B1535" t="str">
            <v>106-751-5VK11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1</v>
          </cell>
          <cell r="I1535">
            <v>133.94999999999999</v>
          </cell>
          <cell r="J1535" t="str">
            <v/>
          </cell>
        </row>
        <row r="1536">
          <cell r="B1536" t="str">
            <v>EFL-0.4E11-7LL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10</v>
          </cell>
          <cell r="I1536">
            <v>152</v>
          </cell>
          <cell r="J1536" t="str">
            <v/>
          </cell>
        </row>
        <row r="1537">
          <cell r="B1537" t="str">
            <v>EFL-0.75E11-4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40</v>
          </cell>
          <cell r="I1537">
            <v>1107.2920000000001</v>
          </cell>
          <cell r="J1537" t="str">
            <v/>
          </cell>
        </row>
        <row r="1538">
          <cell r="B1538" t="str">
            <v>EFL-0.75E11-7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8</v>
          </cell>
          <cell r="I1538">
            <v>148.0016</v>
          </cell>
          <cell r="J1538" t="str">
            <v/>
          </cell>
        </row>
        <row r="1539">
          <cell r="B1539" t="str">
            <v>FN2030-6-06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4</v>
          </cell>
          <cell r="I1539">
            <v>20</v>
          </cell>
          <cell r="J1539" t="str">
            <v/>
          </cell>
        </row>
        <row r="1540">
          <cell r="B1540" t="str">
            <v>FN2060-30-08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1</v>
          </cell>
          <cell r="I1540">
            <v>45</v>
          </cell>
          <cell r="J1540" t="str">
            <v/>
          </cell>
        </row>
        <row r="1541">
          <cell r="B1541" t="str">
            <v>FN2070-25-08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1</v>
          </cell>
          <cell r="I1541">
            <v>44.5</v>
          </cell>
          <cell r="J1541" t="str">
            <v/>
          </cell>
        </row>
        <row r="1542">
          <cell r="B1542" t="str">
            <v>FN2090-10-06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6</v>
          </cell>
          <cell r="I1542">
            <v>77.400000000000006</v>
          </cell>
          <cell r="J1542" t="str">
            <v/>
          </cell>
        </row>
        <row r="1543">
          <cell r="B1543" t="str">
            <v>FN2090-16-06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70</v>
          </cell>
          <cell r="I1543">
            <v>966</v>
          </cell>
          <cell r="J1543" t="str">
            <v/>
          </cell>
        </row>
        <row r="1544">
          <cell r="B1544" t="str">
            <v>FN2090-6-06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6</v>
          </cell>
          <cell r="I1544">
            <v>47.4</v>
          </cell>
          <cell r="J1544" t="str">
            <v/>
          </cell>
        </row>
        <row r="1545">
          <cell r="B1545" t="str">
            <v>FN3258T-75-34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24</v>
          </cell>
          <cell r="I1545">
            <v>2191.1999999999998</v>
          </cell>
          <cell r="J1545" t="str">
            <v/>
          </cell>
        </row>
        <row r="1546">
          <cell r="B1546" t="str">
            <v>FN3280H-8-29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2</v>
          </cell>
          <cell r="I1546">
            <v>77.8</v>
          </cell>
          <cell r="J1546" t="str">
            <v/>
          </cell>
        </row>
        <row r="1547">
          <cell r="B1547" t="str">
            <v>FN3359-1000-99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4</v>
          </cell>
          <cell r="I1547">
            <v>3624</v>
          </cell>
          <cell r="J1547" t="str">
            <v/>
          </cell>
        </row>
        <row r="1548">
          <cell r="B1548" t="str">
            <v>FS20159-17-07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63</v>
          </cell>
          <cell r="I1548">
            <v>1014.3</v>
          </cell>
          <cell r="J1548" t="str">
            <v/>
          </cell>
        </row>
        <row r="1549">
          <cell r="B1549" t="str">
            <v>FS20159-25-07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53</v>
          </cell>
          <cell r="I1549">
            <v>1122.2644</v>
          </cell>
          <cell r="J1549" t="str">
            <v/>
          </cell>
        </row>
        <row r="1550">
          <cell r="B1550" t="str">
            <v>FS20229-13-07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15</v>
          </cell>
          <cell r="I1550">
            <v>522</v>
          </cell>
          <cell r="J1550" t="str">
            <v/>
          </cell>
        </row>
        <row r="1551">
          <cell r="B1551" t="str">
            <v>FS21312-44-07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159</v>
          </cell>
          <cell r="I1551">
            <v>6264.6318000000001</v>
          </cell>
          <cell r="J1551" t="str">
            <v/>
          </cell>
        </row>
        <row r="1552">
          <cell r="B1552" t="str">
            <v>FS21312-44-07-1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337</v>
          </cell>
          <cell r="I1552">
            <v>16479.3</v>
          </cell>
          <cell r="J1552" t="str">
            <v/>
          </cell>
        </row>
        <row r="1553">
          <cell r="B1553" t="str">
            <v>FS21312-78-07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46</v>
          </cell>
          <cell r="I1553">
            <v>3670.5930000000003</v>
          </cell>
          <cell r="J1553" t="str">
            <v/>
          </cell>
        </row>
        <row r="1554">
          <cell r="B1554" t="str">
            <v>FS21559-13-07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1</v>
          </cell>
          <cell r="I1554">
            <v>30.797899999999998</v>
          </cell>
          <cell r="J1554" t="str">
            <v/>
          </cell>
        </row>
        <row r="1555">
          <cell r="B1555" t="str">
            <v>FS21559-24-07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8</v>
          </cell>
          <cell r="I1555">
            <v>343.93360000000001</v>
          </cell>
          <cell r="J1555" t="str">
            <v/>
          </cell>
        </row>
        <row r="1556">
          <cell r="B1556" t="str">
            <v>FS21559-24-07-1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149</v>
          </cell>
          <cell r="I1556">
            <v>5066</v>
          </cell>
          <cell r="J1556" t="str">
            <v/>
          </cell>
        </row>
        <row r="1557">
          <cell r="B1557" t="str">
            <v>FS23293-30-72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47</v>
          </cell>
          <cell r="I1557">
            <v>1648.3980999999999</v>
          </cell>
          <cell r="J1557" t="str">
            <v/>
          </cell>
        </row>
        <row r="1558">
          <cell r="B1558" t="str">
            <v>FS23293-42-71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1</v>
          </cell>
          <cell r="I1558">
            <v>36.2667</v>
          </cell>
          <cell r="J1558" t="str">
            <v/>
          </cell>
        </row>
        <row r="1559">
          <cell r="B1559" t="str">
            <v>FS23293-42-72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31</v>
          </cell>
          <cell r="I1559">
            <v>917.88520000000005</v>
          </cell>
          <cell r="J1559" t="str">
            <v/>
          </cell>
        </row>
        <row r="1560">
          <cell r="B1560" t="str">
            <v>FS5536-12-07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9</v>
          </cell>
          <cell r="I1560">
            <v>238.5</v>
          </cell>
          <cell r="J1560" t="str">
            <v/>
          </cell>
        </row>
        <row r="1561">
          <cell r="B1561" t="str">
            <v>FS5536-180-40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19</v>
          </cell>
          <cell r="I1561">
            <v>3458</v>
          </cell>
          <cell r="J1561" t="str">
            <v/>
          </cell>
        </row>
        <row r="1562">
          <cell r="B1562" t="str">
            <v>FS5536-250-99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5</v>
          </cell>
          <cell r="I1562">
            <v>1306.25</v>
          </cell>
          <cell r="J1562" t="str">
            <v/>
          </cell>
        </row>
        <row r="1563">
          <cell r="B1563" t="str">
            <v>FS5536-400-99-1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5</v>
          </cell>
          <cell r="I1563">
            <v>1648.625</v>
          </cell>
          <cell r="J1563" t="str">
            <v/>
          </cell>
        </row>
        <row r="1564">
          <cell r="B1564" t="str">
            <v>FS5536-50-07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48</v>
          </cell>
          <cell r="I1564">
            <v>2234.3136</v>
          </cell>
          <cell r="J1564" t="str">
            <v/>
          </cell>
        </row>
        <row r="1565">
          <cell r="B1565" t="str">
            <v>FS5536-72-07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1</v>
          </cell>
          <cell r="I1565">
            <v>57.387099999999997</v>
          </cell>
          <cell r="J1565" t="str">
            <v/>
          </cell>
        </row>
        <row r="1566">
          <cell r="B1566" t="str">
            <v>FN2090TL-16-06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1</v>
          </cell>
          <cell r="I1566">
            <v>13.8</v>
          </cell>
          <cell r="J1566" t="str">
            <v/>
          </cell>
        </row>
        <row r="1567">
          <cell r="B1567" t="str">
            <v>FN3258T-100-35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23</v>
          </cell>
          <cell r="I1567">
            <v>2530</v>
          </cell>
          <cell r="J1567" t="str">
            <v/>
          </cell>
        </row>
        <row r="1568">
          <cell r="B1568" t="str">
            <v>FN3258T-130-35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5</v>
          </cell>
          <cell r="I1568">
            <v>640</v>
          </cell>
          <cell r="J1568" t="str">
            <v/>
          </cell>
        </row>
        <row r="1569">
          <cell r="B1569" t="str">
            <v>FN3359-600-99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7</v>
          </cell>
          <cell r="I1569">
            <v>3220</v>
          </cell>
          <cell r="J1569" t="str">
            <v/>
          </cell>
        </row>
        <row r="1570">
          <cell r="B1570" t="str">
            <v>FN3359-800-99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 t="str">
            <v/>
          </cell>
        </row>
        <row r="1571">
          <cell r="B1571" t="str">
            <v>FR05CM42AC (FPC-4R-22A)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1</v>
          </cell>
          <cell r="I1571">
            <v>137.65</v>
          </cell>
          <cell r="J1571" t="str">
            <v/>
          </cell>
        </row>
        <row r="1572">
          <cell r="B1572" t="str">
            <v>FS20229-3,5-07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26</v>
          </cell>
          <cell r="I1572">
            <v>754</v>
          </cell>
          <cell r="J1572" t="str">
            <v/>
          </cell>
        </row>
        <row r="1573">
          <cell r="B1573" t="str">
            <v>FS20229-9-07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689</v>
          </cell>
          <cell r="I1573">
            <v>20847.073</v>
          </cell>
          <cell r="J1573" t="str">
            <v/>
          </cell>
        </row>
        <row r="1574">
          <cell r="B1574" t="str">
            <v>FS21312-18-07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51</v>
          </cell>
          <cell r="I1574">
            <v>1783.3017000000002</v>
          </cell>
          <cell r="J1574" t="str">
            <v/>
          </cell>
        </row>
        <row r="1575">
          <cell r="B1575" t="str">
            <v>FS21558-10-07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3</v>
          </cell>
          <cell r="I1575">
            <v>36.299999999999997</v>
          </cell>
          <cell r="J1575" t="str">
            <v/>
          </cell>
        </row>
        <row r="1576">
          <cell r="B1576" t="str">
            <v>FS21558-17-07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127</v>
          </cell>
          <cell r="I1576">
            <v>1765.3</v>
          </cell>
          <cell r="J1576" t="str">
            <v/>
          </cell>
        </row>
        <row r="1577">
          <cell r="B1577" t="str">
            <v>FS21558-25-07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28</v>
          </cell>
          <cell r="I1577">
            <v>511.5068</v>
          </cell>
          <cell r="J1577" t="str">
            <v/>
          </cell>
        </row>
        <row r="1578">
          <cell r="B1578" t="str">
            <v>FS21559-44-07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2</v>
          </cell>
          <cell r="I1578">
            <v>93.266599999999997</v>
          </cell>
          <cell r="J1578" t="str">
            <v/>
          </cell>
        </row>
        <row r="1579">
          <cell r="B1579" t="str">
            <v>FS21559-9-07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19</v>
          </cell>
          <cell r="I1579">
            <v>517.11919999999998</v>
          </cell>
          <cell r="J1579" t="str">
            <v/>
          </cell>
        </row>
        <row r="1580">
          <cell r="B1580" t="str">
            <v>FS23293-16-71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569</v>
          </cell>
          <cell r="I1580">
            <v>12233.5569</v>
          </cell>
          <cell r="J1580" t="str">
            <v/>
          </cell>
        </row>
        <row r="1581">
          <cell r="B1581" t="str">
            <v>FS23293-57-52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21</v>
          </cell>
          <cell r="I1581">
            <v>903.00210000000004</v>
          </cell>
          <cell r="J1581" t="str">
            <v/>
          </cell>
        </row>
        <row r="1582">
          <cell r="B1582" t="str">
            <v>FS28272-17-07-R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100</v>
          </cell>
          <cell r="I1582">
            <v>1500</v>
          </cell>
          <cell r="J1582" t="str">
            <v/>
          </cell>
        </row>
        <row r="1583">
          <cell r="B1583" t="str">
            <v>FS5536-100-35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5</v>
          </cell>
          <cell r="I1583">
            <v>555.20400000000006</v>
          </cell>
          <cell r="J1583" t="str">
            <v/>
          </cell>
        </row>
        <row r="1584">
          <cell r="B1584" t="str">
            <v>FS5536-250-99-1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4</v>
          </cell>
          <cell r="I1584">
            <v>1372</v>
          </cell>
          <cell r="J1584" t="str">
            <v/>
          </cell>
        </row>
        <row r="1585">
          <cell r="B1585" t="str">
            <v>FS5536-35-07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90</v>
          </cell>
          <cell r="I1585">
            <v>3897.3689999999997</v>
          </cell>
          <cell r="J1585" t="str">
            <v/>
          </cell>
        </row>
        <row r="1586">
          <cell r="B1586" t="str">
            <v>FS5536-35-07-IP54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6</v>
          </cell>
          <cell r="I1586">
            <v>750</v>
          </cell>
          <cell r="J1586" t="str">
            <v/>
          </cell>
        </row>
        <row r="1587">
          <cell r="B1587" t="str">
            <v>FS5941-40-47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4</v>
          </cell>
          <cell r="I1587">
            <v>404.13319999999999</v>
          </cell>
          <cell r="J1587" t="str">
            <v/>
          </cell>
        </row>
        <row r="1588">
          <cell r="B1588" t="str">
            <v>FS5941-60-52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10</v>
          </cell>
          <cell r="I1588">
            <v>1313.5360000000001</v>
          </cell>
          <cell r="J1588" t="str">
            <v/>
          </cell>
        </row>
        <row r="1589">
          <cell r="B1589" t="str">
            <v>FS5941-86-52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3</v>
          </cell>
          <cell r="I1589">
            <v>496.98</v>
          </cell>
          <cell r="J1589" t="str">
            <v/>
          </cell>
        </row>
        <row r="1590">
          <cell r="B1590" t="str">
            <v>FS5944-5-07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1</v>
          </cell>
          <cell r="I1590">
            <v>0</v>
          </cell>
          <cell r="J1590" t="str">
            <v/>
          </cell>
        </row>
        <row r="1591">
          <cell r="B1591" t="str">
            <v>FS8082-10-07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269</v>
          </cell>
          <cell r="I1591">
            <v>1748.5268999999998</v>
          </cell>
          <cell r="J1591" t="str">
            <v/>
          </cell>
        </row>
        <row r="1592">
          <cell r="B1592" t="str">
            <v>FS8082-10-07-R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942</v>
          </cell>
          <cell r="I1592">
            <v>8242.5</v>
          </cell>
          <cell r="J1592" t="str">
            <v/>
          </cell>
        </row>
        <row r="1593">
          <cell r="B1593" t="str">
            <v>FRN015M3-21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1</v>
          </cell>
          <cell r="I1593">
            <v>1368.42</v>
          </cell>
          <cell r="J1593" t="str">
            <v/>
          </cell>
        </row>
        <row r="1594">
          <cell r="B1594" t="str">
            <v>FRN11MC5-2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2</v>
          </cell>
          <cell r="I1594">
            <v>1032.98</v>
          </cell>
          <cell r="J1594" t="str">
            <v/>
          </cell>
        </row>
        <row r="1595">
          <cell r="B1595" t="str">
            <v>FRN11PD5-2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1</v>
          </cell>
          <cell r="I1595">
            <v>226.72</v>
          </cell>
          <cell r="J1595" t="str">
            <v/>
          </cell>
        </row>
        <row r="1596">
          <cell r="B1596" t="str">
            <v>FRN5.5MC5-2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2</v>
          </cell>
          <cell r="I1596">
            <v>796.32</v>
          </cell>
          <cell r="J1596" t="str">
            <v/>
          </cell>
        </row>
        <row r="1597">
          <cell r="B1597" t="str">
            <v>FRN5.5V5-2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1</v>
          </cell>
          <cell r="I1597">
            <v>652</v>
          </cell>
          <cell r="J1597" t="str">
            <v/>
          </cell>
        </row>
        <row r="1598">
          <cell r="B1598" t="str">
            <v>FRN7.5PD5-2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1</v>
          </cell>
          <cell r="I1598">
            <v>254.9</v>
          </cell>
          <cell r="J1598" t="str">
            <v/>
          </cell>
        </row>
        <row r="1599">
          <cell r="B1599" t="str">
            <v>GRZG400 600W 5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7</v>
          </cell>
          <cell r="I1599">
            <v>214.16569999999999</v>
          </cell>
          <cell r="J1599" t="str">
            <v/>
          </cell>
        </row>
        <row r="1600">
          <cell r="B1600" t="str">
            <v>GRZG80 1.74-X3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1</v>
          </cell>
          <cell r="I1600">
            <v>60</v>
          </cell>
          <cell r="J1600" t="str">
            <v/>
          </cell>
        </row>
        <row r="1601">
          <cell r="B1601" t="str">
            <v>GYC401D5-HB2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1</v>
          </cell>
          <cell r="I1601">
            <v>0</v>
          </cell>
          <cell r="J1601" t="str">
            <v/>
          </cell>
        </row>
        <row r="1602">
          <cell r="B1602" t="str">
            <v>GYG102CC2-T2E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6</v>
          </cell>
          <cell r="I1602">
            <v>1950</v>
          </cell>
          <cell r="J1602" t="str">
            <v/>
          </cell>
        </row>
        <row r="1603">
          <cell r="B1603" t="str">
            <v>GYG102CC2-T2E-B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1</v>
          </cell>
          <cell r="I1603">
            <v>430</v>
          </cell>
          <cell r="J1603" t="str">
            <v/>
          </cell>
        </row>
        <row r="1604">
          <cell r="B1604" t="str">
            <v>GYG152CC2-T2E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1</v>
          </cell>
          <cell r="I1604">
            <v>351</v>
          </cell>
          <cell r="J1604" t="str">
            <v/>
          </cell>
        </row>
        <row r="1605">
          <cell r="B1605" t="str">
            <v>GYS101DC2-T2A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14</v>
          </cell>
          <cell r="I1605">
            <v>1624</v>
          </cell>
          <cell r="J1605" t="str">
            <v/>
          </cell>
        </row>
        <row r="1606">
          <cell r="B1606" t="str">
            <v>GYS101DC2-T2A-B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4</v>
          </cell>
          <cell r="I1606">
            <v>676</v>
          </cell>
          <cell r="J1606" t="str">
            <v/>
          </cell>
        </row>
        <row r="1607">
          <cell r="B1607" t="str">
            <v>GYS201DC2-T2A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23</v>
          </cell>
          <cell r="I1607">
            <v>2760.0046000000002</v>
          </cell>
          <cell r="J1607" t="str">
            <v/>
          </cell>
        </row>
        <row r="1608">
          <cell r="B1608" t="str">
            <v>GYS401DC2-T2A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79</v>
          </cell>
          <cell r="I1608">
            <v>10744</v>
          </cell>
          <cell r="J1608" t="str">
            <v/>
          </cell>
        </row>
        <row r="1609">
          <cell r="B1609" t="str">
            <v>GYS401DC2-T2A-B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12</v>
          </cell>
          <cell r="I1609">
            <v>2400</v>
          </cell>
          <cell r="J1609" t="str">
            <v/>
          </cell>
        </row>
        <row r="1610">
          <cell r="B1610" t="str">
            <v>GYS401DC2-T2C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11</v>
          </cell>
          <cell r="I1610">
            <v>1466.0910000000001</v>
          </cell>
          <cell r="J1610" t="str">
            <v/>
          </cell>
        </row>
        <row r="1611">
          <cell r="B1611" t="str">
            <v>GYS751D5-RB2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2</v>
          </cell>
          <cell r="I1611">
            <v>0</v>
          </cell>
          <cell r="J1611" t="str">
            <v/>
          </cell>
        </row>
        <row r="1612">
          <cell r="B1612" t="str">
            <v>GYS751DC2-T2A</v>
          </cell>
          <cell r="C1612">
            <v>0</v>
          </cell>
          <cell r="D1612">
            <v>15</v>
          </cell>
          <cell r="E1612">
            <v>0</v>
          </cell>
          <cell r="F1612">
            <v>0</v>
          </cell>
          <cell r="G1612">
            <v>0</v>
          </cell>
          <cell r="H1612">
            <v>37</v>
          </cell>
          <cell r="I1612">
            <v>6400.9888999999994</v>
          </cell>
          <cell r="J1612" t="str">
            <v/>
          </cell>
        </row>
        <row r="1613">
          <cell r="B1613" t="str">
            <v>GYS751DC2-T2A-B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9</v>
          </cell>
          <cell r="I1613">
            <v>2178.3276000000001</v>
          </cell>
          <cell r="J1613" t="str">
            <v/>
          </cell>
        </row>
        <row r="1614">
          <cell r="B1614" t="str">
            <v>FR05CM42AC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2</v>
          </cell>
          <cell r="I1614">
            <v>344</v>
          </cell>
          <cell r="J1614" t="str">
            <v/>
          </cell>
        </row>
        <row r="1615">
          <cell r="B1615" t="str">
            <v>FREG-10F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1</v>
          </cell>
          <cell r="I1615">
            <v>411.8</v>
          </cell>
          <cell r="J1615" t="str">
            <v/>
          </cell>
        </row>
        <row r="1616">
          <cell r="B1616" t="str">
            <v>FRN003M3-21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1</v>
          </cell>
          <cell r="I1616">
            <v>607.29</v>
          </cell>
          <cell r="J1616" t="str">
            <v/>
          </cell>
        </row>
        <row r="1617">
          <cell r="B1617" t="str">
            <v>FRN11PR5-2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1</v>
          </cell>
          <cell r="I1617">
            <v>406.48</v>
          </cell>
          <cell r="J1617" t="str">
            <v/>
          </cell>
        </row>
        <row r="1618">
          <cell r="B1618" t="str">
            <v>FRN3.7M5-2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1</v>
          </cell>
          <cell r="I1618">
            <v>608</v>
          </cell>
          <cell r="J1618" t="str">
            <v/>
          </cell>
        </row>
        <row r="1619">
          <cell r="B1619" t="str">
            <v>FRN5.5M5-2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2</v>
          </cell>
          <cell r="I1619">
            <v>1126.0050000000001</v>
          </cell>
          <cell r="J1619" t="str">
            <v/>
          </cell>
        </row>
        <row r="1620">
          <cell r="B1620" t="str">
            <v>FRN7.5PR5-2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3</v>
          </cell>
          <cell r="I1620">
            <v>916.38</v>
          </cell>
          <cell r="J1620" t="str">
            <v/>
          </cell>
        </row>
        <row r="1621">
          <cell r="B1621" t="str">
            <v>FRV300A-Z-ROR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2</v>
          </cell>
          <cell r="I1621">
            <v>1227.54</v>
          </cell>
          <cell r="J1621" t="str">
            <v/>
          </cell>
        </row>
        <row r="1622">
          <cell r="B1622" t="str">
            <v>GRZG200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1</v>
          </cell>
          <cell r="I1622">
            <v>28.25</v>
          </cell>
          <cell r="J1622" t="str">
            <v/>
          </cell>
        </row>
        <row r="1623">
          <cell r="B1623" t="str">
            <v>GYC401D5-HB2-B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1</v>
          </cell>
          <cell r="I1623">
            <v>0</v>
          </cell>
          <cell r="J1623" t="str">
            <v/>
          </cell>
        </row>
        <row r="1624">
          <cell r="B1624" t="str">
            <v>GYC401D5-RB2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1</v>
          </cell>
          <cell r="I1624">
            <v>0</v>
          </cell>
          <cell r="J1624" t="str">
            <v/>
          </cell>
        </row>
        <row r="1625">
          <cell r="B1625" t="str">
            <v>GYC401D5-RB2-B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1</v>
          </cell>
          <cell r="I1625">
            <v>0</v>
          </cell>
          <cell r="J1625" t="str">
            <v/>
          </cell>
        </row>
        <row r="1626">
          <cell r="B1626" t="str">
            <v>GYG182BC2-T2G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1</v>
          </cell>
          <cell r="I1626">
            <v>463</v>
          </cell>
          <cell r="J1626" t="str">
            <v/>
          </cell>
        </row>
        <row r="1627">
          <cell r="B1627" t="str">
            <v>GYG202CC2-T2E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2</v>
          </cell>
          <cell r="I1627">
            <v>762</v>
          </cell>
          <cell r="J1627" t="str">
            <v/>
          </cell>
        </row>
        <row r="1628">
          <cell r="B1628" t="str">
            <v>GYG292BC2-T2G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1</v>
          </cell>
          <cell r="I1628">
            <v>507</v>
          </cell>
          <cell r="J1628" t="str">
            <v/>
          </cell>
        </row>
        <row r="1629">
          <cell r="B1629" t="str">
            <v>GYS201DC2-T2A-B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10</v>
          </cell>
          <cell r="I1629">
            <v>1911.6669999999999</v>
          </cell>
          <cell r="J1629" t="str">
            <v/>
          </cell>
        </row>
        <row r="1630">
          <cell r="B1630" t="str">
            <v>GYS201DC2-T2C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2</v>
          </cell>
          <cell r="I1630">
            <v>276.29239999999999</v>
          </cell>
          <cell r="J1630" t="str">
            <v/>
          </cell>
        </row>
        <row r="1631">
          <cell r="B1631" t="str">
            <v>GYS401D5-HB2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1</v>
          </cell>
          <cell r="I1631">
            <v>0</v>
          </cell>
          <cell r="J1631" t="str">
            <v/>
          </cell>
        </row>
        <row r="1632">
          <cell r="B1632" t="str">
            <v>GYS401DC2-T2E-B-Z3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5</v>
          </cell>
          <cell r="I1632">
            <v>1130</v>
          </cell>
          <cell r="J1632" t="str">
            <v/>
          </cell>
        </row>
        <row r="1633">
          <cell r="B1633" t="str">
            <v>GYS502D5-HB2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1</v>
          </cell>
          <cell r="I1633">
            <v>0</v>
          </cell>
          <cell r="J1633" t="str">
            <v/>
          </cell>
        </row>
        <row r="1634">
          <cell r="B1634" t="str">
            <v>GYS751D5-HB2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 t="str">
            <v/>
          </cell>
        </row>
        <row r="1635">
          <cell r="B1635" t="str">
            <v>GYS751DC2-T2E-Z3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30</v>
          </cell>
          <cell r="I1635">
            <v>5970</v>
          </cell>
          <cell r="J1635" t="str">
            <v/>
          </cell>
        </row>
        <row r="1636">
          <cell r="B1636" t="str">
            <v>RYC101D3-VVT2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14</v>
          </cell>
          <cell r="I1636">
            <v>2366</v>
          </cell>
          <cell r="J1636" t="str">
            <v/>
          </cell>
        </row>
        <row r="1637">
          <cell r="B1637" t="str">
            <v>RYC102C3-VVT2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7</v>
          </cell>
          <cell r="I1637">
            <v>1694</v>
          </cell>
          <cell r="J1637" t="str">
            <v/>
          </cell>
        </row>
        <row r="1638">
          <cell r="B1638" t="str">
            <v>RYC152C3-VVT2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1</v>
          </cell>
          <cell r="I1638">
            <v>258</v>
          </cell>
          <cell r="J1638" t="str">
            <v/>
          </cell>
        </row>
        <row r="1639">
          <cell r="B1639" t="str">
            <v>RYC201D3-VVT2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35</v>
          </cell>
          <cell r="I1639">
            <v>5915.1120000000001</v>
          </cell>
          <cell r="J1639" t="str">
            <v/>
          </cell>
        </row>
        <row r="1640">
          <cell r="B1640" t="str">
            <v>RYC202C3-VVT2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2</v>
          </cell>
          <cell r="I1640">
            <v>552</v>
          </cell>
          <cell r="J1640" t="str">
            <v/>
          </cell>
        </row>
        <row r="1641">
          <cell r="B1641" t="str">
            <v>RYE80P-Z83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1</v>
          </cell>
          <cell r="I1641">
            <v>607.84</v>
          </cell>
          <cell r="J1641" t="str">
            <v/>
          </cell>
        </row>
        <row r="1642">
          <cell r="B1642" t="str">
            <v>RYT401D5-VV2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5</v>
          </cell>
          <cell r="I1642">
            <v>0</v>
          </cell>
          <cell r="J1642" t="str">
            <v/>
          </cell>
        </row>
        <row r="1643">
          <cell r="B1643" t="str">
            <v>RYT502D5-VV2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1</v>
          </cell>
          <cell r="I1643">
            <v>0</v>
          </cell>
          <cell r="J1643" t="str">
            <v/>
          </cell>
        </row>
        <row r="1644">
          <cell r="B1644" t="str">
            <v>WSC-M04P05-E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7</v>
          </cell>
          <cell r="I1644">
            <v>50.000300000000003</v>
          </cell>
          <cell r="J1644" t="str">
            <v/>
          </cell>
        </row>
        <row r="1645">
          <cell r="B1645" t="str">
            <v>WSC-M04P05-WD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4</v>
          </cell>
          <cell r="I1645">
            <v>73.2</v>
          </cell>
          <cell r="J1645" t="str">
            <v/>
          </cell>
        </row>
        <row r="1646">
          <cell r="B1646" t="str">
            <v>WSC-M06P05-B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4</v>
          </cell>
          <cell r="I1646">
            <v>111.56</v>
          </cell>
          <cell r="J1646" t="str">
            <v/>
          </cell>
        </row>
        <row r="1647">
          <cell r="B1647" t="str">
            <v>WSC-P06P10-D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10</v>
          </cell>
          <cell r="I1647">
            <v>272.60000000000002</v>
          </cell>
          <cell r="J1647" t="str">
            <v/>
          </cell>
        </row>
        <row r="1648">
          <cell r="B1648" t="str">
            <v>WSC-PCL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6</v>
          </cell>
          <cell r="I1648">
            <v>65.16</v>
          </cell>
          <cell r="J1648" t="str">
            <v/>
          </cell>
        </row>
        <row r="1649">
          <cell r="B1649" t="str">
            <v>WSC-S03P03-B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1</v>
          </cell>
          <cell r="I1649">
            <v>19.132000000000001</v>
          </cell>
          <cell r="J1649" t="str">
            <v/>
          </cell>
        </row>
        <row r="1650">
          <cell r="B1650" t="str">
            <v>WSK-M03P-B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35</v>
          </cell>
          <cell r="I1650">
            <v>243.95</v>
          </cell>
          <cell r="J1650" t="str">
            <v/>
          </cell>
        </row>
        <row r="1651">
          <cell r="B1651" t="str">
            <v>WSK-M04P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5</v>
          </cell>
          <cell r="I1651">
            <v>37</v>
          </cell>
          <cell r="J1651" t="str">
            <v/>
          </cell>
        </row>
        <row r="1652">
          <cell r="B1652" t="str">
            <v>WSK-M04P-CA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36</v>
          </cell>
          <cell r="I1652">
            <v>1223.6400000000001</v>
          </cell>
          <cell r="J1652" t="str">
            <v/>
          </cell>
        </row>
        <row r="1653">
          <cell r="B1653" t="str">
            <v>WSK-S03P-B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59</v>
          </cell>
          <cell r="I1653">
            <v>392.7276</v>
          </cell>
          <cell r="J1653" t="str">
            <v/>
          </cell>
        </row>
        <row r="1654">
          <cell r="B1654" t="str">
            <v>WSR-401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9</v>
          </cell>
          <cell r="I1654">
            <v>187.29</v>
          </cell>
          <cell r="J1654" t="str">
            <v/>
          </cell>
        </row>
        <row r="1655">
          <cell r="B1655" t="str">
            <v>COVER FRN30G11S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2</v>
          </cell>
          <cell r="I1655">
            <v>0</v>
          </cell>
          <cell r="J1655" t="str">
            <v/>
          </cell>
        </row>
        <row r="1656">
          <cell r="B1656" t="str">
            <v>E1-FNG-7.5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 t="str">
            <v/>
          </cell>
        </row>
        <row r="1657">
          <cell r="B1657" t="str">
            <v>E1-MTC-7.5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 t="str">
            <v/>
          </cell>
        </row>
        <row r="1658">
          <cell r="B1658" t="str">
            <v>E1-REC-7.5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 t="str">
            <v/>
          </cell>
        </row>
        <row r="1659">
          <cell r="B1659" t="str">
            <v>SA422721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5</v>
          </cell>
          <cell r="I1659">
            <v>471</v>
          </cell>
          <cell r="J1659" t="str">
            <v/>
          </cell>
        </row>
        <row r="1660">
          <cell r="B1660" t="str">
            <v>SA54581901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10</v>
          </cell>
          <cell r="I1660">
            <v>1864</v>
          </cell>
          <cell r="J1660" t="str">
            <v/>
          </cell>
        </row>
        <row r="1661">
          <cell r="B1661" t="str">
            <v>SCREWS (SPACERS FOR OPC-LM1-PS OR PS1)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1000</v>
          </cell>
          <cell r="I1661">
            <v>10</v>
          </cell>
          <cell r="J1661" t="str">
            <v/>
          </cell>
        </row>
        <row r="1662">
          <cell r="B1662" t="str">
            <v>RYC401D3-VVT2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66</v>
          </cell>
          <cell r="I1662">
            <v>12807.2076</v>
          </cell>
          <cell r="J1662" t="str">
            <v/>
          </cell>
        </row>
        <row r="1663">
          <cell r="B1663" t="str">
            <v>RYC751C3-VVT2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20</v>
          </cell>
          <cell r="I1663">
            <v>4580</v>
          </cell>
          <cell r="J1663" t="str">
            <v/>
          </cell>
        </row>
        <row r="1664">
          <cell r="B1664" t="str">
            <v>RYC751D3-VVT2</v>
          </cell>
          <cell r="C1664">
            <v>0</v>
          </cell>
          <cell r="D1664">
            <v>25</v>
          </cell>
          <cell r="E1664">
            <v>0</v>
          </cell>
          <cell r="F1664">
            <v>0</v>
          </cell>
          <cell r="G1664">
            <v>0</v>
          </cell>
          <cell r="H1664">
            <v>18</v>
          </cell>
          <cell r="I1664">
            <v>4122</v>
          </cell>
          <cell r="J1664" t="str">
            <v/>
          </cell>
        </row>
        <row r="1665">
          <cell r="B1665" t="str">
            <v>RYT751D5-VV2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4</v>
          </cell>
          <cell r="I1665">
            <v>0</v>
          </cell>
          <cell r="J1665" t="str">
            <v/>
          </cell>
        </row>
        <row r="1666">
          <cell r="B1666" t="str">
            <v>WSC-D26P03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1</v>
          </cell>
          <cell r="I1666">
            <v>40.637300000000003</v>
          </cell>
          <cell r="J1666" t="str">
            <v/>
          </cell>
        </row>
        <row r="1667">
          <cell r="B1667" t="str">
            <v>WSC-M04P05-B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11</v>
          </cell>
          <cell r="I1667">
            <v>212.95230000000001</v>
          </cell>
          <cell r="J1667" t="str">
            <v/>
          </cell>
        </row>
        <row r="1668">
          <cell r="B1668" t="str">
            <v>WSC-P06P05-D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1</v>
          </cell>
          <cell r="I1668">
            <v>58.753500000000003</v>
          </cell>
          <cell r="J1668" t="str">
            <v/>
          </cell>
        </row>
        <row r="1669">
          <cell r="B1669" t="str">
            <v>WSC-P06P05-E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12</v>
          </cell>
          <cell r="I1669">
            <v>50.000399999999999</v>
          </cell>
          <cell r="J1669" t="str">
            <v/>
          </cell>
        </row>
        <row r="1670">
          <cell r="B1670" t="str">
            <v>WSC-P06P10-CD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7</v>
          </cell>
          <cell r="I1670">
            <v>671.02</v>
          </cell>
          <cell r="J1670" t="str">
            <v/>
          </cell>
        </row>
        <row r="1671">
          <cell r="B1671" t="str">
            <v>WSK-D20P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35</v>
          </cell>
          <cell r="I1671">
            <v>396.55</v>
          </cell>
          <cell r="J1671" t="str">
            <v/>
          </cell>
        </row>
        <row r="1672">
          <cell r="B1672" t="str">
            <v>WSK-D26P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55</v>
          </cell>
          <cell r="I1672">
            <v>623.15</v>
          </cell>
          <cell r="J1672" t="str">
            <v/>
          </cell>
        </row>
        <row r="1673">
          <cell r="B1673" t="str">
            <v>WSK-LO2P-D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133</v>
          </cell>
          <cell r="I1673">
            <v>898.6943</v>
          </cell>
          <cell r="J1673" t="str">
            <v/>
          </cell>
        </row>
        <row r="1674">
          <cell r="B1674" t="str">
            <v>WSK-M06P-CA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16</v>
          </cell>
          <cell r="I1674">
            <v>543.84</v>
          </cell>
          <cell r="J1674" t="str">
            <v/>
          </cell>
        </row>
        <row r="1675">
          <cell r="B1675" t="str">
            <v>WSK-P09P-D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35</v>
          </cell>
          <cell r="I1675">
            <v>203</v>
          </cell>
          <cell r="J1675" t="str">
            <v/>
          </cell>
        </row>
        <row r="1676">
          <cell r="B1676" t="str">
            <v>WSK-R03P-B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148</v>
          </cell>
          <cell r="I1676">
            <v>989.21720000000005</v>
          </cell>
          <cell r="J1676" t="str">
            <v/>
          </cell>
        </row>
        <row r="1677">
          <cell r="B1677" t="str">
            <v>E1-BTC-7.5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 t="str">
            <v/>
          </cell>
        </row>
        <row r="1678">
          <cell r="B1678" t="str">
            <v>E1-CTC-7.5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 t="str">
            <v/>
          </cell>
        </row>
        <row r="1679">
          <cell r="B1679" t="str">
            <v>E1-FC-7.5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 t="str">
            <v/>
          </cell>
        </row>
        <row r="1680">
          <cell r="B1680" t="str">
            <v>G1S-30W-13OHM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2</v>
          </cell>
          <cell r="I1680">
            <v>6.2</v>
          </cell>
          <cell r="J1680" t="str">
            <v/>
          </cell>
        </row>
        <row r="1681">
          <cell r="B1681" t="str">
            <v>GXA2G742NQE169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8</v>
          </cell>
          <cell r="I1681">
            <v>416</v>
          </cell>
          <cell r="J1681" t="str">
            <v/>
          </cell>
        </row>
        <row r="1682">
          <cell r="B1682" t="str">
            <v>LM1S-PCB-SB4-30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2</v>
          </cell>
          <cell r="I1682">
            <v>25.3</v>
          </cell>
          <cell r="J1682" t="str">
            <v/>
          </cell>
        </row>
        <row r="1683">
          <cell r="B1683" t="str">
            <v>SPACERS FOR OPC-LM1-PS OR PS1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500</v>
          </cell>
          <cell r="I1683">
            <v>350</v>
          </cell>
          <cell r="J1683" t="str">
            <v/>
          </cell>
        </row>
        <row r="1684">
          <cell r="B1684" t="str">
            <v>UG320HD-SC4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1</v>
          </cell>
          <cell r="I1684">
            <v>636.53</v>
          </cell>
          <cell r="J1684" t="str">
            <v/>
          </cell>
        </row>
        <row r="1685">
          <cell r="B1685" t="str">
            <v>UG221H-LC4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1</v>
          </cell>
          <cell r="I1685">
            <v>236.85</v>
          </cell>
          <cell r="J1685" t="str">
            <v/>
          </cell>
        </row>
        <row r="1686">
          <cell r="B1686" t="str">
            <v>UG221H-SR4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1</v>
          </cell>
          <cell r="I1686">
            <v>236.85</v>
          </cell>
          <cell r="J1686" t="str">
            <v/>
          </cell>
        </row>
        <row r="1687">
          <cell r="B1687" t="str">
            <v>UG230H-LS4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3</v>
          </cell>
          <cell r="I1687">
            <v>710.55</v>
          </cell>
          <cell r="J1687" t="str">
            <v/>
          </cell>
        </row>
        <row r="1688">
          <cell r="B1688" t="str">
            <v>UG230H-SS4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1</v>
          </cell>
          <cell r="I1688">
            <v>336.23</v>
          </cell>
          <cell r="J1688" t="str">
            <v/>
          </cell>
        </row>
        <row r="1689">
          <cell r="B1689" t="str">
            <v>UG330H-VH4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2</v>
          </cell>
          <cell r="I1689">
            <v>1398.7</v>
          </cell>
          <cell r="J1689" t="str">
            <v/>
          </cell>
        </row>
        <row r="1690">
          <cell r="B1690" t="str">
            <v>FRN11VG7S-4LE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9</v>
          </cell>
          <cell r="I1690">
            <v>7110</v>
          </cell>
          <cell r="J1690" t="str">
            <v/>
          </cell>
        </row>
        <row r="1691">
          <cell r="B1691" t="str">
            <v>FRN15VG7-4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1</v>
          </cell>
          <cell r="I1691">
            <v>1455.8017</v>
          </cell>
          <cell r="J1691" t="str">
            <v/>
          </cell>
        </row>
        <row r="1692">
          <cell r="B1692" t="str">
            <v>FRN5.5VG7S-2MV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5</v>
          </cell>
          <cell r="I1692">
            <v>4683.9534999999996</v>
          </cell>
          <cell r="J1692" t="str">
            <v/>
          </cell>
        </row>
        <row r="1693">
          <cell r="B1693" t="str">
            <v>FRN5.5VG7S-4LE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22</v>
          </cell>
          <cell r="I1693">
            <v>14060.545399999999</v>
          </cell>
          <cell r="J1693" t="str">
            <v/>
          </cell>
        </row>
        <row r="1694">
          <cell r="B1694" t="str">
            <v>FRN7.5VG7S-4LE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5</v>
          </cell>
          <cell r="I1694">
            <v>3275</v>
          </cell>
          <cell r="J1694" t="str">
            <v/>
          </cell>
        </row>
        <row r="1695">
          <cell r="B1695" t="str">
            <v>UG330H-VS4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1</v>
          </cell>
          <cell r="I1695">
            <v>670.97</v>
          </cell>
          <cell r="J1695" t="str">
            <v/>
          </cell>
        </row>
        <row r="1696">
          <cell r="B1696" t="str">
            <v>UG530H-VH4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1</v>
          </cell>
          <cell r="I1696">
            <v>1058</v>
          </cell>
          <cell r="J1696" t="str">
            <v/>
          </cell>
        </row>
        <row r="1697">
          <cell r="B1697" t="str">
            <v>V606EC20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10</v>
          </cell>
          <cell r="I1697">
            <v>2185.5990000000002</v>
          </cell>
          <cell r="J1697" t="str">
            <v/>
          </cell>
        </row>
        <row r="1698">
          <cell r="B1698" t="str">
            <v>V606EM20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10</v>
          </cell>
          <cell r="I1698">
            <v>1610.442</v>
          </cell>
          <cell r="J1698" t="str">
            <v/>
          </cell>
        </row>
        <row r="1699">
          <cell r="B1699" t="str">
            <v>FRN15VG7S-2MV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1</v>
          </cell>
          <cell r="I1699">
            <v>1252.79</v>
          </cell>
          <cell r="J1699" t="str">
            <v/>
          </cell>
        </row>
        <row r="1700">
          <cell r="B1700" t="str">
            <v>FRN3.7VG7S-2MV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 t="str">
            <v/>
          </cell>
        </row>
        <row r="1701">
          <cell r="B1701" t="str">
            <v>FRN7.5VC5-2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1</v>
          </cell>
          <cell r="I1701">
            <v>0</v>
          </cell>
          <cell r="J1701" t="str">
            <v/>
          </cell>
        </row>
        <row r="1702">
          <cell r="B1702" t="str">
            <v>FRN7.5VG7S-2MV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5</v>
          </cell>
          <cell r="I1702">
            <v>3540.5239999999999</v>
          </cell>
          <cell r="J1702" t="str">
            <v/>
          </cell>
        </row>
      </sheetData>
      <sheetData sheetId="13"/>
      <sheetData sheetId="14">
        <row r="1">
          <cell r="B1" t="str">
            <v>SEPTEMBER</v>
          </cell>
        </row>
        <row r="2">
          <cell r="B2" t="str">
            <v>Outstanding</v>
          </cell>
          <cell r="D2" t="str">
            <v>Forecast</v>
          </cell>
          <cell r="E2" t="str">
            <v>Sales</v>
          </cell>
          <cell r="F2" t="str">
            <v>Sales Forcast</v>
          </cell>
          <cell r="G2" t="str">
            <v>End Month</v>
          </cell>
          <cell r="H2" t="str">
            <v>End Month €</v>
          </cell>
          <cell r="I2" t="str">
            <v>Purchase</v>
          </cell>
          <cell r="J2" t="str">
            <v xml:space="preserve">Purchase Q'ty (FOB base) Final </v>
          </cell>
          <cell r="K2" t="str">
            <v>Purchase Amount</v>
          </cell>
        </row>
        <row r="3">
          <cell r="A3" t="str">
            <v>Item</v>
          </cell>
          <cell r="B3" t="str">
            <v>S/O</v>
          </cell>
          <cell r="C3" t="str">
            <v>P/O</v>
          </cell>
          <cell r="D3" t="str">
            <v>Ave</v>
          </cell>
          <cell r="E3" t="str">
            <v>Assumed</v>
          </cell>
          <cell r="G3" t="str">
            <v>Stock (Before Refill)</v>
          </cell>
          <cell r="H3" t="str">
            <v>(Before Refill)</v>
          </cell>
          <cell r="I3" t="str">
            <v>Qty</v>
          </cell>
        </row>
        <row r="4">
          <cell r="A4" t="str">
            <v>FRN0.1C1S-2J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>FRN0.2C1S-2J</v>
          </cell>
          <cell r="B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 t="str">
            <v>FRN0.4C1S-2J</v>
          </cell>
          <cell r="B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FRN0.75C1S-2J</v>
          </cell>
          <cell r="B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FRN1.5C1S-2J</v>
          </cell>
          <cell r="B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FRN2.2C1S-2J</v>
          </cell>
          <cell r="B9">
            <v>0</v>
          </cell>
          <cell r="D9">
            <v>0</v>
          </cell>
          <cell r="E9">
            <v>0</v>
          </cell>
          <cell r="F9">
            <v>0</v>
          </cell>
          <cell r="G9">
            <v>14</v>
          </cell>
          <cell r="H9">
            <v>1464.82</v>
          </cell>
          <cell r="I9">
            <v>-14</v>
          </cell>
          <cell r="J9">
            <v>0</v>
          </cell>
          <cell r="K9">
            <v>0</v>
          </cell>
        </row>
        <row r="10">
          <cell r="A10" t="str">
            <v>FRN3.7C1S-2J</v>
          </cell>
          <cell r="B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FRN0.1C1S-7E</v>
          </cell>
          <cell r="B11">
            <v>0</v>
          </cell>
          <cell r="D11">
            <v>1</v>
          </cell>
          <cell r="E11">
            <v>1</v>
          </cell>
          <cell r="F11">
            <v>1</v>
          </cell>
          <cell r="G11">
            <v>46</v>
          </cell>
          <cell r="H11">
            <v>3350.64</v>
          </cell>
          <cell r="I11">
            <v>-44.8</v>
          </cell>
          <cell r="J11">
            <v>0</v>
          </cell>
          <cell r="K11">
            <v>0</v>
          </cell>
        </row>
        <row r="12">
          <cell r="A12" t="str">
            <v>FRN0.2C1S-7E</v>
          </cell>
          <cell r="B12">
            <v>0</v>
          </cell>
          <cell r="D12">
            <v>97</v>
          </cell>
          <cell r="E12">
            <v>97</v>
          </cell>
          <cell r="F12">
            <v>97</v>
          </cell>
          <cell r="G12">
            <v>63</v>
          </cell>
          <cell r="H12">
            <v>4703.0823</v>
          </cell>
          <cell r="I12">
            <v>27</v>
          </cell>
          <cell r="J12">
            <v>81</v>
          </cell>
          <cell r="K12">
            <v>1930.0861709999999</v>
          </cell>
        </row>
        <row r="13">
          <cell r="A13" t="str">
            <v>FRN0.4C1S-7E</v>
          </cell>
          <cell r="B13">
            <v>0</v>
          </cell>
          <cell r="D13">
            <v>346</v>
          </cell>
          <cell r="E13">
            <v>346</v>
          </cell>
          <cell r="F13">
            <v>346</v>
          </cell>
          <cell r="G13">
            <v>-585</v>
          </cell>
          <cell r="H13">
            <v>0</v>
          </cell>
          <cell r="I13">
            <v>905.4</v>
          </cell>
          <cell r="J13">
            <v>292</v>
          </cell>
          <cell r="K13">
            <v>65011.837925</v>
          </cell>
        </row>
        <row r="14">
          <cell r="A14" t="str">
            <v>FRN0.75C1S-7E</v>
          </cell>
          <cell r="B14">
            <v>0</v>
          </cell>
          <cell r="D14">
            <v>379</v>
          </cell>
          <cell r="E14">
            <v>379</v>
          </cell>
          <cell r="F14">
            <v>379</v>
          </cell>
          <cell r="G14">
            <v>-774</v>
          </cell>
          <cell r="H14">
            <v>0</v>
          </cell>
          <cell r="I14">
            <v>1126.8</v>
          </cell>
          <cell r="J14">
            <v>320</v>
          </cell>
          <cell r="K14">
            <v>89710.383350000004</v>
          </cell>
        </row>
        <row r="15">
          <cell r="A15" t="str">
            <v>FRN1.5C1S-7E</v>
          </cell>
          <cell r="B15">
            <v>0</v>
          </cell>
          <cell r="D15">
            <v>124</v>
          </cell>
          <cell r="E15">
            <v>124</v>
          </cell>
          <cell r="F15">
            <v>124</v>
          </cell>
          <cell r="G15">
            <v>179</v>
          </cell>
          <cell r="H15">
            <v>16923.232800000002</v>
          </cell>
          <cell r="I15">
            <v>-65</v>
          </cell>
          <cell r="J15">
            <v>39</v>
          </cell>
          <cell r="K15">
            <v>0</v>
          </cell>
        </row>
        <row r="16">
          <cell r="A16" t="str">
            <v>FRN2.2C1S-7E</v>
          </cell>
          <cell r="B16">
            <v>0</v>
          </cell>
          <cell r="D16">
            <v>77</v>
          </cell>
          <cell r="E16">
            <v>77</v>
          </cell>
          <cell r="F16">
            <v>77</v>
          </cell>
          <cell r="G16">
            <v>-243</v>
          </cell>
          <cell r="H16">
            <v>0</v>
          </cell>
          <cell r="I16">
            <v>316.2</v>
          </cell>
          <cell r="J16">
            <v>65</v>
          </cell>
          <cell r="K16">
            <v>31647.658488000001</v>
          </cell>
        </row>
        <row r="17">
          <cell r="A17" t="str">
            <v>FRN0.4C1S-4E</v>
          </cell>
          <cell r="B17">
            <v>0</v>
          </cell>
          <cell r="D17">
            <v>19</v>
          </cell>
          <cell r="E17">
            <v>19</v>
          </cell>
          <cell r="F17">
            <v>19</v>
          </cell>
          <cell r="G17">
            <v>156</v>
          </cell>
          <cell r="H17">
            <v>17691.9444</v>
          </cell>
          <cell r="I17">
            <v>-138</v>
          </cell>
          <cell r="J17">
            <v>0</v>
          </cell>
          <cell r="K17">
            <v>0</v>
          </cell>
        </row>
        <row r="18">
          <cell r="A18" t="str">
            <v>FRN0.75C1S-4E</v>
          </cell>
          <cell r="B18">
            <v>0</v>
          </cell>
          <cell r="D18">
            <v>44</v>
          </cell>
          <cell r="E18">
            <v>44</v>
          </cell>
          <cell r="F18">
            <v>44</v>
          </cell>
          <cell r="G18">
            <v>-11</v>
          </cell>
          <cell r="H18">
            <v>0</v>
          </cell>
          <cell r="I18">
            <v>51.8</v>
          </cell>
          <cell r="J18">
            <v>37</v>
          </cell>
          <cell r="K18">
            <v>5846.7606080000005</v>
          </cell>
        </row>
        <row r="19">
          <cell r="A19" t="str">
            <v>FRN1.5C1S-4E</v>
          </cell>
          <cell r="B19">
            <v>0</v>
          </cell>
          <cell r="D19">
            <v>81</v>
          </cell>
          <cell r="E19">
            <v>81</v>
          </cell>
          <cell r="F19">
            <v>81</v>
          </cell>
          <cell r="G19">
            <v>-277</v>
          </cell>
          <cell r="H19">
            <v>0</v>
          </cell>
          <cell r="I19">
            <v>352.6</v>
          </cell>
          <cell r="J19">
            <v>68</v>
          </cell>
          <cell r="K19">
            <v>47223.845447000007</v>
          </cell>
        </row>
        <row r="20">
          <cell r="A20" t="str">
            <v>FRN2.2C1S-4E</v>
          </cell>
          <cell r="B20">
            <v>0</v>
          </cell>
          <cell r="D20">
            <v>29</v>
          </cell>
          <cell r="E20">
            <v>29</v>
          </cell>
          <cell r="F20">
            <v>29</v>
          </cell>
          <cell r="G20">
            <v>-35</v>
          </cell>
          <cell r="H20">
            <v>0</v>
          </cell>
          <cell r="I20">
            <v>62.6</v>
          </cell>
          <cell r="J20">
            <v>24</v>
          </cell>
          <cell r="K20">
            <v>10392.77169</v>
          </cell>
        </row>
        <row r="21">
          <cell r="A21" t="str">
            <v>FRN4.0C1S-4E</v>
          </cell>
          <cell r="B21">
            <v>0</v>
          </cell>
          <cell r="D21">
            <v>33</v>
          </cell>
          <cell r="E21">
            <v>33</v>
          </cell>
          <cell r="F21">
            <v>33</v>
          </cell>
          <cell r="G21">
            <v>-58</v>
          </cell>
          <cell r="H21">
            <v>0</v>
          </cell>
          <cell r="I21">
            <v>89.2</v>
          </cell>
          <cell r="J21">
            <v>27</v>
          </cell>
          <cell r="K21">
            <v>18041.553565000002</v>
          </cell>
        </row>
        <row r="22">
          <cell r="A22" t="str">
            <v>FRN0.1C1E-2J</v>
          </cell>
          <cell r="B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FRN0.2C1E-2J</v>
          </cell>
          <cell r="B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FRN0.4C1E-2J</v>
          </cell>
          <cell r="B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FRN0.75C1E-2J</v>
          </cell>
          <cell r="B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FRN1.5C1E-2J</v>
          </cell>
          <cell r="B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>FRN2.2C1E-2J</v>
          </cell>
          <cell r="B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FRN3.7C1E-2J</v>
          </cell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FRN0.1C1E-7E</v>
          </cell>
          <cell r="B29">
            <v>0</v>
          </cell>
          <cell r="D29">
            <v>1</v>
          </cell>
          <cell r="E29">
            <v>1</v>
          </cell>
          <cell r="F29">
            <v>1</v>
          </cell>
          <cell r="G29">
            <v>20</v>
          </cell>
          <cell r="H29">
            <v>1549</v>
          </cell>
          <cell r="I29">
            <v>-18.8</v>
          </cell>
          <cell r="J29">
            <v>0</v>
          </cell>
          <cell r="K29">
            <v>0</v>
          </cell>
        </row>
        <row r="30">
          <cell r="A30" t="str">
            <v>FRN0.2C1E-7E</v>
          </cell>
          <cell r="B30">
            <v>0</v>
          </cell>
          <cell r="D30">
            <v>52</v>
          </cell>
          <cell r="E30">
            <v>52</v>
          </cell>
          <cell r="F30">
            <v>52</v>
          </cell>
          <cell r="G30">
            <v>64</v>
          </cell>
          <cell r="H30">
            <v>4820.9408000000003</v>
          </cell>
          <cell r="I30">
            <v>-14.8</v>
          </cell>
          <cell r="J30">
            <v>29</v>
          </cell>
          <cell r="K30">
            <v>0</v>
          </cell>
        </row>
        <row r="31">
          <cell r="A31" t="str">
            <v>FRN0.4C1E-7E</v>
          </cell>
          <cell r="B31">
            <v>0</v>
          </cell>
          <cell r="D31">
            <v>205</v>
          </cell>
          <cell r="E31">
            <v>205</v>
          </cell>
          <cell r="F31">
            <v>205</v>
          </cell>
          <cell r="G31">
            <v>-168</v>
          </cell>
          <cell r="H31">
            <v>0</v>
          </cell>
          <cell r="I31">
            <v>357.6</v>
          </cell>
          <cell r="J31">
            <v>173</v>
          </cell>
          <cell r="K31">
            <v>29077.609175999998</v>
          </cell>
        </row>
        <row r="32">
          <cell r="A32" t="str">
            <v>FRN0.75C1E-7E</v>
          </cell>
          <cell r="B32">
            <v>0</v>
          </cell>
          <cell r="D32">
            <v>144</v>
          </cell>
          <cell r="E32">
            <v>144</v>
          </cell>
          <cell r="F32">
            <v>144</v>
          </cell>
          <cell r="G32">
            <v>125</v>
          </cell>
          <cell r="H32">
            <v>11631.824999999999</v>
          </cell>
          <cell r="I32">
            <v>8.1999999999999886</v>
          </cell>
          <cell r="J32">
            <v>121</v>
          </cell>
          <cell r="K32">
            <v>729.71210400000007</v>
          </cell>
        </row>
        <row r="33">
          <cell r="A33" t="str">
            <v>FRN1.5C1E-7E</v>
          </cell>
          <cell r="B33">
            <v>0</v>
          </cell>
          <cell r="D33">
            <v>85</v>
          </cell>
          <cell r="E33">
            <v>85</v>
          </cell>
          <cell r="F33">
            <v>85</v>
          </cell>
          <cell r="G33">
            <v>-220</v>
          </cell>
          <cell r="H33">
            <v>0</v>
          </cell>
          <cell r="I33">
            <v>299.2</v>
          </cell>
          <cell r="J33">
            <v>71</v>
          </cell>
          <cell r="K33">
            <v>30035.624904999997</v>
          </cell>
        </row>
        <row r="34">
          <cell r="A34" t="str">
            <v>FRN2.2C1E-7E</v>
          </cell>
          <cell r="B34">
            <v>0</v>
          </cell>
          <cell r="D34">
            <v>38</v>
          </cell>
          <cell r="E34">
            <v>38</v>
          </cell>
          <cell r="F34">
            <v>38</v>
          </cell>
          <cell r="G34">
            <v>70</v>
          </cell>
          <cell r="H34">
            <v>8208.1859999999997</v>
          </cell>
          <cell r="I34">
            <v>-34</v>
          </cell>
          <cell r="J34">
            <v>0</v>
          </cell>
          <cell r="K34">
            <v>0</v>
          </cell>
        </row>
        <row r="35">
          <cell r="A35" t="str">
            <v>FRN0.4C1E-4E</v>
          </cell>
          <cell r="B35">
            <v>0</v>
          </cell>
          <cell r="D35">
            <v>10</v>
          </cell>
          <cell r="E35">
            <v>10</v>
          </cell>
          <cell r="F35">
            <v>10</v>
          </cell>
          <cell r="G35">
            <v>60</v>
          </cell>
          <cell r="H35">
            <v>7508.7180000000008</v>
          </cell>
          <cell r="I35">
            <v>-50.4</v>
          </cell>
          <cell r="J35">
            <v>0</v>
          </cell>
          <cell r="K35">
            <v>0</v>
          </cell>
        </row>
        <row r="36">
          <cell r="A36" t="str">
            <v>FRN0.75C1E-4E</v>
          </cell>
          <cell r="B36">
            <v>0</v>
          </cell>
          <cell r="D36">
            <v>39</v>
          </cell>
          <cell r="E36">
            <v>39</v>
          </cell>
          <cell r="F36">
            <v>39</v>
          </cell>
          <cell r="G36">
            <v>-67</v>
          </cell>
          <cell r="H36">
            <v>0</v>
          </cell>
          <cell r="I36">
            <v>103</v>
          </cell>
          <cell r="J36">
            <v>33</v>
          </cell>
          <cell r="K36">
            <v>13779.195697000001</v>
          </cell>
        </row>
        <row r="37">
          <cell r="A37" t="str">
            <v>FRN1.5C1E-4E</v>
          </cell>
          <cell r="B37">
            <v>0</v>
          </cell>
          <cell r="D37">
            <v>46</v>
          </cell>
          <cell r="E37">
            <v>46</v>
          </cell>
          <cell r="F37">
            <v>46</v>
          </cell>
          <cell r="G37">
            <v>-68</v>
          </cell>
          <cell r="H37">
            <v>0</v>
          </cell>
          <cell r="I37">
            <v>111.2</v>
          </cell>
          <cell r="J37">
            <v>38</v>
          </cell>
          <cell r="K37">
            <v>17582.533866000002</v>
          </cell>
        </row>
        <row r="38">
          <cell r="A38" t="str">
            <v>FRN2.2C1E-4E</v>
          </cell>
          <cell r="B38">
            <v>0</v>
          </cell>
          <cell r="D38">
            <v>82</v>
          </cell>
          <cell r="E38">
            <v>82</v>
          </cell>
          <cell r="F38">
            <v>82</v>
          </cell>
          <cell r="G38">
            <v>-278</v>
          </cell>
          <cell r="H38">
            <v>0</v>
          </cell>
          <cell r="I38">
            <v>353.6</v>
          </cell>
          <cell r="J38">
            <v>69</v>
          </cell>
          <cell r="K38">
            <v>67113.881898000007</v>
          </cell>
        </row>
        <row r="39">
          <cell r="A39" t="str">
            <v>FRN4.0C1E-4E</v>
          </cell>
          <cell r="B39">
            <v>0</v>
          </cell>
          <cell r="D39">
            <v>70</v>
          </cell>
          <cell r="E39">
            <v>70</v>
          </cell>
          <cell r="F39">
            <v>70</v>
          </cell>
          <cell r="G39">
            <v>-150</v>
          </cell>
          <cell r="H39">
            <v>0</v>
          </cell>
          <cell r="I39">
            <v>214.8</v>
          </cell>
          <cell r="J39">
            <v>59</v>
          </cell>
          <cell r="K39">
            <v>49217.573389999998</v>
          </cell>
        </row>
        <row r="40">
          <cell r="A40" t="str">
            <v>FRN0.1C1S-6J</v>
          </cell>
          <cell r="B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A41" t="str">
            <v>FRN0.2C1S-6J</v>
          </cell>
          <cell r="B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A42" t="str">
            <v>FRN0.4C1S-6J</v>
          </cell>
          <cell r="B42">
            <v>0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89.43</v>
          </cell>
          <cell r="I42">
            <v>-1</v>
          </cell>
          <cell r="J42">
            <v>0</v>
          </cell>
          <cell r="K42">
            <v>0</v>
          </cell>
        </row>
        <row r="43">
          <cell r="A43" t="str">
            <v>FRN0.75C1S-6J</v>
          </cell>
          <cell r="B43">
            <v>0</v>
          </cell>
          <cell r="D43">
            <v>0</v>
          </cell>
          <cell r="E43">
            <v>0</v>
          </cell>
          <cell r="F43">
            <v>0</v>
          </cell>
          <cell r="G43">
            <v>1</v>
          </cell>
          <cell r="H43">
            <v>103.26</v>
          </cell>
          <cell r="I43">
            <v>-1</v>
          </cell>
          <cell r="J43">
            <v>0</v>
          </cell>
          <cell r="K43">
            <v>0</v>
          </cell>
        </row>
        <row r="44">
          <cell r="A44" t="str">
            <v>FRN1.5C1S-2E21</v>
          </cell>
          <cell r="B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FRN2.2C1S-2E21</v>
          </cell>
          <cell r="B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FRN3.7C1S-2E21</v>
          </cell>
          <cell r="B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FRN1.5C1S-4E21</v>
          </cell>
          <cell r="B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FRN2.2C1S-4E21</v>
          </cell>
          <cell r="B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FRN4.0C1S-4E21</v>
          </cell>
          <cell r="B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A50" t="str">
            <v>FRN0.75C1S-7WB</v>
          </cell>
          <cell r="B50">
            <v>0</v>
          </cell>
          <cell r="D50">
            <v>845</v>
          </cell>
          <cell r="E50">
            <v>845</v>
          </cell>
          <cell r="F50">
            <v>845</v>
          </cell>
          <cell r="G50">
            <v>-3232</v>
          </cell>
          <cell r="H50">
            <v>0</v>
          </cell>
          <cell r="I50">
            <v>4010.8</v>
          </cell>
          <cell r="J50">
            <v>711</v>
          </cell>
          <cell r="K50">
            <v>296814</v>
          </cell>
        </row>
        <row r="51">
          <cell r="A51" t="str">
            <v>FRN2.2C1S-7QC</v>
          </cell>
          <cell r="B51">
            <v>0</v>
          </cell>
          <cell r="D51">
            <v>0</v>
          </cell>
          <cell r="E51">
            <v>0</v>
          </cell>
          <cell r="F51">
            <v>0</v>
          </cell>
          <cell r="G51">
            <v>66</v>
          </cell>
          <cell r="H51">
            <v>7566.2070000000003</v>
          </cell>
          <cell r="I51">
            <v>-66</v>
          </cell>
          <cell r="J51">
            <v>0</v>
          </cell>
          <cell r="K51">
            <v>0</v>
          </cell>
        </row>
        <row r="52">
          <cell r="A52" t="str">
            <v>FRN0.75C1S-4QC</v>
          </cell>
          <cell r="B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FRN1.5C1S-4QC</v>
          </cell>
          <cell r="B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FRN4.0C1S-4QC</v>
          </cell>
          <cell r="B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A55" t="str">
            <v>FRN0.1E1S-7E</v>
          </cell>
          <cell r="B55">
            <v>0</v>
          </cell>
          <cell r="D55">
            <v>1</v>
          </cell>
          <cell r="E55">
            <v>1</v>
          </cell>
          <cell r="F55">
            <v>1</v>
          </cell>
          <cell r="G55">
            <v>12</v>
          </cell>
          <cell r="H55">
            <v>992.4</v>
          </cell>
          <cell r="I55">
            <v>-10.8</v>
          </cell>
          <cell r="J55">
            <v>0</v>
          </cell>
          <cell r="K55">
            <v>0</v>
          </cell>
        </row>
        <row r="56">
          <cell r="A56" t="str">
            <v>FRN0.2E1S-7E</v>
          </cell>
          <cell r="B56">
            <v>0</v>
          </cell>
          <cell r="D56">
            <v>17</v>
          </cell>
          <cell r="E56">
            <v>17</v>
          </cell>
          <cell r="F56">
            <v>17</v>
          </cell>
          <cell r="G56">
            <v>28</v>
          </cell>
          <cell r="H56">
            <v>2330.6220000000003</v>
          </cell>
          <cell r="I56">
            <v>-11.2</v>
          </cell>
          <cell r="J56">
            <v>3</v>
          </cell>
          <cell r="K56">
            <v>0</v>
          </cell>
        </row>
        <row r="57">
          <cell r="A57" t="str">
            <v>FRN0.4E1S-7E</v>
          </cell>
          <cell r="B57">
            <v>0</v>
          </cell>
          <cell r="D57">
            <v>54</v>
          </cell>
          <cell r="E57">
            <v>54</v>
          </cell>
          <cell r="F57">
            <v>54</v>
          </cell>
          <cell r="G57">
            <v>109</v>
          </cell>
          <cell r="H57">
            <v>9867.3884999999991</v>
          </cell>
          <cell r="I57">
            <v>-58.6</v>
          </cell>
          <cell r="J57">
            <v>0</v>
          </cell>
          <cell r="K57">
            <v>0</v>
          </cell>
        </row>
        <row r="58">
          <cell r="A58" t="str">
            <v>FRN0.75E1S-7E</v>
          </cell>
          <cell r="B58">
            <v>0</v>
          </cell>
          <cell r="D58">
            <v>118</v>
          </cell>
          <cell r="E58">
            <v>118</v>
          </cell>
          <cell r="F58">
            <v>118</v>
          </cell>
          <cell r="G58">
            <v>181</v>
          </cell>
          <cell r="H58">
            <v>17065.856500000002</v>
          </cell>
          <cell r="I58">
            <v>-71.8</v>
          </cell>
          <cell r="J58">
            <v>27</v>
          </cell>
          <cell r="K58">
            <v>0</v>
          </cell>
        </row>
        <row r="59">
          <cell r="A59" t="str">
            <v>FRN1.5E1S-7E</v>
          </cell>
          <cell r="B59">
            <v>0</v>
          </cell>
          <cell r="D59">
            <v>68</v>
          </cell>
          <cell r="E59">
            <v>68</v>
          </cell>
          <cell r="F59">
            <v>68</v>
          </cell>
          <cell r="G59">
            <v>176</v>
          </cell>
          <cell r="H59">
            <v>19491.454399999999</v>
          </cell>
          <cell r="I59">
            <v>-112.4</v>
          </cell>
          <cell r="J59">
            <v>0</v>
          </cell>
          <cell r="K59">
            <v>0</v>
          </cell>
        </row>
        <row r="60">
          <cell r="A60" t="str">
            <v>FRN2.2E1S-7E</v>
          </cell>
          <cell r="B60">
            <v>0</v>
          </cell>
          <cell r="D60">
            <v>51</v>
          </cell>
          <cell r="E60">
            <v>51</v>
          </cell>
          <cell r="F60">
            <v>51</v>
          </cell>
          <cell r="G60">
            <v>27</v>
          </cell>
          <cell r="H60">
            <v>3584.8682999999996</v>
          </cell>
          <cell r="I60">
            <v>19.8</v>
          </cell>
          <cell r="J60">
            <v>42</v>
          </cell>
          <cell r="K60">
            <v>2475</v>
          </cell>
        </row>
        <row r="61">
          <cell r="A61" t="str">
            <v>FRN0.4E1S-4E</v>
          </cell>
          <cell r="B61">
            <v>0</v>
          </cell>
          <cell r="D61">
            <v>21</v>
          </cell>
          <cell r="E61">
            <v>21</v>
          </cell>
          <cell r="F61">
            <v>21</v>
          </cell>
          <cell r="G61">
            <v>263</v>
          </cell>
          <cell r="H61">
            <v>31987.5065</v>
          </cell>
          <cell r="I61">
            <v>-242.6</v>
          </cell>
          <cell r="J61">
            <v>0</v>
          </cell>
          <cell r="K61">
            <v>0</v>
          </cell>
        </row>
        <row r="62">
          <cell r="A62" t="str">
            <v>FRN0.75E1S-4E</v>
          </cell>
          <cell r="B62">
            <v>0</v>
          </cell>
          <cell r="D62">
            <v>42</v>
          </cell>
          <cell r="E62">
            <v>42</v>
          </cell>
          <cell r="F62">
            <v>42</v>
          </cell>
          <cell r="G62">
            <v>494</v>
          </cell>
          <cell r="H62">
            <v>65496.051400000004</v>
          </cell>
          <cell r="I62">
            <v>-455.6</v>
          </cell>
          <cell r="J62">
            <v>0</v>
          </cell>
          <cell r="K62">
            <v>0</v>
          </cell>
        </row>
        <row r="63">
          <cell r="A63" t="str">
            <v>FRN1.5E1S-4E</v>
          </cell>
          <cell r="B63">
            <v>150</v>
          </cell>
          <cell r="D63">
            <v>58</v>
          </cell>
          <cell r="E63">
            <v>150</v>
          </cell>
          <cell r="F63">
            <v>-92</v>
          </cell>
          <cell r="G63">
            <v>336</v>
          </cell>
          <cell r="H63">
            <v>51928.699200000003</v>
          </cell>
          <cell r="I63">
            <v>-282</v>
          </cell>
          <cell r="J63">
            <v>0</v>
          </cell>
          <cell r="K63">
            <v>0</v>
          </cell>
        </row>
        <row r="64">
          <cell r="A64" t="str">
            <v>FRN2.2E1S-4E</v>
          </cell>
          <cell r="B64">
            <v>0</v>
          </cell>
          <cell r="D64">
            <v>117</v>
          </cell>
          <cell r="E64">
            <v>117</v>
          </cell>
          <cell r="F64">
            <v>117</v>
          </cell>
          <cell r="G64">
            <v>134</v>
          </cell>
          <cell r="H64">
            <v>23548.262200000001</v>
          </cell>
          <cell r="I64">
            <v>-29.6</v>
          </cell>
          <cell r="J64">
            <v>102</v>
          </cell>
          <cell r="K64">
            <v>0</v>
          </cell>
        </row>
        <row r="65">
          <cell r="A65" t="str">
            <v>FRN4.0E1S-4E</v>
          </cell>
          <cell r="B65">
            <v>0</v>
          </cell>
          <cell r="D65">
            <v>51</v>
          </cell>
          <cell r="E65">
            <v>51</v>
          </cell>
          <cell r="F65">
            <v>51</v>
          </cell>
          <cell r="G65">
            <v>214</v>
          </cell>
          <cell r="H65">
            <v>51804.970199999996</v>
          </cell>
          <cell r="I65">
            <v>-166</v>
          </cell>
          <cell r="J65">
            <v>0</v>
          </cell>
          <cell r="K65">
            <v>0</v>
          </cell>
        </row>
        <row r="66">
          <cell r="A66" t="str">
            <v>FRN5.5E1S-4E</v>
          </cell>
          <cell r="B66">
            <v>18</v>
          </cell>
          <cell r="D66">
            <v>39</v>
          </cell>
          <cell r="E66">
            <v>39</v>
          </cell>
          <cell r="F66">
            <v>21</v>
          </cell>
          <cell r="G66">
            <v>302</v>
          </cell>
          <cell r="H66">
            <v>87900.059599999993</v>
          </cell>
          <cell r="I66">
            <v>-266</v>
          </cell>
          <cell r="J66">
            <v>0</v>
          </cell>
          <cell r="K66">
            <v>0</v>
          </cell>
        </row>
        <row r="67">
          <cell r="A67" t="str">
            <v>FRN7.5E1S-4E</v>
          </cell>
          <cell r="B67">
            <v>0</v>
          </cell>
          <cell r="D67">
            <v>43</v>
          </cell>
          <cell r="E67">
            <v>43</v>
          </cell>
          <cell r="F67">
            <v>43</v>
          </cell>
          <cell r="G67">
            <v>304</v>
          </cell>
          <cell r="H67">
            <v>94114.812799999985</v>
          </cell>
          <cell r="I67">
            <v>-263.2</v>
          </cell>
          <cell r="J67">
            <v>0</v>
          </cell>
          <cell r="K67">
            <v>0</v>
          </cell>
        </row>
        <row r="68">
          <cell r="A68" t="str">
            <v>FRN11E1S-4E</v>
          </cell>
          <cell r="B68">
            <v>37</v>
          </cell>
          <cell r="D68">
            <v>51</v>
          </cell>
          <cell r="E68">
            <v>51</v>
          </cell>
          <cell r="F68">
            <v>14</v>
          </cell>
          <cell r="G68">
            <v>336</v>
          </cell>
          <cell r="H68">
            <v>119292.16320000001</v>
          </cell>
          <cell r="I68">
            <v>-291.60000000000002</v>
          </cell>
          <cell r="J68">
            <v>0</v>
          </cell>
          <cell r="K68">
            <v>0</v>
          </cell>
        </row>
        <row r="69">
          <cell r="A69" t="str">
            <v>FRN15E1S-4E</v>
          </cell>
          <cell r="B69">
            <v>0</v>
          </cell>
          <cell r="D69">
            <v>19</v>
          </cell>
          <cell r="E69">
            <v>19</v>
          </cell>
          <cell r="F69">
            <v>19</v>
          </cell>
          <cell r="G69">
            <v>49</v>
          </cell>
          <cell r="H69">
            <v>24748.523100000002</v>
          </cell>
          <cell r="I69">
            <v>-29.8</v>
          </cell>
          <cell r="J69">
            <v>0</v>
          </cell>
          <cell r="K69">
            <v>0</v>
          </cell>
        </row>
        <row r="70">
          <cell r="A70" t="str">
            <v>FRN0.4E1S-4E12</v>
          </cell>
          <cell r="B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FRN0.75E1S-4E12</v>
          </cell>
          <cell r="B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FRN1.5E1S-4E12</v>
          </cell>
          <cell r="B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FRN2.2E1S-4E12</v>
          </cell>
          <cell r="B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FRN4.0E1S-4E12</v>
          </cell>
          <cell r="B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FRN5.5E1S-4E12</v>
          </cell>
          <cell r="B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FRN7.5E1S-4E12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FRN11E1S-4E12</v>
          </cell>
          <cell r="B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A78" t="str">
            <v>FRN15E1S-4E12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FRN0.1E1S-2J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FRN0.2E1S-2J</v>
          </cell>
          <cell r="B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FRN0.4E1S-2J</v>
          </cell>
          <cell r="B81">
            <v>0</v>
          </cell>
          <cell r="D81">
            <v>0</v>
          </cell>
          <cell r="E81">
            <v>0</v>
          </cell>
          <cell r="F81">
            <v>0</v>
          </cell>
          <cell r="G81">
            <v>4</v>
          </cell>
          <cell r="H81">
            <v>176.1224</v>
          </cell>
          <cell r="I81">
            <v>-4</v>
          </cell>
          <cell r="J81">
            <v>0</v>
          </cell>
          <cell r="K81">
            <v>0</v>
          </cell>
        </row>
        <row r="82">
          <cell r="A82" t="str">
            <v>FRN0.75E1S-2J</v>
          </cell>
          <cell r="B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FRN1.5E1S-2J</v>
          </cell>
          <cell r="B83">
            <v>0</v>
          </cell>
          <cell r="D83">
            <v>1</v>
          </cell>
          <cell r="E83">
            <v>1</v>
          </cell>
          <cell r="F83">
            <v>1</v>
          </cell>
          <cell r="G83">
            <v>24</v>
          </cell>
          <cell r="H83">
            <v>3155.76</v>
          </cell>
          <cell r="I83">
            <v>-22.8</v>
          </cell>
          <cell r="J83">
            <v>0</v>
          </cell>
          <cell r="K83">
            <v>0</v>
          </cell>
        </row>
        <row r="84">
          <cell r="A84" t="str">
            <v>FRN2.2E1S-2J</v>
          </cell>
          <cell r="B84">
            <v>50</v>
          </cell>
          <cell r="D84">
            <v>80</v>
          </cell>
          <cell r="E84">
            <v>80</v>
          </cell>
          <cell r="F84">
            <v>30</v>
          </cell>
          <cell r="G84">
            <v>-4</v>
          </cell>
          <cell r="H84">
            <v>0</v>
          </cell>
          <cell r="I84">
            <v>73.599999999999994</v>
          </cell>
          <cell r="J84">
            <v>58</v>
          </cell>
          <cell r="K84">
            <v>10795.86</v>
          </cell>
        </row>
        <row r="85">
          <cell r="A85" t="str">
            <v>FRN3.7E1S-2J</v>
          </cell>
          <cell r="B85">
            <v>0</v>
          </cell>
          <cell r="D85">
            <v>0</v>
          </cell>
          <cell r="E85">
            <v>0</v>
          </cell>
          <cell r="F85">
            <v>0</v>
          </cell>
          <cell r="G85">
            <v>45</v>
          </cell>
          <cell r="H85">
            <v>8623.7819999999992</v>
          </cell>
          <cell r="I85">
            <v>-35.4</v>
          </cell>
          <cell r="J85">
            <v>0</v>
          </cell>
          <cell r="K85">
            <v>0</v>
          </cell>
        </row>
        <row r="86">
          <cell r="A86" t="str">
            <v>FRN5.5E1S-2J</v>
          </cell>
          <cell r="B86">
            <v>8</v>
          </cell>
          <cell r="D86">
            <v>14</v>
          </cell>
          <cell r="E86">
            <v>14</v>
          </cell>
          <cell r="F86">
            <v>6</v>
          </cell>
          <cell r="G86">
            <v>11</v>
          </cell>
          <cell r="H86">
            <v>3037.1198000000004</v>
          </cell>
          <cell r="I86">
            <v>2.2000000000000002</v>
          </cell>
          <cell r="J86">
            <v>11</v>
          </cell>
          <cell r="K86">
            <v>551.64</v>
          </cell>
        </row>
        <row r="87">
          <cell r="A87" t="str">
            <v>FRN7.5E1S-2J</v>
          </cell>
          <cell r="B87">
            <v>0</v>
          </cell>
          <cell r="D87">
            <v>1</v>
          </cell>
          <cell r="E87">
            <v>1</v>
          </cell>
          <cell r="F87">
            <v>1</v>
          </cell>
          <cell r="G87">
            <v>17</v>
          </cell>
          <cell r="H87">
            <v>5204.0960999999998</v>
          </cell>
          <cell r="I87">
            <v>-15.8</v>
          </cell>
          <cell r="J87">
            <v>0</v>
          </cell>
          <cell r="K87">
            <v>0</v>
          </cell>
        </row>
        <row r="88">
          <cell r="A88" t="str">
            <v>FRN11E1S-2J</v>
          </cell>
          <cell r="B88">
            <v>8</v>
          </cell>
          <cell r="D88">
            <v>6</v>
          </cell>
          <cell r="E88">
            <v>8</v>
          </cell>
          <cell r="F88">
            <v>-2</v>
          </cell>
          <cell r="G88">
            <v>-9</v>
          </cell>
          <cell r="H88">
            <v>0</v>
          </cell>
          <cell r="I88">
            <v>15</v>
          </cell>
          <cell r="J88">
            <v>8</v>
          </cell>
          <cell r="K88">
            <v>4666.95</v>
          </cell>
        </row>
        <row r="89">
          <cell r="A89" t="str">
            <v>FRN15E1S-2J</v>
          </cell>
          <cell r="B89">
            <v>0</v>
          </cell>
          <cell r="D89">
            <v>0</v>
          </cell>
          <cell r="E89">
            <v>0</v>
          </cell>
          <cell r="F89">
            <v>0</v>
          </cell>
          <cell r="G89">
            <v>4</v>
          </cell>
          <cell r="H89">
            <v>2050.56</v>
          </cell>
          <cell r="I89">
            <v>-4</v>
          </cell>
          <cell r="J89">
            <v>0</v>
          </cell>
          <cell r="K89">
            <v>0</v>
          </cell>
        </row>
        <row r="90">
          <cell r="A90" t="str">
            <v>FRN0.1E1E-7E</v>
          </cell>
          <cell r="B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FRN0.2E1E-7E</v>
          </cell>
          <cell r="B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FRN0.4E1E-7E</v>
          </cell>
          <cell r="B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FRN0.75E1E-7E</v>
          </cell>
          <cell r="B93">
            <v>0</v>
          </cell>
          <cell r="D93">
            <v>0</v>
          </cell>
          <cell r="E93">
            <v>0</v>
          </cell>
          <cell r="F93">
            <v>0</v>
          </cell>
          <cell r="G93">
            <v>2</v>
          </cell>
          <cell r="H93">
            <v>238.2</v>
          </cell>
          <cell r="I93">
            <v>-2</v>
          </cell>
          <cell r="J93">
            <v>0</v>
          </cell>
          <cell r="K93">
            <v>0</v>
          </cell>
        </row>
        <row r="94">
          <cell r="A94" t="str">
            <v>FRN1.5E1E-7E</v>
          </cell>
          <cell r="B94">
            <v>0</v>
          </cell>
          <cell r="D94">
            <v>0</v>
          </cell>
          <cell r="E94">
            <v>0</v>
          </cell>
          <cell r="F94">
            <v>0</v>
          </cell>
          <cell r="G94">
            <v>2</v>
          </cell>
          <cell r="H94">
            <v>303.86660000000001</v>
          </cell>
          <cell r="I94">
            <v>-2</v>
          </cell>
          <cell r="J94">
            <v>0</v>
          </cell>
          <cell r="K94">
            <v>0</v>
          </cell>
        </row>
        <row r="95">
          <cell r="A95" t="str">
            <v>FRN2.2E1E-7E</v>
          </cell>
          <cell r="B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FRN0.4E1E-4E</v>
          </cell>
          <cell r="B96">
            <v>0</v>
          </cell>
          <cell r="D96">
            <v>5</v>
          </cell>
          <cell r="E96">
            <v>5</v>
          </cell>
          <cell r="F96">
            <v>5</v>
          </cell>
          <cell r="G96">
            <v>88</v>
          </cell>
          <cell r="H96">
            <v>13003.627999999999</v>
          </cell>
          <cell r="I96">
            <v>-83.2</v>
          </cell>
          <cell r="J96">
            <v>0</v>
          </cell>
          <cell r="K96">
            <v>0</v>
          </cell>
        </row>
        <row r="97">
          <cell r="A97" t="str">
            <v>FRN0.75E1E-4E</v>
          </cell>
          <cell r="B97">
            <v>0</v>
          </cell>
          <cell r="D97">
            <v>8</v>
          </cell>
          <cell r="E97">
            <v>8</v>
          </cell>
          <cell r="F97">
            <v>8</v>
          </cell>
          <cell r="G97">
            <v>115</v>
          </cell>
          <cell r="H97">
            <v>18363.7405</v>
          </cell>
          <cell r="I97">
            <v>-106.6</v>
          </cell>
          <cell r="J97">
            <v>0</v>
          </cell>
          <cell r="K97">
            <v>0</v>
          </cell>
        </row>
        <row r="98">
          <cell r="A98" t="str">
            <v>FRN1.5E1E-4E</v>
          </cell>
          <cell r="B98">
            <v>0</v>
          </cell>
          <cell r="D98">
            <v>18</v>
          </cell>
          <cell r="E98">
            <v>18</v>
          </cell>
          <cell r="F98">
            <v>18</v>
          </cell>
          <cell r="G98">
            <v>98</v>
          </cell>
          <cell r="H98">
            <v>17495.988999999998</v>
          </cell>
          <cell r="I98">
            <v>-80</v>
          </cell>
          <cell r="J98">
            <v>0</v>
          </cell>
          <cell r="K98">
            <v>0</v>
          </cell>
        </row>
        <row r="99">
          <cell r="A99" t="str">
            <v>FRN2.2E1E-4E</v>
          </cell>
          <cell r="B99">
            <v>0</v>
          </cell>
          <cell r="D99">
            <v>7</v>
          </cell>
          <cell r="E99">
            <v>7</v>
          </cell>
          <cell r="F99">
            <v>7</v>
          </cell>
          <cell r="G99">
            <v>170</v>
          </cell>
          <cell r="H99">
            <v>32475.542000000001</v>
          </cell>
          <cell r="I99">
            <v>-164</v>
          </cell>
          <cell r="J99">
            <v>0</v>
          </cell>
          <cell r="K99">
            <v>0</v>
          </cell>
        </row>
        <row r="100">
          <cell r="A100" t="str">
            <v>FRN4.0E1E-4E</v>
          </cell>
          <cell r="B100">
            <v>0</v>
          </cell>
          <cell r="D100">
            <v>29</v>
          </cell>
          <cell r="E100">
            <v>29</v>
          </cell>
          <cell r="F100">
            <v>29</v>
          </cell>
          <cell r="G100">
            <v>-15</v>
          </cell>
          <cell r="H100">
            <v>0</v>
          </cell>
          <cell r="I100">
            <v>42.6</v>
          </cell>
          <cell r="J100">
            <v>24</v>
          </cell>
          <cell r="K100">
            <v>10205.19</v>
          </cell>
        </row>
        <row r="101">
          <cell r="A101" t="str">
            <v>FRN5.5E1E-4E</v>
          </cell>
          <cell r="B101">
            <v>0</v>
          </cell>
          <cell r="D101">
            <v>4</v>
          </cell>
          <cell r="E101">
            <v>4</v>
          </cell>
          <cell r="F101">
            <v>4</v>
          </cell>
          <cell r="G101">
            <v>132</v>
          </cell>
          <cell r="H101">
            <v>40198.210800000001</v>
          </cell>
          <cell r="I101">
            <v>-128.4</v>
          </cell>
          <cell r="J101">
            <v>0</v>
          </cell>
          <cell r="K101">
            <v>0</v>
          </cell>
        </row>
        <row r="102">
          <cell r="A102" t="str">
            <v>FRN7.5E1E-4E</v>
          </cell>
          <cell r="B102">
            <v>0</v>
          </cell>
          <cell r="D102">
            <v>7</v>
          </cell>
          <cell r="E102">
            <v>7</v>
          </cell>
          <cell r="F102">
            <v>7</v>
          </cell>
          <cell r="G102">
            <v>149</v>
          </cell>
          <cell r="H102">
            <v>48160.897500000006</v>
          </cell>
          <cell r="I102">
            <v>-143</v>
          </cell>
          <cell r="J102">
            <v>0</v>
          </cell>
          <cell r="K102">
            <v>0</v>
          </cell>
        </row>
        <row r="103">
          <cell r="A103" t="str">
            <v>FRN11E1E-4E</v>
          </cell>
          <cell r="B103">
            <v>0</v>
          </cell>
          <cell r="D103">
            <v>3</v>
          </cell>
          <cell r="E103">
            <v>3</v>
          </cell>
          <cell r="F103">
            <v>3</v>
          </cell>
          <cell r="G103">
            <v>80</v>
          </cell>
          <cell r="H103">
            <v>31696</v>
          </cell>
          <cell r="I103">
            <v>-76.400000000000006</v>
          </cell>
          <cell r="J103">
            <v>0</v>
          </cell>
          <cell r="K103">
            <v>0</v>
          </cell>
        </row>
        <row r="104">
          <cell r="A104" t="str">
            <v>FRN15E1E-4E</v>
          </cell>
          <cell r="B104">
            <v>0</v>
          </cell>
          <cell r="D104">
            <v>1</v>
          </cell>
          <cell r="E104">
            <v>1</v>
          </cell>
          <cell r="F104">
            <v>1</v>
          </cell>
          <cell r="G104">
            <v>56</v>
          </cell>
          <cell r="H104">
            <v>29717.475200000001</v>
          </cell>
          <cell r="I104">
            <v>-54.8</v>
          </cell>
          <cell r="J104">
            <v>0</v>
          </cell>
          <cell r="K104">
            <v>0</v>
          </cell>
        </row>
        <row r="105">
          <cell r="A105" t="str">
            <v>FRN0.4E1E-2J</v>
          </cell>
          <cell r="B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 t="str">
            <v>FRN0.75E1E-2J</v>
          </cell>
          <cell r="B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FRN1.5E1E-2J</v>
          </cell>
          <cell r="B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FRN2.2E1E-2J</v>
          </cell>
          <cell r="B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FRN3.7E1E-2J</v>
          </cell>
          <cell r="B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>FRN5.5E1E-2J</v>
          </cell>
          <cell r="B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FRN7.5E1E-2J</v>
          </cell>
          <cell r="B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2">
          <cell r="A112" t="str">
            <v>FRN11E1E-2J</v>
          </cell>
          <cell r="B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 t="str">
            <v>FRN15E1E-2J</v>
          </cell>
          <cell r="B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</row>
        <row r="114">
          <cell r="A114" t="str">
            <v>FRN0.1E1S-7ECN</v>
          </cell>
          <cell r="B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FRN0.2E1S-7ECN</v>
          </cell>
          <cell r="B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FRN0.4E1S-7ECN</v>
          </cell>
          <cell r="B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50</v>
          </cell>
          <cell r="H116">
            <v>5058</v>
          </cell>
          <cell r="I116">
            <v>-50</v>
          </cell>
          <cell r="J116">
            <v>0</v>
          </cell>
          <cell r="K116">
            <v>0</v>
          </cell>
        </row>
        <row r="117">
          <cell r="A117" t="str">
            <v>FRN0.75E1S-7ECN</v>
          </cell>
          <cell r="B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48</v>
          </cell>
          <cell r="H117">
            <v>5101.8768</v>
          </cell>
          <cell r="I117">
            <v>-48</v>
          </cell>
          <cell r="J117">
            <v>0</v>
          </cell>
          <cell r="K117">
            <v>0</v>
          </cell>
        </row>
        <row r="118">
          <cell r="A118" t="str">
            <v>FRN1.5E1S-7ECN</v>
          </cell>
          <cell r="B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40</v>
          </cell>
          <cell r="H118">
            <v>4878</v>
          </cell>
          <cell r="I118">
            <v>-40</v>
          </cell>
          <cell r="J118">
            <v>0</v>
          </cell>
          <cell r="K118">
            <v>0</v>
          </cell>
        </row>
        <row r="119">
          <cell r="A119" t="str">
            <v>FRN2.2E1S-7ECN</v>
          </cell>
          <cell r="B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30</v>
          </cell>
          <cell r="H119">
            <v>4252.5</v>
          </cell>
          <cell r="I119">
            <v>-30</v>
          </cell>
          <cell r="J119">
            <v>0</v>
          </cell>
          <cell r="K119">
            <v>0</v>
          </cell>
        </row>
        <row r="120">
          <cell r="A120" t="str">
            <v>FRN0.4E1S-4ECN</v>
          </cell>
          <cell r="B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50</v>
          </cell>
          <cell r="H120">
            <v>6597</v>
          </cell>
          <cell r="I120">
            <v>-50</v>
          </cell>
          <cell r="J120">
            <v>0</v>
          </cell>
          <cell r="K120">
            <v>0</v>
          </cell>
        </row>
        <row r="121">
          <cell r="A121" t="str">
            <v>FRN0.75E1S-4ECN</v>
          </cell>
          <cell r="B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47</v>
          </cell>
          <cell r="H121">
            <v>6806.07</v>
          </cell>
          <cell r="I121">
            <v>-47</v>
          </cell>
          <cell r="J121">
            <v>0</v>
          </cell>
          <cell r="K121">
            <v>0</v>
          </cell>
        </row>
        <row r="122">
          <cell r="A122" t="str">
            <v>FRN1.5E1S-4ECN</v>
          </cell>
          <cell r="B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40</v>
          </cell>
          <cell r="H122">
            <v>6775.2</v>
          </cell>
          <cell r="I122">
            <v>-40</v>
          </cell>
          <cell r="J122">
            <v>0</v>
          </cell>
          <cell r="K122">
            <v>0</v>
          </cell>
        </row>
        <row r="123">
          <cell r="A123" t="str">
            <v>FRN2.2E1S-4ECN</v>
          </cell>
          <cell r="B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30</v>
          </cell>
          <cell r="H123">
            <v>5799</v>
          </cell>
          <cell r="I123">
            <v>-30</v>
          </cell>
          <cell r="J123">
            <v>0</v>
          </cell>
          <cell r="K123">
            <v>0</v>
          </cell>
        </row>
        <row r="124">
          <cell r="A124" t="str">
            <v>FRN4.0E1S-4ECN</v>
          </cell>
          <cell r="B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30</v>
          </cell>
          <cell r="H124">
            <v>7400.7</v>
          </cell>
          <cell r="I124">
            <v>-30</v>
          </cell>
          <cell r="J124">
            <v>0</v>
          </cell>
          <cell r="K124">
            <v>0</v>
          </cell>
        </row>
        <row r="125">
          <cell r="A125" t="str">
            <v>FRN5.5E1S-4ECN</v>
          </cell>
          <cell r="B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20</v>
          </cell>
          <cell r="H125">
            <v>5674.8</v>
          </cell>
          <cell r="I125">
            <v>-20</v>
          </cell>
          <cell r="J125">
            <v>0</v>
          </cell>
          <cell r="K125">
            <v>0</v>
          </cell>
        </row>
        <row r="126">
          <cell r="A126" t="str">
            <v>FRN7.5E1S-4ECN</v>
          </cell>
          <cell r="B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20</v>
          </cell>
          <cell r="H126">
            <v>6327</v>
          </cell>
          <cell r="I126">
            <v>-20</v>
          </cell>
          <cell r="J126">
            <v>0</v>
          </cell>
          <cell r="K126">
            <v>0</v>
          </cell>
        </row>
        <row r="127">
          <cell r="A127" t="str">
            <v>FRN11E1S-4ECN</v>
          </cell>
          <cell r="B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20</v>
          </cell>
          <cell r="H127">
            <v>7205.4</v>
          </cell>
          <cell r="I127">
            <v>-20</v>
          </cell>
          <cell r="J127">
            <v>0</v>
          </cell>
          <cell r="K127">
            <v>0</v>
          </cell>
        </row>
        <row r="128">
          <cell r="A128" t="str">
            <v>FRN15E1S-4ECN</v>
          </cell>
          <cell r="B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20</v>
          </cell>
          <cell r="H128">
            <v>9950.4</v>
          </cell>
          <cell r="I128">
            <v>-20</v>
          </cell>
          <cell r="J128">
            <v>0</v>
          </cell>
          <cell r="K128">
            <v>0</v>
          </cell>
        </row>
        <row r="129">
          <cell r="A129" t="str">
            <v>FRN0.4E1E-2LM</v>
          </cell>
          <cell r="B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FRN0.75E1E-2LM</v>
          </cell>
          <cell r="B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FRN1.5E1E-2LM</v>
          </cell>
          <cell r="B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 t="str">
            <v>FRN2.2E1E-2LM</v>
          </cell>
          <cell r="B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FRN3.7E1E-2LM</v>
          </cell>
          <cell r="B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FRN5.5E1E-2LM</v>
          </cell>
          <cell r="B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FRN7.5E1E-2LM</v>
          </cell>
          <cell r="B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FRN11E1E-2LM</v>
          </cell>
          <cell r="B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FRN15E1E-2LM</v>
          </cell>
          <cell r="B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FRN0.1E1S-2LM</v>
          </cell>
          <cell r="B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FRN0.2E1S-2LM</v>
          </cell>
          <cell r="B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FRN0.4E1S-2LM</v>
          </cell>
          <cell r="B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FRN0.75E1S-2LM</v>
          </cell>
          <cell r="B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FRN1.5E1S-2LM</v>
          </cell>
          <cell r="B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FRN2.2E1S-2LM</v>
          </cell>
          <cell r="B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FRN3.7E1S-2LM</v>
          </cell>
          <cell r="B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FRN5.5E1S-2LM</v>
          </cell>
          <cell r="B145">
            <v>0</v>
          </cell>
          <cell r="D145">
            <v>15</v>
          </cell>
          <cell r="E145">
            <v>15</v>
          </cell>
          <cell r="F145">
            <v>15</v>
          </cell>
          <cell r="G145">
            <v>-33</v>
          </cell>
          <cell r="H145">
            <v>0</v>
          </cell>
          <cell r="I145">
            <v>41</v>
          </cell>
          <cell r="J145">
            <v>10</v>
          </cell>
          <cell r="K145">
            <v>11308.62</v>
          </cell>
        </row>
        <row r="146">
          <cell r="A146" t="str">
            <v>FRN7.5E1S-2LM</v>
          </cell>
          <cell r="B146">
            <v>0</v>
          </cell>
          <cell r="D146">
            <v>7</v>
          </cell>
          <cell r="E146">
            <v>7</v>
          </cell>
          <cell r="F146">
            <v>7</v>
          </cell>
          <cell r="G146">
            <v>-24</v>
          </cell>
          <cell r="H146">
            <v>0</v>
          </cell>
          <cell r="I146">
            <v>28</v>
          </cell>
          <cell r="J146">
            <v>5</v>
          </cell>
          <cell r="K146">
            <v>8374.24</v>
          </cell>
        </row>
        <row r="147">
          <cell r="A147" t="str">
            <v>FRN11E1S-2LM</v>
          </cell>
          <cell r="B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7</v>
          </cell>
          <cell r="H147">
            <v>2419.9</v>
          </cell>
          <cell r="I147">
            <v>-6</v>
          </cell>
          <cell r="J147">
            <v>0</v>
          </cell>
          <cell r="K147">
            <v>0</v>
          </cell>
        </row>
        <row r="148">
          <cell r="A148" t="str">
            <v>FRN15E1S-2LM</v>
          </cell>
          <cell r="B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4</v>
          </cell>
          <cell r="H148">
            <v>2278.4</v>
          </cell>
          <cell r="I148">
            <v>-3</v>
          </cell>
          <cell r="J148">
            <v>0</v>
          </cell>
          <cell r="K148">
            <v>0</v>
          </cell>
        </row>
        <row r="149">
          <cell r="A149" t="str">
            <v>FRN0.4E1S-4LM</v>
          </cell>
          <cell r="B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 t="str">
            <v>FRN0.75E1S-4LM</v>
          </cell>
          <cell r="B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FRN1.5E1S-4LM</v>
          </cell>
          <cell r="B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FRN2.2E1S-4LM</v>
          </cell>
          <cell r="B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FRN3.7E1S-4LM</v>
          </cell>
          <cell r="B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FRN5.5E1S-4LM</v>
          </cell>
          <cell r="B154">
            <v>0</v>
          </cell>
          <cell r="D154">
            <v>143</v>
          </cell>
          <cell r="E154">
            <v>143</v>
          </cell>
          <cell r="F154">
            <v>143</v>
          </cell>
          <cell r="G154">
            <v>-106</v>
          </cell>
          <cell r="H154">
            <v>0</v>
          </cell>
          <cell r="I154">
            <v>218.8</v>
          </cell>
          <cell r="J154">
            <v>110</v>
          </cell>
          <cell r="K154">
            <v>58197.06</v>
          </cell>
        </row>
        <row r="155">
          <cell r="A155" t="str">
            <v>FRN7.5E1S-4LM</v>
          </cell>
          <cell r="B155">
            <v>15</v>
          </cell>
          <cell r="D155">
            <v>43</v>
          </cell>
          <cell r="E155">
            <v>43</v>
          </cell>
          <cell r="F155">
            <v>28</v>
          </cell>
          <cell r="G155">
            <v>89</v>
          </cell>
          <cell r="H155">
            <v>29013.839800000002</v>
          </cell>
          <cell r="I155">
            <v>-55.4</v>
          </cell>
          <cell r="J155">
            <v>0</v>
          </cell>
          <cell r="K155">
            <v>0</v>
          </cell>
        </row>
        <row r="156">
          <cell r="A156" t="str">
            <v>FRN11E1S-4LM</v>
          </cell>
          <cell r="B156">
            <v>0</v>
          </cell>
          <cell r="D156">
            <v>3</v>
          </cell>
          <cell r="E156">
            <v>3</v>
          </cell>
          <cell r="F156">
            <v>3</v>
          </cell>
          <cell r="G156">
            <v>188</v>
          </cell>
          <cell r="H156">
            <v>68748.986799999999</v>
          </cell>
          <cell r="I156">
            <v>-184.4</v>
          </cell>
          <cell r="J156">
            <v>0</v>
          </cell>
          <cell r="K156">
            <v>0</v>
          </cell>
        </row>
        <row r="157">
          <cell r="A157" t="str">
            <v>FRN15E1S-4LM</v>
          </cell>
          <cell r="B157">
            <v>0</v>
          </cell>
          <cell r="D157">
            <v>1</v>
          </cell>
          <cell r="E157">
            <v>1</v>
          </cell>
          <cell r="F157">
            <v>1</v>
          </cell>
          <cell r="G157">
            <v>107</v>
          </cell>
          <cell r="H157">
            <v>52956.589800000002</v>
          </cell>
          <cell r="I157">
            <v>-104.6</v>
          </cell>
          <cell r="J157">
            <v>0</v>
          </cell>
          <cell r="K157">
            <v>0</v>
          </cell>
        </row>
        <row r="158">
          <cell r="A158" t="str">
            <v>FRN0.4E1E-4LM</v>
          </cell>
          <cell r="B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FRN0.75E1E-4LM</v>
          </cell>
          <cell r="B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FRN1.5E1E-4LM</v>
          </cell>
          <cell r="B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FRN2.2E1E-4LM</v>
          </cell>
          <cell r="B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FRN4.0E1E-4LM</v>
          </cell>
          <cell r="B162">
            <v>10</v>
          </cell>
          <cell r="D162">
            <v>64</v>
          </cell>
          <cell r="E162">
            <v>64</v>
          </cell>
          <cell r="F162">
            <v>54</v>
          </cell>
          <cell r="G162">
            <v>-197</v>
          </cell>
          <cell r="H162">
            <v>0</v>
          </cell>
          <cell r="I162">
            <v>255.8</v>
          </cell>
          <cell r="J162">
            <v>53</v>
          </cell>
          <cell r="K162">
            <v>60756.480000000003</v>
          </cell>
        </row>
        <row r="163">
          <cell r="A163" t="str">
            <v>FRN5.5E1E-4LM</v>
          </cell>
          <cell r="B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FRN7.5E1E-4LM</v>
          </cell>
          <cell r="B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>FRN11E1E-4LM</v>
          </cell>
          <cell r="B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FRN15E1E-4LM</v>
          </cell>
          <cell r="B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FRN0.4G11S-4EN</v>
          </cell>
          <cell r="B167">
            <v>0</v>
          </cell>
          <cell r="D167">
            <v>1</v>
          </cell>
          <cell r="E167">
            <v>1</v>
          </cell>
          <cell r="F167">
            <v>1</v>
          </cell>
          <cell r="G167">
            <v>15</v>
          </cell>
          <cell r="H167">
            <v>1826.9205000000002</v>
          </cell>
          <cell r="I167">
            <v>-15</v>
          </cell>
          <cell r="J167">
            <v>0</v>
          </cell>
          <cell r="K167">
            <v>0</v>
          </cell>
        </row>
        <row r="168">
          <cell r="A168" t="str">
            <v>FRN0.75G11S-4EN</v>
          </cell>
          <cell r="B168">
            <v>0</v>
          </cell>
          <cell r="D168">
            <v>4</v>
          </cell>
          <cell r="E168">
            <v>4</v>
          </cell>
          <cell r="F168">
            <v>4</v>
          </cell>
          <cell r="G168">
            <v>86</v>
          </cell>
          <cell r="H168">
            <v>12416.2328</v>
          </cell>
          <cell r="I168">
            <v>-86</v>
          </cell>
          <cell r="J168">
            <v>0</v>
          </cell>
          <cell r="K168">
            <v>0</v>
          </cell>
        </row>
        <row r="169">
          <cell r="A169" t="str">
            <v>FRN1.5G11S-4EN</v>
          </cell>
          <cell r="B169">
            <v>0</v>
          </cell>
          <cell r="D169">
            <v>9</v>
          </cell>
          <cell r="E169">
            <v>9</v>
          </cell>
          <cell r="F169">
            <v>9</v>
          </cell>
          <cell r="G169">
            <v>-2</v>
          </cell>
          <cell r="H169">
            <v>0</v>
          </cell>
          <cell r="I169">
            <v>2</v>
          </cell>
          <cell r="J169">
            <v>7</v>
          </cell>
          <cell r="K169">
            <v>351</v>
          </cell>
        </row>
        <row r="170">
          <cell r="A170" t="str">
            <v>FRN2.2G11S-4EN</v>
          </cell>
          <cell r="B170">
            <v>0</v>
          </cell>
          <cell r="D170">
            <v>8</v>
          </cell>
          <cell r="E170">
            <v>8</v>
          </cell>
          <cell r="F170">
            <v>8</v>
          </cell>
          <cell r="G170">
            <v>663</v>
          </cell>
          <cell r="H170">
            <v>142766.44200000001</v>
          </cell>
          <cell r="I170">
            <v>-663</v>
          </cell>
          <cell r="J170">
            <v>0</v>
          </cell>
          <cell r="K170">
            <v>0</v>
          </cell>
        </row>
        <row r="171">
          <cell r="A171" t="str">
            <v>FRN4.0G11S-4EN</v>
          </cell>
          <cell r="B171">
            <v>0</v>
          </cell>
          <cell r="D171">
            <v>15</v>
          </cell>
          <cell r="E171">
            <v>15</v>
          </cell>
          <cell r="F171">
            <v>15</v>
          </cell>
          <cell r="G171">
            <v>58</v>
          </cell>
          <cell r="H171">
            <v>14968.970599999999</v>
          </cell>
          <cell r="I171">
            <v>-58</v>
          </cell>
          <cell r="J171">
            <v>0</v>
          </cell>
          <cell r="K171">
            <v>0</v>
          </cell>
        </row>
        <row r="172">
          <cell r="A172" t="str">
            <v>FRN5.5G11S-4EN</v>
          </cell>
          <cell r="B172">
            <v>0</v>
          </cell>
          <cell r="D172">
            <v>10</v>
          </cell>
          <cell r="E172">
            <v>10</v>
          </cell>
          <cell r="F172">
            <v>10</v>
          </cell>
          <cell r="G172">
            <v>18</v>
          </cell>
          <cell r="H172">
            <v>5977.8107999999993</v>
          </cell>
          <cell r="I172">
            <v>-18</v>
          </cell>
          <cell r="J172">
            <v>0</v>
          </cell>
          <cell r="K172">
            <v>0</v>
          </cell>
        </row>
        <row r="173">
          <cell r="A173" t="str">
            <v>FRN7.5G11S-4EN</v>
          </cell>
          <cell r="B173">
            <v>0</v>
          </cell>
          <cell r="D173">
            <v>13</v>
          </cell>
          <cell r="E173">
            <v>13</v>
          </cell>
          <cell r="F173">
            <v>13</v>
          </cell>
          <cell r="G173">
            <v>-52</v>
          </cell>
          <cell r="H173">
            <v>0</v>
          </cell>
          <cell r="I173">
            <v>52</v>
          </cell>
          <cell r="J173">
            <v>11</v>
          </cell>
          <cell r="K173">
            <v>20815.599999999999</v>
          </cell>
        </row>
        <row r="174">
          <cell r="A174" t="str">
            <v>FRN11G11S-4EN</v>
          </cell>
          <cell r="B174">
            <v>0</v>
          </cell>
          <cell r="D174">
            <v>5</v>
          </cell>
          <cell r="E174">
            <v>5</v>
          </cell>
          <cell r="F174">
            <v>5</v>
          </cell>
          <cell r="G174">
            <v>287</v>
          </cell>
          <cell r="H174">
            <v>133556.19620000001</v>
          </cell>
          <cell r="I174">
            <v>-287</v>
          </cell>
          <cell r="J174">
            <v>0</v>
          </cell>
          <cell r="K174">
            <v>0</v>
          </cell>
        </row>
        <row r="175">
          <cell r="A175" t="str">
            <v>FRN15G11S-4EN</v>
          </cell>
          <cell r="B175">
            <v>0</v>
          </cell>
          <cell r="D175">
            <v>4</v>
          </cell>
          <cell r="E175">
            <v>4</v>
          </cell>
          <cell r="F175">
            <v>4</v>
          </cell>
          <cell r="G175">
            <v>141</v>
          </cell>
          <cell r="H175">
            <v>88111.590899999996</v>
          </cell>
          <cell r="I175">
            <v>-141</v>
          </cell>
          <cell r="J175">
            <v>0</v>
          </cell>
          <cell r="K175">
            <v>0</v>
          </cell>
        </row>
        <row r="176">
          <cell r="A176" t="str">
            <v>FRN18.5G11S-4EN</v>
          </cell>
          <cell r="B176">
            <v>0</v>
          </cell>
          <cell r="D176">
            <v>3</v>
          </cell>
          <cell r="E176">
            <v>3</v>
          </cell>
          <cell r="F176">
            <v>3</v>
          </cell>
          <cell r="G176">
            <v>116</v>
          </cell>
          <cell r="H176">
            <v>79256.222800000003</v>
          </cell>
          <cell r="I176">
            <v>-116</v>
          </cell>
          <cell r="J176">
            <v>0</v>
          </cell>
          <cell r="K176">
            <v>0</v>
          </cell>
        </row>
        <row r="177">
          <cell r="A177" t="str">
            <v>FRN22G11S-4EN</v>
          </cell>
          <cell r="B177">
            <v>0</v>
          </cell>
          <cell r="D177">
            <v>4</v>
          </cell>
          <cell r="E177">
            <v>4</v>
          </cell>
          <cell r="F177">
            <v>4</v>
          </cell>
          <cell r="G177">
            <v>153</v>
          </cell>
          <cell r="H177">
            <v>125839.96019999999</v>
          </cell>
          <cell r="I177">
            <v>-153</v>
          </cell>
          <cell r="J177">
            <v>0</v>
          </cell>
          <cell r="K177">
            <v>0</v>
          </cell>
        </row>
        <row r="178">
          <cell r="A178" t="str">
            <v>FRN30G11S-4EV</v>
          </cell>
          <cell r="B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18</v>
          </cell>
          <cell r="H178">
            <v>19081.312199999997</v>
          </cell>
          <cell r="I178">
            <v>-18</v>
          </cell>
          <cell r="J178">
            <v>0</v>
          </cell>
          <cell r="K178">
            <v>0</v>
          </cell>
        </row>
        <row r="179">
          <cell r="A179" t="str">
            <v>FRN30G11S-4EN</v>
          </cell>
          <cell r="B179">
            <v>0</v>
          </cell>
          <cell r="D179">
            <v>3</v>
          </cell>
          <cell r="E179">
            <v>3</v>
          </cell>
          <cell r="F179">
            <v>3</v>
          </cell>
          <cell r="G179">
            <v>152</v>
          </cell>
          <cell r="H179">
            <v>164480.21840000001</v>
          </cell>
          <cell r="I179">
            <v>-152</v>
          </cell>
          <cell r="J179">
            <v>0</v>
          </cell>
          <cell r="K179">
            <v>0</v>
          </cell>
        </row>
        <row r="180">
          <cell r="A180" t="str">
            <v>FRN37G11S-4EN</v>
          </cell>
          <cell r="B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56</v>
          </cell>
          <cell r="H180">
            <v>77216.731200000009</v>
          </cell>
          <cell r="I180">
            <v>-56</v>
          </cell>
          <cell r="J180">
            <v>0</v>
          </cell>
          <cell r="K180">
            <v>0</v>
          </cell>
        </row>
        <row r="181">
          <cell r="A181" t="str">
            <v>FRN45G11S-4EN</v>
          </cell>
          <cell r="B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14</v>
          </cell>
          <cell r="H181">
            <v>23585.998799999998</v>
          </cell>
          <cell r="I181">
            <v>-14</v>
          </cell>
          <cell r="J181">
            <v>0</v>
          </cell>
          <cell r="K181">
            <v>0</v>
          </cell>
        </row>
        <row r="182">
          <cell r="A182" t="str">
            <v>FRN55G11S-4EN</v>
          </cell>
          <cell r="B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 t="str">
            <v>FRN75G11S-4EN</v>
          </cell>
          <cell r="B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18</v>
          </cell>
          <cell r="H183">
            <v>40397.860800000002</v>
          </cell>
          <cell r="I183">
            <v>-18</v>
          </cell>
          <cell r="J183">
            <v>0</v>
          </cell>
          <cell r="K183">
            <v>0</v>
          </cell>
        </row>
        <row r="184">
          <cell r="A184" t="str">
            <v>FRN90G11S-4EN</v>
          </cell>
          <cell r="B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FRN110G11S-4EN</v>
          </cell>
          <cell r="B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-3</v>
          </cell>
          <cell r="H185">
            <v>0</v>
          </cell>
          <cell r="I185">
            <v>3</v>
          </cell>
          <cell r="J185">
            <v>0</v>
          </cell>
          <cell r="K185">
            <v>9437.58</v>
          </cell>
        </row>
        <row r="186">
          <cell r="A186" t="str">
            <v>FRN132G11S-4EN</v>
          </cell>
          <cell r="B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-3</v>
          </cell>
          <cell r="H186">
            <v>0</v>
          </cell>
          <cell r="I186">
            <v>3</v>
          </cell>
          <cell r="J186">
            <v>0</v>
          </cell>
          <cell r="K186">
            <v>11430.75</v>
          </cell>
        </row>
        <row r="187">
          <cell r="A187" t="str">
            <v>FRN160G11S-4EN</v>
          </cell>
          <cell r="B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>FRN200G11S-4EN</v>
          </cell>
          <cell r="B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 t="str">
            <v>FRN220G11S-4EN</v>
          </cell>
          <cell r="B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-3</v>
          </cell>
          <cell r="H189">
            <v>0</v>
          </cell>
          <cell r="I189">
            <v>3</v>
          </cell>
          <cell r="J189">
            <v>0</v>
          </cell>
          <cell r="K189">
            <v>17362.5</v>
          </cell>
        </row>
        <row r="190">
          <cell r="A190" t="str">
            <v>FRN280G11S-4EN</v>
          </cell>
          <cell r="B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8</v>
          </cell>
          <cell r="H190">
            <v>57439.296000000002</v>
          </cell>
          <cell r="I190">
            <v>-8</v>
          </cell>
          <cell r="J190">
            <v>0</v>
          </cell>
          <cell r="K190">
            <v>0</v>
          </cell>
        </row>
        <row r="191">
          <cell r="A191" t="str">
            <v>FRN315G11S-4EN</v>
          </cell>
          <cell r="B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1</v>
          </cell>
          <cell r="H191">
            <v>9802.51</v>
          </cell>
          <cell r="I191">
            <v>-1</v>
          </cell>
          <cell r="J191">
            <v>0</v>
          </cell>
          <cell r="K191">
            <v>0</v>
          </cell>
        </row>
        <row r="192">
          <cell r="A192" t="str">
            <v>FRN355G11S-4EN</v>
          </cell>
          <cell r="B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FRN400G11S-4EN</v>
          </cell>
          <cell r="B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1</v>
          </cell>
          <cell r="H193">
            <v>11489.06</v>
          </cell>
          <cell r="I193">
            <v>-1</v>
          </cell>
          <cell r="J193">
            <v>0</v>
          </cell>
          <cell r="K193">
            <v>0</v>
          </cell>
        </row>
        <row r="194">
          <cell r="A194" t="str">
            <v>FRN500G11S-4</v>
          </cell>
          <cell r="B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A195" t="str">
            <v>FRN630G11S-4</v>
          </cell>
          <cell r="B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FRN0.2G11S-2</v>
          </cell>
          <cell r="B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5</v>
          </cell>
          <cell r="H196">
            <v>747.4</v>
          </cell>
          <cell r="I196">
            <v>-5</v>
          </cell>
          <cell r="J196">
            <v>0</v>
          </cell>
          <cell r="K196">
            <v>0</v>
          </cell>
        </row>
        <row r="197">
          <cell r="A197" t="str">
            <v>FRN0.4G11S-2</v>
          </cell>
          <cell r="B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3</v>
          </cell>
          <cell r="H197">
            <v>465.29340000000002</v>
          </cell>
          <cell r="I197">
            <v>-3</v>
          </cell>
          <cell r="J197">
            <v>0</v>
          </cell>
          <cell r="K197">
            <v>0</v>
          </cell>
        </row>
        <row r="198">
          <cell r="A198" t="str">
            <v>FRN0.75G11S-2</v>
          </cell>
          <cell r="B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2</v>
          </cell>
          <cell r="H198">
            <v>309.81900000000002</v>
          </cell>
          <cell r="I198">
            <v>-2</v>
          </cell>
          <cell r="J198">
            <v>0</v>
          </cell>
          <cell r="K198">
            <v>0</v>
          </cell>
        </row>
        <row r="199">
          <cell r="A199" t="str">
            <v>FRN1.5G11S-2</v>
          </cell>
          <cell r="B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10</v>
          </cell>
          <cell r="H199">
            <v>1842.7</v>
          </cell>
          <cell r="I199">
            <v>-10</v>
          </cell>
          <cell r="J199">
            <v>0</v>
          </cell>
          <cell r="K199">
            <v>0</v>
          </cell>
        </row>
        <row r="200">
          <cell r="A200" t="str">
            <v>FRN2.2G11S-2</v>
          </cell>
          <cell r="B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288</v>
          </cell>
          <cell r="H200">
            <v>57522.815999999999</v>
          </cell>
          <cell r="I200">
            <v>-288</v>
          </cell>
          <cell r="J200">
            <v>0</v>
          </cell>
          <cell r="K200">
            <v>0</v>
          </cell>
        </row>
        <row r="201">
          <cell r="A201" t="str">
            <v>FRN3.7G11S-2</v>
          </cell>
          <cell r="B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-14</v>
          </cell>
          <cell r="H201">
            <v>0</v>
          </cell>
          <cell r="I201">
            <v>14</v>
          </cell>
          <cell r="J201">
            <v>0</v>
          </cell>
          <cell r="K201">
            <v>3674.3</v>
          </cell>
        </row>
        <row r="202">
          <cell r="A202" t="str">
            <v>FRN5.5G11S-2</v>
          </cell>
          <cell r="B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6</v>
          </cell>
          <cell r="H202">
            <v>2159.0994000000001</v>
          </cell>
          <cell r="I202">
            <v>-6</v>
          </cell>
          <cell r="J202">
            <v>0</v>
          </cell>
          <cell r="K202">
            <v>0</v>
          </cell>
        </row>
        <row r="203">
          <cell r="A203" t="str">
            <v>FRN7.5G11S-2</v>
          </cell>
          <cell r="B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15</v>
          </cell>
          <cell r="H203">
            <v>6231.8670000000002</v>
          </cell>
          <cell r="I203">
            <v>-15</v>
          </cell>
          <cell r="J203">
            <v>0</v>
          </cell>
          <cell r="K203">
            <v>0</v>
          </cell>
        </row>
        <row r="204">
          <cell r="A204" t="str">
            <v>FRN11G11S-2</v>
          </cell>
          <cell r="B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71</v>
          </cell>
          <cell r="H204">
            <v>29628.4136</v>
          </cell>
          <cell r="I204">
            <v>-71</v>
          </cell>
          <cell r="J204">
            <v>0</v>
          </cell>
          <cell r="K204">
            <v>0</v>
          </cell>
        </row>
        <row r="205">
          <cell r="A205" t="str">
            <v>FRN15G11S-2</v>
          </cell>
          <cell r="B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5</v>
          </cell>
          <cell r="H205">
            <v>3178.9080000000004</v>
          </cell>
          <cell r="I205">
            <v>-5</v>
          </cell>
          <cell r="J205">
            <v>0</v>
          </cell>
          <cell r="K205">
            <v>0</v>
          </cell>
        </row>
        <row r="206">
          <cell r="A206" t="str">
            <v>FRN18.5G11S-2</v>
          </cell>
          <cell r="B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FRN22G11S-2</v>
          </cell>
          <cell r="B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78</v>
          </cell>
          <cell r="H207">
            <v>66508.415999999997</v>
          </cell>
          <cell r="I207">
            <v>-78</v>
          </cell>
          <cell r="J207">
            <v>0</v>
          </cell>
          <cell r="K207">
            <v>0</v>
          </cell>
        </row>
        <row r="208">
          <cell r="A208" t="str">
            <v>FRN30G11S-2</v>
          </cell>
          <cell r="B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-2</v>
          </cell>
          <cell r="H208">
            <v>0</v>
          </cell>
          <cell r="I208">
            <v>2</v>
          </cell>
          <cell r="J208">
            <v>0</v>
          </cell>
          <cell r="K208">
            <v>2945.62</v>
          </cell>
        </row>
        <row r="209">
          <cell r="A209" t="str">
            <v>FRN37G11S-2</v>
          </cell>
          <cell r="B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FRN45G11S-2</v>
          </cell>
          <cell r="B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 t="str">
            <v>FRN55G11S-2</v>
          </cell>
          <cell r="B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3</v>
          </cell>
          <cell r="H211">
            <v>7938.3</v>
          </cell>
          <cell r="I211">
            <v>-3</v>
          </cell>
          <cell r="J211">
            <v>0</v>
          </cell>
          <cell r="K211">
            <v>0</v>
          </cell>
        </row>
        <row r="212">
          <cell r="A212" t="str">
            <v>FRN75G11S-2</v>
          </cell>
          <cell r="B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A213" t="str">
            <v>FRN90G11S-2</v>
          </cell>
          <cell r="B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A214" t="str">
            <v>FRN3.7G11S-2LE2</v>
          </cell>
          <cell r="B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2</v>
          </cell>
          <cell r="H214">
            <v>471.22</v>
          </cell>
          <cell r="I214">
            <v>-2</v>
          </cell>
          <cell r="J214">
            <v>0</v>
          </cell>
          <cell r="K214">
            <v>0</v>
          </cell>
        </row>
        <row r="215">
          <cell r="A215" t="str">
            <v>FRN5.5G11S-2LE2</v>
          </cell>
          <cell r="B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-144</v>
          </cell>
          <cell r="H215">
            <v>0</v>
          </cell>
          <cell r="I215">
            <v>144</v>
          </cell>
          <cell r="J215">
            <v>0</v>
          </cell>
          <cell r="K215">
            <v>44510.400000000001</v>
          </cell>
        </row>
        <row r="216">
          <cell r="A216" t="str">
            <v>FRN7.5G11S-2LE2</v>
          </cell>
          <cell r="B216">
            <v>6</v>
          </cell>
          <cell r="D216">
            <v>0</v>
          </cell>
          <cell r="E216">
            <v>6</v>
          </cell>
          <cell r="F216">
            <v>-6</v>
          </cell>
          <cell r="G216">
            <v>-30</v>
          </cell>
          <cell r="H216">
            <v>0</v>
          </cell>
          <cell r="I216">
            <v>30</v>
          </cell>
          <cell r="J216">
            <v>0</v>
          </cell>
          <cell r="K216">
            <v>11030.4</v>
          </cell>
        </row>
        <row r="217">
          <cell r="A217" t="str">
            <v>FRN11G11S-2LE2</v>
          </cell>
          <cell r="B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4</v>
          </cell>
          <cell r="H217">
            <v>1786.2</v>
          </cell>
          <cell r="I217">
            <v>-4</v>
          </cell>
          <cell r="J217">
            <v>0</v>
          </cell>
          <cell r="K217">
            <v>0</v>
          </cell>
        </row>
        <row r="218">
          <cell r="A218" t="str">
            <v>FRN15G11S-2LE2</v>
          </cell>
          <cell r="B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9</v>
          </cell>
          <cell r="H218">
            <v>6284.1716999999999</v>
          </cell>
          <cell r="I218">
            <v>-9</v>
          </cell>
          <cell r="J218">
            <v>0</v>
          </cell>
          <cell r="K218">
            <v>0</v>
          </cell>
        </row>
        <row r="219">
          <cell r="A219" t="str">
            <v>FRN18.5G11S-2LE2</v>
          </cell>
          <cell r="B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3</v>
          </cell>
          <cell r="H219">
            <v>2357.2401</v>
          </cell>
          <cell r="I219">
            <v>-3</v>
          </cell>
          <cell r="J219">
            <v>0</v>
          </cell>
          <cell r="K219">
            <v>0</v>
          </cell>
        </row>
        <row r="220">
          <cell r="A220" t="str">
            <v>FRN22G11S-2LE2</v>
          </cell>
          <cell r="B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4</v>
          </cell>
          <cell r="H220">
            <v>4492.16</v>
          </cell>
          <cell r="I220">
            <v>-4</v>
          </cell>
          <cell r="J220">
            <v>0</v>
          </cell>
          <cell r="K220">
            <v>0</v>
          </cell>
        </row>
        <row r="221">
          <cell r="A221" t="str">
            <v>FRN3.7G11S-4LE2</v>
          </cell>
          <cell r="B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-33</v>
          </cell>
          <cell r="H221">
            <v>0</v>
          </cell>
          <cell r="I221">
            <v>33</v>
          </cell>
          <cell r="J221">
            <v>0</v>
          </cell>
          <cell r="K221">
            <v>8573.4</v>
          </cell>
        </row>
        <row r="222">
          <cell r="A222" t="str">
            <v>FRN5.5G11S-4LE2</v>
          </cell>
          <cell r="B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-385</v>
          </cell>
          <cell r="H222">
            <v>0</v>
          </cell>
          <cell r="I222">
            <v>385</v>
          </cell>
          <cell r="J222">
            <v>0</v>
          </cell>
          <cell r="K222">
            <v>124836.25</v>
          </cell>
        </row>
        <row r="223">
          <cell r="A223" t="str">
            <v>FRN7.5G11S-4LE2</v>
          </cell>
          <cell r="B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-226</v>
          </cell>
          <cell r="H223">
            <v>0</v>
          </cell>
          <cell r="I223">
            <v>226</v>
          </cell>
          <cell r="J223">
            <v>0</v>
          </cell>
          <cell r="K223">
            <v>85093.52</v>
          </cell>
        </row>
        <row r="224">
          <cell r="A224" t="str">
            <v>FRN11G11S-4LE2</v>
          </cell>
          <cell r="B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-23</v>
          </cell>
          <cell r="H224">
            <v>0</v>
          </cell>
          <cell r="I224">
            <v>23</v>
          </cell>
          <cell r="J224">
            <v>0</v>
          </cell>
          <cell r="K224">
            <v>11792.56</v>
          </cell>
        </row>
        <row r="225">
          <cell r="A225" t="str">
            <v>FRN15G11S-4LE2</v>
          </cell>
          <cell r="B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-8</v>
          </cell>
          <cell r="H225">
            <v>0</v>
          </cell>
          <cell r="I225">
            <v>8</v>
          </cell>
          <cell r="J225">
            <v>0</v>
          </cell>
          <cell r="K225">
            <v>5105.04</v>
          </cell>
        </row>
        <row r="226">
          <cell r="A226" t="str">
            <v>FRN18.5G11S-4LE2</v>
          </cell>
          <cell r="B226">
            <v>0</v>
          </cell>
          <cell r="D226">
            <v>1</v>
          </cell>
          <cell r="E226">
            <v>1</v>
          </cell>
          <cell r="F226">
            <v>1</v>
          </cell>
          <cell r="G226">
            <v>25</v>
          </cell>
          <cell r="H226">
            <v>17508</v>
          </cell>
          <cell r="I226">
            <v>-25</v>
          </cell>
          <cell r="J226">
            <v>0</v>
          </cell>
          <cell r="K226">
            <v>0</v>
          </cell>
        </row>
        <row r="227">
          <cell r="A227" t="str">
            <v>FRN22G11S-4LE2</v>
          </cell>
          <cell r="B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29</v>
          </cell>
          <cell r="H227">
            <v>27201.1387</v>
          </cell>
          <cell r="I227">
            <v>-29</v>
          </cell>
          <cell r="J227">
            <v>0</v>
          </cell>
          <cell r="K227">
            <v>0</v>
          </cell>
        </row>
        <row r="228">
          <cell r="A228" t="str">
            <v>FRN30G11S-4LE2</v>
          </cell>
          <cell r="B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3</v>
          </cell>
          <cell r="H228">
            <v>3511.11</v>
          </cell>
          <cell r="I228">
            <v>-3</v>
          </cell>
          <cell r="J228">
            <v>0</v>
          </cell>
          <cell r="K228">
            <v>0</v>
          </cell>
        </row>
        <row r="229">
          <cell r="A229" t="str">
            <v>FRN37G11S-4LE2</v>
          </cell>
          <cell r="B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10</v>
          </cell>
          <cell r="H229">
            <v>15449.6</v>
          </cell>
          <cell r="I229">
            <v>-10</v>
          </cell>
          <cell r="J229">
            <v>0</v>
          </cell>
          <cell r="K229">
            <v>0</v>
          </cell>
        </row>
        <row r="230">
          <cell r="A230" t="str">
            <v>FRN45G11S-4LE2</v>
          </cell>
          <cell r="B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2</v>
          </cell>
          <cell r="H230">
            <v>3651.8</v>
          </cell>
          <cell r="I230">
            <v>-2</v>
          </cell>
          <cell r="J230">
            <v>0</v>
          </cell>
          <cell r="K230">
            <v>0</v>
          </cell>
        </row>
        <row r="231">
          <cell r="A231" t="str">
            <v>FRN55G11S-4LE2</v>
          </cell>
          <cell r="B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FRN75G11S-4LE2</v>
          </cell>
          <cell r="B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FRN90G11S-4LE2</v>
          </cell>
          <cell r="B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 t="str">
            <v>FRN7.5G11S-4TD</v>
          </cell>
          <cell r="B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110</v>
          </cell>
          <cell r="H234">
            <v>37175.599999999999</v>
          </cell>
          <cell r="I234">
            <v>-110</v>
          </cell>
          <cell r="J234">
            <v>0</v>
          </cell>
          <cell r="K234">
            <v>0</v>
          </cell>
        </row>
        <row r="235">
          <cell r="A235" t="str">
            <v>FRN0.75G11S-4HFP</v>
          </cell>
          <cell r="B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92</v>
          </cell>
          <cell r="H235">
            <v>18239</v>
          </cell>
          <cell r="I235">
            <v>-92</v>
          </cell>
          <cell r="J235">
            <v>0</v>
          </cell>
          <cell r="K235">
            <v>0</v>
          </cell>
        </row>
        <row r="236">
          <cell r="A236" t="str">
            <v>FRN2.2G11S-4HFP</v>
          </cell>
          <cell r="B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76</v>
          </cell>
          <cell r="H236">
            <v>19478.351600000002</v>
          </cell>
          <cell r="I236">
            <v>-76</v>
          </cell>
          <cell r="J236">
            <v>0</v>
          </cell>
          <cell r="K236">
            <v>0</v>
          </cell>
        </row>
        <row r="237">
          <cell r="A237" t="str">
            <v>FRN3.7G11S-4HFP</v>
          </cell>
          <cell r="B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7</v>
          </cell>
          <cell r="H237">
            <v>2184.6999999999998</v>
          </cell>
          <cell r="I237">
            <v>-7</v>
          </cell>
          <cell r="J237">
            <v>0</v>
          </cell>
          <cell r="K237">
            <v>0</v>
          </cell>
        </row>
        <row r="238">
          <cell r="A238" t="str">
            <v>FRN5.5G11S-4HFP</v>
          </cell>
          <cell r="B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A239" t="str">
            <v>FRN7.5G11S-4HFP</v>
          </cell>
          <cell r="B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3</v>
          </cell>
          <cell r="H239">
            <v>1410.06</v>
          </cell>
          <cell r="I239">
            <v>-3</v>
          </cell>
          <cell r="J239">
            <v>0</v>
          </cell>
          <cell r="K239">
            <v>0</v>
          </cell>
        </row>
        <row r="240">
          <cell r="A240" t="str">
            <v>FRN11G11S-4HFP</v>
          </cell>
          <cell r="B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FRN15G11S-4HFP</v>
          </cell>
          <cell r="B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FRN18.5G11S-4HFP</v>
          </cell>
          <cell r="B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FRN2.2G11S-2HFP</v>
          </cell>
          <cell r="B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 t="str">
            <v>FRN3.7G11S-2HFP</v>
          </cell>
          <cell r="B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 t="str">
            <v>FRN5.5G11S-2HFP</v>
          </cell>
          <cell r="B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FRN7.5G11S-2HFP</v>
          </cell>
          <cell r="B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>FRN11G11S-2HFP</v>
          </cell>
          <cell r="B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FRN15G11S-2HFP</v>
          </cell>
          <cell r="B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FRN18.5G11S-2HFP</v>
          </cell>
          <cell r="B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FRN0.75F1S-2J</v>
          </cell>
          <cell r="B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 t="str">
            <v>FRN1.5F1S-2J</v>
          </cell>
          <cell r="B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FRN2.2F1S-2J</v>
          </cell>
          <cell r="B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 t="str">
            <v>FRN3.7F1S-2J</v>
          </cell>
          <cell r="B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FRN5.5F1S-2J</v>
          </cell>
          <cell r="B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FRN7.5F1S-2J</v>
          </cell>
          <cell r="B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FRN11F1S-2J</v>
          </cell>
          <cell r="B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>FRN15F1S-2J</v>
          </cell>
          <cell r="B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11</v>
          </cell>
          <cell r="H257">
            <v>3900.49</v>
          </cell>
          <cell r="I257">
            <v>-11</v>
          </cell>
          <cell r="J257">
            <v>0</v>
          </cell>
          <cell r="K257">
            <v>0</v>
          </cell>
        </row>
        <row r="258">
          <cell r="A258" t="str">
            <v>FRN18.5F1S-2J</v>
          </cell>
          <cell r="B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FRN22F1S-2J</v>
          </cell>
          <cell r="B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FRN30F1S-2J</v>
          </cell>
          <cell r="B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FRN37F1S-2J</v>
          </cell>
          <cell r="B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FRN45F1S-2J</v>
          </cell>
          <cell r="B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>FRN55F1S-2J</v>
          </cell>
          <cell r="B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 t="str">
            <v>FRN75F1S-2J</v>
          </cell>
          <cell r="B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 t="str">
            <v>FRN0.75F1S-4E</v>
          </cell>
          <cell r="B265">
            <v>0</v>
          </cell>
          <cell r="D265">
            <v>4</v>
          </cell>
          <cell r="E265">
            <v>4</v>
          </cell>
          <cell r="F265">
            <v>4</v>
          </cell>
          <cell r="G265">
            <v>58</v>
          </cell>
          <cell r="H265">
            <v>9152.1216000000004</v>
          </cell>
          <cell r="I265">
            <v>-54.4</v>
          </cell>
          <cell r="J265">
            <v>0</v>
          </cell>
          <cell r="K265">
            <v>0</v>
          </cell>
        </row>
        <row r="266">
          <cell r="A266" t="str">
            <v>FRN1.5F1S-4E</v>
          </cell>
          <cell r="B266">
            <v>0</v>
          </cell>
          <cell r="D266">
            <v>19</v>
          </cell>
          <cell r="E266">
            <v>19</v>
          </cell>
          <cell r="F266">
            <v>19</v>
          </cell>
          <cell r="G266">
            <v>92</v>
          </cell>
          <cell r="H266">
            <v>14881.597999999998</v>
          </cell>
          <cell r="I266">
            <v>-74</v>
          </cell>
          <cell r="J266">
            <v>0</v>
          </cell>
          <cell r="K266">
            <v>0</v>
          </cell>
        </row>
        <row r="267">
          <cell r="A267" t="str">
            <v>FRN2.2F1S-4E</v>
          </cell>
          <cell r="B267">
            <v>0</v>
          </cell>
          <cell r="D267">
            <v>23</v>
          </cell>
          <cell r="E267">
            <v>23</v>
          </cell>
          <cell r="F267">
            <v>23</v>
          </cell>
          <cell r="G267">
            <v>100</v>
          </cell>
          <cell r="H267">
            <v>17177.3</v>
          </cell>
          <cell r="I267">
            <v>-77.2</v>
          </cell>
          <cell r="J267">
            <v>0</v>
          </cell>
          <cell r="K267">
            <v>0</v>
          </cell>
        </row>
        <row r="268">
          <cell r="A268" t="str">
            <v>FRN4.0F1S-4E</v>
          </cell>
          <cell r="B268">
            <v>10</v>
          </cell>
          <cell r="D268">
            <v>37</v>
          </cell>
          <cell r="E268">
            <v>37</v>
          </cell>
          <cell r="F268">
            <v>27</v>
          </cell>
          <cell r="G268">
            <v>77</v>
          </cell>
          <cell r="H268">
            <v>15724.223900000001</v>
          </cell>
          <cell r="I268">
            <v>-39.799999999999997</v>
          </cell>
          <cell r="J268">
            <v>0</v>
          </cell>
          <cell r="K268">
            <v>0</v>
          </cell>
        </row>
        <row r="269">
          <cell r="A269" t="str">
            <v>FRN5.5F1S-4E</v>
          </cell>
          <cell r="B269">
            <v>5</v>
          </cell>
          <cell r="D269">
            <v>41</v>
          </cell>
          <cell r="E269">
            <v>41</v>
          </cell>
          <cell r="F269">
            <v>36</v>
          </cell>
          <cell r="G269">
            <v>4</v>
          </cell>
          <cell r="H269">
            <v>1075.5999999999999</v>
          </cell>
          <cell r="I269">
            <v>34.4</v>
          </cell>
          <cell r="J269">
            <v>33</v>
          </cell>
          <cell r="K269">
            <v>8338.16</v>
          </cell>
        </row>
        <row r="270">
          <cell r="A270" t="str">
            <v>FRN7.5F1S-4E</v>
          </cell>
          <cell r="B270">
            <v>0</v>
          </cell>
          <cell r="D270">
            <v>56</v>
          </cell>
          <cell r="E270">
            <v>56</v>
          </cell>
          <cell r="F270">
            <v>56</v>
          </cell>
          <cell r="G270">
            <v>-70</v>
          </cell>
          <cell r="H270">
            <v>0</v>
          </cell>
          <cell r="I270">
            <v>122.8</v>
          </cell>
          <cell r="J270">
            <v>47</v>
          </cell>
          <cell r="K270">
            <v>34315.769999999997</v>
          </cell>
        </row>
        <row r="271">
          <cell r="A271" t="str">
            <v>FRN11F1S-4E</v>
          </cell>
          <cell r="B271">
            <v>2</v>
          </cell>
          <cell r="D271">
            <v>33</v>
          </cell>
          <cell r="E271">
            <v>33</v>
          </cell>
          <cell r="F271">
            <v>31</v>
          </cell>
          <cell r="G271">
            <v>-17</v>
          </cell>
          <cell r="H271">
            <v>0</v>
          </cell>
          <cell r="I271">
            <v>47</v>
          </cell>
          <cell r="J271">
            <v>27</v>
          </cell>
          <cell r="K271">
            <v>15332.81</v>
          </cell>
        </row>
        <row r="272">
          <cell r="A272" t="str">
            <v>FRN15F1S-4E</v>
          </cell>
          <cell r="B272">
            <v>0</v>
          </cell>
          <cell r="D272">
            <v>37</v>
          </cell>
          <cell r="E272">
            <v>37</v>
          </cell>
          <cell r="F272">
            <v>37</v>
          </cell>
          <cell r="G272">
            <v>48</v>
          </cell>
          <cell r="H272">
            <v>17806.080000000002</v>
          </cell>
          <cell r="I272">
            <v>-13.2</v>
          </cell>
          <cell r="J272">
            <v>18</v>
          </cell>
          <cell r="K272">
            <v>0</v>
          </cell>
        </row>
        <row r="273">
          <cell r="A273" t="str">
            <v>FRN18.5F1S-4E</v>
          </cell>
          <cell r="B273">
            <v>1</v>
          </cell>
          <cell r="D273">
            <v>15</v>
          </cell>
          <cell r="E273">
            <v>15</v>
          </cell>
          <cell r="F273">
            <v>14</v>
          </cell>
          <cell r="G273">
            <v>-10</v>
          </cell>
          <cell r="H273">
            <v>0</v>
          </cell>
          <cell r="I273">
            <v>24.4</v>
          </cell>
          <cell r="J273">
            <v>12</v>
          </cell>
          <cell r="K273">
            <v>11388.48</v>
          </cell>
        </row>
        <row r="274">
          <cell r="A274" t="str">
            <v>FRN22F1S-4E</v>
          </cell>
          <cell r="B274">
            <v>1</v>
          </cell>
          <cell r="D274">
            <v>22</v>
          </cell>
          <cell r="E274">
            <v>22</v>
          </cell>
          <cell r="F274">
            <v>21</v>
          </cell>
          <cell r="G274">
            <v>-27</v>
          </cell>
          <cell r="H274">
            <v>0</v>
          </cell>
          <cell r="I274">
            <v>48.6</v>
          </cell>
          <cell r="J274">
            <v>19</v>
          </cell>
          <cell r="K274">
            <v>25677.96</v>
          </cell>
        </row>
        <row r="275">
          <cell r="A275" t="str">
            <v>FRN30F1S-4E</v>
          </cell>
          <cell r="B275">
            <v>0</v>
          </cell>
          <cell r="D275">
            <v>18</v>
          </cell>
          <cell r="E275">
            <v>18</v>
          </cell>
          <cell r="F275">
            <v>18</v>
          </cell>
          <cell r="G275">
            <v>-22</v>
          </cell>
          <cell r="H275">
            <v>0</v>
          </cell>
          <cell r="I275">
            <v>38.799999999999997</v>
          </cell>
          <cell r="J275">
            <v>14</v>
          </cell>
          <cell r="K275">
            <v>30801.81</v>
          </cell>
        </row>
        <row r="276">
          <cell r="A276" t="str">
            <v>FRN37F1S-4E</v>
          </cell>
          <cell r="B276">
            <v>0</v>
          </cell>
          <cell r="D276">
            <v>12</v>
          </cell>
          <cell r="E276">
            <v>12</v>
          </cell>
          <cell r="F276">
            <v>12</v>
          </cell>
          <cell r="G276">
            <v>-30</v>
          </cell>
          <cell r="H276">
            <v>0</v>
          </cell>
          <cell r="I276">
            <v>45</v>
          </cell>
          <cell r="J276">
            <v>10</v>
          </cell>
          <cell r="K276">
            <v>40022.1</v>
          </cell>
        </row>
        <row r="277">
          <cell r="A277" t="str">
            <v>FRN45F1S-4E</v>
          </cell>
          <cell r="B277">
            <v>1</v>
          </cell>
          <cell r="D277">
            <v>9</v>
          </cell>
          <cell r="E277">
            <v>9</v>
          </cell>
          <cell r="F277">
            <v>8</v>
          </cell>
          <cell r="G277">
            <v>-20</v>
          </cell>
          <cell r="H277">
            <v>0</v>
          </cell>
          <cell r="I277">
            <v>30.5</v>
          </cell>
          <cell r="J277">
            <v>7</v>
          </cell>
          <cell r="K277">
            <v>30333.19</v>
          </cell>
        </row>
        <row r="278">
          <cell r="A278" t="str">
            <v>FRN55F1S-4E</v>
          </cell>
          <cell r="B278">
            <v>0</v>
          </cell>
          <cell r="D278">
            <v>7</v>
          </cell>
          <cell r="E278">
            <v>7</v>
          </cell>
          <cell r="F278">
            <v>7</v>
          </cell>
          <cell r="G278">
            <v>1</v>
          </cell>
          <cell r="H278">
            <v>1319.4</v>
          </cell>
          <cell r="I278">
            <v>8</v>
          </cell>
          <cell r="J278">
            <v>6</v>
          </cell>
          <cell r="K278">
            <v>10555.2</v>
          </cell>
        </row>
        <row r="279">
          <cell r="A279" t="str">
            <v>FRN75F1S-4E</v>
          </cell>
          <cell r="B279">
            <v>0</v>
          </cell>
          <cell r="D279">
            <v>6</v>
          </cell>
          <cell r="E279">
            <v>6</v>
          </cell>
          <cell r="F279">
            <v>6</v>
          </cell>
          <cell r="G279">
            <v>-10</v>
          </cell>
          <cell r="H279">
            <v>0</v>
          </cell>
          <cell r="I279">
            <v>17.5</v>
          </cell>
          <cell r="J279">
            <v>4</v>
          </cell>
          <cell r="K279">
            <v>28944.720000000001</v>
          </cell>
        </row>
        <row r="280">
          <cell r="A280" t="str">
            <v>FRN90F1S-4E</v>
          </cell>
          <cell r="B280">
            <v>0</v>
          </cell>
          <cell r="D280">
            <v>3</v>
          </cell>
          <cell r="E280">
            <v>3</v>
          </cell>
          <cell r="F280">
            <v>3</v>
          </cell>
          <cell r="G280">
            <v>-2</v>
          </cell>
          <cell r="H280">
            <v>0</v>
          </cell>
          <cell r="I280">
            <v>6.5</v>
          </cell>
          <cell r="J280">
            <v>3</v>
          </cell>
          <cell r="K280">
            <v>15349.67</v>
          </cell>
        </row>
        <row r="281">
          <cell r="A281" t="str">
            <v>FRN110F1S-4E</v>
          </cell>
          <cell r="B281">
            <v>0</v>
          </cell>
          <cell r="D281">
            <v>3</v>
          </cell>
          <cell r="E281">
            <v>3</v>
          </cell>
          <cell r="F281">
            <v>3</v>
          </cell>
          <cell r="G281">
            <v>5</v>
          </cell>
          <cell r="H281">
            <v>13074.967999999999</v>
          </cell>
          <cell r="I281">
            <v>-0.5</v>
          </cell>
          <cell r="J281">
            <v>2</v>
          </cell>
          <cell r="K281">
            <v>0</v>
          </cell>
        </row>
        <row r="282">
          <cell r="A282" t="str">
            <v>FRN132F1S-4E</v>
          </cell>
          <cell r="B282">
            <v>1</v>
          </cell>
          <cell r="D282">
            <v>2</v>
          </cell>
          <cell r="E282">
            <v>2</v>
          </cell>
          <cell r="F282">
            <v>1</v>
          </cell>
          <cell r="G282">
            <v>4</v>
          </cell>
          <cell r="H282">
            <v>12862.1808</v>
          </cell>
          <cell r="I282">
            <v>-1</v>
          </cell>
          <cell r="J282">
            <v>1</v>
          </cell>
          <cell r="K282">
            <v>0</v>
          </cell>
        </row>
        <row r="283">
          <cell r="A283" t="str">
            <v>FRN160F1S-4E</v>
          </cell>
          <cell r="B283">
            <v>0</v>
          </cell>
          <cell r="D283">
            <v>2</v>
          </cell>
          <cell r="E283">
            <v>2</v>
          </cell>
          <cell r="F283">
            <v>2</v>
          </cell>
          <cell r="G283">
            <v>-6</v>
          </cell>
          <cell r="H283">
            <v>0</v>
          </cell>
          <cell r="I283">
            <v>9</v>
          </cell>
          <cell r="J283">
            <v>2</v>
          </cell>
          <cell r="K283">
            <v>28469.52</v>
          </cell>
        </row>
        <row r="284">
          <cell r="A284" t="str">
            <v>FRN200F1S-4E</v>
          </cell>
          <cell r="B284">
            <v>0</v>
          </cell>
          <cell r="D284">
            <v>2</v>
          </cell>
          <cell r="E284">
            <v>2</v>
          </cell>
          <cell r="F284">
            <v>2</v>
          </cell>
          <cell r="G284">
            <v>6</v>
          </cell>
          <cell r="H284">
            <v>22911.24</v>
          </cell>
          <cell r="I284">
            <v>-3</v>
          </cell>
          <cell r="J284">
            <v>0</v>
          </cell>
          <cell r="K284">
            <v>0</v>
          </cell>
        </row>
        <row r="285">
          <cell r="A285" t="str">
            <v>FRN220F1S-4E</v>
          </cell>
          <cell r="B285">
            <v>0</v>
          </cell>
          <cell r="D285">
            <v>2</v>
          </cell>
          <cell r="E285">
            <v>2</v>
          </cell>
          <cell r="F285">
            <v>2</v>
          </cell>
          <cell r="G285">
            <v>0</v>
          </cell>
          <cell r="H285">
            <v>0</v>
          </cell>
          <cell r="I285">
            <v>3</v>
          </cell>
          <cell r="J285">
            <v>1</v>
          </cell>
          <cell r="K285">
            <v>12043.86</v>
          </cell>
        </row>
        <row r="286">
          <cell r="A286" t="str">
            <v>FRN280F1S-4E</v>
          </cell>
          <cell r="B286">
            <v>0</v>
          </cell>
          <cell r="D286">
            <v>2</v>
          </cell>
          <cell r="E286">
            <v>2</v>
          </cell>
          <cell r="F286">
            <v>2</v>
          </cell>
          <cell r="G286">
            <v>1</v>
          </cell>
          <cell r="H286">
            <v>0</v>
          </cell>
          <cell r="I286">
            <v>0.2</v>
          </cell>
          <cell r="J286">
            <v>1</v>
          </cell>
          <cell r="K286">
            <v>0</v>
          </cell>
        </row>
        <row r="287">
          <cell r="A287" t="str">
            <v>FRN315F1S-4E</v>
          </cell>
          <cell r="B287">
            <v>0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H287">
            <v>23106.494999999999</v>
          </cell>
          <cell r="I287">
            <v>-1.8</v>
          </cell>
          <cell r="J287">
            <v>0</v>
          </cell>
          <cell r="K287">
            <v>0</v>
          </cell>
        </row>
        <row r="288">
          <cell r="A288" t="str">
            <v>FRN355F1S-4E</v>
          </cell>
          <cell r="B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1</v>
          </cell>
          <cell r="H288">
            <v>9005.6332999999995</v>
          </cell>
          <cell r="I288">
            <v>0.2</v>
          </cell>
          <cell r="J288">
            <v>0</v>
          </cell>
          <cell r="K288">
            <v>0</v>
          </cell>
        </row>
        <row r="289">
          <cell r="A289" t="str">
            <v>FRN400F1S-4E</v>
          </cell>
          <cell r="B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3</v>
          </cell>
          <cell r="H289">
            <v>29172.324000000001</v>
          </cell>
          <cell r="I289">
            <v>-3</v>
          </cell>
          <cell r="J289">
            <v>0</v>
          </cell>
          <cell r="K289">
            <v>0</v>
          </cell>
        </row>
        <row r="290">
          <cell r="A290" t="str">
            <v>FRN450F1S-4E</v>
          </cell>
          <cell r="B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4</v>
          </cell>
          <cell r="H290">
            <v>39282.04</v>
          </cell>
          <cell r="I290">
            <v>-4</v>
          </cell>
          <cell r="J290">
            <v>0</v>
          </cell>
          <cell r="K290">
            <v>0</v>
          </cell>
        </row>
        <row r="291">
          <cell r="A291" t="str">
            <v>FRN500F1S-4E</v>
          </cell>
          <cell r="B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3</v>
          </cell>
          <cell r="H291">
            <v>31821.759900000001</v>
          </cell>
          <cell r="I291">
            <v>-3</v>
          </cell>
          <cell r="J291">
            <v>0</v>
          </cell>
          <cell r="K291">
            <v>0</v>
          </cell>
        </row>
        <row r="292">
          <cell r="A292" t="str">
            <v>FRN560F1S-4E</v>
          </cell>
          <cell r="B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A293" t="str">
            <v>FRN0.75F1L-4E</v>
          </cell>
          <cell r="B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FRN1.5F1L-4E</v>
          </cell>
          <cell r="B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20</v>
          </cell>
          <cell r="H294">
            <v>9308.6</v>
          </cell>
          <cell r="I294">
            <v>-20</v>
          </cell>
          <cell r="J294">
            <v>0</v>
          </cell>
          <cell r="K294">
            <v>0</v>
          </cell>
        </row>
        <row r="295">
          <cell r="A295" t="str">
            <v>FRN2.2F1L-4E</v>
          </cell>
          <cell r="B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41</v>
          </cell>
          <cell r="H295">
            <v>19285.169999999998</v>
          </cell>
          <cell r="I295">
            <v>-41</v>
          </cell>
          <cell r="J295">
            <v>0</v>
          </cell>
          <cell r="K295">
            <v>0</v>
          </cell>
        </row>
        <row r="296">
          <cell r="A296" t="str">
            <v>FRN4.0F1L-4E</v>
          </cell>
          <cell r="B296">
            <v>0</v>
          </cell>
          <cell r="D296">
            <v>3</v>
          </cell>
          <cell r="E296">
            <v>3</v>
          </cell>
          <cell r="F296">
            <v>3</v>
          </cell>
          <cell r="G296">
            <v>5</v>
          </cell>
          <cell r="H296">
            <v>2216.1999999999998</v>
          </cell>
          <cell r="I296">
            <v>-1.4</v>
          </cell>
          <cell r="J296">
            <v>1</v>
          </cell>
          <cell r="K296">
            <v>0</v>
          </cell>
        </row>
        <row r="297">
          <cell r="A297" t="str">
            <v>FRN5.5F1L-4E</v>
          </cell>
          <cell r="B297">
            <v>0</v>
          </cell>
          <cell r="D297">
            <v>1</v>
          </cell>
          <cell r="E297">
            <v>1</v>
          </cell>
          <cell r="F297">
            <v>1</v>
          </cell>
          <cell r="G297">
            <v>-4</v>
          </cell>
          <cell r="H297">
            <v>0</v>
          </cell>
          <cell r="I297">
            <v>5.2</v>
          </cell>
          <cell r="J297">
            <v>1</v>
          </cell>
          <cell r="K297">
            <v>2085</v>
          </cell>
        </row>
        <row r="298">
          <cell r="A298" t="str">
            <v>FRN7.5F1L-4E</v>
          </cell>
          <cell r="B298">
            <v>0</v>
          </cell>
          <cell r="D298">
            <v>1</v>
          </cell>
          <cell r="E298">
            <v>1</v>
          </cell>
          <cell r="F298">
            <v>1</v>
          </cell>
          <cell r="G298">
            <v>-4</v>
          </cell>
          <cell r="H298">
            <v>0</v>
          </cell>
          <cell r="I298">
            <v>5.2</v>
          </cell>
          <cell r="J298">
            <v>1</v>
          </cell>
          <cell r="K298">
            <v>2410</v>
          </cell>
        </row>
        <row r="299">
          <cell r="A299" t="str">
            <v>FRN11F1L-4E</v>
          </cell>
          <cell r="B299">
            <v>0</v>
          </cell>
          <cell r="D299">
            <v>1</v>
          </cell>
          <cell r="E299">
            <v>1</v>
          </cell>
          <cell r="F299">
            <v>1</v>
          </cell>
          <cell r="G299">
            <v>-5</v>
          </cell>
          <cell r="H299">
            <v>0</v>
          </cell>
          <cell r="I299">
            <v>6.2</v>
          </cell>
          <cell r="J299">
            <v>1</v>
          </cell>
          <cell r="K299">
            <v>3126</v>
          </cell>
        </row>
        <row r="300">
          <cell r="A300" t="str">
            <v>FRN15F1L-4E</v>
          </cell>
          <cell r="B300">
            <v>0</v>
          </cell>
          <cell r="D300">
            <v>1</v>
          </cell>
          <cell r="E300">
            <v>1</v>
          </cell>
          <cell r="F300">
            <v>1</v>
          </cell>
          <cell r="G300">
            <v>1</v>
          </cell>
          <cell r="H300">
            <v>689.27</v>
          </cell>
          <cell r="I300">
            <v>0.2</v>
          </cell>
          <cell r="J300">
            <v>1</v>
          </cell>
          <cell r="K300">
            <v>0</v>
          </cell>
        </row>
        <row r="301">
          <cell r="A301" t="str">
            <v>FRN18.5F1L-4E</v>
          </cell>
          <cell r="B301">
            <v>0</v>
          </cell>
          <cell r="D301">
            <v>1</v>
          </cell>
          <cell r="E301">
            <v>1</v>
          </cell>
          <cell r="F301">
            <v>1</v>
          </cell>
          <cell r="G301">
            <v>5</v>
          </cell>
          <cell r="H301">
            <v>4458.3784999999998</v>
          </cell>
          <cell r="I301">
            <v>-3.8</v>
          </cell>
          <cell r="J301">
            <v>0</v>
          </cell>
          <cell r="K301">
            <v>0</v>
          </cell>
        </row>
        <row r="302">
          <cell r="A302" t="str">
            <v>FRN22F1L-4E</v>
          </cell>
          <cell r="B302">
            <v>0</v>
          </cell>
          <cell r="D302">
            <v>1</v>
          </cell>
          <cell r="E302">
            <v>1</v>
          </cell>
          <cell r="F302">
            <v>1</v>
          </cell>
          <cell r="G302">
            <v>4</v>
          </cell>
          <cell r="H302">
            <v>4022.48</v>
          </cell>
          <cell r="I302">
            <v>-2.8</v>
          </cell>
          <cell r="J302">
            <v>0</v>
          </cell>
          <cell r="K302">
            <v>0</v>
          </cell>
        </row>
        <row r="303">
          <cell r="A303" t="str">
            <v>FRN30F1L-4E</v>
          </cell>
          <cell r="B303">
            <v>0</v>
          </cell>
          <cell r="D303">
            <v>1</v>
          </cell>
          <cell r="E303">
            <v>1</v>
          </cell>
          <cell r="F303">
            <v>1</v>
          </cell>
          <cell r="G303">
            <v>4</v>
          </cell>
          <cell r="H303">
            <v>3452</v>
          </cell>
          <cell r="I303">
            <v>-2.8</v>
          </cell>
          <cell r="J303">
            <v>0</v>
          </cell>
          <cell r="K303">
            <v>0</v>
          </cell>
        </row>
        <row r="304">
          <cell r="A304" t="str">
            <v>FRN37F1L-4E</v>
          </cell>
          <cell r="B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14</v>
          </cell>
          <cell r="H304">
            <v>30169.439999999999</v>
          </cell>
          <cell r="I304">
            <v>-14</v>
          </cell>
          <cell r="J304">
            <v>0</v>
          </cell>
          <cell r="K304">
            <v>0</v>
          </cell>
        </row>
        <row r="305">
          <cell r="A305" t="str">
            <v>FRN45F1L-4E</v>
          </cell>
          <cell r="B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10</v>
          </cell>
          <cell r="H305">
            <v>21979.524999999998</v>
          </cell>
          <cell r="I305">
            <v>-10</v>
          </cell>
          <cell r="J305">
            <v>0</v>
          </cell>
          <cell r="K305">
            <v>0</v>
          </cell>
        </row>
        <row r="306">
          <cell r="A306" t="str">
            <v>FRN55F1L-4E</v>
          </cell>
          <cell r="B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1</v>
          </cell>
          <cell r="H306">
            <v>2959.45</v>
          </cell>
          <cell r="I306">
            <v>-1</v>
          </cell>
          <cell r="J306">
            <v>0</v>
          </cell>
          <cell r="K306">
            <v>0</v>
          </cell>
        </row>
        <row r="307">
          <cell r="A307" t="str">
            <v>FRN75F1L-4E</v>
          </cell>
          <cell r="B307">
            <v>0</v>
          </cell>
          <cell r="D307">
            <v>1</v>
          </cell>
          <cell r="E307">
            <v>1</v>
          </cell>
          <cell r="F307">
            <v>1</v>
          </cell>
          <cell r="G307">
            <v>-3</v>
          </cell>
          <cell r="H307">
            <v>0</v>
          </cell>
          <cell r="I307">
            <v>4.2</v>
          </cell>
          <cell r="J307">
            <v>1</v>
          </cell>
          <cell r="K307">
            <v>9680</v>
          </cell>
        </row>
        <row r="308">
          <cell r="A308" t="str">
            <v>FRN90F1L-4E</v>
          </cell>
          <cell r="B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5</v>
          </cell>
          <cell r="H308">
            <v>16273.4</v>
          </cell>
          <cell r="I308">
            <v>-5</v>
          </cell>
          <cell r="J308">
            <v>0</v>
          </cell>
          <cell r="K308">
            <v>0</v>
          </cell>
        </row>
        <row r="309">
          <cell r="A309" t="str">
            <v>FRN0.4G1S-2J</v>
          </cell>
          <cell r="B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18</v>
          </cell>
          <cell r="H309">
            <v>2702.7</v>
          </cell>
          <cell r="I309">
            <v>-18</v>
          </cell>
          <cell r="J309">
            <v>0</v>
          </cell>
          <cell r="K309">
            <v>0</v>
          </cell>
        </row>
        <row r="310">
          <cell r="A310" t="str">
            <v>FRN0.75G1S-2J</v>
          </cell>
          <cell r="B310">
            <v>0</v>
          </cell>
          <cell r="D310">
            <v>3</v>
          </cell>
          <cell r="E310">
            <v>3</v>
          </cell>
          <cell r="F310">
            <v>3</v>
          </cell>
          <cell r="G310">
            <v>9</v>
          </cell>
          <cell r="H310">
            <v>1379.43</v>
          </cell>
          <cell r="I310">
            <v>-7</v>
          </cell>
          <cell r="J310">
            <v>0</v>
          </cell>
          <cell r="K310">
            <v>0</v>
          </cell>
        </row>
        <row r="311">
          <cell r="A311" t="str">
            <v>FRN1.5G1S-2J</v>
          </cell>
          <cell r="B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15</v>
          </cell>
          <cell r="H311">
            <v>2626.95</v>
          </cell>
          <cell r="I311">
            <v>-15</v>
          </cell>
          <cell r="J311">
            <v>0</v>
          </cell>
          <cell r="K311">
            <v>0</v>
          </cell>
        </row>
        <row r="312">
          <cell r="A312" t="str">
            <v>FRN2.2G1S-2J</v>
          </cell>
          <cell r="B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13</v>
          </cell>
          <cell r="H312">
            <v>2442.44</v>
          </cell>
          <cell r="I312">
            <v>-13</v>
          </cell>
          <cell r="J312">
            <v>0</v>
          </cell>
          <cell r="K312">
            <v>0</v>
          </cell>
        </row>
        <row r="313">
          <cell r="A313" t="str">
            <v>FRN3.7G1S-2J</v>
          </cell>
          <cell r="B313">
            <v>0</v>
          </cell>
          <cell r="D313">
            <v>7</v>
          </cell>
          <cell r="E313">
            <v>7</v>
          </cell>
          <cell r="F313">
            <v>7</v>
          </cell>
          <cell r="G313">
            <v>-1</v>
          </cell>
          <cell r="H313">
            <v>0</v>
          </cell>
          <cell r="I313">
            <v>5</v>
          </cell>
          <cell r="J313">
            <v>5</v>
          </cell>
          <cell r="K313">
            <v>1274.55</v>
          </cell>
        </row>
        <row r="314">
          <cell r="A314" t="str">
            <v>FRN5.5G1S-2J</v>
          </cell>
          <cell r="B314">
            <v>0</v>
          </cell>
          <cell r="D314">
            <v>3</v>
          </cell>
          <cell r="E314">
            <v>3</v>
          </cell>
          <cell r="F314">
            <v>3</v>
          </cell>
          <cell r="G314">
            <v>-4</v>
          </cell>
          <cell r="H314">
            <v>0</v>
          </cell>
          <cell r="I314">
            <v>6</v>
          </cell>
          <cell r="J314">
            <v>2</v>
          </cell>
          <cell r="K314">
            <v>2081.6999999999998</v>
          </cell>
        </row>
        <row r="315">
          <cell r="A315" t="str">
            <v>FRN7.5G1S-2J</v>
          </cell>
          <cell r="B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10</v>
          </cell>
          <cell r="H315">
            <v>4154.1000000000004</v>
          </cell>
          <cell r="I315">
            <v>-10</v>
          </cell>
          <cell r="J315">
            <v>0</v>
          </cell>
          <cell r="K315">
            <v>0</v>
          </cell>
        </row>
        <row r="316">
          <cell r="A316" t="str">
            <v>FRN11G1S-2J</v>
          </cell>
          <cell r="B316">
            <v>0</v>
          </cell>
          <cell r="D316">
            <v>1</v>
          </cell>
          <cell r="E316">
            <v>1</v>
          </cell>
          <cell r="F316">
            <v>1</v>
          </cell>
          <cell r="G316">
            <v>5</v>
          </cell>
          <cell r="H316">
            <v>2096.3000000000002</v>
          </cell>
          <cell r="I316">
            <v>-4</v>
          </cell>
          <cell r="J316">
            <v>0</v>
          </cell>
          <cell r="K316">
            <v>0</v>
          </cell>
        </row>
        <row r="317">
          <cell r="A317" t="str">
            <v>FRN15G1S-2J</v>
          </cell>
          <cell r="B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12</v>
          </cell>
          <cell r="H317">
            <v>7745.4</v>
          </cell>
          <cell r="I317">
            <v>-12</v>
          </cell>
          <cell r="J317">
            <v>0</v>
          </cell>
          <cell r="K317">
            <v>0</v>
          </cell>
        </row>
        <row r="318">
          <cell r="A318" t="str">
            <v>FRN18.5G1S-2J</v>
          </cell>
          <cell r="B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7</v>
          </cell>
          <cell r="H318">
            <v>4951.3100000000004</v>
          </cell>
          <cell r="I318">
            <v>-7</v>
          </cell>
          <cell r="J318">
            <v>0</v>
          </cell>
          <cell r="K318">
            <v>0</v>
          </cell>
        </row>
        <row r="319">
          <cell r="A319" t="str">
            <v>FRN22G1S-2J</v>
          </cell>
          <cell r="B319">
            <v>8</v>
          </cell>
          <cell r="D319">
            <v>2</v>
          </cell>
          <cell r="E319">
            <v>8</v>
          </cell>
          <cell r="F319">
            <v>-6</v>
          </cell>
          <cell r="G319">
            <v>-12</v>
          </cell>
          <cell r="H319">
            <v>0</v>
          </cell>
          <cell r="I319">
            <v>17</v>
          </cell>
          <cell r="J319">
            <v>8</v>
          </cell>
          <cell r="K319">
            <v>14385.4</v>
          </cell>
        </row>
        <row r="320">
          <cell r="A320" t="str">
            <v>FRN30G1S-2J</v>
          </cell>
          <cell r="B320">
            <v>0</v>
          </cell>
          <cell r="D320">
            <v>1</v>
          </cell>
          <cell r="E320">
            <v>1</v>
          </cell>
          <cell r="F320">
            <v>1</v>
          </cell>
          <cell r="G320">
            <v>1</v>
          </cell>
          <cell r="H320">
            <v>1489.97</v>
          </cell>
          <cell r="I320">
            <v>0</v>
          </cell>
          <cell r="J320">
            <v>1</v>
          </cell>
          <cell r="K320">
            <v>0</v>
          </cell>
        </row>
        <row r="321">
          <cell r="A321" t="str">
            <v>FRN37G1S-2J</v>
          </cell>
          <cell r="B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1</v>
          </cell>
          <cell r="H321">
            <v>1410.06</v>
          </cell>
          <cell r="I321">
            <v>-1</v>
          </cell>
          <cell r="J321">
            <v>0</v>
          </cell>
          <cell r="K321">
            <v>0</v>
          </cell>
        </row>
        <row r="322">
          <cell r="A322" t="str">
            <v>FRN45G1S-2J</v>
          </cell>
          <cell r="B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2</v>
          </cell>
          <cell r="H322">
            <v>4419.3999999999996</v>
          </cell>
          <cell r="I322">
            <v>-2</v>
          </cell>
          <cell r="J322">
            <v>0</v>
          </cell>
          <cell r="K322">
            <v>0</v>
          </cell>
        </row>
        <row r="323">
          <cell r="A323" t="str">
            <v>FRN55G1S-2J</v>
          </cell>
          <cell r="B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1</v>
          </cell>
          <cell r="H323">
            <v>2633.2</v>
          </cell>
          <cell r="I323">
            <v>-1</v>
          </cell>
          <cell r="J323">
            <v>0</v>
          </cell>
          <cell r="K323">
            <v>0</v>
          </cell>
        </row>
        <row r="324">
          <cell r="A324" t="str">
            <v>FRN75G1S-2J</v>
          </cell>
          <cell r="B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 t="str">
            <v>FRN90G1S-2J</v>
          </cell>
          <cell r="B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FRN0.4G1E-4E</v>
          </cell>
          <cell r="B326">
            <v>0</v>
          </cell>
          <cell r="D326">
            <v>11</v>
          </cell>
          <cell r="E326">
            <v>11</v>
          </cell>
          <cell r="F326">
            <v>11</v>
          </cell>
          <cell r="G326">
            <v>3</v>
          </cell>
          <cell r="H326">
            <v>293.13</v>
          </cell>
          <cell r="I326">
            <v>4.7</v>
          </cell>
          <cell r="J326">
            <v>8</v>
          </cell>
          <cell r="K326">
            <v>488.55</v>
          </cell>
        </row>
        <row r="327">
          <cell r="A327" t="str">
            <v>FRN0.75G1E-4E</v>
          </cell>
          <cell r="B327">
            <v>0</v>
          </cell>
          <cell r="D327">
            <v>27</v>
          </cell>
          <cell r="E327">
            <v>27</v>
          </cell>
          <cell r="F327">
            <v>27</v>
          </cell>
          <cell r="G327">
            <v>48</v>
          </cell>
          <cell r="H327">
            <v>5849.64</v>
          </cell>
          <cell r="I327">
            <v>-28.2</v>
          </cell>
          <cell r="J327">
            <v>0</v>
          </cell>
          <cell r="K327">
            <v>0</v>
          </cell>
        </row>
        <row r="328">
          <cell r="A328" t="str">
            <v>FRN1.5G1E-4E</v>
          </cell>
          <cell r="B328">
            <v>0</v>
          </cell>
          <cell r="D328">
            <v>55</v>
          </cell>
          <cell r="E328">
            <v>55</v>
          </cell>
          <cell r="F328">
            <v>55</v>
          </cell>
          <cell r="G328">
            <v>-27</v>
          </cell>
          <cell r="H328">
            <v>0</v>
          </cell>
          <cell r="I328">
            <v>69</v>
          </cell>
          <cell r="J328">
            <v>46</v>
          </cell>
          <cell r="K328">
            <v>10080.9</v>
          </cell>
        </row>
        <row r="329">
          <cell r="A329" t="str">
            <v>FRN2.2G1E-4E</v>
          </cell>
          <cell r="B329">
            <v>0</v>
          </cell>
          <cell r="D329">
            <v>50</v>
          </cell>
          <cell r="E329">
            <v>50</v>
          </cell>
          <cell r="F329">
            <v>50</v>
          </cell>
          <cell r="G329">
            <v>245</v>
          </cell>
          <cell r="H329">
            <v>44184.549500000001</v>
          </cell>
          <cell r="I329">
            <v>-207.8</v>
          </cell>
          <cell r="J329">
            <v>0</v>
          </cell>
          <cell r="K329">
            <v>0</v>
          </cell>
        </row>
        <row r="330">
          <cell r="A330" t="str">
            <v>FRN4.0G1E-4E</v>
          </cell>
          <cell r="B330">
            <v>0</v>
          </cell>
          <cell r="D330">
            <v>91</v>
          </cell>
          <cell r="E330">
            <v>91</v>
          </cell>
          <cell r="F330">
            <v>91</v>
          </cell>
          <cell r="G330">
            <v>64</v>
          </cell>
          <cell r="H330">
            <v>14375.705599999999</v>
          </cell>
          <cell r="I330">
            <v>10.1</v>
          </cell>
          <cell r="J330">
            <v>77</v>
          </cell>
          <cell r="K330">
            <v>2220.6999999999998</v>
          </cell>
        </row>
        <row r="331">
          <cell r="A331" t="str">
            <v>FRN5.5G1E-4E</v>
          </cell>
          <cell r="B331">
            <v>0</v>
          </cell>
          <cell r="D331">
            <v>62</v>
          </cell>
          <cell r="E331">
            <v>62</v>
          </cell>
          <cell r="F331">
            <v>62</v>
          </cell>
          <cell r="G331">
            <v>548</v>
          </cell>
          <cell r="H331">
            <v>171979.71679999999</v>
          </cell>
          <cell r="I331">
            <v>-496</v>
          </cell>
          <cell r="J331">
            <v>0</v>
          </cell>
          <cell r="K331">
            <v>0</v>
          </cell>
        </row>
        <row r="332">
          <cell r="A332" t="str">
            <v>FRN7.5G1E-4E</v>
          </cell>
          <cell r="B332">
            <v>0</v>
          </cell>
          <cell r="D332">
            <v>82</v>
          </cell>
          <cell r="E332">
            <v>82</v>
          </cell>
          <cell r="F332">
            <v>82</v>
          </cell>
          <cell r="G332">
            <v>324</v>
          </cell>
          <cell r="H332">
            <v>121198.16159999999</v>
          </cell>
          <cell r="I332">
            <v>-255.1</v>
          </cell>
          <cell r="J332">
            <v>0</v>
          </cell>
          <cell r="K332">
            <v>0</v>
          </cell>
        </row>
        <row r="333">
          <cell r="A333" t="str">
            <v>FRN11G1E-4E</v>
          </cell>
          <cell r="B333">
            <v>0</v>
          </cell>
          <cell r="D333">
            <v>30</v>
          </cell>
          <cell r="E333">
            <v>30</v>
          </cell>
          <cell r="F333">
            <v>30</v>
          </cell>
          <cell r="G333">
            <v>185</v>
          </cell>
          <cell r="H333">
            <v>79685.993499999997</v>
          </cell>
          <cell r="I333">
            <v>-160.30000000000001</v>
          </cell>
          <cell r="J333">
            <v>0</v>
          </cell>
          <cell r="K333">
            <v>0</v>
          </cell>
        </row>
        <row r="334">
          <cell r="A334" t="str">
            <v>FRN15G1E-4E</v>
          </cell>
          <cell r="B334">
            <v>0</v>
          </cell>
          <cell r="D334">
            <v>25</v>
          </cell>
          <cell r="E334">
            <v>25</v>
          </cell>
          <cell r="F334">
            <v>25</v>
          </cell>
          <cell r="G334">
            <v>54</v>
          </cell>
          <cell r="H334">
            <v>31316.657399999996</v>
          </cell>
          <cell r="I334">
            <v>-33.200000000000003</v>
          </cell>
          <cell r="J334">
            <v>0</v>
          </cell>
          <cell r="K334">
            <v>0</v>
          </cell>
        </row>
        <row r="335">
          <cell r="A335" t="str">
            <v>FRN18.5G1E-4E</v>
          </cell>
          <cell r="B335">
            <v>0</v>
          </cell>
          <cell r="D335">
            <v>23</v>
          </cell>
          <cell r="E335">
            <v>23</v>
          </cell>
          <cell r="F335">
            <v>23</v>
          </cell>
          <cell r="G335">
            <v>7</v>
          </cell>
          <cell r="H335">
            <v>4544.3111000000008</v>
          </cell>
          <cell r="I335">
            <v>12.5</v>
          </cell>
          <cell r="J335">
            <v>18</v>
          </cell>
          <cell r="K335">
            <v>8179.47</v>
          </cell>
        </row>
        <row r="336">
          <cell r="A336" t="str">
            <v>FRN22G1E-4E</v>
          </cell>
          <cell r="B336">
            <v>13</v>
          </cell>
          <cell r="D336">
            <v>34</v>
          </cell>
          <cell r="E336">
            <v>34</v>
          </cell>
          <cell r="F336">
            <v>21</v>
          </cell>
          <cell r="G336">
            <v>-31</v>
          </cell>
          <cell r="H336">
            <v>0</v>
          </cell>
          <cell r="I336">
            <v>68.7</v>
          </cell>
          <cell r="J336">
            <v>36</v>
          </cell>
          <cell r="K336">
            <v>53110.68</v>
          </cell>
        </row>
        <row r="337">
          <cell r="A337" t="str">
            <v>FRN30G1E-4E</v>
          </cell>
          <cell r="B337">
            <v>0</v>
          </cell>
          <cell r="D337">
            <v>26</v>
          </cell>
          <cell r="E337">
            <v>26</v>
          </cell>
          <cell r="F337">
            <v>26</v>
          </cell>
          <cell r="G337">
            <v>-20</v>
          </cell>
          <cell r="H337">
            <v>0</v>
          </cell>
          <cell r="I337">
            <v>42.1</v>
          </cell>
          <cell r="J337">
            <v>21</v>
          </cell>
          <cell r="K337">
            <v>43141.98</v>
          </cell>
        </row>
        <row r="338">
          <cell r="A338" t="str">
            <v>FRN37G1E-4E</v>
          </cell>
          <cell r="B338">
            <v>0</v>
          </cell>
          <cell r="D338">
            <v>9</v>
          </cell>
          <cell r="E338">
            <v>9</v>
          </cell>
          <cell r="F338">
            <v>9</v>
          </cell>
          <cell r="G338">
            <v>-5</v>
          </cell>
          <cell r="H338">
            <v>0</v>
          </cell>
          <cell r="I338">
            <v>14.1</v>
          </cell>
          <cell r="J338">
            <v>7</v>
          </cell>
          <cell r="K338">
            <v>18246.759999999998</v>
          </cell>
        </row>
        <row r="339">
          <cell r="A339" t="str">
            <v>FRN45G1E-4E</v>
          </cell>
          <cell r="B339">
            <v>0</v>
          </cell>
          <cell r="D339">
            <v>8</v>
          </cell>
          <cell r="E339">
            <v>8</v>
          </cell>
          <cell r="F339">
            <v>8</v>
          </cell>
          <cell r="G339">
            <v>-15</v>
          </cell>
          <cell r="H339">
            <v>0</v>
          </cell>
          <cell r="I339">
            <v>22.8</v>
          </cell>
          <cell r="J339">
            <v>7</v>
          </cell>
          <cell r="K339">
            <v>36356.1</v>
          </cell>
        </row>
        <row r="340">
          <cell r="A340" t="str">
            <v>FRN55G1E-4E</v>
          </cell>
          <cell r="B340">
            <v>0</v>
          </cell>
          <cell r="D340">
            <v>2</v>
          </cell>
          <cell r="E340">
            <v>2</v>
          </cell>
          <cell r="F340">
            <v>2</v>
          </cell>
          <cell r="G340">
            <v>0</v>
          </cell>
          <cell r="H340">
            <v>0</v>
          </cell>
          <cell r="I340">
            <v>3</v>
          </cell>
          <cell r="J340">
            <v>2</v>
          </cell>
          <cell r="K340">
            <v>5209.8</v>
          </cell>
        </row>
        <row r="341">
          <cell r="A341" t="str">
            <v>FRN75G1E-4E</v>
          </cell>
          <cell r="B341">
            <v>0</v>
          </cell>
          <cell r="D341">
            <v>5</v>
          </cell>
          <cell r="E341">
            <v>5</v>
          </cell>
          <cell r="F341">
            <v>5</v>
          </cell>
          <cell r="G341">
            <v>-10</v>
          </cell>
          <cell r="H341">
            <v>0</v>
          </cell>
          <cell r="I341">
            <v>16</v>
          </cell>
          <cell r="J341">
            <v>4</v>
          </cell>
          <cell r="K341">
            <v>34676</v>
          </cell>
        </row>
        <row r="342">
          <cell r="A342" t="str">
            <v>FRN90G1E-4E</v>
          </cell>
          <cell r="B342">
            <v>0</v>
          </cell>
          <cell r="D342">
            <v>5</v>
          </cell>
          <cell r="E342">
            <v>5</v>
          </cell>
          <cell r="F342">
            <v>5</v>
          </cell>
          <cell r="G342">
            <v>-2</v>
          </cell>
          <cell r="H342">
            <v>0</v>
          </cell>
          <cell r="I342">
            <v>8</v>
          </cell>
          <cell r="J342">
            <v>4</v>
          </cell>
          <cell r="K342">
            <v>21010.48</v>
          </cell>
        </row>
        <row r="343">
          <cell r="A343" t="str">
            <v>FRN110G1E-4E</v>
          </cell>
          <cell r="B343">
            <v>0</v>
          </cell>
          <cell r="D343">
            <v>4</v>
          </cell>
          <cell r="E343">
            <v>4</v>
          </cell>
          <cell r="F343">
            <v>4</v>
          </cell>
          <cell r="G343">
            <v>-3</v>
          </cell>
          <cell r="H343">
            <v>0</v>
          </cell>
          <cell r="I343">
            <v>7.5</v>
          </cell>
          <cell r="J343">
            <v>3</v>
          </cell>
          <cell r="K343">
            <v>23908.560000000001</v>
          </cell>
        </row>
        <row r="344">
          <cell r="A344" t="str">
            <v>FRN132G1E-4E</v>
          </cell>
          <cell r="B344">
            <v>0</v>
          </cell>
          <cell r="D344">
            <v>2</v>
          </cell>
          <cell r="E344">
            <v>2</v>
          </cell>
          <cell r="F344">
            <v>2</v>
          </cell>
          <cell r="G344">
            <v>-5</v>
          </cell>
          <cell r="H344">
            <v>0</v>
          </cell>
          <cell r="I344">
            <v>8</v>
          </cell>
          <cell r="J344">
            <v>2</v>
          </cell>
          <cell r="K344">
            <v>28957.919999999998</v>
          </cell>
        </row>
        <row r="345">
          <cell r="A345" t="str">
            <v>FRN160G1E-4E</v>
          </cell>
          <cell r="B345">
            <v>0</v>
          </cell>
          <cell r="D345">
            <v>1</v>
          </cell>
          <cell r="E345">
            <v>1</v>
          </cell>
          <cell r="F345">
            <v>1</v>
          </cell>
          <cell r="G345">
            <v>1</v>
          </cell>
          <cell r="H345">
            <v>4389.74</v>
          </cell>
          <cell r="I345">
            <v>0.5</v>
          </cell>
          <cell r="J345">
            <v>1</v>
          </cell>
          <cell r="K345">
            <v>4389.74</v>
          </cell>
        </row>
        <row r="346">
          <cell r="A346" t="str">
            <v>FRN200G1E-4E</v>
          </cell>
          <cell r="B346">
            <v>0</v>
          </cell>
          <cell r="D346">
            <v>2</v>
          </cell>
          <cell r="E346">
            <v>2</v>
          </cell>
          <cell r="F346">
            <v>2</v>
          </cell>
          <cell r="G346">
            <v>-6</v>
          </cell>
          <cell r="H346">
            <v>0</v>
          </cell>
          <cell r="I346">
            <v>9</v>
          </cell>
          <cell r="J346">
            <v>2</v>
          </cell>
          <cell r="K346">
            <v>39172.769999999997</v>
          </cell>
        </row>
        <row r="347">
          <cell r="A347" t="str">
            <v>FRN220G1E-4E</v>
          </cell>
          <cell r="B347">
            <v>0</v>
          </cell>
          <cell r="D347">
            <v>1</v>
          </cell>
          <cell r="E347">
            <v>1</v>
          </cell>
          <cell r="F347">
            <v>1</v>
          </cell>
          <cell r="G347">
            <v>-1</v>
          </cell>
          <cell r="H347">
            <v>0</v>
          </cell>
          <cell r="I347">
            <v>2.5</v>
          </cell>
          <cell r="J347">
            <v>1</v>
          </cell>
          <cell r="K347">
            <v>16494.39</v>
          </cell>
        </row>
        <row r="348">
          <cell r="A348" t="str">
            <v>FRN280G1E-4E</v>
          </cell>
          <cell r="B348">
            <v>0</v>
          </cell>
          <cell r="D348">
            <v>1</v>
          </cell>
          <cell r="E348">
            <v>1</v>
          </cell>
          <cell r="F348">
            <v>1</v>
          </cell>
          <cell r="G348">
            <v>-4</v>
          </cell>
          <cell r="H348">
            <v>0</v>
          </cell>
          <cell r="I348">
            <v>5.5</v>
          </cell>
          <cell r="J348">
            <v>1</v>
          </cell>
          <cell r="K348">
            <v>50385.66</v>
          </cell>
        </row>
        <row r="349">
          <cell r="A349" t="str">
            <v>FRN315G1E-4E</v>
          </cell>
          <cell r="B349">
            <v>0</v>
          </cell>
          <cell r="D349">
            <v>1</v>
          </cell>
          <cell r="E349">
            <v>1</v>
          </cell>
          <cell r="F349">
            <v>1</v>
          </cell>
          <cell r="G349">
            <v>-4</v>
          </cell>
          <cell r="H349">
            <v>0</v>
          </cell>
          <cell r="I349">
            <v>5.3</v>
          </cell>
          <cell r="J349">
            <v>1</v>
          </cell>
          <cell r="K349">
            <v>46561.9</v>
          </cell>
        </row>
        <row r="350">
          <cell r="A350" t="str">
            <v>FRN355G1E-4E</v>
          </cell>
          <cell r="B350">
            <v>0</v>
          </cell>
          <cell r="D350">
            <v>1</v>
          </cell>
          <cell r="E350">
            <v>1</v>
          </cell>
          <cell r="F350">
            <v>1</v>
          </cell>
          <cell r="G350">
            <v>-1</v>
          </cell>
          <cell r="H350">
            <v>0</v>
          </cell>
          <cell r="I350">
            <v>2.2999999999999998</v>
          </cell>
          <cell r="J350">
            <v>0</v>
          </cell>
          <cell r="K350">
            <v>20468.78</v>
          </cell>
        </row>
        <row r="351">
          <cell r="A351" t="str">
            <v>FRN400G1E-4E</v>
          </cell>
          <cell r="B351">
            <v>0</v>
          </cell>
          <cell r="D351">
            <v>1</v>
          </cell>
          <cell r="E351">
            <v>1</v>
          </cell>
          <cell r="F351">
            <v>1</v>
          </cell>
          <cell r="G351">
            <v>-1</v>
          </cell>
          <cell r="H351">
            <v>0</v>
          </cell>
          <cell r="I351">
            <v>2.2000000000000002</v>
          </cell>
          <cell r="J351">
            <v>0</v>
          </cell>
          <cell r="K351">
            <v>21829.22</v>
          </cell>
        </row>
        <row r="352">
          <cell r="A352" t="str">
            <v>FRN500G1E-4E</v>
          </cell>
          <cell r="B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1.2</v>
          </cell>
          <cell r="J352">
            <v>0</v>
          </cell>
          <cell r="K352">
            <v>20651.669999999998</v>
          </cell>
        </row>
        <row r="353">
          <cell r="A353" t="str">
            <v>FRN630G1E-4E</v>
          </cell>
          <cell r="B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1.2</v>
          </cell>
          <cell r="J353">
            <v>0</v>
          </cell>
          <cell r="K353">
            <v>21260</v>
          </cell>
        </row>
        <row r="354">
          <cell r="A354" t="str">
            <v>FRN4.0LM1S-4E</v>
          </cell>
          <cell r="B354">
            <v>0</v>
          </cell>
          <cell r="D354">
            <v>6</v>
          </cell>
          <cell r="E354">
            <v>6</v>
          </cell>
          <cell r="F354">
            <v>6</v>
          </cell>
          <cell r="G354">
            <v>-28</v>
          </cell>
          <cell r="H354">
            <v>0</v>
          </cell>
          <cell r="I354">
            <v>29</v>
          </cell>
          <cell r="J354">
            <v>6</v>
          </cell>
          <cell r="K354">
            <v>7395</v>
          </cell>
        </row>
        <row r="355">
          <cell r="A355" t="str">
            <v>FRN5.5LM1S-4E</v>
          </cell>
          <cell r="B355">
            <v>0</v>
          </cell>
          <cell r="D355">
            <v>5</v>
          </cell>
          <cell r="E355">
            <v>5</v>
          </cell>
          <cell r="F355">
            <v>5</v>
          </cell>
          <cell r="G355">
            <v>91</v>
          </cell>
          <cell r="H355">
            <v>30594.2</v>
          </cell>
          <cell r="I355">
            <v>-87</v>
          </cell>
          <cell r="J355">
            <v>0</v>
          </cell>
          <cell r="K355">
            <v>0</v>
          </cell>
        </row>
        <row r="356">
          <cell r="A356" t="str">
            <v>FRN7.5LM1S-4E</v>
          </cell>
          <cell r="B356">
            <v>0</v>
          </cell>
          <cell r="D356">
            <v>1</v>
          </cell>
          <cell r="E356">
            <v>1</v>
          </cell>
          <cell r="F356">
            <v>1</v>
          </cell>
          <cell r="G356">
            <v>42</v>
          </cell>
          <cell r="H356">
            <v>14924.452200000002</v>
          </cell>
          <cell r="I356">
            <v>-41</v>
          </cell>
          <cell r="J356">
            <v>0</v>
          </cell>
          <cell r="K356">
            <v>0</v>
          </cell>
        </row>
        <row r="357">
          <cell r="A357" t="str">
            <v>FRN11LM1S-4E</v>
          </cell>
          <cell r="B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3</v>
          </cell>
          <cell r="H357">
            <v>1388.6172000000001</v>
          </cell>
          <cell r="I357">
            <v>-3</v>
          </cell>
          <cell r="J357">
            <v>0</v>
          </cell>
          <cell r="K357">
            <v>0</v>
          </cell>
        </row>
        <row r="358">
          <cell r="A358" t="str">
            <v>FRN15LM1S-4E</v>
          </cell>
          <cell r="B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3</v>
          </cell>
          <cell r="H358">
            <v>1768.5938999999998</v>
          </cell>
          <cell r="I358">
            <v>-3</v>
          </cell>
          <cell r="J358">
            <v>0</v>
          </cell>
          <cell r="K358">
            <v>0</v>
          </cell>
        </row>
        <row r="359">
          <cell r="A359" t="str">
            <v>FRN18.5LM1S-4E</v>
          </cell>
          <cell r="B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4</v>
          </cell>
          <cell r="H359">
            <v>2961.7</v>
          </cell>
          <cell r="I359">
            <v>-4</v>
          </cell>
          <cell r="J359">
            <v>0</v>
          </cell>
          <cell r="K359">
            <v>0</v>
          </cell>
        </row>
        <row r="360">
          <cell r="A360" t="str">
            <v>FRN22LM1S-4E</v>
          </cell>
          <cell r="B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7</v>
          </cell>
          <cell r="H360">
            <v>5440.9138000000003</v>
          </cell>
          <cell r="I360">
            <v>-7</v>
          </cell>
          <cell r="J360">
            <v>0</v>
          </cell>
          <cell r="K360">
            <v>0</v>
          </cell>
        </row>
        <row r="361">
          <cell r="A361" t="str">
            <v>FRN30LM1S-4E</v>
          </cell>
          <cell r="B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FRN37LM1S-4E</v>
          </cell>
          <cell r="B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FRN4.0LM1S-4EA</v>
          </cell>
          <cell r="B363">
            <v>200</v>
          </cell>
          <cell r="D363">
            <v>73</v>
          </cell>
          <cell r="E363">
            <v>200</v>
          </cell>
          <cell r="F363">
            <v>-127</v>
          </cell>
          <cell r="G363">
            <v>-251</v>
          </cell>
          <cell r="H363">
            <v>0</v>
          </cell>
          <cell r="I363">
            <v>349</v>
          </cell>
          <cell r="J363">
            <v>150</v>
          </cell>
          <cell r="K363">
            <v>95800.5</v>
          </cell>
        </row>
        <row r="364">
          <cell r="A364" t="str">
            <v>FRN5.5LM1S-4EA</v>
          </cell>
          <cell r="B364">
            <v>50</v>
          </cell>
          <cell r="D364">
            <v>309</v>
          </cell>
          <cell r="E364">
            <v>309</v>
          </cell>
          <cell r="F364">
            <v>259</v>
          </cell>
          <cell r="G364">
            <v>-507</v>
          </cell>
          <cell r="H364">
            <v>0</v>
          </cell>
          <cell r="I364">
            <v>895</v>
          </cell>
          <cell r="J364">
            <v>244</v>
          </cell>
          <cell r="K364">
            <v>267282.8</v>
          </cell>
        </row>
        <row r="365">
          <cell r="A365" t="str">
            <v>FRN7.5LM1S-4EA</v>
          </cell>
          <cell r="B365">
            <v>0</v>
          </cell>
          <cell r="D365">
            <v>166</v>
          </cell>
          <cell r="E365">
            <v>166</v>
          </cell>
          <cell r="F365">
            <v>166</v>
          </cell>
          <cell r="G365">
            <v>-154</v>
          </cell>
          <cell r="H365">
            <v>0</v>
          </cell>
          <cell r="I365">
            <v>360</v>
          </cell>
          <cell r="J365">
            <v>135</v>
          </cell>
          <cell r="K365">
            <v>109123.2</v>
          </cell>
        </row>
        <row r="366">
          <cell r="A366" t="str">
            <v>FRN11LM1S-4EA</v>
          </cell>
          <cell r="B366">
            <v>8</v>
          </cell>
          <cell r="D366">
            <v>49</v>
          </cell>
          <cell r="E366">
            <v>49</v>
          </cell>
          <cell r="F366">
            <v>41</v>
          </cell>
          <cell r="G366">
            <v>53</v>
          </cell>
          <cell r="H366">
            <v>20721.457699999999</v>
          </cell>
          <cell r="I366">
            <v>17</v>
          </cell>
          <cell r="J366">
            <v>40</v>
          </cell>
          <cell r="K366">
            <v>6585.46</v>
          </cell>
        </row>
        <row r="367">
          <cell r="A367" t="str">
            <v>FRN15LM1S-4EA</v>
          </cell>
          <cell r="B367">
            <v>0</v>
          </cell>
          <cell r="D367">
            <v>16</v>
          </cell>
          <cell r="E367">
            <v>16</v>
          </cell>
          <cell r="F367">
            <v>16</v>
          </cell>
          <cell r="G367">
            <v>16</v>
          </cell>
          <cell r="H367">
            <v>9235.4015999999992</v>
          </cell>
          <cell r="I367">
            <v>-1.6</v>
          </cell>
          <cell r="J367">
            <v>12</v>
          </cell>
          <cell r="K367">
            <v>0</v>
          </cell>
        </row>
        <row r="368">
          <cell r="A368" t="str">
            <v>FRN18.5LM1S-4EA</v>
          </cell>
          <cell r="B368">
            <v>0</v>
          </cell>
          <cell r="D368">
            <v>5</v>
          </cell>
          <cell r="E368">
            <v>5</v>
          </cell>
          <cell r="F368">
            <v>5</v>
          </cell>
          <cell r="G368">
            <v>5</v>
          </cell>
          <cell r="H368">
            <v>3260.5430000000001</v>
          </cell>
          <cell r="I368">
            <v>-0.2</v>
          </cell>
          <cell r="J368">
            <v>4</v>
          </cell>
          <cell r="K368">
            <v>0</v>
          </cell>
        </row>
        <row r="369">
          <cell r="A369" t="str">
            <v>FRN22LM1S-4EA</v>
          </cell>
          <cell r="B369">
            <v>0</v>
          </cell>
          <cell r="D369">
            <v>4</v>
          </cell>
          <cell r="E369">
            <v>4</v>
          </cell>
          <cell r="F369">
            <v>4</v>
          </cell>
          <cell r="G369">
            <v>48</v>
          </cell>
          <cell r="H369">
            <v>35893.972800000003</v>
          </cell>
          <cell r="I369">
            <v>-44.4</v>
          </cell>
          <cell r="J369">
            <v>0</v>
          </cell>
          <cell r="K369">
            <v>0</v>
          </cell>
        </row>
        <row r="370">
          <cell r="A370" t="str">
            <v>FRN30LM1S-4EA</v>
          </cell>
          <cell r="B370">
            <v>0</v>
          </cell>
          <cell r="D370">
            <v>2</v>
          </cell>
          <cell r="E370">
            <v>2</v>
          </cell>
          <cell r="F370">
            <v>2</v>
          </cell>
          <cell r="G370">
            <v>10</v>
          </cell>
          <cell r="H370">
            <v>10610.614000000001</v>
          </cell>
          <cell r="I370">
            <v>-7.6</v>
          </cell>
          <cell r="J370">
            <v>0</v>
          </cell>
          <cell r="K370">
            <v>0</v>
          </cell>
        </row>
        <row r="371">
          <cell r="A371" t="str">
            <v>FRN37LM1S-4EA</v>
          </cell>
          <cell r="B371">
            <v>0</v>
          </cell>
          <cell r="D371">
            <v>1</v>
          </cell>
          <cell r="E371">
            <v>1</v>
          </cell>
          <cell r="F371">
            <v>1</v>
          </cell>
          <cell r="G371">
            <v>23</v>
          </cell>
          <cell r="H371">
            <v>33592.075000000004</v>
          </cell>
          <cell r="I371">
            <v>-21.8</v>
          </cell>
          <cell r="J371">
            <v>0</v>
          </cell>
          <cell r="K371">
            <v>0</v>
          </cell>
        </row>
        <row r="372">
          <cell r="A372" t="str">
            <v>FRN45LM1S-4EA</v>
          </cell>
          <cell r="B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16</v>
          </cell>
          <cell r="H372">
            <v>26101.439999999999</v>
          </cell>
          <cell r="I372">
            <v>-16</v>
          </cell>
          <cell r="J372">
            <v>0</v>
          </cell>
          <cell r="K372">
            <v>0</v>
          </cell>
        </row>
        <row r="373">
          <cell r="A373" t="str">
            <v>FRN5.5LM1S-2EA</v>
          </cell>
          <cell r="B373">
            <v>0</v>
          </cell>
          <cell r="D373">
            <v>31</v>
          </cell>
          <cell r="E373">
            <v>31</v>
          </cell>
          <cell r="F373">
            <v>31</v>
          </cell>
          <cell r="G373">
            <v>-170</v>
          </cell>
          <cell r="H373">
            <v>0</v>
          </cell>
          <cell r="I373">
            <v>190.4</v>
          </cell>
          <cell r="J373">
            <v>24</v>
          </cell>
          <cell r="K373">
            <v>58708.1</v>
          </cell>
        </row>
        <row r="374">
          <cell r="A374" t="str">
            <v>FRN7.5LM1S-2EA</v>
          </cell>
          <cell r="B374">
            <v>0</v>
          </cell>
          <cell r="D374">
            <v>8</v>
          </cell>
          <cell r="E374">
            <v>8</v>
          </cell>
          <cell r="F374">
            <v>8</v>
          </cell>
          <cell r="G374">
            <v>-26</v>
          </cell>
          <cell r="H374">
            <v>0</v>
          </cell>
          <cell r="I374">
            <v>32</v>
          </cell>
          <cell r="J374">
            <v>6</v>
          </cell>
          <cell r="K374">
            <v>10570.88</v>
          </cell>
        </row>
        <row r="375">
          <cell r="A375" t="str">
            <v>FRN11LM1S-2EA</v>
          </cell>
          <cell r="B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8</v>
          </cell>
          <cell r="H375">
            <v>3542.08</v>
          </cell>
          <cell r="I375">
            <v>-6.8</v>
          </cell>
          <cell r="J375">
            <v>0</v>
          </cell>
          <cell r="K375">
            <v>0</v>
          </cell>
        </row>
        <row r="376">
          <cell r="A376" t="str">
            <v>FRN15LM1S-2EA</v>
          </cell>
          <cell r="B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5</v>
          </cell>
          <cell r="H376">
            <v>2947.7</v>
          </cell>
          <cell r="I376">
            <v>-5</v>
          </cell>
          <cell r="J376">
            <v>0</v>
          </cell>
          <cell r="K376">
            <v>0</v>
          </cell>
        </row>
        <row r="377">
          <cell r="A377" t="str">
            <v>FRN18.5LM1S-2EA</v>
          </cell>
          <cell r="B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2</v>
          </cell>
          <cell r="H377">
            <v>1363.98</v>
          </cell>
          <cell r="I377">
            <v>-2</v>
          </cell>
          <cell r="J377">
            <v>0</v>
          </cell>
          <cell r="K377">
            <v>0</v>
          </cell>
        </row>
        <row r="378">
          <cell r="A378" t="str">
            <v>FRN22LM1S-2EA</v>
          </cell>
          <cell r="B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2</v>
          </cell>
          <cell r="H378">
            <v>1389.88</v>
          </cell>
          <cell r="I378">
            <v>-2</v>
          </cell>
          <cell r="J378">
            <v>0</v>
          </cell>
          <cell r="K378">
            <v>0</v>
          </cell>
        </row>
        <row r="379">
          <cell r="A379" t="str">
            <v>FRN4.0LM1S-4SD</v>
          </cell>
          <cell r="B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FRN5.5LM1S-4SD</v>
          </cell>
          <cell r="B380">
            <v>0</v>
          </cell>
          <cell r="D380">
            <v>301</v>
          </cell>
          <cell r="E380">
            <v>301</v>
          </cell>
          <cell r="F380">
            <v>301</v>
          </cell>
          <cell r="G380">
            <v>188</v>
          </cell>
          <cell r="H380">
            <v>56888.800000000003</v>
          </cell>
          <cell r="I380">
            <v>414</v>
          </cell>
          <cell r="J380">
            <v>301</v>
          </cell>
          <cell r="K380">
            <v>125276.4</v>
          </cell>
        </row>
        <row r="381">
          <cell r="A381" t="str">
            <v>FRN7.5LM1S-4SD</v>
          </cell>
          <cell r="B381">
            <v>0</v>
          </cell>
          <cell r="D381">
            <v>46</v>
          </cell>
          <cell r="E381">
            <v>46</v>
          </cell>
          <cell r="F381">
            <v>46</v>
          </cell>
          <cell r="G381">
            <v>97</v>
          </cell>
          <cell r="H381">
            <v>30428.764200000001</v>
          </cell>
          <cell r="I381">
            <v>-9</v>
          </cell>
          <cell r="J381">
            <v>37</v>
          </cell>
          <cell r="K381">
            <v>0</v>
          </cell>
        </row>
        <row r="382">
          <cell r="A382" t="str">
            <v>FRN11LM1S-4SD</v>
          </cell>
          <cell r="B382">
            <v>0</v>
          </cell>
          <cell r="D382">
            <v>53</v>
          </cell>
          <cell r="E382">
            <v>53</v>
          </cell>
          <cell r="F382">
            <v>53</v>
          </cell>
          <cell r="G382">
            <v>-22</v>
          </cell>
          <cell r="H382">
            <v>0</v>
          </cell>
          <cell r="I382">
            <v>140</v>
          </cell>
          <cell r="J382">
            <v>53</v>
          </cell>
          <cell r="K382">
            <v>61166</v>
          </cell>
        </row>
        <row r="383">
          <cell r="A383" t="str">
            <v>FRN15LM1S-4SD</v>
          </cell>
          <cell r="B383">
            <v>0</v>
          </cell>
          <cell r="D383">
            <v>4</v>
          </cell>
          <cell r="E383">
            <v>4</v>
          </cell>
          <cell r="F383">
            <v>4</v>
          </cell>
          <cell r="G383">
            <v>14</v>
          </cell>
          <cell r="H383">
            <v>8388.6404000000002</v>
          </cell>
          <cell r="I383">
            <v>-4</v>
          </cell>
          <cell r="J383">
            <v>0</v>
          </cell>
          <cell r="K383">
            <v>0</v>
          </cell>
        </row>
        <row r="384">
          <cell r="A384" t="str">
            <v>FRN18.5LM1S-4SD</v>
          </cell>
          <cell r="B384">
            <v>0</v>
          </cell>
          <cell r="D384">
            <v>2</v>
          </cell>
          <cell r="E384">
            <v>2</v>
          </cell>
          <cell r="F384">
            <v>2</v>
          </cell>
          <cell r="G384">
            <v>11</v>
          </cell>
          <cell r="H384">
            <v>7300.7</v>
          </cell>
          <cell r="I384">
            <v>-7</v>
          </cell>
          <cell r="J384">
            <v>0</v>
          </cell>
          <cell r="K384">
            <v>0</v>
          </cell>
        </row>
        <row r="385">
          <cell r="A385" t="str">
            <v>FRN22LM1S-4SD</v>
          </cell>
          <cell r="B385">
            <v>0</v>
          </cell>
          <cell r="D385">
            <v>2</v>
          </cell>
          <cell r="E385">
            <v>2</v>
          </cell>
          <cell r="F385">
            <v>2</v>
          </cell>
          <cell r="G385">
            <v>8</v>
          </cell>
          <cell r="H385">
            <v>6258.2448000000004</v>
          </cell>
          <cell r="I385">
            <v>-4</v>
          </cell>
          <cell r="J385">
            <v>0</v>
          </cell>
          <cell r="K385">
            <v>0</v>
          </cell>
        </row>
        <row r="386">
          <cell r="A386" t="str">
            <v>FRN30LM1S-4SD</v>
          </cell>
          <cell r="B386">
            <v>0</v>
          </cell>
          <cell r="D386">
            <v>1</v>
          </cell>
          <cell r="E386">
            <v>1</v>
          </cell>
          <cell r="F386">
            <v>1</v>
          </cell>
          <cell r="G386">
            <v>25</v>
          </cell>
          <cell r="H386">
            <v>27962.67</v>
          </cell>
          <cell r="I386">
            <v>-23</v>
          </cell>
          <cell r="J386">
            <v>0</v>
          </cell>
          <cell r="K386">
            <v>0</v>
          </cell>
        </row>
        <row r="387">
          <cell r="A387" t="str">
            <v>FRN37LM1S-4SD</v>
          </cell>
          <cell r="B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15</v>
          </cell>
          <cell r="H387">
            <v>22022.001</v>
          </cell>
          <cell r="I387">
            <v>-13</v>
          </cell>
          <cell r="J387">
            <v>0</v>
          </cell>
          <cell r="K387">
            <v>0</v>
          </cell>
        </row>
        <row r="388">
          <cell r="A388" t="str">
            <v>FRN5.5LM1S-2SD</v>
          </cell>
          <cell r="B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 t="str">
            <v>FRN7.5LM1S-2SD</v>
          </cell>
          <cell r="B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 t="str">
            <v>FRN11LM1S-2SD</v>
          </cell>
          <cell r="B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 t="str">
            <v>FRN15LM1S-2SD</v>
          </cell>
          <cell r="B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>FRN18.5LM1S-2SD</v>
          </cell>
          <cell r="B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 t="str">
            <v>FRN22LM1S-2SD</v>
          </cell>
          <cell r="B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>FRN3.7VG7S-4</v>
          </cell>
          <cell r="B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1</v>
          </cell>
          <cell r="H394">
            <v>408.26670000000001</v>
          </cell>
          <cell r="I394">
            <v>-1</v>
          </cell>
          <cell r="J394">
            <v>0</v>
          </cell>
          <cell r="K394">
            <v>0</v>
          </cell>
        </row>
        <row r="395">
          <cell r="A395" t="str">
            <v>FRN5.5VG7S-4</v>
          </cell>
          <cell r="B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1</v>
          </cell>
          <cell r="H395">
            <v>639.55999999999995</v>
          </cell>
          <cell r="I395">
            <v>-1</v>
          </cell>
          <cell r="J395">
            <v>0</v>
          </cell>
          <cell r="K395">
            <v>0</v>
          </cell>
        </row>
        <row r="396">
          <cell r="A396" t="str">
            <v>FRN7.5VG7S-4</v>
          </cell>
          <cell r="B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1</v>
          </cell>
          <cell r="H396">
            <v>655</v>
          </cell>
          <cell r="I396">
            <v>-1</v>
          </cell>
          <cell r="J396">
            <v>0</v>
          </cell>
          <cell r="K396">
            <v>0</v>
          </cell>
        </row>
        <row r="397">
          <cell r="A397" t="str">
            <v>FRN11VG7S-4</v>
          </cell>
          <cell r="B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 t="str">
            <v>FRN15VG7S-4</v>
          </cell>
          <cell r="B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 t="str">
            <v>FRN18.5VG7S-4</v>
          </cell>
          <cell r="B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 t="str">
            <v>FRN22VG7S-4</v>
          </cell>
          <cell r="B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 t="str">
            <v>FRN30VG7S-4</v>
          </cell>
          <cell r="B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 t="str">
            <v>FRN37VG7S-4</v>
          </cell>
          <cell r="B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>FRN45VG7S-4</v>
          </cell>
          <cell r="B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 t="str">
            <v>FRN55VG7S-4</v>
          </cell>
          <cell r="B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 t="str">
            <v>FRN75VG7S-4</v>
          </cell>
          <cell r="B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 t="str">
            <v>FRN90VG7S-4</v>
          </cell>
          <cell r="B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 t="str">
            <v>FRN110VG7S-4</v>
          </cell>
          <cell r="B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FRN132VG7S-4</v>
          </cell>
          <cell r="B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 t="str">
            <v>FRN160VG7S-4</v>
          </cell>
          <cell r="B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 t="str">
            <v>FRN200VG7S-4</v>
          </cell>
          <cell r="B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 t="str">
            <v>FRN220VG7S-4</v>
          </cell>
          <cell r="B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FRN280VG7S-4</v>
          </cell>
          <cell r="B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>FRN315VG7S-4</v>
          </cell>
          <cell r="B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 t="str">
            <v>FRN355VG7S-4</v>
          </cell>
          <cell r="B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 t="str">
            <v>FRN400VG7S-4</v>
          </cell>
          <cell r="B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 t="str">
            <v>FRN500VG7S-4</v>
          </cell>
          <cell r="B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 t="str">
            <v>FRN630VG7S-4</v>
          </cell>
          <cell r="B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 t="str">
            <v>FRN11VG7S-2</v>
          </cell>
          <cell r="B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RYT500D5-VV2</v>
          </cell>
          <cell r="B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1</v>
          </cell>
          <cell r="H419">
            <v>229</v>
          </cell>
          <cell r="I419">
            <v>-1</v>
          </cell>
          <cell r="J419">
            <v>0</v>
          </cell>
          <cell r="K419">
            <v>0</v>
          </cell>
        </row>
        <row r="420">
          <cell r="A420" t="str">
            <v>ACRE4-0.75A</v>
          </cell>
          <cell r="B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12</v>
          </cell>
          <cell r="H420">
            <v>299.41079999999999</v>
          </cell>
          <cell r="I420">
            <v>-12</v>
          </cell>
          <cell r="J420">
            <v>0</v>
          </cell>
          <cell r="K420">
            <v>0</v>
          </cell>
        </row>
        <row r="421">
          <cell r="A421" t="str">
            <v>ACRE4-1.5A</v>
          </cell>
          <cell r="B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10</v>
          </cell>
          <cell r="H421">
            <v>256</v>
          </cell>
          <cell r="I421">
            <v>-10</v>
          </cell>
          <cell r="J421">
            <v>0</v>
          </cell>
          <cell r="K421">
            <v>0</v>
          </cell>
        </row>
        <row r="422">
          <cell r="A422" t="str">
            <v>ACRE4-11A</v>
          </cell>
          <cell r="B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10</v>
          </cell>
          <cell r="H422">
            <v>454.2</v>
          </cell>
          <cell r="I422">
            <v>-10</v>
          </cell>
          <cell r="J422">
            <v>0</v>
          </cell>
          <cell r="K422">
            <v>0</v>
          </cell>
        </row>
        <row r="423">
          <cell r="A423" t="str">
            <v>ACRE4-18.5</v>
          </cell>
          <cell r="B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72</v>
          </cell>
          <cell r="H423">
            <v>3853.4976000000001</v>
          </cell>
          <cell r="I423">
            <v>-72</v>
          </cell>
          <cell r="J423">
            <v>0</v>
          </cell>
          <cell r="K423">
            <v>0</v>
          </cell>
        </row>
        <row r="424">
          <cell r="A424" t="str">
            <v>ACRE4-22A</v>
          </cell>
          <cell r="B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5</v>
          </cell>
          <cell r="H424">
            <v>336.46450000000004</v>
          </cell>
          <cell r="I424">
            <v>-5</v>
          </cell>
          <cell r="J424">
            <v>0</v>
          </cell>
          <cell r="K424">
            <v>0</v>
          </cell>
        </row>
        <row r="425">
          <cell r="A425" t="str">
            <v>ACRE4-37</v>
          </cell>
          <cell r="B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9</v>
          </cell>
          <cell r="H425">
            <v>900.54719999999998</v>
          </cell>
          <cell r="I425">
            <v>-9</v>
          </cell>
          <cell r="J425">
            <v>0</v>
          </cell>
          <cell r="K425">
            <v>0</v>
          </cell>
        </row>
        <row r="426">
          <cell r="A426" t="str">
            <v>ACRE4-55</v>
          </cell>
          <cell r="B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6</v>
          </cell>
          <cell r="H426">
            <v>952.45500000000004</v>
          </cell>
          <cell r="I426">
            <v>-6</v>
          </cell>
          <cell r="J426">
            <v>0</v>
          </cell>
          <cell r="K426">
            <v>0</v>
          </cell>
        </row>
        <row r="427">
          <cell r="A427" t="str">
            <v>ACRE4-7.5A</v>
          </cell>
          <cell r="B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14</v>
          </cell>
          <cell r="H427">
            <v>616.75600000000009</v>
          </cell>
          <cell r="I427">
            <v>-14</v>
          </cell>
          <cell r="J427">
            <v>0</v>
          </cell>
          <cell r="K427">
            <v>0</v>
          </cell>
        </row>
        <row r="428">
          <cell r="A428" t="str">
            <v>ACRE4-75A</v>
          </cell>
          <cell r="B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1</v>
          </cell>
          <cell r="H428">
            <v>162.96129999999999</v>
          </cell>
          <cell r="I428">
            <v>-1</v>
          </cell>
          <cell r="J428">
            <v>0</v>
          </cell>
          <cell r="K428">
            <v>0</v>
          </cell>
        </row>
        <row r="429">
          <cell r="A429" t="str">
            <v>DCRE2-0.2</v>
          </cell>
          <cell r="B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5</v>
          </cell>
          <cell r="H429">
            <v>63.75</v>
          </cell>
          <cell r="I429">
            <v>-5</v>
          </cell>
          <cell r="J429">
            <v>0</v>
          </cell>
          <cell r="K429">
            <v>0</v>
          </cell>
        </row>
        <row r="430">
          <cell r="A430" t="str">
            <v>DCRE2-0.75</v>
          </cell>
          <cell r="B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5</v>
          </cell>
          <cell r="H430">
            <v>82.35</v>
          </cell>
          <cell r="I430">
            <v>-5</v>
          </cell>
          <cell r="J430">
            <v>0</v>
          </cell>
          <cell r="K430">
            <v>0</v>
          </cell>
        </row>
        <row r="431">
          <cell r="A431" t="str">
            <v>DCRE2-1.5</v>
          </cell>
          <cell r="B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 t="str">
            <v>DCRE2-15</v>
          </cell>
          <cell r="B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6</v>
          </cell>
          <cell r="H432">
            <v>247.524</v>
          </cell>
          <cell r="I432">
            <v>-6</v>
          </cell>
          <cell r="J432">
            <v>0</v>
          </cell>
          <cell r="K432">
            <v>0</v>
          </cell>
        </row>
        <row r="433">
          <cell r="A433" t="str">
            <v>DCRE2-18.5</v>
          </cell>
          <cell r="B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10</v>
          </cell>
          <cell r="H433">
            <v>484</v>
          </cell>
          <cell r="I433">
            <v>-10</v>
          </cell>
          <cell r="J433">
            <v>0</v>
          </cell>
          <cell r="K433">
            <v>0</v>
          </cell>
        </row>
        <row r="434">
          <cell r="A434" t="str">
            <v>DCRE2-7.5</v>
          </cell>
          <cell r="B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7</v>
          </cell>
          <cell r="H434">
            <v>203.91</v>
          </cell>
          <cell r="I434">
            <v>-7</v>
          </cell>
          <cell r="J434">
            <v>0</v>
          </cell>
          <cell r="K434">
            <v>0</v>
          </cell>
        </row>
        <row r="435">
          <cell r="A435" t="str">
            <v>DCRE4-0.4</v>
          </cell>
          <cell r="B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6</v>
          </cell>
          <cell r="H435">
            <v>54.414600000000007</v>
          </cell>
          <cell r="I435">
            <v>-6</v>
          </cell>
          <cell r="J435">
            <v>0</v>
          </cell>
          <cell r="K435">
            <v>0</v>
          </cell>
        </row>
        <row r="436">
          <cell r="A436" t="str">
            <v>DCRE4-0.75</v>
          </cell>
          <cell r="B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 t="str">
            <v>DCRE4-1.5</v>
          </cell>
          <cell r="B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1</v>
          </cell>
          <cell r="H437">
            <v>15.4047</v>
          </cell>
          <cell r="I437">
            <v>-1</v>
          </cell>
          <cell r="J437">
            <v>0</v>
          </cell>
          <cell r="K437">
            <v>0</v>
          </cell>
        </row>
        <row r="438">
          <cell r="A438" t="str">
            <v>DCRE4-11</v>
          </cell>
          <cell r="B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60</v>
          </cell>
          <cell r="H438">
            <v>1504.692</v>
          </cell>
          <cell r="I438">
            <v>-60</v>
          </cell>
          <cell r="J438">
            <v>0</v>
          </cell>
          <cell r="K438">
            <v>0</v>
          </cell>
        </row>
        <row r="439">
          <cell r="A439" t="str">
            <v>DCRE4-11-F</v>
          </cell>
          <cell r="B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22</v>
          </cell>
          <cell r="H439">
            <v>967.48959999999988</v>
          </cell>
          <cell r="I439">
            <v>-22</v>
          </cell>
          <cell r="J439">
            <v>0</v>
          </cell>
          <cell r="K439">
            <v>0</v>
          </cell>
        </row>
        <row r="440">
          <cell r="A440" t="str">
            <v>DCRE4-11-FZ</v>
          </cell>
          <cell r="B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28</v>
          </cell>
          <cell r="H440">
            <v>1089.396</v>
          </cell>
          <cell r="I440">
            <v>-28</v>
          </cell>
          <cell r="J440">
            <v>0</v>
          </cell>
          <cell r="K440">
            <v>0</v>
          </cell>
        </row>
        <row r="441">
          <cell r="A441" t="str">
            <v>DCRE4-132B</v>
          </cell>
          <cell r="B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4</v>
          </cell>
          <cell r="H441">
            <v>1162.6312</v>
          </cell>
          <cell r="I441">
            <v>-4</v>
          </cell>
          <cell r="J441">
            <v>0</v>
          </cell>
          <cell r="K441">
            <v>0</v>
          </cell>
        </row>
        <row r="442">
          <cell r="A442" t="str">
            <v>DCRE4-15</v>
          </cell>
          <cell r="B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16</v>
          </cell>
          <cell r="H442">
            <v>671.976</v>
          </cell>
          <cell r="I442">
            <v>-16</v>
          </cell>
          <cell r="J442">
            <v>0</v>
          </cell>
          <cell r="K442">
            <v>0</v>
          </cell>
        </row>
        <row r="443">
          <cell r="A443" t="str">
            <v>DCRE4-15-F</v>
          </cell>
          <cell r="B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9</v>
          </cell>
          <cell r="H443">
            <v>415.06380000000001</v>
          </cell>
          <cell r="I443">
            <v>-9</v>
          </cell>
          <cell r="J443">
            <v>0</v>
          </cell>
          <cell r="K443">
            <v>0</v>
          </cell>
        </row>
        <row r="444">
          <cell r="A444" t="str">
            <v>DCRE4-15-FZ</v>
          </cell>
          <cell r="B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59</v>
          </cell>
          <cell r="H444">
            <v>2963.1511</v>
          </cell>
          <cell r="I444">
            <v>-59</v>
          </cell>
          <cell r="J444">
            <v>0</v>
          </cell>
          <cell r="K444">
            <v>0</v>
          </cell>
        </row>
        <row r="445">
          <cell r="A445" t="str">
            <v>DCRE4-160B</v>
          </cell>
          <cell r="B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2</v>
          </cell>
          <cell r="H445">
            <v>693.0136</v>
          </cell>
          <cell r="I445">
            <v>-2</v>
          </cell>
          <cell r="J445">
            <v>0</v>
          </cell>
          <cell r="K445">
            <v>0</v>
          </cell>
        </row>
        <row r="446">
          <cell r="A446" t="str">
            <v>DCRE4-18.5</v>
          </cell>
          <cell r="B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4</v>
          </cell>
          <cell r="H446">
            <v>170.9888</v>
          </cell>
          <cell r="I446">
            <v>-4</v>
          </cell>
          <cell r="J446">
            <v>0</v>
          </cell>
          <cell r="K446">
            <v>0</v>
          </cell>
        </row>
        <row r="447">
          <cell r="A447" t="str">
            <v>DCRE4-18.5 KL</v>
          </cell>
          <cell r="B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26</v>
          </cell>
          <cell r="H447">
            <v>1149.2</v>
          </cell>
          <cell r="I447">
            <v>-26</v>
          </cell>
          <cell r="J447">
            <v>0</v>
          </cell>
          <cell r="K447">
            <v>0</v>
          </cell>
        </row>
        <row r="448">
          <cell r="A448" t="str">
            <v>DCRE4-18.5-F</v>
          </cell>
          <cell r="B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7</v>
          </cell>
          <cell r="H448">
            <v>332.42509999999999</v>
          </cell>
          <cell r="I448">
            <v>-7</v>
          </cell>
          <cell r="J448">
            <v>0</v>
          </cell>
          <cell r="K448">
            <v>0</v>
          </cell>
        </row>
        <row r="449">
          <cell r="A449" t="str">
            <v>DCRE4-18.5-FZ</v>
          </cell>
          <cell r="B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20</v>
          </cell>
          <cell r="H449">
            <v>1192.04</v>
          </cell>
          <cell r="I449">
            <v>-20</v>
          </cell>
          <cell r="J449">
            <v>0</v>
          </cell>
          <cell r="K449">
            <v>0</v>
          </cell>
        </row>
        <row r="450">
          <cell r="A450" t="str">
            <v>DCRE4-2.2</v>
          </cell>
          <cell r="B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6</v>
          </cell>
          <cell r="H450">
            <v>101.7612</v>
          </cell>
          <cell r="I450">
            <v>-6</v>
          </cell>
          <cell r="J450">
            <v>0</v>
          </cell>
          <cell r="K450">
            <v>0</v>
          </cell>
        </row>
        <row r="451">
          <cell r="A451" t="str">
            <v>DCRE4-200B</v>
          </cell>
          <cell r="B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4</v>
          </cell>
          <cell r="H451">
            <v>1427.7167999999999</v>
          </cell>
          <cell r="I451">
            <v>-4</v>
          </cell>
          <cell r="J451">
            <v>0</v>
          </cell>
          <cell r="K451">
            <v>0</v>
          </cell>
        </row>
        <row r="452">
          <cell r="A452" t="str">
            <v>DCRE4-22-F</v>
          </cell>
          <cell r="B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11</v>
          </cell>
          <cell r="H452">
            <v>667.7</v>
          </cell>
          <cell r="I452">
            <v>-11</v>
          </cell>
          <cell r="J452">
            <v>0</v>
          </cell>
          <cell r="K452">
            <v>0</v>
          </cell>
        </row>
        <row r="453">
          <cell r="A453" t="str">
            <v>DCRE4-22-FZ</v>
          </cell>
          <cell r="B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18</v>
          </cell>
          <cell r="H453">
            <v>1311.615</v>
          </cell>
          <cell r="I453">
            <v>-18</v>
          </cell>
          <cell r="J453">
            <v>0</v>
          </cell>
          <cell r="K453">
            <v>0</v>
          </cell>
        </row>
        <row r="454">
          <cell r="A454" t="str">
            <v>DCRE4-220B</v>
          </cell>
          <cell r="B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1</v>
          </cell>
          <cell r="H454">
            <v>348.97469999999998</v>
          </cell>
          <cell r="I454">
            <v>-1</v>
          </cell>
          <cell r="J454">
            <v>0</v>
          </cell>
          <cell r="K454">
            <v>0</v>
          </cell>
        </row>
        <row r="455">
          <cell r="A455" t="str">
            <v>DCRE4-22A</v>
          </cell>
          <cell r="B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10</v>
          </cell>
          <cell r="H455">
            <v>526.86799999999994</v>
          </cell>
          <cell r="I455">
            <v>-10</v>
          </cell>
          <cell r="J455">
            <v>0</v>
          </cell>
          <cell r="K455">
            <v>0</v>
          </cell>
        </row>
        <row r="456">
          <cell r="A456" t="str">
            <v>DCRE4-280B</v>
          </cell>
          <cell r="B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2</v>
          </cell>
          <cell r="H456">
            <v>909.79</v>
          </cell>
          <cell r="I456">
            <v>-2</v>
          </cell>
          <cell r="J456">
            <v>0</v>
          </cell>
          <cell r="K456">
            <v>0</v>
          </cell>
        </row>
        <row r="457">
          <cell r="A457" t="str">
            <v>DCRE4-30-F</v>
          </cell>
          <cell r="B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1</v>
          </cell>
          <cell r="H457">
            <v>81.285799999999995</v>
          </cell>
          <cell r="I457">
            <v>-1</v>
          </cell>
          <cell r="J457">
            <v>0</v>
          </cell>
          <cell r="K457">
            <v>0</v>
          </cell>
        </row>
        <row r="458">
          <cell r="A458" t="str">
            <v>DCRE4-30-FZ</v>
          </cell>
          <cell r="B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3</v>
          </cell>
          <cell r="H458">
            <v>262.55129999999997</v>
          </cell>
          <cell r="I458">
            <v>-3</v>
          </cell>
          <cell r="J458">
            <v>0</v>
          </cell>
          <cell r="K458">
            <v>0</v>
          </cell>
        </row>
        <row r="459">
          <cell r="A459" t="str">
            <v>DCRE4-30B</v>
          </cell>
          <cell r="B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6</v>
          </cell>
          <cell r="H459">
            <v>442.82100000000003</v>
          </cell>
          <cell r="I459">
            <v>-6</v>
          </cell>
          <cell r="J459">
            <v>0</v>
          </cell>
          <cell r="K459">
            <v>0</v>
          </cell>
        </row>
        <row r="460">
          <cell r="A460" t="str">
            <v>DCRE4-315B</v>
          </cell>
          <cell r="B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2</v>
          </cell>
          <cell r="H460">
            <v>899.72879999999998</v>
          </cell>
          <cell r="I460">
            <v>-2</v>
          </cell>
          <cell r="J460">
            <v>0</v>
          </cell>
          <cell r="K460">
            <v>0</v>
          </cell>
        </row>
        <row r="461">
          <cell r="A461" t="str">
            <v>DCRE4-37-F</v>
          </cell>
          <cell r="B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19</v>
          </cell>
          <cell r="H461">
            <v>2602.8669999999997</v>
          </cell>
          <cell r="I461">
            <v>-19</v>
          </cell>
          <cell r="J461">
            <v>0</v>
          </cell>
          <cell r="K461">
            <v>0</v>
          </cell>
        </row>
        <row r="462">
          <cell r="A462" t="str">
            <v>DCRE4-37-FZ</v>
          </cell>
          <cell r="B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7</v>
          </cell>
          <cell r="H462">
            <v>902.27969999999993</v>
          </cell>
          <cell r="I462">
            <v>-7</v>
          </cell>
          <cell r="J462">
            <v>0</v>
          </cell>
          <cell r="K462">
            <v>0</v>
          </cell>
        </row>
        <row r="463">
          <cell r="A463" t="str">
            <v>DCRE4-37B</v>
          </cell>
          <cell r="B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14</v>
          </cell>
          <cell r="H463">
            <v>1278.0978</v>
          </cell>
          <cell r="I463">
            <v>-14</v>
          </cell>
          <cell r="J463">
            <v>0</v>
          </cell>
          <cell r="K463">
            <v>0</v>
          </cell>
        </row>
        <row r="464">
          <cell r="A464" t="str">
            <v>DCRE4-4.0</v>
          </cell>
          <cell r="B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6</v>
          </cell>
          <cell r="H464">
            <v>115.16579999999999</v>
          </cell>
          <cell r="I464">
            <v>-6</v>
          </cell>
          <cell r="J464">
            <v>0</v>
          </cell>
          <cell r="K464">
            <v>0</v>
          </cell>
        </row>
        <row r="465">
          <cell r="A465" t="str">
            <v>DCRE4-4.0-F</v>
          </cell>
          <cell r="B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20</v>
          </cell>
          <cell r="H465">
            <v>510.51400000000001</v>
          </cell>
          <cell r="I465">
            <v>-20</v>
          </cell>
          <cell r="J465">
            <v>0</v>
          </cell>
          <cell r="K465">
            <v>0</v>
          </cell>
        </row>
        <row r="466">
          <cell r="A466" t="str">
            <v>DCRE4-400B</v>
          </cell>
          <cell r="B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3</v>
          </cell>
          <cell r="H466">
            <v>1212.51</v>
          </cell>
          <cell r="I466">
            <v>-3</v>
          </cell>
          <cell r="J466">
            <v>0</v>
          </cell>
          <cell r="K466">
            <v>0</v>
          </cell>
        </row>
        <row r="467">
          <cell r="A467" t="str">
            <v>DCRE4-45-F</v>
          </cell>
          <cell r="B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11</v>
          </cell>
          <cell r="H467">
            <v>2288.2595999999999</v>
          </cell>
          <cell r="I467">
            <v>-11</v>
          </cell>
          <cell r="J467">
            <v>0</v>
          </cell>
          <cell r="K467">
            <v>0</v>
          </cell>
        </row>
        <row r="468">
          <cell r="A468" t="str">
            <v>DCRE4-45-FZ</v>
          </cell>
          <cell r="B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7</v>
          </cell>
          <cell r="H468">
            <v>1145.5297</v>
          </cell>
          <cell r="I468">
            <v>-7</v>
          </cell>
          <cell r="J468">
            <v>0</v>
          </cell>
          <cell r="K468">
            <v>0</v>
          </cell>
        </row>
        <row r="469">
          <cell r="A469" t="str">
            <v>DCRE4-45B</v>
          </cell>
          <cell r="B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13</v>
          </cell>
          <cell r="H469">
            <v>1358.89</v>
          </cell>
          <cell r="I469">
            <v>-13</v>
          </cell>
          <cell r="J469">
            <v>0</v>
          </cell>
          <cell r="K469">
            <v>0</v>
          </cell>
        </row>
        <row r="470">
          <cell r="A470" t="str">
            <v>DCRE4-5.5</v>
          </cell>
          <cell r="B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36</v>
          </cell>
          <cell r="H470">
            <v>778.00319999999999</v>
          </cell>
          <cell r="I470">
            <v>-36</v>
          </cell>
          <cell r="J470">
            <v>0</v>
          </cell>
          <cell r="K470">
            <v>0</v>
          </cell>
        </row>
        <row r="471">
          <cell r="A471" t="str">
            <v>DCRE4-5.5-F</v>
          </cell>
          <cell r="B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15</v>
          </cell>
          <cell r="H471">
            <v>467.64449999999999</v>
          </cell>
          <cell r="I471">
            <v>-15</v>
          </cell>
          <cell r="J471">
            <v>0</v>
          </cell>
          <cell r="K471">
            <v>0</v>
          </cell>
        </row>
        <row r="472">
          <cell r="A472" t="str">
            <v>DCRE4-5.5-FZ</v>
          </cell>
          <cell r="B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34</v>
          </cell>
          <cell r="H472">
            <v>803.2568</v>
          </cell>
          <cell r="I472">
            <v>-34</v>
          </cell>
          <cell r="J472">
            <v>0</v>
          </cell>
          <cell r="K472">
            <v>0</v>
          </cell>
        </row>
        <row r="473">
          <cell r="A473" t="str">
            <v>DCRE4-500B</v>
          </cell>
          <cell r="B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3</v>
          </cell>
          <cell r="H473">
            <v>1267.44</v>
          </cell>
          <cell r="I473">
            <v>-3</v>
          </cell>
          <cell r="J473">
            <v>0</v>
          </cell>
          <cell r="K473">
            <v>0</v>
          </cell>
        </row>
        <row r="474">
          <cell r="A474" t="str">
            <v>DCRE4-55B</v>
          </cell>
          <cell r="B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11</v>
          </cell>
          <cell r="H474">
            <v>1350.1807000000001</v>
          </cell>
          <cell r="I474">
            <v>-11</v>
          </cell>
          <cell r="J474">
            <v>0</v>
          </cell>
          <cell r="K474">
            <v>0</v>
          </cell>
        </row>
        <row r="475">
          <cell r="A475" t="str">
            <v>DCRE4-7.5</v>
          </cell>
          <cell r="B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4</v>
          </cell>
          <cell r="H475">
            <v>103.6536</v>
          </cell>
          <cell r="I475">
            <v>-4</v>
          </cell>
          <cell r="J475">
            <v>0</v>
          </cell>
          <cell r="K475">
            <v>0</v>
          </cell>
        </row>
        <row r="476">
          <cell r="A476" t="str">
            <v>DCRE4-7.5-F</v>
          </cell>
          <cell r="B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10</v>
          </cell>
          <cell r="H476">
            <v>291.51</v>
          </cell>
          <cell r="I476">
            <v>-10</v>
          </cell>
          <cell r="J476">
            <v>0</v>
          </cell>
          <cell r="K476">
            <v>0</v>
          </cell>
        </row>
        <row r="477">
          <cell r="A477" t="str">
            <v>DCRE4-7.5-FZ</v>
          </cell>
          <cell r="B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17</v>
          </cell>
          <cell r="H477">
            <v>520.08609999999999</v>
          </cell>
          <cell r="I477">
            <v>-17</v>
          </cell>
          <cell r="J477">
            <v>0</v>
          </cell>
          <cell r="K477">
            <v>0</v>
          </cell>
        </row>
        <row r="478">
          <cell r="A478" t="str">
            <v>DCRE4-75B</v>
          </cell>
          <cell r="B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1</v>
          </cell>
          <cell r="H478">
            <v>161.9479</v>
          </cell>
          <cell r="I478">
            <v>-1</v>
          </cell>
          <cell r="J478">
            <v>0</v>
          </cell>
          <cell r="K478">
            <v>0</v>
          </cell>
        </row>
        <row r="479">
          <cell r="A479" t="str">
            <v>DCRE4-90B</v>
          </cell>
          <cell r="B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9</v>
          </cell>
          <cell r="H479">
            <v>1727.7696000000001</v>
          </cell>
          <cell r="I479">
            <v>-9</v>
          </cell>
          <cell r="J479">
            <v>0</v>
          </cell>
          <cell r="K479">
            <v>0</v>
          </cell>
        </row>
        <row r="480">
          <cell r="A480" t="str">
            <v>FG-11-0001</v>
          </cell>
          <cell r="B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</v>
          </cell>
          <cell r="H480">
            <v>67.058400000000006</v>
          </cell>
          <cell r="I480">
            <v>-8</v>
          </cell>
          <cell r="J480">
            <v>0</v>
          </cell>
          <cell r="K480">
            <v>0</v>
          </cell>
        </row>
        <row r="481">
          <cell r="A481" t="str">
            <v>FG-11-0002</v>
          </cell>
          <cell r="B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4</v>
          </cell>
          <cell r="H481">
            <v>36.687600000000003</v>
          </cell>
          <cell r="I481">
            <v>-4</v>
          </cell>
          <cell r="J481">
            <v>0</v>
          </cell>
          <cell r="K481">
            <v>0</v>
          </cell>
        </row>
        <row r="482">
          <cell r="A482" t="str">
            <v>FG-11-0005</v>
          </cell>
          <cell r="B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1</v>
          </cell>
          <cell r="H482">
            <v>11.1343</v>
          </cell>
          <cell r="I482">
            <v>-1</v>
          </cell>
          <cell r="J482">
            <v>0</v>
          </cell>
          <cell r="K482">
            <v>0</v>
          </cell>
        </row>
        <row r="483">
          <cell r="A483" t="str">
            <v>FG-11-0018</v>
          </cell>
          <cell r="B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1</v>
          </cell>
          <cell r="H483">
            <v>17.222799999999999</v>
          </cell>
          <cell r="I483">
            <v>-1</v>
          </cell>
          <cell r="J483">
            <v>0</v>
          </cell>
          <cell r="K483">
            <v>0</v>
          </cell>
        </row>
        <row r="484">
          <cell r="A484" t="str">
            <v>FG-11-0025</v>
          </cell>
          <cell r="B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1</v>
          </cell>
          <cell r="H484">
            <v>19.025200000000002</v>
          </cell>
          <cell r="I484">
            <v>-1</v>
          </cell>
          <cell r="J484">
            <v>0</v>
          </cell>
          <cell r="K484">
            <v>0</v>
          </cell>
        </row>
        <row r="485">
          <cell r="A485" t="str">
            <v>FG-11-0041</v>
          </cell>
          <cell r="B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1</v>
          </cell>
          <cell r="H485">
            <v>27.1966</v>
          </cell>
          <cell r="I485">
            <v>-1</v>
          </cell>
          <cell r="J485">
            <v>0</v>
          </cell>
          <cell r="K485">
            <v>0</v>
          </cell>
        </row>
        <row r="486">
          <cell r="A486" t="str">
            <v>FG-11-0041-KL</v>
          </cell>
          <cell r="B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2</v>
          </cell>
          <cell r="H486">
            <v>60.117800000000003</v>
          </cell>
          <cell r="I486">
            <v>-2</v>
          </cell>
          <cell r="J486">
            <v>0</v>
          </cell>
          <cell r="K486">
            <v>0</v>
          </cell>
        </row>
        <row r="487">
          <cell r="A487" t="str">
            <v>FG-11-0080-KL</v>
          </cell>
          <cell r="B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5</v>
          </cell>
          <cell r="H487">
            <v>127.35599999999999</v>
          </cell>
          <cell r="I487">
            <v>-5</v>
          </cell>
          <cell r="J487">
            <v>0</v>
          </cell>
          <cell r="K487">
            <v>0</v>
          </cell>
        </row>
        <row r="488">
          <cell r="A488" t="str">
            <v>FG-11-0100</v>
          </cell>
          <cell r="B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1</v>
          </cell>
          <cell r="H488">
            <v>63.245399999999997</v>
          </cell>
          <cell r="I488">
            <v>-1</v>
          </cell>
          <cell r="J488">
            <v>0</v>
          </cell>
          <cell r="K488">
            <v>0</v>
          </cell>
        </row>
        <row r="489">
          <cell r="A489" t="str">
            <v>FG-11-0146-KL</v>
          </cell>
          <cell r="B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2</v>
          </cell>
          <cell r="H489">
            <v>182.0916</v>
          </cell>
          <cell r="I489">
            <v>-2</v>
          </cell>
          <cell r="J489">
            <v>0</v>
          </cell>
          <cell r="K489">
            <v>0</v>
          </cell>
        </row>
        <row r="490">
          <cell r="A490" t="str">
            <v>FVR0.1C11S-7EN</v>
          </cell>
          <cell r="B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1</v>
          </cell>
          <cell r="H490">
            <v>82.398399999999995</v>
          </cell>
          <cell r="I490">
            <v>-1</v>
          </cell>
          <cell r="J490">
            <v>0</v>
          </cell>
          <cell r="K490">
            <v>0</v>
          </cell>
        </row>
        <row r="491">
          <cell r="A491" t="str">
            <v>FVR0.2C11S-7EN</v>
          </cell>
          <cell r="B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2</v>
          </cell>
          <cell r="H491">
            <v>123.2518</v>
          </cell>
          <cell r="I491">
            <v>-2</v>
          </cell>
          <cell r="J491">
            <v>0</v>
          </cell>
          <cell r="K491">
            <v>0</v>
          </cell>
        </row>
        <row r="492">
          <cell r="A492" t="str">
            <v>FVR0.4C11S-6</v>
          </cell>
          <cell r="B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1</v>
          </cell>
          <cell r="H492">
            <v>113.27</v>
          </cell>
          <cell r="I492">
            <v>-1</v>
          </cell>
          <cell r="J492">
            <v>0</v>
          </cell>
          <cell r="K492">
            <v>0</v>
          </cell>
        </row>
        <row r="493">
          <cell r="A493" t="str">
            <v>FVR0.4C11S-7EN</v>
          </cell>
          <cell r="B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6</v>
          </cell>
          <cell r="H493">
            <v>377.8374</v>
          </cell>
          <cell r="I493">
            <v>-6</v>
          </cell>
          <cell r="J493">
            <v>0</v>
          </cell>
          <cell r="K493">
            <v>0</v>
          </cell>
        </row>
        <row r="494">
          <cell r="A494" t="str">
            <v>FVR0.75C11S-2</v>
          </cell>
          <cell r="B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1</v>
          </cell>
          <cell r="H494">
            <v>49.323099999999997</v>
          </cell>
          <cell r="I494">
            <v>-1</v>
          </cell>
          <cell r="J494">
            <v>0</v>
          </cell>
          <cell r="K494">
            <v>0</v>
          </cell>
        </row>
        <row r="495">
          <cell r="A495" t="str">
            <v>FVR0.75C11S-7EN</v>
          </cell>
          <cell r="B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3</v>
          </cell>
          <cell r="H495">
            <v>249.76499999999999</v>
          </cell>
          <cell r="I495">
            <v>-3</v>
          </cell>
          <cell r="J495">
            <v>0</v>
          </cell>
          <cell r="K495">
            <v>0</v>
          </cell>
        </row>
        <row r="496">
          <cell r="A496" t="str">
            <v>FVR0.75C11S-7WM</v>
          </cell>
          <cell r="B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1</v>
          </cell>
          <cell r="H496">
            <v>0</v>
          </cell>
          <cell r="I496">
            <v>-1</v>
          </cell>
          <cell r="J496">
            <v>0</v>
          </cell>
          <cell r="K496">
            <v>0</v>
          </cell>
        </row>
        <row r="497">
          <cell r="A497" t="str">
            <v>FVR1.5C11S-7EN</v>
          </cell>
          <cell r="B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1</v>
          </cell>
          <cell r="H497">
            <v>98.738900000000001</v>
          </cell>
          <cell r="I497">
            <v>-1</v>
          </cell>
          <cell r="J497">
            <v>0</v>
          </cell>
          <cell r="K497">
            <v>0</v>
          </cell>
        </row>
        <row r="498">
          <cell r="A498" t="str">
            <v>FVR1.5C11S-7WM</v>
          </cell>
          <cell r="B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6</v>
          </cell>
          <cell r="H498">
            <v>0</v>
          </cell>
          <cell r="I498">
            <v>-6</v>
          </cell>
          <cell r="J498">
            <v>0</v>
          </cell>
          <cell r="K498">
            <v>0</v>
          </cell>
        </row>
        <row r="499">
          <cell r="A499" t="str">
            <v>FVR2.2C11S-7EN</v>
          </cell>
          <cell r="B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6</v>
          </cell>
          <cell r="H499">
            <v>655.40520000000004</v>
          </cell>
          <cell r="I499">
            <v>-6</v>
          </cell>
          <cell r="J499">
            <v>0</v>
          </cell>
          <cell r="K499">
            <v>0</v>
          </cell>
        </row>
        <row r="500">
          <cell r="A500" t="str">
            <v>FVR2.2C11S-7WM</v>
          </cell>
          <cell r="B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11</v>
          </cell>
          <cell r="H500">
            <v>221.98329999999999</v>
          </cell>
          <cell r="I500">
            <v>-11</v>
          </cell>
          <cell r="J500">
            <v>0</v>
          </cell>
          <cell r="K500">
            <v>0</v>
          </cell>
        </row>
        <row r="501">
          <cell r="A501" t="str">
            <v>FVR3.7C11S-2</v>
          </cell>
          <cell r="B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1</v>
          </cell>
          <cell r="H501">
            <v>144.4342</v>
          </cell>
          <cell r="I501">
            <v>-1</v>
          </cell>
          <cell r="J501">
            <v>0</v>
          </cell>
          <cell r="K501">
            <v>0</v>
          </cell>
        </row>
        <row r="502">
          <cell r="A502" t="str">
            <v>OPC-C11S-RSC</v>
          </cell>
          <cell r="B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2</v>
          </cell>
          <cell r="H502">
            <v>0</v>
          </cell>
          <cell r="I502">
            <v>-2</v>
          </cell>
          <cell r="J502">
            <v>0</v>
          </cell>
          <cell r="K502">
            <v>0</v>
          </cell>
        </row>
        <row r="503">
          <cell r="A503" t="str">
            <v>FVR0.4C9S-7EN</v>
          </cell>
          <cell r="B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1</v>
          </cell>
          <cell r="H503">
            <v>71.9893</v>
          </cell>
          <cell r="I503">
            <v>-1</v>
          </cell>
          <cell r="J503">
            <v>0</v>
          </cell>
          <cell r="K503">
            <v>0</v>
          </cell>
        </row>
        <row r="504">
          <cell r="A504" t="str">
            <v>FVR1.5C9S-7EN</v>
          </cell>
          <cell r="B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1</v>
          </cell>
          <cell r="H504">
            <v>124.8597</v>
          </cell>
          <cell r="I504">
            <v>-1</v>
          </cell>
          <cell r="J504">
            <v>0</v>
          </cell>
          <cell r="K504">
            <v>0</v>
          </cell>
        </row>
        <row r="505">
          <cell r="A505" t="str">
            <v>GEHAEUSE 38700</v>
          </cell>
          <cell r="B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138</v>
          </cell>
          <cell r="H505">
            <v>9315</v>
          </cell>
          <cell r="I505">
            <v>-138</v>
          </cell>
          <cell r="J505">
            <v>0</v>
          </cell>
          <cell r="K505">
            <v>0</v>
          </cell>
        </row>
        <row r="506">
          <cell r="A506" t="str">
            <v>P9900561001</v>
          </cell>
          <cell r="B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1</v>
          </cell>
          <cell r="H506">
            <v>58.38</v>
          </cell>
          <cell r="I506">
            <v>-1</v>
          </cell>
          <cell r="J506">
            <v>0</v>
          </cell>
          <cell r="K506">
            <v>0</v>
          </cell>
        </row>
        <row r="507">
          <cell r="A507" t="str">
            <v>P9900561002</v>
          </cell>
          <cell r="B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2</v>
          </cell>
          <cell r="H507">
            <v>117.18</v>
          </cell>
          <cell r="I507">
            <v>-2</v>
          </cell>
          <cell r="J507">
            <v>0</v>
          </cell>
          <cell r="K507">
            <v>0</v>
          </cell>
        </row>
        <row r="508">
          <cell r="A508" t="str">
            <v>P9900561003</v>
          </cell>
          <cell r="B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2</v>
          </cell>
          <cell r="H508">
            <v>125.16</v>
          </cell>
          <cell r="I508">
            <v>-2</v>
          </cell>
          <cell r="J508">
            <v>0</v>
          </cell>
          <cell r="K508">
            <v>0</v>
          </cell>
        </row>
        <row r="509">
          <cell r="A509" t="str">
            <v>P9900561003 CU-MRL</v>
          </cell>
          <cell r="B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 t="str">
            <v>P9900561003 MEHRPREIS PRO M</v>
          </cell>
          <cell r="B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P9900561005</v>
          </cell>
          <cell r="B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1</v>
          </cell>
          <cell r="H511">
            <v>110.67</v>
          </cell>
          <cell r="I511">
            <v>-1</v>
          </cell>
          <cell r="J511">
            <v>0</v>
          </cell>
          <cell r="K511">
            <v>0</v>
          </cell>
        </row>
        <row r="512">
          <cell r="A512" t="str">
            <v>P9900561005 CU-KKS</v>
          </cell>
          <cell r="B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1</v>
          </cell>
          <cell r="H512">
            <v>8.1199999999999992</v>
          </cell>
          <cell r="I512">
            <v>-1</v>
          </cell>
          <cell r="J512">
            <v>0</v>
          </cell>
          <cell r="K512">
            <v>0</v>
          </cell>
        </row>
        <row r="513">
          <cell r="A513" t="str">
            <v>P9900561005 MEHRPREIS PRO M</v>
          </cell>
          <cell r="B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4</v>
          </cell>
          <cell r="H513">
            <v>7.64</v>
          </cell>
          <cell r="I513">
            <v>-4</v>
          </cell>
          <cell r="J513">
            <v>0</v>
          </cell>
          <cell r="K513">
            <v>0</v>
          </cell>
        </row>
        <row r="514">
          <cell r="A514" t="str">
            <v>P9900561006</v>
          </cell>
          <cell r="B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2</v>
          </cell>
          <cell r="H514">
            <v>221.34</v>
          </cell>
          <cell r="I514">
            <v>-2</v>
          </cell>
          <cell r="J514">
            <v>0</v>
          </cell>
          <cell r="K514">
            <v>0</v>
          </cell>
        </row>
        <row r="515">
          <cell r="A515" t="str">
            <v>P9900561006 CU-MRL</v>
          </cell>
          <cell r="B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1</v>
          </cell>
          <cell r="H515">
            <v>1.87</v>
          </cell>
          <cell r="I515">
            <v>-1</v>
          </cell>
          <cell r="J515">
            <v>0</v>
          </cell>
          <cell r="K515">
            <v>0</v>
          </cell>
        </row>
        <row r="516">
          <cell r="A516" t="str">
            <v>P9900561006 MEHRPREIS PRO M</v>
          </cell>
          <cell r="B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1</v>
          </cell>
          <cell r="H516">
            <v>2.15</v>
          </cell>
          <cell r="I516">
            <v>-1</v>
          </cell>
          <cell r="J516">
            <v>0</v>
          </cell>
          <cell r="K516">
            <v>0</v>
          </cell>
        </row>
        <row r="517">
          <cell r="A517" t="str">
            <v>P9900561009</v>
          </cell>
          <cell r="B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P9900561009 CU-MRL</v>
          </cell>
          <cell r="B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 t="str">
            <v>P9900561009 MEHRPREIS PRO M</v>
          </cell>
          <cell r="B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 t="str">
            <v>P9900561010</v>
          </cell>
          <cell r="B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 t="str">
            <v>P9900561010 CU-MRL</v>
          </cell>
          <cell r="B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 t="str">
            <v>P9900561010 MEHRPREIS PRO M</v>
          </cell>
          <cell r="B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 t="str">
            <v>P9900561011</v>
          </cell>
          <cell r="B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1</v>
          </cell>
          <cell r="H523">
            <v>110.78</v>
          </cell>
          <cell r="I523">
            <v>-1</v>
          </cell>
          <cell r="J523">
            <v>0</v>
          </cell>
          <cell r="K523">
            <v>0</v>
          </cell>
        </row>
        <row r="524">
          <cell r="A524" t="str">
            <v>P9900561011 CU-MRL</v>
          </cell>
          <cell r="B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 t="str">
            <v>P9900561011 MEHRPREIS PRO M</v>
          </cell>
          <cell r="B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P9900561012</v>
          </cell>
          <cell r="B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1</v>
          </cell>
          <cell r="H526">
            <v>112.98</v>
          </cell>
          <cell r="I526">
            <v>-1</v>
          </cell>
          <cell r="J526">
            <v>0</v>
          </cell>
          <cell r="K526">
            <v>0</v>
          </cell>
        </row>
        <row r="527">
          <cell r="A527" t="str">
            <v>P9900561012 CU-MRL</v>
          </cell>
          <cell r="B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1</v>
          </cell>
          <cell r="H527">
            <v>13.397500000000001</v>
          </cell>
          <cell r="I527">
            <v>-1</v>
          </cell>
          <cell r="J527">
            <v>0</v>
          </cell>
          <cell r="K527">
            <v>0</v>
          </cell>
        </row>
        <row r="528">
          <cell r="A528" t="str">
            <v>P9900561012 MEHRPREIS PRO M</v>
          </cell>
          <cell r="B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28</v>
          </cell>
          <cell r="H528">
            <v>74.48</v>
          </cell>
          <cell r="I528">
            <v>-28</v>
          </cell>
          <cell r="J528">
            <v>0</v>
          </cell>
          <cell r="K528">
            <v>0</v>
          </cell>
        </row>
        <row r="529">
          <cell r="A529" t="str">
            <v>P9900561013</v>
          </cell>
          <cell r="B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2</v>
          </cell>
          <cell r="H529">
            <v>199.5</v>
          </cell>
          <cell r="I529">
            <v>-2</v>
          </cell>
          <cell r="J529">
            <v>0</v>
          </cell>
          <cell r="K529">
            <v>0</v>
          </cell>
        </row>
        <row r="530">
          <cell r="A530" t="str">
            <v>P9900561014</v>
          </cell>
          <cell r="B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2</v>
          </cell>
          <cell r="H530">
            <v>257.88</v>
          </cell>
          <cell r="I530">
            <v>-2</v>
          </cell>
          <cell r="J530">
            <v>0</v>
          </cell>
          <cell r="K530">
            <v>0</v>
          </cell>
        </row>
        <row r="531">
          <cell r="A531" t="str">
            <v>P9900561018</v>
          </cell>
          <cell r="B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A532" t="str">
            <v>P9900561018 CU-FST2</v>
          </cell>
          <cell r="B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2</v>
          </cell>
          <cell r="H532">
            <v>5.0411999999999999</v>
          </cell>
          <cell r="I532">
            <v>-2</v>
          </cell>
          <cell r="J532">
            <v>0</v>
          </cell>
          <cell r="K532">
            <v>0</v>
          </cell>
        </row>
        <row r="533">
          <cell r="A533" t="str">
            <v>P9900561018 MEHRPREIS PRO M</v>
          </cell>
          <cell r="B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53</v>
          </cell>
          <cell r="H533">
            <v>24.91</v>
          </cell>
          <cell r="I533">
            <v>-53</v>
          </cell>
          <cell r="J533">
            <v>0</v>
          </cell>
          <cell r="K533">
            <v>0</v>
          </cell>
        </row>
        <row r="534">
          <cell r="A534" t="str">
            <v>P9900561020</v>
          </cell>
          <cell r="B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4</v>
          </cell>
          <cell r="H534">
            <v>187.2</v>
          </cell>
          <cell r="I534">
            <v>-4</v>
          </cell>
          <cell r="J534">
            <v>0</v>
          </cell>
          <cell r="K534">
            <v>0</v>
          </cell>
        </row>
        <row r="535">
          <cell r="A535" t="str">
            <v>P9900561020 CU-MRL</v>
          </cell>
          <cell r="B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1</v>
          </cell>
          <cell r="H535">
            <v>0.95</v>
          </cell>
          <cell r="I535">
            <v>-1</v>
          </cell>
          <cell r="J535">
            <v>0</v>
          </cell>
          <cell r="K535">
            <v>0</v>
          </cell>
        </row>
        <row r="536">
          <cell r="A536" t="str">
            <v>P9900561020 MEHRPREIS PRO M</v>
          </cell>
          <cell r="B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3</v>
          </cell>
          <cell r="H536">
            <v>5.76</v>
          </cell>
          <cell r="I536">
            <v>-3</v>
          </cell>
          <cell r="J536">
            <v>0</v>
          </cell>
          <cell r="K536">
            <v>0</v>
          </cell>
        </row>
        <row r="537">
          <cell r="A537" t="str">
            <v>P9900561022 MEHRPREIS PRO M</v>
          </cell>
          <cell r="B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7</v>
          </cell>
          <cell r="H537">
            <v>13.44</v>
          </cell>
          <cell r="I537">
            <v>-7</v>
          </cell>
          <cell r="J537">
            <v>0</v>
          </cell>
          <cell r="K537">
            <v>0</v>
          </cell>
        </row>
        <row r="538">
          <cell r="A538" t="str">
            <v>P9900561023</v>
          </cell>
          <cell r="B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2</v>
          </cell>
          <cell r="H538">
            <v>93.6</v>
          </cell>
          <cell r="I538">
            <v>-2</v>
          </cell>
          <cell r="J538">
            <v>0</v>
          </cell>
          <cell r="K538">
            <v>0</v>
          </cell>
        </row>
        <row r="539">
          <cell r="A539" t="str">
            <v>P9900561023 CU-MRL</v>
          </cell>
          <cell r="B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A540" t="str">
            <v>P9900561024 MEHRPREIS PRO M</v>
          </cell>
          <cell r="B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P9900561033</v>
          </cell>
          <cell r="B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 t="str">
            <v>P9900561033 CU-MRL</v>
          </cell>
          <cell r="B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 t="str">
            <v>P9900561038 MEHRPREIS PRO M</v>
          </cell>
          <cell r="B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3</v>
          </cell>
          <cell r="H543">
            <v>1.53</v>
          </cell>
          <cell r="I543">
            <v>-3</v>
          </cell>
          <cell r="J543">
            <v>0</v>
          </cell>
          <cell r="K543">
            <v>0</v>
          </cell>
        </row>
        <row r="544">
          <cell r="A544" t="str">
            <v>P9900561039</v>
          </cell>
          <cell r="B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 t="str">
            <v>P9900561039 CU-UZL</v>
          </cell>
          <cell r="B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5</v>
          </cell>
          <cell r="H545">
            <v>8.6615000000000002</v>
          </cell>
          <cell r="I545">
            <v>-5</v>
          </cell>
          <cell r="J545">
            <v>0</v>
          </cell>
          <cell r="K545">
            <v>0</v>
          </cell>
        </row>
        <row r="546">
          <cell r="A546" t="str">
            <v>P9900561040 MEHRPREIS PRO M</v>
          </cell>
          <cell r="B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15</v>
          </cell>
          <cell r="H546">
            <v>7.65</v>
          </cell>
          <cell r="I546">
            <v>-15</v>
          </cell>
          <cell r="J546">
            <v>0</v>
          </cell>
          <cell r="K546">
            <v>0</v>
          </cell>
        </row>
        <row r="547">
          <cell r="A547" t="str">
            <v>P9900561041</v>
          </cell>
          <cell r="B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 t="str">
            <v>P9900561041 CU-UZL</v>
          </cell>
          <cell r="B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 t="str">
            <v>P9900561042 MEHRPREIS PRO M</v>
          </cell>
          <cell r="B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 t="str">
            <v>P9900561043 CU-UZL</v>
          </cell>
          <cell r="B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1</v>
          </cell>
          <cell r="H550">
            <v>4.13</v>
          </cell>
          <cell r="I550">
            <v>-1</v>
          </cell>
          <cell r="J550">
            <v>0</v>
          </cell>
          <cell r="K550">
            <v>0</v>
          </cell>
        </row>
        <row r="551">
          <cell r="A551" t="str">
            <v>P9900561047</v>
          </cell>
          <cell r="B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2</v>
          </cell>
          <cell r="H551">
            <v>78.998999999999995</v>
          </cell>
          <cell r="I551">
            <v>-2</v>
          </cell>
          <cell r="J551">
            <v>0</v>
          </cell>
          <cell r="K551">
            <v>0</v>
          </cell>
        </row>
        <row r="552">
          <cell r="A552" t="str">
            <v>P9900561102 CU-KKS</v>
          </cell>
          <cell r="B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2</v>
          </cell>
          <cell r="H552">
            <v>1.1838</v>
          </cell>
          <cell r="I552">
            <v>-2</v>
          </cell>
          <cell r="J552">
            <v>0</v>
          </cell>
          <cell r="K552">
            <v>0</v>
          </cell>
        </row>
        <row r="553">
          <cell r="A553" t="str">
            <v>P9900561103</v>
          </cell>
          <cell r="B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>P9900561103 CU-KKS</v>
          </cell>
          <cell r="B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 t="str">
            <v>P9900561019</v>
          </cell>
          <cell r="B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4</v>
          </cell>
          <cell r="H555">
            <v>147.96719999999999</v>
          </cell>
          <cell r="I555">
            <v>-4</v>
          </cell>
          <cell r="J555">
            <v>0</v>
          </cell>
          <cell r="K555">
            <v>0</v>
          </cell>
        </row>
        <row r="556">
          <cell r="A556" t="str">
            <v>P9900561019 CU-ERN 1387</v>
          </cell>
          <cell r="B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6</v>
          </cell>
          <cell r="H556">
            <v>6.3840000000000003</v>
          </cell>
          <cell r="I556">
            <v>-6</v>
          </cell>
          <cell r="J556">
            <v>0</v>
          </cell>
          <cell r="K556">
            <v>0</v>
          </cell>
        </row>
        <row r="557">
          <cell r="A557" t="str">
            <v>P9900561019 MEHRPREIS PRO M</v>
          </cell>
          <cell r="B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50</v>
          </cell>
          <cell r="H557">
            <v>34.270000000000003</v>
          </cell>
          <cell r="I557">
            <v>-50</v>
          </cell>
          <cell r="J557">
            <v>0</v>
          </cell>
          <cell r="K557">
            <v>0</v>
          </cell>
        </row>
        <row r="558">
          <cell r="A558" t="str">
            <v>P9900561021</v>
          </cell>
          <cell r="B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4</v>
          </cell>
          <cell r="H558">
            <v>187.2</v>
          </cell>
          <cell r="I558">
            <v>-4</v>
          </cell>
          <cell r="J558">
            <v>0</v>
          </cell>
          <cell r="K558">
            <v>0</v>
          </cell>
        </row>
        <row r="559">
          <cell r="A559" t="str">
            <v>P9900561022</v>
          </cell>
          <cell r="B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14</v>
          </cell>
          <cell r="H559">
            <v>655.20000000000005</v>
          </cell>
          <cell r="I559">
            <v>-14</v>
          </cell>
          <cell r="J559">
            <v>0</v>
          </cell>
          <cell r="K559">
            <v>0</v>
          </cell>
        </row>
        <row r="560">
          <cell r="A560" t="str">
            <v>P9900561022 CU-MRL</v>
          </cell>
          <cell r="B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</v>
          </cell>
          <cell r="H560">
            <v>1.2683</v>
          </cell>
          <cell r="I560">
            <v>-1</v>
          </cell>
          <cell r="J560">
            <v>0</v>
          </cell>
          <cell r="K560">
            <v>0</v>
          </cell>
        </row>
        <row r="561">
          <cell r="A561" t="str">
            <v>P9900561023 MEHRPREIS PRO M</v>
          </cell>
          <cell r="B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P9900561024</v>
          </cell>
          <cell r="B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P9900561024 CU-MRL</v>
          </cell>
          <cell r="B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P9900561033 MEHRPREIS PRO M</v>
          </cell>
          <cell r="B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P9900561038</v>
          </cell>
          <cell r="B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 t="str">
            <v>P9900561038 CU-UZL</v>
          </cell>
          <cell r="B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1</v>
          </cell>
          <cell r="H566">
            <v>2.5188000000000001</v>
          </cell>
          <cell r="I566">
            <v>-1</v>
          </cell>
          <cell r="J566">
            <v>0</v>
          </cell>
          <cell r="K566">
            <v>0</v>
          </cell>
        </row>
        <row r="567">
          <cell r="A567" t="str">
            <v>P9900561039 MEHRPREIS PRO M</v>
          </cell>
          <cell r="B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 t="str">
            <v>P9900561040</v>
          </cell>
          <cell r="B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1</v>
          </cell>
          <cell r="H568">
            <v>5.7233000000000001</v>
          </cell>
          <cell r="I568">
            <v>-1</v>
          </cell>
          <cell r="J568">
            <v>0</v>
          </cell>
          <cell r="K568">
            <v>0</v>
          </cell>
        </row>
        <row r="569">
          <cell r="A569" t="str">
            <v>P9900561040 CU-UZL</v>
          </cell>
          <cell r="B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4</v>
          </cell>
          <cell r="H569">
            <v>6.1703999999999999</v>
          </cell>
          <cell r="I569">
            <v>-4</v>
          </cell>
          <cell r="J569">
            <v>0</v>
          </cell>
          <cell r="K569">
            <v>0</v>
          </cell>
        </row>
        <row r="570">
          <cell r="A570" t="str">
            <v>P9900561041 MEHRPREIS PRO M</v>
          </cell>
          <cell r="B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 t="str">
            <v>P9900561042</v>
          </cell>
          <cell r="B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</row>
        <row r="572">
          <cell r="A572" t="str">
            <v>P9900561042 CU-UZL</v>
          </cell>
          <cell r="B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2</v>
          </cell>
          <cell r="H572">
            <v>4.49</v>
          </cell>
          <cell r="I572">
            <v>-2</v>
          </cell>
          <cell r="J572">
            <v>0</v>
          </cell>
          <cell r="K572">
            <v>0</v>
          </cell>
        </row>
        <row r="573">
          <cell r="A573" t="str">
            <v>P9900561047 CU-UZL</v>
          </cell>
          <cell r="B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2</v>
          </cell>
          <cell r="H573">
            <v>2.0583999999999998</v>
          </cell>
          <cell r="I573">
            <v>-2</v>
          </cell>
          <cell r="J573">
            <v>0</v>
          </cell>
          <cell r="K573">
            <v>0</v>
          </cell>
        </row>
        <row r="574">
          <cell r="A574" t="str">
            <v>P9900561047 MEHRPREIS PRO M</v>
          </cell>
          <cell r="B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36</v>
          </cell>
          <cell r="H574">
            <v>22.32</v>
          </cell>
          <cell r="I574">
            <v>-36</v>
          </cell>
          <cell r="J574">
            <v>0</v>
          </cell>
          <cell r="K574">
            <v>0</v>
          </cell>
        </row>
        <row r="575">
          <cell r="A575" t="str">
            <v>P9900561102</v>
          </cell>
          <cell r="B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1</v>
          </cell>
          <cell r="H575">
            <v>231.38</v>
          </cell>
          <cell r="I575">
            <v>-1</v>
          </cell>
          <cell r="J575">
            <v>0</v>
          </cell>
          <cell r="K575">
            <v>0</v>
          </cell>
        </row>
        <row r="576">
          <cell r="A576" t="str">
            <v>P9900561103001</v>
          </cell>
          <cell r="B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1</v>
          </cell>
          <cell r="H576">
            <v>231.38</v>
          </cell>
          <cell r="I576">
            <v>-1</v>
          </cell>
          <cell r="J576">
            <v>0</v>
          </cell>
          <cell r="K576">
            <v>0</v>
          </cell>
        </row>
        <row r="577">
          <cell r="A577" t="str">
            <v>P9900561103001 CU-KKS</v>
          </cell>
          <cell r="B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1</v>
          </cell>
          <cell r="H577">
            <v>0.71</v>
          </cell>
          <cell r="I577">
            <v>-1</v>
          </cell>
          <cell r="J577">
            <v>0</v>
          </cell>
          <cell r="K577">
            <v>0</v>
          </cell>
        </row>
        <row r="578">
          <cell r="A578" t="str">
            <v>P9900561104</v>
          </cell>
          <cell r="B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 t="str">
            <v>P9900561104 CU-KKS</v>
          </cell>
          <cell r="B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P9900561105</v>
          </cell>
          <cell r="B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1</v>
          </cell>
          <cell r="H580">
            <v>350.86</v>
          </cell>
          <cell r="I580">
            <v>-1</v>
          </cell>
          <cell r="J580">
            <v>0</v>
          </cell>
          <cell r="K580">
            <v>0</v>
          </cell>
        </row>
        <row r="581">
          <cell r="A581" t="str">
            <v>P9900561105 CU-KKS</v>
          </cell>
          <cell r="B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2</v>
          </cell>
          <cell r="H581">
            <v>1.58</v>
          </cell>
          <cell r="I581">
            <v>-2</v>
          </cell>
          <cell r="J581">
            <v>0</v>
          </cell>
          <cell r="K581">
            <v>0</v>
          </cell>
        </row>
        <row r="582">
          <cell r="A582" t="str">
            <v>P9900561114 CU-KKS</v>
          </cell>
          <cell r="B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6</v>
          </cell>
          <cell r="H582">
            <v>5.5074000000000005</v>
          </cell>
          <cell r="I582">
            <v>-6</v>
          </cell>
          <cell r="J582">
            <v>0</v>
          </cell>
          <cell r="K582">
            <v>0</v>
          </cell>
        </row>
        <row r="583">
          <cell r="A583" t="str">
            <v>P9900561115</v>
          </cell>
          <cell r="B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P9900561115 CU-KKS</v>
          </cell>
          <cell r="B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FVR0.2E11S-2</v>
          </cell>
          <cell r="B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1</v>
          </cell>
          <cell r="H585">
            <v>0</v>
          </cell>
          <cell r="I585">
            <v>-1</v>
          </cell>
          <cell r="J585">
            <v>0</v>
          </cell>
          <cell r="K585">
            <v>0</v>
          </cell>
        </row>
        <row r="586">
          <cell r="A586" t="str">
            <v>FVR0.2E11S-7</v>
          </cell>
          <cell r="B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1</v>
          </cell>
          <cell r="H586">
            <v>67.490499999999997</v>
          </cell>
          <cell r="I586">
            <v>-1</v>
          </cell>
          <cell r="J586">
            <v>0</v>
          </cell>
          <cell r="K586">
            <v>0</v>
          </cell>
        </row>
        <row r="587">
          <cell r="A587" t="str">
            <v>FVR0.2E11S-7EN</v>
          </cell>
          <cell r="B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2</v>
          </cell>
          <cell r="H587">
            <v>188.74</v>
          </cell>
          <cell r="I587">
            <v>-2</v>
          </cell>
          <cell r="J587">
            <v>0</v>
          </cell>
          <cell r="K587">
            <v>0</v>
          </cell>
        </row>
        <row r="588">
          <cell r="A588" t="str">
            <v>FVR0.75E11S-4EN</v>
          </cell>
          <cell r="B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3</v>
          </cell>
          <cell r="H588">
            <v>286.59479999999996</v>
          </cell>
          <cell r="I588">
            <v>-3</v>
          </cell>
          <cell r="J588">
            <v>0</v>
          </cell>
          <cell r="K588">
            <v>0</v>
          </cell>
        </row>
        <row r="589">
          <cell r="A589" t="str">
            <v>FVR0.75E11S-7</v>
          </cell>
          <cell r="B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2</v>
          </cell>
          <cell r="H589">
            <v>125.22920000000001</v>
          </cell>
          <cell r="I589">
            <v>-2</v>
          </cell>
          <cell r="J589">
            <v>0</v>
          </cell>
          <cell r="K589">
            <v>0</v>
          </cell>
        </row>
        <row r="590">
          <cell r="A590" t="str">
            <v>FVR0.75E11S-7EN</v>
          </cell>
          <cell r="B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7</v>
          </cell>
          <cell r="H590">
            <v>765.47169999999994</v>
          </cell>
          <cell r="I590">
            <v>-7</v>
          </cell>
          <cell r="J590">
            <v>0</v>
          </cell>
          <cell r="K590">
            <v>0</v>
          </cell>
        </row>
        <row r="591">
          <cell r="A591" t="str">
            <v>FVR2.2E11S-7</v>
          </cell>
          <cell r="B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1</v>
          </cell>
          <cell r="H591">
            <v>80.272800000000004</v>
          </cell>
          <cell r="I591">
            <v>-1</v>
          </cell>
          <cell r="J591">
            <v>0</v>
          </cell>
          <cell r="K591">
            <v>0</v>
          </cell>
        </row>
        <row r="592">
          <cell r="A592" t="str">
            <v>FVR2.2E11S-7EN</v>
          </cell>
          <cell r="B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1</v>
          </cell>
          <cell r="H592">
            <v>150.1019</v>
          </cell>
          <cell r="I592">
            <v>-1</v>
          </cell>
          <cell r="J592">
            <v>0</v>
          </cell>
          <cell r="K592">
            <v>0</v>
          </cell>
        </row>
        <row r="593">
          <cell r="A593" t="str">
            <v>FVR4.0E11S-4EN</v>
          </cell>
          <cell r="B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1</v>
          </cell>
          <cell r="H593">
            <v>264.47149999999999</v>
          </cell>
          <cell r="I593">
            <v>-1</v>
          </cell>
          <cell r="J593">
            <v>0</v>
          </cell>
          <cell r="K593">
            <v>0</v>
          </cell>
        </row>
        <row r="594">
          <cell r="A594" t="str">
            <v>FVR0.2E9S-7EN</v>
          </cell>
          <cell r="B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22</v>
          </cell>
          <cell r="H594">
            <v>2077.7723999999998</v>
          </cell>
          <cell r="I594">
            <v>-22</v>
          </cell>
          <cell r="J594">
            <v>0</v>
          </cell>
          <cell r="K594">
            <v>0</v>
          </cell>
        </row>
        <row r="595">
          <cell r="A595" t="str">
            <v>FVR0.4E9S-7EN</v>
          </cell>
          <cell r="B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223</v>
          </cell>
          <cell r="H595">
            <v>22877.703799999999</v>
          </cell>
          <cell r="I595">
            <v>-223</v>
          </cell>
          <cell r="J595">
            <v>0</v>
          </cell>
          <cell r="K595">
            <v>0</v>
          </cell>
        </row>
        <row r="596">
          <cell r="A596" t="str">
            <v>FVR0.4E9S-7EY</v>
          </cell>
          <cell r="B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31</v>
          </cell>
          <cell r="H596">
            <v>3453.2480999999998</v>
          </cell>
          <cell r="I596">
            <v>-31</v>
          </cell>
          <cell r="J596">
            <v>0</v>
          </cell>
          <cell r="K596">
            <v>0</v>
          </cell>
        </row>
        <row r="597">
          <cell r="A597" t="str">
            <v>FVR2.2E9S-4EY</v>
          </cell>
          <cell r="B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1</v>
          </cell>
          <cell r="H597">
            <v>220.83</v>
          </cell>
          <cell r="I597">
            <v>-1</v>
          </cell>
          <cell r="J597">
            <v>0</v>
          </cell>
          <cell r="K597">
            <v>0</v>
          </cell>
        </row>
        <row r="598">
          <cell r="A598" t="str">
            <v>FVR4.0E9S-4EN</v>
          </cell>
          <cell r="B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1</v>
          </cell>
          <cell r="H598">
            <v>267.47430000000003</v>
          </cell>
          <cell r="I598">
            <v>-1</v>
          </cell>
          <cell r="J598">
            <v>0</v>
          </cell>
          <cell r="K598">
            <v>0</v>
          </cell>
        </row>
        <row r="599">
          <cell r="A599" t="str">
            <v>P9900561107 CU-KKS</v>
          </cell>
          <cell r="B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1</v>
          </cell>
          <cell r="H599">
            <v>1.325</v>
          </cell>
          <cell r="I599">
            <v>-1</v>
          </cell>
          <cell r="J599">
            <v>0</v>
          </cell>
          <cell r="K599">
            <v>0</v>
          </cell>
        </row>
        <row r="600">
          <cell r="A600" t="str">
            <v>P9900561112</v>
          </cell>
          <cell r="B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1</v>
          </cell>
          <cell r="H600">
            <v>234.4</v>
          </cell>
          <cell r="I600">
            <v>-1</v>
          </cell>
          <cell r="J600">
            <v>0</v>
          </cell>
          <cell r="K600">
            <v>0</v>
          </cell>
        </row>
        <row r="601">
          <cell r="A601" t="str">
            <v>P9900561112 CU-KKS</v>
          </cell>
          <cell r="B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1</v>
          </cell>
          <cell r="H601">
            <v>0.64749999999999996</v>
          </cell>
          <cell r="I601">
            <v>-1</v>
          </cell>
          <cell r="J601">
            <v>0</v>
          </cell>
          <cell r="K601">
            <v>0</v>
          </cell>
        </row>
        <row r="602">
          <cell r="A602" t="str">
            <v>P9900561116</v>
          </cell>
          <cell r="B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A603" t="str">
            <v>P9900561116 CU-KKS</v>
          </cell>
          <cell r="B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A604" t="str">
            <v>FVR0.1E11S-7EN</v>
          </cell>
          <cell r="B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1</v>
          </cell>
          <cell r="H604">
            <v>91.930099999999996</v>
          </cell>
          <cell r="I604">
            <v>-1</v>
          </cell>
          <cell r="J604">
            <v>0</v>
          </cell>
          <cell r="K604">
            <v>0</v>
          </cell>
        </row>
        <row r="605">
          <cell r="A605" t="str">
            <v>FVR0.4E11S-4EN</v>
          </cell>
          <cell r="B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1</v>
          </cell>
          <cell r="H605">
            <v>132.52699999999999</v>
          </cell>
          <cell r="I605">
            <v>-1</v>
          </cell>
          <cell r="J605">
            <v>0</v>
          </cell>
          <cell r="K605">
            <v>0</v>
          </cell>
        </row>
        <row r="606">
          <cell r="A606" t="str">
            <v>FVR0.4E11S-7</v>
          </cell>
          <cell r="B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1</v>
          </cell>
          <cell r="H606">
            <v>142.29839999999999</v>
          </cell>
          <cell r="I606">
            <v>-1</v>
          </cell>
          <cell r="J606">
            <v>0</v>
          </cell>
          <cell r="K606">
            <v>0</v>
          </cell>
        </row>
        <row r="607">
          <cell r="A607" t="str">
            <v>FVR0.4E11S-7EN</v>
          </cell>
          <cell r="B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1</v>
          </cell>
          <cell r="H607">
            <v>102.6251</v>
          </cell>
          <cell r="I607">
            <v>-1</v>
          </cell>
          <cell r="J607">
            <v>0</v>
          </cell>
          <cell r="K607">
            <v>0</v>
          </cell>
        </row>
        <row r="608">
          <cell r="A608" t="str">
            <v>FVR1.5E11S-4EN</v>
          </cell>
          <cell r="B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2</v>
          </cell>
          <cell r="H608">
            <v>354.09820000000002</v>
          </cell>
          <cell r="I608">
            <v>-2</v>
          </cell>
          <cell r="J608">
            <v>0</v>
          </cell>
          <cell r="K608">
            <v>0</v>
          </cell>
        </row>
        <row r="609">
          <cell r="A609" t="str">
            <v>FVR1.5E11S-7EN</v>
          </cell>
          <cell r="B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2</v>
          </cell>
          <cell r="H609">
            <v>241.58439999999999</v>
          </cell>
          <cell r="I609">
            <v>-2</v>
          </cell>
          <cell r="J609">
            <v>0</v>
          </cell>
          <cell r="K609">
            <v>0</v>
          </cell>
        </row>
        <row r="610">
          <cell r="A610" t="str">
            <v>FVR2.2E11S-2</v>
          </cell>
          <cell r="B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1</v>
          </cell>
          <cell r="H610">
            <v>178.6816</v>
          </cell>
          <cell r="I610">
            <v>-1</v>
          </cell>
          <cell r="J610">
            <v>0</v>
          </cell>
          <cell r="K610">
            <v>0</v>
          </cell>
        </row>
        <row r="611">
          <cell r="A611" t="str">
            <v>FVR5.5E11S-4EN</v>
          </cell>
          <cell r="B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3</v>
          </cell>
          <cell r="H611">
            <v>1046.28</v>
          </cell>
          <cell r="I611">
            <v>-3</v>
          </cell>
          <cell r="J611">
            <v>0</v>
          </cell>
          <cell r="K611">
            <v>0</v>
          </cell>
        </row>
        <row r="612">
          <cell r="A612" t="str">
            <v>FVR7.5E11S-4EN</v>
          </cell>
          <cell r="B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2</v>
          </cell>
          <cell r="H612">
            <v>764.62</v>
          </cell>
          <cell r="I612">
            <v>-2</v>
          </cell>
          <cell r="J612">
            <v>0</v>
          </cell>
          <cell r="K612">
            <v>0</v>
          </cell>
        </row>
        <row r="613">
          <cell r="A613" t="str">
            <v>FVR0.1E9S-7EN</v>
          </cell>
          <cell r="B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8</v>
          </cell>
          <cell r="H613">
            <v>755.43920000000003</v>
          </cell>
          <cell r="I613">
            <v>-8</v>
          </cell>
          <cell r="J613">
            <v>0</v>
          </cell>
          <cell r="K613">
            <v>0</v>
          </cell>
        </row>
        <row r="614">
          <cell r="A614" t="str">
            <v>FVR0.75E9S-7EN</v>
          </cell>
          <cell r="B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5</v>
          </cell>
          <cell r="H614">
            <v>547.15</v>
          </cell>
          <cell r="I614">
            <v>-5</v>
          </cell>
          <cell r="J614">
            <v>0</v>
          </cell>
          <cell r="K614">
            <v>0</v>
          </cell>
        </row>
        <row r="615">
          <cell r="A615" t="str">
            <v>FVR1.5E9S-7EN</v>
          </cell>
          <cell r="B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13</v>
          </cell>
          <cell r="H615">
            <v>1580.8</v>
          </cell>
          <cell r="I615">
            <v>-13</v>
          </cell>
          <cell r="J615">
            <v>0</v>
          </cell>
          <cell r="K615">
            <v>0</v>
          </cell>
        </row>
        <row r="616">
          <cell r="A616" t="str">
            <v>FVR2.2E9S-4EN</v>
          </cell>
          <cell r="B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9</v>
          </cell>
          <cell r="H616">
            <v>1980.8154</v>
          </cell>
          <cell r="I616">
            <v>-9</v>
          </cell>
          <cell r="J616">
            <v>0</v>
          </cell>
          <cell r="K616">
            <v>0</v>
          </cell>
        </row>
        <row r="617">
          <cell r="A617" t="str">
            <v>FRN15F1S-4J</v>
          </cell>
          <cell r="B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3</v>
          </cell>
          <cell r="H617">
            <v>1000.8099</v>
          </cell>
          <cell r="I617">
            <v>-3</v>
          </cell>
          <cell r="J617">
            <v>0</v>
          </cell>
          <cell r="K617">
            <v>0</v>
          </cell>
        </row>
        <row r="618">
          <cell r="A618" t="str">
            <v>AR22F0R-01B</v>
          </cell>
          <cell r="B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5</v>
          </cell>
          <cell r="H618">
            <v>6.05</v>
          </cell>
          <cell r="I618">
            <v>-5</v>
          </cell>
          <cell r="J618">
            <v>0</v>
          </cell>
          <cell r="K618">
            <v>0</v>
          </cell>
        </row>
        <row r="619">
          <cell r="A619" t="str">
            <v>AR30M0R-11B</v>
          </cell>
          <cell r="B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3</v>
          </cell>
          <cell r="H619">
            <v>7.83</v>
          </cell>
          <cell r="I619">
            <v>-3</v>
          </cell>
          <cell r="J619">
            <v>0</v>
          </cell>
          <cell r="K619">
            <v>0</v>
          </cell>
        </row>
        <row r="620">
          <cell r="A620" t="str">
            <v>AR9B290</v>
          </cell>
          <cell r="B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10</v>
          </cell>
          <cell r="H620">
            <v>4.9000000000000004</v>
          </cell>
          <cell r="I620">
            <v>-10</v>
          </cell>
          <cell r="J620">
            <v>0</v>
          </cell>
          <cell r="K620">
            <v>0</v>
          </cell>
        </row>
        <row r="621">
          <cell r="A621" t="str">
            <v>CP32EM/10KD DC</v>
          </cell>
          <cell r="B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6</v>
          </cell>
          <cell r="H621">
            <v>0</v>
          </cell>
          <cell r="I621">
            <v>-6</v>
          </cell>
          <cell r="J621">
            <v>0</v>
          </cell>
          <cell r="K621">
            <v>0</v>
          </cell>
        </row>
        <row r="622">
          <cell r="A622" t="str">
            <v>CP32EM/15KD DC</v>
          </cell>
          <cell r="B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6</v>
          </cell>
          <cell r="H622">
            <v>0</v>
          </cell>
          <cell r="I622">
            <v>-6</v>
          </cell>
          <cell r="J622">
            <v>0</v>
          </cell>
          <cell r="K622">
            <v>0</v>
          </cell>
        </row>
        <row r="623">
          <cell r="A623" t="str">
            <v>CP32EM/1KD DC</v>
          </cell>
          <cell r="B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6</v>
          </cell>
          <cell r="H623">
            <v>0</v>
          </cell>
          <cell r="I623">
            <v>-6</v>
          </cell>
          <cell r="J623">
            <v>0</v>
          </cell>
          <cell r="K623">
            <v>0</v>
          </cell>
        </row>
        <row r="624">
          <cell r="A624" t="str">
            <v>CR2L-150</v>
          </cell>
          <cell r="B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7</v>
          </cell>
          <cell r="H624">
            <v>39.580100000000002</v>
          </cell>
          <cell r="I624">
            <v>-7</v>
          </cell>
          <cell r="J624">
            <v>0</v>
          </cell>
          <cell r="K624">
            <v>0</v>
          </cell>
        </row>
        <row r="625">
          <cell r="A625" t="str">
            <v>CR2LS-75</v>
          </cell>
          <cell r="B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8</v>
          </cell>
          <cell r="H625">
            <v>35.6</v>
          </cell>
          <cell r="I625">
            <v>-8</v>
          </cell>
          <cell r="J625">
            <v>0</v>
          </cell>
          <cell r="K625">
            <v>0</v>
          </cell>
        </row>
        <row r="626">
          <cell r="A626" t="str">
            <v>CR6L-75</v>
          </cell>
          <cell r="B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5</v>
          </cell>
          <cell r="H626">
            <v>0</v>
          </cell>
          <cell r="I626">
            <v>-5</v>
          </cell>
          <cell r="J626">
            <v>0</v>
          </cell>
          <cell r="K626">
            <v>0</v>
          </cell>
        </row>
        <row r="627">
          <cell r="A627" t="str">
            <v>FRN22F1S-4J</v>
          </cell>
          <cell r="B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1</v>
          </cell>
          <cell r="H627">
            <v>300</v>
          </cell>
          <cell r="I627">
            <v>-1</v>
          </cell>
          <cell r="J627">
            <v>0</v>
          </cell>
          <cell r="K627">
            <v>0</v>
          </cell>
        </row>
        <row r="628">
          <cell r="A628" t="str">
            <v>FRN3.7F1S-4E</v>
          </cell>
          <cell r="B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15</v>
          </cell>
          <cell r="H628">
            <v>3216.3</v>
          </cell>
          <cell r="I628">
            <v>-15</v>
          </cell>
          <cell r="J628">
            <v>0</v>
          </cell>
          <cell r="K628">
            <v>0</v>
          </cell>
        </row>
        <row r="629">
          <cell r="A629" t="str">
            <v>FRN7.5F1S-4J</v>
          </cell>
          <cell r="B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4</v>
          </cell>
          <cell r="H629">
            <v>390.47480000000002</v>
          </cell>
          <cell r="I629">
            <v>-4</v>
          </cell>
          <cell r="J629">
            <v>0</v>
          </cell>
          <cell r="K629">
            <v>0</v>
          </cell>
        </row>
        <row r="630">
          <cell r="A630" t="str">
            <v>BLA030</v>
          </cell>
          <cell r="B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3</v>
          </cell>
          <cell r="H630">
            <v>2.4300000000000002</v>
          </cell>
          <cell r="I630">
            <v>-3</v>
          </cell>
          <cell r="J630">
            <v>0</v>
          </cell>
          <cell r="K630">
            <v>0</v>
          </cell>
        </row>
        <row r="631">
          <cell r="A631" t="str">
            <v>CP-T4</v>
          </cell>
          <cell r="B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1</v>
          </cell>
          <cell r="H631">
            <v>0.01</v>
          </cell>
          <cell r="I631">
            <v>-1</v>
          </cell>
          <cell r="J631">
            <v>0</v>
          </cell>
          <cell r="K631">
            <v>0</v>
          </cell>
        </row>
        <row r="632">
          <cell r="A632" t="str">
            <v>CP31FM/7W</v>
          </cell>
          <cell r="B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2</v>
          </cell>
          <cell r="H632">
            <v>10.02</v>
          </cell>
          <cell r="I632">
            <v>-2</v>
          </cell>
          <cell r="J632">
            <v>0</v>
          </cell>
          <cell r="K632">
            <v>0</v>
          </cell>
        </row>
        <row r="633">
          <cell r="A633" t="str">
            <v>CP32EM/2KD DC</v>
          </cell>
          <cell r="B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6</v>
          </cell>
          <cell r="H633">
            <v>0</v>
          </cell>
          <cell r="I633">
            <v>-6</v>
          </cell>
          <cell r="J633">
            <v>0</v>
          </cell>
          <cell r="K633">
            <v>0</v>
          </cell>
        </row>
        <row r="634">
          <cell r="A634" t="str">
            <v>CP32EM/3KD DC</v>
          </cell>
          <cell r="B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6</v>
          </cell>
          <cell r="H634">
            <v>0</v>
          </cell>
          <cell r="I634">
            <v>-6</v>
          </cell>
          <cell r="J634">
            <v>0</v>
          </cell>
          <cell r="K634">
            <v>0</v>
          </cell>
        </row>
        <row r="635">
          <cell r="A635" t="str">
            <v>CP32EM/5KD DC</v>
          </cell>
          <cell r="B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6</v>
          </cell>
          <cell r="H635">
            <v>0</v>
          </cell>
          <cell r="I635">
            <v>-6</v>
          </cell>
          <cell r="J635">
            <v>0</v>
          </cell>
          <cell r="K635">
            <v>0</v>
          </cell>
        </row>
        <row r="636">
          <cell r="A636" t="str">
            <v>CS10F-500</v>
          </cell>
          <cell r="B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30</v>
          </cell>
          <cell r="H636">
            <v>606</v>
          </cell>
          <cell r="I636">
            <v>-30</v>
          </cell>
          <cell r="J636">
            <v>0</v>
          </cell>
          <cell r="K636">
            <v>0</v>
          </cell>
        </row>
        <row r="637">
          <cell r="A637" t="str">
            <v>CS5F-100</v>
          </cell>
          <cell r="B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11</v>
          </cell>
          <cell r="H637">
            <v>191.39230000000001</v>
          </cell>
          <cell r="I637">
            <v>-11</v>
          </cell>
          <cell r="J637">
            <v>0</v>
          </cell>
          <cell r="K637">
            <v>0</v>
          </cell>
        </row>
        <row r="638">
          <cell r="A638" t="str">
            <v>CS5F-250</v>
          </cell>
          <cell r="B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16</v>
          </cell>
          <cell r="H638">
            <v>325.27999999999997</v>
          </cell>
          <cell r="I638">
            <v>-16</v>
          </cell>
          <cell r="J638">
            <v>0</v>
          </cell>
          <cell r="K638">
            <v>0</v>
          </cell>
        </row>
        <row r="639">
          <cell r="A639" t="str">
            <v>CS5F-500</v>
          </cell>
          <cell r="B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10</v>
          </cell>
          <cell r="H639">
            <v>364.4</v>
          </cell>
          <cell r="I639">
            <v>-10</v>
          </cell>
          <cell r="J639">
            <v>0</v>
          </cell>
          <cell r="K639">
            <v>0</v>
          </cell>
        </row>
        <row r="640">
          <cell r="A640" t="str">
            <v>CS5F-75</v>
          </cell>
          <cell r="B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10</v>
          </cell>
          <cell r="H640">
            <v>210.5</v>
          </cell>
          <cell r="I640">
            <v>-10</v>
          </cell>
          <cell r="J640">
            <v>0</v>
          </cell>
          <cell r="K640">
            <v>0</v>
          </cell>
        </row>
        <row r="641">
          <cell r="A641" t="str">
            <v>EA33/15K</v>
          </cell>
          <cell r="B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10</v>
          </cell>
          <cell r="H641">
            <v>116.3</v>
          </cell>
          <cell r="I641">
            <v>-10</v>
          </cell>
          <cell r="J641">
            <v>0</v>
          </cell>
          <cell r="K641">
            <v>0</v>
          </cell>
        </row>
        <row r="642">
          <cell r="A642" t="str">
            <v>HH62P-FL DC24V</v>
          </cell>
          <cell r="B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4</v>
          </cell>
          <cell r="H642">
            <v>14.88</v>
          </cell>
          <cell r="I642">
            <v>-4</v>
          </cell>
          <cell r="J642">
            <v>0</v>
          </cell>
          <cell r="K642">
            <v>0</v>
          </cell>
        </row>
        <row r="643">
          <cell r="A643" t="str">
            <v>PA30</v>
          </cell>
          <cell r="B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6</v>
          </cell>
          <cell r="H643">
            <v>8.2799999999999994</v>
          </cell>
          <cell r="I643">
            <v>-6</v>
          </cell>
          <cell r="J643">
            <v>0</v>
          </cell>
          <cell r="K643">
            <v>0</v>
          </cell>
        </row>
        <row r="644">
          <cell r="A644" t="str">
            <v>RCA3737-1C, 2,8A</v>
          </cell>
          <cell r="B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2</v>
          </cell>
          <cell r="H644">
            <v>0.02</v>
          </cell>
          <cell r="I644">
            <v>-2</v>
          </cell>
          <cell r="J644">
            <v>0</v>
          </cell>
          <cell r="K644">
            <v>0</v>
          </cell>
        </row>
        <row r="645">
          <cell r="A645" t="str">
            <v>SA53BT/50</v>
          </cell>
          <cell r="B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1</v>
          </cell>
          <cell r="H645">
            <v>0.01</v>
          </cell>
          <cell r="I645">
            <v>-1</v>
          </cell>
          <cell r="J645">
            <v>0</v>
          </cell>
          <cell r="K645">
            <v>0</v>
          </cell>
        </row>
        <row r="646">
          <cell r="A646" t="str">
            <v>SC-05 AC110V,2B</v>
          </cell>
          <cell r="B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5</v>
          </cell>
          <cell r="H646">
            <v>32</v>
          </cell>
          <cell r="I646">
            <v>-5</v>
          </cell>
          <cell r="J646">
            <v>0</v>
          </cell>
          <cell r="K646">
            <v>0</v>
          </cell>
        </row>
        <row r="647">
          <cell r="A647" t="str">
            <v>SC-05 AC200V 2A</v>
          </cell>
          <cell r="B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3</v>
          </cell>
          <cell r="H647">
            <v>0</v>
          </cell>
          <cell r="I647">
            <v>-3</v>
          </cell>
          <cell r="J647">
            <v>0</v>
          </cell>
          <cell r="K647">
            <v>0</v>
          </cell>
        </row>
        <row r="648">
          <cell r="A648" t="str">
            <v>SC-1N, AC440V</v>
          </cell>
          <cell r="B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2</v>
          </cell>
          <cell r="H648">
            <v>32.22</v>
          </cell>
          <cell r="I648">
            <v>-2</v>
          </cell>
          <cell r="J648">
            <v>0</v>
          </cell>
          <cell r="K648">
            <v>0</v>
          </cell>
        </row>
        <row r="649">
          <cell r="A649" t="str">
            <v>SC-5-1, AC440V 2A</v>
          </cell>
          <cell r="B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10</v>
          </cell>
          <cell r="H649">
            <v>79.2</v>
          </cell>
          <cell r="I649">
            <v>-10</v>
          </cell>
          <cell r="J649">
            <v>0</v>
          </cell>
          <cell r="K649">
            <v>0</v>
          </cell>
        </row>
        <row r="650">
          <cell r="A650" t="str">
            <v>SC-N2, AC220V</v>
          </cell>
          <cell r="B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1</v>
          </cell>
          <cell r="H650">
            <v>16.47</v>
          </cell>
          <cell r="I650">
            <v>-1</v>
          </cell>
          <cell r="J650">
            <v>0</v>
          </cell>
          <cell r="K650">
            <v>0</v>
          </cell>
        </row>
        <row r="651">
          <cell r="A651" t="str">
            <v>TG21 ADAPTOR</v>
          </cell>
          <cell r="B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1</v>
          </cell>
          <cell r="H651">
            <v>70</v>
          </cell>
          <cell r="I651">
            <v>-1</v>
          </cell>
          <cell r="J651">
            <v>0</v>
          </cell>
          <cell r="K651">
            <v>0</v>
          </cell>
        </row>
        <row r="652">
          <cell r="A652" t="str">
            <v>TP-G1-SD</v>
          </cell>
          <cell r="B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1645</v>
          </cell>
          <cell r="H652">
            <v>60042.5</v>
          </cell>
          <cell r="I652">
            <v>-1645</v>
          </cell>
          <cell r="J652">
            <v>0</v>
          </cell>
          <cell r="K652">
            <v>0</v>
          </cell>
        </row>
        <row r="653">
          <cell r="A653" t="str">
            <v>BSM1000CN01</v>
          </cell>
          <cell r="B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1</v>
          </cell>
          <cell r="H653">
            <v>177.72319999999999</v>
          </cell>
          <cell r="I653">
            <v>-1</v>
          </cell>
          <cell r="J653">
            <v>0</v>
          </cell>
          <cell r="K653">
            <v>0</v>
          </cell>
        </row>
        <row r="654">
          <cell r="A654" t="str">
            <v>FMC-0, AC200V, 4A</v>
          </cell>
          <cell r="B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5</v>
          </cell>
          <cell r="H654">
            <v>17.350000000000001</v>
          </cell>
          <cell r="I654">
            <v>-5</v>
          </cell>
          <cell r="J654">
            <v>0</v>
          </cell>
          <cell r="K654">
            <v>0</v>
          </cell>
        </row>
        <row r="655">
          <cell r="A655" t="str">
            <v>FMC-3, AC220V, 1A1B</v>
          </cell>
          <cell r="B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2</v>
          </cell>
          <cell r="H655">
            <v>28.98</v>
          </cell>
          <cell r="I655">
            <v>-2</v>
          </cell>
          <cell r="J655">
            <v>0</v>
          </cell>
          <cell r="K655">
            <v>0</v>
          </cell>
        </row>
        <row r="656">
          <cell r="A656" t="str">
            <v>FMCA-1 AC200V</v>
          </cell>
          <cell r="B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1</v>
          </cell>
          <cell r="H656">
            <v>6.44</v>
          </cell>
          <cell r="I656">
            <v>-1</v>
          </cell>
          <cell r="J656">
            <v>0</v>
          </cell>
          <cell r="K656">
            <v>0</v>
          </cell>
        </row>
        <row r="657">
          <cell r="A657" t="str">
            <v>RCA3737-1C, 2A</v>
          </cell>
          <cell r="B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2</v>
          </cell>
          <cell r="H657">
            <v>8.2200000000000006</v>
          </cell>
          <cell r="I657">
            <v>-2</v>
          </cell>
          <cell r="J657">
            <v>0</v>
          </cell>
          <cell r="K657">
            <v>0</v>
          </cell>
        </row>
        <row r="658">
          <cell r="A658" t="str">
            <v>RCA3737-1C, 4A</v>
          </cell>
          <cell r="B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2</v>
          </cell>
          <cell r="H658">
            <v>0.02</v>
          </cell>
          <cell r="I658">
            <v>-2</v>
          </cell>
          <cell r="J658">
            <v>0</v>
          </cell>
          <cell r="K658">
            <v>0</v>
          </cell>
        </row>
        <row r="659">
          <cell r="A659" t="str">
            <v>RCA3737-1C, 8A</v>
          </cell>
          <cell r="B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4</v>
          </cell>
          <cell r="H659">
            <v>0.04</v>
          </cell>
          <cell r="I659">
            <v>-4</v>
          </cell>
          <cell r="J659">
            <v>0</v>
          </cell>
          <cell r="K659">
            <v>0</v>
          </cell>
        </row>
        <row r="660">
          <cell r="A660" t="str">
            <v>SC-05 AC240V 2B</v>
          </cell>
          <cell r="B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3</v>
          </cell>
          <cell r="H660">
            <v>18</v>
          </cell>
          <cell r="I660">
            <v>-3</v>
          </cell>
          <cell r="J660">
            <v>0</v>
          </cell>
          <cell r="K660">
            <v>0</v>
          </cell>
        </row>
        <row r="661">
          <cell r="A661" t="str">
            <v>SC-05 AC400V 1A1B</v>
          </cell>
          <cell r="B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2</v>
          </cell>
          <cell r="H661">
            <v>12</v>
          </cell>
          <cell r="I661">
            <v>-2</v>
          </cell>
          <cell r="J661">
            <v>0</v>
          </cell>
          <cell r="K661">
            <v>0</v>
          </cell>
        </row>
        <row r="662">
          <cell r="A662" t="str">
            <v>SC-05 AC440V,2A</v>
          </cell>
          <cell r="B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10</v>
          </cell>
          <cell r="H662">
            <v>0.1</v>
          </cell>
          <cell r="I662">
            <v>-10</v>
          </cell>
          <cell r="J662">
            <v>0</v>
          </cell>
          <cell r="K662">
            <v>0</v>
          </cell>
        </row>
        <row r="663">
          <cell r="A663" t="str">
            <v>SC-N4</v>
          </cell>
          <cell r="B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1</v>
          </cell>
          <cell r="H663">
            <v>34</v>
          </cell>
          <cell r="I663">
            <v>-1</v>
          </cell>
          <cell r="J663">
            <v>0</v>
          </cell>
          <cell r="K663">
            <v>0</v>
          </cell>
        </row>
        <row r="664">
          <cell r="A664" t="str">
            <v>SC-N7 AC100V</v>
          </cell>
          <cell r="B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1</v>
          </cell>
          <cell r="H664">
            <v>209.79</v>
          </cell>
          <cell r="I664">
            <v>-1</v>
          </cell>
          <cell r="J664">
            <v>0</v>
          </cell>
          <cell r="K664">
            <v>0</v>
          </cell>
        </row>
        <row r="665">
          <cell r="A665" t="str">
            <v>SH-4,AC110,4A4B</v>
          </cell>
          <cell r="B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4</v>
          </cell>
          <cell r="H665">
            <v>28.36</v>
          </cell>
          <cell r="I665">
            <v>-4</v>
          </cell>
          <cell r="J665">
            <v>0</v>
          </cell>
          <cell r="K665">
            <v>0</v>
          </cell>
        </row>
        <row r="666">
          <cell r="A666" t="str">
            <v>CNW811/64</v>
          </cell>
          <cell r="B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1</v>
          </cell>
          <cell r="H666">
            <v>56.92</v>
          </cell>
          <cell r="I666">
            <v>-1</v>
          </cell>
          <cell r="J666">
            <v>0</v>
          </cell>
          <cell r="K666">
            <v>0</v>
          </cell>
        </row>
        <row r="667">
          <cell r="A667" t="str">
            <v>FRN15G1S-4J</v>
          </cell>
          <cell r="B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1</v>
          </cell>
          <cell r="H667">
            <v>298.435</v>
          </cell>
          <cell r="I667">
            <v>-1</v>
          </cell>
          <cell r="J667">
            <v>0</v>
          </cell>
          <cell r="K667">
            <v>0</v>
          </cell>
        </row>
        <row r="668">
          <cell r="A668" t="str">
            <v>FRN3.7G1E-4E</v>
          </cell>
          <cell r="B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98</v>
          </cell>
          <cell r="H668">
            <v>22908.48</v>
          </cell>
          <cell r="I668">
            <v>-98</v>
          </cell>
          <cell r="J668">
            <v>0</v>
          </cell>
          <cell r="K668">
            <v>0</v>
          </cell>
        </row>
        <row r="669">
          <cell r="A669" t="str">
            <v>FRN90G1E-4J</v>
          </cell>
          <cell r="B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10-21931-1024</v>
          </cell>
          <cell r="B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2</v>
          </cell>
          <cell r="H670">
            <v>330.62</v>
          </cell>
          <cell r="I670">
            <v>-2</v>
          </cell>
          <cell r="J670">
            <v>0</v>
          </cell>
          <cell r="K670">
            <v>0</v>
          </cell>
        </row>
        <row r="671">
          <cell r="A671" t="str">
            <v>1DI30MA-050</v>
          </cell>
          <cell r="B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1</v>
          </cell>
          <cell r="H671">
            <v>12.15</v>
          </cell>
          <cell r="I671">
            <v>-1</v>
          </cell>
          <cell r="J671">
            <v>0</v>
          </cell>
          <cell r="K671">
            <v>0</v>
          </cell>
        </row>
        <row r="672">
          <cell r="A672" t="str">
            <v>1DI50MA-050</v>
          </cell>
          <cell r="B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2</v>
          </cell>
          <cell r="H672">
            <v>30.76</v>
          </cell>
          <cell r="I672">
            <v>-2</v>
          </cell>
          <cell r="J672">
            <v>0</v>
          </cell>
          <cell r="K672">
            <v>0</v>
          </cell>
        </row>
        <row r="673">
          <cell r="A673" t="str">
            <v>2750M</v>
          </cell>
          <cell r="B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2</v>
          </cell>
          <cell r="H673">
            <v>95.18</v>
          </cell>
          <cell r="I673">
            <v>-2</v>
          </cell>
          <cell r="J673">
            <v>0</v>
          </cell>
          <cell r="K673">
            <v>0</v>
          </cell>
        </row>
        <row r="674">
          <cell r="A674" t="str">
            <v>2DI150MA-050</v>
          </cell>
          <cell r="B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12</v>
          </cell>
          <cell r="H674">
            <v>491.76</v>
          </cell>
          <cell r="I674">
            <v>-12</v>
          </cell>
          <cell r="J674">
            <v>0</v>
          </cell>
          <cell r="K674">
            <v>0</v>
          </cell>
        </row>
        <row r="675">
          <cell r="A675" t="str">
            <v>2DI200MC-050</v>
          </cell>
          <cell r="B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6</v>
          </cell>
          <cell r="H675">
            <v>466.38</v>
          </cell>
          <cell r="I675">
            <v>-6</v>
          </cell>
          <cell r="J675">
            <v>0</v>
          </cell>
          <cell r="K675">
            <v>0</v>
          </cell>
        </row>
        <row r="676">
          <cell r="A676" t="str">
            <v>2MBI150PC-140-02</v>
          </cell>
          <cell r="B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15</v>
          </cell>
          <cell r="H676">
            <v>1781.7465</v>
          </cell>
          <cell r="I676">
            <v>-15</v>
          </cell>
          <cell r="J676">
            <v>0</v>
          </cell>
          <cell r="K676">
            <v>0</v>
          </cell>
        </row>
        <row r="677">
          <cell r="A677" t="str">
            <v>30W  20OHM</v>
          </cell>
          <cell r="B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16</v>
          </cell>
          <cell r="H677">
            <v>52.116799999999998</v>
          </cell>
          <cell r="I677">
            <v>-16</v>
          </cell>
          <cell r="J677">
            <v>0</v>
          </cell>
          <cell r="K677">
            <v>0</v>
          </cell>
        </row>
        <row r="678">
          <cell r="A678" t="str">
            <v>30W  20OHMJ</v>
          </cell>
          <cell r="B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1</v>
          </cell>
          <cell r="H678">
            <v>0</v>
          </cell>
          <cell r="I678">
            <v>-1</v>
          </cell>
          <cell r="J678">
            <v>0</v>
          </cell>
          <cell r="K678">
            <v>0</v>
          </cell>
        </row>
        <row r="679">
          <cell r="A679" t="str">
            <v>30W 6.6J</v>
          </cell>
          <cell r="B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3</v>
          </cell>
          <cell r="H679">
            <v>11.4084</v>
          </cell>
          <cell r="I679">
            <v>-3</v>
          </cell>
          <cell r="J679">
            <v>0</v>
          </cell>
          <cell r="K679">
            <v>0</v>
          </cell>
        </row>
        <row r="680">
          <cell r="A680" t="str">
            <v>3R8</v>
          </cell>
          <cell r="B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7</v>
          </cell>
          <cell r="H680">
            <v>860.37</v>
          </cell>
          <cell r="I680">
            <v>-7</v>
          </cell>
          <cell r="J680">
            <v>0</v>
          </cell>
          <cell r="K680">
            <v>0</v>
          </cell>
        </row>
        <row r="681">
          <cell r="A681" t="str">
            <v>4715KL-05W-B39-P00</v>
          </cell>
          <cell r="B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12</v>
          </cell>
          <cell r="H681">
            <v>155.88720000000001</v>
          </cell>
          <cell r="I681">
            <v>-12</v>
          </cell>
          <cell r="J681">
            <v>0</v>
          </cell>
          <cell r="K681">
            <v>0</v>
          </cell>
        </row>
        <row r="682">
          <cell r="A682" t="str">
            <v>4715MS-22T-B50</v>
          </cell>
          <cell r="B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1</v>
          </cell>
          <cell r="H682">
            <v>3.14</v>
          </cell>
          <cell r="I682">
            <v>-1</v>
          </cell>
          <cell r="J682">
            <v>0</v>
          </cell>
          <cell r="K682">
            <v>0</v>
          </cell>
        </row>
        <row r="683">
          <cell r="A683" t="str">
            <v>4724-37-2</v>
          </cell>
          <cell r="B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2</v>
          </cell>
          <cell r="H683">
            <v>0</v>
          </cell>
          <cell r="I683">
            <v>-2</v>
          </cell>
          <cell r="J683">
            <v>0</v>
          </cell>
          <cell r="K683">
            <v>0</v>
          </cell>
        </row>
        <row r="684">
          <cell r="A684" t="str">
            <v>4734-15-7</v>
          </cell>
          <cell r="B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1</v>
          </cell>
          <cell r="H684">
            <v>0</v>
          </cell>
          <cell r="I684">
            <v>-1</v>
          </cell>
          <cell r="J684">
            <v>0</v>
          </cell>
          <cell r="K684">
            <v>0</v>
          </cell>
        </row>
        <row r="685">
          <cell r="A685" t="str">
            <v>4744-22-7</v>
          </cell>
          <cell r="B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3</v>
          </cell>
          <cell r="H685">
            <v>0</v>
          </cell>
          <cell r="I685">
            <v>-3</v>
          </cell>
          <cell r="J685">
            <v>0</v>
          </cell>
          <cell r="K685">
            <v>0</v>
          </cell>
        </row>
        <row r="686">
          <cell r="A686" t="str">
            <v>1DI100MA-050</v>
          </cell>
          <cell r="B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1</v>
          </cell>
          <cell r="H686">
            <v>30.77</v>
          </cell>
          <cell r="I686">
            <v>-1</v>
          </cell>
          <cell r="J686">
            <v>0</v>
          </cell>
          <cell r="K686">
            <v>0</v>
          </cell>
        </row>
        <row r="687">
          <cell r="A687" t="str">
            <v>1DI200A-120</v>
          </cell>
          <cell r="B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1</v>
          </cell>
          <cell r="H687">
            <v>65.59</v>
          </cell>
          <cell r="I687">
            <v>-1</v>
          </cell>
          <cell r="J687">
            <v>0</v>
          </cell>
          <cell r="K687">
            <v>0</v>
          </cell>
        </row>
        <row r="688">
          <cell r="A688" t="str">
            <v>1DI200MA-050</v>
          </cell>
          <cell r="B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1</v>
          </cell>
          <cell r="H688">
            <v>48.58</v>
          </cell>
          <cell r="I688">
            <v>-1</v>
          </cell>
          <cell r="J688">
            <v>0</v>
          </cell>
          <cell r="K688">
            <v>0</v>
          </cell>
        </row>
        <row r="689">
          <cell r="A689" t="str">
            <v>2750MTP-15</v>
          </cell>
          <cell r="B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4</v>
          </cell>
          <cell r="H689">
            <v>180.17320000000001</v>
          </cell>
          <cell r="I689">
            <v>-4</v>
          </cell>
          <cell r="J689">
            <v>0</v>
          </cell>
          <cell r="K689">
            <v>0</v>
          </cell>
        </row>
        <row r="690">
          <cell r="A690" t="str">
            <v>291697-26</v>
          </cell>
          <cell r="B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1</v>
          </cell>
          <cell r="H690">
            <v>0</v>
          </cell>
          <cell r="I690">
            <v>-1</v>
          </cell>
          <cell r="J690">
            <v>0</v>
          </cell>
          <cell r="K690">
            <v>0</v>
          </cell>
        </row>
        <row r="691">
          <cell r="A691" t="str">
            <v>2DI100MA-050</v>
          </cell>
          <cell r="B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3</v>
          </cell>
          <cell r="H691">
            <v>166.2</v>
          </cell>
          <cell r="I691">
            <v>-3</v>
          </cell>
          <cell r="J691">
            <v>0</v>
          </cell>
          <cell r="K691">
            <v>0</v>
          </cell>
        </row>
        <row r="692">
          <cell r="A692" t="str">
            <v>2MBI300P-140-02</v>
          </cell>
          <cell r="B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1</v>
          </cell>
          <cell r="H692">
            <v>255.87289999999999</v>
          </cell>
          <cell r="I692">
            <v>-1</v>
          </cell>
          <cell r="J692">
            <v>0</v>
          </cell>
          <cell r="K692">
            <v>0</v>
          </cell>
        </row>
        <row r="693">
          <cell r="A693" t="str">
            <v>2MBI300P-140-03</v>
          </cell>
          <cell r="B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113</v>
          </cell>
          <cell r="H693">
            <v>12866.5303</v>
          </cell>
          <cell r="I693">
            <v>-113</v>
          </cell>
          <cell r="J693">
            <v>0</v>
          </cell>
          <cell r="K693">
            <v>0</v>
          </cell>
        </row>
        <row r="694">
          <cell r="A694" t="str">
            <v>30W  20J</v>
          </cell>
          <cell r="B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1</v>
          </cell>
          <cell r="H694">
            <v>4.0674000000000001</v>
          </cell>
          <cell r="I694">
            <v>-1</v>
          </cell>
          <cell r="J694">
            <v>0</v>
          </cell>
          <cell r="K694">
            <v>0</v>
          </cell>
        </row>
        <row r="695">
          <cell r="A695" t="str">
            <v>332199-01</v>
          </cell>
          <cell r="B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1</v>
          </cell>
          <cell r="H695">
            <v>52.76</v>
          </cell>
          <cell r="I695">
            <v>-1</v>
          </cell>
          <cell r="J695">
            <v>0</v>
          </cell>
          <cell r="K695">
            <v>0</v>
          </cell>
        </row>
        <row r="696">
          <cell r="A696" t="str">
            <v>332201-01</v>
          </cell>
          <cell r="B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4</v>
          </cell>
          <cell r="H696">
            <v>129.11439999999999</v>
          </cell>
          <cell r="I696">
            <v>-4</v>
          </cell>
          <cell r="J696">
            <v>0</v>
          </cell>
          <cell r="K696">
            <v>0</v>
          </cell>
        </row>
        <row r="697">
          <cell r="A697" t="str">
            <v>3450M</v>
          </cell>
          <cell r="B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2</v>
          </cell>
          <cell r="H697">
            <v>64.78</v>
          </cell>
          <cell r="I697">
            <v>-2</v>
          </cell>
          <cell r="J697">
            <v>0</v>
          </cell>
          <cell r="K697">
            <v>0</v>
          </cell>
        </row>
        <row r="698">
          <cell r="A698" t="str">
            <v>4715MS-22T-B50-B03</v>
          </cell>
          <cell r="B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9</v>
          </cell>
          <cell r="H698">
            <v>126.07380000000001</v>
          </cell>
          <cell r="I698">
            <v>-9</v>
          </cell>
          <cell r="J698">
            <v>0</v>
          </cell>
          <cell r="K698">
            <v>0</v>
          </cell>
        </row>
        <row r="699">
          <cell r="A699" t="str">
            <v>4715MS-22T-B50-BOO</v>
          </cell>
          <cell r="B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7</v>
          </cell>
          <cell r="H699">
            <v>124.59439999999999</v>
          </cell>
          <cell r="I699">
            <v>-7</v>
          </cell>
          <cell r="J699">
            <v>0</v>
          </cell>
          <cell r="K699">
            <v>0</v>
          </cell>
        </row>
        <row r="700">
          <cell r="A700" t="str">
            <v>4715PS-22T-B30</v>
          </cell>
          <cell r="B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2</v>
          </cell>
          <cell r="H700">
            <v>38.533799999999999</v>
          </cell>
          <cell r="I700">
            <v>-2</v>
          </cell>
          <cell r="J700">
            <v>0</v>
          </cell>
          <cell r="K700">
            <v>0</v>
          </cell>
        </row>
        <row r="701">
          <cell r="A701" t="str">
            <v>58-11121-1024</v>
          </cell>
          <cell r="B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2</v>
          </cell>
          <cell r="H701">
            <v>350.38</v>
          </cell>
          <cell r="I701">
            <v>-2</v>
          </cell>
          <cell r="J701">
            <v>0</v>
          </cell>
          <cell r="K701">
            <v>0</v>
          </cell>
        </row>
        <row r="702">
          <cell r="A702" t="str">
            <v>6250MG1</v>
          </cell>
          <cell r="B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3</v>
          </cell>
          <cell r="H702">
            <v>205.27710000000002</v>
          </cell>
          <cell r="I702">
            <v>-3</v>
          </cell>
          <cell r="J702">
            <v>0</v>
          </cell>
          <cell r="K702">
            <v>0</v>
          </cell>
        </row>
        <row r="703">
          <cell r="A703" t="str">
            <v>6250MG1 WITH (SH-MF,U-CON)C</v>
          </cell>
          <cell r="B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1</v>
          </cell>
          <cell r="H703">
            <v>67.61</v>
          </cell>
          <cell r="I703">
            <v>-1</v>
          </cell>
          <cell r="J703">
            <v>0</v>
          </cell>
          <cell r="K703">
            <v>0</v>
          </cell>
        </row>
        <row r="704">
          <cell r="A704" t="str">
            <v>6DI30B-050</v>
          </cell>
          <cell r="B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2</v>
          </cell>
          <cell r="H704">
            <v>42.35</v>
          </cell>
          <cell r="I704">
            <v>-2</v>
          </cell>
          <cell r="J704">
            <v>0</v>
          </cell>
          <cell r="K704">
            <v>0</v>
          </cell>
        </row>
        <row r="705">
          <cell r="A705" t="str">
            <v>6DI50MB-050</v>
          </cell>
          <cell r="B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1</v>
          </cell>
          <cell r="H705">
            <v>69</v>
          </cell>
          <cell r="I705">
            <v>-1</v>
          </cell>
          <cell r="J705">
            <v>0</v>
          </cell>
          <cell r="K705">
            <v>0</v>
          </cell>
        </row>
        <row r="706">
          <cell r="A706" t="str">
            <v>6DI75MB-050</v>
          </cell>
          <cell r="B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1</v>
          </cell>
          <cell r="H706">
            <v>77.73</v>
          </cell>
          <cell r="I706">
            <v>-1</v>
          </cell>
          <cell r="J706">
            <v>0</v>
          </cell>
          <cell r="K706">
            <v>0</v>
          </cell>
        </row>
        <row r="707">
          <cell r="A707" t="str">
            <v>6MBP100RS060</v>
          </cell>
          <cell r="B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1</v>
          </cell>
          <cell r="H707">
            <v>88.82</v>
          </cell>
          <cell r="I707">
            <v>-1</v>
          </cell>
          <cell r="J707">
            <v>0</v>
          </cell>
          <cell r="K707">
            <v>0</v>
          </cell>
        </row>
        <row r="708">
          <cell r="A708" t="str">
            <v>6MBP100RS120</v>
          </cell>
          <cell r="B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7</v>
          </cell>
          <cell r="H708">
            <v>1326.0639000000001</v>
          </cell>
          <cell r="I708">
            <v>-7</v>
          </cell>
          <cell r="J708">
            <v>0</v>
          </cell>
          <cell r="K708">
            <v>0</v>
          </cell>
        </row>
        <row r="709">
          <cell r="A709" t="str">
            <v>6MBP150RS060</v>
          </cell>
          <cell r="B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2</v>
          </cell>
          <cell r="H709">
            <v>203.655</v>
          </cell>
          <cell r="I709">
            <v>-2</v>
          </cell>
          <cell r="J709">
            <v>0</v>
          </cell>
          <cell r="K709">
            <v>0</v>
          </cell>
        </row>
        <row r="710">
          <cell r="A710" t="str">
            <v>7R12.5</v>
          </cell>
          <cell r="B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11</v>
          </cell>
          <cell r="H710">
            <v>1033.23</v>
          </cell>
          <cell r="I710">
            <v>-11</v>
          </cell>
          <cell r="J710">
            <v>0</v>
          </cell>
          <cell r="K710">
            <v>0</v>
          </cell>
        </row>
        <row r="711">
          <cell r="A711" t="str">
            <v>7R312.5</v>
          </cell>
          <cell r="B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9</v>
          </cell>
          <cell r="H711">
            <v>1186.3800000000001</v>
          </cell>
          <cell r="I711">
            <v>-9</v>
          </cell>
          <cell r="J711">
            <v>0</v>
          </cell>
          <cell r="K711">
            <v>0</v>
          </cell>
        </row>
        <row r="712">
          <cell r="A712" t="str">
            <v>7T16</v>
          </cell>
          <cell r="B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8</v>
          </cell>
          <cell r="H712">
            <v>696.32</v>
          </cell>
          <cell r="I712">
            <v>-8</v>
          </cell>
          <cell r="J712">
            <v>0</v>
          </cell>
          <cell r="K712">
            <v>0</v>
          </cell>
        </row>
        <row r="713">
          <cell r="A713" t="str">
            <v>80W  2.5J</v>
          </cell>
          <cell r="B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6</v>
          </cell>
          <cell r="H713">
            <v>25.968000000000004</v>
          </cell>
          <cell r="I713">
            <v>-6</v>
          </cell>
          <cell r="J713">
            <v>0</v>
          </cell>
          <cell r="K713">
            <v>0</v>
          </cell>
        </row>
        <row r="714">
          <cell r="A714" t="str">
            <v>8436-22-4</v>
          </cell>
          <cell r="B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1</v>
          </cell>
          <cell r="H714">
            <v>0</v>
          </cell>
          <cell r="I714">
            <v>-1</v>
          </cell>
          <cell r="J714">
            <v>0</v>
          </cell>
          <cell r="K714">
            <v>0</v>
          </cell>
        </row>
        <row r="715">
          <cell r="A715" t="str">
            <v>8446-37-4</v>
          </cell>
          <cell r="B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3</v>
          </cell>
          <cell r="H715">
            <v>0</v>
          </cell>
          <cell r="I715">
            <v>-3</v>
          </cell>
          <cell r="J715">
            <v>0</v>
          </cell>
          <cell r="K715">
            <v>0</v>
          </cell>
        </row>
        <row r="716">
          <cell r="A716" t="str">
            <v>A70P2000-4</v>
          </cell>
          <cell r="B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5</v>
          </cell>
          <cell r="H716">
            <v>1621.3964999999998</v>
          </cell>
          <cell r="I716">
            <v>-5</v>
          </cell>
          <cell r="J716">
            <v>0</v>
          </cell>
          <cell r="K716">
            <v>0</v>
          </cell>
        </row>
        <row r="717">
          <cell r="A717" t="str">
            <v>A70Q-500-4</v>
          </cell>
          <cell r="B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2</v>
          </cell>
          <cell r="H717">
            <v>141.13999999999999</v>
          </cell>
          <cell r="I717">
            <v>-2</v>
          </cell>
          <cell r="J717">
            <v>0</v>
          </cell>
          <cell r="K717">
            <v>0</v>
          </cell>
        </row>
        <row r="718">
          <cell r="A718" t="str">
            <v>A70Q-600-4</v>
          </cell>
          <cell r="B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2</v>
          </cell>
          <cell r="H718">
            <v>141.13999999999999</v>
          </cell>
          <cell r="I718">
            <v>-2</v>
          </cell>
          <cell r="J718">
            <v>0</v>
          </cell>
          <cell r="K718">
            <v>0</v>
          </cell>
        </row>
        <row r="719">
          <cell r="A719" t="str">
            <v>A70QS400-4</v>
          </cell>
          <cell r="B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6</v>
          </cell>
          <cell r="H719">
            <v>436.60199999999998</v>
          </cell>
          <cell r="I719">
            <v>-6</v>
          </cell>
          <cell r="J719">
            <v>0</v>
          </cell>
          <cell r="K719">
            <v>0</v>
          </cell>
        </row>
        <row r="720">
          <cell r="A720" t="str">
            <v>A70QS500-4K</v>
          </cell>
          <cell r="B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14</v>
          </cell>
          <cell r="H720">
            <v>2180.8793999999998</v>
          </cell>
          <cell r="I720">
            <v>-14</v>
          </cell>
          <cell r="J720">
            <v>0</v>
          </cell>
          <cell r="K720">
            <v>0</v>
          </cell>
        </row>
        <row r="721">
          <cell r="A721" t="str">
            <v>A70QS600-4K</v>
          </cell>
          <cell r="B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4</v>
          </cell>
          <cell r="H721">
            <v>619.12</v>
          </cell>
          <cell r="I721">
            <v>-4</v>
          </cell>
          <cell r="J721">
            <v>0</v>
          </cell>
          <cell r="K721">
            <v>0</v>
          </cell>
        </row>
        <row r="722">
          <cell r="A722" t="str">
            <v>BRUSH LOCKER FOR TG-21</v>
          </cell>
          <cell r="B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1</v>
          </cell>
          <cell r="H722">
            <v>98.79</v>
          </cell>
          <cell r="I722">
            <v>-1</v>
          </cell>
          <cell r="J722">
            <v>0</v>
          </cell>
          <cell r="K722">
            <v>0</v>
          </cell>
        </row>
        <row r="723">
          <cell r="A723" t="str">
            <v>BU-F</v>
          </cell>
          <cell r="B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1</v>
          </cell>
          <cell r="H723">
            <v>106.61</v>
          </cell>
          <cell r="I723">
            <v>-1</v>
          </cell>
          <cell r="J723">
            <v>0</v>
          </cell>
          <cell r="K723">
            <v>0</v>
          </cell>
        </row>
        <row r="724">
          <cell r="A724" t="str">
            <v>BU132-4C</v>
          </cell>
          <cell r="B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8</v>
          </cell>
          <cell r="H724">
            <v>6398.16</v>
          </cell>
          <cell r="I724">
            <v>-8</v>
          </cell>
          <cell r="J724">
            <v>0</v>
          </cell>
          <cell r="K724">
            <v>0</v>
          </cell>
        </row>
        <row r="725">
          <cell r="A725" t="str">
            <v>BU220-4C</v>
          </cell>
          <cell r="B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9</v>
          </cell>
          <cell r="H725">
            <v>10507.926599999999</v>
          </cell>
          <cell r="I725">
            <v>-9</v>
          </cell>
          <cell r="J725">
            <v>0</v>
          </cell>
          <cell r="K725">
            <v>0</v>
          </cell>
        </row>
        <row r="726">
          <cell r="A726" t="str">
            <v>BU3-220-2</v>
          </cell>
          <cell r="B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26</v>
          </cell>
          <cell r="H726">
            <v>3556.2253999999998</v>
          </cell>
          <cell r="I726">
            <v>-26</v>
          </cell>
          <cell r="J726">
            <v>0</v>
          </cell>
          <cell r="K726">
            <v>0</v>
          </cell>
        </row>
        <row r="727">
          <cell r="A727" t="str">
            <v>BU3-220-4</v>
          </cell>
          <cell r="B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1</v>
          </cell>
          <cell r="H727">
            <v>0</v>
          </cell>
          <cell r="I727">
            <v>-1</v>
          </cell>
          <cell r="J727">
            <v>0</v>
          </cell>
          <cell r="K727">
            <v>0</v>
          </cell>
        </row>
        <row r="728">
          <cell r="A728" t="str">
            <v>6DI75MB-050.</v>
          </cell>
          <cell r="B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1</v>
          </cell>
          <cell r="H728">
            <v>81.941800000000001</v>
          </cell>
          <cell r="I728">
            <v>-1</v>
          </cell>
          <cell r="J728">
            <v>0</v>
          </cell>
          <cell r="K728">
            <v>0</v>
          </cell>
        </row>
        <row r="729">
          <cell r="A729" t="str">
            <v>6MB150J-120A</v>
          </cell>
          <cell r="B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11</v>
          </cell>
          <cell r="H729">
            <v>1227.2006999999999</v>
          </cell>
          <cell r="I729">
            <v>-11</v>
          </cell>
          <cell r="J729">
            <v>0</v>
          </cell>
          <cell r="K729">
            <v>0</v>
          </cell>
        </row>
        <row r="730">
          <cell r="A730" t="str">
            <v>6MBI100NA-060</v>
          </cell>
          <cell r="B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1</v>
          </cell>
          <cell r="H730">
            <v>61.54</v>
          </cell>
          <cell r="I730">
            <v>-1</v>
          </cell>
          <cell r="J730">
            <v>0</v>
          </cell>
          <cell r="K730">
            <v>0</v>
          </cell>
        </row>
        <row r="731">
          <cell r="A731" t="str">
            <v>6MBP50RS120</v>
          </cell>
          <cell r="B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8</v>
          </cell>
          <cell r="H731">
            <v>700.53520000000003</v>
          </cell>
          <cell r="I731">
            <v>-8</v>
          </cell>
          <cell r="J731">
            <v>0</v>
          </cell>
          <cell r="K731">
            <v>0</v>
          </cell>
        </row>
        <row r="732">
          <cell r="A732" t="str">
            <v>6MBP75RS060</v>
          </cell>
          <cell r="B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8</v>
          </cell>
          <cell r="H732">
            <v>491.95359999999999</v>
          </cell>
          <cell r="I732">
            <v>-8</v>
          </cell>
          <cell r="J732">
            <v>0</v>
          </cell>
          <cell r="K732">
            <v>0</v>
          </cell>
        </row>
        <row r="733">
          <cell r="A733" t="str">
            <v>6MBP75RS120</v>
          </cell>
          <cell r="B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7</v>
          </cell>
          <cell r="H733">
            <v>1120.7286999999999</v>
          </cell>
          <cell r="I733">
            <v>-7</v>
          </cell>
          <cell r="J733">
            <v>0</v>
          </cell>
          <cell r="K733">
            <v>0</v>
          </cell>
        </row>
        <row r="734">
          <cell r="A734" t="str">
            <v>80-30X22-4096-16X.MN04</v>
          </cell>
          <cell r="B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15</v>
          </cell>
          <cell r="H734">
            <v>2175</v>
          </cell>
          <cell r="I734">
            <v>-15</v>
          </cell>
          <cell r="J734">
            <v>0</v>
          </cell>
          <cell r="K734">
            <v>0</v>
          </cell>
        </row>
        <row r="735">
          <cell r="A735" t="str">
            <v>80W  10J</v>
          </cell>
          <cell r="B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6</v>
          </cell>
          <cell r="H735">
            <v>23.526</v>
          </cell>
          <cell r="I735">
            <v>-6</v>
          </cell>
          <cell r="J735">
            <v>0</v>
          </cell>
          <cell r="K735">
            <v>0</v>
          </cell>
        </row>
        <row r="736">
          <cell r="A736" t="str">
            <v>80W  10OHM</v>
          </cell>
          <cell r="B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21</v>
          </cell>
          <cell r="H736">
            <v>82.506900000000002</v>
          </cell>
          <cell r="I736">
            <v>-21</v>
          </cell>
          <cell r="J736">
            <v>0</v>
          </cell>
          <cell r="K736">
            <v>0</v>
          </cell>
        </row>
        <row r="737">
          <cell r="A737" t="str">
            <v>88RS160</v>
          </cell>
          <cell r="B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2</v>
          </cell>
          <cell r="H737">
            <v>119.84</v>
          </cell>
          <cell r="I737">
            <v>-2</v>
          </cell>
          <cell r="J737">
            <v>0</v>
          </cell>
          <cell r="K737">
            <v>0</v>
          </cell>
        </row>
        <row r="738">
          <cell r="A738" t="str">
            <v>A50P600-4</v>
          </cell>
          <cell r="B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1</v>
          </cell>
          <cell r="H738">
            <v>32</v>
          </cell>
          <cell r="I738">
            <v>-1</v>
          </cell>
          <cell r="J738">
            <v>0</v>
          </cell>
          <cell r="K738">
            <v>0</v>
          </cell>
        </row>
        <row r="739">
          <cell r="A739" t="str">
            <v>A70P1600-4TA</v>
          </cell>
          <cell r="B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5</v>
          </cell>
          <cell r="H739">
            <v>1740.03</v>
          </cell>
          <cell r="I739">
            <v>-5</v>
          </cell>
          <cell r="J739">
            <v>0</v>
          </cell>
          <cell r="K739">
            <v>0</v>
          </cell>
        </row>
        <row r="740">
          <cell r="A740" t="str">
            <v>A70Q400-4</v>
          </cell>
          <cell r="B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7</v>
          </cell>
          <cell r="H740">
            <v>253.19280000000001</v>
          </cell>
          <cell r="I740">
            <v>-7</v>
          </cell>
          <cell r="J740">
            <v>0</v>
          </cell>
          <cell r="K740">
            <v>0</v>
          </cell>
        </row>
        <row r="741">
          <cell r="A741" t="str">
            <v>A70Q500-4</v>
          </cell>
          <cell r="B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3</v>
          </cell>
          <cell r="H741">
            <v>203.13749999999999</v>
          </cell>
          <cell r="I741">
            <v>-3</v>
          </cell>
          <cell r="J741">
            <v>0</v>
          </cell>
          <cell r="K741">
            <v>0</v>
          </cell>
        </row>
        <row r="742">
          <cell r="A742" t="str">
            <v>A70Q600-4</v>
          </cell>
          <cell r="B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4</v>
          </cell>
          <cell r="H742">
            <v>282.27999999999997</v>
          </cell>
          <cell r="I742">
            <v>-4</v>
          </cell>
          <cell r="J742">
            <v>0</v>
          </cell>
          <cell r="K742">
            <v>0</v>
          </cell>
        </row>
        <row r="743">
          <cell r="A743" t="str">
            <v>A70QS800-4</v>
          </cell>
          <cell r="B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5</v>
          </cell>
          <cell r="H743">
            <v>320.84850000000006</v>
          </cell>
          <cell r="I743">
            <v>-5</v>
          </cell>
          <cell r="J743">
            <v>0</v>
          </cell>
          <cell r="K743">
            <v>0</v>
          </cell>
        </row>
        <row r="744">
          <cell r="A744" t="str">
            <v>ACL-40B</v>
          </cell>
          <cell r="B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58</v>
          </cell>
          <cell r="H744">
            <v>1607.76</v>
          </cell>
          <cell r="I744">
            <v>-58</v>
          </cell>
          <cell r="J744">
            <v>0</v>
          </cell>
          <cell r="K744">
            <v>0</v>
          </cell>
        </row>
        <row r="745">
          <cell r="A745" t="str">
            <v>BLA005</v>
          </cell>
          <cell r="B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3</v>
          </cell>
          <cell r="H745">
            <v>1.2</v>
          </cell>
          <cell r="I745">
            <v>-3</v>
          </cell>
          <cell r="J745">
            <v>0</v>
          </cell>
          <cell r="K745">
            <v>0</v>
          </cell>
        </row>
        <row r="746">
          <cell r="A746" t="str">
            <v>BU22-2C</v>
          </cell>
          <cell r="B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125</v>
          </cell>
          <cell r="H746">
            <v>15203</v>
          </cell>
          <cell r="I746">
            <v>-125</v>
          </cell>
          <cell r="J746">
            <v>0</v>
          </cell>
          <cell r="K746">
            <v>0</v>
          </cell>
        </row>
        <row r="747">
          <cell r="A747" t="str">
            <v>BU22-4C</v>
          </cell>
          <cell r="B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2</v>
          </cell>
          <cell r="H747">
            <v>275.65519999999998</v>
          </cell>
          <cell r="I747">
            <v>-2</v>
          </cell>
          <cell r="J747">
            <v>0</v>
          </cell>
          <cell r="K747">
            <v>0</v>
          </cell>
        </row>
        <row r="748">
          <cell r="A748" t="str">
            <v>BU22-4D</v>
          </cell>
          <cell r="B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281</v>
          </cell>
          <cell r="H748">
            <v>38730.230000000003</v>
          </cell>
          <cell r="I748">
            <v>-281</v>
          </cell>
          <cell r="J748">
            <v>0</v>
          </cell>
          <cell r="K748">
            <v>0</v>
          </cell>
        </row>
        <row r="749">
          <cell r="A749" t="str">
            <v>BU3-220-4EN</v>
          </cell>
          <cell r="B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67</v>
          </cell>
          <cell r="H749">
            <v>9474.9457000000002</v>
          </cell>
          <cell r="I749">
            <v>-67</v>
          </cell>
          <cell r="J749">
            <v>0</v>
          </cell>
          <cell r="K749">
            <v>0</v>
          </cell>
        </row>
        <row r="750">
          <cell r="A750" t="str">
            <v>BU37-4C</v>
          </cell>
          <cell r="B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41</v>
          </cell>
          <cell r="H750">
            <v>13555.42</v>
          </cell>
          <cell r="I750">
            <v>-41</v>
          </cell>
          <cell r="J750">
            <v>0</v>
          </cell>
          <cell r="K750">
            <v>0</v>
          </cell>
        </row>
        <row r="751">
          <cell r="A751" t="str">
            <v>BU55-2C</v>
          </cell>
          <cell r="B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8</v>
          </cell>
          <cell r="H751">
            <v>3586.8159999999998</v>
          </cell>
          <cell r="I751">
            <v>-8</v>
          </cell>
          <cell r="J751">
            <v>0</v>
          </cell>
          <cell r="K751">
            <v>0</v>
          </cell>
        </row>
        <row r="752">
          <cell r="A752" t="str">
            <v>BU55-4C</v>
          </cell>
          <cell r="B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18</v>
          </cell>
          <cell r="H752">
            <v>7960.0140000000001</v>
          </cell>
          <cell r="I752">
            <v>-18</v>
          </cell>
          <cell r="J752">
            <v>0</v>
          </cell>
          <cell r="K752">
            <v>0</v>
          </cell>
        </row>
        <row r="753">
          <cell r="A753" t="str">
            <v>BU90-2C</v>
          </cell>
          <cell r="B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7</v>
          </cell>
          <cell r="H753">
            <v>4315.6112999999996</v>
          </cell>
          <cell r="I753">
            <v>-7</v>
          </cell>
          <cell r="J753">
            <v>0</v>
          </cell>
          <cell r="K753">
            <v>0</v>
          </cell>
        </row>
        <row r="754">
          <cell r="A754" t="str">
            <v>BU90-4C</v>
          </cell>
          <cell r="B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21</v>
          </cell>
          <cell r="H754">
            <v>12285.7245</v>
          </cell>
          <cell r="I754">
            <v>-21</v>
          </cell>
          <cell r="J754">
            <v>0</v>
          </cell>
          <cell r="K754">
            <v>0</v>
          </cell>
        </row>
        <row r="755">
          <cell r="A755" t="str">
            <v>CAB WSC-M06P05-B</v>
          </cell>
          <cell r="B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67</v>
          </cell>
          <cell r="H755">
            <v>907.85</v>
          </cell>
          <cell r="I755">
            <v>-67</v>
          </cell>
          <cell r="J755">
            <v>0</v>
          </cell>
          <cell r="K755">
            <v>0</v>
          </cell>
        </row>
        <row r="756">
          <cell r="A756" t="str">
            <v>CAB WSC-M06P10-B</v>
          </cell>
          <cell r="B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30</v>
          </cell>
          <cell r="H756">
            <v>717.6</v>
          </cell>
          <cell r="I756">
            <v>-30</v>
          </cell>
          <cell r="J756">
            <v>0</v>
          </cell>
          <cell r="K756">
            <v>0</v>
          </cell>
        </row>
        <row r="757">
          <cell r="A757" t="str">
            <v>CAB WSC-P06P05-D</v>
          </cell>
          <cell r="B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23</v>
          </cell>
          <cell r="H757">
            <v>521.64</v>
          </cell>
          <cell r="I757">
            <v>-23</v>
          </cell>
          <cell r="J757">
            <v>0</v>
          </cell>
          <cell r="K757">
            <v>0</v>
          </cell>
        </row>
        <row r="758">
          <cell r="A758" t="str">
            <v>CABG5SPG</v>
          </cell>
          <cell r="B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2</v>
          </cell>
          <cell r="H758">
            <v>125.42</v>
          </cell>
          <cell r="I758">
            <v>-2</v>
          </cell>
          <cell r="J758">
            <v>0</v>
          </cell>
          <cell r="K758">
            <v>0</v>
          </cell>
        </row>
        <row r="759">
          <cell r="A759" t="str">
            <v>CB-1S</v>
          </cell>
          <cell r="B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57</v>
          </cell>
          <cell r="H759">
            <v>338.01</v>
          </cell>
          <cell r="I759">
            <v>-57</v>
          </cell>
          <cell r="J759">
            <v>0</v>
          </cell>
          <cell r="K759">
            <v>0</v>
          </cell>
        </row>
        <row r="760">
          <cell r="A760" t="str">
            <v>CB-3S</v>
          </cell>
          <cell r="B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62</v>
          </cell>
          <cell r="H760">
            <v>417.79320000000001</v>
          </cell>
          <cell r="I760">
            <v>-62</v>
          </cell>
          <cell r="J760">
            <v>0</v>
          </cell>
          <cell r="K760">
            <v>0</v>
          </cell>
        </row>
        <row r="761">
          <cell r="A761" t="str">
            <v>CB3-10R-2C</v>
          </cell>
          <cell r="B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52</v>
          </cell>
          <cell r="H761">
            <v>2037.3652000000002</v>
          </cell>
          <cell r="I761">
            <v>-52</v>
          </cell>
          <cell r="J761">
            <v>0</v>
          </cell>
          <cell r="K761">
            <v>0</v>
          </cell>
        </row>
        <row r="762">
          <cell r="A762" t="str">
            <v>CB3-10R-2S</v>
          </cell>
          <cell r="B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111</v>
          </cell>
          <cell r="H762">
            <v>1968.03</v>
          </cell>
          <cell r="I762">
            <v>-111</v>
          </cell>
          <cell r="J762">
            <v>0</v>
          </cell>
          <cell r="K762">
            <v>0</v>
          </cell>
        </row>
        <row r="763">
          <cell r="A763" t="str">
            <v>CB3-10R-5S</v>
          </cell>
          <cell r="B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57</v>
          </cell>
          <cell r="H763">
            <v>1802.34</v>
          </cell>
          <cell r="I763">
            <v>-57</v>
          </cell>
          <cell r="J763">
            <v>0</v>
          </cell>
          <cell r="K763">
            <v>0</v>
          </cell>
        </row>
        <row r="764">
          <cell r="A764" t="str">
            <v>CF4-7.5C</v>
          </cell>
          <cell r="B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1</v>
          </cell>
          <cell r="H764">
            <v>151</v>
          </cell>
          <cell r="I764">
            <v>-1</v>
          </cell>
          <cell r="J764">
            <v>0</v>
          </cell>
          <cell r="K764">
            <v>0</v>
          </cell>
        </row>
        <row r="765">
          <cell r="A765" t="str">
            <v>CLK100AA160</v>
          </cell>
          <cell r="B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10</v>
          </cell>
          <cell r="H765">
            <v>524.28899999999999</v>
          </cell>
          <cell r="I765">
            <v>-10</v>
          </cell>
          <cell r="J765">
            <v>0</v>
          </cell>
          <cell r="K765">
            <v>0</v>
          </cell>
        </row>
        <row r="766">
          <cell r="A766" t="str">
            <v>CLK120AA80</v>
          </cell>
          <cell r="B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1</v>
          </cell>
          <cell r="H766">
            <v>0</v>
          </cell>
          <cell r="I766">
            <v>-1</v>
          </cell>
          <cell r="J766">
            <v>0</v>
          </cell>
          <cell r="K766">
            <v>0</v>
          </cell>
        </row>
        <row r="767">
          <cell r="A767" t="str">
            <v>CM200DU-24H-203</v>
          </cell>
          <cell r="B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10</v>
          </cell>
          <cell r="H767">
            <v>1108.174</v>
          </cell>
          <cell r="I767">
            <v>-10</v>
          </cell>
          <cell r="J767">
            <v>0</v>
          </cell>
          <cell r="K767">
            <v>0</v>
          </cell>
        </row>
        <row r="768">
          <cell r="A768" t="str">
            <v>CM200DY-24H</v>
          </cell>
          <cell r="B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5</v>
          </cell>
          <cell r="H768">
            <v>994.7</v>
          </cell>
          <cell r="I768">
            <v>-5</v>
          </cell>
          <cell r="J768">
            <v>0</v>
          </cell>
          <cell r="K768">
            <v>0</v>
          </cell>
        </row>
        <row r="769">
          <cell r="A769" t="str">
            <v>CNW811/16</v>
          </cell>
          <cell r="B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 t="str">
            <v>CNW933/37</v>
          </cell>
          <cell r="B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50</v>
          </cell>
          <cell r="H770">
            <v>15513.85</v>
          </cell>
          <cell r="I770">
            <v>-50</v>
          </cell>
          <cell r="J770">
            <v>0</v>
          </cell>
          <cell r="K770">
            <v>0</v>
          </cell>
        </row>
        <row r="771">
          <cell r="A771" t="str">
            <v>CNW933/4</v>
          </cell>
          <cell r="B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1</v>
          </cell>
          <cell r="H771">
            <v>101.51</v>
          </cell>
          <cell r="I771">
            <v>-1</v>
          </cell>
          <cell r="J771">
            <v>0</v>
          </cell>
          <cell r="K771">
            <v>0</v>
          </cell>
        </row>
        <row r="772">
          <cell r="A772" t="str">
            <v>CNW933/450</v>
          </cell>
          <cell r="B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1</v>
          </cell>
          <cell r="H772">
            <v>1050.5999999999999</v>
          </cell>
          <cell r="I772">
            <v>-1</v>
          </cell>
          <cell r="J772">
            <v>0</v>
          </cell>
          <cell r="K772">
            <v>0</v>
          </cell>
        </row>
        <row r="773">
          <cell r="A773" t="str">
            <v>CONVERTER PC USB-RS232/422/485</v>
          </cell>
          <cell r="B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41</v>
          </cell>
          <cell r="H773">
            <v>1536.1100999999999</v>
          </cell>
          <cell r="I773">
            <v>-41</v>
          </cell>
          <cell r="J773">
            <v>0</v>
          </cell>
          <cell r="K773">
            <v>0</v>
          </cell>
        </row>
        <row r="774">
          <cell r="A774" t="str">
            <v>COVER-PLATE</v>
          </cell>
          <cell r="B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1</v>
          </cell>
          <cell r="H774">
            <v>0</v>
          </cell>
          <cell r="I774">
            <v>-1</v>
          </cell>
          <cell r="J774">
            <v>0</v>
          </cell>
          <cell r="K774">
            <v>0</v>
          </cell>
        </row>
        <row r="775">
          <cell r="A775" t="str">
            <v>CP-C9S-EN</v>
          </cell>
          <cell r="B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1</v>
          </cell>
          <cell r="H775">
            <v>155.1978</v>
          </cell>
          <cell r="I775">
            <v>-1</v>
          </cell>
          <cell r="J775">
            <v>0</v>
          </cell>
          <cell r="K775">
            <v>0</v>
          </cell>
        </row>
        <row r="776">
          <cell r="A776" t="str">
            <v>C1S-FAN3.7</v>
          </cell>
          <cell r="B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6</v>
          </cell>
          <cell r="H776">
            <v>25.725000000000001</v>
          </cell>
          <cell r="I776">
            <v>-6</v>
          </cell>
          <cell r="J776">
            <v>0</v>
          </cell>
          <cell r="K776">
            <v>0</v>
          </cell>
        </row>
        <row r="777">
          <cell r="A777" t="str">
            <v>CAB WSC-M04P05-B</v>
          </cell>
          <cell r="B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23</v>
          </cell>
          <cell r="H777">
            <v>195.27</v>
          </cell>
          <cell r="I777">
            <v>-23</v>
          </cell>
          <cell r="J777">
            <v>0</v>
          </cell>
          <cell r="K777">
            <v>0</v>
          </cell>
        </row>
        <row r="778">
          <cell r="A778" t="str">
            <v>CAB WSC-M04P10-B</v>
          </cell>
          <cell r="B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85</v>
          </cell>
          <cell r="H778">
            <v>1203.5999999999999</v>
          </cell>
          <cell r="I778">
            <v>-85</v>
          </cell>
          <cell r="J778">
            <v>0</v>
          </cell>
          <cell r="K778">
            <v>0</v>
          </cell>
        </row>
        <row r="779">
          <cell r="A779" t="str">
            <v>CAB WSC-P06P10-D</v>
          </cell>
          <cell r="B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76</v>
          </cell>
          <cell r="H779">
            <v>2071.7600000000002</v>
          </cell>
          <cell r="I779">
            <v>-76</v>
          </cell>
          <cell r="J779">
            <v>0</v>
          </cell>
          <cell r="K779">
            <v>0</v>
          </cell>
        </row>
        <row r="780">
          <cell r="A780" t="str">
            <v>CAB WSC-S03P03-B</v>
          </cell>
          <cell r="B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33</v>
          </cell>
          <cell r="H780">
            <v>155.43</v>
          </cell>
          <cell r="I780">
            <v>-33</v>
          </cell>
          <cell r="J780">
            <v>0</v>
          </cell>
          <cell r="K780">
            <v>0</v>
          </cell>
        </row>
        <row r="781">
          <cell r="A781" t="str">
            <v>CABG1.5</v>
          </cell>
          <cell r="B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50</v>
          </cell>
          <cell r="H781">
            <v>187</v>
          </cell>
          <cell r="I781">
            <v>-50</v>
          </cell>
          <cell r="J781">
            <v>0</v>
          </cell>
          <cell r="K781">
            <v>0</v>
          </cell>
        </row>
        <row r="782">
          <cell r="A782" t="str">
            <v>CB-5S</v>
          </cell>
          <cell r="B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24</v>
          </cell>
          <cell r="H782">
            <v>183.12</v>
          </cell>
          <cell r="I782">
            <v>-24</v>
          </cell>
          <cell r="J782">
            <v>0</v>
          </cell>
          <cell r="K782">
            <v>0</v>
          </cell>
        </row>
        <row r="783">
          <cell r="A783" t="str">
            <v>CB-MS5-2</v>
          </cell>
          <cell r="B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1</v>
          </cell>
          <cell r="H783">
            <v>13.425000000000001</v>
          </cell>
          <cell r="I783">
            <v>-1</v>
          </cell>
          <cell r="J783">
            <v>0</v>
          </cell>
          <cell r="K783">
            <v>0</v>
          </cell>
        </row>
        <row r="784">
          <cell r="A784" t="str">
            <v>CB3-10R-1C</v>
          </cell>
          <cell r="B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33</v>
          </cell>
          <cell r="H784">
            <v>923.34</v>
          </cell>
          <cell r="I784">
            <v>-33</v>
          </cell>
          <cell r="J784">
            <v>0</v>
          </cell>
          <cell r="K784">
            <v>0</v>
          </cell>
        </row>
        <row r="785">
          <cell r="A785" t="str">
            <v>CBAD-E11S</v>
          </cell>
          <cell r="B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124</v>
          </cell>
          <cell r="H785">
            <v>2006.32</v>
          </cell>
          <cell r="I785">
            <v>-124</v>
          </cell>
          <cell r="J785">
            <v>0</v>
          </cell>
          <cell r="K785">
            <v>0</v>
          </cell>
        </row>
        <row r="786">
          <cell r="A786" t="str">
            <v>CBIII-10R-2S</v>
          </cell>
          <cell r="B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1</v>
          </cell>
          <cell r="H786">
            <v>22.5137</v>
          </cell>
          <cell r="I786">
            <v>-1</v>
          </cell>
          <cell r="J786">
            <v>0</v>
          </cell>
          <cell r="K786">
            <v>0</v>
          </cell>
        </row>
        <row r="787">
          <cell r="A787" t="str">
            <v>CBR-5S</v>
          </cell>
          <cell r="B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76</v>
          </cell>
          <cell r="H787">
            <v>1881.76</v>
          </cell>
          <cell r="I787">
            <v>-76</v>
          </cell>
          <cell r="J787">
            <v>0</v>
          </cell>
          <cell r="K787">
            <v>0</v>
          </cell>
        </row>
        <row r="788">
          <cell r="A788" t="str">
            <v>CLK70AA160</v>
          </cell>
          <cell r="B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9</v>
          </cell>
          <cell r="H788">
            <v>455.86349999999999</v>
          </cell>
          <cell r="I788">
            <v>-9</v>
          </cell>
          <cell r="J788">
            <v>0</v>
          </cell>
          <cell r="K788">
            <v>0</v>
          </cell>
        </row>
        <row r="789">
          <cell r="A789" t="str">
            <v>CM100DY-24H</v>
          </cell>
          <cell r="B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5</v>
          </cell>
          <cell r="H789">
            <v>417.2</v>
          </cell>
          <cell r="I789">
            <v>-5</v>
          </cell>
          <cell r="J789">
            <v>0</v>
          </cell>
          <cell r="K789">
            <v>0</v>
          </cell>
        </row>
        <row r="790">
          <cell r="A790" t="str">
            <v>CM200DU-24H-202</v>
          </cell>
          <cell r="B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18</v>
          </cell>
          <cell r="H790">
            <v>2667.0402000000004</v>
          </cell>
          <cell r="I790">
            <v>-18</v>
          </cell>
          <cell r="J790">
            <v>0</v>
          </cell>
          <cell r="K790">
            <v>0</v>
          </cell>
        </row>
        <row r="791">
          <cell r="A791" t="str">
            <v>CNW811/25</v>
          </cell>
          <cell r="B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1</v>
          </cell>
          <cell r="H791">
            <v>32.332500000000003</v>
          </cell>
          <cell r="I791">
            <v>-1</v>
          </cell>
          <cell r="J791">
            <v>0</v>
          </cell>
          <cell r="K791">
            <v>0</v>
          </cell>
        </row>
        <row r="792">
          <cell r="A792" t="str">
            <v>CNW855/7</v>
          </cell>
          <cell r="B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1</v>
          </cell>
          <cell r="H792">
            <v>54.57</v>
          </cell>
          <cell r="I792">
            <v>-1</v>
          </cell>
          <cell r="J792">
            <v>0</v>
          </cell>
          <cell r="K792">
            <v>0</v>
          </cell>
        </row>
        <row r="793">
          <cell r="A793" t="str">
            <v>CNW933/24</v>
          </cell>
          <cell r="B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60</v>
          </cell>
          <cell r="H793">
            <v>12143.165999999999</v>
          </cell>
          <cell r="I793">
            <v>-60</v>
          </cell>
          <cell r="J793">
            <v>0</v>
          </cell>
          <cell r="K793">
            <v>0</v>
          </cell>
        </row>
        <row r="794">
          <cell r="A794" t="str">
            <v>CNW933/48</v>
          </cell>
          <cell r="B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89</v>
          </cell>
          <cell r="H794">
            <v>30435.33</v>
          </cell>
          <cell r="I794">
            <v>-89</v>
          </cell>
          <cell r="J794">
            <v>0</v>
          </cell>
          <cell r="K794">
            <v>0</v>
          </cell>
        </row>
        <row r="795">
          <cell r="A795" t="str">
            <v>CNW933/75</v>
          </cell>
          <cell r="B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30</v>
          </cell>
          <cell r="H795">
            <v>14752.05</v>
          </cell>
          <cell r="I795">
            <v>-30</v>
          </cell>
          <cell r="J795">
            <v>0</v>
          </cell>
          <cell r="K795">
            <v>0</v>
          </cell>
        </row>
        <row r="796">
          <cell r="A796" t="str">
            <v>CONTROL PCB FOR G11UD-4S1</v>
          </cell>
          <cell r="B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15</v>
          </cell>
          <cell r="H796">
            <v>1861.35</v>
          </cell>
          <cell r="I796">
            <v>-15</v>
          </cell>
          <cell r="J796">
            <v>0</v>
          </cell>
          <cell r="K796">
            <v>0</v>
          </cell>
        </row>
        <row r="797">
          <cell r="A797" t="str">
            <v>CPAD-C1</v>
          </cell>
          <cell r="B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58</v>
          </cell>
          <cell r="H797">
            <v>5668.92</v>
          </cell>
          <cell r="I797">
            <v>-58</v>
          </cell>
          <cell r="J797">
            <v>0</v>
          </cell>
          <cell r="K797">
            <v>0</v>
          </cell>
        </row>
        <row r="798">
          <cell r="A798" t="str">
            <v>CPAD-C1A</v>
          </cell>
          <cell r="B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28</v>
          </cell>
          <cell r="H798">
            <v>2534</v>
          </cell>
          <cell r="I798">
            <v>-28</v>
          </cell>
          <cell r="J798">
            <v>0</v>
          </cell>
          <cell r="K798">
            <v>0</v>
          </cell>
        </row>
        <row r="799">
          <cell r="A799" t="str">
            <v>CR2098</v>
          </cell>
          <cell r="B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1</v>
          </cell>
          <cell r="H799">
            <v>151.41999999999999</v>
          </cell>
          <cell r="I799">
            <v>-1</v>
          </cell>
          <cell r="J799">
            <v>0</v>
          </cell>
          <cell r="K799">
            <v>0</v>
          </cell>
        </row>
        <row r="800">
          <cell r="A800" t="str">
            <v>CR2L-100</v>
          </cell>
          <cell r="B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5</v>
          </cell>
          <cell r="H800">
            <v>26.41</v>
          </cell>
          <cell r="I800">
            <v>-5</v>
          </cell>
          <cell r="J800">
            <v>0</v>
          </cell>
          <cell r="K800">
            <v>0</v>
          </cell>
        </row>
        <row r="801">
          <cell r="A801" t="str">
            <v>CR2L-125</v>
          </cell>
          <cell r="B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6</v>
          </cell>
          <cell r="H801">
            <v>35.04</v>
          </cell>
          <cell r="I801">
            <v>-6</v>
          </cell>
          <cell r="J801">
            <v>0</v>
          </cell>
          <cell r="K801">
            <v>0</v>
          </cell>
        </row>
        <row r="802">
          <cell r="A802" t="str">
            <v>CR2L-200</v>
          </cell>
          <cell r="B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8</v>
          </cell>
          <cell r="H802">
            <v>64.8</v>
          </cell>
          <cell r="I802">
            <v>-8</v>
          </cell>
          <cell r="J802">
            <v>0</v>
          </cell>
          <cell r="K802">
            <v>0</v>
          </cell>
        </row>
        <row r="803">
          <cell r="A803" t="str">
            <v>CR2LS-30</v>
          </cell>
          <cell r="B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9</v>
          </cell>
          <cell r="H803">
            <v>36.450000000000003</v>
          </cell>
          <cell r="I803">
            <v>-9</v>
          </cell>
          <cell r="J803">
            <v>0</v>
          </cell>
          <cell r="K803">
            <v>0</v>
          </cell>
        </row>
        <row r="804">
          <cell r="A804" t="str">
            <v>CR2LS-50</v>
          </cell>
          <cell r="B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8</v>
          </cell>
          <cell r="H804">
            <v>32.4</v>
          </cell>
          <cell r="I804">
            <v>-8</v>
          </cell>
          <cell r="J804">
            <v>0</v>
          </cell>
          <cell r="K804">
            <v>0</v>
          </cell>
        </row>
        <row r="805">
          <cell r="A805" t="str">
            <v>CR6L-100</v>
          </cell>
          <cell r="B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7</v>
          </cell>
          <cell r="H805">
            <v>70.105000000000004</v>
          </cell>
          <cell r="I805">
            <v>-7</v>
          </cell>
          <cell r="J805">
            <v>0</v>
          </cell>
          <cell r="K805">
            <v>0</v>
          </cell>
        </row>
        <row r="806">
          <cell r="A806" t="str">
            <v>CR6L-30/UL</v>
          </cell>
          <cell r="B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4</v>
          </cell>
          <cell r="H806">
            <v>16</v>
          </cell>
          <cell r="I806">
            <v>-4</v>
          </cell>
          <cell r="J806">
            <v>0</v>
          </cell>
          <cell r="K806">
            <v>0</v>
          </cell>
        </row>
        <row r="807">
          <cell r="A807" t="str">
            <v>CR6L-300/UL</v>
          </cell>
          <cell r="B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9</v>
          </cell>
          <cell r="H807">
            <v>243.69209999999998</v>
          </cell>
          <cell r="I807">
            <v>-9</v>
          </cell>
          <cell r="J807">
            <v>0</v>
          </cell>
          <cell r="K807">
            <v>0</v>
          </cell>
        </row>
        <row r="808">
          <cell r="A808" t="str">
            <v>CS5F-150</v>
          </cell>
          <cell r="B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8</v>
          </cell>
          <cell r="H808">
            <v>174.88</v>
          </cell>
          <cell r="I808">
            <v>-8</v>
          </cell>
          <cell r="J808">
            <v>0</v>
          </cell>
          <cell r="K808">
            <v>0</v>
          </cell>
        </row>
        <row r="809">
          <cell r="A809" t="str">
            <v>CS5F-40</v>
          </cell>
          <cell r="B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20</v>
          </cell>
          <cell r="H809">
            <v>478.1</v>
          </cell>
          <cell r="I809">
            <v>-20</v>
          </cell>
          <cell r="J809">
            <v>0</v>
          </cell>
          <cell r="K809">
            <v>0</v>
          </cell>
        </row>
        <row r="810">
          <cell r="A810" t="str">
            <v>CT CABLE (FRN45G11S-4)</v>
          </cell>
          <cell r="B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1</v>
          </cell>
          <cell r="H810">
            <v>4.05</v>
          </cell>
          <cell r="I810">
            <v>-1</v>
          </cell>
          <cell r="J810">
            <v>0</v>
          </cell>
          <cell r="K810">
            <v>0</v>
          </cell>
        </row>
        <row r="811">
          <cell r="A811" t="str">
            <v>CU7.5-4C</v>
          </cell>
          <cell r="B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1</v>
          </cell>
          <cell r="H811">
            <v>152</v>
          </cell>
          <cell r="I811">
            <v>-1</v>
          </cell>
          <cell r="J811">
            <v>0</v>
          </cell>
          <cell r="K811">
            <v>0</v>
          </cell>
        </row>
        <row r="812">
          <cell r="A812" t="str">
            <v>DB003M3-21</v>
          </cell>
          <cell r="B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2</v>
          </cell>
          <cell r="H812">
            <v>57.18</v>
          </cell>
          <cell r="I812">
            <v>-2</v>
          </cell>
          <cell r="J812">
            <v>0</v>
          </cell>
          <cell r="K812">
            <v>0</v>
          </cell>
        </row>
        <row r="813">
          <cell r="A813" t="str">
            <v>DB007M3-21</v>
          </cell>
          <cell r="B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2</v>
          </cell>
          <cell r="H813">
            <v>114.36</v>
          </cell>
          <cell r="I813">
            <v>-2</v>
          </cell>
          <cell r="J813">
            <v>0</v>
          </cell>
          <cell r="K813">
            <v>0</v>
          </cell>
        </row>
        <row r="814">
          <cell r="A814" t="str">
            <v>DB015M3-21</v>
          </cell>
          <cell r="B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2</v>
          </cell>
          <cell r="H814">
            <v>227.46</v>
          </cell>
          <cell r="I814">
            <v>-2</v>
          </cell>
          <cell r="J814">
            <v>0</v>
          </cell>
          <cell r="K814">
            <v>0</v>
          </cell>
        </row>
        <row r="815">
          <cell r="A815" t="str">
            <v>DB160-4C</v>
          </cell>
          <cell r="B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3</v>
          </cell>
          <cell r="H815">
            <v>4181.1219000000001</v>
          </cell>
          <cell r="I815">
            <v>-3</v>
          </cell>
          <cell r="J815">
            <v>0</v>
          </cell>
          <cell r="K815">
            <v>0</v>
          </cell>
        </row>
        <row r="816">
          <cell r="A816" t="str">
            <v>DB18.5-4</v>
          </cell>
          <cell r="B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1</v>
          </cell>
          <cell r="H816">
            <v>310.68</v>
          </cell>
          <cell r="I816">
            <v>-1</v>
          </cell>
          <cell r="J816">
            <v>0</v>
          </cell>
          <cell r="K816">
            <v>0</v>
          </cell>
        </row>
        <row r="817">
          <cell r="A817" t="str">
            <v>DB2.2-4C</v>
          </cell>
          <cell r="B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8</v>
          </cell>
          <cell r="H817">
            <v>275.60000000000002</v>
          </cell>
          <cell r="I817">
            <v>-8</v>
          </cell>
          <cell r="J817">
            <v>0</v>
          </cell>
          <cell r="K817">
            <v>0</v>
          </cell>
        </row>
        <row r="818">
          <cell r="A818" t="str">
            <v>DB3.7-4C</v>
          </cell>
          <cell r="B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17</v>
          </cell>
          <cell r="H818">
            <v>750.89</v>
          </cell>
          <cell r="I818">
            <v>-17</v>
          </cell>
          <cell r="J818">
            <v>0</v>
          </cell>
          <cell r="K818">
            <v>0</v>
          </cell>
        </row>
        <row r="819">
          <cell r="A819" t="str">
            <v>DB30-4C</v>
          </cell>
          <cell r="B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3</v>
          </cell>
          <cell r="H819">
            <v>1172.1879000000001</v>
          </cell>
          <cell r="I819">
            <v>-3</v>
          </cell>
          <cell r="J819">
            <v>0</v>
          </cell>
          <cell r="K819">
            <v>0</v>
          </cell>
        </row>
        <row r="820">
          <cell r="A820" t="str">
            <v>DB37-4C</v>
          </cell>
          <cell r="B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6</v>
          </cell>
          <cell r="H820">
            <v>2809.1021999999998</v>
          </cell>
          <cell r="I820">
            <v>-6</v>
          </cell>
          <cell r="J820">
            <v>0</v>
          </cell>
          <cell r="K820">
            <v>0</v>
          </cell>
        </row>
        <row r="821">
          <cell r="A821" t="str">
            <v>DB7.5-4C</v>
          </cell>
          <cell r="B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20</v>
          </cell>
          <cell r="H821">
            <v>1399</v>
          </cell>
          <cell r="I821">
            <v>-20</v>
          </cell>
          <cell r="J821">
            <v>0</v>
          </cell>
          <cell r="K821">
            <v>0</v>
          </cell>
        </row>
        <row r="822">
          <cell r="A822" t="str">
            <v>DB75-4C</v>
          </cell>
          <cell r="B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5</v>
          </cell>
          <cell r="H822">
            <v>4291.2344999999996</v>
          </cell>
          <cell r="I822">
            <v>-5</v>
          </cell>
          <cell r="J822">
            <v>0</v>
          </cell>
          <cell r="K822">
            <v>0</v>
          </cell>
        </row>
        <row r="823">
          <cell r="A823" t="str">
            <v>DC-MS5-2</v>
          </cell>
          <cell r="B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2</v>
          </cell>
          <cell r="H823">
            <v>12.96</v>
          </cell>
          <cell r="I823">
            <v>-2</v>
          </cell>
          <cell r="J823">
            <v>0</v>
          </cell>
          <cell r="K823">
            <v>0</v>
          </cell>
        </row>
        <row r="824">
          <cell r="A824" t="str">
            <v>CR2L-225</v>
          </cell>
          <cell r="B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5</v>
          </cell>
          <cell r="H824">
            <v>42.5</v>
          </cell>
          <cell r="I824">
            <v>-5</v>
          </cell>
          <cell r="J824">
            <v>0</v>
          </cell>
          <cell r="K824">
            <v>0</v>
          </cell>
        </row>
        <row r="825">
          <cell r="A825" t="str">
            <v>CR2LS-100</v>
          </cell>
          <cell r="B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5</v>
          </cell>
          <cell r="H825">
            <v>26.45</v>
          </cell>
          <cell r="I825">
            <v>-5</v>
          </cell>
          <cell r="J825">
            <v>0</v>
          </cell>
          <cell r="K825">
            <v>0</v>
          </cell>
        </row>
        <row r="826">
          <cell r="A826" t="str">
            <v>CR2LS-20</v>
          </cell>
          <cell r="B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18</v>
          </cell>
          <cell r="H826">
            <v>72.900000000000006</v>
          </cell>
          <cell r="I826">
            <v>-18</v>
          </cell>
          <cell r="J826">
            <v>0</v>
          </cell>
          <cell r="K826">
            <v>0</v>
          </cell>
        </row>
        <row r="827">
          <cell r="A827" t="str">
            <v>CR6L-100/UL</v>
          </cell>
          <cell r="B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4</v>
          </cell>
          <cell r="H827">
            <v>21.04</v>
          </cell>
          <cell r="I827">
            <v>-4</v>
          </cell>
          <cell r="J827">
            <v>0</v>
          </cell>
          <cell r="K827">
            <v>0</v>
          </cell>
        </row>
        <row r="828">
          <cell r="A828" t="str">
            <v>CR6L-150/UL</v>
          </cell>
          <cell r="B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7</v>
          </cell>
          <cell r="H828">
            <v>79.677499999999995</v>
          </cell>
          <cell r="I828">
            <v>-7</v>
          </cell>
          <cell r="J828">
            <v>0</v>
          </cell>
          <cell r="K828">
            <v>0</v>
          </cell>
        </row>
        <row r="829">
          <cell r="A829" t="str">
            <v>CR6L-200/UL</v>
          </cell>
          <cell r="B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10</v>
          </cell>
          <cell r="H829">
            <v>185.31700000000001</v>
          </cell>
          <cell r="I829">
            <v>-10</v>
          </cell>
          <cell r="J829">
            <v>0</v>
          </cell>
          <cell r="K829">
            <v>0</v>
          </cell>
        </row>
        <row r="830">
          <cell r="A830" t="str">
            <v>CS5F-200</v>
          </cell>
          <cell r="B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10</v>
          </cell>
          <cell r="H830">
            <v>218.6</v>
          </cell>
          <cell r="I830">
            <v>-10</v>
          </cell>
          <cell r="J830">
            <v>0</v>
          </cell>
          <cell r="K830">
            <v>0</v>
          </cell>
        </row>
        <row r="831">
          <cell r="A831" t="str">
            <v>CS5F-300</v>
          </cell>
          <cell r="B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6</v>
          </cell>
          <cell r="H831">
            <v>136.02000000000001</v>
          </cell>
          <cell r="I831">
            <v>-6</v>
          </cell>
          <cell r="J831">
            <v>0</v>
          </cell>
          <cell r="K831">
            <v>0</v>
          </cell>
        </row>
        <row r="832">
          <cell r="A832" t="str">
            <v>CS5F-350</v>
          </cell>
          <cell r="B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1</v>
          </cell>
          <cell r="H832">
            <v>0.01</v>
          </cell>
          <cell r="I832">
            <v>-1</v>
          </cell>
          <cell r="J832">
            <v>0</v>
          </cell>
          <cell r="K832">
            <v>0</v>
          </cell>
        </row>
        <row r="833">
          <cell r="A833" t="str">
            <v>CVM40CD160</v>
          </cell>
          <cell r="B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1</v>
          </cell>
          <cell r="H833">
            <v>53.04</v>
          </cell>
          <cell r="I833">
            <v>-1</v>
          </cell>
          <cell r="J833">
            <v>0</v>
          </cell>
          <cell r="K833">
            <v>0</v>
          </cell>
        </row>
        <row r="834">
          <cell r="A834" t="str">
            <v>DB0.75-4</v>
          </cell>
          <cell r="B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1</v>
          </cell>
          <cell r="H834">
            <v>0</v>
          </cell>
          <cell r="I834">
            <v>-1</v>
          </cell>
          <cell r="J834">
            <v>0</v>
          </cell>
          <cell r="K834">
            <v>0</v>
          </cell>
        </row>
        <row r="835">
          <cell r="A835" t="str">
            <v>DB0.75-4C</v>
          </cell>
          <cell r="B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12</v>
          </cell>
          <cell r="H835">
            <v>271.68</v>
          </cell>
          <cell r="I835">
            <v>-12</v>
          </cell>
          <cell r="J835">
            <v>0</v>
          </cell>
          <cell r="K835">
            <v>0</v>
          </cell>
        </row>
        <row r="836">
          <cell r="A836" t="str">
            <v>DB11-4C</v>
          </cell>
          <cell r="B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11</v>
          </cell>
          <cell r="H836">
            <v>1563.3705999999997</v>
          </cell>
          <cell r="I836">
            <v>-11</v>
          </cell>
          <cell r="J836">
            <v>0</v>
          </cell>
          <cell r="K836">
            <v>0</v>
          </cell>
        </row>
        <row r="837">
          <cell r="A837" t="str">
            <v>DB132-4C</v>
          </cell>
          <cell r="B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3</v>
          </cell>
          <cell r="H837">
            <v>3638.9414999999999</v>
          </cell>
          <cell r="I837">
            <v>-3</v>
          </cell>
          <cell r="J837">
            <v>0</v>
          </cell>
          <cell r="K837">
            <v>0</v>
          </cell>
        </row>
        <row r="838">
          <cell r="A838" t="str">
            <v>DB15-4C</v>
          </cell>
          <cell r="B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12</v>
          </cell>
          <cell r="H838">
            <v>1899</v>
          </cell>
          <cell r="I838">
            <v>-12</v>
          </cell>
          <cell r="J838">
            <v>0</v>
          </cell>
          <cell r="K838">
            <v>0</v>
          </cell>
        </row>
        <row r="839">
          <cell r="A839" t="str">
            <v>DB200-4C</v>
          </cell>
          <cell r="B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2</v>
          </cell>
          <cell r="H839">
            <v>3308.2181999999998</v>
          </cell>
          <cell r="I839">
            <v>-2</v>
          </cell>
          <cell r="J839">
            <v>0</v>
          </cell>
          <cell r="K839">
            <v>0</v>
          </cell>
        </row>
        <row r="840">
          <cell r="A840" t="str">
            <v>DB22-4C</v>
          </cell>
          <cell r="B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2</v>
          </cell>
          <cell r="H840">
            <v>572.64700000000005</v>
          </cell>
          <cell r="I840">
            <v>-2</v>
          </cell>
          <cell r="J840">
            <v>0</v>
          </cell>
          <cell r="K840">
            <v>0</v>
          </cell>
        </row>
        <row r="841">
          <cell r="A841" t="str">
            <v>DB220-4C</v>
          </cell>
          <cell r="B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3</v>
          </cell>
          <cell r="H841">
            <v>5623.8384000000005</v>
          </cell>
          <cell r="I841">
            <v>-3</v>
          </cell>
          <cell r="J841">
            <v>0</v>
          </cell>
          <cell r="K841">
            <v>0</v>
          </cell>
        </row>
        <row r="842">
          <cell r="A842" t="str">
            <v>DB45-4C</v>
          </cell>
          <cell r="B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5</v>
          </cell>
          <cell r="H842">
            <v>2671.8755000000001</v>
          </cell>
          <cell r="I842">
            <v>-5</v>
          </cell>
          <cell r="J842">
            <v>0</v>
          </cell>
          <cell r="K842">
            <v>0</v>
          </cell>
        </row>
        <row r="843">
          <cell r="A843" t="str">
            <v>DB5.5-4C</v>
          </cell>
          <cell r="B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23</v>
          </cell>
          <cell r="H843">
            <v>1411.74</v>
          </cell>
          <cell r="I843">
            <v>-23</v>
          </cell>
          <cell r="J843">
            <v>0</v>
          </cell>
          <cell r="K843">
            <v>0</v>
          </cell>
        </row>
        <row r="844">
          <cell r="A844" t="str">
            <v>DB55-4C</v>
          </cell>
          <cell r="B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3</v>
          </cell>
          <cell r="H844">
            <v>1791.4989</v>
          </cell>
          <cell r="I844">
            <v>-3</v>
          </cell>
          <cell r="J844">
            <v>0</v>
          </cell>
          <cell r="K844">
            <v>0</v>
          </cell>
        </row>
        <row r="845">
          <cell r="A845" t="str">
            <v>DD200KB160S (ROHS)</v>
          </cell>
          <cell r="B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18</v>
          </cell>
          <cell r="H845">
            <v>547.02</v>
          </cell>
          <cell r="I845">
            <v>-18</v>
          </cell>
          <cell r="J845">
            <v>0</v>
          </cell>
          <cell r="K845">
            <v>0</v>
          </cell>
        </row>
        <row r="846">
          <cell r="A846" t="str">
            <v>DDUA3864</v>
          </cell>
          <cell r="B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1</v>
          </cell>
          <cell r="H846">
            <v>295</v>
          </cell>
          <cell r="I846">
            <v>-1</v>
          </cell>
          <cell r="J846">
            <v>0</v>
          </cell>
          <cell r="K846">
            <v>0</v>
          </cell>
        </row>
        <row r="847">
          <cell r="A847" t="str">
            <v>DF11-2428SC</v>
          </cell>
          <cell r="B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40</v>
          </cell>
          <cell r="H847">
            <v>35.6</v>
          </cell>
          <cell r="I847">
            <v>-40</v>
          </cell>
          <cell r="J847">
            <v>0</v>
          </cell>
          <cell r="K847">
            <v>0</v>
          </cell>
        </row>
        <row r="848">
          <cell r="A848" t="str">
            <v>DF11-4DS-2C</v>
          </cell>
          <cell r="B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10</v>
          </cell>
          <cell r="H848">
            <v>40.4</v>
          </cell>
          <cell r="I848">
            <v>-10</v>
          </cell>
          <cell r="J848">
            <v>0</v>
          </cell>
          <cell r="K848">
            <v>0</v>
          </cell>
        </row>
        <row r="849">
          <cell r="A849" t="str">
            <v>DOCKING SPACERS FOR OPC-G11S-AIO</v>
          </cell>
          <cell r="B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62</v>
          </cell>
          <cell r="H849">
            <v>28.160399999999999</v>
          </cell>
          <cell r="I849">
            <v>-62</v>
          </cell>
          <cell r="J849">
            <v>0</v>
          </cell>
          <cell r="K849">
            <v>0</v>
          </cell>
        </row>
        <row r="850">
          <cell r="A850" t="str">
            <v>DT90S4-TF</v>
          </cell>
          <cell r="B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1</v>
          </cell>
          <cell r="H850">
            <v>337.25</v>
          </cell>
          <cell r="I850">
            <v>-1</v>
          </cell>
          <cell r="J850">
            <v>0</v>
          </cell>
          <cell r="K850">
            <v>0</v>
          </cell>
        </row>
        <row r="851">
          <cell r="A851" t="str">
            <v>E1-CPCB4-7.5(E)</v>
          </cell>
          <cell r="B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3</v>
          </cell>
          <cell r="H851">
            <v>138.24</v>
          </cell>
          <cell r="I851">
            <v>-3</v>
          </cell>
          <cell r="J851">
            <v>0</v>
          </cell>
          <cell r="K851">
            <v>0</v>
          </cell>
        </row>
        <row r="852">
          <cell r="A852" t="str">
            <v>E1-CTP</v>
          </cell>
          <cell r="B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4</v>
          </cell>
          <cell r="H852">
            <v>37.24</v>
          </cell>
          <cell r="I852">
            <v>-4</v>
          </cell>
          <cell r="J852">
            <v>0</v>
          </cell>
          <cell r="K852">
            <v>0</v>
          </cell>
        </row>
        <row r="853">
          <cell r="A853" t="str">
            <v>E1-FAN15</v>
          </cell>
          <cell r="B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4</v>
          </cell>
          <cell r="H853">
            <v>20.399999999999999</v>
          </cell>
          <cell r="I853">
            <v>-4</v>
          </cell>
          <cell r="J853">
            <v>0</v>
          </cell>
          <cell r="K853">
            <v>0</v>
          </cell>
        </row>
        <row r="854">
          <cell r="A854" t="str">
            <v>E1-PCB-SB4-15</v>
          </cell>
          <cell r="B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3</v>
          </cell>
          <cell r="H854">
            <v>7.65</v>
          </cell>
          <cell r="I854">
            <v>-3</v>
          </cell>
          <cell r="J854">
            <v>0</v>
          </cell>
          <cell r="K854">
            <v>0</v>
          </cell>
        </row>
        <row r="855">
          <cell r="A855" t="str">
            <v>E1-PPCB4-11</v>
          </cell>
          <cell r="B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4</v>
          </cell>
          <cell r="H855">
            <v>658.84</v>
          </cell>
          <cell r="I855">
            <v>-4</v>
          </cell>
          <cell r="J855">
            <v>0</v>
          </cell>
          <cell r="K855">
            <v>0</v>
          </cell>
        </row>
        <row r="856">
          <cell r="A856" t="str">
            <v>E1-PPCB4-15</v>
          </cell>
          <cell r="B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4</v>
          </cell>
          <cell r="H856">
            <v>172.56</v>
          </cell>
          <cell r="I856">
            <v>-4</v>
          </cell>
          <cell r="J856">
            <v>0</v>
          </cell>
          <cell r="K856">
            <v>0</v>
          </cell>
        </row>
        <row r="857">
          <cell r="A857" t="str">
            <v>E11-C3PCB-EN</v>
          </cell>
          <cell r="B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2</v>
          </cell>
          <cell r="H857">
            <v>66.48</v>
          </cell>
          <cell r="I857">
            <v>-2</v>
          </cell>
          <cell r="J857">
            <v>0</v>
          </cell>
          <cell r="K857">
            <v>0</v>
          </cell>
        </row>
        <row r="858">
          <cell r="A858" t="str">
            <v>E11-FAN-7.5</v>
          </cell>
          <cell r="B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4</v>
          </cell>
          <cell r="H858">
            <v>55.034399999999998</v>
          </cell>
          <cell r="I858">
            <v>-4</v>
          </cell>
          <cell r="J858">
            <v>0</v>
          </cell>
          <cell r="K858">
            <v>0</v>
          </cell>
        </row>
        <row r="859">
          <cell r="A859" t="str">
            <v>E11-FAN2.2</v>
          </cell>
          <cell r="B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2</v>
          </cell>
          <cell r="H859">
            <v>11.18</v>
          </cell>
          <cell r="I859">
            <v>-2</v>
          </cell>
          <cell r="J859">
            <v>0</v>
          </cell>
          <cell r="K859">
            <v>0</v>
          </cell>
        </row>
        <row r="860">
          <cell r="A860" t="str">
            <v>ECN 1313 2048 62S12-78K</v>
          </cell>
          <cell r="B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1</v>
          </cell>
          <cell r="H860">
            <v>192.95</v>
          </cell>
          <cell r="I860">
            <v>-1</v>
          </cell>
          <cell r="J860">
            <v>0</v>
          </cell>
          <cell r="K860">
            <v>0</v>
          </cell>
        </row>
        <row r="861">
          <cell r="A861" t="str">
            <v>ECN 1313 ID. NR. 531986-03</v>
          </cell>
          <cell r="B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2</v>
          </cell>
          <cell r="H861">
            <v>385.9</v>
          </cell>
          <cell r="I861">
            <v>-2</v>
          </cell>
          <cell r="J861">
            <v>0</v>
          </cell>
          <cell r="K861">
            <v>0</v>
          </cell>
        </row>
        <row r="862">
          <cell r="A862" t="str">
            <v>ECST401LGN592MEDOM</v>
          </cell>
          <cell r="B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8</v>
          </cell>
          <cell r="H862">
            <v>543.44000000000005</v>
          </cell>
          <cell r="I862">
            <v>-8</v>
          </cell>
          <cell r="J862">
            <v>0</v>
          </cell>
          <cell r="K862">
            <v>0</v>
          </cell>
        </row>
        <row r="863">
          <cell r="A863" t="str">
            <v>EFL-75G9-4</v>
          </cell>
          <cell r="B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2</v>
          </cell>
          <cell r="H863">
            <v>987.81619999999998</v>
          </cell>
          <cell r="I863">
            <v>-2</v>
          </cell>
          <cell r="J863">
            <v>0</v>
          </cell>
          <cell r="K863">
            <v>0</v>
          </cell>
        </row>
        <row r="864">
          <cell r="A864" t="str">
            <v>EM1220R5D0LN1HU</v>
          </cell>
          <cell r="B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16</v>
          </cell>
          <cell r="H864">
            <v>91.412800000000004</v>
          </cell>
          <cell r="I864">
            <v>-16</v>
          </cell>
          <cell r="J864">
            <v>0</v>
          </cell>
          <cell r="K864">
            <v>0</v>
          </cell>
        </row>
        <row r="865">
          <cell r="A865" t="str">
            <v>EM122R55DOLN1HG</v>
          </cell>
          <cell r="B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40</v>
          </cell>
          <cell r="H865">
            <v>165.22</v>
          </cell>
          <cell r="I865">
            <v>-40</v>
          </cell>
          <cell r="J865">
            <v>0</v>
          </cell>
          <cell r="K865">
            <v>0</v>
          </cell>
        </row>
        <row r="866">
          <cell r="A866" t="str">
            <v>ENCODER HEIDENHAIN 413 204801</v>
          </cell>
          <cell r="B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1</v>
          </cell>
          <cell r="H866">
            <v>213.44</v>
          </cell>
          <cell r="I866">
            <v>-1</v>
          </cell>
          <cell r="J866">
            <v>0</v>
          </cell>
          <cell r="K866">
            <v>0</v>
          </cell>
        </row>
        <row r="867">
          <cell r="A867" t="str">
            <v>ENGLISH MANUAL FOR E11</v>
          </cell>
          <cell r="B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41</v>
          </cell>
          <cell r="H867">
            <v>20.5</v>
          </cell>
          <cell r="I867">
            <v>-41</v>
          </cell>
          <cell r="J867">
            <v>0</v>
          </cell>
          <cell r="K867">
            <v>0</v>
          </cell>
        </row>
        <row r="868">
          <cell r="A868" t="str">
            <v>EP 1757A</v>
          </cell>
          <cell r="B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5</v>
          </cell>
          <cell r="H868">
            <v>141.69999999999999</v>
          </cell>
          <cell r="I868">
            <v>-5</v>
          </cell>
          <cell r="J868">
            <v>0</v>
          </cell>
          <cell r="K868">
            <v>0</v>
          </cell>
        </row>
        <row r="869">
          <cell r="A869" t="str">
            <v>EP-3798E-4-280</v>
          </cell>
          <cell r="B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1</v>
          </cell>
          <cell r="H869">
            <v>398.36</v>
          </cell>
          <cell r="I869">
            <v>-1</v>
          </cell>
          <cell r="J869">
            <v>0</v>
          </cell>
          <cell r="K869">
            <v>0</v>
          </cell>
        </row>
        <row r="870">
          <cell r="A870" t="str">
            <v>EP-3959E-C-2</v>
          </cell>
          <cell r="B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2</v>
          </cell>
          <cell r="H870">
            <v>336.33</v>
          </cell>
          <cell r="I870">
            <v>-2</v>
          </cell>
          <cell r="J870">
            <v>0</v>
          </cell>
          <cell r="K870">
            <v>0</v>
          </cell>
        </row>
        <row r="871">
          <cell r="A871" t="str">
            <v>EP1331B</v>
          </cell>
          <cell r="B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1</v>
          </cell>
          <cell r="H871">
            <v>275.3</v>
          </cell>
          <cell r="I871">
            <v>-1</v>
          </cell>
          <cell r="J871">
            <v>0</v>
          </cell>
          <cell r="K871">
            <v>0</v>
          </cell>
        </row>
        <row r="872">
          <cell r="A872" t="str">
            <v>E1-CHR4</v>
          </cell>
          <cell r="B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3</v>
          </cell>
          <cell r="H872">
            <v>11.46</v>
          </cell>
          <cell r="I872">
            <v>-3</v>
          </cell>
          <cell r="J872">
            <v>0</v>
          </cell>
          <cell r="K872">
            <v>0</v>
          </cell>
        </row>
        <row r="873">
          <cell r="A873" t="str">
            <v>E1-CMV-MD4-15</v>
          </cell>
          <cell r="B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6</v>
          </cell>
          <cell r="H873">
            <v>349.60739999999998</v>
          </cell>
          <cell r="I873">
            <v>-6</v>
          </cell>
          <cell r="J873">
            <v>0</v>
          </cell>
          <cell r="K873">
            <v>0</v>
          </cell>
        </row>
        <row r="874">
          <cell r="A874" t="str">
            <v>E1-CPCB4-5.5(E)</v>
          </cell>
          <cell r="B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1</v>
          </cell>
          <cell r="H874">
            <v>46.08</v>
          </cell>
          <cell r="I874">
            <v>-1</v>
          </cell>
          <cell r="J874">
            <v>0</v>
          </cell>
          <cell r="K874">
            <v>0</v>
          </cell>
        </row>
        <row r="875">
          <cell r="A875" t="str">
            <v>E1-FAN3.7</v>
          </cell>
          <cell r="B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6</v>
          </cell>
          <cell r="H875">
            <v>23.52</v>
          </cell>
          <cell r="I875">
            <v>-6</v>
          </cell>
          <cell r="J875">
            <v>0</v>
          </cell>
          <cell r="K875">
            <v>0</v>
          </cell>
        </row>
        <row r="876">
          <cell r="A876" t="str">
            <v>E1-FAN7.5</v>
          </cell>
          <cell r="B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15</v>
          </cell>
          <cell r="H876">
            <v>73.5</v>
          </cell>
          <cell r="I876">
            <v>-15</v>
          </cell>
          <cell r="J876">
            <v>0</v>
          </cell>
          <cell r="K876">
            <v>0</v>
          </cell>
        </row>
        <row r="877">
          <cell r="A877" t="str">
            <v>E1-INSH4</v>
          </cell>
          <cell r="B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3</v>
          </cell>
          <cell r="H877">
            <v>2.34</v>
          </cell>
          <cell r="I877">
            <v>-3</v>
          </cell>
          <cell r="J877">
            <v>0</v>
          </cell>
          <cell r="K877">
            <v>0</v>
          </cell>
        </row>
        <row r="878">
          <cell r="A878" t="str">
            <v>E1-PPCB4-5.5</v>
          </cell>
          <cell r="B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4</v>
          </cell>
          <cell r="H878">
            <v>658.84</v>
          </cell>
          <cell r="I878">
            <v>-4</v>
          </cell>
          <cell r="J878">
            <v>0</v>
          </cell>
          <cell r="K878">
            <v>0</v>
          </cell>
        </row>
        <row r="879">
          <cell r="A879" t="str">
            <v>E1-PPCB4-7.5</v>
          </cell>
          <cell r="B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4</v>
          </cell>
          <cell r="H879">
            <v>658.84</v>
          </cell>
          <cell r="I879">
            <v>-4</v>
          </cell>
          <cell r="J879">
            <v>0</v>
          </cell>
          <cell r="K879">
            <v>0</v>
          </cell>
        </row>
        <row r="880">
          <cell r="A880" t="str">
            <v>E1-PWR-MD4-15</v>
          </cell>
          <cell r="B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3</v>
          </cell>
          <cell r="H880">
            <v>382.35</v>
          </cell>
          <cell r="I880">
            <v>-3</v>
          </cell>
          <cell r="J880">
            <v>0</v>
          </cell>
          <cell r="K880">
            <v>0</v>
          </cell>
        </row>
        <row r="881">
          <cell r="A881" t="str">
            <v>E11-FAN3.7</v>
          </cell>
          <cell r="B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3</v>
          </cell>
          <cell r="H881">
            <v>20.25</v>
          </cell>
          <cell r="I881">
            <v>-3</v>
          </cell>
          <cell r="J881">
            <v>0</v>
          </cell>
          <cell r="K881">
            <v>0</v>
          </cell>
        </row>
        <row r="882">
          <cell r="A882" t="str">
            <v>E11-PPCB-5.5-4</v>
          </cell>
          <cell r="B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2</v>
          </cell>
          <cell r="H882">
            <v>130.97999999999999</v>
          </cell>
          <cell r="I882">
            <v>-2</v>
          </cell>
          <cell r="J882">
            <v>0</v>
          </cell>
          <cell r="K882">
            <v>0</v>
          </cell>
        </row>
        <row r="883">
          <cell r="A883" t="str">
            <v>E11-PPCB-7.5-4</v>
          </cell>
          <cell r="B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2</v>
          </cell>
          <cell r="H883">
            <v>130.97999999999999</v>
          </cell>
          <cell r="I883">
            <v>-2</v>
          </cell>
          <cell r="J883">
            <v>0</v>
          </cell>
          <cell r="K883">
            <v>0</v>
          </cell>
        </row>
        <row r="884">
          <cell r="A884" t="str">
            <v>EFL-22SP-2</v>
          </cell>
          <cell r="B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1</v>
          </cell>
          <cell r="H884">
            <v>0</v>
          </cell>
          <cell r="I884">
            <v>-1</v>
          </cell>
          <cell r="J884">
            <v>0</v>
          </cell>
          <cell r="K884">
            <v>0</v>
          </cell>
        </row>
        <row r="885">
          <cell r="A885" t="str">
            <v>EFL-7.5G9-2</v>
          </cell>
          <cell r="B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1</v>
          </cell>
          <cell r="H885">
            <v>87.614999999999995</v>
          </cell>
          <cell r="I885">
            <v>-1</v>
          </cell>
          <cell r="J885">
            <v>0</v>
          </cell>
          <cell r="K885">
            <v>0</v>
          </cell>
        </row>
        <row r="886">
          <cell r="A886" t="str">
            <v>EFL-7.5SP-2</v>
          </cell>
          <cell r="B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2</v>
          </cell>
          <cell r="H886">
            <v>257.79000000000002</v>
          </cell>
          <cell r="I886">
            <v>-2</v>
          </cell>
          <cell r="J886">
            <v>0</v>
          </cell>
          <cell r="K886">
            <v>0</v>
          </cell>
        </row>
        <row r="887">
          <cell r="A887" t="str">
            <v>EMGG31-08S</v>
          </cell>
          <cell r="B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9</v>
          </cell>
          <cell r="H887">
            <v>223.42500000000001</v>
          </cell>
          <cell r="I887">
            <v>-9</v>
          </cell>
          <cell r="J887">
            <v>0</v>
          </cell>
          <cell r="K887">
            <v>0</v>
          </cell>
        </row>
        <row r="888">
          <cell r="A888" t="str">
            <v>ENC1313-312212-03</v>
          </cell>
          <cell r="B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1</v>
          </cell>
          <cell r="H888">
            <v>190</v>
          </cell>
          <cell r="I888">
            <v>-1</v>
          </cell>
          <cell r="J888">
            <v>0</v>
          </cell>
          <cell r="K888">
            <v>0</v>
          </cell>
        </row>
        <row r="889">
          <cell r="A889" t="str">
            <v>ENCODER HEIDENHAIN 1085</v>
          </cell>
          <cell r="B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1</v>
          </cell>
          <cell r="H889">
            <v>244.97</v>
          </cell>
          <cell r="I889">
            <v>-1</v>
          </cell>
          <cell r="J889">
            <v>0</v>
          </cell>
          <cell r="K889">
            <v>0</v>
          </cell>
        </row>
        <row r="890">
          <cell r="A890" t="str">
            <v>EP 1910A</v>
          </cell>
          <cell r="B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1</v>
          </cell>
          <cell r="H890">
            <v>113.36</v>
          </cell>
          <cell r="I890">
            <v>-1</v>
          </cell>
          <cell r="J890">
            <v>0</v>
          </cell>
          <cell r="K890">
            <v>0</v>
          </cell>
        </row>
        <row r="891">
          <cell r="A891" t="str">
            <v>EP 2694D-C2</v>
          </cell>
          <cell r="B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1</v>
          </cell>
          <cell r="H891">
            <v>485.83</v>
          </cell>
          <cell r="I891">
            <v>-1</v>
          </cell>
          <cell r="J891">
            <v>0</v>
          </cell>
          <cell r="K891">
            <v>0</v>
          </cell>
        </row>
        <row r="892">
          <cell r="A892" t="str">
            <v>EP-3798E-4-220</v>
          </cell>
          <cell r="B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1</v>
          </cell>
          <cell r="H892">
            <v>398.36</v>
          </cell>
          <cell r="I892">
            <v>-1</v>
          </cell>
          <cell r="J892">
            <v>0</v>
          </cell>
          <cell r="K892">
            <v>0</v>
          </cell>
        </row>
        <row r="893">
          <cell r="A893" t="str">
            <v>EP1583B</v>
          </cell>
          <cell r="B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1</v>
          </cell>
          <cell r="H893">
            <v>242.91</v>
          </cell>
          <cell r="I893">
            <v>-1</v>
          </cell>
          <cell r="J893">
            <v>0</v>
          </cell>
          <cell r="K893">
            <v>0</v>
          </cell>
        </row>
        <row r="894">
          <cell r="A894" t="str">
            <v>EP1587</v>
          </cell>
          <cell r="B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1</v>
          </cell>
          <cell r="H894">
            <v>161.94</v>
          </cell>
          <cell r="I894">
            <v>-1</v>
          </cell>
          <cell r="J894">
            <v>0</v>
          </cell>
          <cell r="K894">
            <v>0</v>
          </cell>
        </row>
        <row r="895">
          <cell r="A895" t="str">
            <v>EP1694A</v>
          </cell>
          <cell r="B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1</v>
          </cell>
          <cell r="H895">
            <v>437.25</v>
          </cell>
          <cell r="I895">
            <v>-1</v>
          </cell>
          <cell r="J895">
            <v>0</v>
          </cell>
          <cell r="K895">
            <v>0</v>
          </cell>
        </row>
        <row r="896">
          <cell r="A896" t="str">
            <v>EP1816B</v>
          </cell>
          <cell r="B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1</v>
          </cell>
          <cell r="H896">
            <v>70.45</v>
          </cell>
          <cell r="I896">
            <v>-1</v>
          </cell>
          <cell r="J896">
            <v>0</v>
          </cell>
          <cell r="K896">
            <v>0</v>
          </cell>
        </row>
        <row r="897">
          <cell r="A897" t="str">
            <v>EP1858</v>
          </cell>
          <cell r="B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1</v>
          </cell>
          <cell r="H897">
            <v>251.01</v>
          </cell>
          <cell r="I897">
            <v>-1</v>
          </cell>
          <cell r="J897">
            <v>0</v>
          </cell>
          <cell r="K897">
            <v>0</v>
          </cell>
        </row>
        <row r="898">
          <cell r="A898" t="str">
            <v>EP2097A</v>
          </cell>
          <cell r="B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1</v>
          </cell>
          <cell r="H898">
            <v>81.78</v>
          </cell>
          <cell r="I898">
            <v>-1</v>
          </cell>
          <cell r="J898">
            <v>0</v>
          </cell>
          <cell r="K898">
            <v>0</v>
          </cell>
        </row>
        <row r="899">
          <cell r="A899" t="str">
            <v>EP2109</v>
          </cell>
          <cell r="B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1</v>
          </cell>
          <cell r="H899">
            <v>113.36</v>
          </cell>
          <cell r="I899">
            <v>-1</v>
          </cell>
          <cell r="J899">
            <v>0</v>
          </cell>
          <cell r="K899">
            <v>0</v>
          </cell>
        </row>
        <row r="900">
          <cell r="A900" t="str">
            <v>EP2259BYT</v>
          </cell>
          <cell r="B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2</v>
          </cell>
          <cell r="H900">
            <v>566.79999999999995</v>
          </cell>
          <cell r="I900">
            <v>-2</v>
          </cell>
          <cell r="J900">
            <v>0</v>
          </cell>
          <cell r="K900">
            <v>0</v>
          </cell>
        </row>
        <row r="901">
          <cell r="A901" t="str">
            <v>EP2402D-C4</v>
          </cell>
          <cell r="B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1</v>
          </cell>
          <cell r="H901">
            <v>364.37</v>
          </cell>
          <cell r="I901">
            <v>-1</v>
          </cell>
          <cell r="J901">
            <v>0</v>
          </cell>
          <cell r="K901">
            <v>0</v>
          </cell>
        </row>
        <row r="902">
          <cell r="A902" t="str">
            <v>EP2852-C1</v>
          </cell>
          <cell r="B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1</v>
          </cell>
          <cell r="H902">
            <v>242.91</v>
          </cell>
          <cell r="I902">
            <v>-1</v>
          </cell>
          <cell r="J902">
            <v>0</v>
          </cell>
          <cell r="K902">
            <v>0</v>
          </cell>
        </row>
        <row r="903">
          <cell r="A903" t="str">
            <v>EP3234B-C1</v>
          </cell>
          <cell r="B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1</v>
          </cell>
          <cell r="H903">
            <v>323.89</v>
          </cell>
          <cell r="I903">
            <v>-1</v>
          </cell>
          <cell r="J903">
            <v>0</v>
          </cell>
          <cell r="K903">
            <v>0</v>
          </cell>
        </row>
        <row r="904">
          <cell r="A904" t="str">
            <v>EP3234B-C2</v>
          </cell>
          <cell r="B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2</v>
          </cell>
          <cell r="H904">
            <v>716.05</v>
          </cell>
          <cell r="I904">
            <v>-2</v>
          </cell>
          <cell r="J904">
            <v>0</v>
          </cell>
          <cell r="K904">
            <v>0</v>
          </cell>
        </row>
        <row r="905">
          <cell r="A905" t="str">
            <v>EP3895</v>
          </cell>
          <cell r="B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1</v>
          </cell>
          <cell r="H905">
            <v>145.75</v>
          </cell>
          <cell r="I905">
            <v>-1</v>
          </cell>
          <cell r="J905">
            <v>0</v>
          </cell>
          <cell r="K905">
            <v>0</v>
          </cell>
        </row>
        <row r="906">
          <cell r="A906" t="str">
            <v>EP3896</v>
          </cell>
          <cell r="B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1</v>
          </cell>
          <cell r="H906">
            <v>210.53</v>
          </cell>
          <cell r="I906">
            <v>-1</v>
          </cell>
          <cell r="J906">
            <v>0</v>
          </cell>
          <cell r="K906">
            <v>0</v>
          </cell>
        </row>
        <row r="907">
          <cell r="A907" t="str">
            <v>EP3957  C-3</v>
          </cell>
          <cell r="B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6</v>
          </cell>
          <cell r="H907">
            <v>2387.319</v>
          </cell>
          <cell r="I907">
            <v>-6</v>
          </cell>
          <cell r="J907">
            <v>0</v>
          </cell>
          <cell r="K907">
            <v>0</v>
          </cell>
        </row>
        <row r="908">
          <cell r="A908" t="str">
            <v>EP3959  C-2</v>
          </cell>
          <cell r="B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3</v>
          </cell>
          <cell r="H908">
            <v>863.85629999999992</v>
          </cell>
          <cell r="I908">
            <v>-3</v>
          </cell>
          <cell r="J908">
            <v>0</v>
          </cell>
          <cell r="K908">
            <v>0</v>
          </cell>
        </row>
        <row r="909">
          <cell r="A909" t="str">
            <v>EP3959  C-3</v>
          </cell>
          <cell r="B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9</v>
          </cell>
          <cell r="H909">
            <v>1552.2650999999998</v>
          </cell>
          <cell r="I909">
            <v>-9</v>
          </cell>
          <cell r="J909">
            <v>0</v>
          </cell>
          <cell r="K909">
            <v>0</v>
          </cell>
        </row>
        <row r="910">
          <cell r="A910" t="str">
            <v>EP3959  C-4</v>
          </cell>
          <cell r="B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6</v>
          </cell>
          <cell r="H910">
            <v>1699.2714000000001</v>
          </cell>
          <cell r="I910">
            <v>-6</v>
          </cell>
          <cell r="J910">
            <v>0</v>
          </cell>
          <cell r="K910">
            <v>0</v>
          </cell>
        </row>
        <row r="911">
          <cell r="A911" t="str">
            <v>EP3985  C-4</v>
          </cell>
          <cell r="B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3</v>
          </cell>
          <cell r="H911">
            <v>147.44729999999998</v>
          </cell>
          <cell r="I911">
            <v>-3</v>
          </cell>
          <cell r="J911">
            <v>0</v>
          </cell>
          <cell r="K911">
            <v>0</v>
          </cell>
        </row>
        <row r="912">
          <cell r="A912" t="str">
            <v>EP4113</v>
          </cell>
          <cell r="B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8</v>
          </cell>
          <cell r="H912">
            <v>2470.5320000000002</v>
          </cell>
          <cell r="I912">
            <v>-8</v>
          </cell>
          <cell r="J912">
            <v>0</v>
          </cell>
          <cell r="K912">
            <v>0</v>
          </cell>
        </row>
        <row r="913">
          <cell r="A913" t="str">
            <v>EP4142</v>
          </cell>
          <cell r="B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6</v>
          </cell>
          <cell r="H913">
            <v>1909.02</v>
          </cell>
          <cell r="I913">
            <v>-6</v>
          </cell>
          <cell r="J913">
            <v>0</v>
          </cell>
          <cell r="K913">
            <v>0</v>
          </cell>
        </row>
        <row r="914">
          <cell r="A914" t="str">
            <v>ES1-24R-S-N</v>
          </cell>
          <cell r="B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 t="str">
            <v>ES1-47R-S-C</v>
          </cell>
          <cell r="B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10</v>
          </cell>
          <cell r="H915">
            <v>403</v>
          </cell>
          <cell r="I915">
            <v>-10</v>
          </cell>
          <cell r="J915">
            <v>0</v>
          </cell>
          <cell r="K915">
            <v>0</v>
          </cell>
        </row>
        <row r="916">
          <cell r="A916" t="str">
            <v>ES1-47R-S-N</v>
          </cell>
          <cell r="B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39</v>
          </cell>
          <cell r="H916">
            <v>1305.4080000000001</v>
          </cell>
          <cell r="I916">
            <v>-39</v>
          </cell>
          <cell r="J916">
            <v>0</v>
          </cell>
          <cell r="K916">
            <v>0</v>
          </cell>
        </row>
        <row r="917">
          <cell r="A917" t="str">
            <v>ES2-18R-S-C</v>
          </cell>
          <cell r="B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2</v>
          </cell>
          <cell r="H917">
            <v>95.142799999999994</v>
          </cell>
          <cell r="I917">
            <v>-2</v>
          </cell>
          <cell r="J917">
            <v>0</v>
          </cell>
          <cell r="K917">
            <v>0</v>
          </cell>
        </row>
        <row r="918">
          <cell r="A918" t="str">
            <v>ES2-18R-S-N</v>
          </cell>
          <cell r="B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12</v>
          </cell>
          <cell r="H918">
            <v>812.4</v>
          </cell>
          <cell r="I918">
            <v>-12</v>
          </cell>
          <cell r="J918">
            <v>0</v>
          </cell>
          <cell r="K918">
            <v>0</v>
          </cell>
        </row>
        <row r="919">
          <cell r="A919" t="str">
            <v>ES2-24R-S-C</v>
          </cell>
          <cell r="B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113</v>
          </cell>
          <cell r="H919">
            <v>8188.3302999999996</v>
          </cell>
          <cell r="I919">
            <v>-113</v>
          </cell>
          <cell r="J919">
            <v>0</v>
          </cell>
          <cell r="K919">
            <v>0</v>
          </cell>
        </row>
        <row r="920">
          <cell r="A920" t="str">
            <v>EP2100A</v>
          </cell>
          <cell r="B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1</v>
          </cell>
          <cell r="H920">
            <v>81.78</v>
          </cell>
          <cell r="I920">
            <v>-1</v>
          </cell>
          <cell r="J920">
            <v>0</v>
          </cell>
          <cell r="K920">
            <v>0</v>
          </cell>
        </row>
        <row r="921">
          <cell r="A921" t="str">
            <v>EP2101</v>
          </cell>
          <cell r="B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1</v>
          </cell>
          <cell r="H921">
            <v>99.6</v>
          </cell>
          <cell r="I921">
            <v>-1</v>
          </cell>
          <cell r="J921">
            <v>0</v>
          </cell>
          <cell r="K921">
            <v>0</v>
          </cell>
        </row>
        <row r="922">
          <cell r="A922" t="str">
            <v>EP2106</v>
          </cell>
          <cell r="B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1</v>
          </cell>
          <cell r="H922">
            <v>58.895600000000002</v>
          </cell>
          <cell r="I922">
            <v>-1</v>
          </cell>
          <cell r="J922">
            <v>0</v>
          </cell>
          <cell r="K922">
            <v>0</v>
          </cell>
        </row>
        <row r="923">
          <cell r="A923" t="str">
            <v>EP2689E</v>
          </cell>
          <cell r="B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1</v>
          </cell>
          <cell r="H923">
            <v>0</v>
          </cell>
          <cell r="I923">
            <v>-1</v>
          </cell>
          <cell r="J923">
            <v>0</v>
          </cell>
          <cell r="K923">
            <v>0</v>
          </cell>
        </row>
        <row r="924">
          <cell r="A924" t="str">
            <v>EP2838D C1</v>
          </cell>
          <cell r="B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1</v>
          </cell>
          <cell r="H924">
            <v>769.23</v>
          </cell>
          <cell r="I924">
            <v>-1</v>
          </cell>
          <cell r="J924">
            <v>0</v>
          </cell>
          <cell r="K924">
            <v>0</v>
          </cell>
        </row>
        <row r="925">
          <cell r="A925" t="str">
            <v>EP2850B</v>
          </cell>
          <cell r="B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1</v>
          </cell>
          <cell r="H925">
            <v>226.72</v>
          </cell>
          <cell r="I925">
            <v>-1</v>
          </cell>
          <cell r="J925">
            <v>0</v>
          </cell>
          <cell r="K925">
            <v>0</v>
          </cell>
        </row>
        <row r="926">
          <cell r="A926" t="str">
            <v>EP3234B-C3</v>
          </cell>
          <cell r="B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1</v>
          </cell>
          <cell r="H926">
            <v>423.53</v>
          </cell>
          <cell r="I926">
            <v>-1</v>
          </cell>
          <cell r="J926">
            <v>0</v>
          </cell>
          <cell r="K926">
            <v>0</v>
          </cell>
        </row>
        <row r="927">
          <cell r="A927" t="str">
            <v>EP3234B-C4</v>
          </cell>
          <cell r="B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1</v>
          </cell>
          <cell r="H927">
            <v>423.53</v>
          </cell>
          <cell r="I927">
            <v>-1</v>
          </cell>
          <cell r="J927">
            <v>0</v>
          </cell>
          <cell r="K927">
            <v>0</v>
          </cell>
        </row>
        <row r="928">
          <cell r="A928" t="str">
            <v>EP3234B-C5</v>
          </cell>
          <cell r="B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1</v>
          </cell>
          <cell r="H928">
            <v>413.07330000000002</v>
          </cell>
          <cell r="I928">
            <v>-1</v>
          </cell>
          <cell r="J928">
            <v>0</v>
          </cell>
          <cell r="K928">
            <v>0</v>
          </cell>
        </row>
        <row r="929">
          <cell r="A929" t="str">
            <v>EP3957  C-4</v>
          </cell>
          <cell r="B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5</v>
          </cell>
          <cell r="H929">
            <v>1634.501</v>
          </cell>
          <cell r="I929">
            <v>-5</v>
          </cell>
          <cell r="J929">
            <v>0</v>
          </cell>
          <cell r="K929">
            <v>0</v>
          </cell>
        </row>
        <row r="930">
          <cell r="A930" t="str">
            <v>EP3957  C-5</v>
          </cell>
          <cell r="B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5</v>
          </cell>
          <cell r="H930">
            <v>1054.56</v>
          </cell>
          <cell r="I930">
            <v>-5</v>
          </cell>
          <cell r="J930">
            <v>0</v>
          </cell>
          <cell r="K930">
            <v>0</v>
          </cell>
        </row>
        <row r="931">
          <cell r="A931" t="str">
            <v>EP3959  C-1</v>
          </cell>
          <cell r="B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5</v>
          </cell>
          <cell r="H931">
            <v>889.56450000000007</v>
          </cell>
          <cell r="I931">
            <v>-5</v>
          </cell>
          <cell r="J931">
            <v>0</v>
          </cell>
          <cell r="K931">
            <v>0</v>
          </cell>
        </row>
        <row r="932">
          <cell r="A932" t="str">
            <v>EP3959  C-5</v>
          </cell>
          <cell r="B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8</v>
          </cell>
          <cell r="H932">
            <v>1433.7088000000001</v>
          </cell>
          <cell r="I932">
            <v>-8</v>
          </cell>
          <cell r="J932">
            <v>0</v>
          </cell>
          <cell r="K932">
            <v>0</v>
          </cell>
        </row>
        <row r="933">
          <cell r="A933" t="str">
            <v>EP3959  D-4</v>
          </cell>
          <cell r="B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1</v>
          </cell>
          <cell r="H933">
            <v>0</v>
          </cell>
          <cell r="I933">
            <v>-1</v>
          </cell>
          <cell r="J933">
            <v>0</v>
          </cell>
          <cell r="K933">
            <v>0</v>
          </cell>
        </row>
        <row r="934">
          <cell r="A934" t="str">
            <v>EP3985  C-2</v>
          </cell>
          <cell r="B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5</v>
          </cell>
          <cell r="H934">
            <v>154.94300000000001</v>
          </cell>
          <cell r="I934">
            <v>-5</v>
          </cell>
          <cell r="J934">
            <v>0</v>
          </cell>
          <cell r="K934">
            <v>0</v>
          </cell>
        </row>
        <row r="935">
          <cell r="A935" t="str">
            <v>ERE24-06</v>
          </cell>
          <cell r="B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2</v>
          </cell>
          <cell r="H935">
            <v>19.440000000000001</v>
          </cell>
          <cell r="I935">
            <v>-2</v>
          </cell>
          <cell r="J935">
            <v>0</v>
          </cell>
          <cell r="K935">
            <v>0</v>
          </cell>
        </row>
        <row r="936">
          <cell r="A936" t="str">
            <v>ERE74-06</v>
          </cell>
          <cell r="B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2</v>
          </cell>
          <cell r="H936">
            <v>19.440000000000001</v>
          </cell>
          <cell r="I936">
            <v>-2</v>
          </cell>
          <cell r="J936">
            <v>0</v>
          </cell>
          <cell r="K936">
            <v>0</v>
          </cell>
        </row>
        <row r="937">
          <cell r="A937" t="str">
            <v>ES1-24R-S-C</v>
          </cell>
          <cell r="B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2</v>
          </cell>
          <cell r="H937">
            <v>79.933400000000006</v>
          </cell>
          <cell r="I937">
            <v>-2</v>
          </cell>
          <cell r="J937">
            <v>0</v>
          </cell>
          <cell r="K937">
            <v>0</v>
          </cell>
        </row>
        <row r="938">
          <cell r="A938" t="str">
            <v>ES1-50R-S-C</v>
          </cell>
          <cell r="B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2</v>
          </cell>
          <cell r="H938">
            <v>76.599999999999994</v>
          </cell>
          <cell r="I938">
            <v>-2</v>
          </cell>
          <cell r="J938">
            <v>0</v>
          </cell>
          <cell r="K938">
            <v>0</v>
          </cell>
        </row>
        <row r="939">
          <cell r="A939" t="str">
            <v>ES1-68R-S-C</v>
          </cell>
          <cell r="B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70</v>
          </cell>
          <cell r="H939">
            <v>2817.654</v>
          </cell>
          <cell r="I939">
            <v>-70</v>
          </cell>
          <cell r="J939">
            <v>0</v>
          </cell>
          <cell r="K939">
            <v>0</v>
          </cell>
        </row>
        <row r="940">
          <cell r="A940" t="str">
            <v>ES1-68R-S-N</v>
          </cell>
          <cell r="B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2</v>
          </cell>
          <cell r="H940">
            <v>71.007400000000004</v>
          </cell>
          <cell r="I940">
            <v>-2</v>
          </cell>
          <cell r="J940">
            <v>0</v>
          </cell>
          <cell r="K940">
            <v>0</v>
          </cell>
        </row>
        <row r="941">
          <cell r="A941" t="str">
            <v>ES2-24R-S-C-LM8</v>
          </cell>
          <cell r="B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10</v>
          </cell>
          <cell r="H941">
            <v>293.89999999999998</v>
          </cell>
          <cell r="I941">
            <v>-10</v>
          </cell>
          <cell r="J941">
            <v>0</v>
          </cell>
          <cell r="K941">
            <v>0</v>
          </cell>
        </row>
        <row r="942">
          <cell r="A942" t="str">
            <v>ES2-24R-S-N</v>
          </cell>
          <cell r="B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5</v>
          </cell>
          <cell r="H942">
            <v>338.5</v>
          </cell>
          <cell r="I942">
            <v>-5</v>
          </cell>
          <cell r="J942">
            <v>0</v>
          </cell>
          <cell r="K942">
            <v>0</v>
          </cell>
        </row>
        <row r="943">
          <cell r="A943" t="str">
            <v>ES3-12R-S-C</v>
          </cell>
          <cell r="B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3</v>
          </cell>
          <cell r="H943">
            <v>298.5</v>
          </cell>
          <cell r="I943">
            <v>-3</v>
          </cell>
          <cell r="J943">
            <v>0</v>
          </cell>
          <cell r="K943">
            <v>0</v>
          </cell>
        </row>
        <row r="944">
          <cell r="A944" t="str">
            <v>ES3-12R-S-N</v>
          </cell>
          <cell r="B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7</v>
          </cell>
          <cell r="H944">
            <v>664.79770000000008</v>
          </cell>
          <cell r="I944">
            <v>-7</v>
          </cell>
          <cell r="J944">
            <v>0</v>
          </cell>
          <cell r="K944">
            <v>0</v>
          </cell>
        </row>
        <row r="945">
          <cell r="A945" t="str">
            <v>ES3-18R-S-C</v>
          </cell>
          <cell r="B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90</v>
          </cell>
          <cell r="H945">
            <v>8955.1530000000002</v>
          </cell>
          <cell r="I945">
            <v>-90</v>
          </cell>
          <cell r="J945">
            <v>0</v>
          </cell>
          <cell r="K945">
            <v>0</v>
          </cell>
        </row>
        <row r="946">
          <cell r="A946" t="str">
            <v>ES3-18R-S-N</v>
          </cell>
          <cell r="B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3</v>
          </cell>
          <cell r="H946">
            <v>283.38600000000002</v>
          </cell>
          <cell r="I946">
            <v>-3</v>
          </cell>
          <cell r="J946">
            <v>0</v>
          </cell>
          <cell r="K946">
            <v>0</v>
          </cell>
        </row>
        <row r="947">
          <cell r="A947" t="str">
            <v>EST-100R-S-N</v>
          </cell>
          <cell r="B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20</v>
          </cell>
          <cell r="H947">
            <v>645.25</v>
          </cell>
          <cell r="I947">
            <v>-20</v>
          </cell>
          <cell r="J947">
            <v>0</v>
          </cell>
          <cell r="K947">
            <v>0</v>
          </cell>
        </row>
        <row r="948">
          <cell r="A948" t="str">
            <v>EST-47R-S-N</v>
          </cell>
          <cell r="B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197</v>
          </cell>
          <cell r="H948">
            <v>7588.6566999999995</v>
          </cell>
          <cell r="I948">
            <v>-197</v>
          </cell>
          <cell r="J948">
            <v>0</v>
          </cell>
          <cell r="K948">
            <v>0</v>
          </cell>
        </row>
        <row r="949">
          <cell r="A949" t="str">
            <v>EST2-47R-S-C</v>
          </cell>
          <cell r="B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192</v>
          </cell>
          <cell r="H949">
            <v>11032.4928</v>
          </cell>
          <cell r="I949">
            <v>-192</v>
          </cell>
          <cell r="J949">
            <v>0</v>
          </cell>
          <cell r="K949">
            <v>0</v>
          </cell>
        </row>
        <row r="950">
          <cell r="A950" t="str">
            <v>ETG81-050</v>
          </cell>
          <cell r="B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1</v>
          </cell>
          <cell r="H950">
            <v>10.85</v>
          </cell>
          <cell r="I950">
            <v>-1</v>
          </cell>
          <cell r="J950">
            <v>0</v>
          </cell>
          <cell r="K950">
            <v>0</v>
          </cell>
        </row>
        <row r="951">
          <cell r="A951" t="str">
            <v>ETG81-050A</v>
          </cell>
          <cell r="B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3</v>
          </cell>
          <cell r="H951">
            <v>34.790100000000002</v>
          </cell>
          <cell r="I951">
            <v>-3</v>
          </cell>
          <cell r="J951">
            <v>0</v>
          </cell>
          <cell r="K951">
            <v>0</v>
          </cell>
        </row>
        <row r="952">
          <cell r="A952" t="str">
            <v>ETK81-050A</v>
          </cell>
          <cell r="B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1</v>
          </cell>
          <cell r="H952">
            <v>13.77</v>
          </cell>
          <cell r="I952">
            <v>-1</v>
          </cell>
          <cell r="J952">
            <v>0</v>
          </cell>
          <cell r="K952">
            <v>0</v>
          </cell>
        </row>
        <row r="953">
          <cell r="A953" t="str">
            <v>EVK31-050A</v>
          </cell>
          <cell r="B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15</v>
          </cell>
          <cell r="H953">
            <v>111.72</v>
          </cell>
          <cell r="I953">
            <v>-15</v>
          </cell>
          <cell r="J953">
            <v>0</v>
          </cell>
          <cell r="K953">
            <v>0</v>
          </cell>
        </row>
        <row r="954">
          <cell r="A954" t="str">
            <v>EVK71-050B</v>
          </cell>
          <cell r="B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8</v>
          </cell>
          <cell r="H954">
            <v>158.37039999999999</v>
          </cell>
          <cell r="I954">
            <v>-8</v>
          </cell>
          <cell r="J954">
            <v>0</v>
          </cell>
          <cell r="K954">
            <v>0</v>
          </cell>
        </row>
        <row r="955">
          <cell r="A955" t="str">
            <v>EVL31-055</v>
          </cell>
          <cell r="B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6</v>
          </cell>
          <cell r="H955">
            <v>505.8</v>
          </cell>
          <cell r="I955">
            <v>-6</v>
          </cell>
          <cell r="J955">
            <v>0</v>
          </cell>
          <cell r="K955">
            <v>0</v>
          </cell>
        </row>
        <row r="956">
          <cell r="A956" t="str">
            <v>F1S-40W-8.3OHM</v>
          </cell>
          <cell r="B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4</v>
          </cell>
          <cell r="H956">
            <v>19.189599999999999</v>
          </cell>
          <cell r="I956">
            <v>-4</v>
          </cell>
          <cell r="J956">
            <v>0</v>
          </cell>
          <cell r="K956">
            <v>0</v>
          </cell>
        </row>
        <row r="957">
          <cell r="A957" t="str">
            <v>F1S-CMV-MD4-22</v>
          </cell>
          <cell r="B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4</v>
          </cell>
          <cell r="H957">
            <v>225.4</v>
          </cell>
          <cell r="I957">
            <v>-4</v>
          </cell>
          <cell r="J957">
            <v>0</v>
          </cell>
          <cell r="K957">
            <v>0</v>
          </cell>
        </row>
        <row r="958">
          <cell r="A958" t="str">
            <v>F1S-CMV-MD4-30</v>
          </cell>
          <cell r="B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5</v>
          </cell>
          <cell r="H958">
            <v>371.29349999999999</v>
          </cell>
          <cell r="I958">
            <v>-5</v>
          </cell>
          <cell r="J958">
            <v>0</v>
          </cell>
          <cell r="K958">
            <v>0</v>
          </cell>
        </row>
        <row r="959">
          <cell r="A959" t="str">
            <v>F1S-FAN5.5</v>
          </cell>
          <cell r="B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6</v>
          </cell>
          <cell r="H959">
            <v>30.975000000000001</v>
          </cell>
          <cell r="I959">
            <v>-6</v>
          </cell>
          <cell r="J959">
            <v>0</v>
          </cell>
          <cell r="K959">
            <v>0</v>
          </cell>
        </row>
        <row r="960">
          <cell r="A960" t="str">
            <v>F1S-PCB-AX4-15</v>
          </cell>
          <cell r="B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4</v>
          </cell>
          <cell r="H960">
            <v>78.84</v>
          </cell>
          <cell r="I960">
            <v>-4</v>
          </cell>
          <cell r="J960">
            <v>0</v>
          </cell>
          <cell r="K960">
            <v>0</v>
          </cell>
        </row>
        <row r="961">
          <cell r="A961" t="str">
            <v>F1S-PCB-SB4-30</v>
          </cell>
          <cell r="B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2</v>
          </cell>
          <cell r="H961">
            <v>9.1199999999999992</v>
          </cell>
          <cell r="I961">
            <v>-2</v>
          </cell>
          <cell r="J961">
            <v>0</v>
          </cell>
          <cell r="K961">
            <v>0</v>
          </cell>
        </row>
        <row r="962">
          <cell r="A962" t="str">
            <v>F1S-PWR-MD4-11</v>
          </cell>
          <cell r="B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4</v>
          </cell>
          <cell r="H962">
            <v>747.63160000000005</v>
          </cell>
          <cell r="I962">
            <v>-4</v>
          </cell>
          <cell r="J962">
            <v>0</v>
          </cell>
          <cell r="K962">
            <v>0</v>
          </cell>
        </row>
        <row r="963">
          <cell r="A963" t="str">
            <v>F1S-PWR-MD4-15</v>
          </cell>
          <cell r="B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2</v>
          </cell>
          <cell r="H963">
            <v>373.04500000000002</v>
          </cell>
          <cell r="I963">
            <v>-2</v>
          </cell>
          <cell r="J963">
            <v>0</v>
          </cell>
          <cell r="K963">
            <v>0</v>
          </cell>
        </row>
        <row r="964">
          <cell r="A964" t="str">
            <v>F1S-PWR-MD4-22</v>
          </cell>
          <cell r="B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4</v>
          </cell>
          <cell r="H964">
            <v>546.38679999999999</v>
          </cell>
          <cell r="I964">
            <v>-4</v>
          </cell>
          <cell r="J964">
            <v>0</v>
          </cell>
          <cell r="K964">
            <v>0</v>
          </cell>
        </row>
        <row r="965">
          <cell r="A965" t="str">
            <v>F1S-TPCB-REL</v>
          </cell>
          <cell r="B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4</v>
          </cell>
          <cell r="H965">
            <v>6.68</v>
          </cell>
          <cell r="I965">
            <v>-4</v>
          </cell>
          <cell r="J965">
            <v>0</v>
          </cell>
          <cell r="K965">
            <v>0</v>
          </cell>
        </row>
        <row r="966">
          <cell r="A966" t="str">
            <v>F200160</v>
          </cell>
          <cell r="B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2</v>
          </cell>
          <cell r="H966">
            <v>0</v>
          </cell>
          <cell r="I966">
            <v>-2</v>
          </cell>
          <cell r="J966">
            <v>0</v>
          </cell>
          <cell r="K966">
            <v>0</v>
          </cell>
        </row>
        <row r="967">
          <cell r="A967" t="str">
            <v>FAN FOR MPF5133A</v>
          </cell>
          <cell r="B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2</v>
          </cell>
          <cell r="H967">
            <v>0</v>
          </cell>
          <cell r="I967">
            <v>-2</v>
          </cell>
          <cell r="J967">
            <v>0</v>
          </cell>
          <cell r="K967">
            <v>0</v>
          </cell>
        </row>
        <row r="968">
          <cell r="A968" t="str">
            <v>ES3-24R-S-C</v>
          </cell>
          <cell r="B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24</v>
          </cell>
          <cell r="H968">
            <v>2292</v>
          </cell>
          <cell r="I968">
            <v>-24</v>
          </cell>
          <cell r="J968">
            <v>0</v>
          </cell>
          <cell r="K968">
            <v>0</v>
          </cell>
        </row>
        <row r="969">
          <cell r="A969" t="str">
            <v>ESH-68R-S-C</v>
          </cell>
          <cell r="B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9</v>
          </cell>
          <cell r="H969">
            <v>234.1746</v>
          </cell>
          <cell r="I969">
            <v>-9</v>
          </cell>
          <cell r="J969">
            <v>0</v>
          </cell>
          <cell r="K969">
            <v>0</v>
          </cell>
        </row>
        <row r="970">
          <cell r="A970" t="str">
            <v>ESH-68R-S-N</v>
          </cell>
          <cell r="B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20</v>
          </cell>
          <cell r="H970">
            <v>530</v>
          </cell>
          <cell r="I970">
            <v>-20</v>
          </cell>
          <cell r="J970">
            <v>0</v>
          </cell>
          <cell r="K970">
            <v>0</v>
          </cell>
        </row>
        <row r="971">
          <cell r="A971" t="str">
            <v>EST2-47R-S-N</v>
          </cell>
          <cell r="B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63</v>
          </cell>
          <cell r="H971">
            <v>3355.6572000000001</v>
          </cell>
          <cell r="I971">
            <v>-63</v>
          </cell>
          <cell r="J971">
            <v>0</v>
          </cell>
          <cell r="K971">
            <v>0</v>
          </cell>
        </row>
        <row r="972">
          <cell r="A972" t="str">
            <v>ET206</v>
          </cell>
          <cell r="B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12</v>
          </cell>
          <cell r="H972">
            <v>14.52</v>
          </cell>
          <cell r="I972">
            <v>-12</v>
          </cell>
          <cell r="J972">
            <v>0</v>
          </cell>
          <cell r="K972">
            <v>0</v>
          </cell>
        </row>
        <row r="973">
          <cell r="A973" t="str">
            <v>ETF11-050</v>
          </cell>
          <cell r="B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6</v>
          </cell>
          <cell r="H973">
            <v>48.6</v>
          </cell>
          <cell r="I973">
            <v>-6</v>
          </cell>
          <cell r="J973">
            <v>0</v>
          </cell>
          <cell r="K973">
            <v>0</v>
          </cell>
        </row>
        <row r="974">
          <cell r="A974" t="str">
            <v>ETK85-050</v>
          </cell>
          <cell r="B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2</v>
          </cell>
          <cell r="H974">
            <v>31.1</v>
          </cell>
          <cell r="I974">
            <v>-2</v>
          </cell>
          <cell r="J974">
            <v>0</v>
          </cell>
          <cell r="K974">
            <v>0</v>
          </cell>
        </row>
        <row r="975">
          <cell r="A975" t="str">
            <v>ETL81-050</v>
          </cell>
          <cell r="B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24.29</v>
          </cell>
          <cell r="I975">
            <v>-1</v>
          </cell>
          <cell r="J975">
            <v>0</v>
          </cell>
          <cell r="K975">
            <v>0</v>
          </cell>
        </row>
        <row r="976">
          <cell r="A976" t="str">
            <v>ETN81-055</v>
          </cell>
          <cell r="B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6</v>
          </cell>
          <cell r="H976">
            <v>272.04000000000002</v>
          </cell>
          <cell r="I976">
            <v>-6</v>
          </cell>
          <cell r="J976">
            <v>0</v>
          </cell>
          <cell r="K976">
            <v>0</v>
          </cell>
        </row>
        <row r="977">
          <cell r="A977" t="str">
            <v>EVM31-050A</v>
          </cell>
          <cell r="B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7</v>
          </cell>
          <cell r="H977">
            <v>349.87330000000003</v>
          </cell>
          <cell r="I977">
            <v>-7</v>
          </cell>
          <cell r="J977">
            <v>0</v>
          </cell>
          <cell r="K977">
            <v>0</v>
          </cell>
        </row>
        <row r="978">
          <cell r="A978" t="str">
            <v>EVM32-050A</v>
          </cell>
          <cell r="B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9</v>
          </cell>
          <cell r="H978">
            <v>534.33000000000004</v>
          </cell>
          <cell r="I978">
            <v>-9</v>
          </cell>
          <cell r="J978">
            <v>0</v>
          </cell>
          <cell r="K978">
            <v>0</v>
          </cell>
        </row>
        <row r="979">
          <cell r="A979" t="str">
            <v>F1S-30W-15.2OHM</v>
          </cell>
          <cell r="B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11</v>
          </cell>
          <cell r="H979">
            <v>45.32</v>
          </cell>
          <cell r="I979">
            <v>-11</v>
          </cell>
          <cell r="J979">
            <v>0</v>
          </cell>
          <cell r="K979">
            <v>0</v>
          </cell>
        </row>
        <row r="980">
          <cell r="A980" t="str">
            <v>F1S-CPCB4-11(E)</v>
          </cell>
          <cell r="B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8</v>
          </cell>
          <cell r="H980">
            <v>386.88400000000001</v>
          </cell>
          <cell r="I980">
            <v>-8</v>
          </cell>
          <cell r="J980">
            <v>0</v>
          </cell>
          <cell r="K980">
            <v>0</v>
          </cell>
        </row>
        <row r="981">
          <cell r="A981" t="str">
            <v>F1S-FAN15</v>
          </cell>
          <cell r="B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31</v>
          </cell>
          <cell r="H981">
            <v>171.67179999999999</v>
          </cell>
          <cell r="I981">
            <v>-31</v>
          </cell>
          <cell r="J981">
            <v>0</v>
          </cell>
          <cell r="K981">
            <v>0</v>
          </cell>
        </row>
        <row r="982">
          <cell r="A982" t="str">
            <v>F1S-FAN30</v>
          </cell>
          <cell r="B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6</v>
          </cell>
          <cell r="H982">
            <v>61.978200000000001</v>
          </cell>
          <cell r="I982">
            <v>-6</v>
          </cell>
          <cell r="J982">
            <v>0</v>
          </cell>
          <cell r="K982">
            <v>0</v>
          </cell>
        </row>
        <row r="983">
          <cell r="A983" t="str">
            <v>F1S-PPCB4-18.5</v>
          </cell>
          <cell r="B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6</v>
          </cell>
          <cell r="H983">
            <v>400.52519999999998</v>
          </cell>
          <cell r="I983">
            <v>-6</v>
          </cell>
          <cell r="J983">
            <v>0</v>
          </cell>
          <cell r="K983">
            <v>0</v>
          </cell>
        </row>
        <row r="984">
          <cell r="A984" t="str">
            <v>F1S-PPCB4-22</v>
          </cell>
          <cell r="B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4</v>
          </cell>
          <cell r="H984">
            <v>265.61599999999999</v>
          </cell>
          <cell r="I984">
            <v>-4</v>
          </cell>
          <cell r="J984">
            <v>0</v>
          </cell>
          <cell r="K984">
            <v>0</v>
          </cell>
        </row>
        <row r="985">
          <cell r="A985" t="str">
            <v>F1S-PPCB4-30</v>
          </cell>
          <cell r="B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4</v>
          </cell>
          <cell r="H985">
            <v>286.05599999999998</v>
          </cell>
          <cell r="I985">
            <v>-4</v>
          </cell>
          <cell r="J985">
            <v>0</v>
          </cell>
          <cell r="K985">
            <v>0</v>
          </cell>
        </row>
        <row r="986">
          <cell r="A986" t="str">
            <v>F1S-PWR-MD4-30</v>
          </cell>
          <cell r="B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3</v>
          </cell>
          <cell r="H986">
            <v>566.04809999999998</v>
          </cell>
          <cell r="I986">
            <v>-3</v>
          </cell>
          <cell r="J986">
            <v>0</v>
          </cell>
          <cell r="K986">
            <v>0</v>
          </cell>
        </row>
        <row r="987">
          <cell r="A987" t="str">
            <v>F1S-PWR-MD4-5.5</v>
          </cell>
          <cell r="B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4</v>
          </cell>
          <cell r="H987">
            <v>647.04</v>
          </cell>
          <cell r="I987">
            <v>-4</v>
          </cell>
          <cell r="J987">
            <v>0</v>
          </cell>
          <cell r="K987">
            <v>0</v>
          </cell>
        </row>
        <row r="988">
          <cell r="A988" t="str">
            <v>F1S-PWR-MD4-7.5</v>
          </cell>
          <cell r="B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5</v>
          </cell>
          <cell r="H988">
            <v>937.10849999999994</v>
          </cell>
          <cell r="I988">
            <v>-5</v>
          </cell>
          <cell r="J988">
            <v>0</v>
          </cell>
          <cell r="K988">
            <v>0</v>
          </cell>
        </row>
        <row r="989">
          <cell r="A989" t="str">
            <v>FBA06A24H1BS</v>
          </cell>
          <cell r="B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5</v>
          </cell>
          <cell r="H989">
            <v>65.2</v>
          </cell>
          <cell r="I989">
            <v>-5</v>
          </cell>
          <cell r="J989">
            <v>0</v>
          </cell>
          <cell r="K989">
            <v>0</v>
          </cell>
        </row>
        <row r="990">
          <cell r="A990" t="str">
            <v>FC-1 AC200V 1A1B</v>
          </cell>
          <cell r="B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2</v>
          </cell>
          <cell r="H990">
            <v>13.5716</v>
          </cell>
          <cell r="I990">
            <v>-2</v>
          </cell>
          <cell r="J990">
            <v>0</v>
          </cell>
          <cell r="K990">
            <v>0</v>
          </cell>
        </row>
        <row r="991">
          <cell r="A991" t="str">
            <v>FC-1/UL</v>
          </cell>
          <cell r="B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16</v>
          </cell>
          <cell r="H991">
            <v>383.57119999999998</v>
          </cell>
          <cell r="I991">
            <v>-16</v>
          </cell>
          <cell r="J991">
            <v>0</v>
          </cell>
          <cell r="K991">
            <v>0</v>
          </cell>
        </row>
        <row r="992">
          <cell r="A992" t="str">
            <v>FC-4/UL</v>
          </cell>
          <cell r="B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4</v>
          </cell>
          <cell r="H992">
            <v>300.44</v>
          </cell>
          <cell r="I992">
            <v>-4</v>
          </cell>
          <cell r="J992">
            <v>0</v>
          </cell>
          <cell r="K992">
            <v>0</v>
          </cell>
        </row>
        <row r="993">
          <cell r="A993" t="str">
            <v>FDRU112MC/2A-G-H</v>
          </cell>
          <cell r="B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549.63890000000004</v>
          </cell>
          <cell r="I993">
            <v>-1</v>
          </cell>
          <cell r="J993">
            <v>0</v>
          </cell>
          <cell r="K993">
            <v>0</v>
          </cell>
        </row>
        <row r="994">
          <cell r="A994" t="str">
            <v>FDRU112MC/2AB32-G-H</v>
          </cell>
          <cell r="B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662.12310000000002</v>
          </cell>
          <cell r="I994">
            <v>-1</v>
          </cell>
          <cell r="J994">
            <v>0</v>
          </cell>
          <cell r="K994">
            <v>0</v>
          </cell>
        </row>
        <row r="995">
          <cell r="A995" t="str">
            <v>FMD5AC22</v>
          </cell>
          <cell r="B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808.91</v>
          </cell>
          <cell r="I995">
            <v>-1</v>
          </cell>
          <cell r="J995">
            <v>0</v>
          </cell>
          <cell r="K995">
            <v>0</v>
          </cell>
        </row>
        <row r="996">
          <cell r="A996" t="str">
            <v>FN-31-0039</v>
          </cell>
          <cell r="B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10</v>
          </cell>
          <cell r="H996">
            <v>398.245</v>
          </cell>
          <cell r="I996">
            <v>-10</v>
          </cell>
          <cell r="J996">
            <v>0</v>
          </cell>
          <cell r="K996">
            <v>0</v>
          </cell>
        </row>
        <row r="997">
          <cell r="A997" t="str">
            <v>FRONT COVER G9-22</v>
          </cell>
          <cell r="B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-1</v>
          </cell>
          <cell r="J997">
            <v>0</v>
          </cell>
          <cell r="K997">
            <v>0</v>
          </cell>
        </row>
        <row r="998">
          <cell r="A998" t="str">
            <v>G11-CPCB(E) (S11000: C-96)</v>
          </cell>
          <cell r="B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>
            <v>-1</v>
          </cell>
          <cell r="J998">
            <v>0</v>
          </cell>
          <cell r="K998">
            <v>0</v>
          </cell>
        </row>
        <row r="999">
          <cell r="A999" t="str">
            <v>G11-CPCB(E) 4-1.5</v>
          </cell>
          <cell r="B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111.43</v>
          </cell>
          <cell r="I999">
            <v>-1</v>
          </cell>
          <cell r="J999">
            <v>0</v>
          </cell>
          <cell r="K999">
            <v>0</v>
          </cell>
        </row>
        <row r="1000">
          <cell r="A1000" t="str">
            <v>G11-CPCB(E) 4-11</v>
          </cell>
          <cell r="B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12</v>
          </cell>
          <cell r="H1000">
            <v>984.66480000000001</v>
          </cell>
          <cell r="I1000">
            <v>-12</v>
          </cell>
          <cell r="J1000">
            <v>0</v>
          </cell>
          <cell r="K1000">
            <v>0</v>
          </cell>
        </row>
        <row r="1001">
          <cell r="A1001" t="str">
            <v>G11-CPCB(E) 4-7.5</v>
          </cell>
          <cell r="B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23</v>
          </cell>
          <cell r="H1001">
            <v>2205.2768000000001</v>
          </cell>
          <cell r="I1001">
            <v>-23</v>
          </cell>
          <cell r="J1001">
            <v>0</v>
          </cell>
          <cell r="K1001">
            <v>0</v>
          </cell>
        </row>
        <row r="1002">
          <cell r="A1002" t="str">
            <v>G11-CPCB(H)</v>
          </cell>
          <cell r="B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3</v>
          </cell>
          <cell r="H1002">
            <v>309.90750000000003</v>
          </cell>
          <cell r="I1002">
            <v>-3</v>
          </cell>
          <cell r="J1002">
            <v>0</v>
          </cell>
          <cell r="K1002">
            <v>0</v>
          </cell>
        </row>
        <row r="1003">
          <cell r="A1003" t="str">
            <v>G11-CPCB(SYZ)</v>
          </cell>
          <cell r="B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107.32</v>
          </cell>
          <cell r="I1003">
            <v>-1</v>
          </cell>
          <cell r="J1003">
            <v>0</v>
          </cell>
          <cell r="K1003">
            <v>0</v>
          </cell>
        </row>
        <row r="1004">
          <cell r="A1004" t="str">
            <v>G11-CPCB/4EN (0.4-22)</v>
          </cell>
          <cell r="B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4</v>
          </cell>
          <cell r="H1004">
            <v>401.16</v>
          </cell>
          <cell r="I1004">
            <v>-4</v>
          </cell>
          <cell r="J1004">
            <v>0</v>
          </cell>
          <cell r="K1004">
            <v>0</v>
          </cell>
        </row>
        <row r="1005">
          <cell r="A1005" t="str">
            <v>G11-CU4-11</v>
          </cell>
          <cell r="B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5</v>
          </cell>
          <cell r="H1005">
            <v>110.875</v>
          </cell>
          <cell r="I1005">
            <v>-5</v>
          </cell>
          <cell r="J1005">
            <v>0</v>
          </cell>
          <cell r="K1005">
            <v>0</v>
          </cell>
        </row>
        <row r="1006">
          <cell r="A1006" t="str">
            <v>G11-CU4-18.5</v>
          </cell>
          <cell r="B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63.854999999999997</v>
          </cell>
          <cell r="I1006">
            <v>-1</v>
          </cell>
          <cell r="J1006">
            <v>0</v>
          </cell>
          <cell r="K1006">
            <v>0</v>
          </cell>
        </row>
        <row r="1007">
          <cell r="A1007" t="str">
            <v>G11-DBR-3.7-4</v>
          </cell>
          <cell r="B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5.68</v>
          </cell>
          <cell r="I1007">
            <v>-1</v>
          </cell>
          <cell r="J1007">
            <v>0</v>
          </cell>
          <cell r="K1007">
            <v>0</v>
          </cell>
        </row>
        <row r="1008">
          <cell r="A1008" t="str">
            <v>G11-DBR-7.5-2</v>
          </cell>
          <cell r="B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</row>
        <row r="1009">
          <cell r="A1009" t="str">
            <v>G11-DBR-7.5-4</v>
          </cell>
          <cell r="B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5</v>
          </cell>
          <cell r="H1009">
            <v>72.313500000000005</v>
          </cell>
          <cell r="I1009">
            <v>-5</v>
          </cell>
          <cell r="J1009">
            <v>0</v>
          </cell>
          <cell r="K1009">
            <v>0</v>
          </cell>
        </row>
        <row r="1010">
          <cell r="A1010" t="str">
            <v>G11-PPCB-15</v>
          </cell>
          <cell r="B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-1</v>
          </cell>
          <cell r="J1010">
            <v>0</v>
          </cell>
          <cell r="K1010">
            <v>0</v>
          </cell>
        </row>
        <row r="1011">
          <cell r="A1011" t="str">
            <v>G11-PPCB-3.7</v>
          </cell>
          <cell r="B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80.068299999999994</v>
          </cell>
          <cell r="I1011">
            <v>-1</v>
          </cell>
          <cell r="J1011">
            <v>0</v>
          </cell>
          <cell r="K1011">
            <v>0</v>
          </cell>
        </row>
        <row r="1012">
          <cell r="A1012" t="str">
            <v>G11-PPCB-5.5</v>
          </cell>
          <cell r="B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64.338800000000006</v>
          </cell>
          <cell r="I1012">
            <v>-1</v>
          </cell>
          <cell r="J1012">
            <v>0</v>
          </cell>
          <cell r="K1012">
            <v>0</v>
          </cell>
        </row>
        <row r="1013">
          <cell r="A1013" t="str">
            <v>G11-PPCB4-15</v>
          </cell>
          <cell r="B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8</v>
          </cell>
          <cell r="H1013">
            <v>750.35440000000006</v>
          </cell>
          <cell r="I1013">
            <v>-8</v>
          </cell>
          <cell r="J1013">
            <v>0</v>
          </cell>
          <cell r="K1013">
            <v>0</v>
          </cell>
        </row>
        <row r="1014">
          <cell r="A1014" t="str">
            <v>G11-PPCB4-18.5</v>
          </cell>
          <cell r="B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10</v>
          </cell>
          <cell r="H1014">
            <v>819.64299999999992</v>
          </cell>
          <cell r="I1014">
            <v>-10</v>
          </cell>
          <cell r="J1014">
            <v>0</v>
          </cell>
          <cell r="K1014">
            <v>0</v>
          </cell>
        </row>
        <row r="1015">
          <cell r="A1015" t="str">
            <v>G11-PPCB4-22</v>
          </cell>
          <cell r="B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10</v>
          </cell>
          <cell r="H1015">
            <v>817.14699999999993</v>
          </cell>
          <cell r="I1015">
            <v>-10</v>
          </cell>
          <cell r="J1015">
            <v>0</v>
          </cell>
          <cell r="K1015">
            <v>0</v>
          </cell>
        </row>
        <row r="1016">
          <cell r="A1016" t="str">
            <v>FDRU90S/2P-G</v>
          </cell>
          <cell r="B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359.43830000000003</v>
          </cell>
          <cell r="I1016">
            <v>-1</v>
          </cell>
          <cell r="J1016">
            <v>0</v>
          </cell>
          <cell r="K1016">
            <v>0</v>
          </cell>
        </row>
        <row r="1017">
          <cell r="A1017" t="str">
            <v>FERRIT-RING 251-125</v>
          </cell>
          <cell r="B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9</v>
          </cell>
          <cell r="H1017">
            <v>18.899999999999999</v>
          </cell>
          <cell r="I1017">
            <v>-9</v>
          </cell>
          <cell r="J1017">
            <v>0</v>
          </cell>
          <cell r="K1017">
            <v>0</v>
          </cell>
        </row>
        <row r="1018">
          <cell r="A1018" t="str">
            <v>FERRIT-RING 251-167</v>
          </cell>
          <cell r="B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9</v>
          </cell>
          <cell r="H1018">
            <v>49.5</v>
          </cell>
          <cell r="I1018">
            <v>-9</v>
          </cell>
          <cell r="J1018">
            <v>0</v>
          </cell>
          <cell r="K1018">
            <v>0</v>
          </cell>
        </row>
        <row r="1019">
          <cell r="A1019" t="str">
            <v>FRONT COVER P9-22</v>
          </cell>
          <cell r="B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>
            <v>-1</v>
          </cell>
          <cell r="J1019">
            <v>0</v>
          </cell>
          <cell r="K1019">
            <v>0</v>
          </cell>
        </row>
        <row r="1020">
          <cell r="A1020" t="str">
            <v>G11-BTC(J)-15</v>
          </cell>
          <cell r="B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2</v>
          </cell>
          <cell r="H1020">
            <v>31.94</v>
          </cell>
          <cell r="I1020">
            <v>-2</v>
          </cell>
          <cell r="J1020">
            <v>0</v>
          </cell>
          <cell r="K1020">
            <v>0</v>
          </cell>
        </row>
        <row r="1021">
          <cell r="A1021" t="str">
            <v>G11-CPCB (SA535792-73)</v>
          </cell>
          <cell r="B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49</v>
          </cell>
          <cell r="H1021">
            <v>5258.68</v>
          </cell>
          <cell r="I1021">
            <v>-49</v>
          </cell>
          <cell r="J1021">
            <v>0</v>
          </cell>
          <cell r="K1021">
            <v>0</v>
          </cell>
        </row>
        <row r="1022">
          <cell r="A1022" t="str">
            <v>G11-CPCB(E) 4-22</v>
          </cell>
          <cell r="B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2</v>
          </cell>
          <cell r="H1022">
            <v>0</v>
          </cell>
          <cell r="I1022">
            <v>-2</v>
          </cell>
          <cell r="J1022">
            <v>0</v>
          </cell>
          <cell r="K1022">
            <v>0</v>
          </cell>
        </row>
        <row r="1023">
          <cell r="A1023" t="str">
            <v>G11-CPCB(E) 4-3.7</v>
          </cell>
          <cell r="B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>
            <v>-1</v>
          </cell>
          <cell r="J1023">
            <v>0</v>
          </cell>
          <cell r="K1023">
            <v>0</v>
          </cell>
        </row>
        <row r="1024">
          <cell r="A1024" t="str">
            <v>G11-CPCB(E) 4-5.5</v>
          </cell>
          <cell r="B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15</v>
          </cell>
          <cell r="H1024">
            <v>54.250499999999995</v>
          </cell>
          <cell r="I1024">
            <v>-15</v>
          </cell>
          <cell r="J1024">
            <v>0</v>
          </cell>
          <cell r="K1024">
            <v>0</v>
          </cell>
        </row>
        <row r="1025">
          <cell r="A1025" t="str">
            <v>G11-CPCB-2-22</v>
          </cell>
          <cell r="B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>
            <v>-1</v>
          </cell>
          <cell r="J1025">
            <v>0</v>
          </cell>
          <cell r="K1025">
            <v>0</v>
          </cell>
        </row>
        <row r="1026">
          <cell r="A1026" t="str">
            <v>G11-CPCB-2-22(LE)</v>
          </cell>
          <cell r="B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3</v>
          </cell>
          <cell r="H1026">
            <v>0</v>
          </cell>
          <cell r="I1026">
            <v>-3</v>
          </cell>
          <cell r="J1026">
            <v>0</v>
          </cell>
          <cell r="K1026">
            <v>0</v>
          </cell>
        </row>
        <row r="1027">
          <cell r="A1027" t="str">
            <v>G11-CPCB-UDP</v>
          </cell>
          <cell r="B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20</v>
          </cell>
          <cell r="H1027">
            <v>2146.4</v>
          </cell>
          <cell r="I1027">
            <v>-20</v>
          </cell>
          <cell r="J1027">
            <v>0</v>
          </cell>
          <cell r="K1027">
            <v>0</v>
          </cell>
        </row>
        <row r="1028">
          <cell r="A1028" t="str">
            <v>G11-CU4-3.7</v>
          </cell>
          <cell r="B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4</v>
          </cell>
          <cell r="H1028">
            <v>71.567999999999998</v>
          </cell>
          <cell r="I1028">
            <v>-4</v>
          </cell>
          <cell r="J1028">
            <v>0</v>
          </cell>
          <cell r="K1028">
            <v>0</v>
          </cell>
        </row>
        <row r="1029">
          <cell r="A1029" t="str">
            <v>G11-CU4-5.5</v>
          </cell>
          <cell r="B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17</v>
          </cell>
          <cell r="H1029">
            <v>252.95150000000001</v>
          </cell>
          <cell r="I1029">
            <v>-17</v>
          </cell>
          <cell r="J1029">
            <v>0</v>
          </cell>
          <cell r="K1029">
            <v>0</v>
          </cell>
        </row>
        <row r="1030">
          <cell r="A1030" t="str">
            <v>G11-CU4-7.5</v>
          </cell>
          <cell r="B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10</v>
          </cell>
          <cell r="H1030">
            <v>181.911</v>
          </cell>
          <cell r="I1030">
            <v>-10</v>
          </cell>
          <cell r="J1030">
            <v>0</v>
          </cell>
          <cell r="K1030">
            <v>0</v>
          </cell>
        </row>
        <row r="1031">
          <cell r="A1031" t="str">
            <v>G11-FAN3.7</v>
          </cell>
          <cell r="B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24</v>
          </cell>
          <cell r="H1031">
            <v>153.15360000000001</v>
          </cell>
          <cell r="I1031">
            <v>-24</v>
          </cell>
          <cell r="J1031">
            <v>0</v>
          </cell>
          <cell r="K1031">
            <v>0</v>
          </cell>
        </row>
        <row r="1032">
          <cell r="A1032" t="str">
            <v>G11-FAN7.5</v>
          </cell>
          <cell r="B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120</v>
          </cell>
          <cell r="H1032">
            <v>906.3</v>
          </cell>
          <cell r="I1032">
            <v>-120</v>
          </cell>
          <cell r="J1032">
            <v>0</v>
          </cell>
          <cell r="K1032">
            <v>0</v>
          </cell>
        </row>
        <row r="1033">
          <cell r="A1033" t="str">
            <v>G11-PPCB-11</v>
          </cell>
          <cell r="B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3</v>
          </cell>
          <cell r="H1033">
            <v>254.6481</v>
          </cell>
          <cell r="I1033">
            <v>-3</v>
          </cell>
          <cell r="J1033">
            <v>0</v>
          </cell>
          <cell r="K1033">
            <v>0</v>
          </cell>
        </row>
        <row r="1034">
          <cell r="A1034" t="str">
            <v>G11-PPCB-7.5</v>
          </cell>
          <cell r="B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3</v>
          </cell>
          <cell r="H1034">
            <v>217.53390000000002</v>
          </cell>
          <cell r="I1034">
            <v>-3</v>
          </cell>
          <cell r="J1034">
            <v>0</v>
          </cell>
          <cell r="K1034">
            <v>0</v>
          </cell>
        </row>
        <row r="1035">
          <cell r="A1035" t="str">
            <v>G11-PPCB4-1.5</v>
          </cell>
          <cell r="B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1</v>
          </cell>
          <cell r="H1035">
            <v>0</v>
          </cell>
          <cell r="I1035">
            <v>-1</v>
          </cell>
          <cell r="J1035">
            <v>0</v>
          </cell>
          <cell r="K1035">
            <v>0</v>
          </cell>
        </row>
        <row r="1036">
          <cell r="A1036" t="str">
            <v>G11-PPCB4-11</v>
          </cell>
          <cell r="B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9</v>
          </cell>
          <cell r="H1036">
            <v>681.51869999999997</v>
          </cell>
          <cell r="I1036">
            <v>-9</v>
          </cell>
          <cell r="J1036">
            <v>0</v>
          </cell>
          <cell r="K1036">
            <v>0</v>
          </cell>
        </row>
        <row r="1037">
          <cell r="A1037" t="str">
            <v>G11-PPCB4-3.7</v>
          </cell>
          <cell r="B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3</v>
          </cell>
          <cell r="H1037">
            <v>161.994</v>
          </cell>
          <cell r="I1037">
            <v>-3</v>
          </cell>
          <cell r="J1037">
            <v>0</v>
          </cell>
          <cell r="K1037">
            <v>0</v>
          </cell>
        </row>
        <row r="1038">
          <cell r="A1038" t="str">
            <v>G11-PPCB4-5.5</v>
          </cell>
          <cell r="B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9</v>
          </cell>
          <cell r="H1038">
            <v>558.99270000000001</v>
          </cell>
          <cell r="I1038">
            <v>-9</v>
          </cell>
          <cell r="J1038">
            <v>0</v>
          </cell>
          <cell r="K1038">
            <v>0</v>
          </cell>
        </row>
        <row r="1039">
          <cell r="A1039" t="str">
            <v>G11-PPCB4-7.5</v>
          </cell>
          <cell r="B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20</v>
          </cell>
          <cell r="H1039">
            <v>1476.02</v>
          </cell>
          <cell r="I1039">
            <v>-20</v>
          </cell>
          <cell r="J1039">
            <v>0</v>
          </cell>
          <cell r="K1039">
            <v>0</v>
          </cell>
        </row>
        <row r="1040">
          <cell r="A1040" t="str">
            <v>G11-RUB-22</v>
          </cell>
          <cell r="B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2</v>
          </cell>
          <cell r="H1040">
            <v>1.8504</v>
          </cell>
          <cell r="I1040">
            <v>-2</v>
          </cell>
          <cell r="J1040">
            <v>0</v>
          </cell>
          <cell r="K1040">
            <v>0</v>
          </cell>
        </row>
        <row r="1041">
          <cell r="A1041" t="str">
            <v>G11-RUB-3.7</v>
          </cell>
          <cell r="B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1</v>
          </cell>
          <cell r="H1041">
            <v>0.32079999999999997</v>
          </cell>
          <cell r="I1041">
            <v>-1</v>
          </cell>
          <cell r="J1041">
            <v>0</v>
          </cell>
          <cell r="K1041">
            <v>0</v>
          </cell>
        </row>
        <row r="1042">
          <cell r="A1042" t="str">
            <v>G11-RUB-7.5</v>
          </cell>
          <cell r="B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3</v>
          </cell>
          <cell r="H1042">
            <v>2.4716999999999998</v>
          </cell>
          <cell r="I1042">
            <v>-3</v>
          </cell>
          <cell r="J1042">
            <v>0</v>
          </cell>
          <cell r="K1042">
            <v>0</v>
          </cell>
        </row>
        <row r="1043">
          <cell r="A1043" t="str">
            <v>G9-CPCB(E) 4-11</v>
          </cell>
          <cell r="B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1</v>
          </cell>
          <cell r="H1043">
            <v>105.5</v>
          </cell>
          <cell r="I1043">
            <v>-1</v>
          </cell>
          <cell r="J1043">
            <v>0</v>
          </cell>
          <cell r="K1043">
            <v>0</v>
          </cell>
        </row>
        <row r="1044">
          <cell r="A1044" t="str">
            <v>G9-CPCB(E) 4-5.5</v>
          </cell>
          <cell r="B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1</v>
          </cell>
          <cell r="H1044">
            <v>105.5</v>
          </cell>
          <cell r="I1044">
            <v>-1</v>
          </cell>
          <cell r="J1044">
            <v>0</v>
          </cell>
          <cell r="K1044">
            <v>0</v>
          </cell>
        </row>
        <row r="1045">
          <cell r="A1045" t="str">
            <v>G9-CPCB(E) 4-7.5</v>
          </cell>
          <cell r="B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1</v>
          </cell>
          <cell r="H1045">
            <v>105.5</v>
          </cell>
          <cell r="I1045">
            <v>-1</v>
          </cell>
          <cell r="J1045">
            <v>0</v>
          </cell>
          <cell r="K1045">
            <v>0</v>
          </cell>
        </row>
        <row r="1046">
          <cell r="A1046" t="str">
            <v>G9-CU4-3.7</v>
          </cell>
          <cell r="B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1</v>
          </cell>
          <cell r="H1046">
            <v>5.78</v>
          </cell>
          <cell r="I1046">
            <v>-1</v>
          </cell>
          <cell r="J1046">
            <v>0</v>
          </cell>
          <cell r="K1046">
            <v>0</v>
          </cell>
        </row>
        <row r="1047">
          <cell r="A1047" t="str">
            <v>G9-CU4-7.5</v>
          </cell>
          <cell r="B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2</v>
          </cell>
          <cell r="H1047">
            <v>41.56</v>
          </cell>
          <cell r="I1047">
            <v>-2</v>
          </cell>
          <cell r="J1047">
            <v>0</v>
          </cell>
          <cell r="K1047">
            <v>0</v>
          </cell>
        </row>
        <row r="1048">
          <cell r="A1048" t="str">
            <v>G9-FAN22</v>
          </cell>
          <cell r="B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7</v>
          </cell>
          <cell r="H1048">
            <v>162.05420000000001</v>
          </cell>
          <cell r="I1048">
            <v>-7</v>
          </cell>
          <cell r="J1048">
            <v>0</v>
          </cell>
          <cell r="K1048">
            <v>0</v>
          </cell>
        </row>
        <row r="1049">
          <cell r="A1049" t="str">
            <v>G9-PPCB4-18.5</v>
          </cell>
          <cell r="B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2</v>
          </cell>
          <cell r="H1049">
            <v>259.3</v>
          </cell>
          <cell r="I1049">
            <v>-2</v>
          </cell>
          <cell r="J1049">
            <v>0</v>
          </cell>
          <cell r="K1049">
            <v>0</v>
          </cell>
        </row>
        <row r="1050">
          <cell r="A1050" t="str">
            <v>G9-PPCB4-5.5</v>
          </cell>
          <cell r="B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1</v>
          </cell>
          <cell r="H1050">
            <v>91.47</v>
          </cell>
          <cell r="I1050">
            <v>-1</v>
          </cell>
          <cell r="J1050">
            <v>0</v>
          </cell>
          <cell r="K1050">
            <v>0</v>
          </cell>
        </row>
        <row r="1051">
          <cell r="A1051" t="str">
            <v>G9-PPCB4-7.5</v>
          </cell>
          <cell r="B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12</v>
          </cell>
          <cell r="H1051">
            <v>1040.3399999999999</v>
          </cell>
          <cell r="I1051">
            <v>-12</v>
          </cell>
          <cell r="J1051">
            <v>0</v>
          </cell>
          <cell r="K1051">
            <v>0</v>
          </cell>
        </row>
        <row r="1052">
          <cell r="A1052" t="str">
            <v>H03-504369C</v>
          </cell>
          <cell r="B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6</v>
          </cell>
          <cell r="H1052">
            <v>72.900000000000006</v>
          </cell>
          <cell r="I1052">
            <v>-6</v>
          </cell>
          <cell r="J1052">
            <v>0</v>
          </cell>
          <cell r="K1052">
            <v>0</v>
          </cell>
        </row>
        <row r="1053">
          <cell r="A1053" t="str">
            <v>HCGHA2G362N3K</v>
          </cell>
          <cell r="B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4</v>
          </cell>
          <cell r="H1053">
            <v>264.23559999999998</v>
          </cell>
          <cell r="I1053">
            <v>-4</v>
          </cell>
          <cell r="J1053">
            <v>0</v>
          </cell>
          <cell r="K1053">
            <v>0</v>
          </cell>
        </row>
        <row r="1054">
          <cell r="A1054" t="str">
            <v>HCGHA2G452NE3K</v>
          </cell>
          <cell r="B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6</v>
          </cell>
          <cell r="H1054">
            <v>495.74879999999996</v>
          </cell>
          <cell r="I1054">
            <v>-6</v>
          </cell>
          <cell r="J1054">
            <v>0</v>
          </cell>
          <cell r="K1054">
            <v>0</v>
          </cell>
        </row>
        <row r="1055">
          <cell r="A1055" t="str">
            <v>HF3225519</v>
          </cell>
          <cell r="B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</row>
        <row r="1056">
          <cell r="A1056" t="str">
            <v>HF334880A</v>
          </cell>
          <cell r="B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6</v>
          </cell>
          <cell r="H1056">
            <v>0</v>
          </cell>
          <cell r="I1056">
            <v>-6</v>
          </cell>
          <cell r="J1056">
            <v>0</v>
          </cell>
          <cell r="K1056">
            <v>0</v>
          </cell>
        </row>
        <row r="1057">
          <cell r="A1057" t="str">
            <v>HF467058</v>
          </cell>
          <cell r="B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</row>
        <row r="1058">
          <cell r="A1058" t="str">
            <v>HF476506A</v>
          </cell>
          <cell r="B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2</v>
          </cell>
          <cell r="H1058">
            <v>135.88499999999999</v>
          </cell>
          <cell r="I1058">
            <v>-2</v>
          </cell>
          <cell r="J1058">
            <v>0</v>
          </cell>
          <cell r="K1058">
            <v>0</v>
          </cell>
        </row>
        <row r="1059">
          <cell r="A1059" t="str">
            <v>HF476507A</v>
          </cell>
          <cell r="B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2</v>
          </cell>
          <cell r="H1059">
            <v>176.86</v>
          </cell>
          <cell r="I1059">
            <v>-2</v>
          </cell>
          <cell r="J1059">
            <v>0</v>
          </cell>
          <cell r="K1059">
            <v>0</v>
          </cell>
        </row>
        <row r="1060">
          <cell r="A1060" t="str">
            <v>HF476508A</v>
          </cell>
          <cell r="B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2</v>
          </cell>
          <cell r="H1060">
            <v>83.168000000000006</v>
          </cell>
          <cell r="I1060">
            <v>-2</v>
          </cell>
          <cell r="J1060">
            <v>0</v>
          </cell>
          <cell r="K1060">
            <v>0</v>
          </cell>
        </row>
        <row r="1061">
          <cell r="A1061" t="str">
            <v>HF5B3951B</v>
          </cell>
          <cell r="B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1</v>
          </cell>
          <cell r="H1061">
            <v>221.38</v>
          </cell>
          <cell r="I1061">
            <v>-1</v>
          </cell>
          <cell r="J1061">
            <v>0</v>
          </cell>
          <cell r="K1061">
            <v>0</v>
          </cell>
        </row>
        <row r="1062">
          <cell r="A1062" t="str">
            <v>HF5B4773</v>
          </cell>
          <cell r="B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3</v>
          </cell>
          <cell r="H1062">
            <v>106.89</v>
          </cell>
          <cell r="I1062">
            <v>-3</v>
          </cell>
          <cell r="J1062">
            <v>0</v>
          </cell>
          <cell r="K1062">
            <v>0</v>
          </cell>
        </row>
        <row r="1063">
          <cell r="A1063" t="str">
            <v>HF5C5504</v>
          </cell>
          <cell r="B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25</v>
          </cell>
          <cell r="H1063">
            <v>270.02499999999998</v>
          </cell>
          <cell r="I1063">
            <v>-25</v>
          </cell>
          <cell r="J1063">
            <v>0</v>
          </cell>
          <cell r="K1063">
            <v>0</v>
          </cell>
        </row>
        <row r="1064">
          <cell r="A1064" t="str">
            <v>G11-UPCI22</v>
          </cell>
          <cell r="B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1</v>
          </cell>
          <cell r="H1064">
            <v>0</v>
          </cell>
          <cell r="I1064">
            <v>-1</v>
          </cell>
          <cell r="J1064">
            <v>0</v>
          </cell>
          <cell r="K1064">
            <v>0</v>
          </cell>
        </row>
        <row r="1065">
          <cell r="A1065" t="str">
            <v>G11S-CPCB(LE1)</v>
          </cell>
          <cell r="B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2</v>
          </cell>
          <cell r="H1065">
            <v>232.8</v>
          </cell>
          <cell r="I1065">
            <v>-2</v>
          </cell>
          <cell r="J1065">
            <v>0</v>
          </cell>
          <cell r="K1065">
            <v>0</v>
          </cell>
        </row>
        <row r="1066">
          <cell r="A1066" t="str">
            <v>G9-CPCB 4-5.5</v>
          </cell>
          <cell r="B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1</v>
          </cell>
          <cell r="H1066">
            <v>121.99</v>
          </cell>
          <cell r="I1066">
            <v>-1</v>
          </cell>
          <cell r="J1066">
            <v>0</v>
          </cell>
          <cell r="K1066">
            <v>0</v>
          </cell>
        </row>
        <row r="1067">
          <cell r="A1067" t="str">
            <v>G9-CPCB(E)4-11</v>
          </cell>
          <cell r="B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1</v>
          </cell>
          <cell r="H1067">
            <v>121.99</v>
          </cell>
          <cell r="I1067">
            <v>-1</v>
          </cell>
          <cell r="J1067">
            <v>0</v>
          </cell>
          <cell r="K1067">
            <v>0</v>
          </cell>
        </row>
        <row r="1068">
          <cell r="A1068" t="str">
            <v>G9-CPCB(E)4-7.5</v>
          </cell>
          <cell r="B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3</v>
          </cell>
          <cell r="H1068">
            <v>342.04110000000003</v>
          </cell>
          <cell r="I1068">
            <v>-3</v>
          </cell>
          <cell r="J1068">
            <v>0</v>
          </cell>
          <cell r="K1068">
            <v>0</v>
          </cell>
        </row>
        <row r="1069">
          <cell r="A1069" t="str">
            <v>G9-CU4-15</v>
          </cell>
          <cell r="B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3</v>
          </cell>
          <cell r="H1069">
            <v>50.34</v>
          </cell>
          <cell r="I1069">
            <v>-3</v>
          </cell>
          <cell r="J1069">
            <v>0</v>
          </cell>
          <cell r="K1069">
            <v>0</v>
          </cell>
        </row>
        <row r="1070">
          <cell r="A1070" t="str">
            <v>G9-FAN3.7</v>
          </cell>
          <cell r="B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6</v>
          </cell>
          <cell r="H1070">
            <v>56.052000000000007</v>
          </cell>
          <cell r="I1070">
            <v>-6</v>
          </cell>
          <cell r="J1070">
            <v>0</v>
          </cell>
          <cell r="K1070">
            <v>0</v>
          </cell>
        </row>
        <row r="1071">
          <cell r="A1071" t="str">
            <v>G9-FAN7.5</v>
          </cell>
          <cell r="B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17</v>
          </cell>
          <cell r="H1071">
            <v>275.315</v>
          </cell>
          <cell r="I1071">
            <v>-17</v>
          </cell>
          <cell r="J1071">
            <v>0</v>
          </cell>
          <cell r="K1071">
            <v>0</v>
          </cell>
        </row>
        <row r="1072">
          <cell r="A1072" t="str">
            <v>G9-GPCB(M)</v>
          </cell>
          <cell r="B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4</v>
          </cell>
          <cell r="H1072">
            <v>13.92</v>
          </cell>
          <cell r="I1072">
            <v>-4</v>
          </cell>
          <cell r="J1072">
            <v>0</v>
          </cell>
          <cell r="K1072">
            <v>0</v>
          </cell>
        </row>
        <row r="1073">
          <cell r="A1073" t="str">
            <v>G9-PPCB4-7.5 EX</v>
          </cell>
          <cell r="B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1</v>
          </cell>
          <cell r="H1073">
            <v>29.105</v>
          </cell>
          <cell r="I1073">
            <v>-1</v>
          </cell>
          <cell r="J1073">
            <v>0</v>
          </cell>
          <cell r="K1073">
            <v>0</v>
          </cell>
        </row>
        <row r="1074">
          <cell r="A1074" t="str">
            <v>G9-PPCB4-7.5-N</v>
          </cell>
          <cell r="B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1</v>
          </cell>
          <cell r="H1074">
            <v>91.212500000000006</v>
          </cell>
          <cell r="I1074">
            <v>-1</v>
          </cell>
          <cell r="J1074">
            <v>0</v>
          </cell>
          <cell r="K1074">
            <v>0</v>
          </cell>
        </row>
        <row r="1075">
          <cell r="A1075" t="str">
            <v>GZ 60W 20</v>
          </cell>
          <cell r="B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2</v>
          </cell>
          <cell r="H1075">
            <v>8.1</v>
          </cell>
          <cell r="I1075">
            <v>-2</v>
          </cell>
          <cell r="J1075">
            <v>0</v>
          </cell>
          <cell r="K1075">
            <v>0</v>
          </cell>
        </row>
        <row r="1076">
          <cell r="A1076" t="str">
            <v>HCGHA2G592N3K</v>
          </cell>
          <cell r="B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16</v>
          </cell>
          <cell r="H1076">
            <v>1768.6608000000001</v>
          </cell>
          <cell r="I1076">
            <v>-16</v>
          </cell>
          <cell r="J1076">
            <v>0</v>
          </cell>
          <cell r="K1076">
            <v>0</v>
          </cell>
        </row>
        <row r="1077">
          <cell r="A1077" t="str">
            <v>HCGHA2G742N3K</v>
          </cell>
          <cell r="B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4</v>
          </cell>
          <cell r="H1077">
            <v>518.45000000000005</v>
          </cell>
          <cell r="I1077">
            <v>-4</v>
          </cell>
          <cell r="J1077">
            <v>0</v>
          </cell>
          <cell r="K1077">
            <v>0</v>
          </cell>
        </row>
        <row r="1078">
          <cell r="A1078" t="str">
            <v>HF200537</v>
          </cell>
          <cell r="B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A1079" t="str">
            <v>HF476394</v>
          </cell>
          <cell r="B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1</v>
          </cell>
          <cell r="H1079">
            <v>91.47</v>
          </cell>
          <cell r="I1079">
            <v>-1</v>
          </cell>
          <cell r="J1079">
            <v>0</v>
          </cell>
          <cell r="K1079">
            <v>0</v>
          </cell>
        </row>
        <row r="1080">
          <cell r="A1080" t="str">
            <v>HF476498</v>
          </cell>
          <cell r="B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3</v>
          </cell>
          <cell r="H1080">
            <v>66.669899999999998</v>
          </cell>
          <cell r="I1080">
            <v>-3</v>
          </cell>
          <cell r="J1080">
            <v>0</v>
          </cell>
          <cell r="K1080">
            <v>0</v>
          </cell>
        </row>
        <row r="1081">
          <cell r="A1081" t="str">
            <v>HF476501</v>
          </cell>
          <cell r="B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1</v>
          </cell>
          <cell r="H1081">
            <v>45.29</v>
          </cell>
          <cell r="I1081">
            <v>-1</v>
          </cell>
          <cell r="J1081">
            <v>0</v>
          </cell>
          <cell r="K1081">
            <v>0</v>
          </cell>
        </row>
        <row r="1082">
          <cell r="A1082" t="str">
            <v>HF476517</v>
          </cell>
          <cell r="B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2</v>
          </cell>
          <cell r="H1082">
            <v>153.72</v>
          </cell>
          <cell r="I1082">
            <v>-2</v>
          </cell>
          <cell r="J1082">
            <v>0</v>
          </cell>
          <cell r="K1082">
            <v>0</v>
          </cell>
        </row>
        <row r="1083">
          <cell r="A1083" t="str">
            <v>HF479441</v>
          </cell>
          <cell r="B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4</v>
          </cell>
          <cell r="H1083">
            <v>182.0352</v>
          </cell>
          <cell r="I1083">
            <v>-4</v>
          </cell>
          <cell r="J1083">
            <v>0</v>
          </cell>
          <cell r="K1083">
            <v>0</v>
          </cell>
        </row>
        <row r="1084">
          <cell r="A1084" t="str">
            <v>HF5A6141</v>
          </cell>
          <cell r="B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2</v>
          </cell>
          <cell r="H1084">
            <v>8.9</v>
          </cell>
          <cell r="I1084">
            <v>-2</v>
          </cell>
          <cell r="J1084">
            <v>0</v>
          </cell>
          <cell r="K1084">
            <v>0</v>
          </cell>
        </row>
        <row r="1085">
          <cell r="A1085" t="str">
            <v>HF5C6252</v>
          </cell>
          <cell r="B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3</v>
          </cell>
          <cell r="H1085">
            <v>13.53</v>
          </cell>
          <cell r="I1085">
            <v>-3</v>
          </cell>
          <cell r="J1085">
            <v>0</v>
          </cell>
          <cell r="K1085">
            <v>0</v>
          </cell>
        </row>
        <row r="1086">
          <cell r="A1086" t="str">
            <v>HF5D2964</v>
          </cell>
          <cell r="B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3</v>
          </cell>
          <cell r="H1086">
            <v>63.15</v>
          </cell>
          <cell r="I1086">
            <v>-3</v>
          </cell>
          <cell r="J1086">
            <v>0</v>
          </cell>
          <cell r="K1086">
            <v>0</v>
          </cell>
        </row>
        <row r="1087">
          <cell r="A1087" t="str">
            <v>HF5D2965</v>
          </cell>
          <cell r="B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1</v>
          </cell>
          <cell r="H1087">
            <v>24.71</v>
          </cell>
          <cell r="I1087">
            <v>-1</v>
          </cell>
          <cell r="J1087">
            <v>0</v>
          </cell>
          <cell r="K1087">
            <v>0</v>
          </cell>
        </row>
        <row r="1088">
          <cell r="A1088" t="str">
            <v>HF5D7824</v>
          </cell>
          <cell r="B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24</v>
          </cell>
          <cell r="H1088">
            <v>18.72</v>
          </cell>
          <cell r="I1088">
            <v>-24</v>
          </cell>
          <cell r="J1088">
            <v>0</v>
          </cell>
          <cell r="K1088">
            <v>0</v>
          </cell>
        </row>
        <row r="1089">
          <cell r="A1089" t="str">
            <v>HF5E2524</v>
          </cell>
          <cell r="B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1</v>
          </cell>
          <cell r="H1089">
            <v>42.91</v>
          </cell>
          <cell r="I1089">
            <v>-1</v>
          </cell>
          <cell r="J1089">
            <v>0</v>
          </cell>
          <cell r="K1089">
            <v>0</v>
          </cell>
        </row>
        <row r="1090">
          <cell r="A1090" t="str">
            <v>HF5E2536</v>
          </cell>
          <cell r="B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1</v>
          </cell>
          <cell r="H1090">
            <v>24.29</v>
          </cell>
          <cell r="I1090">
            <v>-1</v>
          </cell>
          <cell r="J1090">
            <v>0</v>
          </cell>
          <cell r="K1090">
            <v>0</v>
          </cell>
        </row>
        <row r="1091">
          <cell r="A1091" t="str">
            <v>HF5F4400B</v>
          </cell>
          <cell r="B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4</v>
          </cell>
          <cell r="H1091">
            <v>282.22719999999998</v>
          </cell>
          <cell r="I1091">
            <v>-4</v>
          </cell>
          <cell r="J1091">
            <v>0</v>
          </cell>
          <cell r="K1091">
            <v>0</v>
          </cell>
        </row>
        <row r="1092">
          <cell r="A1092" t="str">
            <v>HF5F4400C</v>
          </cell>
          <cell r="B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4</v>
          </cell>
          <cell r="H1092">
            <v>717.75</v>
          </cell>
          <cell r="I1092">
            <v>-4</v>
          </cell>
          <cell r="J1092">
            <v>0</v>
          </cell>
          <cell r="K1092">
            <v>0</v>
          </cell>
        </row>
        <row r="1093">
          <cell r="A1093" t="str">
            <v>HF5F4401C</v>
          </cell>
          <cell r="B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1</v>
          </cell>
          <cell r="H1093">
            <v>139</v>
          </cell>
          <cell r="I1093">
            <v>-1</v>
          </cell>
          <cell r="J1093">
            <v>0</v>
          </cell>
          <cell r="K1093">
            <v>0</v>
          </cell>
        </row>
        <row r="1094">
          <cell r="A1094" t="str">
            <v>HHE-3.0L1S-7GH1</v>
          </cell>
          <cell r="B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1</v>
          </cell>
          <cell r="H1094">
            <v>470</v>
          </cell>
          <cell r="I1094">
            <v>-1</v>
          </cell>
          <cell r="J1094">
            <v>0</v>
          </cell>
          <cell r="K1094">
            <v>0</v>
          </cell>
        </row>
        <row r="1095">
          <cell r="A1095" t="str">
            <v>HS4556M</v>
          </cell>
          <cell r="B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14</v>
          </cell>
          <cell r="H1095">
            <v>308.64959999999996</v>
          </cell>
          <cell r="I1095">
            <v>-14</v>
          </cell>
          <cell r="J1095">
            <v>0</v>
          </cell>
          <cell r="K1095">
            <v>0</v>
          </cell>
        </row>
        <row r="1096">
          <cell r="A1096" t="str">
            <v>I-7561</v>
          </cell>
          <cell r="B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1</v>
          </cell>
          <cell r="H1096">
            <v>89</v>
          </cell>
          <cell r="I1096">
            <v>-1</v>
          </cell>
          <cell r="J1096">
            <v>0</v>
          </cell>
          <cell r="K1096">
            <v>0</v>
          </cell>
        </row>
        <row r="1097">
          <cell r="A1097" t="str">
            <v>INVESTIGATION COST REF. NO. RKF16783R607</v>
          </cell>
          <cell r="B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1</v>
          </cell>
          <cell r="H1097">
            <v>1330</v>
          </cell>
          <cell r="I1097">
            <v>-1</v>
          </cell>
          <cell r="J1097">
            <v>0</v>
          </cell>
          <cell r="K1097">
            <v>0</v>
          </cell>
        </row>
        <row r="1098">
          <cell r="A1098" t="str">
            <v>K21F 80G4 IGR MMP 0.75KW1400UPM</v>
          </cell>
          <cell r="B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1</v>
          </cell>
          <cell r="H1098">
            <v>487.26130000000001</v>
          </cell>
          <cell r="I1098">
            <v>-1</v>
          </cell>
          <cell r="J1098">
            <v>0</v>
          </cell>
          <cell r="K1098">
            <v>0</v>
          </cell>
        </row>
        <row r="1099">
          <cell r="A1099" t="str">
            <v>KC6001</v>
          </cell>
          <cell r="B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14</v>
          </cell>
          <cell r="H1099">
            <v>46.48</v>
          </cell>
          <cell r="I1099">
            <v>-14</v>
          </cell>
          <cell r="J1099">
            <v>0</v>
          </cell>
          <cell r="K1099">
            <v>0</v>
          </cell>
        </row>
        <row r="1100">
          <cell r="A1100" t="str">
            <v>LM1S-CPCB4-11-E</v>
          </cell>
          <cell r="B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5</v>
          </cell>
          <cell r="H1100">
            <v>471.55</v>
          </cell>
          <cell r="I1100">
            <v>-5</v>
          </cell>
          <cell r="J1100">
            <v>0</v>
          </cell>
          <cell r="K1100">
            <v>0</v>
          </cell>
        </row>
        <row r="1101">
          <cell r="A1101" t="str">
            <v>LM1S-CPCB4-30-E</v>
          </cell>
          <cell r="B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2</v>
          </cell>
          <cell r="H1101">
            <v>188.62</v>
          </cell>
          <cell r="I1101">
            <v>-2</v>
          </cell>
          <cell r="J1101">
            <v>0</v>
          </cell>
          <cell r="K1101">
            <v>0</v>
          </cell>
        </row>
        <row r="1102">
          <cell r="A1102" t="str">
            <v>LM1S-CPCB4-30-EA</v>
          </cell>
          <cell r="B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3</v>
          </cell>
          <cell r="H1102">
            <v>282.93</v>
          </cell>
          <cell r="I1102">
            <v>-3</v>
          </cell>
          <cell r="J1102">
            <v>0</v>
          </cell>
          <cell r="K1102">
            <v>0</v>
          </cell>
        </row>
        <row r="1103">
          <cell r="A1103" t="str">
            <v>LM1S-PPCB4-11</v>
          </cell>
          <cell r="B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5</v>
          </cell>
          <cell r="H1103">
            <v>357.35</v>
          </cell>
          <cell r="I1103">
            <v>-5</v>
          </cell>
          <cell r="J1103">
            <v>0</v>
          </cell>
          <cell r="K1103">
            <v>0</v>
          </cell>
        </row>
        <row r="1104">
          <cell r="A1104" t="str">
            <v>LM1S-PPCB4-15</v>
          </cell>
          <cell r="B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4</v>
          </cell>
          <cell r="H1104">
            <v>297.24</v>
          </cell>
          <cell r="I1104">
            <v>-4</v>
          </cell>
          <cell r="J1104">
            <v>0</v>
          </cell>
          <cell r="K1104">
            <v>0</v>
          </cell>
        </row>
        <row r="1105">
          <cell r="A1105" t="str">
            <v>LM1S-PPCB4-18.5</v>
          </cell>
          <cell r="B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4</v>
          </cell>
          <cell r="H1105">
            <v>296.48</v>
          </cell>
          <cell r="I1105">
            <v>-4</v>
          </cell>
          <cell r="J1105">
            <v>0</v>
          </cell>
          <cell r="K1105">
            <v>0</v>
          </cell>
        </row>
        <row r="1106">
          <cell r="A1106" t="str">
            <v>LM1S-PWR-MD4-5.5</v>
          </cell>
          <cell r="B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5</v>
          </cell>
          <cell r="H1106">
            <v>1053.9000000000001</v>
          </cell>
          <cell r="I1106">
            <v>-5</v>
          </cell>
          <cell r="J1106">
            <v>0</v>
          </cell>
          <cell r="K1106">
            <v>0</v>
          </cell>
        </row>
        <row r="1107">
          <cell r="A1107" t="str">
            <v>LM1S-PWR-MD4-7.5</v>
          </cell>
          <cell r="B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6</v>
          </cell>
          <cell r="H1107">
            <v>1264.68</v>
          </cell>
          <cell r="I1107">
            <v>-6</v>
          </cell>
          <cell r="J1107">
            <v>0</v>
          </cell>
          <cell r="K1107">
            <v>0</v>
          </cell>
        </row>
        <row r="1108">
          <cell r="A1108" t="str">
            <v>LR4-7.5C</v>
          </cell>
          <cell r="B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1</v>
          </cell>
          <cell r="H1108">
            <v>305</v>
          </cell>
          <cell r="I1108">
            <v>-1</v>
          </cell>
          <cell r="J1108">
            <v>0</v>
          </cell>
          <cell r="K1108">
            <v>0</v>
          </cell>
        </row>
        <row r="1109">
          <cell r="A1109" t="str">
            <v>MANUAL PROFIBUS</v>
          </cell>
          <cell r="B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1</v>
          </cell>
          <cell r="H1109">
            <v>5.6242000000000001</v>
          </cell>
          <cell r="I1109">
            <v>-1</v>
          </cell>
          <cell r="J1109">
            <v>0</v>
          </cell>
          <cell r="K1109">
            <v>0</v>
          </cell>
        </row>
        <row r="1110">
          <cell r="A1110" t="str">
            <v>MEH371C</v>
          </cell>
          <cell r="B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30</v>
          </cell>
          <cell r="H1110">
            <v>0</v>
          </cell>
          <cell r="I1110">
            <v>-30</v>
          </cell>
          <cell r="J1110">
            <v>0</v>
          </cell>
          <cell r="K1110">
            <v>0</v>
          </cell>
        </row>
        <row r="1111">
          <cell r="A1111" t="str">
            <v>MFS20A10</v>
          </cell>
          <cell r="B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12</v>
          </cell>
          <cell r="H1111">
            <v>14.52</v>
          </cell>
          <cell r="I1111">
            <v>-12</v>
          </cell>
          <cell r="J1111">
            <v>0</v>
          </cell>
          <cell r="K1111">
            <v>0</v>
          </cell>
        </row>
        <row r="1112">
          <cell r="A1112" t="str">
            <v>HF5E2537B</v>
          </cell>
          <cell r="B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3</v>
          </cell>
          <cell r="H1112">
            <v>356.18009999999998</v>
          </cell>
          <cell r="I1112">
            <v>-3</v>
          </cell>
          <cell r="J1112">
            <v>0</v>
          </cell>
          <cell r="K1112">
            <v>0</v>
          </cell>
        </row>
        <row r="1113">
          <cell r="A1113" t="str">
            <v>HF5E2539</v>
          </cell>
          <cell r="B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1</v>
          </cell>
          <cell r="H1113">
            <v>39.68</v>
          </cell>
          <cell r="I1113">
            <v>-1</v>
          </cell>
          <cell r="J1113">
            <v>0</v>
          </cell>
          <cell r="K1113">
            <v>0</v>
          </cell>
        </row>
        <row r="1114">
          <cell r="A1114" t="str">
            <v>HF5E2540A</v>
          </cell>
          <cell r="B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1</v>
          </cell>
          <cell r="H1114">
            <v>51.47</v>
          </cell>
          <cell r="I1114">
            <v>-1</v>
          </cell>
          <cell r="J1114">
            <v>0</v>
          </cell>
          <cell r="K1114">
            <v>0</v>
          </cell>
        </row>
        <row r="1115">
          <cell r="A1115" t="str">
            <v>HF5F4401D</v>
          </cell>
          <cell r="B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1</v>
          </cell>
          <cell r="H1115">
            <v>410.73250000000002</v>
          </cell>
          <cell r="I1115">
            <v>-1</v>
          </cell>
          <cell r="J1115">
            <v>0</v>
          </cell>
          <cell r="K1115">
            <v>0</v>
          </cell>
        </row>
        <row r="1116">
          <cell r="A1116" t="str">
            <v>HF5F8657</v>
          </cell>
          <cell r="B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2</v>
          </cell>
          <cell r="H1116">
            <v>177</v>
          </cell>
          <cell r="I1116">
            <v>-2</v>
          </cell>
          <cell r="J1116">
            <v>0</v>
          </cell>
          <cell r="K1116">
            <v>0</v>
          </cell>
        </row>
        <row r="1117">
          <cell r="A1117" t="str">
            <v>HF5F8658</v>
          </cell>
          <cell r="B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1</v>
          </cell>
          <cell r="H1117">
            <v>336.27</v>
          </cell>
          <cell r="I1117">
            <v>-1</v>
          </cell>
          <cell r="J1117">
            <v>0</v>
          </cell>
          <cell r="K1117">
            <v>0</v>
          </cell>
        </row>
        <row r="1118">
          <cell r="A1118" t="str">
            <v>IL-W-10P-SD</v>
          </cell>
          <cell r="B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267</v>
          </cell>
          <cell r="H1118">
            <v>283.02</v>
          </cell>
          <cell r="I1118">
            <v>-267</v>
          </cell>
          <cell r="J1118">
            <v>0</v>
          </cell>
          <cell r="K1118">
            <v>0</v>
          </cell>
        </row>
        <row r="1119">
          <cell r="A1119" t="str">
            <v>IL-W-10S-SD</v>
          </cell>
          <cell r="B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267</v>
          </cell>
          <cell r="H1119">
            <v>283.02</v>
          </cell>
          <cell r="I1119">
            <v>-267</v>
          </cell>
          <cell r="J1119">
            <v>0</v>
          </cell>
          <cell r="K1119">
            <v>0</v>
          </cell>
        </row>
        <row r="1120">
          <cell r="A1120" t="str">
            <v>INSULATION SHEET</v>
          </cell>
          <cell r="B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1</v>
          </cell>
          <cell r="H1120">
            <v>0</v>
          </cell>
          <cell r="I1120">
            <v>-1</v>
          </cell>
          <cell r="J1120">
            <v>0</v>
          </cell>
          <cell r="K1120">
            <v>0</v>
          </cell>
        </row>
        <row r="1121">
          <cell r="A1121" t="str">
            <v>KFL-7.5G11-4</v>
          </cell>
          <cell r="B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1</v>
          </cell>
          <cell r="H1121">
            <v>167.76779999999999</v>
          </cell>
          <cell r="I1121">
            <v>-1</v>
          </cell>
          <cell r="J1121">
            <v>0</v>
          </cell>
          <cell r="K1121">
            <v>0</v>
          </cell>
        </row>
        <row r="1122">
          <cell r="A1122" t="str">
            <v>LFC4-7.5C</v>
          </cell>
          <cell r="B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1</v>
          </cell>
          <cell r="H1122">
            <v>134</v>
          </cell>
          <cell r="I1122">
            <v>-1</v>
          </cell>
          <cell r="J1122">
            <v>0</v>
          </cell>
          <cell r="K1122">
            <v>0</v>
          </cell>
        </row>
        <row r="1123">
          <cell r="A1123" t="str">
            <v>LM1S-CMV-MD4-11</v>
          </cell>
          <cell r="B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4</v>
          </cell>
          <cell r="H1123">
            <v>282.36</v>
          </cell>
          <cell r="I1123">
            <v>-4</v>
          </cell>
          <cell r="J1123">
            <v>0</v>
          </cell>
          <cell r="K1123">
            <v>0</v>
          </cell>
        </row>
        <row r="1124">
          <cell r="A1124" t="str">
            <v>LM1S-DB-MD4-22</v>
          </cell>
          <cell r="B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2</v>
          </cell>
          <cell r="H1124">
            <v>86.08</v>
          </cell>
          <cell r="I1124">
            <v>-2</v>
          </cell>
          <cell r="J1124">
            <v>0</v>
          </cell>
          <cell r="K1124">
            <v>0</v>
          </cell>
        </row>
        <row r="1125">
          <cell r="A1125" t="str">
            <v>LM1S-DB-MD4-30</v>
          </cell>
          <cell r="B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2</v>
          </cell>
          <cell r="H1125">
            <v>109.02</v>
          </cell>
          <cell r="I1125">
            <v>-2</v>
          </cell>
          <cell r="J1125">
            <v>0</v>
          </cell>
          <cell r="K1125">
            <v>0</v>
          </cell>
        </row>
        <row r="1126">
          <cell r="A1126" t="str">
            <v>LM1S-PCB-AX4-7.5</v>
          </cell>
          <cell r="B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2</v>
          </cell>
          <cell r="H1126">
            <v>33.72</v>
          </cell>
          <cell r="I1126">
            <v>-2</v>
          </cell>
          <cell r="J1126">
            <v>0</v>
          </cell>
          <cell r="K1126">
            <v>0</v>
          </cell>
        </row>
        <row r="1127">
          <cell r="A1127" t="str">
            <v>LM1S-PPCB4-22</v>
          </cell>
          <cell r="B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4</v>
          </cell>
          <cell r="H1127">
            <v>296.48</v>
          </cell>
          <cell r="I1127">
            <v>-4</v>
          </cell>
          <cell r="J1127">
            <v>0</v>
          </cell>
          <cell r="K1127">
            <v>0</v>
          </cell>
        </row>
        <row r="1128">
          <cell r="A1128" t="str">
            <v>LM1S-PPCB4-30</v>
          </cell>
          <cell r="B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2</v>
          </cell>
          <cell r="H1128">
            <v>250.98</v>
          </cell>
          <cell r="I1128">
            <v>-2</v>
          </cell>
          <cell r="J1128">
            <v>0</v>
          </cell>
          <cell r="K1128">
            <v>0</v>
          </cell>
        </row>
        <row r="1129">
          <cell r="A1129" t="str">
            <v>LM1S-PWR-MD4-30</v>
          </cell>
          <cell r="B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2</v>
          </cell>
          <cell r="H1129">
            <v>500</v>
          </cell>
          <cell r="I1129">
            <v>-2</v>
          </cell>
          <cell r="J1129">
            <v>0</v>
          </cell>
          <cell r="K1129">
            <v>0</v>
          </cell>
        </row>
        <row r="1130">
          <cell r="A1130" t="str">
            <v>MA-C1-0.75</v>
          </cell>
          <cell r="B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1</v>
          </cell>
          <cell r="H1130">
            <v>6.42</v>
          </cell>
          <cell r="I1130">
            <v>-1</v>
          </cell>
          <cell r="J1130">
            <v>0</v>
          </cell>
          <cell r="K1130">
            <v>0</v>
          </cell>
        </row>
        <row r="1131">
          <cell r="A1131" t="str">
            <v>MA-C1-3.7</v>
          </cell>
          <cell r="B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2</v>
          </cell>
          <cell r="H1131">
            <v>13</v>
          </cell>
          <cell r="I1131">
            <v>-2</v>
          </cell>
          <cell r="J1131">
            <v>0</v>
          </cell>
          <cell r="K1131">
            <v>0</v>
          </cell>
        </row>
        <row r="1132">
          <cell r="A1132" t="str">
            <v>MAC9</v>
          </cell>
          <cell r="B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1</v>
          </cell>
          <cell r="H1132">
            <v>7.1581000000000001</v>
          </cell>
          <cell r="I1132">
            <v>-1</v>
          </cell>
          <cell r="J1132">
            <v>0</v>
          </cell>
          <cell r="K1132">
            <v>0</v>
          </cell>
        </row>
        <row r="1133">
          <cell r="A1133" t="str">
            <v>MFS30A30</v>
          </cell>
          <cell r="B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5</v>
          </cell>
          <cell r="H1133">
            <v>5.25</v>
          </cell>
          <cell r="I1133">
            <v>-5</v>
          </cell>
          <cell r="J1133">
            <v>0</v>
          </cell>
          <cell r="K1133">
            <v>0</v>
          </cell>
        </row>
        <row r="1134">
          <cell r="A1134" t="str">
            <v>MFS30A30W 5 OHM</v>
          </cell>
          <cell r="B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12</v>
          </cell>
          <cell r="H1134">
            <v>24.24</v>
          </cell>
          <cell r="I1134">
            <v>-12</v>
          </cell>
          <cell r="J1134">
            <v>0</v>
          </cell>
          <cell r="K1134">
            <v>0</v>
          </cell>
        </row>
        <row r="1135">
          <cell r="A1135" t="str">
            <v>MFS40A 40W 1 OHM</v>
          </cell>
          <cell r="B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5</v>
          </cell>
          <cell r="H1135">
            <v>11.12</v>
          </cell>
          <cell r="I1135">
            <v>-5</v>
          </cell>
          <cell r="J1135">
            <v>0</v>
          </cell>
          <cell r="K1135">
            <v>0</v>
          </cell>
        </row>
        <row r="1136">
          <cell r="A1136" t="str">
            <v>MFS40A 40W 5 OHM</v>
          </cell>
          <cell r="B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11</v>
          </cell>
          <cell r="H1136">
            <v>13.31</v>
          </cell>
          <cell r="I1136">
            <v>-11</v>
          </cell>
          <cell r="J1136">
            <v>0</v>
          </cell>
          <cell r="K1136">
            <v>0</v>
          </cell>
        </row>
        <row r="1137">
          <cell r="A1137" t="str">
            <v>MFS40A30</v>
          </cell>
          <cell r="B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6</v>
          </cell>
          <cell r="H1137">
            <v>6.3</v>
          </cell>
          <cell r="I1137">
            <v>-6</v>
          </cell>
          <cell r="J1137">
            <v>0</v>
          </cell>
          <cell r="K1137">
            <v>0</v>
          </cell>
        </row>
        <row r="1138">
          <cell r="A1138" t="str">
            <v>MFS40N 40W 1 OHM</v>
          </cell>
          <cell r="B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5</v>
          </cell>
          <cell r="H1138">
            <v>5</v>
          </cell>
          <cell r="I1138">
            <v>-5</v>
          </cell>
          <cell r="J1138">
            <v>0</v>
          </cell>
          <cell r="K1138">
            <v>0</v>
          </cell>
        </row>
        <row r="1139">
          <cell r="A1139" t="str">
            <v>MP-117(132G9-4EN)</v>
          </cell>
          <cell r="B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2</v>
          </cell>
          <cell r="H1139">
            <v>19.739999999999998</v>
          </cell>
          <cell r="I1139">
            <v>-2</v>
          </cell>
          <cell r="J1139">
            <v>0</v>
          </cell>
          <cell r="K1139">
            <v>0</v>
          </cell>
        </row>
        <row r="1140">
          <cell r="A1140" t="str">
            <v>MRS18-DUL</v>
          </cell>
          <cell r="B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12</v>
          </cell>
          <cell r="H1140">
            <v>1855.902</v>
          </cell>
          <cell r="I1140">
            <v>-12</v>
          </cell>
          <cell r="J1140">
            <v>0</v>
          </cell>
          <cell r="K1140">
            <v>0</v>
          </cell>
        </row>
        <row r="1141">
          <cell r="A1141" t="str">
            <v>MSB024</v>
          </cell>
          <cell r="B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6</v>
          </cell>
          <cell r="H1141">
            <v>3.7997999999999998</v>
          </cell>
          <cell r="I1141">
            <v>-6</v>
          </cell>
          <cell r="J1141">
            <v>0</v>
          </cell>
          <cell r="K1141">
            <v>0</v>
          </cell>
        </row>
        <row r="1142">
          <cell r="A1142" t="str">
            <v>OC1</v>
          </cell>
          <cell r="B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</row>
        <row r="1143">
          <cell r="A1143" t="str">
            <v>OC2</v>
          </cell>
          <cell r="B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2</v>
          </cell>
          <cell r="H1143">
            <v>12.652200000000001</v>
          </cell>
          <cell r="I1143">
            <v>-2</v>
          </cell>
          <cell r="J1143">
            <v>0</v>
          </cell>
          <cell r="K1143">
            <v>0</v>
          </cell>
        </row>
        <row r="1144">
          <cell r="A1144" t="str">
            <v>OC3</v>
          </cell>
          <cell r="B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7</v>
          </cell>
          <cell r="H1144">
            <v>66.859099999999998</v>
          </cell>
          <cell r="I1144">
            <v>-7</v>
          </cell>
          <cell r="J1144">
            <v>0</v>
          </cell>
          <cell r="K1144">
            <v>0</v>
          </cell>
        </row>
        <row r="1145">
          <cell r="A1145" t="str">
            <v>OC4</v>
          </cell>
          <cell r="B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10</v>
          </cell>
          <cell r="H1145">
            <v>282.14699999999999</v>
          </cell>
          <cell r="I1145">
            <v>-10</v>
          </cell>
          <cell r="J1145">
            <v>0</v>
          </cell>
          <cell r="K1145">
            <v>0</v>
          </cell>
        </row>
        <row r="1146">
          <cell r="A1146" t="str">
            <v>OFLE-4.5A-4</v>
          </cell>
          <cell r="B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15</v>
          </cell>
          <cell r="H1146">
            <v>1628.6895</v>
          </cell>
          <cell r="I1146">
            <v>-15</v>
          </cell>
          <cell r="J1146">
            <v>0</v>
          </cell>
          <cell r="K1146">
            <v>0</v>
          </cell>
        </row>
        <row r="1147">
          <cell r="A1147" t="str">
            <v>OFLE-60A-4</v>
          </cell>
          <cell r="B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2</v>
          </cell>
          <cell r="H1147">
            <v>984.84</v>
          </cell>
          <cell r="I1147">
            <v>-2</v>
          </cell>
          <cell r="J1147">
            <v>0</v>
          </cell>
          <cell r="K1147">
            <v>0</v>
          </cell>
        </row>
        <row r="1148">
          <cell r="A1148" t="str">
            <v>OFLE-8A-4</v>
          </cell>
          <cell r="B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3</v>
          </cell>
          <cell r="H1148">
            <v>477.50430000000006</v>
          </cell>
          <cell r="I1148">
            <v>-3</v>
          </cell>
          <cell r="J1148">
            <v>0</v>
          </cell>
          <cell r="K1148">
            <v>0</v>
          </cell>
        </row>
        <row r="1149">
          <cell r="A1149" t="str">
            <v>OPC-C11S-RSA-E</v>
          </cell>
          <cell r="B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399</v>
          </cell>
          <cell r="H1149">
            <v>5736.2633999999998</v>
          </cell>
          <cell r="I1149">
            <v>-399</v>
          </cell>
          <cell r="J1149">
            <v>0</v>
          </cell>
          <cell r="K1149">
            <v>0</v>
          </cell>
        </row>
        <row r="1150">
          <cell r="A1150" t="str">
            <v>OPC-C11S-RSB-E</v>
          </cell>
          <cell r="B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106</v>
          </cell>
          <cell r="H1150">
            <v>1772.1715999999999</v>
          </cell>
          <cell r="I1150">
            <v>-106</v>
          </cell>
          <cell r="J1150">
            <v>0</v>
          </cell>
          <cell r="K1150">
            <v>0</v>
          </cell>
        </row>
        <row r="1151">
          <cell r="A1151" t="str">
            <v>OPC-C11S-RSC-E</v>
          </cell>
          <cell r="B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85</v>
          </cell>
          <cell r="H1151">
            <v>1246.9925000000001</v>
          </cell>
          <cell r="I1151">
            <v>-85</v>
          </cell>
          <cell r="J1151">
            <v>0</v>
          </cell>
          <cell r="K1151">
            <v>0</v>
          </cell>
        </row>
        <row r="1152">
          <cell r="A1152" t="str">
            <v>OPC-E1-PDP</v>
          </cell>
          <cell r="B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63</v>
          </cell>
          <cell r="H1152">
            <v>4162.3721999999998</v>
          </cell>
          <cell r="I1152">
            <v>-63</v>
          </cell>
          <cell r="J1152">
            <v>0</v>
          </cell>
          <cell r="K1152">
            <v>0</v>
          </cell>
        </row>
        <row r="1153">
          <cell r="A1153" t="str">
            <v>OPC-E1-PG</v>
          </cell>
          <cell r="B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37</v>
          </cell>
          <cell r="H1153">
            <v>1160.875</v>
          </cell>
          <cell r="I1153">
            <v>-37</v>
          </cell>
          <cell r="J1153">
            <v>0</v>
          </cell>
          <cell r="K1153">
            <v>0</v>
          </cell>
        </row>
        <row r="1154">
          <cell r="A1154" t="str">
            <v>OPC-E1-PG3</v>
          </cell>
          <cell r="B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71</v>
          </cell>
          <cell r="H1154">
            <v>2445.2045000000003</v>
          </cell>
          <cell r="I1154">
            <v>-71</v>
          </cell>
          <cell r="J1154">
            <v>0</v>
          </cell>
          <cell r="K1154">
            <v>0</v>
          </cell>
        </row>
        <row r="1155">
          <cell r="A1155" t="str">
            <v>OPC-E9S-RS</v>
          </cell>
          <cell r="B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1</v>
          </cell>
          <cell r="H1155">
            <v>27.712</v>
          </cell>
          <cell r="I1155">
            <v>-1</v>
          </cell>
          <cell r="J1155">
            <v>0</v>
          </cell>
          <cell r="K1155">
            <v>0</v>
          </cell>
        </row>
        <row r="1156">
          <cell r="A1156" t="str">
            <v>OPC-F1-DEV</v>
          </cell>
          <cell r="B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53</v>
          </cell>
          <cell r="H1156">
            <v>3949.9999000000003</v>
          </cell>
          <cell r="I1156">
            <v>-53</v>
          </cell>
          <cell r="J1156">
            <v>0</v>
          </cell>
          <cell r="K1156">
            <v>0</v>
          </cell>
        </row>
        <row r="1157">
          <cell r="A1157" t="str">
            <v>OPC-F1-LNW</v>
          </cell>
          <cell r="B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1</v>
          </cell>
          <cell r="H1157">
            <v>97</v>
          </cell>
          <cell r="I1157">
            <v>-1</v>
          </cell>
          <cell r="J1157">
            <v>0</v>
          </cell>
          <cell r="K1157">
            <v>0</v>
          </cell>
        </row>
        <row r="1158">
          <cell r="A1158" t="str">
            <v>OPC-G11S-AIO</v>
          </cell>
          <cell r="B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4</v>
          </cell>
          <cell r="H1158">
            <v>447.68</v>
          </cell>
          <cell r="I1158">
            <v>-4</v>
          </cell>
          <cell r="J1158">
            <v>0</v>
          </cell>
          <cell r="K1158">
            <v>0</v>
          </cell>
        </row>
        <row r="1159">
          <cell r="A1159" t="str">
            <v>OPC-G11S-DIO</v>
          </cell>
          <cell r="B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37</v>
          </cell>
          <cell r="H1159">
            <v>2791.3946999999998</v>
          </cell>
          <cell r="I1159">
            <v>-37</v>
          </cell>
          <cell r="J1159">
            <v>0</v>
          </cell>
          <cell r="K1159">
            <v>0</v>
          </cell>
        </row>
        <row r="1160">
          <cell r="A1160" t="str">
            <v>OPC-G11S-PC</v>
          </cell>
          <cell r="B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7</v>
          </cell>
          <cell r="H1160">
            <v>131.96609999999998</v>
          </cell>
          <cell r="I1160">
            <v>-7</v>
          </cell>
          <cell r="J1160">
            <v>0</v>
          </cell>
          <cell r="K1160">
            <v>0</v>
          </cell>
        </row>
        <row r="1161">
          <cell r="A1161" t="str">
            <v>MHS10A 10W 20OHM</v>
          </cell>
          <cell r="B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1</v>
          </cell>
          <cell r="H1161">
            <v>1.21</v>
          </cell>
          <cell r="I1161">
            <v>-1</v>
          </cell>
          <cell r="J1161">
            <v>0</v>
          </cell>
          <cell r="K1161">
            <v>0</v>
          </cell>
        </row>
        <row r="1162">
          <cell r="A1162" t="str">
            <v>MMF-09B24DH-RCB</v>
          </cell>
          <cell r="B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14</v>
          </cell>
          <cell r="H1162">
            <v>92.840999999999994</v>
          </cell>
          <cell r="I1162">
            <v>-14</v>
          </cell>
          <cell r="J1162">
            <v>0</v>
          </cell>
          <cell r="K1162">
            <v>0</v>
          </cell>
        </row>
        <row r="1163">
          <cell r="A1163" t="str">
            <v>MMF-09D24TS-RM9</v>
          </cell>
          <cell r="B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25</v>
          </cell>
          <cell r="H1163">
            <v>228</v>
          </cell>
          <cell r="I1163">
            <v>-25</v>
          </cell>
          <cell r="J1163">
            <v>0</v>
          </cell>
          <cell r="K1163">
            <v>0</v>
          </cell>
        </row>
        <row r="1164">
          <cell r="A1164" t="str">
            <v>NC10GAT</v>
          </cell>
          <cell r="B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2</v>
          </cell>
          <cell r="H1164">
            <v>29.4</v>
          </cell>
          <cell r="I1164">
            <v>-2</v>
          </cell>
          <cell r="J1164">
            <v>0</v>
          </cell>
          <cell r="K1164">
            <v>0</v>
          </cell>
        </row>
        <row r="1165">
          <cell r="A1165" t="str">
            <v>NC10GCTS</v>
          </cell>
          <cell r="B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3</v>
          </cell>
          <cell r="H1165">
            <v>60.36</v>
          </cell>
          <cell r="I1165">
            <v>-3</v>
          </cell>
          <cell r="J1165">
            <v>0</v>
          </cell>
          <cell r="K1165">
            <v>0</v>
          </cell>
        </row>
        <row r="1166">
          <cell r="A1166" t="str">
            <v>NEMA 4 KIT (WITH GASKET)</v>
          </cell>
          <cell r="B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1</v>
          </cell>
          <cell r="H1166">
            <v>0</v>
          </cell>
          <cell r="I1166">
            <v>-1</v>
          </cell>
          <cell r="J1166">
            <v>0</v>
          </cell>
          <cell r="K1166">
            <v>0</v>
          </cell>
        </row>
        <row r="1167">
          <cell r="A1167" t="str">
            <v>OFL-3.7-2</v>
          </cell>
          <cell r="B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2</v>
          </cell>
          <cell r="H1167">
            <v>498.16</v>
          </cell>
          <cell r="I1167">
            <v>-2</v>
          </cell>
          <cell r="J1167">
            <v>0</v>
          </cell>
          <cell r="K1167">
            <v>0</v>
          </cell>
        </row>
        <row r="1168">
          <cell r="A1168" t="str">
            <v>OFL-3.7-4</v>
          </cell>
          <cell r="B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1</v>
          </cell>
          <cell r="H1168">
            <v>282.64</v>
          </cell>
          <cell r="I1168">
            <v>-1</v>
          </cell>
          <cell r="J1168">
            <v>0</v>
          </cell>
          <cell r="K1168">
            <v>0</v>
          </cell>
        </row>
        <row r="1169">
          <cell r="A1169" t="str">
            <v>OFLE-13A-4</v>
          </cell>
          <cell r="B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13</v>
          </cell>
          <cell r="H1169">
            <v>2062.8205000000003</v>
          </cell>
          <cell r="I1169">
            <v>-13</v>
          </cell>
          <cell r="J1169">
            <v>0</v>
          </cell>
          <cell r="K1169">
            <v>0</v>
          </cell>
        </row>
        <row r="1170">
          <cell r="A1170" t="str">
            <v>OHD3-110B</v>
          </cell>
          <cell r="B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1</v>
          </cell>
          <cell r="H1170">
            <v>3.59</v>
          </cell>
          <cell r="I1170">
            <v>-1</v>
          </cell>
          <cell r="J1170">
            <v>0</v>
          </cell>
          <cell r="K1170">
            <v>0</v>
          </cell>
        </row>
        <row r="1171">
          <cell r="A1171" t="str">
            <v>OPC-C1-RB</v>
          </cell>
          <cell r="B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137</v>
          </cell>
          <cell r="H1171">
            <v>1767.2863</v>
          </cell>
          <cell r="I1171">
            <v>-137</v>
          </cell>
          <cell r="J1171">
            <v>0</v>
          </cell>
          <cell r="K1171">
            <v>0</v>
          </cell>
        </row>
        <row r="1172">
          <cell r="A1172" t="str">
            <v>OPC-C1-RS</v>
          </cell>
          <cell r="B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255</v>
          </cell>
          <cell r="H1172">
            <v>2402.1</v>
          </cell>
          <cell r="I1172">
            <v>-255</v>
          </cell>
          <cell r="J1172">
            <v>0</v>
          </cell>
          <cell r="K1172">
            <v>0</v>
          </cell>
        </row>
        <row r="1173">
          <cell r="A1173" t="str">
            <v>OPC-E1-CCL</v>
          </cell>
          <cell r="B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7</v>
          </cell>
          <cell r="H1173">
            <v>682.5</v>
          </cell>
          <cell r="I1173">
            <v>-7</v>
          </cell>
          <cell r="J1173">
            <v>0</v>
          </cell>
          <cell r="K1173">
            <v>0</v>
          </cell>
        </row>
        <row r="1174">
          <cell r="A1174" t="str">
            <v>OPC-E1-DEV</v>
          </cell>
          <cell r="B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88</v>
          </cell>
          <cell r="H1174">
            <v>4041.2240000000002</v>
          </cell>
          <cell r="I1174">
            <v>-88</v>
          </cell>
          <cell r="J1174">
            <v>0</v>
          </cell>
          <cell r="K1174">
            <v>0</v>
          </cell>
        </row>
        <row r="1175">
          <cell r="A1175" t="str">
            <v>OPC-E1-DIO</v>
          </cell>
          <cell r="B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11</v>
          </cell>
          <cell r="H1175">
            <v>484</v>
          </cell>
          <cell r="I1175">
            <v>-11</v>
          </cell>
          <cell r="J1175">
            <v>0</v>
          </cell>
          <cell r="K1175">
            <v>0</v>
          </cell>
        </row>
        <row r="1176">
          <cell r="A1176" t="str">
            <v>OPC-E1-RS</v>
          </cell>
          <cell r="B1176">
            <v>190</v>
          </cell>
          <cell r="D1176">
            <v>0</v>
          </cell>
          <cell r="E1176">
            <v>190</v>
          </cell>
          <cell r="F1176">
            <v>-190</v>
          </cell>
          <cell r="G1176">
            <v>21</v>
          </cell>
          <cell r="H1176">
            <v>438.90209999999996</v>
          </cell>
          <cell r="I1176">
            <v>-21</v>
          </cell>
          <cell r="J1176">
            <v>169</v>
          </cell>
          <cell r="K1176">
            <v>0</v>
          </cell>
        </row>
        <row r="1177">
          <cell r="A1177" t="str">
            <v>OPC-E1-SY</v>
          </cell>
          <cell r="B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54</v>
          </cell>
          <cell r="H1177">
            <v>2849.7258000000002</v>
          </cell>
          <cell r="I1177">
            <v>-54</v>
          </cell>
          <cell r="J1177">
            <v>0</v>
          </cell>
          <cell r="K1177">
            <v>0</v>
          </cell>
        </row>
        <row r="1178">
          <cell r="A1178" t="str">
            <v>OPC-E9S-DIO</v>
          </cell>
          <cell r="B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1</v>
          </cell>
          <cell r="H1178">
            <v>78.227699999999999</v>
          </cell>
          <cell r="I1178">
            <v>-1</v>
          </cell>
          <cell r="J1178">
            <v>0</v>
          </cell>
          <cell r="K1178">
            <v>0</v>
          </cell>
        </row>
        <row r="1179">
          <cell r="A1179" t="str">
            <v>OPC-F1-PDP</v>
          </cell>
          <cell r="B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95</v>
          </cell>
          <cell r="H1179">
            <v>8618.7989999999991</v>
          </cell>
          <cell r="I1179">
            <v>-95</v>
          </cell>
          <cell r="J1179">
            <v>0</v>
          </cell>
          <cell r="K1179">
            <v>0</v>
          </cell>
        </row>
        <row r="1180">
          <cell r="A1180" t="str">
            <v>OPC-F1-RS</v>
          </cell>
          <cell r="B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24</v>
          </cell>
          <cell r="H1180">
            <v>503.99520000000001</v>
          </cell>
          <cell r="I1180">
            <v>-24</v>
          </cell>
          <cell r="J1180">
            <v>0</v>
          </cell>
          <cell r="K1180">
            <v>0</v>
          </cell>
        </row>
        <row r="1181">
          <cell r="A1181" t="str">
            <v>OPC-F1-RY</v>
          </cell>
          <cell r="B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44</v>
          </cell>
          <cell r="H1181">
            <v>1270.9004</v>
          </cell>
          <cell r="I1181">
            <v>-44</v>
          </cell>
          <cell r="J1181">
            <v>0</v>
          </cell>
          <cell r="K1181">
            <v>0</v>
          </cell>
        </row>
        <row r="1182">
          <cell r="A1182" t="str">
            <v>OPC-G11S-PG</v>
          </cell>
          <cell r="B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333</v>
          </cell>
          <cell r="H1182">
            <v>19322.558099999998</v>
          </cell>
          <cell r="I1182">
            <v>-333</v>
          </cell>
          <cell r="J1182">
            <v>0</v>
          </cell>
          <cell r="K1182">
            <v>0</v>
          </cell>
        </row>
        <row r="1183">
          <cell r="A1183" t="str">
            <v>OPC-G11S-PG2</v>
          </cell>
          <cell r="B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177</v>
          </cell>
          <cell r="H1183">
            <v>11427.12</v>
          </cell>
          <cell r="I1183">
            <v>-177</v>
          </cell>
          <cell r="J1183">
            <v>0</v>
          </cell>
          <cell r="K1183">
            <v>0</v>
          </cell>
        </row>
        <row r="1184">
          <cell r="A1184" t="str">
            <v>OPC-G11S-PGA</v>
          </cell>
          <cell r="B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5</v>
          </cell>
          <cell r="H1184">
            <v>314.47250000000003</v>
          </cell>
          <cell r="I1184">
            <v>-5</v>
          </cell>
          <cell r="J1184">
            <v>0</v>
          </cell>
          <cell r="K1184">
            <v>0</v>
          </cell>
        </row>
        <row r="1185">
          <cell r="A1185" t="str">
            <v>OPC-G11S-RY</v>
          </cell>
          <cell r="B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142</v>
          </cell>
          <cell r="H1185">
            <v>12052.179</v>
          </cell>
          <cell r="I1185">
            <v>-142</v>
          </cell>
          <cell r="J1185">
            <v>0</v>
          </cell>
          <cell r="K1185">
            <v>0</v>
          </cell>
        </row>
        <row r="1186">
          <cell r="A1186" t="str">
            <v>OPC-G11S-SPG</v>
          </cell>
          <cell r="B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1</v>
          </cell>
          <cell r="H1186">
            <v>52.5</v>
          </cell>
          <cell r="I1186">
            <v>-1</v>
          </cell>
          <cell r="J1186">
            <v>0</v>
          </cell>
          <cell r="K1186">
            <v>0</v>
          </cell>
        </row>
        <row r="1187">
          <cell r="A1187" t="str">
            <v>OPC-G11S-SY</v>
          </cell>
          <cell r="B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14</v>
          </cell>
          <cell r="H1187">
            <v>1811.3256000000001</v>
          </cell>
          <cell r="I1187">
            <v>-14</v>
          </cell>
          <cell r="J1187">
            <v>0</v>
          </cell>
          <cell r="K1187">
            <v>0</v>
          </cell>
        </row>
        <row r="1188">
          <cell r="A1188" t="str">
            <v>OPC-G9S-PID</v>
          </cell>
          <cell r="B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12</v>
          </cell>
          <cell r="H1188">
            <v>1236.3036</v>
          </cell>
          <cell r="I1188">
            <v>-12</v>
          </cell>
          <cell r="J1188">
            <v>0</v>
          </cell>
          <cell r="K1188">
            <v>0</v>
          </cell>
        </row>
        <row r="1189">
          <cell r="A1189" t="str">
            <v>OPC-G9S-RS</v>
          </cell>
          <cell r="B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1</v>
          </cell>
          <cell r="H1189">
            <v>36.654400000000003</v>
          </cell>
          <cell r="I1189">
            <v>-1</v>
          </cell>
          <cell r="J1189">
            <v>0</v>
          </cell>
          <cell r="K1189">
            <v>0</v>
          </cell>
        </row>
        <row r="1190">
          <cell r="A1190" t="str">
            <v>OPC-G9S-RSH</v>
          </cell>
          <cell r="B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1</v>
          </cell>
          <cell r="H1190">
            <v>135.29570000000001</v>
          </cell>
          <cell r="I1190">
            <v>-1</v>
          </cell>
          <cell r="J1190">
            <v>0</v>
          </cell>
          <cell r="K1190">
            <v>0</v>
          </cell>
        </row>
        <row r="1191">
          <cell r="A1191" t="str">
            <v>OPC-LM1-ID</v>
          </cell>
          <cell r="B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80</v>
          </cell>
          <cell r="H1191">
            <v>2352</v>
          </cell>
          <cell r="I1191">
            <v>-80</v>
          </cell>
          <cell r="J1191">
            <v>0</v>
          </cell>
          <cell r="K1191">
            <v>0</v>
          </cell>
        </row>
        <row r="1192">
          <cell r="A1192" t="str">
            <v>OPC-LM1-IL</v>
          </cell>
          <cell r="B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755</v>
          </cell>
          <cell r="H1192">
            <v>26912.73</v>
          </cell>
          <cell r="I1192">
            <v>-755</v>
          </cell>
          <cell r="J1192">
            <v>0</v>
          </cell>
          <cell r="K1192">
            <v>0</v>
          </cell>
        </row>
        <row r="1193">
          <cell r="A1193" t="str">
            <v>OPC-LM1-PP</v>
          </cell>
          <cell r="B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5</v>
          </cell>
          <cell r="H1193">
            <v>308.99250000000001</v>
          </cell>
          <cell r="I1193">
            <v>-5</v>
          </cell>
          <cell r="J1193">
            <v>0</v>
          </cell>
          <cell r="K1193">
            <v>0</v>
          </cell>
        </row>
        <row r="1194">
          <cell r="A1194" t="str">
            <v>OPC-LM1S-PS</v>
          </cell>
          <cell r="B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3</v>
          </cell>
          <cell r="H1194">
            <v>165.27</v>
          </cell>
          <cell r="I1194">
            <v>-3</v>
          </cell>
          <cell r="J1194">
            <v>0</v>
          </cell>
          <cell r="K1194">
            <v>0</v>
          </cell>
        </row>
        <row r="1195">
          <cell r="A1195" t="str">
            <v>OPC-VG7-DIO</v>
          </cell>
          <cell r="B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8</v>
          </cell>
          <cell r="H1195">
            <v>722.81600000000003</v>
          </cell>
          <cell r="I1195">
            <v>-8</v>
          </cell>
          <cell r="J1195">
            <v>0</v>
          </cell>
          <cell r="K1195">
            <v>0</v>
          </cell>
        </row>
        <row r="1196">
          <cell r="A1196" t="str">
            <v>OPC-VG7-FV</v>
          </cell>
          <cell r="B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2</v>
          </cell>
          <cell r="H1196">
            <v>499.22</v>
          </cell>
          <cell r="I1196">
            <v>-2</v>
          </cell>
          <cell r="J1196">
            <v>0</v>
          </cell>
          <cell r="K1196">
            <v>0</v>
          </cell>
        </row>
        <row r="1197">
          <cell r="A1197" t="str">
            <v>OPC-VG7-SPG</v>
          </cell>
          <cell r="B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6</v>
          </cell>
          <cell r="H1197">
            <v>1239.7998</v>
          </cell>
          <cell r="I1197">
            <v>-6</v>
          </cell>
          <cell r="J1197">
            <v>0</v>
          </cell>
          <cell r="K1197">
            <v>0</v>
          </cell>
        </row>
        <row r="1198">
          <cell r="A1198" t="str">
            <v>OPC-VG7-UPAC</v>
          </cell>
          <cell r="B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1</v>
          </cell>
          <cell r="H1198">
            <v>336.06290000000001</v>
          </cell>
          <cell r="I1198">
            <v>-1</v>
          </cell>
          <cell r="J1198">
            <v>0</v>
          </cell>
          <cell r="K1198">
            <v>0</v>
          </cell>
        </row>
        <row r="1199">
          <cell r="A1199" t="str">
            <v>OPC2-M3-IF</v>
          </cell>
          <cell r="B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2</v>
          </cell>
          <cell r="H1199">
            <v>143.96</v>
          </cell>
          <cell r="I1199">
            <v>-2</v>
          </cell>
          <cell r="J1199">
            <v>0</v>
          </cell>
          <cell r="K1199">
            <v>0</v>
          </cell>
        </row>
        <row r="1200">
          <cell r="A1200" t="str">
            <v>OPCIII-ES-RS</v>
          </cell>
          <cell r="B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4</v>
          </cell>
          <cell r="H1200">
            <v>68.799599999999998</v>
          </cell>
          <cell r="I1200">
            <v>-4</v>
          </cell>
          <cell r="J1200">
            <v>0</v>
          </cell>
          <cell r="K1200">
            <v>0</v>
          </cell>
        </row>
        <row r="1201">
          <cell r="A1201" t="str">
            <v>PB-F1-15</v>
          </cell>
          <cell r="B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4</v>
          </cell>
          <cell r="H1201">
            <v>40</v>
          </cell>
          <cell r="I1201">
            <v>-4</v>
          </cell>
          <cell r="J1201">
            <v>0</v>
          </cell>
          <cell r="K1201">
            <v>0</v>
          </cell>
        </row>
        <row r="1202">
          <cell r="A1202" t="str">
            <v>PCB FOR FRN3.7G11S-2</v>
          </cell>
          <cell r="B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1</v>
          </cell>
          <cell r="H1202">
            <v>0</v>
          </cell>
          <cell r="I1202">
            <v>-1</v>
          </cell>
          <cell r="J1202">
            <v>0</v>
          </cell>
          <cell r="K1202">
            <v>0</v>
          </cell>
        </row>
        <row r="1203">
          <cell r="A1203" t="str">
            <v>PS11047</v>
          </cell>
          <cell r="B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2</v>
          </cell>
          <cell r="H1203">
            <v>193.1</v>
          </cell>
          <cell r="I1203">
            <v>-2</v>
          </cell>
          <cell r="J1203">
            <v>0</v>
          </cell>
          <cell r="K1203">
            <v>0</v>
          </cell>
        </row>
        <row r="1204">
          <cell r="A1204" t="str">
            <v>PS12046</v>
          </cell>
          <cell r="B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1</v>
          </cell>
          <cell r="H1204">
            <v>34.9</v>
          </cell>
          <cell r="I1204">
            <v>-1</v>
          </cell>
          <cell r="J1204">
            <v>0</v>
          </cell>
          <cell r="K1204">
            <v>0</v>
          </cell>
        </row>
        <row r="1205">
          <cell r="A1205" t="str">
            <v>PS12047</v>
          </cell>
          <cell r="B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7</v>
          </cell>
          <cell r="H1205">
            <v>557.10620000000006</v>
          </cell>
          <cell r="I1205">
            <v>-7</v>
          </cell>
          <cell r="J1205">
            <v>0</v>
          </cell>
          <cell r="K1205">
            <v>0</v>
          </cell>
        </row>
        <row r="1206">
          <cell r="A1206" t="str">
            <v>PVC75-8</v>
          </cell>
          <cell r="B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1</v>
          </cell>
          <cell r="H1206">
            <v>24.41</v>
          </cell>
          <cell r="I1206">
            <v>-1</v>
          </cell>
          <cell r="J1206">
            <v>0</v>
          </cell>
          <cell r="K1206">
            <v>0</v>
          </cell>
        </row>
        <row r="1207">
          <cell r="A1207" t="str">
            <v>PVC76-16-A</v>
          </cell>
          <cell r="B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4</v>
          </cell>
          <cell r="H1207">
            <v>207.84</v>
          </cell>
          <cell r="I1207">
            <v>-4</v>
          </cell>
          <cell r="J1207">
            <v>0</v>
          </cell>
          <cell r="K1207">
            <v>0</v>
          </cell>
        </row>
        <row r="1208">
          <cell r="A1208" t="str">
            <v>R12.5A</v>
          </cell>
          <cell r="B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36</v>
          </cell>
          <cell r="H1208">
            <v>543.92039999999997</v>
          </cell>
          <cell r="I1208">
            <v>-36</v>
          </cell>
          <cell r="J1208">
            <v>0</v>
          </cell>
          <cell r="K1208">
            <v>0</v>
          </cell>
        </row>
        <row r="1209">
          <cell r="A1209" t="str">
            <v>OPC-G9S-DIO</v>
          </cell>
          <cell r="B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1</v>
          </cell>
          <cell r="H1209">
            <v>98.116900000000001</v>
          </cell>
          <cell r="I1209">
            <v>-1</v>
          </cell>
          <cell r="J1209">
            <v>0</v>
          </cell>
          <cell r="K1209">
            <v>0</v>
          </cell>
        </row>
        <row r="1210">
          <cell r="A1210" t="str">
            <v>OPC-G9S-MBP</v>
          </cell>
          <cell r="B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1</v>
          </cell>
          <cell r="H1210">
            <v>230.0814</v>
          </cell>
          <cell r="I1210">
            <v>-1</v>
          </cell>
          <cell r="J1210">
            <v>0</v>
          </cell>
          <cell r="K1210">
            <v>0</v>
          </cell>
        </row>
        <row r="1211">
          <cell r="A1211" t="str">
            <v>OPC-G9S-PG</v>
          </cell>
          <cell r="B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16</v>
          </cell>
          <cell r="H1211">
            <v>2364.3584000000001</v>
          </cell>
          <cell r="I1211">
            <v>-16</v>
          </cell>
          <cell r="J1211">
            <v>0</v>
          </cell>
          <cell r="K1211">
            <v>0</v>
          </cell>
        </row>
        <row r="1212">
          <cell r="A1212" t="str">
            <v>OPC-G9S-SY</v>
          </cell>
          <cell r="B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1</v>
          </cell>
          <cell r="H1212">
            <v>154.8409</v>
          </cell>
          <cell r="I1212">
            <v>-1</v>
          </cell>
          <cell r="J1212">
            <v>0</v>
          </cell>
          <cell r="K1212">
            <v>0</v>
          </cell>
        </row>
        <row r="1213">
          <cell r="A1213" t="str">
            <v>OPC-G9S-SYRS</v>
          </cell>
          <cell r="B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1</v>
          </cell>
          <cell r="H1213">
            <v>163.61340000000001</v>
          </cell>
          <cell r="I1213">
            <v>-1</v>
          </cell>
          <cell r="J1213">
            <v>0</v>
          </cell>
          <cell r="K1213">
            <v>0</v>
          </cell>
        </row>
        <row r="1214">
          <cell r="A1214" t="str">
            <v>OPC-IB-MAN</v>
          </cell>
          <cell r="B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2</v>
          </cell>
          <cell r="H1214">
            <v>10.2258</v>
          </cell>
          <cell r="I1214">
            <v>-2</v>
          </cell>
          <cell r="J1214">
            <v>0</v>
          </cell>
          <cell r="K1214">
            <v>0</v>
          </cell>
        </row>
        <row r="1215">
          <cell r="A1215" t="str">
            <v>OPC-LM1-PR</v>
          </cell>
          <cell r="B1215">
            <v>30</v>
          </cell>
          <cell r="D1215">
            <v>0</v>
          </cell>
          <cell r="E1215">
            <v>30</v>
          </cell>
          <cell r="F1215">
            <v>-30</v>
          </cell>
          <cell r="G1215">
            <v>141</v>
          </cell>
          <cell r="H1215">
            <v>9142.2708000000002</v>
          </cell>
          <cell r="I1215">
            <v>-141</v>
          </cell>
          <cell r="J1215">
            <v>0</v>
          </cell>
          <cell r="K1215">
            <v>0</v>
          </cell>
        </row>
        <row r="1216">
          <cell r="A1216" t="str">
            <v>OPC-LM1-PS</v>
          </cell>
          <cell r="B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102</v>
          </cell>
          <cell r="H1216">
            <v>5741.2638000000006</v>
          </cell>
          <cell r="I1216">
            <v>-102</v>
          </cell>
          <cell r="J1216">
            <v>0</v>
          </cell>
          <cell r="K1216">
            <v>0</v>
          </cell>
        </row>
        <row r="1217">
          <cell r="A1217" t="str">
            <v>OPC-LM1-PS1</v>
          </cell>
          <cell r="B1217">
            <v>100</v>
          </cell>
          <cell r="D1217">
            <v>0</v>
          </cell>
          <cell r="E1217">
            <v>100</v>
          </cell>
          <cell r="F1217">
            <v>-100</v>
          </cell>
          <cell r="G1217">
            <v>1240</v>
          </cell>
          <cell r="H1217">
            <v>81760.639999999999</v>
          </cell>
          <cell r="I1217">
            <v>-1240</v>
          </cell>
          <cell r="J1217">
            <v>0</v>
          </cell>
          <cell r="K1217">
            <v>0</v>
          </cell>
        </row>
        <row r="1218">
          <cell r="A1218" t="str">
            <v>OPC-VG7-PDP</v>
          </cell>
          <cell r="B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4</v>
          </cell>
          <cell r="H1218">
            <v>825.14279999999997</v>
          </cell>
          <cell r="I1218">
            <v>-4</v>
          </cell>
          <cell r="J1218">
            <v>0</v>
          </cell>
          <cell r="K1218">
            <v>0</v>
          </cell>
        </row>
        <row r="1219">
          <cell r="A1219" t="str">
            <v>OPC-VG7-PG</v>
          </cell>
          <cell r="B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3</v>
          </cell>
          <cell r="H1219">
            <v>284.64239999999995</v>
          </cell>
          <cell r="I1219">
            <v>-3</v>
          </cell>
          <cell r="J1219">
            <v>0</v>
          </cell>
          <cell r="K1219">
            <v>0</v>
          </cell>
        </row>
        <row r="1220">
          <cell r="A1220" t="str">
            <v>OPC-VG7-PMPG</v>
          </cell>
          <cell r="B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3</v>
          </cell>
          <cell r="H1220">
            <v>233.76</v>
          </cell>
          <cell r="I1220">
            <v>-3</v>
          </cell>
          <cell r="J1220">
            <v>0</v>
          </cell>
          <cell r="K1220">
            <v>0</v>
          </cell>
        </row>
        <row r="1221">
          <cell r="A1221" t="str">
            <v>OPC2-M3-PE2</v>
          </cell>
          <cell r="B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1</v>
          </cell>
          <cell r="H1221">
            <v>178.14</v>
          </cell>
          <cell r="I1221">
            <v>-1</v>
          </cell>
          <cell r="J1221">
            <v>0</v>
          </cell>
          <cell r="K1221">
            <v>0</v>
          </cell>
        </row>
        <row r="1222">
          <cell r="A1222" t="str">
            <v>OPC2-MS5-PE</v>
          </cell>
          <cell r="B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2</v>
          </cell>
          <cell r="H1222">
            <v>385.26</v>
          </cell>
          <cell r="I1222">
            <v>-2</v>
          </cell>
          <cell r="J1222">
            <v>0</v>
          </cell>
          <cell r="K1222">
            <v>0</v>
          </cell>
        </row>
        <row r="1223">
          <cell r="A1223" t="str">
            <v>OPC2-MS5-SY</v>
          </cell>
          <cell r="B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1</v>
          </cell>
          <cell r="H1223">
            <v>231.73</v>
          </cell>
          <cell r="I1223">
            <v>-1</v>
          </cell>
          <cell r="J1223">
            <v>0</v>
          </cell>
          <cell r="K1223">
            <v>0</v>
          </cell>
        </row>
        <row r="1224">
          <cell r="A1224" t="str">
            <v>PD10016A</v>
          </cell>
          <cell r="B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108</v>
          </cell>
          <cell r="H1224">
            <v>1532.088</v>
          </cell>
          <cell r="I1224">
            <v>-108</v>
          </cell>
          <cell r="J1224">
            <v>0</v>
          </cell>
          <cell r="K1224">
            <v>0</v>
          </cell>
        </row>
        <row r="1225">
          <cell r="A1225" t="str">
            <v>PD6016A</v>
          </cell>
          <cell r="B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51</v>
          </cell>
          <cell r="H1225">
            <v>1011.8603999999999</v>
          </cell>
          <cell r="I1225">
            <v>-51</v>
          </cell>
          <cell r="J1225">
            <v>0</v>
          </cell>
          <cell r="K1225">
            <v>0</v>
          </cell>
        </row>
        <row r="1226">
          <cell r="A1226" t="str">
            <v>PDP-SIM</v>
          </cell>
          <cell r="B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1</v>
          </cell>
          <cell r="H1226">
            <v>200</v>
          </cell>
          <cell r="I1226">
            <v>-1</v>
          </cell>
          <cell r="J1226">
            <v>0</v>
          </cell>
          <cell r="K1226">
            <v>0</v>
          </cell>
        </row>
        <row r="1227">
          <cell r="A1227" t="str">
            <v>PVC300A-16</v>
          </cell>
          <cell r="B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7</v>
          </cell>
          <cell r="H1227">
            <v>439.7253</v>
          </cell>
          <cell r="I1227">
            <v>-7</v>
          </cell>
          <cell r="J1227">
            <v>0</v>
          </cell>
          <cell r="K1227">
            <v>0</v>
          </cell>
        </row>
        <row r="1228">
          <cell r="A1228" t="str">
            <v>PVC75-16</v>
          </cell>
          <cell r="B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6</v>
          </cell>
          <cell r="H1228">
            <v>314.07479999999998</v>
          </cell>
          <cell r="I1228">
            <v>-6</v>
          </cell>
          <cell r="J1228">
            <v>0</v>
          </cell>
          <cell r="K1228">
            <v>0</v>
          </cell>
        </row>
        <row r="1229">
          <cell r="A1229" t="str">
            <v>PVC75-16 75A 1600V</v>
          </cell>
          <cell r="B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2</v>
          </cell>
          <cell r="H1229">
            <v>105.3</v>
          </cell>
          <cell r="I1229">
            <v>-2</v>
          </cell>
          <cell r="J1229">
            <v>0</v>
          </cell>
          <cell r="K1229">
            <v>0</v>
          </cell>
        </row>
        <row r="1230">
          <cell r="A1230" t="str">
            <v>R200P-69-40</v>
          </cell>
          <cell r="B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1</v>
          </cell>
          <cell r="H1230">
            <v>216.19</v>
          </cell>
          <cell r="I1230">
            <v>-1</v>
          </cell>
          <cell r="J1230">
            <v>0</v>
          </cell>
          <cell r="K1230">
            <v>0</v>
          </cell>
        </row>
        <row r="1231">
          <cell r="A1231" t="str">
            <v>R5</v>
          </cell>
          <cell r="B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3</v>
          </cell>
          <cell r="H1231">
            <v>0.72</v>
          </cell>
          <cell r="I1231">
            <v>-3</v>
          </cell>
          <cell r="J1231">
            <v>0</v>
          </cell>
          <cell r="K1231">
            <v>0</v>
          </cell>
        </row>
        <row r="1232">
          <cell r="A1232" t="str">
            <v>RF7.5G11X2-4</v>
          </cell>
          <cell r="B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11</v>
          </cell>
          <cell r="H1232">
            <v>758.59410000000003</v>
          </cell>
          <cell r="I1232">
            <v>-11</v>
          </cell>
          <cell r="J1232">
            <v>0</v>
          </cell>
          <cell r="K1232">
            <v>0</v>
          </cell>
        </row>
        <row r="1233">
          <cell r="A1233" t="str">
            <v>RF7.5X2-4</v>
          </cell>
          <cell r="B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39</v>
          </cell>
          <cell r="H1233">
            <v>2689.5608999999999</v>
          </cell>
          <cell r="I1233">
            <v>-39</v>
          </cell>
          <cell r="J1233">
            <v>0</v>
          </cell>
          <cell r="K1233">
            <v>0</v>
          </cell>
        </row>
        <row r="1234">
          <cell r="A1234" t="str">
            <v>RFV3-2-XY1-2003</v>
          </cell>
          <cell r="B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1</v>
          </cell>
          <cell r="H1234">
            <v>12.15</v>
          </cell>
          <cell r="I1234">
            <v>-1</v>
          </cell>
          <cell r="J1234">
            <v>0</v>
          </cell>
          <cell r="K1234">
            <v>0</v>
          </cell>
        </row>
        <row r="1235">
          <cell r="A1235" t="str">
            <v>RFV3-3-XY1-2003</v>
          </cell>
          <cell r="B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1</v>
          </cell>
          <cell r="H1235">
            <v>12.15</v>
          </cell>
          <cell r="I1235">
            <v>-1</v>
          </cell>
          <cell r="J1235">
            <v>0</v>
          </cell>
          <cell r="K1235">
            <v>0</v>
          </cell>
        </row>
        <row r="1236">
          <cell r="A1236" t="str">
            <v>RHC7.5-4C</v>
          </cell>
          <cell r="B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1</v>
          </cell>
          <cell r="H1236">
            <v>908</v>
          </cell>
          <cell r="I1236">
            <v>-1</v>
          </cell>
          <cell r="J1236">
            <v>0</v>
          </cell>
          <cell r="K1236">
            <v>0</v>
          </cell>
        </row>
        <row r="1237">
          <cell r="A1237" t="str">
            <v>RMA-C1-0.75</v>
          </cell>
          <cell r="B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</row>
        <row r="1238">
          <cell r="A1238" t="str">
            <v>RMA-C1-2.2</v>
          </cell>
          <cell r="B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1</v>
          </cell>
          <cell r="H1238">
            <v>12.52</v>
          </cell>
          <cell r="I1238">
            <v>-1</v>
          </cell>
          <cell r="J1238">
            <v>0</v>
          </cell>
          <cell r="K1238">
            <v>0</v>
          </cell>
        </row>
        <row r="1239">
          <cell r="A1239" t="str">
            <v>RS3280-IDF MK2</v>
          </cell>
          <cell r="B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6</v>
          </cell>
          <cell r="H1239">
            <v>2354.4996000000001</v>
          </cell>
          <cell r="I1239">
            <v>-6</v>
          </cell>
          <cell r="J1239">
            <v>0</v>
          </cell>
          <cell r="K1239">
            <v>0</v>
          </cell>
        </row>
        <row r="1240">
          <cell r="A1240" t="str">
            <v>SA411053-02</v>
          </cell>
          <cell r="B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4</v>
          </cell>
          <cell r="H1240">
            <v>8.14</v>
          </cell>
          <cell r="I1240">
            <v>-4</v>
          </cell>
          <cell r="J1240">
            <v>0</v>
          </cell>
          <cell r="K1240">
            <v>0</v>
          </cell>
        </row>
        <row r="1241">
          <cell r="A1241" t="str">
            <v>SA411054-02</v>
          </cell>
          <cell r="B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6</v>
          </cell>
          <cell r="H1241">
            <v>31.406999999999996</v>
          </cell>
          <cell r="I1241">
            <v>-6</v>
          </cell>
          <cell r="J1241">
            <v>0</v>
          </cell>
          <cell r="K1241">
            <v>0</v>
          </cell>
        </row>
        <row r="1242">
          <cell r="A1242" t="str">
            <v>SA51352600</v>
          </cell>
          <cell r="B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1</v>
          </cell>
          <cell r="H1242">
            <v>13.666700000000001</v>
          </cell>
          <cell r="I1242">
            <v>-1</v>
          </cell>
          <cell r="J1242">
            <v>0</v>
          </cell>
          <cell r="K1242">
            <v>0</v>
          </cell>
        </row>
        <row r="1243">
          <cell r="A1243" t="str">
            <v>SA517143-04</v>
          </cell>
          <cell r="B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2</v>
          </cell>
          <cell r="H1243">
            <v>45.1</v>
          </cell>
          <cell r="I1243">
            <v>-2</v>
          </cell>
          <cell r="J1243">
            <v>0</v>
          </cell>
          <cell r="K1243">
            <v>0</v>
          </cell>
        </row>
        <row r="1244">
          <cell r="A1244" t="str">
            <v>SA51714700</v>
          </cell>
          <cell r="B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1</v>
          </cell>
          <cell r="H1244">
            <v>1.4826999999999999</v>
          </cell>
          <cell r="I1244">
            <v>-1</v>
          </cell>
          <cell r="J1244">
            <v>0</v>
          </cell>
          <cell r="K1244">
            <v>0</v>
          </cell>
        </row>
        <row r="1245">
          <cell r="A1245" t="str">
            <v>SA527974-32</v>
          </cell>
          <cell r="B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10</v>
          </cell>
          <cell r="H1245">
            <v>1278.23</v>
          </cell>
          <cell r="I1245">
            <v>-10</v>
          </cell>
          <cell r="J1245">
            <v>0</v>
          </cell>
          <cell r="K1245">
            <v>0</v>
          </cell>
        </row>
        <row r="1246">
          <cell r="A1246" t="str">
            <v>SA527976-22</v>
          </cell>
          <cell r="B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3</v>
          </cell>
          <cell r="H1246">
            <v>531.02790000000005</v>
          </cell>
          <cell r="I1246">
            <v>-3</v>
          </cell>
          <cell r="J1246">
            <v>0</v>
          </cell>
          <cell r="K1246">
            <v>0</v>
          </cell>
        </row>
        <row r="1247">
          <cell r="A1247" t="str">
            <v>SA527976-32</v>
          </cell>
          <cell r="B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1</v>
          </cell>
          <cell r="H1247">
            <v>177.0093</v>
          </cell>
          <cell r="I1247">
            <v>-1</v>
          </cell>
          <cell r="J1247">
            <v>0</v>
          </cell>
          <cell r="K1247">
            <v>0</v>
          </cell>
        </row>
        <row r="1248">
          <cell r="A1248" t="str">
            <v>SA530379-05</v>
          </cell>
          <cell r="B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18</v>
          </cell>
          <cell r="H1248">
            <v>0</v>
          </cell>
          <cell r="I1248">
            <v>-18</v>
          </cell>
          <cell r="J1248">
            <v>0</v>
          </cell>
          <cell r="K1248">
            <v>0</v>
          </cell>
        </row>
        <row r="1249">
          <cell r="A1249" t="str">
            <v>SA530379-08</v>
          </cell>
          <cell r="B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1</v>
          </cell>
          <cell r="H1249">
            <v>0</v>
          </cell>
          <cell r="I1249">
            <v>-1</v>
          </cell>
          <cell r="J1249">
            <v>0</v>
          </cell>
          <cell r="K1249">
            <v>0</v>
          </cell>
        </row>
        <row r="1250">
          <cell r="A1250" t="str">
            <v>SA53114419</v>
          </cell>
          <cell r="B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13</v>
          </cell>
          <cell r="H1250">
            <v>1507.48</v>
          </cell>
          <cell r="I1250">
            <v>-13</v>
          </cell>
          <cell r="J1250">
            <v>0</v>
          </cell>
          <cell r="K1250">
            <v>0</v>
          </cell>
        </row>
        <row r="1251">
          <cell r="A1251" t="str">
            <v>SAI 2000 VA SENOIDAL</v>
          </cell>
          <cell r="B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1</v>
          </cell>
          <cell r="H1251">
            <v>268</v>
          </cell>
          <cell r="I1251">
            <v>-1</v>
          </cell>
          <cell r="J1251">
            <v>0</v>
          </cell>
          <cell r="K1251">
            <v>0</v>
          </cell>
        </row>
        <row r="1252">
          <cell r="A1252" t="str">
            <v>SC-7N/UL</v>
          </cell>
          <cell r="B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2</v>
          </cell>
          <cell r="H1252">
            <v>415.67</v>
          </cell>
          <cell r="I1252">
            <v>-2</v>
          </cell>
          <cell r="J1252">
            <v>0</v>
          </cell>
          <cell r="K1252">
            <v>0</v>
          </cell>
        </row>
        <row r="1253">
          <cell r="A1253" t="str">
            <v>SC-8N/UL</v>
          </cell>
          <cell r="B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2</v>
          </cell>
          <cell r="H1253">
            <v>449.54</v>
          </cell>
          <cell r="I1253">
            <v>-2</v>
          </cell>
          <cell r="J1253">
            <v>0</v>
          </cell>
          <cell r="K1253">
            <v>0</v>
          </cell>
        </row>
        <row r="1254">
          <cell r="A1254" t="str">
            <v>SCK78P122D205K-06</v>
          </cell>
          <cell r="B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42</v>
          </cell>
          <cell r="H1254">
            <v>1251.8981999999999</v>
          </cell>
          <cell r="I1254">
            <v>-42</v>
          </cell>
          <cell r="J1254">
            <v>0</v>
          </cell>
          <cell r="K1254">
            <v>0</v>
          </cell>
        </row>
        <row r="1255">
          <cell r="A1255" t="str">
            <v>SI47-0384</v>
          </cell>
          <cell r="B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30</v>
          </cell>
          <cell r="H1255">
            <v>41.414999999999999</v>
          </cell>
          <cell r="I1255">
            <v>-30</v>
          </cell>
          <cell r="J1255">
            <v>0</v>
          </cell>
          <cell r="K1255">
            <v>0</v>
          </cell>
        </row>
        <row r="1256">
          <cell r="A1256" t="str">
            <v>SI47-0386</v>
          </cell>
          <cell r="B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30</v>
          </cell>
          <cell r="H1256">
            <v>41.414999999999999</v>
          </cell>
          <cell r="I1256">
            <v>-30</v>
          </cell>
          <cell r="J1256">
            <v>0</v>
          </cell>
          <cell r="K1256">
            <v>0</v>
          </cell>
        </row>
        <row r="1257">
          <cell r="A1257" t="str">
            <v>RGE*ENGLISH MANUAL FOR E11S</v>
          </cell>
          <cell r="B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1</v>
          </cell>
          <cell r="H1257">
            <v>0.5</v>
          </cell>
          <cell r="I1257">
            <v>-1</v>
          </cell>
          <cell r="J1257">
            <v>0</v>
          </cell>
          <cell r="K1257">
            <v>0</v>
          </cell>
        </row>
        <row r="1258">
          <cell r="A1258" t="str">
            <v>RHC110-4C</v>
          </cell>
          <cell r="B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1</v>
          </cell>
          <cell r="H1258">
            <v>2733</v>
          </cell>
          <cell r="I1258">
            <v>-1</v>
          </cell>
          <cell r="J1258">
            <v>0</v>
          </cell>
          <cell r="K1258">
            <v>0</v>
          </cell>
        </row>
        <row r="1259">
          <cell r="A1259" t="str">
            <v>RHC55-4C</v>
          </cell>
          <cell r="B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1</v>
          </cell>
          <cell r="H1259">
            <v>1748</v>
          </cell>
          <cell r="I1259">
            <v>-1</v>
          </cell>
          <cell r="J1259">
            <v>0</v>
          </cell>
          <cell r="K1259">
            <v>0</v>
          </cell>
        </row>
        <row r="1260">
          <cell r="A1260" t="str">
            <v>RMA-C1-3.7</v>
          </cell>
          <cell r="B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3</v>
          </cell>
          <cell r="H1260">
            <v>45.962400000000002</v>
          </cell>
          <cell r="I1260">
            <v>-3</v>
          </cell>
          <cell r="J1260">
            <v>0</v>
          </cell>
          <cell r="K1260">
            <v>0</v>
          </cell>
        </row>
        <row r="1261">
          <cell r="A1261" t="str">
            <v>RS3100-IDF MK2</v>
          </cell>
          <cell r="B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1</v>
          </cell>
          <cell r="H1261">
            <v>128.84559999999999</v>
          </cell>
          <cell r="I1261">
            <v>-1</v>
          </cell>
          <cell r="J1261">
            <v>0</v>
          </cell>
          <cell r="K1261">
            <v>0</v>
          </cell>
        </row>
        <row r="1262">
          <cell r="A1262" t="str">
            <v>RS3120-IDF MK2</v>
          </cell>
          <cell r="B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4</v>
          </cell>
          <cell r="H1262">
            <v>486.75</v>
          </cell>
          <cell r="I1262">
            <v>-4</v>
          </cell>
          <cell r="J1262">
            <v>0</v>
          </cell>
          <cell r="K1262">
            <v>0</v>
          </cell>
        </row>
        <row r="1263">
          <cell r="A1263" t="str">
            <v>SA41119002</v>
          </cell>
          <cell r="B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2</v>
          </cell>
          <cell r="H1263">
            <v>0</v>
          </cell>
          <cell r="I1263">
            <v>-2</v>
          </cell>
          <cell r="J1263">
            <v>0</v>
          </cell>
          <cell r="K1263">
            <v>0</v>
          </cell>
        </row>
        <row r="1264">
          <cell r="A1264" t="str">
            <v>SA413457-01</v>
          </cell>
          <cell r="B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8</v>
          </cell>
          <cell r="H1264">
            <v>6.4</v>
          </cell>
          <cell r="I1264">
            <v>-8</v>
          </cell>
          <cell r="J1264">
            <v>0</v>
          </cell>
          <cell r="K1264">
            <v>0</v>
          </cell>
        </row>
        <row r="1265">
          <cell r="A1265" t="str">
            <v>SA414567-02 (ROHS)</v>
          </cell>
          <cell r="B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3</v>
          </cell>
          <cell r="H1265">
            <v>13.53</v>
          </cell>
          <cell r="I1265">
            <v>-3</v>
          </cell>
          <cell r="J1265">
            <v>0</v>
          </cell>
          <cell r="K1265">
            <v>0</v>
          </cell>
        </row>
        <row r="1266">
          <cell r="A1266" t="str">
            <v>SA52116903</v>
          </cell>
          <cell r="B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1</v>
          </cell>
          <cell r="H1266">
            <v>88.2</v>
          </cell>
          <cell r="I1266">
            <v>-1</v>
          </cell>
          <cell r="J1266">
            <v>0</v>
          </cell>
          <cell r="K1266">
            <v>0</v>
          </cell>
        </row>
        <row r="1267">
          <cell r="A1267" t="str">
            <v>SA527973-62</v>
          </cell>
          <cell r="B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9</v>
          </cell>
          <cell r="H1267">
            <v>919.86570000000006</v>
          </cell>
          <cell r="I1267">
            <v>-9</v>
          </cell>
          <cell r="J1267">
            <v>0</v>
          </cell>
          <cell r="K1267">
            <v>0</v>
          </cell>
        </row>
        <row r="1268">
          <cell r="A1268" t="str">
            <v>SA527973-72</v>
          </cell>
          <cell r="B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11</v>
          </cell>
          <cell r="H1268">
            <v>1113.0834</v>
          </cell>
          <cell r="I1268">
            <v>-11</v>
          </cell>
          <cell r="J1268">
            <v>0</v>
          </cell>
          <cell r="K1268">
            <v>0</v>
          </cell>
        </row>
        <row r="1269">
          <cell r="A1269" t="str">
            <v>SA528815-21</v>
          </cell>
          <cell r="B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1</v>
          </cell>
          <cell r="H1269">
            <v>0</v>
          </cell>
          <cell r="I1269">
            <v>-1</v>
          </cell>
          <cell r="J1269">
            <v>0</v>
          </cell>
          <cell r="K1269">
            <v>0</v>
          </cell>
        </row>
        <row r="1270">
          <cell r="A1270" t="str">
            <v>SA528817-21</v>
          </cell>
          <cell r="B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1</v>
          </cell>
          <cell r="H1270">
            <v>0</v>
          </cell>
          <cell r="I1270">
            <v>-1</v>
          </cell>
          <cell r="J1270">
            <v>0</v>
          </cell>
          <cell r="K1270">
            <v>0</v>
          </cell>
        </row>
        <row r="1271">
          <cell r="A1271" t="str">
            <v>SA529495-17</v>
          </cell>
          <cell r="B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8</v>
          </cell>
          <cell r="H1271">
            <v>10.4</v>
          </cell>
          <cell r="I1271">
            <v>-8</v>
          </cell>
          <cell r="J1271">
            <v>0</v>
          </cell>
          <cell r="K1271">
            <v>0</v>
          </cell>
        </row>
        <row r="1272">
          <cell r="A1272" t="str">
            <v>SA53855501</v>
          </cell>
          <cell r="B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5</v>
          </cell>
          <cell r="H1272">
            <v>9.3000000000000007</v>
          </cell>
          <cell r="I1272">
            <v>-5</v>
          </cell>
          <cell r="J1272">
            <v>0</v>
          </cell>
          <cell r="K1272">
            <v>0</v>
          </cell>
        </row>
        <row r="1273">
          <cell r="A1273" t="str">
            <v>SA53855502</v>
          </cell>
          <cell r="B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5</v>
          </cell>
          <cell r="H1273">
            <v>10.3</v>
          </cell>
          <cell r="I1273">
            <v>-5</v>
          </cell>
          <cell r="J1273">
            <v>0</v>
          </cell>
          <cell r="K1273">
            <v>0</v>
          </cell>
        </row>
        <row r="1274">
          <cell r="A1274" t="str">
            <v>SA53855503</v>
          </cell>
          <cell r="B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5</v>
          </cell>
          <cell r="H1274">
            <v>10.3</v>
          </cell>
          <cell r="I1274">
            <v>-5</v>
          </cell>
          <cell r="J1274">
            <v>0</v>
          </cell>
          <cell r="K1274">
            <v>0</v>
          </cell>
        </row>
        <row r="1275">
          <cell r="A1275" t="str">
            <v>SC-N7 AC200V</v>
          </cell>
          <cell r="B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2</v>
          </cell>
          <cell r="H1275">
            <v>415.67</v>
          </cell>
          <cell r="I1275">
            <v>-2</v>
          </cell>
          <cell r="J1275">
            <v>0</v>
          </cell>
          <cell r="K1275">
            <v>0</v>
          </cell>
        </row>
        <row r="1276">
          <cell r="A1276" t="str">
            <v>SC-N8</v>
          </cell>
          <cell r="B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5</v>
          </cell>
          <cell r="H1276">
            <v>966.95699999999999</v>
          </cell>
          <cell r="I1276">
            <v>-5</v>
          </cell>
          <cell r="J1276">
            <v>0</v>
          </cell>
          <cell r="K1276">
            <v>0</v>
          </cell>
        </row>
        <row r="1277">
          <cell r="A1277" t="str">
            <v>SC-N8/UL</v>
          </cell>
          <cell r="B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2</v>
          </cell>
          <cell r="H1277">
            <v>487.56</v>
          </cell>
          <cell r="I1277">
            <v>-2</v>
          </cell>
          <cell r="J1277">
            <v>0</v>
          </cell>
          <cell r="K1277">
            <v>0</v>
          </cell>
        </row>
        <row r="1278">
          <cell r="A1278" t="str">
            <v>SI47-0387A</v>
          </cell>
          <cell r="B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30</v>
          </cell>
          <cell r="H1278">
            <v>41.414999999999999</v>
          </cell>
          <cell r="I1278">
            <v>-30</v>
          </cell>
          <cell r="J1278">
            <v>0</v>
          </cell>
          <cell r="K1278">
            <v>0</v>
          </cell>
        </row>
        <row r="1279">
          <cell r="A1279" t="str">
            <v>T16A</v>
          </cell>
          <cell r="B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8</v>
          </cell>
          <cell r="H1279">
            <v>100.4</v>
          </cell>
          <cell r="I1279">
            <v>-8</v>
          </cell>
          <cell r="J1279">
            <v>0</v>
          </cell>
          <cell r="K1279">
            <v>0</v>
          </cell>
        </row>
        <row r="1280">
          <cell r="A1280" t="str">
            <v>TG-21</v>
          </cell>
          <cell r="B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5</v>
          </cell>
          <cell r="H1280">
            <v>1590.6989999999998</v>
          </cell>
          <cell r="I1280">
            <v>-5</v>
          </cell>
          <cell r="J1280">
            <v>0</v>
          </cell>
          <cell r="K1280">
            <v>0</v>
          </cell>
        </row>
        <row r="1281">
          <cell r="A1281" t="str">
            <v>THB1-UHS4556M</v>
          </cell>
          <cell r="B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12</v>
          </cell>
          <cell r="H1281">
            <v>891.16920000000005</v>
          </cell>
          <cell r="I1281">
            <v>-12</v>
          </cell>
          <cell r="J1281">
            <v>0</v>
          </cell>
          <cell r="K1281">
            <v>0</v>
          </cell>
        </row>
        <row r="1282">
          <cell r="A1282" t="str">
            <v>TK80W 120 OHM</v>
          </cell>
          <cell r="B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6</v>
          </cell>
          <cell r="H1282">
            <v>53.1</v>
          </cell>
          <cell r="I1282">
            <v>-6</v>
          </cell>
          <cell r="J1282">
            <v>0</v>
          </cell>
          <cell r="K1282">
            <v>0</v>
          </cell>
        </row>
        <row r="1283">
          <cell r="A1283" t="str">
            <v>TP-E1</v>
          </cell>
          <cell r="B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205</v>
          </cell>
          <cell r="H1283">
            <v>2606.0625</v>
          </cell>
          <cell r="I1283">
            <v>-205</v>
          </cell>
          <cell r="J1283">
            <v>0</v>
          </cell>
          <cell r="K1283">
            <v>0</v>
          </cell>
        </row>
        <row r="1284">
          <cell r="A1284" t="str">
            <v>TP-G1-ELS</v>
          </cell>
          <cell r="B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113</v>
          </cell>
          <cell r="H1284">
            <v>4210.2782999999999</v>
          </cell>
          <cell r="I1284">
            <v>-113</v>
          </cell>
          <cell r="J1284">
            <v>12</v>
          </cell>
          <cell r="K1284">
            <v>0</v>
          </cell>
        </row>
        <row r="1285">
          <cell r="A1285" t="str">
            <v>TP-G1-J1</v>
          </cell>
          <cell r="B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140</v>
          </cell>
          <cell r="H1285">
            <v>4200</v>
          </cell>
          <cell r="I1285">
            <v>-140</v>
          </cell>
          <cell r="J1285">
            <v>0</v>
          </cell>
          <cell r="K1285">
            <v>0</v>
          </cell>
        </row>
        <row r="1286">
          <cell r="A1286" t="str">
            <v>TP-G1-W</v>
          </cell>
          <cell r="B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10</v>
          </cell>
          <cell r="H1286">
            <v>646.6</v>
          </cell>
          <cell r="I1286">
            <v>-10</v>
          </cell>
          <cell r="J1286">
            <v>0</v>
          </cell>
          <cell r="K1286">
            <v>0</v>
          </cell>
        </row>
        <row r="1287">
          <cell r="A1287" t="str">
            <v>TRM-45</v>
          </cell>
          <cell r="B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10</v>
          </cell>
          <cell r="H1287">
            <v>209.75</v>
          </cell>
          <cell r="I1287">
            <v>-10</v>
          </cell>
          <cell r="J1287">
            <v>0</v>
          </cell>
          <cell r="K1287">
            <v>0</v>
          </cell>
        </row>
        <row r="1288">
          <cell r="A1288" t="str">
            <v>TUBO PASTA SILICONA 50GR</v>
          </cell>
          <cell r="B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2</v>
          </cell>
          <cell r="H1288">
            <v>42.66</v>
          </cell>
          <cell r="I1288">
            <v>-2</v>
          </cell>
          <cell r="J1288">
            <v>0</v>
          </cell>
          <cell r="K1288">
            <v>0</v>
          </cell>
        </row>
        <row r="1289">
          <cell r="A1289" t="str">
            <v>UT276D-TP(B98)</v>
          </cell>
          <cell r="B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18</v>
          </cell>
          <cell r="H1289">
            <v>659.9502</v>
          </cell>
          <cell r="I1289">
            <v>-18</v>
          </cell>
          <cell r="J1289">
            <v>0</v>
          </cell>
          <cell r="K1289">
            <v>0</v>
          </cell>
        </row>
        <row r="1290">
          <cell r="A1290" t="str">
            <v>VKP073A-SE</v>
          </cell>
          <cell r="B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10</v>
          </cell>
          <cell r="H1290">
            <v>0</v>
          </cell>
          <cell r="I1290">
            <v>-10</v>
          </cell>
          <cell r="J1290">
            <v>0</v>
          </cell>
          <cell r="K1290">
            <v>0</v>
          </cell>
        </row>
        <row r="1291">
          <cell r="A1291" t="str">
            <v>WSC-D36P03</v>
          </cell>
          <cell r="B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13</v>
          </cell>
          <cell r="H1291">
            <v>313.56</v>
          </cell>
          <cell r="I1291">
            <v>-13</v>
          </cell>
          <cell r="J1291">
            <v>0</v>
          </cell>
          <cell r="K1291">
            <v>0</v>
          </cell>
        </row>
        <row r="1292">
          <cell r="A1292" t="str">
            <v>WSC-M02P05-E</v>
          </cell>
          <cell r="B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2</v>
          </cell>
          <cell r="H1292">
            <v>0</v>
          </cell>
          <cell r="I1292">
            <v>-2</v>
          </cell>
          <cell r="J1292">
            <v>0</v>
          </cell>
          <cell r="K1292">
            <v>0</v>
          </cell>
        </row>
        <row r="1293">
          <cell r="A1293" t="str">
            <v>WSK-M09P-CC</v>
          </cell>
          <cell r="B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5</v>
          </cell>
          <cell r="H1293">
            <v>209.8</v>
          </cell>
          <cell r="I1293">
            <v>-5</v>
          </cell>
          <cell r="J1293">
            <v>0</v>
          </cell>
          <cell r="K1293">
            <v>0</v>
          </cell>
        </row>
        <row r="1294">
          <cell r="A1294" t="str">
            <v>WSK-S05P-E</v>
          </cell>
          <cell r="B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13</v>
          </cell>
          <cell r="H1294">
            <v>52.838499999999996</v>
          </cell>
          <cell r="I1294">
            <v>-13</v>
          </cell>
          <cell r="J1294">
            <v>0</v>
          </cell>
          <cell r="K1294">
            <v>0</v>
          </cell>
        </row>
        <row r="1295">
          <cell r="A1295" t="str">
            <v>FRN0.75G11S-4</v>
          </cell>
          <cell r="B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2</v>
          </cell>
          <cell r="H1295">
            <v>475.76179999999999</v>
          </cell>
          <cell r="I1295">
            <v>-2</v>
          </cell>
          <cell r="J1295">
            <v>0</v>
          </cell>
          <cell r="K1295">
            <v>0</v>
          </cell>
        </row>
        <row r="1296">
          <cell r="A1296" t="str">
            <v>TP-E11SA</v>
          </cell>
          <cell r="B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4</v>
          </cell>
          <cell r="H1296">
            <v>45.88</v>
          </cell>
          <cell r="I1296">
            <v>-4</v>
          </cell>
          <cell r="J1296">
            <v>0</v>
          </cell>
          <cell r="K1296">
            <v>0</v>
          </cell>
        </row>
        <row r="1297">
          <cell r="A1297" t="str">
            <v>TP-G1</v>
          </cell>
          <cell r="B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3</v>
          </cell>
          <cell r="H1297">
            <v>116.07839999999999</v>
          </cell>
          <cell r="I1297">
            <v>-3</v>
          </cell>
          <cell r="J1297">
            <v>0</v>
          </cell>
          <cell r="K1297">
            <v>0</v>
          </cell>
        </row>
        <row r="1298">
          <cell r="A1298" t="str">
            <v>TP-G1-CLS</v>
          </cell>
          <cell r="B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30</v>
          </cell>
          <cell r="H1298">
            <v>1214.991</v>
          </cell>
          <cell r="I1298">
            <v>-30</v>
          </cell>
          <cell r="J1298">
            <v>0</v>
          </cell>
          <cell r="K1298">
            <v>0</v>
          </cell>
        </row>
        <row r="1299">
          <cell r="A1299" t="str">
            <v>TP-G11-H</v>
          </cell>
          <cell r="B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5</v>
          </cell>
          <cell r="H1299">
            <v>305.38150000000002</v>
          </cell>
          <cell r="I1299">
            <v>-5</v>
          </cell>
          <cell r="J1299">
            <v>0</v>
          </cell>
          <cell r="K1299">
            <v>0</v>
          </cell>
        </row>
        <row r="1300">
          <cell r="A1300" t="str">
            <v>TP-G11S</v>
          </cell>
          <cell r="B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127</v>
          </cell>
          <cell r="H1300">
            <v>5126.9773000000005</v>
          </cell>
          <cell r="I1300">
            <v>-127</v>
          </cell>
          <cell r="J1300">
            <v>0</v>
          </cell>
          <cell r="K1300">
            <v>0</v>
          </cell>
        </row>
        <row r="1301">
          <cell r="A1301" t="str">
            <v>TP-G11S-HF</v>
          </cell>
          <cell r="B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6</v>
          </cell>
          <cell r="H1301">
            <v>211.7826</v>
          </cell>
          <cell r="I1301">
            <v>-6</v>
          </cell>
          <cell r="J1301">
            <v>0</v>
          </cell>
          <cell r="K1301">
            <v>0</v>
          </cell>
        </row>
        <row r="1302">
          <cell r="A1302" t="str">
            <v>UT626DG-TP</v>
          </cell>
          <cell r="B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21</v>
          </cell>
          <cell r="H1302">
            <v>1229.8461</v>
          </cell>
          <cell r="I1302">
            <v>-21</v>
          </cell>
          <cell r="J1302">
            <v>0</v>
          </cell>
          <cell r="K1302">
            <v>0</v>
          </cell>
        </row>
        <row r="1303">
          <cell r="A1303" t="str">
            <v>VCR2520</v>
          </cell>
          <cell r="B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1</v>
          </cell>
          <cell r="H1303">
            <v>10.53</v>
          </cell>
          <cell r="I1303">
            <v>-1</v>
          </cell>
          <cell r="J1303">
            <v>0</v>
          </cell>
          <cell r="K1303">
            <v>0</v>
          </cell>
        </row>
        <row r="1304">
          <cell r="A1304" t="str">
            <v>VFC083K</v>
          </cell>
          <cell r="B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1</v>
          </cell>
          <cell r="H1304">
            <v>0</v>
          </cell>
          <cell r="I1304">
            <v>-1</v>
          </cell>
          <cell r="J1304">
            <v>0</v>
          </cell>
          <cell r="K1304">
            <v>0</v>
          </cell>
        </row>
        <row r="1305">
          <cell r="A1305" t="str">
            <v>WSC-M04P02-E</v>
          </cell>
          <cell r="B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1</v>
          </cell>
          <cell r="H1305">
            <v>0</v>
          </cell>
          <cell r="I1305">
            <v>-1</v>
          </cell>
          <cell r="J1305">
            <v>0</v>
          </cell>
          <cell r="K1305">
            <v>0</v>
          </cell>
        </row>
        <row r="1306">
          <cell r="A1306" t="str">
            <v>WSC-P06P02-E</v>
          </cell>
          <cell r="B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1</v>
          </cell>
          <cell r="H1306">
            <v>0</v>
          </cell>
          <cell r="I1306">
            <v>-1</v>
          </cell>
          <cell r="J1306">
            <v>0</v>
          </cell>
          <cell r="K1306">
            <v>0</v>
          </cell>
        </row>
        <row r="1307">
          <cell r="A1307" t="str">
            <v>WSK-M03P-E</v>
          </cell>
          <cell r="B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8</v>
          </cell>
          <cell r="H1307">
            <v>0</v>
          </cell>
          <cell r="I1307">
            <v>-8</v>
          </cell>
          <cell r="J1307">
            <v>0</v>
          </cell>
          <cell r="K1307">
            <v>0</v>
          </cell>
        </row>
        <row r="1308">
          <cell r="A1308" t="str">
            <v>FRN0.4G11S-2JE</v>
          </cell>
          <cell r="B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3</v>
          </cell>
          <cell r="H1308">
            <v>530.19000000000005</v>
          </cell>
          <cell r="I1308">
            <v>-3</v>
          </cell>
          <cell r="J1308">
            <v>0</v>
          </cell>
          <cell r="K1308">
            <v>0</v>
          </cell>
        </row>
        <row r="1309">
          <cell r="A1309" t="str">
            <v>FRN11G11S-4UDP</v>
          </cell>
          <cell r="B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2</v>
          </cell>
          <cell r="H1309">
            <v>1300</v>
          </cell>
          <cell r="I1309">
            <v>-2</v>
          </cell>
          <cell r="J1309">
            <v>0</v>
          </cell>
          <cell r="K1309">
            <v>0</v>
          </cell>
        </row>
        <row r="1310">
          <cell r="A1310" t="str">
            <v>FRN11G11UD-4S1</v>
          </cell>
          <cell r="B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1</v>
          </cell>
          <cell r="H1310">
            <v>692.68</v>
          </cell>
          <cell r="I1310">
            <v>-1</v>
          </cell>
          <cell r="J1310">
            <v>0</v>
          </cell>
          <cell r="K1310">
            <v>0</v>
          </cell>
        </row>
        <row r="1311">
          <cell r="A1311" t="str">
            <v>FRN2.2G11S-2HF</v>
          </cell>
          <cell r="B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1</v>
          </cell>
          <cell r="H1311">
            <v>255.13550000000001</v>
          </cell>
          <cell r="I1311">
            <v>-1</v>
          </cell>
          <cell r="J1311">
            <v>0</v>
          </cell>
          <cell r="K1311">
            <v>0</v>
          </cell>
        </row>
        <row r="1312">
          <cell r="A1312" t="str">
            <v>FRN3.7G11S-4</v>
          </cell>
          <cell r="B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2</v>
          </cell>
          <cell r="H1312">
            <v>245.3466</v>
          </cell>
          <cell r="I1312">
            <v>-2</v>
          </cell>
          <cell r="J1312">
            <v>0</v>
          </cell>
          <cell r="K1312">
            <v>0</v>
          </cell>
        </row>
        <row r="1313">
          <cell r="A1313" t="str">
            <v>FRN3.7G11S-4Z</v>
          </cell>
          <cell r="B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3</v>
          </cell>
          <cell r="H1313">
            <v>0</v>
          </cell>
          <cell r="I1313">
            <v>-3</v>
          </cell>
          <cell r="J1313">
            <v>0</v>
          </cell>
          <cell r="K1313">
            <v>0</v>
          </cell>
        </row>
        <row r="1314">
          <cell r="A1314" t="str">
            <v>FRN3.7G1S-4</v>
          </cell>
          <cell r="B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1</v>
          </cell>
          <cell r="H1314">
            <v>131.88</v>
          </cell>
          <cell r="I1314">
            <v>-1</v>
          </cell>
          <cell r="J1314">
            <v>0</v>
          </cell>
          <cell r="K1314">
            <v>0</v>
          </cell>
        </row>
        <row r="1315">
          <cell r="A1315" t="str">
            <v>FRN18.5G11S-4LE1</v>
          </cell>
          <cell r="B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2</v>
          </cell>
          <cell r="H1315">
            <v>1506.06</v>
          </cell>
          <cell r="I1315">
            <v>-2</v>
          </cell>
          <cell r="J1315">
            <v>0</v>
          </cell>
          <cell r="K1315">
            <v>0</v>
          </cell>
        </row>
        <row r="1316">
          <cell r="A1316" t="str">
            <v>FRN22G11S-2LE1</v>
          </cell>
          <cell r="B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2</v>
          </cell>
          <cell r="H1316">
            <v>2246.08</v>
          </cell>
          <cell r="I1316">
            <v>-2</v>
          </cell>
          <cell r="J1316">
            <v>0</v>
          </cell>
          <cell r="K1316">
            <v>0</v>
          </cell>
        </row>
        <row r="1317">
          <cell r="A1317" t="str">
            <v>FRN3.7G11S-2LE1</v>
          </cell>
          <cell r="B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7</v>
          </cell>
          <cell r="H1317">
            <v>1787.0041000000001</v>
          </cell>
          <cell r="I1317">
            <v>-7</v>
          </cell>
          <cell r="J1317">
            <v>0</v>
          </cell>
          <cell r="K1317">
            <v>0</v>
          </cell>
        </row>
        <row r="1318">
          <cell r="A1318" t="str">
            <v>FRN3.7G11S-4LE</v>
          </cell>
          <cell r="B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3</v>
          </cell>
          <cell r="H1318">
            <v>888.46530000000007</v>
          </cell>
          <cell r="I1318">
            <v>-3</v>
          </cell>
          <cell r="J1318">
            <v>0</v>
          </cell>
          <cell r="K1318">
            <v>0</v>
          </cell>
        </row>
        <row r="1319">
          <cell r="A1319" t="str">
            <v>FRN3.7G11S-4LE1</v>
          </cell>
          <cell r="B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13</v>
          </cell>
          <cell r="H1319">
            <v>3594.8679000000002</v>
          </cell>
          <cell r="I1319">
            <v>-13</v>
          </cell>
          <cell r="J1319">
            <v>0</v>
          </cell>
          <cell r="K1319">
            <v>0</v>
          </cell>
        </row>
        <row r="1320">
          <cell r="A1320" t="str">
            <v>FRN5.5G11S-4LE1</v>
          </cell>
          <cell r="B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1</v>
          </cell>
          <cell r="H1320">
            <v>291.43970000000002</v>
          </cell>
          <cell r="I1320">
            <v>-1</v>
          </cell>
          <cell r="J1320">
            <v>0</v>
          </cell>
          <cell r="K1320">
            <v>0</v>
          </cell>
        </row>
        <row r="1321">
          <cell r="A1321" t="str">
            <v>FRN7.5G11S-2LE</v>
          </cell>
          <cell r="B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1</v>
          </cell>
          <cell r="H1321">
            <v>421.8784</v>
          </cell>
          <cell r="I1321">
            <v>-1</v>
          </cell>
          <cell r="J1321">
            <v>0</v>
          </cell>
          <cell r="K1321">
            <v>0</v>
          </cell>
        </row>
        <row r="1322">
          <cell r="A1322" t="str">
            <v>FRN7.5G11S-4</v>
          </cell>
          <cell r="B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3</v>
          </cell>
          <cell r="H1322">
            <v>1100.1573000000001</v>
          </cell>
          <cell r="I1322">
            <v>-3</v>
          </cell>
          <cell r="J1322">
            <v>0</v>
          </cell>
          <cell r="K1322">
            <v>0</v>
          </cell>
        </row>
        <row r="1323">
          <cell r="A1323" t="str">
            <v>FRN7.5G11S-4HF</v>
          </cell>
          <cell r="B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1</v>
          </cell>
          <cell r="H1323">
            <v>479.61</v>
          </cell>
          <cell r="I1323">
            <v>-1</v>
          </cell>
          <cell r="J1323">
            <v>0</v>
          </cell>
          <cell r="K1323">
            <v>0</v>
          </cell>
        </row>
        <row r="1324">
          <cell r="A1324" t="str">
            <v>FRN7.5G11S-4LE</v>
          </cell>
          <cell r="B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2</v>
          </cell>
          <cell r="H1324">
            <v>903.09</v>
          </cell>
          <cell r="I1324">
            <v>-2</v>
          </cell>
          <cell r="J1324">
            <v>0</v>
          </cell>
          <cell r="K1324">
            <v>0</v>
          </cell>
        </row>
        <row r="1325">
          <cell r="A1325" t="str">
            <v>FRN7.5G11S-4TD1</v>
          </cell>
          <cell r="B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3</v>
          </cell>
          <cell r="H1325">
            <v>1034.58</v>
          </cell>
          <cell r="I1325">
            <v>-3</v>
          </cell>
          <cell r="J1325">
            <v>0</v>
          </cell>
          <cell r="K1325">
            <v>0</v>
          </cell>
        </row>
        <row r="1326">
          <cell r="A1326" t="str">
            <v>FRN7.5G11UD-4Z</v>
          </cell>
          <cell r="B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1</v>
          </cell>
          <cell r="H1326">
            <v>250.53309999999999</v>
          </cell>
          <cell r="I1326">
            <v>-1</v>
          </cell>
          <cell r="J1326">
            <v>0</v>
          </cell>
          <cell r="K1326">
            <v>0</v>
          </cell>
        </row>
        <row r="1327">
          <cell r="A1327" t="str">
            <v>FRN7.5G11W-4EN</v>
          </cell>
          <cell r="B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1</v>
          </cell>
          <cell r="H1327">
            <v>622.17999999999995</v>
          </cell>
          <cell r="I1327">
            <v>-1</v>
          </cell>
          <cell r="J1327">
            <v>0</v>
          </cell>
          <cell r="K1327">
            <v>0</v>
          </cell>
        </row>
        <row r="1328">
          <cell r="A1328" t="str">
            <v>FRN1.5G9S-4EN</v>
          </cell>
          <cell r="B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1</v>
          </cell>
          <cell r="H1328">
            <v>230.6688</v>
          </cell>
          <cell r="I1328">
            <v>-1</v>
          </cell>
          <cell r="J1328">
            <v>0</v>
          </cell>
          <cell r="K1328">
            <v>0</v>
          </cell>
        </row>
        <row r="1329">
          <cell r="A1329" t="str">
            <v>FRN5.5G9S-4EN</v>
          </cell>
          <cell r="B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1</v>
          </cell>
          <cell r="H1329">
            <v>478.21940000000001</v>
          </cell>
          <cell r="I1329">
            <v>-1</v>
          </cell>
          <cell r="J1329">
            <v>0</v>
          </cell>
          <cell r="K1329">
            <v>0</v>
          </cell>
        </row>
        <row r="1330">
          <cell r="A1330" t="str">
            <v>FRN7.5G9S-4EN</v>
          </cell>
          <cell r="B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1</v>
          </cell>
          <cell r="H1330">
            <v>360.69029999999998</v>
          </cell>
          <cell r="I1330">
            <v>-1</v>
          </cell>
          <cell r="J1330">
            <v>0</v>
          </cell>
          <cell r="K1330">
            <v>0</v>
          </cell>
        </row>
        <row r="1331">
          <cell r="A1331" t="str">
            <v>017509</v>
          </cell>
          <cell r="B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1</v>
          </cell>
          <cell r="H1331">
            <v>80</v>
          </cell>
          <cell r="I1331">
            <v>-1</v>
          </cell>
          <cell r="J1331">
            <v>0</v>
          </cell>
          <cell r="K1331">
            <v>0</v>
          </cell>
        </row>
        <row r="1332">
          <cell r="A1332" t="str">
            <v>OPC-G11S-PDP</v>
          </cell>
          <cell r="B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34</v>
          </cell>
          <cell r="H1332">
            <v>6018</v>
          </cell>
          <cell r="I1332">
            <v>-34</v>
          </cell>
          <cell r="J1332">
            <v>0</v>
          </cell>
          <cell r="K1332">
            <v>0</v>
          </cell>
        </row>
        <row r="1333">
          <cell r="A1333" t="str">
            <v>FRN11LM1S-4</v>
          </cell>
          <cell r="B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2</v>
          </cell>
          <cell r="H1333">
            <v>976.35659999999996</v>
          </cell>
          <cell r="I1333">
            <v>-2</v>
          </cell>
          <cell r="J1333">
            <v>0</v>
          </cell>
          <cell r="K1333">
            <v>0</v>
          </cell>
        </row>
        <row r="1334">
          <cell r="A1334" t="str">
            <v>FRN15LM1S-4</v>
          </cell>
          <cell r="B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1</v>
          </cell>
          <cell r="H1334">
            <v>690.3</v>
          </cell>
          <cell r="I1334">
            <v>-1</v>
          </cell>
          <cell r="J1334">
            <v>0</v>
          </cell>
          <cell r="K1334">
            <v>0</v>
          </cell>
        </row>
        <row r="1335">
          <cell r="A1335" t="str">
            <v>FRN18.5LM1S-4C</v>
          </cell>
          <cell r="B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2</v>
          </cell>
          <cell r="H1335">
            <v>1489.8779999999999</v>
          </cell>
          <cell r="I1335">
            <v>-2</v>
          </cell>
          <cell r="J1335">
            <v>0</v>
          </cell>
          <cell r="K1335">
            <v>0</v>
          </cell>
        </row>
        <row r="1336">
          <cell r="A1336" t="str">
            <v>FRN22LM1S-4C</v>
          </cell>
          <cell r="B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2</v>
          </cell>
          <cell r="H1336">
            <v>1604.7428</v>
          </cell>
          <cell r="I1336">
            <v>-2</v>
          </cell>
          <cell r="J1336">
            <v>0</v>
          </cell>
          <cell r="K1336">
            <v>0</v>
          </cell>
        </row>
        <row r="1337">
          <cell r="A1337" t="str">
            <v>FRN7.5G11S-4SL2</v>
          </cell>
          <cell r="B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</row>
        <row r="1338">
          <cell r="A1338" t="str">
            <v>FRN0.4G9S-4EN</v>
          </cell>
          <cell r="B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2</v>
          </cell>
          <cell r="H1338">
            <v>305.03500000000003</v>
          </cell>
          <cell r="I1338">
            <v>-2</v>
          </cell>
          <cell r="J1338">
            <v>0</v>
          </cell>
          <cell r="K1338">
            <v>0</v>
          </cell>
        </row>
        <row r="1339">
          <cell r="A1339" t="str">
            <v>018410</v>
          </cell>
          <cell r="B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1</v>
          </cell>
          <cell r="H1339">
            <v>560</v>
          </cell>
          <cell r="I1339">
            <v>-1</v>
          </cell>
          <cell r="J1339">
            <v>0</v>
          </cell>
          <cell r="K1339">
            <v>0</v>
          </cell>
        </row>
        <row r="1340">
          <cell r="A1340" t="str">
            <v>OPC-G11S-COP</v>
          </cell>
          <cell r="B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15</v>
          </cell>
          <cell r="H1340">
            <v>3267.7305000000001</v>
          </cell>
          <cell r="I1340">
            <v>-15</v>
          </cell>
          <cell r="J1340">
            <v>0</v>
          </cell>
          <cell r="K1340">
            <v>0</v>
          </cell>
        </row>
        <row r="1341">
          <cell r="A1341" t="str">
            <v>OPC-G11S-DEV</v>
          </cell>
          <cell r="B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59</v>
          </cell>
          <cell r="H1341">
            <v>9215.0978999999988</v>
          </cell>
          <cell r="I1341">
            <v>-59</v>
          </cell>
          <cell r="J1341">
            <v>0</v>
          </cell>
          <cell r="K1341">
            <v>0</v>
          </cell>
        </row>
        <row r="1342">
          <cell r="A1342" t="str">
            <v>OPC-G11S-IBS</v>
          </cell>
          <cell r="B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4</v>
          </cell>
          <cell r="H1342">
            <v>1071.0704000000001</v>
          </cell>
          <cell r="I1342">
            <v>-4</v>
          </cell>
          <cell r="J1342">
            <v>0</v>
          </cell>
          <cell r="K1342">
            <v>0</v>
          </cell>
        </row>
        <row r="1343">
          <cell r="A1343" t="str">
            <v>FRN11LM1S-4C</v>
          </cell>
          <cell r="B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1</v>
          </cell>
          <cell r="H1343">
            <v>526.08690000000001</v>
          </cell>
          <cell r="I1343">
            <v>-1</v>
          </cell>
          <cell r="J1343">
            <v>0</v>
          </cell>
          <cell r="K1343">
            <v>0</v>
          </cell>
        </row>
        <row r="1344">
          <cell r="A1344" t="str">
            <v>FRN15LM1S-4C</v>
          </cell>
          <cell r="B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2</v>
          </cell>
          <cell r="H1344">
            <v>1320.4051999999999</v>
          </cell>
          <cell r="I1344">
            <v>-2</v>
          </cell>
          <cell r="J1344">
            <v>0</v>
          </cell>
          <cell r="K1344">
            <v>0</v>
          </cell>
        </row>
        <row r="1345">
          <cell r="A1345" t="str">
            <v>FRN5.5LM1S-4C</v>
          </cell>
          <cell r="B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5</v>
          </cell>
          <cell r="H1345">
            <v>1640.8564999999999</v>
          </cell>
          <cell r="I1345">
            <v>-5</v>
          </cell>
          <cell r="J1345">
            <v>0</v>
          </cell>
          <cell r="K1345">
            <v>0</v>
          </cell>
        </row>
        <row r="1346">
          <cell r="A1346" t="str">
            <v>FRN0.4C1S-7E COLD-PLATE</v>
          </cell>
          <cell r="B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2</v>
          </cell>
          <cell r="H1346">
            <v>0</v>
          </cell>
          <cell r="I1346">
            <v>-2</v>
          </cell>
          <cell r="J1346">
            <v>0</v>
          </cell>
          <cell r="K1346">
            <v>0</v>
          </cell>
        </row>
        <row r="1347">
          <cell r="A1347" t="str">
            <v>FRN0.75C1S-4J</v>
          </cell>
          <cell r="B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1</v>
          </cell>
          <cell r="H1347">
            <v>0</v>
          </cell>
          <cell r="I1347">
            <v>-1</v>
          </cell>
          <cell r="J1347">
            <v>0</v>
          </cell>
          <cell r="K1347">
            <v>0</v>
          </cell>
        </row>
        <row r="1348">
          <cell r="A1348" t="str">
            <v>FRN0.75C1S-7WM</v>
          </cell>
          <cell r="B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109</v>
          </cell>
          <cell r="H1348">
            <v>9064.44</v>
          </cell>
          <cell r="I1348">
            <v>-109</v>
          </cell>
          <cell r="J1348">
            <v>0</v>
          </cell>
          <cell r="K1348">
            <v>0</v>
          </cell>
        </row>
        <row r="1349">
          <cell r="A1349" t="str">
            <v>FRN1.5C1S-7J</v>
          </cell>
          <cell r="B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1</v>
          </cell>
          <cell r="H1349">
            <v>0</v>
          </cell>
          <cell r="I1349">
            <v>-1</v>
          </cell>
          <cell r="J1349">
            <v>0</v>
          </cell>
          <cell r="K1349">
            <v>0</v>
          </cell>
        </row>
        <row r="1350">
          <cell r="A1350" t="str">
            <v>FRN1.5C1S-7WM</v>
          </cell>
          <cell r="B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50</v>
          </cell>
          <cell r="H1350">
            <v>5117</v>
          </cell>
          <cell r="I1350">
            <v>-50</v>
          </cell>
          <cell r="J1350">
            <v>0</v>
          </cell>
          <cell r="K1350">
            <v>0</v>
          </cell>
        </row>
        <row r="1351">
          <cell r="A1351" t="str">
            <v>FRN2.2C1S-4J</v>
          </cell>
          <cell r="B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1</v>
          </cell>
          <cell r="H1351">
            <v>0</v>
          </cell>
          <cell r="I1351">
            <v>-1</v>
          </cell>
          <cell r="J1351">
            <v>0</v>
          </cell>
          <cell r="K1351">
            <v>0</v>
          </cell>
        </row>
        <row r="1352">
          <cell r="A1352" t="str">
            <v>FRN7.5LM1S-4EZ</v>
          </cell>
          <cell r="B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2</v>
          </cell>
          <cell r="H1352">
            <v>814.8</v>
          </cell>
          <cell r="I1352">
            <v>-2</v>
          </cell>
          <cell r="J1352">
            <v>0</v>
          </cell>
          <cell r="K1352">
            <v>0</v>
          </cell>
        </row>
        <row r="1353">
          <cell r="A1353" t="str">
            <v>OPC-G1-COP</v>
          </cell>
          <cell r="B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49</v>
          </cell>
          <cell r="H1353">
            <v>2056.0792000000001</v>
          </cell>
          <cell r="I1353">
            <v>-49</v>
          </cell>
          <cell r="J1353">
            <v>0</v>
          </cell>
          <cell r="K1353">
            <v>0</v>
          </cell>
        </row>
        <row r="1354">
          <cell r="A1354" t="str">
            <v>FRN0.4C1S-7J</v>
          </cell>
          <cell r="B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1</v>
          </cell>
          <cell r="H1354">
            <v>0</v>
          </cell>
          <cell r="I1354">
            <v>-1</v>
          </cell>
          <cell r="J1354">
            <v>0</v>
          </cell>
          <cell r="K1354">
            <v>0</v>
          </cell>
        </row>
        <row r="1355">
          <cell r="A1355" t="str">
            <v>FRN0.75C1S-7E-Z</v>
          </cell>
          <cell r="B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2</v>
          </cell>
          <cell r="H1355">
            <v>80</v>
          </cell>
          <cell r="I1355">
            <v>-2</v>
          </cell>
          <cell r="J1355">
            <v>0</v>
          </cell>
          <cell r="K1355">
            <v>0</v>
          </cell>
        </row>
        <row r="1356">
          <cell r="A1356" t="str">
            <v>FRN0.75C1S-7J</v>
          </cell>
          <cell r="B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1</v>
          </cell>
          <cell r="H1356">
            <v>0</v>
          </cell>
          <cell r="I1356">
            <v>-1</v>
          </cell>
          <cell r="J1356">
            <v>0</v>
          </cell>
          <cell r="K1356">
            <v>0</v>
          </cell>
        </row>
        <row r="1357">
          <cell r="A1357" t="str">
            <v>FRN1.5C1S-4J</v>
          </cell>
          <cell r="B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1</v>
          </cell>
          <cell r="H1357">
            <v>0</v>
          </cell>
          <cell r="I1357">
            <v>-1</v>
          </cell>
          <cell r="J1357">
            <v>0</v>
          </cell>
          <cell r="K1357">
            <v>0</v>
          </cell>
        </row>
        <row r="1358">
          <cell r="A1358" t="str">
            <v>FRN3.7C1S-4J</v>
          </cell>
          <cell r="B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1</v>
          </cell>
          <cell r="H1358">
            <v>0</v>
          </cell>
          <cell r="I1358">
            <v>-1</v>
          </cell>
          <cell r="J1358">
            <v>0</v>
          </cell>
          <cell r="K1358">
            <v>0</v>
          </cell>
        </row>
        <row r="1359">
          <cell r="A1359" t="str">
            <v>FRN0.1E1S-7J</v>
          </cell>
          <cell r="B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6</v>
          </cell>
          <cell r="H1359">
            <v>0</v>
          </cell>
          <cell r="I1359">
            <v>-6</v>
          </cell>
          <cell r="J1359">
            <v>0</v>
          </cell>
          <cell r="K1359">
            <v>0</v>
          </cell>
        </row>
        <row r="1360">
          <cell r="A1360" t="str">
            <v>FRN0.4E1S-7J</v>
          </cell>
          <cell r="B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3</v>
          </cell>
          <cell r="H1360">
            <v>277.2</v>
          </cell>
          <cell r="I1360">
            <v>-3</v>
          </cell>
          <cell r="J1360">
            <v>0</v>
          </cell>
          <cell r="K1360">
            <v>0</v>
          </cell>
        </row>
        <row r="1361">
          <cell r="A1361" t="str">
            <v>FRN0.75E1S-4Z (ROM E1S10416)</v>
          </cell>
          <cell r="B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1</v>
          </cell>
          <cell r="H1361">
            <v>126.81</v>
          </cell>
          <cell r="I1361">
            <v>-1</v>
          </cell>
          <cell r="J1361">
            <v>0</v>
          </cell>
          <cell r="K1361">
            <v>0</v>
          </cell>
        </row>
        <row r="1362">
          <cell r="A1362" t="str">
            <v>FRN0.75E1S-7J</v>
          </cell>
          <cell r="B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1</v>
          </cell>
          <cell r="H1362">
            <v>98.5</v>
          </cell>
          <cell r="I1362">
            <v>-1</v>
          </cell>
          <cell r="J1362">
            <v>0</v>
          </cell>
          <cell r="K1362">
            <v>0</v>
          </cell>
        </row>
        <row r="1363">
          <cell r="A1363" t="str">
            <v>FRN1.5E1E-4PD</v>
          </cell>
          <cell r="B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80</v>
          </cell>
          <cell r="H1363">
            <v>14223.2</v>
          </cell>
          <cell r="I1363">
            <v>-80</v>
          </cell>
          <cell r="J1363">
            <v>0</v>
          </cell>
          <cell r="K1363">
            <v>0</v>
          </cell>
        </row>
        <row r="1364">
          <cell r="A1364" t="str">
            <v>FRN4.0E1E-2LM</v>
          </cell>
          <cell r="B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FRN0.75E1S-7PM</v>
          </cell>
          <cell r="B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FRN0.75E1S-7Z</v>
          </cell>
          <cell r="B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1</v>
          </cell>
          <cell r="H1366">
            <v>95.76</v>
          </cell>
          <cell r="I1366">
            <v>-1</v>
          </cell>
          <cell r="J1366">
            <v>0</v>
          </cell>
          <cell r="K1366">
            <v>0</v>
          </cell>
        </row>
        <row r="1367">
          <cell r="A1367" t="str">
            <v>FRN1.5E1S-4J</v>
          </cell>
          <cell r="B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</row>
        <row r="1368">
          <cell r="A1368" t="str">
            <v>FRN1.5E1S-4Z (ROM E1S10416)</v>
          </cell>
          <cell r="B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1</v>
          </cell>
          <cell r="H1368">
            <v>151.38</v>
          </cell>
          <cell r="I1368">
            <v>-1</v>
          </cell>
          <cell r="J1368">
            <v>0</v>
          </cell>
          <cell r="K1368">
            <v>0</v>
          </cell>
        </row>
        <row r="1369">
          <cell r="A1369" t="str">
            <v>FRN11E1S-4C</v>
          </cell>
          <cell r="B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15</v>
          </cell>
          <cell r="H1369">
            <v>6913.3094999999994</v>
          </cell>
          <cell r="I1369">
            <v>-15</v>
          </cell>
          <cell r="J1369">
            <v>0</v>
          </cell>
          <cell r="K1369">
            <v>0</v>
          </cell>
        </row>
        <row r="1370">
          <cell r="A1370" t="str">
            <v>FRN15E1S-4J</v>
          </cell>
          <cell r="B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1</v>
          </cell>
          <cell r="H1370">
            <v>0</v>
          </cell>
          <cell r="I1370">
            <v>-1</v>
          </cell>
          <cell r="J1370">
            <v>0</v>
          </cell>
          <cell r="K1370">
            <v>0</v>
          </cell>
        </row>
        <row r="1371">
          <cell r="A1371" t="str">
            <v>FRN2.2E1S-4HL</v>
          </cell>
          <cell r="B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2</v>
          </cell>
          <cell r="H1371">
            <v>446</v>
          </cell>
          <cell r="I1371">
            <v>-2</v>
          </cell>
          <cell r="J1371">
            <v>0</v>
          </cell>
          <cell r="K1371">
            <v>0</v>
          </cell>
        </row>
        <row r="1372">
          <cell r="A1372" t="str">
            <v>FRN2.2E1S-4Z</v>
          </cell>
          <cell r="B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1</v>
          </cell>
          <cell r="H1372">
            <v>202.9</v>
          </cell>
          <cell r="I1372">
            <v>-1</v>
          </cell>
          <cell r="J1372">
            <v>0</v>
          </cell>
          <cell r="K1372">
            <v>0</v>
          </cell>
        </row>
        <row r="1373">
          <cell r="A1373" t="str">
            <v>FRN4.0E1S-4E-Z</v>
          </cell>
          <cell r="B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1</v>
          </cell>
          <cell r="H1373">
            <v>254.1</v>
          </cell>
          <cell r="I1373">
            <v>-1</v>
          </cell>
          <cell r="J1373">
            <v>0</v>
          </cell>
          <cell r="K1373">
            <v>0</v>
          </cell>
        </row>
        <row r="1374">
          <cell r="A1374" t="str">
            <v>FRN4.0E1S-4HL</v>
          </cell>
          <cell r="B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2</v>
          </cell>
          <cell r="H1374">
            <v>550</v>
          </cell>
          <cell r="I1374">
            <v>-2</v>
          </cell>
          <cell r="J1374">
            <v>0</v>
          </cell>
          <cell r="K1374">
            <v>0</v>
          </cell>
        </row>
        <row r="1375">
          <cell r="A1375" t="str">
            <v>FRN4.0E1S-4Z (ROM E1S10416)</v>
          </cell>
          <cell r="B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1</v>
          </cell>
          <cell r="H1375">
            <v>228.6</v>
          </cell>
          <cell r="I1375">
            <v>-1</v>
          </cell>
          <cell r="J1375">
            <v>0</v>
          </cell>
          <cell r="K1375">
            <v>0</v>
          </cell>
        </row>
        <row r="1376">
          <cell r="A1376" t="str">
            <v>FRN7.5E1S-4HL</v>
          </cell>
          <cell r="B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2</v>
          </cell>
          <cell r="H1376">
            <v>700</v>
          </cell>
          <cell r="I1376">
            <v>-2</v>
          </cell>
          <cell r="J1376">
            <v>0</v>
          </cell>
          <cell r="K1376">
            <v>0</v>
          </cell>
        </row>
        <row r="1377">
          <cell r="A1377" t="str">
            <v>FRN7.5E1S-4HLE</v>
          </cell>
          <cell r="B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3</v>
          </cell>
          <cell r="H1377">
            <v>1050</v>
          </cell>
          <cell r="I1377">
            <v>-3</v>
          </cell>
          <cell r="J1377">
            <v>0</v>
          </cell>
          <cell r="K1377">
            <v>0</v>
          </cell>
        </row>
        <row r="1378">
          <cell r="A1378" t="str">
            <v>FRN7.5E1S-4J</v>
          </cell>
          <cell r="B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2</v>
          </cell>
          <cell r="H1378">
            <v>663</v>
          </cell>
          <cell r="I1378">
            <v>-2</v>
          </cell>
          <cell r="J1378">
            <v>0</v>
          </cell>
          <cell r="K1378">
            <v>0</v>
          </cell>
        </row>
        <row r="1379">
          <cell r="A1379" t="str">
            <v>BRLE-15/4500</v>
          </cell>
          <cell r="B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18</v>
          </cell>
          <cell r="H1379">
            <v>1254.5999999999999</v>
          </cell>
          <cell r="I1379">
            <v>-18</v>
          </cell>
          <cell r="J1379">
            <v>0</v>
          </cell>
          <cell r="K1379">
            <v>0</v>
          </cell>
        </row>
        <row r="1380">
          <cell r="A1380" t="str">
            <v>BRLE-150/3600</v>
          </cell>
          <cell r="B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2</v>
          </cell>
          <cell r="H1380">
            <v>139.4</v>
          </cell>
          <cell r="I1380">
            <v>-2</v>
          </cell>
          <cell r="J1380">
            <v>0</v>
          </cell>
          <cell r="K1380">
            <v>0</v>
          </cell>
        </row>
        <row r="1381">
          <cell r="A1381" t="str">
            <v>BRLE-27/1800</v>
          </cell>
          <cell r="B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12</v>
          </cell>
          <cell r="H1381">
            <v>578.88</v>
          </cell>
          <cell r="I1381">
            <v>-12</v>
          </cell>
          <cell r="J1381">
            <v>0</v>
          </cell>
          <cell r="K1381">
            <v>0</v>
          </cell>
        </row>
        <row r="1382">
          <cell r="A1382" t="str">
            <v>BRLE-40/3000</v>
          </cell>
          <cell r="B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19</v>
          </cell>
          <cell r="H1382">
            <v>1350.71</v>
          </cell>
          <cell r="I1382">
            <v>-19</v>
          </cell>
          <cell r="J1382">
            <v>0</v>
          </cell>
          <cell r="K1382">
            <v>0</v>
          </cell>
        </row>
        <row r="1383">
          <cell r="A1383" t="str">
            <v>BRLE-60/1000</v>
          </cell>
          <cell r="B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6</v>
          </cell>
          <cell r="H1383">
            <v>192.9</v>
          </cell>
          <cell r="I1383">
            <v>-6</v>
          </cell>
          <cell r="J1383">
            <v>0</v>
          </cell>
          <cell r="K1383">
            <v>0</v>
          </cell>
        </row>
        <row r="1384">
          <cell r="A1384" t="str">
            <v>BRLE-80/600</v>
          </cell>
          <cell r="B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38</v>
          </cell>
          <cell r="H1384">
            <v>1034.74</v>
          </cell>
          <cell r="I1384">
            <v>-38</v>
          </cell>
          <cell r="J1384">
            <v>0</v>
          </cell>
          <cell r="K1384">
            <v>0</v>
          </cell>
        </row>
        <row r="1385">
          <cell r="A1385" t="str">
            <v>CNW811/36</v>
          </cell>
          <cell r="B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1</v>
          </cell>
          <cell r="H1385">
            <v>55.91</v>
          </cell>
          <cell r="I1385">
            <v>-1</v>
          </cell>
          <cell r="J1385">
            <v>0</v>
          </cell>
          <cell r="K1385">
            <v>0</v>
          </cell>
        </row>
        <row r="1386">
          <cell r="A1386" t="str">
            <v>CNW957.21/110</v>
          </cell>
          <cell r="B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1</v>
          </cell>
          <cell r="H1386">
            <v>1191.8399999999999</v>
          </cell>
          <cell r="I1386">
            <v>-1</v>
          </cell>
          <cell r="J1386">
            <v>0</v>
          </cell>
          <cell r="K1386">
            <v>0</v>
          </cell>
        </row>
        <row r="1387">
          <cell r="A1387" t="str">
            <v>CNW957.21/209</v>
          </cell>
          <cell r="B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1</v>
          </cell>
          <cell r="H1387">
            <v>1518.88</v>
          </cell>
          <cell r="I1387">
            <v>-1</v>
          </cell>
          <cell r="J1387">
            <v>0</v>
          </cell>
          <cell r="K1387">
            <v>0</v>
          </cell>
        </row>
        <row r="1388">
          <cell r="A1388" t="str">
            <v>EFL-0.4G9-4</v>
          </cell>
          <cell r="B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71</v>
          </cell>
          <cell r="H1388">
            <v>2176.8173999999999</v>
          </cell>
          <cell r="I1388">
            <v>-71</v>
          </cell>
          <cell r="J1388">
            <v>0</v>
          </cell>
          <cell r="K1388">
            <v>0</v>
          </cell>
        </row>
        <row r="1389">
          <cell r="A1389" t="str">
            <v>EFL-0.75C11-7</v>
          </cell>
          <cell r="B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89</v>
          </cell>
          <cell r="H1389">
            <v>2137.0857999999998</v>
          </cell>
          <cell r="I1389">
            <v>-89</v>
          </cell>
          <cell r="J1389">
            <v>0</v>
          </cell>
          <cell r="K1389">
            <v>0</v>
          </cell>
        </row>
        <row r="1390">
          <cell r="A1390" t="str">
            <v>EFL-0.75C9-7</v>
          </cell>
          <cell r="B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206</v>
          </cell>
          <cell r="H1390">
            <v>2258.9548</v>
          </cell>
          <cell r="I1390">
            <v>-206</v>
          </cell>
          <cell r="J1390">
            <v>0</v>
          </cell>
          <cell r="K1390">
            <v>0</v>
          </cell>
        </row>
        <row r="1391">
          <cell r="A1391" t="str">
            <v>EFL-1.5C11-7</v>
          </cell>
          <cell r="B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4</v>
          </cell>
          <cell r="H1391">
            <v>55.442</v>
          </cell>
          <cell r="I1391">
            <v>-4</v>
          </cell>
          <cell r="J1391">
            <v>0</v>
          </cell>
          <cell r="K1391">
            <v>0</v>
          </cell>
        </row>
        <row r="1392">
          <cell r="A1392" t="str">
            <v>EFL-1.5C9-7</v>
          </cell>
          <cell r="B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1</v>
          </cell>
          <cell r="H1392">
            <v>19.2</v>
          </cell>
          <cell r="I1392">
            <v>-1</v>
          </cell>
          <cell r="J1392">
            <v>0</v>
          </cell>
          <cell r="K1392">
            <v>0</v>
          </cell>
        </row>
        <row r="1393">
          <cell r="A1393" t="str">
            <v>EFL-1.5G9-4</v>
          </cell>
          <cell r="B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10</v>
          </cell>
          <cell r="H1393">
            <v>391.7</v>
          </cell>
          <cell r="I1393">
            <v>-10</v>
          </cell>
          <cell r="J1393">
            <v>0</v>
          </cell>
          <cell r="K1393">
            <v>0</v>
          </cell>
        </row>
        <row r="1394">
          <cell r="A1394" t="str">
            <v>BHF5B0416</v>
          </cell>
          <cell r="B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1</v>
          </cell>
          <cell r="H1394">
            <v>10</v>
          </cell>
          <cell r="I1394">
            <v>-1</v>
          </cell>
          <cell r="J1394">
            <v>0</v>
          </cell>
          <cell r="K1394">
            <v>0</v>
          </cell>
        </row>
        <row r="1395">
          <cell r="A1395" t="str">
            <v>BRLE-130/600</v>
          </cell>
          <cell r="B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83</v>
          </cell>
          <cell r="H1395">
            <v>2260.09</v>
          </cell>
          <cell r="I1395">
            <v>-83</v>
          </cell>
          <cell r="J1395">
            <v>0</v>
          </cell>
          <cell r="K1395">
            <v>0</v>
          </cell>
        </row>
        <row r="1396">
          <cell r="A1396" t="str">
            <v>BRLE-27/3000</v>
          </cell>
          <cell r="B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17</v>
          </cell>
          <cell r="H1396">
            <v>1235.9000000000001</v>
          </cell>
          <cell r="I1396">
            <v>-17</v>
          </cell>
          <cell r="J1396">
            <v>0</v>
          </cell>
          <cell r="K1396">
            <v>0</v>
          </cell>
        </row>
        <row r="1397">
          <cell r="A1397" t="str">
            <v>BRLE-40/1500</v>
          </cell>
          <cell r="B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9</v>
          </cell>
          <cell r="H1397">
            <v>425.77290000000005</v>
          </cell>
          <cell r="I1397">
            <v>-9</v>
          </cell>
          <cell r="J1397">
            <v>0</v>
          </cell>
          <cell r="K1397">
            <v>0</v>
          </cell>
        </row>
        <row r="1398">
          <cell r="A1398" t="str">
            <v>BRLE-40/200</v>
          </cell>
          <cell r="B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1</v>
          </cell>
          <cell r="H1398">
            <v>14.278600000000001</v>
          </cell>
          <cell r="I1398">
            <v>-1</v>
          </cell>
          <cell r="J1398">
            <v>0</v>
          </cell>
          <cell r="K1398">
            <v>0</v>
          </cell>
        </row>
        <row r="1399">
          <cell r="A1399" t="str">
            <v>BWD500072</v>
          </cell>
          <cell r="B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36</v>
          </cell>
          <cell r="H1399">
            <v>822.96</v>
          </cell>
          <cell r="I1399">
            <v>-36</v>
          </cell>
          <cell r="J1399">
            <v>0</v>
          </cell>
          <cell r="K1399">
            <v>0</v>
          </cell>
        </row>
        <row r="1400">
          <cell r="A1400" t="str">
            <v>BWD500160TS</v>
          </cell>
          <cell r="B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1</v>
          </cell>
          <cell r="H1400">
            <v>26.49</v>
          </cell>
          <cell r="I1400">
            <v>-1</v>
          </cell>
          <cell r="J1400">
            <v>0</v>
          </cell>
          <cell r="K1400">
            <v>0</v>
          </cell>
        </row>
        <row r="1401">
          <cell r="A1401" t="str">
            <v>CAB WSC-D26P03</v>
          </cell>
          <cell r="B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5</v>
          </cell>
          <cell r="H1401">
            <v>154.94999999999999</v>
          </cell>
          <cell r="I1401">
            <v>-5</v>
          </cell>
          <cell r="J1401">
            <v>0</v>
          </cell>
          <cell r="K1401">
            <v>0</v>
          </cell>
        </row>
        <row r="1402">
          <cell r="A1402" t="str">
            <v>EFL-0.2C11-7</v>
          </cell>
          <cell r="B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28</v>
          </cell>
          <cell r="H1402">
            <v>293.56039999999996</v>
          </cell>
          <cell r="I1402">
            <v>-28</v>
          </cell>
          <cell r="J1402">
            <v>0</v>
          </cell>
          <cell r="K1402">
            <v>0</v>
          </cell>
        </row>
        <row r="1403">
          <cell r="A1403" t="str">
            <v>EFL-0.2C9-7</v>
          </cell>
          <cell r="B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248</v>
          </cell>
          <cell r="H1403">
            <v>3106.82</v>
          </cell>
          <cell r="I1403">
            <v>-248</v>
          </cell>
          <cell r="J1403">
            <v>0</v>
          </cell>
          <cell r="K1403">
            <v>0</v>
          </cell>
        </row>
        <row r="1404">
          <cell r="A1404" t="str">
            <v>EFL-0.2E9-7</v>
          </cell>
          <cell r="B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21</v>
          </cell>
          <cell r="H1404">
            <v>216.3</v>
          </cell>
          <cell r="I1404">
            <v>-21</v>
          </cell>
          <cell r="J1404">
            <v>0</v>
          </cell>
          <cell r="K1404">
            <v>0</v>
          </cell>
        </row>
        <row r="1405">
          <cell r="A1405" t="str">
            <v>EFL-0.75E9-7</v>
          </cell>
          <cell r="B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3</v>
          </cell>
          <cell r="H1405">
            <v>70.80510000000001</v>
          </cell>
          <cell r="I1405">
            <v>-3</v>
          </cell>
          <cell r="J1405">
            <v>0</v>
          </cell>
          <cell r="K1405">
            <v>0</v>
          </cell>
        </row>
        <row r="1406">
          <cell r="A1406" t="str">
            <v>EFL-0.75G11-4</v>
          </cell>
          <cell r="B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86</v>
          </cell>
          <cell r="H1406">
            <v>2131.6475999999998</v>
          </cell>
          <cell r="I1406">
            <v>-86</v>
          </cell>
          <cell r="J1406">
            <v>0</v>
          </cell>
          <cell r="K1406">
            <v>0</v>
          </cell>
        </row>
        <row r="1407">
          <cell r="A1407" t="str">
            <v>EFL-0.75G11S-4</v>
          </cell>
          <cell r="B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1</v>
          </cell>
          <cell r="H1407">
            <v>24.7</v>
          </cell>
          <cell r="I1407">
            <v>-1</v>
          </cell>
          <cell r="J1407">
            <v>0</v>
          </cell>
          <cell r="K1407">
            <v>0</v>
          </cell>
        </row>
        <row r="1408">
          <cell r="A1408" t="str">
            <v>EFL-15G11-4</v>
          </cell>
          <cell r="B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42</v>
          </cell>
          <cell r="H1408">
            <v>1965.6042</v>
          </cell>
          <cell r="I1408">
            <v>-42</v>
          </cell>
          <cell r="J1408">
            <v>0</v>
          </cell>
          <cell r="K1408">
            <v>0</v>
          </cell>
        </row>
        <row r="1409">
          <cell r="A1409" t="str">
            <v>EFL-15G9-4</v>
          </cell>
          <cell r="B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5</v>
          </cell>
          <cell r="H1409">
            <v>307.7</v>
          </cell>
          <cell r="I1409">
            <v>-5</v>
          </cell>
          <cell r="J1409">
            <v>0</v>
          </cell>
          <cell r="K1409">
            <v>0</v>
          </cell>
        </row>
        <row r="1410">
          <cell r="A1410" t="str">
            <v>EFL-15SP-2</v>
          </cell>
          <cell r="B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2</v>
          </cell>
          <cell r="H1410">
            <v>330.02499999999998</v>
          </cell>
          <cell r="I1410">
            <v>-2</v>
          </cell>
          <cell r="J1410">
            <v>0</v>
          </cell>
          <cell r="K1410">
            <v>0</v>
          </cell>
        </row>
        <row r="1411">
          <cell r="A1411" t="str">
            <v>EFL-2.2E11-4</v>
          </cell>
          <cell r="B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79</v>
          </cell>
          <cell r="H1411">
            <v>2661.1702999999998</v>
          </cell>
          <cell r="I1411">
            <v>-79</v>
          </cell>
          <cell r="J1411">
            <v>0</v>
          </cell>
          <cell r="K1411">
            <v>0</v>
          </cell>
        </row>
        <row r="1412">
          <cell r="A1412" t="str">
            <v>EFL-2.2E11-7</v>
          </cell>
          <cell r="B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157</v>
          </cell>
          <cell r="H1412">
            <v>4667.4372999999996</v>
          </cell>
          <cell r="I1412">
            <v>-157</v>
          </cell>
          <cell r="J1412">
            <v>0</v>
          </cell>
          <cell r="K1412">
            <v>0</v>
          </cell>
        </row>
        <row r="1413">
          <cell r="A1413" t="str">
            <v>EFL-2.2E11-7LL</v>
          </cell>
          <cell r="B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1</v>
          </cell>
          <cell r="H1413">
            <v>21.5</v>
          </cell>
          <cell r="I1413">
            <v>-1</v>
          </cell>
          <cell r="J1413">
            <v>0</v>
          </cell>
          <cell r="K1413">
            <v>0</v>
          </cell>
        </row>
        <row r="1414">
          <cell r="A1414" t="str">
            <v>EFL-4.0E11-4</v>
          </cell>
          <cell r="B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58</v>
          </cell>
          <cell r="H1414">
            <v>1980.9146000000001</v>
          </cell>
          <cell r="I1414">
            <v>-58</v>
          </cell>
          <cell r="J1414">
            <v>0</v>
          </cell>
          <cell r="K1414">
            <v>0</v>
          </cell>
        </row>
        <row r="1415">
          <cell r="A1415" t="str">
            <v>EFL-4.0G11-4</v>
          </cell>
          <cell r="B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4</v>
          </cell>
          <cell r="H1415">
            <v>106</v>
          </cell>
          <cell r="I1415">
            <v>-4</v>
          </cell>
          <cell r="J1415">
            <v>0</v>
          </cell>
          <cell r="K1415">
            <v>0</v>
          </cell>
        </row>
        <row r="1416">
          <cell r="A1416" t="str">
            <v>EFL-4.0G9-4</v>
          </cell>
          <cell r="B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11</v>
          </cell>
          <cell r="H1416">
            <v>460.35</v>
          </cell>
          <cell r="I1416">
            <v>-11</v>
          </cell>
          <cell r="J1416">
            <v>0</v>
          </cell>
          <cell r="K1416">
            <v>0</v>
          </cell>
        </row>
        <row r="1417">
          <cell r="A1417" t="str">
            <v>ES-CV</v>
          </cell>
          <cell r="B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175</v>
          </cell>
          <cell r="H1417">
            <v>679.07</v>
          </cell>
          <cell r="I1417">
            <v>-175</v>
          </cell>
          <cell r="J1417">
            <v>0</v>
          </cell>
          <cell r="K1417">
            <v>0</v>
          </cell>
        </row>
        <row r="1418">
          <cell r="A1418" t="str">
            <v>FSQ3132804-28</v>
          </cell>
          <cell r="B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1</v>
          </cell>
          <cell r="H1418">
            <v>607.41999999999996</v>
          </cell>
          <cell r="I1418">
            <v>-1</v>
          </cell>
          <cell r="J1418">
            <v>0</v>
          </cell>
          <cell r="K1418">
            <v>0</v>
          </cell>
        </row>
        <row r="1419">
          <cell r="A1419" t="str">
            <v>GWH 240-40X20 160OHM/100W</v>
          </cell>
          <cell r="B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110</v>
          </cell>
          <cell r="H1419">
            <v>1375</v>
          </cell>
          <cell r="I1419">
            <v>-110</v>
          </cell>
          <cell r="J1419">
            <v>0</v>
          </cell>
          <cell r="K1419">
            <v>0</v>
          </cell>
        </row>
        <row r="1420">
          <cell r="A1420" t="str">
            <v>RF3044-F1S</v>
          </cell>
          <cell r="B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1</v>
          </cell>
          <cell r="H1420">
            <v>55</v>
          </cell>
          <cell r="I1420">
            <v>-1</v>
          </cell>
          <cell r="J1420">
            <v>0</v>
          </cell>
          <cell r="K1420">
            <v>0</v>
          </cell>
        </row>
        <row r="1421">
          <cell r="A1421" t="str">
            <v>RF3100-F11</v>
          </cell>
          <cell r="B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16</v>
          </cell>
          <cell r="H1421">
            <v>2290.56</v>
          </cell>
          <cell r="I1421">
            <v>-16</v>
          </cell>
          <cell r="J1421">
            <v>0</v>
          </cell>
          <cell r="K1421">
            <v>0</v>
          </cell>
        </row>
        <row r="1422">
          <cell r="A1422" t="str">
            <v>RF3180-F11</v>
          </cell>
          <cell r="B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9</v>
          </cell>
          <cell r="H1422">
            <v>1381.5693000000001</v>
          </cell>
          <cell r="I1422">
            <v>-9</v>
          </cell>
          <cell r="J1422">
            <v>0</v>
          </cell>
          <cell r="K1422">
            <v>0</v>
          </cell>
        </row>
        <row r="1423">
          <cell r="A1423" t="str">
            <v>RFE-0.75X2-7</v>
          </cell>
          <cell r="B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28</v>
          </cell>
          <cell r="H1423">
            <v>866.12959999999998</v>
          </cell>
          <cell r="I1423">
            <v>-28</v>
          </cell>
          <cell r="J1423">
            <v>0</v>
          </cell>
          <cell r="K1423">
            <v>0</v>
          </cell>
        </row>
        <row r="1424">
          <cell r="A1424" t="str">
            <v>RFH 400 100R J</v>
          </cell>
          <cell r="B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123</v>
          </cell>
          <cell r="H1424">
            <v>1906.5</v>
          </cell>
          <cell r="I1424">
            <v>-123</v>
          </cell>
          <cell r="J1424">
            <v>0</v>
          </cell>
          <cell r="K1424">
            <v>0</v>
          </cell>
        </row>
        <row r="1425">
          <cell r="A1425" t="str">
            <v>RFH 400 130R J</v>
          </cell>
          <cell r="B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43</v>
          </cell>
          <cell r="H1425">
            <v>666.5</v>
          </cell>
          <cell r="I1425">
            <v>-43</v>
          </cell>
          <cell r="J1425">
            <v>0</v>
          </cell>
          <cell r="K1425">
            <v>0</v>
          </cell>
        </row>
        <row r="1426">
          <cell r="A1426" t="str">
            <v>RS3550-IDF MK2</v>
          </cell>
          <cell r="B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1</v>
          </cell>
          <cell r="H1426">
            <v>981.68060000000003</v>
          </cell>
          <cell r="I1426">
            <v>-1</v>
          </cell>
          <cell r="J1426">
            <v>0</v>
          </cell>
          <cell r="K1426">
            <v>0</v>
          </cell>
        </row>
        <row r="1427">
          <cell r="A1427" t="str">
            <v>LMIS-PLG</v>
          </cell>
          <cell r="B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100</v>
          </cell>
          <cell r="H1427">
            <v>255</v>
          </cell>
          <cell r="I1427">
            <v>-100</v>
          </cell>
          <cell r="J1427">
            <v>0</v>
          </cell>
          <cell r="K1427">
            <v>0</v>
          </cell>
        </row>
        <row r="1428">
          <cell r="A1428" t="str">
            <v>OPC-G1-AIO</v>
          </cell>
          <cell r="B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73</v>
          </cell>
          <cell r="H1428">
            <v>3255.07</v>
          </cell>
          <cell r="I1428">
            <v>-73</v>
          </cell>
          <cell r="J1428">
            <v>0</v>
          </cell>
          <cell r="K1428">
            <v>0</v>
          </cell>
        </row>
        <row r="1429">
          <cell r="A1429" t="str">
            <v>OPC-G1-PDP</v>
          </cell>
          <cell r="B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84</v>
          </cell>
          <cell r="H1429">
            <v>8133.2411999999995</v>
          </cell>
          <cell r="I1429">
            <v>-84</v>
          </cell>
          <cell r="J1429">
            <v>0</v>
          </cell>
          <cell r="K1429">
            <v>0</v>
          </cell>
        </row>
        <row r="1430">
          <cell r="A1430" t="str">
            <v>OPC-G1-PG</v>
          </cell>
          <cell r="B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105</v>
          </cell>
          <cell r="H1430">
            <v>4193.9309999999996</v>
          </cell>
          <cell r="I1430">
            <v>-105</v>
          </cell>
          <cell r="J1430">
            <v>0</v>
          </cell>
          <cell r="K1430">
            <v>0</v>
          </cell>
        </row>
        <row r="1431">
          <cell r="A1431" t="str">
            <v>OPC-G1-PG2</v>
          </cell>
          <cell r="B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72</v>
          </cell>
          <cell r="H1431">
            <v>3088.5624000000003</v>
          </cell>
          <cell r="I1431">
            <v>-72</v>
          </cell>
          <cell r="J1431">
            <v>0</v>
          </cell>
          <cell r="K1431">
            <v>0</v>
          </cell>
        </row>
        <row r="1432">
          <cell r="A1432" t="str">
            <v>E1-CAS-7.5</v>
          </cell>
          <cell r="B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</row>
        <row r="1433">
          <cell r="A1433" t="str">
            <v>HF479442</v>
          </cell>
          <cell r="B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2</v>
          </cell>
          <cell r="H1433">
            <v>32.386600000000001</v>
          </cell>
          <cell r="I1433">
            <v>-2</v>
          </cell>
          <cell r="J1433">
            <v>0</v>
          </cell>
          <cell r="K1433">
            <v>0</v>
          </cell>
        </row>
        <row r="1434">
          <cell r="A1434" t="str">
            <v>LM1S-CPCB-4-11-E</v>
          </cell>
          <cell r="B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5</v>
          </cell>
          <cell r="H1434">
            <v>471.55</v>
          </cell>
          <cell r="I1434">
            <v>-5</v>
          </cell>
          <cell r="J1434">
            <v>0</v>
          </cell>
          <cell r="K1434">
            <v>0</v>
          </cell>
        </row>
        <row r="1435">
          <cell r="A1435" t="str">
            <v>EFL-2.2E9-7</v>
          </cell>
          <cell r="B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263</v>
          </cell>
          <cell r="H1435">
            <v>3635.9486999999999</v>
          </cell>
          <cell r="I1435">
            <v>-263</v>
          </cell>
          <cell r="J1435">
            <v>0</v>
          </cell>
          <cell r="K1435">
            <v>0</v>
          </cell>
        </row>
        <row r="1436">
          <cell r="A1436" t="str">
            <v>EFL-22G11-4</v>
          </cell>
          <cell r="B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30</v>
          </cell>
          <cell r="H1436">
            <v>1867.896</v>
          </cell>
          <cell r="I1436">
            <v>-30</v>
          </cell>
          <cell r="J1436">
            <v>0</v>
          </cell>
          <cell r="K1436">
            <v>0</v>
          </cell>
        </row>
        <row r="1437">
          <cell r="A1437" t="str">
            <v>EFL-3.7SP-2</v>
          </cell>
          <cell r="B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1</v>
          </cell>
          <cell r="H1437">
            <v>0</v>
          </cell>
          <cell r="I1437">
            <v>-1</v>
          </cell>
          <cell r="J1437">
            <v>0</v>
          </cell>
          <cell r="K1437">
            <v>0</v>
          </cell>
        </row>
        <row r="1438">
          <cell r="A1438" t="str">
            <v>EFL-7.5E11-4</v>
          </cell>
          <cell r="B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2</v>
          </cell>
          <cell r="H1438">
            <v>95.219399999999993</v>
          </cell>
          <cell r="I1438">
            <v>-2</v>
          </cell>
          <cell r="J1438">
            <v>0</v>
          </cell>
          <cell r="K1438">
            <v>0</v>
          </cell>
        </row>
        <row r="1439">
          <cell r="A1439" t="str">
            <v>EFL-7.5G11-4</v>
          </cell>
          <cell r="B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4</v>
          </cell>
          <cell r="H1439">
            <v>144.80000000000001</v>
          </cell>
          <cell r="I1439">
            <v>-4</v>
          </cell>
          <cell r="J1439">
            <v>0</v>
          </cell>
          <cell r="K1439">
            <v>0</v>
          </cell>
        </row>
        <row r="1440">
          <cell r="A1440" t="str">
            <v>EFL-7.5G9-4</v>
          </cell>
          <cell r="B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1</v>
          </cell>
          <cell r="H1440">
            <v>46.542700000000004</v>
          </cell>
          <cell r="I1440">
            <v>-1</v>
          </cell>
          <cell r="J1440">
            <v>0</v>
          </cell>
          <cell r="K1440">
            <v>0</v>
          </cell>
        </row>
        <row r="1441">
          <cell r="A1441" t="str">
            <v>GWH 240-40X20 4OHM/100W</v>
          </cell>
          <cell r="B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90</v>
          </cell>
          <cell r="H1441">
            <v>1134</v>
          </cell>
          <cell r="I1441">
            <v>-90</v>
          </cell>
          <cell r="J1441">
            <v>0</v>
          </cell>
          <cell r="K1441">
            <v>0</v>
          </cell>
        </row>
        <row r="1442">
          <cell r="A1442" t="str">
            <v>RF3018-F1S</v>
          </cell>
          <cell r="B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1</v>
          </cell>
          <cell r="H1442">
            <v>26</v>
          </cell>
          <cell r="I1442">
            <v>-1</v>
          </cell>
          <cell r="J1442">
            <v>0</v>
          </cell>
          <cell r="K1442">
            <v>0</v>
          </cell>
        </row>
        <row r="1443">
          <cell r="A1443" t="str">
            <v>RF3024-F1S</v>
          </cell>
          <cell r="B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1</v>
          </cell>
          <cell r="H1443">
            <v>35</v>
          </cell>
          <cell r="I1443">
            <v>-1</v>
          </cell>
          <cell r="J1443">
            <v>0</v>
          </cell>
          <cell r="K1443">
            <v>0</v>
          </cell>
        </row>
        <row r="1444">
          <cell r="A1444" t="str">
            <v>RF3280-F11</v>
          </cell>
          <cell r="B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16</v>
          </cell>
          <cell r="H1444">
            <v>4253.92</v>
          </cell>
          <cell r="I1444">
            <v>-16</v>
          </cell>
          <cell r="J1444">
            <v>0</v>
          </cell>
          <cell r="K1444">
            <v>0</v>
          </cell>
        </row>
        <row r="1445">
          <cell r="A1445" t="str">
            <v>RF3400-F11</v>
          </cell>
          <cell r="B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3</v>
          </cell>
          <cell r="H1445">
            <v>1288.47</v>
          </cell>
          <cell r="I1445">
            <v>-3</v>
          </cell>
          <cell r="J1445">
            <v>0</v>
          </cell>
          <cell r="K1445">
            <v>0</v>
          </cell>
        </row>
        <row r="1446">
          <cell r="A1446" t="str">
            <v>RF3880-F11</v>
          </cell>
          <cell r="B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7</v>
          </cell>
          <cell r="H1446">
            <v>3532.2336</v>
          </cell>
          <cell r="I1446">
            <v>-7</v>
          </cell>
          <cell r="J1446">
            <v>0</v>
          </cell>
          <cell r="K1446">
            <v>0</v>
          </cell>
        </row>
        <row r="1447">
          <cell r="A1447" t="str">
            <v>RFMTX 400 47R J</v>
          </cell>
          <cell r="B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</row>
        <row r="1448">
          <cell r="A1448" t="str">
            <v>RS3020-IDF MK2</v>
          </cell>
          <cell r="B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1</v>
          </cell>
          <cell r="H1448">
            <v>86.919600000000003</v>
          </cell>
          <cell r="I1448">
            <v>-1</v>
          </cell>
          <cell r="J1448">
            <v>0</v>
          </cell>
          <cell r="K1448">
            <v>0</v>
          </cell>
        </row>
        <row r="1449">
          <cell r="A1449" t="str">
            <v>RS3150-IDF MK2</v>
          </cell>
          <cell r="B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3</v>
          </cell>
          <cell r="H1449">
            <v>0</v>
          </cell>
          <cell r="I1449">
            <v>-3</v>
          </cell>
          <cell r="J1449">
            <v>0</v>
          </cell>
          <cell r="K1449">
            <v>0</v>
          </cell>
        </row>
        <row r="1450">
          <cell r="A1450" t="str">
            <v>OPC-G1-DEV</v>
          </cell>
          <cell r="B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115</v>
          </cell>
          <cell r="H1450">
            <v>8107.5</v>
          </cell>
          <cell r="I1450">
            <v>-115</v>
          </cell>
          <cell r="J1450">
            <v>0</v>
          </cell>
          <cell r="K1450">
            <v>0</v>
          </cell>
        </row>
        <row r="1451">
          <cell r="A1451" t="str">
            <v>OPC-G1-DI</v>
          </cell>
          <cell r="B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81</v>
          </cell>
          <cell r="H1451">
            <v>2997</v>
          </cell>
          <cell r="I1451">
            <v>-81</v>
          </cell>
          <cell r="J1451">
            <v>0</v>
          </cell>
          <cell r="K1451">
            <v>0</v>
          </cell>
        </row>
        <row r="1452">
          <cell r="A1452" t="str">
            <v>OPC-G1-DO</v>
          </cell>
          <cell r="B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84</v>
          </cell>
          <cell r="H1452">
            <v>3108</v>
          </cell>
          <cell r="I1452">
            <v>-84</v>
          </cell>
          <cell r="J1452">
            <v>0</v>
          </cell>
          <cell r="K1452">
            <v>0</v>
          </cell>
        </row>
        <row r="1453">
          <cell r="A1453" t="str">
            <v>OPC-G1-RY</v>
          </cell>
          <cell r="B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27</v>
          </cell>
          <cell r="H1453">
            <v>2079</v>
          </cell>
          <cell r="I1453">
            <v>-27</v>
          </cell>
          <cell r="J1453">
            <v>0</v>
          </cell>
          <cell r="K1453">
            <v>0</v>
          </cell>
        </row>
        <row r="1454">
          <cell r="A1454" t="str">
            <v>P40G1-22</v>
          </cell>
          <cell r="B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2</v>
          </cell>
          <cell r="H1454">
            <v>55.8</v>
          </cell>
          <cell r="I1454">
            <v>-2</v>
          </cell>
          <cell r="J1454">
            <v>0</v>
          </cell>
          <cell r="K1454">
            <v>0</v>
          </cell>
        </row>
        <row r="1455">
          <cell r="A1455" t="str">
            <v>DEMO CASE FOR MEGA</v>
          </cell>
          <cell r="B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4</v>
          </cell>
          <cell r="H1455">
            <v>0</v>
          </cell>
          <cell r="I1455">
            <v>-4</v>
          </cell>
          <cell r="J1455">
            <v>0</v>
          </cell>
          <cell r="K1455">
            <v>0</v>
          </cell>
        </row>
        <row r="1456">
          <cell r="A1456" t="str">
            <v>LM1S-FAN4-30</v>
          </cell>
          <cell r="B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4</v>
          </cell>
          <cell r="H1456">
            <v>68.599999999999994</v>
          </cell>
          <cell r="I1456">
            <v>-4</v>
          </cell>
          <cell r="J1456">
            <v>0</v>
          </cell>
          <cell r="K1456">
            <v>0</v>
          </cell>
        </row>
        <row r="1457">
          <cell r="A1457" t="str">
            <v>2MBI450U4E-120</v>
          </cell>
          <cell r="B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18</v>
          </cell>
          <cell r="H1457">
            <v>2311.7399999999998</v>
          </cell>
          <cell r="I1457">
            <v>-18</v>
          </cell>
          <cell r="J1457">
            <v>0</v>
          </cell>
          <cell r="K1457">
            <v>0</v>
          </cell>
        </row>
        <row r="1458">
          <cell r="A1458" t="str">
            <v>6.9URD32TTF550</v>
          </cell>
          <cell r="B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2</v>
          </cell>
          <cell r="H1458">
            <v>143.13999999999999</v>
          </cell>
          <cell r="I1458">
            <v>-2</v>
          </cell>
          <cell r="J1458">
            <v>0</v>
          </cell>
          <cell r="K1458">
            <v>0</v>
          </cell>
        </row>
        <row r="1459">
          <cell r="A1459" t="str">
            <v>6.9URD32TTF800</v>
          </cell>
          <cell r="B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2</v>
          </cell>
          <cell r="H1459">
            <v>158.82</v>
          </cell>
          <cell r="I1459">
            <v>-2</v>
          </cell>
          <cell r="J1459">
            <v>0</v>
          </cell>
          <cell r="K1459">
            <v>0</v>
          </cell>
        </row>
        <row r="1460">
          <cell r="A1460" t="str">
            <v>6MBI225U-120-03 (ROHS)</v>
          </cell>
          <cell r="B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2</v>
          </cell>
          <cell r="H1460">
            <v>450.98</v>
          </cell>
          <cell r="I1460">
            <v>-2</v>
          </cell>
          <cell r="J1460">
            <v>0</v>
          </cell>
          <cell r="K1460">
            <v>0</v>
          </cell>
        </row>
        <row r="1461">
          <cell r="A1461" t="str">
            <v>6MBI300UE-120-03 (ROHS)</v>
          </cell>
          <cell r="B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2</v>
          </cell>
          <cell r="H1461">
            <v>619.6</v>
          </cell>
          <cell r="I1461">
            <v>-2</v>
          </cell>
          <cell r="J1461">
            <v>0</v>
          </cell>
          <cell r="K1461">
            <v>0</v>
          </cell>
        </row>
        <row r="1462">
          <cell r="A1462" t="str">
            <v>6MBP100RSA120-50</v>
          </cell>
          <cell r="B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3</v>
          </cell>
          <cell r="H1462">
            <v>532.35</v>
          </cell>
          <cell r="I1462">
            <v>-3</v>
          </cell>
          <cell r="J1462">
            <v>0</v>
          </cell>
          <cell r="K1462">
            <v>0</v>
          </cell>
        </row>
        <row r="1463">
          <cell r="A1463" t="str">
            <v>6MBP150RSA120-50</v>
          </cell>
          <cell r="B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2</v>
          </cell>
          <cell r="H1463">
            <v>443.14</v>
          </cell>
          <cell r="I1463">
            <v>-2</v>
          </cell>
          <cell r="J1463">
            <v>0</v>
          </cell>
          <cell r="K1463">
            <v>0</v>
          </cell>
        </row>
        <row r="1464">
          <cell r="A1464" t="str">
            <v>8.5URD73TTF1400</v>
          </cell>
          <cell r="B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2</v>
          </cell>
          <cell r="H1464">
            <v>280.39999999999998</v>
          </cell>
          <cell r="I1464">
            <v>-2</v>
          </cell>
          <cell r="J1464">
            <v>0</v>
          </cell>
          <cell r="K1464">
            <v>0</v>
          </cell>
        </row>
        <row r="1465">
          <cell r="A1465" t="str">
            <v>EP4514 C2</v>
          </cell>
          <cell r="B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3</v>
          </cell>
          <cell r="H1465">
            <v>358.83</v>
          </cell>
          <cell r="I1465">
            <v>-3</v>
          </cell>
          <cell r="J1465">
            <v>0</v>
          </cell>
          <cell r="K1465">
            <v>0</v>
          </cell>
        </row>
        <row r="1466">
          <cell r="A1466" t="str">
            <v>EP4514 C3</v>
          </cell>
          <cell r="B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2</v>
          </cell>
          <cell r="H1466">
            <v>239.22</v>
          </cell>
          <cell r="I1466">
            <v>-2</v>
          </cell>
          <cell r="J1466">
            <v>0</v>
          </cell>
          <cell r="K1466">
            <v>0</v>
          </cell>
        </row>
        <row r="1467">
          <cell r="A1467" t="str">
            <v>EP4516 C3</v>
          </cell>
          <cell r="B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2</v>
          </cell>
          <cell r="H1467">
            <v>233.34</v>
          </cell>
          <cell r="I1467">
            <v>-2</v>
          </cell>
          <cell r="J1467">
            <v>0</v>
          </cell>
          <cell r="K1467">
            <v>0</v>
          </cell>
        </row>
        <row r="1468">
          <cell r="A1468" t="str">
            <v>EP4609 C2</v>
          </cell>
          <cell r="B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2</v>
          </cell>
          <cell r="H1468">
            <v>358.82</v>
          </cell>
          <cell r="I1468">
            <v>-2</v>
          </cell>
          <cell r="J1468">
            <v>0</v>
          </cell>
          <cell r="K1468">
            <v>0</v>
          </cell>
        </row>
        <row r="1469">
          <cell r="A1469" t="str">
            <v>EP4609 C5</v>
          </cell>
          <cell r="B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2</v>
          </cell>
          <cell r="H1469">
            <v>352.94</v>
          </cell>
          <cell r="I1469">
            <v>-2</v>
          </cell>
          <cell r="J1469">
            <v>0</v>
          </cell>
          <cell r="K1469">
            <v>0</v>
          </cell>
        </row>
        <row r="1470">
          <cell r="A1470" t="str">
            <v>EP4640 C1</v>
          </cell>
          <cell r="B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2</v>
          </cell>
          <cell r="H1470">
            <v>315.68</v>
          </cell>
          <cell r="I1470">
            <v>-2</v>
          </cell>
          <cell r="J1470">
            <v>0</v>
          </cell>
          <cell r="K1470">
            <v>0</v>
          </cell>
        </row>
        <row r="1471">
          <cell r="A1471" t="str">
            <v>HF5G2820</v>
          </cell>
          <cell r="B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2</v>
          </cell>
          <cell r="H1471">
            <v>558.82000000000005</v>
          </cell>
          <cell r="I1471">
            <v>-2</v>
          </cell>
          <cell r="J1471">
            <v>0</v>
          </cell>
          <cell r="K1471">
            <v>0</v>
          </cell>
        </row>
        <row r="1472">
          <cell r="A1472" t="str">
            <v>MMF-08D24ES-RMB (ROHS)</v>
          </cell>
          <cell r="B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4</v>
          </cell>
          <cell r="H1472">
            <v>34.92</v>
          </cell>
          <cell r="I1472">
            <v>-4</v>
          </cell>
          <cell r="J1472">
            <v>0</v>
          </cell>
          <cell r="K1472">
            <v>0</v>
          </cell>
        </row>
        <row r="1473">
          <cell r="A1473" t="str">
            <v>MMF-12D24DS-RNC (ROHS)</v>
          </cell>
          <cell r="B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6</v>
          </cell>
          <cell r="H1473">
            <v>94.14</v>
          </cell>
          <cell r="I1473">
            <v>-6</v>
          </cell>
          <cell r="J1473">
            <v>0</v>
          </cell>
          <cell r="K1473">
            <v>0</v>
          </cell>
        </row>
        <row r="1474">
          <cell r="A1474" t="str">
            <v>SC-N3 Z426 (ROHS)</v>
          </cell>
          <cell r="B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4</v>
          </cell>
          <cell r="H1474">
            <v>211.76</v>
          </cell>
          <cell r="I1474">
            <v>-4</v>
          </cell>
          <cell r="J1474">
            <v>0</v>
          </cell>
          <cell r="K1474">
            <v>0</v>
          </cell>
        </row>
        <row r="1475">
          <cell r="A1475" t="str">
            <v>SC-N7 200V</v>
          </cell>
          <cell r="B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4</v>
          </cell>
          <cell r="H1475">
            <v>709.8</v>
          </cell>
          <cell r="I1475">
            <v>-4</v>
          </cell>
          <cell r="J1475">
            <v>0</v>
          </cell>
          <cell r="K1475">
            <v>0</v>
          </cell>
        </row>
        <row r="1476">
          <cell r="A1476" t="str">
            <v>SC-N8 200V</v>
          </cell>
          <cell r="B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4</v>
          </cell>
          <cell r="H1476">
            <v>756.88</v>
          </cell>
          <cell r="I1476">
            <v>-4</v>
          </cell>
          <cell r="J1476">
            <v>0</v>
          </cell>
          <cell r="K1476">
            <v>0</v>
          </cell>
        </row>
        <row r="1477">
          <cell r="A1477" t="str">
            <v>DBE11-2C</v>
          </cell>
          <cell r="B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2</v>
          </cell>
          <cell r="H1477">
            <v>105.92</v>
          </cell>
          <cell r="I1477">
            <v>-2</v>
          </cell>
          <cell r="J1477">
            <v>0</v>
          </cell>
          <cell r="K1477">
            <v>0</v>
          </cell>
        </row>
        <row r="1478">
          <cell r="A1478" t="str">
            <v>DBE11-4C</v>
          </cell>
          <cell r="B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5</v>
          </cell>
          <cell r="H1478">
            <v>214.1</v>
          </cell>
          <cell r="I1478">
            <v>-5</v>
          </cell>
          <cell r="J1478">
            <v>0</v>
          </cell>
          <cell r="K1478">
            <v>0</v>
          </cell>
        </row>
        <row r="1479">
          <cell r="A1479" t="str">
            <v>DBE15-2C</v>
          </cell>
          <cell r="B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2</v>
          </cell>
          <cell r="H1479">
            <v>119.34</v>
          </cell>
          <cell r="I1479">
            <v>-2</v>
          </cell>
          <cell r="J1479">
            <v>0</v>
          </cell>
          <cell r="K1479">
            <v>0</v>
          </cell>
        </row>
        <row r="1480">
          <cell r="A1480" t="str">
            <v>DBE3.7-2C</v>
          </cell>
          <cell r="B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2</v>
          </cell>
          <cell r="H1480">
            <v>75.239999999999995</v>
          </cell>
          <cell r="I1480">
            <v>-2</v>
          </cell>
          <cell r="J1480">
            <v>0</v>
          </cell>
          <cell r="K1480">
            <v>0</v>
          </cell>
        </row>
        <row r="1481">
          <cell r="A1481" t="str">
            <v>DBE30-4C</v>
          </cell>
          <cell r="B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7</v>
          </cell>
          <cell r="H1481">
            <v>582.33000000000004</v>
          </cell>
          <cell r="I1481">
            <v>-7</v>
          </cell>
          <cell r="J1481">
            <v>0</v>
          </cell>
          <cell r="K1481">
            <v>0</v>
          </cell>
        </row>
        <row r="1482">
          <cell r="A1482" t="str">
            <v>DBE5.5-2C</v>
          </cell>
          <cell r="B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2</v>
          </cell>
          <cell r="H1482">
            <v>75.239999999999995</v>
          </cell>
          <cell r="I1482">
            <v>-2</v>
          </cell>
          <cell r="J1482">
            <v>0</v>
          </cell>
          <cell r="K1482">
            <v>0</v>
          </cell>
        </row>
        <row r="1483">
          <cell r="A1483" t="str">
            <v>6MBI300UE-120-04 (ROHS)</v>
          </cell>
          <cell r="B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4</v>
          </cell>
          <cell r="H1483">
            <v>1286.28</v>
          </cell>
          <cell r="I1483">
            <v>-4</v>
          </cell>
          <cell r="J1483">
            <v>0</v>
          </cell>
          <cell r="K1483">
            <v>0</v>
          </cell>
        </row>
        <row r="1484">
          <cell r="A1484" t="str">
            <v>6MBI450UE-120-03 (ROHS)</v>
          </cell>
          <cell r="B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2</v>
          </cell>
          <cell r="H1484">
            <v>811.76</v>
          </cell>
          <cell r="I1484">
            <v>-2</v>
          </cell>
          <cell r="J1484">
            <v>0</v>
          </cell>
          <cell r="K1484">
            <v>0</v>
          </cell>
        </row>
        <row r="1485">
          <cell r="A1485" t="str">
            <v>6MBI450UE-120-04 (ROHS)</v>
          </cell>
          <cell r="B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4</v>
          </cell>
          <cell r="H1485">
            <v>1682.36</v>
          </cell>
          <cell r="I1485">
            <v>-4</v>
          </cell>
          <cell r="J1485">
            <v>0</v>
          </cell>
          <cell r="K1485">
            <v>0</v>
          </cell>
        </row>
        <row r="1486">
          <cell r="A1486" t="str">
            <v>9.5URD273TTF2200</v>
          </cell>
          <cell r="B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6</v>
          </cell>
          <cell r="H1486">
            <v>1747.08</v>
          </cell>
          <cell r="I1486">
            <v>-6</v>
          </cell>
          <cell r="J1486">
            <v>0</v>
          </cell>
          <cell r="K1486">
            <v>0</v>
          </cell>
        </row>
        <row r="1487">
          <cell r="A1487" t="str">
            <v>DD100KB-160S (ROHS)</v>
          </cell>
          <cell r="B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15</v>
          </cell>
          <cell r="H1487">
            <v>220.65</v>
          </cell>
          <cell r="I1487">
            <v>-15</v>
          </cell>
          <cell r="J1487">
            <v>0</v>
          </cell>
          <cell r="K1487">
            <v>0</v>
          </cell>
        </row>
        <row r="1488">
          <cell r="A1488" t="str">
            <v>DD60KB-160S (ROHS)</v>
          </cell>
          <cell r="B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6</v>
          </cell>
          <cell r="H1488">
            <v>82.38</v>
          </cell>
          <cell r="I1488">
            <v>-6</v>
          </cell>
          <cell r="J1488">
            <v>0</v>
          </cell>
          <cell r="K1488">
            <v>0</v>
          </cell>
        </row>
        <row r="1489">
          <cell r="A1489" t="str">
            <v>EP4516 C4</v>
          </cell>
          <cell r="B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2</v>
          </cell>
          <cell r="H1489">
            <v>233.34</v>
          </cell>
          <cell r="I1489">
            <v>-2</v>
          </cell>
          <cell r="J1489">
            <v>0</v>
          </cell>
          <cell r="K1489">
            <v>0</v>
          </cell>
        </row>
        <row r="1490">
          <cell r="A1490" t="str">
            <v>EP4516 C5</v>
          </cell>
          <cell r="B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2</v>
          </cell>
          <cell r="H1490">
            <v>233.34</v>
          </cell>
          <cell r="I1490">
            <v>-2</v>
          </cell>
          <cell r="J1490">
            <v>0</v>
          </cell>
          <cell r="K1490">
            <v>0</v>
          </cell>
        </row>
        <row r="1491">
          <cell r="A1491" t="str">
            <v>EP4563 C2</v>
          </cell>
          <cell r="B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1</v>
          </cell>
          <cell r="H1491">
            <v>11.76</v>
          </cell>
          <cell r="I1491">
            <v>-1</v>
          </cell>
          <cell r="J1491">
            <v>0</v>
          </cell>
          <cell r="K1491">
            <v>0</v>
          </cell>
        </row>
        <row r="1492">
          <cell r="A1492" t="str">
            <v>EP4640 C2</v>
          </cell>
          <cell r="B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2</v>
          </cell>
          <cell r="H1492">
            <v>315.68</v>
          </cell>
          <cell r="I1492">
            <v>-2</v>
          </cell>
          <cell r="J1492">
            <v>0</v>
          </cell>
          <cell r="K1492">
            <v>0</v>
          </cell>
        </row>
        <row r="1493">
          <cell r="A1493" t="str">
            <v>EP4705 C4-Z2</v>
          </cell>
          <cell r="B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2</v>
          </cell>
          <cell r="H1493">
            <v>543.14</v>
          </cell>
          <cell r="I1493">
            <v>-2</v>
          </cell>
          <cell r="J1493">
            <v>0</v>
          </cell>
          <cell r="K1493">
            <v>0</v>
          </cell>
        </row>
        <row r="1494">
          <cell r="A1494" t="str">
            <v>EP4705 C5-Z2</v>
          </cell>
          <cell r="B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2</v>
          </cell>
          <cell r="H1494">
            <v>309.8</v>
          </cell>
          <cell r="I1494">
            <v>-2</v>
          </cell>
          <cell r="J1494">
            <v>0</v>
          </cell>
          <cell r="K1494">
            <v>0</v>
          </cell>
        </row>
        <row r="1495">
          <cell r="A1495" t="str">
            <v>SA537660-01</v>
          </cell>
          <cell r="B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1</v>
          </cell>
          <cell r="H1495">
            <v>1.57</v>
          </cell>
          <cell r="I1495">
            <v>-1</v>
          </cell>
          <cell r="J1495">
            <v>0</v>
          </cell>
          <cell r="K1495">
            <v>0</v>
          </cell>
        </row>
        <row r="1496">
          <cell r="A1496" t="str">
            <v>SC-4-1 Z426 (ROHS)</v>
          </cell>
          <cell r="B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4</v>
          </cell>
          <cell r="H1496">
            <v>62.76</v>
          </cell>
          <cell r="I1496">
            <v>-4</v>
          </cell>
          <cell r="J1496">
            <v>0</v>
          </cell>
          <cell r="K1496">
            <v>0</v>
          </cell>
        </row>
        <row r="1497">
          <cell r="A1497" t="str">
            <v>SC-N2S Z426 (ROHS)</v>
          </cell>
          <cell r="B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4</v>
          </cell>
          <cell r="H1497">
            <v>141.16</v>
          </cell>
          <cell r="I1497">
            <v>-4</v>
          </cell>
          <cell r="J1497">
            <v>0</v>
          </cell>
          <cell r="K1497">
            <v>0</v>
          </cell>
        </row>
        <row r="1498">
          <cell r="A1498" t="str">
            <v>THB1-UHS4556M-115 WITH SENSOR (ROHS)</v>
          </cell>
          <cell r="B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2</v>
          </cell>
          <cell r="H1498">
            <v>139.22</v>
          </cell>
          <cell r="I1498">
            <v>-2</v>
          </cell>
          <cell r="J1498">
            <v>0</v>
          </cell>
          <cell r="K1498">
            <v>0</v>
          </cell>
        </row>
        <row r="1499">
          <cell r="A1499" t="str">
            <v>DBE0.75-2C</v>
          </cell>
          <cell r="B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2</v>
          </cell>
          <cell r="H1499">
            <v>44.22</v>
          </cell>
          <cell r="I1499">
            <v>-2</v>
          </cell>
          <cell r="J1499">
            <v>0</v>
          </cell>
          <cell r="K1499">
            <v>0</v>
          </cell>
        </row>
        <row r="1500">
          <cell r="A1500" t="str">
            <v>DBE0.75-4C</v>
          </cell>
          <cell r="B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5</v>
          </cell>
          <cell r="H1500">
            <v>110.55</v>
          </cell>
          <cell r="I1500">
            <v>-5</v>
          </cell>
          <cell r="J1500">
            <v>0</v>
          </cell>
          <cell r="K1500">
            <v>0</v>
          </cell>
        </row>
        <row r="1501">
          <cell r="A1501" t="str">
            <v>DBE15-4C</v>
          </cell>
          <cell r="B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5</v>
          </cell>
          <cell r="H1501">
            <v>227</v>
          </cell>
          <cell r="I1501">
            <v>-5</v>
          </cell>
          <cell r="J1501">
            <v>0</v>
          </cell>
          <cell r="K1501">
            <v>0</v>
          </cell>
        </row>
        <row r="1502">
          <cell r="A1502" t="str">
            <v>DBE2.2-4C</v>
          </cell>
          <cell r="B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5</v>
          </cell>
          <cell r="H1502">
            <v>126.9</v>
          </cell>
          <cell r="I1502">
            <v>-5</v>
          </cell>
          <cell r="J1502">
            <v>0</v>
          </cell>
          <cell r="K1502">
            <v>0</v>
          </cell>
        </row>
        <row r="1503">
          <cell r="A1503" t="str">
            <v>DBE22-4C</v>
          </cell>
          <cell r="B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12</v>
          </cell>
          <cell r="H1503">
            <v>880.86</v>
          </cell>
          <cell r="I1503">
            <v>-12</v>
          </cell>
          <cell r="J1503">
            <v>0</v>
          </cell>
          <cell r="K1503">
            <v>0</v>
          </cell>
        </row>
        <row r="1504">
          <cell r="A1504" t="str">
            <v>DBE5.5-4C</v>
          </cell>
          <cell r="B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5</v>
          </cell>
          <cell r="H1504">
            <v>143.1</v>
          </cell>
          <cell r="I1504">
            <v>-5</v>
          </cell>
          <cell r="J1504">
            <v>0</v>
          </cell>
          <cell r="K1504">
            <v>0</v>
          </cell>
        </row>
        <row r="1505">
          <cell r="A1505" t="str">
            <v>DBE7.5-2C</v>
          </cell>
          <cell r="B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1</v>
          </cell>
          <cell r="H1505">
            <v>42.01</v>
          </cell>
          <cell r="I1505">
            <v>-1</v>
          </cell>
          <cell r="J1505">
            <v>0</v>
          </cell>
          <cell r="K1505">
            <v>0</v>
          </cell>
        </row>
        <row r="1506">
          <cell r="A1506" t="str">
            <v>DBE7.5-4C</v>
          </cell>
          <cell r="B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10</v>
          </cell>
          <cell r="H1506">
            <v>319.60000000000002</v>
          </cell>
          <cell r="I1506">
            <v>-10</v>
          </cell>
          <cell r="J1506">
            <v>0</v>
          </cell>
          <cell r="K1506">
            <v>0</v>
          </cell>
        </row>
        <row r="1507">
          <cell r="A1507" t="str">
            <v>GYG102C5-HB2</v>
          </cell>
          <cell r="B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1</v>
          </cell>
          <cell r="H1507">
            <v>0</v>
          </cell>
          <cell r="I1507">
            <v>-1</v>
          </cell>
          <cell r="J1507">
            <v>0</v>
          </cell>
          <cell r="K1507">
            <v>0</v>
          </cell>
        </row>
        <row r="1508">
          <cell r="A1508" t="str">
            <v>GYG501C5-HB2</v>
          </cell>
          <cell r="B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1</v>
          </cell>
          <cell r="H1508">
            <v>0</v>
          </cell>
          <cell r="I1508">
            <v>-1</v>
          </cell>
          <cell r="J1508">
            <v>0</v>
          </cell>
          <cell r="K1508">
            <v>0</v>
          </cell>
        </row>
        <row r="1509">
          <cell r="A1509" t="str">
            <v>RYT102C5-VV2</v>
          </cell>
          <cell r="B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1</v>
          </cell>
          <cell r="H1509">
            <v>0</v>
          </cell>
          <cell r="I1509">
            <v>-1</v>
          </cell>
          <cell r="J1509">
            <v>0</v>
          </cell>
          <cell r="K1509">
            <v>0</v>
          </cell>
        </row>
        <row r="1510">
          <cell r="A1510" t="str">
            <v>TP-E1U</v>
          </cell>
          <cell r="B1510">
            <v>20</v>
          </cell>
          <cell r="D1510">
            <v>0</v>
          </cell>
          <cell r="E1510">
            <v>20</v>
          </cell>
          <cell r="F1510">
            <v>-20</v>
          </cell>
          <cell r="G1510">
            <v>434</v>
          </cell>
          <cell r="H1510">
            <v>6951.2911999999997</v>
          </cell>
          <cell r="I1510">
            <v>-434</v>
          </cell>
          <cell r="J1510">
            <v>0</v>
          </cell>
          <cell r="K1510">
            <v>0</v>
          </cell>
        </row>
        <row r="1511">
          <cell r="A1511" t="str">
            <v>FRN30P11S-2</v>
          </cell>
          <cell r="B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1</v>
          </cell>
          <cell r="H1511">
            <v>1412.1885</v>
          </cell>
          <cell r="I1511">
            <v>-1</v>
          </cell>
          <cell r="J1511">
            <v>0</v>
          </cell>
          <cell r="K1511">
            <v>0</v>
          </cell>
        </row>
        <row r="1512">
          <cell r="A1512" t="str">
            <v>NQ4H-SE</v>
          </cell>
          <cell r="B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10</v>
          </cell>
          <cell r="H1512">
            <v>66.5</v>
          </cell>
          <cell r="I1512">
            <v>-10</v>
          </cell>
          <cell r="J1512">
            <v>0</v>
          </cell>
          <cell r="K1512">
            <v>0</v>
          </cell>
        </row>
        <row r="1513">
          <cell r="A1513" t="str">
            <v>NW0H-CA3</v>
          </cell>
          <cell r="B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4</v>
          </cell>
          <cell r="H1513">
            <v>25.1</v>
          </cell>
          <cell r="I1513">
            <v>-4</v>
          </cell>
          <cell r="J1513">
            <v>0</v>
          </cell>
          <cell r="K1513">
            <v>0</v>
          </cell>
        </row>
        <row r="1514">
          <cell r="A1514" t="str">
            <v>NW0H-CNV</v>
          </cell>
          <cell r="B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4</v>
          </cell>
          <cell r="H1514">
            <v>580.81640000000004</v>
          </cell>
          <cell r="I1514">
            <v>-4</v>
          </cell>
          <cell r="J1514">
            <v>0</v>
          </cell>
          <cell r="K1514">
            <v>0</v>
          </cell>
        </row>
        <row r="1515">
          <cell r="A1515" t="str">
            <v>NW3P16-42C</v>
          </cell>
          <cell r="B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2</v>
          </cell>
          <cell r="H1515">
            <v>0</v>
          </cell>
          <cell r="I1515">
            <v>-2</v>
          </cell>
          <cell r="J1515">
            <v>0</v>
          </cell>
          <cell r="K1515">
            <v>0</v>
          </cell>
        </row>
        <row r="1516">
          <cell r="A1516" t="str">
            <v>NW3W05606R</v>
          </cell>
          <cell r="B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2</v>
          </cell>
          <cell r="H1516">
            <v>0</v>
          </cell>
          <cell r="I1516">
            <v>-2</v>
          </cell>
          <cell r="J1516">
            <v>0</v>
          </cell>
          <cell r="K1516">
            <v>0</v>
          </cell>
        </row>
        <row r="1517">
          <cell r="A1517" t="str">
            <v>NWOH-CNV</v>
          </cell>
          <cell r="B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2</v>
          </cell>
          <cell r="H1517">
            <v>276</v>
          </cell>
          <cell r="I1517">
            <v>-2</v>
          </cell>
          <cell r="J1517">
            <v>0</v>
          </cell>
          <cell r="K1517">
            <v>0</v>
          </cell>
        </row>
        <row r="1518">
          <cell r="A1518" t="str">
            <v>FVR0.75S11S-2C</v>
          </cell>
          <cell r="B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5</v>
          </cell>
          <cell r="H1518">
            <v>205.5395</v>
          </cell>
          <cell r="I1518">
            <v>-5</v>
          </cell>
          <cell r="J1518">
            <v>0</v>
          </cell>
          <cell r="K1518">
            <v>0</v>
          </cell>
        </row>
        <row r="1519">
          <cell r="A1519" t="str">
            <v>FVR0.75S11S-2V</v>
          </cell>
          <cell r="B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2</v>
          </cell>
          <cell r="H1519">
            <v>0</v>
          </cell>
          <cell r="I1519">
            <v>-2</v>
          </cell>
          <cell r="J1519">
            <v>0</v>
          </cell>
          <cell r="K1519">
            <v>0</v>
          </cell>
        </row>
        <row r="1520">
          <cell r="A1520" t="str">
            <v>EFL-0.4E11-7</v>
          </cell>
          <cell r="B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3</v>
          </cell>
          <cell r="H1520">
            <v>41.396999999999998</v>
          </cell>
          <cell r="I1520">
            <v>-3</v>
          </cell>
          <cell r="J1520">
            <v>0</v>
          </cell>
          <cell r="K1520">
            <v>0</v>
          </cell>
        </row>
        <row r="1521">
          <cell r="A1521" t="str">
            <v>EFL-0.75E11-7LL</v>
          </cell>
          <cell r="B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21</v>
          </cell>
          <cell r="H1521">
            <v>392.89319999999998</v>
          </cell>
          <cell r="I1521">
            <v>-21</v>
          </cell>
          <cell r="J1521">
            <v>0</v>
          </cell>
          <cell r="K1521">
            <v>0</v>
          </cell>
        </row>
        <row r="1522">
          <cell r="A1522" t="str">
            <v>FN-2030-6-06</v>
          </cell>
          <cell r="B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58</v>
          </cell>
          <cell r="H1522">
            <v>273.99779999999998</v>
          </cell>
          <cell r="I1522">
            <v>-58</v>
          </cell>
          <cell r="J1522">
            <v>0</v>
          </cell>
          <cell r="K1522">
            <v>0</v>
          </cell>
        </row>
        <row r="1523">
          <cell r="A1523" t="str">
            <v>FN2030-30-08</v>
          </cell>
          <cell r="B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1</v>
          </cell>
          <cell r="H1523">
            <v>21.7</v>
          </cell>
          <cell r="I1523">
            <v>-1</v>
          </cell>
          <cell r="J1523">
            <v>0</v>
          </cell>
          <cell r="K1523">
            <v>0</v>
          </cell>
        </row>
        <row r="1524">
          <cell r="A1524" t="str">
            <v>RYT501C5-VV2</v>
          </cell>
          <cell r="B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1</v>
          </cell>
          <cell r="H1524">
            <v>0</v>
          </cell>
          <cell r="I1524">
            <v>-1</v>
          </cell>
          <cell r="J1524">
            <v>0</v>
          </cell>
          <cell r="K1524">
            <v>0</v>
          </cell>
        </row>
        <row r="1525">
          <cell r="A1525" t="str">
            <v>4674-08-07</v>
          </cell>
          <cell r="B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3</v>
          </cell>
          <cell r="H1525">
            <v>0</v>
          </cell>
          <cell r="I1525">
            <v>-3</v>
          </cell>
          <cell r="J1525">
            <v>0</v>
          </cell>
          <cell r="K1525">
            <v>0</v>
          </cell>
        </row>
        <row r="1526">
          <cell r="A1526" t="str">
            <v>E1-TP</v>
          </cell>
          <cell r="B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2</v>
          </cell>
          <cell r="H1526">
            <v>23.52</v>
          </cell>
          <cell r="I1526">
            <v>-2</v>
          </cell>
          <cell r="J1526">
            <v>0</v>
          </cell>
          <cell r="K1526">
            <v>0</v>
          </cell>
        </row>
        <row r="1527">
          <cell r="A1527" t="str">
            <v>FRN7.5P9S-4EN</v>
          </cell>
          <cell r="B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2</v>
          </cell>
          <cell r="H1527">
            <v>895.13440000000003</v>
          </cell>
          <cell r="I1527">
            <v>-2</v>
          </cell>
          <cell r="J1527">
            <v>0</v>
          </cell>
          <cell r="K1527">
            <v>0</v>
          </cell>
        </row>
        <row r="1528">
          <cell r="A1528" t="str">
            <v>NP1X1610-R1</v>
          </cell>
          <cell r="B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5</v>
          </cell>
          <cell r="H1528">
            <v>281</v>
          </cell>
          <cell r="I1528">
            <v>-5</v>
          </cell>
          <cell r="J1528">
            <v>0</v>
          </cell>
          <cell r="K1528">
            <v>0</v>
          </cell>
        </row>
        <row r="1529">
          <cell r="A1529" t="str">
            <v>NP4H-CB2</v>
          </cell>
          <cell r="B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6</v>
          </cell>
          <cell r="H1529">
            <v>297</v>
          </cell>
          <cell r="I1529">
            <v>-6</v>
          </cell>
          <cell r="J1529">
            <v>0</v>
          </cell>
          <cell r="K1529">
            <v>0</v>
          </cell>
        </row>
        <row r="1530">
          <cell r="A1530" t="str">
            <v>NW0P30R-31</v>
          </cell>
          <cell r="B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1</v>
          </cell>
          <cell r="H1530">
            <v>107.6</v>
          </cell>
          <cell r="I1530">
            <v>-1</v>
          </cell>
          <cell r="J1530">
            <v>0</v>
          </cell>
          <cell r="K1530">
            <v>0</v>
          </cell>
        </row>
        <row r="1531">
          <cell r="A1531" t="str">
            <v>NW3C2-ER3</v>
          </cell>
          <cell r="B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2</v>
          </cell>
          <cell r="H1531">
            <v>0</v>
          </cell>
          <cell r="I1531">
            <v>-2</v>
          </cell>
          <cell r="J1531">
            <v>0</v>
          </cell>
          <cell r="K1531">
            <v>0</v>
          </cell>
        </row>
        <row r="1532">
          <cell r="A1532" t="str">
            <v>NW3P08-41C</v>
          </cell>
          <cell r="B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2</v>
          </cell>
          <cell r="H1532">
            <v>0</v>
          </cell>
          <cell r="I1532">
            <v>-2</v>
          </cell>
          <cell r="J1532">
            <v>0</v>
          </cell>
          <cell r="K1532">
            <v>0</v>
          </cell>
        </row>
        <row r="1533">
          <cell r="A1533" t="str">
            <v>UG00C-S02</v>
          </cell>
          <cell r="B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2</v>
          </cell>
          <cell r="H1533">
            <v>65.619</v>
          </cell>
          <cell r="I1533">
            <v>-2</v>
          </cell>
          <cell r="J1533">
            <v>0</v>
          </cell>
          <cell r="K1533">
            <v>0</v>
          </cell>
        </row>
        <row r="1534">
          <cell r="A1534" t="str">
            <v>UG30P-D8</v>
          </cell>
          <cell r="B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1</v>
          </cell>
          <cell r="H1534">
            <v>39.909999999999997</v>
          </cell>
          <cell r="I1534">
            <v>-1</v>
          </cell>
          <cell r="J1534">
            <v>0</v>
          </cell>
          <cell r="K1534">
            <v>0</v>
          </cell>
        </row>
        <row r="1535">
          <cell r="A1535" t="str">
            <v>106-751-5VK11</v>
          </cell>
          <cell r="B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1</v>
          </cell>
          <cell r="H1535">
            <v>133.94999999999999</v>
          </cell>
          <cell r="I1535">
            <v>-1</v>
          </cell>
          <cell r="J1535">
            <v>0</v>
          </cell>
          <cell r="K1535">
            <v>0</v>
          </cell>
        </row>
        <row r="1536">
          <cell r="A1536" t="str">
            <v>EFL-0.4E11-7LL</v>
          </cell>
          <cell r="B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10</v>
          </cell>
          <cell r="H1536">
            <v>152</v>
          </cell>
          <cell r="I1536">
            <v>-10</v>
          </cell>
          <cell r="J1536">
            <v>0</v>
          </cell>
          <cell r="K1536">
            <v>0</v>
          </cell>
        </row>
        <row r="1537">
          <cell r="A1537" t="str">
            <v>EFL-0.75E11-4</v>
          </cell>
          <cell r="B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40</v>
          </cell>
          <cell r="H1537">
            <v>1107.2920000000001</v>
          </cell>
          <cell r="I1537">
            <v>-40</v>
          </cell>
          <cell r="J1537">
            <v>0</v>
          </cell>
          <cell r="K1537">
            <v>0</v>
          </cell>
        </row>
        <row r="1538">
          <cell r="A1538" t="str">
            <v>EFL-0.75E11-7</v>
          </cell>
          <cell r="B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8</v>
          </cell>
          <cell r="H1538">
            <v>148.0016</v>
          </cell>
          <cell r="I1538">
            <v>-8</v>
          </cell>
          <cell r="J1538">
            <v>0</v>
          </cell>
          <cell r="K1538">
            <v>0</v>
          </cell>
        </row>
        <row r="1539">
          <cell r="A1539" t="str">
            <v>FN2030-6-06</v>
          </cell>
          <cell r="B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4</v>
          </cell>
          <cell r="H1539">
            <v>20</v>
          </cell>
          <cell r="I1539">
            <v>-4</v>
          </cell>
          <cell r="J1539">
            <v>0</v>
          </cell>
          <cell r="K1539">
            <v>0</v>
          </cell>
        </row>
        <row r="1540">
          <cell r="A1540" t="str">
            <v>FN2060-30-08</v>
          </cell>
          <cell r="B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1</v>
          </cell>
          <cell r="H1540">
            <v>45</v>
          </cell>
          <cell r="I1540">
            <v>-1</v>
          </cell>
          <cell r="J1540">
            <v>0</v>
          </cell>
          <cell r="K1540">
            <v>0</v>
          </cell>
        </row>
        <row r="1541">
          <cell r="A1541" t="str">
            <v>FN2070-25-08</v>
          </cell>
          <cell r="B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1</v>
          </cell>
          <cell r="H1541">
            <v>44.5</v>
          </cell>
          <cell r="I1541">
            <v>-1</v>
          </cell>
          <cell r="J1541">
            <v>0</v>
          </cell>
          <cell r="K1541">
            <v>0</v>
          </cell>
        </row>
        <row r="1542">
          <cell r="A1542" t="str">
            <v>FN2090-10-06</v>
          </cell>
          <cell r="B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6</v>
          </cell>
          <cell r="H1542">
            <v>77.400000000000006</v>
          </cell>
          <cell r="I1542">
            <v>-6</v>
          </cell>
          <cell r="J1542">
            <v>0</v>
          </cell>
          <cell r="K1542">
            <v>0</v>
          </cell>
        </row>
        <row r="1543">
          <cell r="A1543" t="str">
            <v>FN2090-16-06</v>
          </cell>
          <cell r="B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70</v>
          </cell>
          <cell r="H1543">
            <v>966</v>
          </cell>
          <cell r="I1543">
            <v>-70</v>
          </cell>
          <cell r="J1543">
            <v>0</v>
          </cell>
          <cell r="K1543">
            <v>0</v>
          </cell>
        </row>
        <row r="1544">
          <cell r="A1544" t="str">
            <v>FN2090-6-06</v>
          </cell>
          <cell r="B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6</v>
          </cell>
          <cell r="H1544">
            <v>47.4</v>
          </cell>
          <cell r="I1544">
            <v>-6</v>
          </cell>
          <cell r="J1544">
            <v>0</v>
          </cell>
          <cell r="K1544">
            <v>0</v>
          </cell>
        </row>
        <row r="1545">
          <cell r="A1545" t="str">
            <v>FN3258T-75-34</v>
          </cell>
          <cell r="B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24</v>
          </cell>
          <cell r="H1545">
            <v>2191.1999999999998</v>
          </cell>
          <cell r="I1545">
            <v>-24</v>
          </cell>
          <cell r="J1545">
            <v>0</v>
          </cell>
          <cell r="K1545">
            <v>0</v>
          </cell>
        </row>
        <row r="1546">
          <cell r="A1546" t="str">
            <v>FN3280H-8-29</v>
          </cell>
          <cell r="B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2</v>
          </cell>
          <cell r="H1546">
            <v>77.8</v>
          </cell>
          <cell r="I1546">
            <v>-2</v>
          </cell>
          <cell r="J1546">
            <v>0</v>
          </cell>
          <cell r="K1546">
            <v>0</v>
          </cell>
        </row>
        <row r="1547">
          <cell r="A1547" t="str">
            <v>FN3359-1000-99</v>
          </cell>
          <cell r="B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4</v>
          </cell>
          <cell r="H1547">
            <v>3624</v>
          </cell>
          <cell r="I1547">
            <v>-4</v>
          </cell>
          <cell r="J1547">
            <v>0</v>
          </cell>
          <cell r="K1547">
            <v>0</v>
          </cell>
        </row>
        <row r="1548">
          <cell r="A1548" t="str">
            <v>FS20159-17-07</v>
          </cell>
          <cell r="B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63</v>
          </cell>
          <cell r="H1548">
            <v>1014.3</v>
          </cell>
          <cell r="I1548">
            <v>-63</v>
          </cell>
          <cell r="J1548">
            <v>0</v>
          </cell>
          <cell r="K1548">
            <v>0</v>
          </cell>
        </row>
        <row r="1549">
          <cell r="A1549" t="str">
            <v>FS20159-25-07</v>
          </cell>
          <cell r="B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53</v>
          </cell>
          <cell r="H1549">
            <v>1122.2644</v>
          </cell>
          <cell r="I1549">
            <v>-53</v>
          </cell>
          <cell r="J1549">
            <v>0</v>
          </cell>
          <cell r="K1549">
            <v>0</v>
          </cell>
        </row>
        <row r="1550">
          <cell r="A1550" t="str">
            <v>FS20229-13-07</v>
          </cell>
          <cell r="B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15</v>
          </cell>
          <cell r="H1550">
            <v>522</v>
          </cell>
          <cell r="I1550">
            <v>-15</v>
          </cell>
          <cell r="J1550">
            <v>0</v>
          </cell>
          <cell r="K1550">
            <v>0</v>
          </cell>
        </row>
        <row r="1551">
          <cell r="A1551" t="str">
            <v>FS21312-44-07</v>
          </cell>
          <cell r="B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159</v>
          </cell>
          <cell r="H1551">
            <v>6264.6318000000001</v>
          </cell>
          <cell r="I1551">
            <v>-159</v>
          </cell>
          <cell r="J1551">
            <v>0</v>
          </cell>
          <cell r="K1551">
            <v>0</v>
          </cell>
        </row>
        <row r="1552">
          <cell r="A1552" t="str">
            <v>FS21312-44-07-1</v>
          </cell>
          <cell r="B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337</v>
          </cell>
          <cell r="H1552">
            <v>16479.3</v>
          </cell>
          <cell r="I1552">
            <v>-337</v>
          </cell>
          <cell r="J1552">
            <v>0</v>
          </cell>
          <cell r="K1552">
            <v>0</v>
          </cell>
        </row>
        <row r="1553">
          <cell r="A1553" t="str">
            <v>FS21312-78-07</v>
          </cell>
          <cell r="B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46</v>
          </cell>
          <cell r="H1553">
            <v>3670.5930000000003</v>
          </cell>
          <cell r="I1553">
            <v>-46</v>
          </cell>
          <cell r="J1553">
            <v>0</v>
          </cell>
          <cell r="K1553">
            <v>0</v>
          </cell>
        </row>
        <row r="1554">
          <cell r="A1554" t="str">
            <v>FS21559-13-07</v>
          </cell>
          <cell r="B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1</v>
          </cell>
          <cell r="H1554">
            <v>30.797899999999998</v>
          </cell>
          <cell r="I1554">
            <v>-1</v>
          </cell>
          <cell r="J1554">
            <v>0</v>
          </cell>
          <cell r="K1554">
            <v>0</v>
          </cell>
        </row>
        <row r="1555">
          <cell r="A1555" t="str">
            <v>FS21559-24-07</v>
          </cell>
          <cell r="B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8</v>
          </cell>
          <cell r="H1555">
            <v>343.93360000000001</v>
          </cell>
          <cell r="I1555">
            <v>-8</v>
          </cell>
          <cell r="J1555">
            <v>0</v>
          </cell>
          <cell r="K1555">
            <v>0</v>
          </cell>
        </row>
        <row r="1556">
          <cell r="A1556" t="str">
            <v>FS21559-24-07-1</v>
          </cell>
          <cell r="B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149</v>
          </cell>
          <cell r="H1556">
            <v>5066</v>
          </cell>
          <cell r="I1556">
            <v>-149</v>
          </cell>
          <cell r="J1556">
            <v>0</v>
          </cell>
          <cell r="K1556">
            <v>0</v>
          </cell>
        </row>
        <row r="1557">
          <cell r="A1557" t="str">
            <v>FS23293-30-72</v>
          </cell>
          <cell r="B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47</v>
          </cell>
          <cell r="H1557">
            <v>1648.3980999999999</v>
          </cell>
          <cell r="I1557">
            <v>-47</v>
          </cell>
          <cell r="J1557">
            <v>0</v>
          </cell>
          <cell r="K1557">
            <v>0</v>
          </cell>
        </row>
        <row r="1558">
          <cell r="A1558" t="str">
            <v>FS23293-42-71</v>
          </cell>
          <cell r="B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1</v>
          </cell>
          <cell r="H1558">
            <v>36.2667</v>
          </cell>
          <cell r="I1558">
            <v>-1</v>
          </cell>
          <cell r="J1558">
            <v>0</v>
          </cell>
          <cell r="K1558">
            <v>0</v>
          </cell>
        </row>
        <row r="1559">
          <cell r="A1559" t="str">
            <v>FS23293-42-72</v>
          </cell>
          <cell r="B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31</v>
          </cell>
          <cell r="H1559">
            <v>917.88520000000005</v>
          </cell>
          <cell r="I1559">
            <v>-31</v>
          </cell>
          <cell r="J1559">
            <v>0</v>
          </cell>
          <cell r="K1559">
            <v>0</v>
          </cell>
        </row>
        <row r="1560">
          <cell r="A1560" t="str">
            <v>FS5536-12-07</v>
          </cell>
          <cell r="B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9</v>
          </cell>
          <cell r="H1560">
            <v>238.5</v>
          </cell>
          <cell r="I1560">
            <v>-9</v>
          </cell>
          <cell r="J1560">
            <v>0</v>
          </cell>
          <cell r="K1560">
            <v>0</v>
          </cell>
        </row>
        <row r="1561">
          <cell r="A1561" t="str">
            <v>FS5536-180-40</v>
          </cell>
          <cell r="B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19</v>
          </cell>
          <cell r="H1561">
            <v>3458</v>
          </cell>
          <cell r="I1561">
            <v>-19</v>
          </cell>
          <cell r="J1561">
            <v>0</v>
          </cell>
          <cell r="K1561">
            <v>0</v>
          </cell>
        </row>
        <row r="1562">
          <cell r="A1562" t="str">
            <v>FS5536-250-99</v>
          </cell>
          <cell r="B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5</v>
          </cell>
          <cell r="H1562">
            <v>1306.25</v>
          </cell>
          <cell r="I1562">
            <v>-5</v>
          </cell>
          <cell r="J1562">
            <v>0</v>
          </cell>
          <cell r="K1562">
            <v>0</v>
          </cell>
        </row>
        <row r="1563">
          <cell r="A1563" t="str">
            <v>FS5536-400-99-1</v>
          </cell>
          <cell r="B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5</v>
          </cell>
          <cell r="H1563">
            <v>1648.625</v>
          </cell>
          <cell r="I1563">
            <v>-5</v>
          </cell>
          <cell r="J1563">
            <v>0</v>
          </cell>
          <cell r="K1563">
            <v>0</v>
          </cell>
        </row>
        <row r="1564">
          <cell r="A1564" t="str">
            <v>FS5536-50-07</v>
          </cell>
          <cell r="B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48</v>
          </cell>
          <cell r="H1564">
            <v>2234.3136</v>
          </cell>
          <cell r="I1564">
            <v>-48</v>
          </cell>
          <cell r="J1564">
            <v>0</v>
          </cell>
          <cell r="K1564">
            <v>0</v>
          </cell>
        </row>
        <row r="1565">
          <cell r="A1565" t="str">
            <v>FS5536-72-07</v>
          </cell>
          <cell r="B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1</v>
          </cell>
          <cell r="H1565">
            <v>57.387099999999997</v>
          </cell>
          <cell r="I1565">
            <v>-1</v>
          </cell>
          <cell r="J1565">
            <v>0</v>
          </cell>
          <cell r="K1565">
            <v>0</v>
          </cell>
        </row>
        <row r="1566">
          <cell r="A1566" t="str">
            <v>FN2090TL-16-06</v>
          </cell>
          <cell r="B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1</v>
          </cell>
          <cell r="H1566">
            <v>13.8</v>
          </cell>
          <cell r="I1566">
            <v>-1</v>
          </cell>
          <cell r="J1566">
            <v>0</v>
          </cell>
          <cell r="K1566">
            <v>0</v>
          </cell>
        </row>
        <row r="1567">
          <cell r="A1567" t="str">
            <v>FN3258T-100-35</v>
          </cell>
          <cell r="B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23</v>
          </cell>
          <cell r="H1567">
            <v>2530</v>
          </cell>
          <cell r="I1567">
            <v>-23</v>
          </cell>
          <cell r="J1567">
            <v>0</v>
          </cell>
          <cell r="K1567">
            <v>0</v>
          </cell>
        </row>
        <row r="1568">
          <cell r="A1568" t="str">
            <v>FN3258T-130-35</v>
          </cell>
          <cell r="B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5</v>
          </cell>
          <cell r="H1568">
            <v>640</v>
          </cell>
          <cell r="I1568">
            <v>-5</v>
          </cell>
          <cell r="J1568">
            <v>0</v>
          </cell>
          <cell r="K1568">
            <v>0</v>
          </cell>
        </row>
        <row r="1569">
          <cell r="A1569" t="str">
            <v>FN3359-600-99</v>
          </cell>
          <cell r="B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7</v>
          </cell>
          <cell r="H1569">
            <v>3220</v>
          </cell>
          <cell r="I1569">
            <v>-7</v>
          </cell>
          <cell r="J1569">
            <v>0</v>
          </cell>
          <cell r="K1569">
            <v>0</v>
          </cell>
        </row>
        <row r="1570">
          <cell r="A1570" t="str">
            <v>FN3359-800-99</v>
          </cell>
          <cell r="B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</row>
        <row r="1571">
          <cell r="A1571" t="str">
            <v>FR05CM42AC (FPC-4R-22A)</v>
          </cell>
          <cell r="B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1</v>
          </cell>
          <cell r="H1571">
            <v>137.65</v>
          </cell>
          <cell r="I1571">
            <v>-1</v>
          </cell>
          <cell r="J1571">
            <v>0</v>
          </cell>
          <cell r="K1571">
            <v>0</v>
          </cell>
        </row>
        <row r="1572">
          <cell r="A1572" t="str">
            <v>FS20229-3,5-07</v>
          </cell>
          <cell r="B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26</v>
          </cell>
          <cell r="H1572">
            <v>754</v>
          </cell>
          <cell r="I1572">
            <v>-26</v>
          </cell>
          <cell r="J1572">
            <v>0</v>
          </cell>
          <cell r="K1572">
            <v>0</v>
          </cell>
        </row>
        <row r="1573">
          <cell r="A1573" t="str">
            <v>FS20229-9-07</v>
          </cell>
          <cell r="B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689</v>
          </cell>
          <cell r="H1573">
            <v>20847.073</v>
          </cell>
          <cell r="I1573">
            <v>-689</v>
          </cell>
          <cell r="J1573">
            <v>0</v>
          </cell>
          <cell r="K1573">
            <v>0</v>
          </cell>
        </row>
        <row r="1574">
          <cell r="A1574" t="str">
            <v>FS21312-18-07</v>
          </cell>
          <cell r="B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51</v>
          </cell>
          <cell r="H1574">
            <v>1783.3017000000002</v>
          </cell>
          <cell r="I1574">
            <v>-51</v>
          </cell>
          <cell r="J1574">
            <v>0</v>
          </cell>
          <cell r="K1574">
            <v>0</v>
          </cell>
        </row>
        <row r="1575">
          <cell r="A1575" t="str">
            <v>FS21558-10-07</v>
          </cell>
          <cell r="B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3</v>
          </cell>
          <cell r="H1575">
            <v>36.299999999999997</v>
          </cell>
          <cell r="I1575">
            <v>-3</v>
          </cell>
          <cell r="J1575">
            <v>0</v>
          </cell>
          <cell r="K1575">
            <v>0</v>
          </cell>
        </row>
        <row r="1576">
          <cell r="A1576" t="str">
            <v>FS21558-17-07</v>
          </cell>
          <cell r="B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127</v>
          </cell>
          <cell r="H1576">
            <v>1765.3</v>
          </cell>
          <cell r="I1576">
            <v>-127</v>
          </cell>
          <cell r="J1576">
            <v>0</v>
          </cell>
          <cell r="K1576">
            <v>0</v>
          </cell>
        </row>
        <row r="1577">
          <cell r="A1577" t="str">
            <v>FS21558-25-07</v>
          </cell>
          <cell r="B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28</v>
          </cell>
          <cell r="H1577">
            <v>511.5068</v>
          </cell>
          <cell r="I1577">
            <v>-28</v>
          </cell>
          <cell r="J1577">
            <v>0</v>
          </cell>
          <cell r="K1577">
            <v>0</v>
          </cell>
        </row>
        <row r="1578">
          <cell r="A1578" t="str">
            <v>FS21559-44-07</v>
          </cell>
          <cell r="B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2</v>
          </cell>
          <cell r="H1578">
            <v>93.266599999999997</v>
          </cell>
          <cell r="I1578">
            <v>-2</v>
          </cell>
          <cell r="J1578">
            <v>0</v>
          </cell>
          <cell r="K1578">
            <v>0</v>
          </cell>
        </row>
        <row r="1579">
          <cell r="A1579" t="str">
            <v>FS21559-9-07</v>
          </cell>
          <cell r="B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19</v>
          </cell>
          <cell r="H1579">
            <v>517.11919999999998</v>
          </cell>
          <cell r="I1579">
            <v>-19</v>
          </cell>
          <cell r="J1579">
            <v>0</v>
          </cell>
          <cell r="K1579">
            <v>0</v>
          </cell>
        </row>
        <row r="1580">
          <cell r="A1580" t="str">
            <v>FS23293-16-71</v>
          </cell>
          <cell r="B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569</v>
          </cell>
          <cell r="H1580">
            <v>12233.5569</v>
          </cell>
          <cell r="I1580">
            <v>-569</v>
          </cell>
          <cell r="J1580">
            <v>0</v>
          </cell>
          <cell r="K1580">
            <v>0</v>
          </cell>
        </row>
        <row r="1581">
          <cell r="A1581" t="str">
            <v>FS23293-57-52</v>
          </cell>
          <cell r="B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21</v>
          </cell>
          <cell r="H1581">
            <v>903.00210000000004</v>
          </cell>
          <cell r="I1581">
            <v>-21</v>
          </cell>
          <cell r="J1581">
            <v>0</v>
          </cell>
          <cell r="K1581">
            <v>0</v>
          </cell>
        </row>
        <row r="1582">
          <cell r="A1582" t="str">
            <v>FS28272-17-07-R</v>
          </cell>
          <cell r="B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100</v>
          </cell>
          <cell r="H1582">
            <v>1500</v>
          </cell>
          <cell r="I1582">
            <v>-100</v>
          </cell>
          <cell r="J1582">
            <v>0</v>
          </cell>
          <cell r="K1582">
            <v>0</v>
          </cell>
        </row>
        <row r="1583">
          <cell r="A1583" t="str">
            <v>FS5536-100-35</v>
          </cell>
          <cell r="B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5</v>
          </cell>
          <cell r="H1583">
            <v>555.20400000000006</v>
          </cell>
          <cell r="I1583">
            <v>-5</v>
          </cell>
          <cell r="J1583">
            <v>0</v>
          </cell>
          <cell r="K1583">
            <v>0</v>
          </cell>
        </row>
        <row r="1584">
          <cell r="A1584" t="str">
            <v>FS5536-250-99-1</v>
          </cell>
          <cell r="B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4</v>
          </cell>
          <cell r="H1584">
            <v>1372</v>
          </cell>
          <cell r="I1584">
            <v>-4</v>
          </cell>
          <cell r="J1584">
            <v>0</v>
          </cell>
          <cell r="K1584">
            <v>0</v>
          </cell>
        </row>
        <row r="1585">
          <cell r="A1585" t="str">
            <v>FS5536-35-07</v>
          </cell>
          <cell r="B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90</v>
          </cell>
          <cell r="H1585">
            <v>3897.3689999999997</v>
          </cell>
          <cell r="I1585">
            <v>-90</v>
          </cell>
          <cell r="J1585">
            <v>0</v>
          </cell>
          <cell r="K1585">
            <v>0</v>
          </cell>
        </row>
        <row r="1586">
          <cell r="A1586" t="str">
            <v>FS5536-35-07-IP54</v>
          </cell>
          <cell r="B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6</v>
          </cell>
          <cell r="H1586">
            <v>750</v>
          </cell>
          <cell r="I1586">
            <v>-6</v>
          </cell>
          <cell r="J1586">
            <v>0</v>
          </cell>
          <cell r="K1586">
            <v>0</v>
          </cell>
        </row>
        <row r="1587">
          <cell r="A1587" t="str">
            <v>FS5941-40-47</v>
          </cell>
          <cell r="B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4</v>
          </cell>
          <cell r="H1587">
            <v>404.13319999999999</v>
          </cell>
          <cell r="I1587">
            <v>-4</v>
          </cell>
          <cell r="J1587">
            <v>0</v>
          </cell>
          <cell r="K1587">
            <v>0</v>
          </cell>
        </row>
        <row r="1588">
          <cell r="A1588" t="str">
            <v>FS5941-60-52</v>
          </cell>
          <cell r="B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10</v>
          </cell>
          <cell r="H1588">
            <v>1313.5360000000001</v>
          </cell>
          <cell r="I1588">
            <v>-10</v>
          </cell>
          <cell r="J1588">
            <v>0</v>
          </cell>
          <cell r="K1588">
            <v>0</v>
          </cell>
        </row>
        <row r="1589">
          <cell r="A1589" t="str">
            <v>FS5941-86-52</v>
          </cell>
          <cell r="B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3</v>
          </cell>
          <cell r="H1589">
            <v>496.98</v>
          </cell>
          <cell r="I1589">
            <v>-3</v>
          </cell>
          <cell r="J1589">
            <v>0</v>
          </cell>
          <cell r="K1589">
            <v>0</v>
          </cell>
        </row>
        <row r="1590">
          <cell r="A1590" t="str">
            <v>FS5944-5-07</v>
          </cell>
          <cell r="B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1</v>
          </cell>
          <cell r="H1590">
            <v>0</v>
          </cell>
          <cell r="I1590">
            <v>-1</v>
          </cell>
          <cell r="J1590">
            <v>0</v>
          </cell>
          <cell r="K1590">
            <v>0</v>
          </cell>
        </row>
        <row r="1591">
          <cell r="A1591" t="str">
            <v>FS8082-10-07</v>
          </cell>
          <cell r="B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269</v>
          </cell>
          <cell r="H1591">
            <v>1748.5268999999998</v>
          </cell>
          <cell r="I1591">
            <v>-269</v>
          </cell>
          <cell r="J1591">
            <v>0</v>
          </cell>
          <cell r="K1591">
            <v>0</v>
          </cell>
        </row>
        <row r="1592">
          <cell r="A1592" t="str">
            <v>FS8082-10-07-R</v>
          </cell>
          <cell r="B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942</v>
          </cell>
          <cell r="H1592">
            <v>8242.5</v>
          </cell>
          <cell r="I1592">
            <v>-942</v>
          </cell>
          <cell r="J1592">
            <v>0</v>
          </cell>
          <cell r="K1592">
            <v>0</v>
          </cell>
        </row>
        <row r="1593">
          <cell r="A1593" t="str">
            <v>FRN015M3-21</v>
          </cell>
          <cell r="B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1</v>
          </cell>
          <cell r="H1593">
            <v>1368.42</v>
          </cell>
          <cell r="I1593">
            <v>-1</v>
          </cell>
          <cell r="J1593">
            <v>0</v>
          </cell>
          <cell r="K1593">
            <v>0</v>
          </cell>
        </row>
        <row r="1594">
          <cell r="A1594" t="str">
            <v>FRN11MC5-2</v>
          </cell>
          <cell r="B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2</v>
          </cell>
          <cell r="H1594">
            <v>1032.98</v>
          </cell>
          <cell r="I1594">
            <v>-2</v>
          </cell>
          <cell r="J1594">
            <v>0</v>
          </cell>
          <cell r="K1594">
            <v>0</v>
          </cell>
        </row>
        <row r="1595">
          <cell r="A1595" t="str">
            <v>FRN11PD5-2</v>
          </cell>
          <cell r="B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1</v>
          </cell>
          <cell r="H1595">
            <v>226.72</v>
          </cell>
          <cell r="I1595">
            <v>-1</v>
          </cell>
          <cell r="J1595">
            <v>0</v>
          </cell>
          <cell r="K1595">
            <v>0</v>
          </cell>
        </row>
        <row r="1596">
          <cell r="A1596" t="str">
            <v>FRN5.5MC5-2</v>
          </cell>
          <cell r="B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2</v>
          </cell>
          <cell r="H1596">
            <v>796.32</v>
          </cell>
          <cell r="I1596">
            <v>-2</v>
          </cell>
          <cell r="J1596">
            <v>0</v>
          </cell>
          <cell r="K1596">
            <v>0</v>
          </cell>
        </row>
        <row r="1597">
          <cell r="A1597" t="str">
            <v>FRN5.5V5-2</v>
          </cell>
          <cell r="B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1</v>
          </cell>
          <cell r="H1597">
            <v>652</v>
          </cell>
          <cell r="I1597">
            <v>-1</v>
          </cell>
          <cell r="J1597">
            <v>0</v>
          </cell>
          <cell r="K1597">
            <v>0</v>
          </cell>
        </row>
        <row r="1598">
          <cell r="A1598" t="str">
            <v>FRN7.5PD5-2</v>
          </cell>
          <cell r="B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1</v>
          </cell>
          <cell r="H1598">
            <v>254.9</v>
          </cell>
          <cell r="I1598">
            <v>-1</v>
          </cell>
          <cell r="J1598">
            <v>0</v>
          </cell>
          <cell r="K1598">
            <v>0</v>
          </cell>
        </row>
        <row r="1599">
          <cell r="A1599" t="str">
            <v>GRZG400 600W 5</v>
          </cell>
          <cell r="B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7</v>
          </cell>
          <cell r="H1599">
            <v>214.16569999999999</v>
          </cell>
          <cell r="I1599">
            <v>-7</v>
          </cell>
          <cell r="J1599">
            <v>0</v>
          </cell>
          <cell r="K1599">
            <v>0</v>
          </cell>
        </row>
        <row r="1600">
          <cell r="A1600" t="str">
            <v>GRZG80 1.74-X3</v>
          </cell>
          <cell r="B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1</v>
          </cell>
          <cell r="H1600">
            <v>60</v>
          </cell>
          <cell r="I1600">
            <v>-1</v>
          </cell>
          <cell r="J1600">
            <v>0</v>
          </cell>
          <cell r="K1600">
            <v>0</v>
          </cell>
        </row>
        <row r="1601">
          <cell r="A1601" t="str">
            <v>GYC401D5-HB2</v>
          </cell>
          <cell r="B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1</v>
          </cell>
          <cell r="H1601">
            <v>0</v>
          </cell>
          <cell r="I1601">
            <v>-1</v>
          </cell>
          <cell r="J1601">
            <v>0</v>
          </cell>
          <cell r="K1601">
            <v>0</v>
          </cell>
        </row>
        <row r="1602">
          <cell r="A1602" t="str">
            <v>GYG102CC2-T2E</v>
          </cell>
          <cell r="B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6</v>
          </cell>
          <cell r="H1602">
            <v>1950</v>
          </cell>
          <cell r="I1602">
            <v>-6</v>
          </cell>
          <cell r="J1602">
            <v>0</v>
          </cell>
          <cell r="K1602">
            <v>0</v>
          </cell>
        </row>
        <row r="1603">
          <cell r="A1603" t="str">
            <v>GYG102CC2-T2E-B</v>
          </cell>
          <cell r="B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1</v>
          </cell>
          <cell r="H1603">
            <v>430</v>
          </cell>
          <cell r="I1603">
            <v>-1</v>
          </cell>
          <cell r="J1603">
            <v>0</v>
          </cell>
          <cell r="K1603">
            <v>0</v>
          </cell>
        </row>
        <row r="1604">
          <cell r="A1604" t="str">
            <v>GYG152CC2-T2E</v>
          </cell>
          <cell r="B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1</v>
          </cell>
          <cell r="H1604">
            <v>351</v>
          </cell>
          <cell r="I1604">
            <v>-1</v>
          </cell>
          <cell r="J1604">
            <v>0</v>
          </cell>
          <cell r="K1604">
            <v>0</v>
          </cell>
        </row>
        <row r="1605">
          <cell r="A1605" t="str">
            <v>GYS101DC2-T2A</v>
          </cell>
          <cell r="B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14</v>
          </cell>
          <cell r="H1605">
            <v>1624</v>
          </cell>
          <cell r="I1605">
            <v>-14</v>
          </cell>
          <cell r="J1605">
            <v>0</v>
          </cell>
          <cell r="K1605">
            <v>0</v>
          </cell>
        </row>
        <row r="1606">
          <cell r="A1606" t="str">
            <v>GYS101DC2-T2A-B</v>
          </cell>
          <cell r="B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4</v>
          </cell>
          <cell r="H1606">
            <v>676</v>
          </cell>
          <cell r="I1606">
            <v>-4</v>
          </cell>
          <cell r="J1606">
            <v>0</v>
          </cell>
          <cell r="K1606">
            <v>0</v>
          </cell>
        </row>
        <row r="1607">
          <cell r="A1607" t="str">
            <v>GYS201DC2-T2A</v>
          </cell>
          <cell r="B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23</v>
          </cell>
          <cell r="H1607">
            <v>2760.0046000000002</v>
          </cell>
          <cell r="I1607">
            <v>-23</v>
          </cell>
          <cell r="J1607">
            <v>0</v>
          </cell>
          <cell r="K1607">
            <v>0</v>
          </cell>
        </row>
        <row r="1608">
          <cell r="A1608" t="str">
            <v>GYS401DC2-T2A</v>
          </cell>
          <cell r="B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79</v>
          </cell>
          <cell r="H1608">
            <v>10744</v>
          </cell>
          <cell r="I1608">
            <v>-79</v>
          </cell>
          <cell r="J1608">
            <v>0</v>
          </cell>
          <cell r="K1608">
            <v>0</v>
          </cell>
        </row>
        <row r="1609">
          <cell r="A1609" t="str">
            <v>GYS401DC2-T2A-B</v>
          </cell>
          <cell r="B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12</v>
          </cell>
          <cell r="H1609">
            <v>2400</v>
          </cell>
          <cell r="I1609">
            <v>-12</v>
          </cell>
          <cell r="J1609">
            <v>0</v>
          </cell>
          <cell r="K1609">
            <v>0</v>
          </cell>
        </row>
        <row r="1610">
          <cell r="A1610" t="str">
            <v>GYS401DC2-T2C</v>
          </cell>
          <cell r="B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11</v>
          </cell>
          <cell r="H1610">
            <v>1466.0910000000001</v>
          </cell>
          <cell r="I1610">
            <v>-11</v>
          </cell>
          <cell r="J1610">
            <v>0</v>
          </cell>
          <cell r="K1610">
            <v>0</v>
          </cell>
        </row>
        <row r="1611">
          <cell r="A1611" t="str">
            <v>GYS751D5-RB2</v>
          </cell>
          <cell r="B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2</v>
          </cell>
          <cell r="H1611">
            <v>0</v>
          </cell>
          <cell r="I1611">
            <v>-2</v>
          </cell>
          <cell r="J1611">
            <v>0</v>
          </cell>
          <cell r="K1611">
            <v>0</v>
          </cell>
        </row>
        <row r="1612">
          <cell r="A1612" t="str">
            <v>GYS751DC2-T2A</v>
          </cell>
          <cell r="B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52</v>
          </cell>
          <cell r="H1612">
            <v>8995.9843999999994</v>
          </cell>
          <cell r="I1612">
            <v>-52</v>
          </cell>
          <cell r="J1612">
            <v>0</v>
          </cell>
          <cell r="K1612">
            <v>0</v>
          </cell>
        </row>
        <row r="1613">
          <cell r="A1613" t="str">
            <v>GYS751DC2-T2A-B</v>
          </cell>
          <cell r="B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9</v>
          </cell>
          <cell r="H1613">
            <v>2178.3276000000001</v>
          </cell>
          <cell r="I1613">
            <v>-9</v>
          </cell>
          <cell r="J1613">
            <v>0</v>
          </cell>
          <cell r="K1613">
            <v>0</v>
          </cell>
        </row>
        <row r="1614">
          <cell r="A1614" t="str">
            <v>FR05CM42AC</v>
          </cell>
          <cell r="B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2</v>
          </cell>
          <cell r="H1614">
            <v>344</v>
          </cell>
          <cell r="I1614">
            <v>-2</v>
          </cell>
          <cell r="J1614">
            <v>0</v>
          </cell>
          <cell r="K1614">
            <v>0</v>
          </cell>
        </row>
        <row r="1615">
          <cell r="A1615" t="str">
            <v>FREG-10F</v>
          </cell>
          <cell r="B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1</v>
          </cell>
          <cell r="H1615">
            <v>411.8</v>
          </cell>
          <cell r="I1615">
            <v>-1</v>
          </cell>
          <cell r="J1615">
            <v>0</v>
          </cell>
          <cell r="K1615">
            <v>0</v>
          </cell>
        </row>
        <row r="1616">
          <cell r="A1616" t="str">
            <v>FRN003M3-21</v>
          </cell>
          <cell r="B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1</v>
          </cell>
          <cell r="H1616">
            <v>607.29</v>
          </cell>
          <cell r="I1616">
            <v>-1</v>
          </cell>
          <cell r="J1616">
            <v>0</v>
          </cell>
          <cell r="K1616">
            <v>0</v>
          </cell>
        </row>
        <row r="1617">
          <cell r="A1617" t="str">
            <v>FRN11PR5-2</v>
          </cell>
          <cell r="B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1</v>
          </cell>
          <cell r="H1617">
            <v>406.48</v>
          </cell>
          <cell r="I1617">
            <v>-1</v>
          </cell>
          <cell r="J1617">
            <v>0</v>
          </cell>
          <cell r="K1617">
            <v>0</v>
          </cell>
        </row>
        <row r="1618">
          <cell r="A1618" t="str">
            <v>FRN3.7M5-2</v>
          </cell>
          <cell r="B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1</v>
          </cell>
          <cell r="H1618">
            <v>608</v>
          </cell>
          <cell r="I1618">
            <v>-1</v>
          </cell>
          <cell r="J1618">
            <v>0</v>
          </cell>
          <cell r="K1618">
            <v>0</v>
          </cell>
        </row>
        <row r="1619">
          <cell r="A1619" t="str">
            <v>FRN5.5M5-2</v>
          </cell>
          <cell r="B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2</v>
          </cell>
          <cell r="H1619">
            <v>1126.0050000000001</v>
          </cell>
          <cell r="I1619">
            <v>-2</v>
          </cell>
          <cell r="J1619">
            <v>0</v>
          </cell>
          <cell r="K1619">
            <v>0</v>
          </cell>
        </row>
        <row r="1620">
          <cell r="A1620" t="str">
            <v>FRN7.5PR5-2</v>
          </cell>
          <cell r="B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3</v>
          </cell>
          <cell r="H1620">
            <v>916.38</v>
          </cell>
          <cell r="I1620">
            <v>-3</v>
          </cell>
          <cell r="J1620">
            <v>0</v>
          </cell>
          <cell r="K1620">
            <v>0</v>
          </cell>
        </row>
        <row r="1621">
          <cell r="A1621" t="str">
            <v>FRV300A-Z-ROR</v>
          </cell>
          <cell r="B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2</v>
          </cell>
          <cell r="H1621">
            <v>1227.54</v>
          </cell>
          <cell r="I1621">
            <v>-2</v>
          </cell>
          <cell r="J1621">
            <v>0</v>
          </cell>
          <cell r="K1621">
            <v>0</v>
          </cell>
        </row>
        <row r="1622">
          <cell r="A1622" t="str">
            <v>GRZG200</v>
          </cell>
          <cell r="B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1</v>
          </cell>
          <cell r="H1622">
            <v>28.25</v>
          </cell>
          <cell r="I1622">
            <v>-1</v>
          </cell>
          <cell r="J1622">
            <v>0</v>
          </cell>
          <cell r="K1622">
            <v>0</v>
          </cell>
        </row>
        <row r="1623">
          <cell r="A1623" t="str">
            <v>GYC401D5-HB2-B</v>
          </cell>
          <cell r="B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1</v>
          </cell>
          <cell r="H1623">
            <v>0</v>
          </cell>
          <cell r="I1623">
            <v>-1</v>
          </cell>
          <cell r="J1623">
            <v>0</v>
          </cell>
          <cell r="K1623">
            <v>0</v>
          </cell>
        </row>
        <row r="1624">
          <cell r="A1624" t="str">
            <v>GYC401D5-RB2</v>
          </cell>
          <cell r="B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1</v>
          </cell>
          <cell r="H1624">
            <v>0</v>
          </cell>
          <cell r="I1624">
            <v>-1</v>
          </cell>
          <cell r="J1624">
            <v>0</v>
          </cell>
          <cell r="K1624">
            <v>0</v>
          </cell>
        </row>
        <row r="1625">
          <cell r="A1625" t="str">
            <v>GYC401D5-RB2-B</v>
          </cell>
          <cell r="B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1</v>
          </cell>
          <cell r="H1625">
            <v>0</v>
          </cell>
          <cell r="I1625">
            <v>-1</v>
          </cell>
          <cell r="J1625">
            <v>0</v>
          </cell>
          <cell r="K1625">
            <v>0</v>
          </cell>
        </row>
        <row r="1626">
          <cell r="A1626" t="str">
            <v>GYG182BC2-T2G</v>
          </cell>
          <cell r="B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1</v>
          </cell>
          <cell r="H1626">
            <v>463</v>
          </cell>
          <cell r="I1626">
            <v>-1</v>
          </cell>
          <cell r="J1626">
            <v>0</v>
          </cell>
          <cell r="K1626">
            <v>0</v>
          </cell>
        </row>
        <row r="1627">
          <cell r="A1627" t="str">
            <v>GYG202CC2-T2E</v>
          </cell>
          <cell r="B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2</v>
          </cell>
          <cell r="H1627">
            <v>762</v>
          </cell>
          <cell r="I1627">
            <v>-2</v>
          </cell>
          <cell r="J1627">
            <v>0</v>
          </cell>
          <cell r="K1627">
            <v>0</v>
          </cell>
        </row>
        <row r="1628">
          <cell r="A1628" t="str">
            <v>GYG292BC2-T2G</v>
          </cell>
          <cell r="B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1</v>
          </cell>
          <cell r="H1628">
            <v>507</v>
          </cell>
          <cell r="I1628">
            <v>-1</v>
          </cell>
          <cell r="J1628">
            <v>0</v>
          </cell>
          <cell r="K1628">
            <v>0</v>
          </cell>
        </row>
        <row r="1629">
          <cell r="A1629" t="str">
            <v>GYS201DC2-T2A-B</v>
          </cell>
          <cell r="B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10</v>
          </cell>
          <cell r="H1629">
            <v>1911.6669999999999</v>
          </cell>
          <cell r="I1629">
            <v>-10</v>
          </cell>
          <cell r="J1629">
            <v>0</v>
          </cell>
          <cell r="K1629">
            <v>0</v>
          </cell>
        </row>
        <row r="1630">
          <cell r="A1630" t="str">
            <v>GYS201DC2-T2C</v>
          </cell>
          <cell r="B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2</v>
          </cell>
          <cell r="H1630">
            <v>276.29239999999999</v>
          </cell>
          <cell r="I1630">
            <v>-2</v>
          </cell>
          <cell r="J1630">
            <v>0</v>
          </cell>
          <cell r="K1630">
            <v>0</v>
          </cell>
        </row>
        <row r="1631">
          <cell r="A1631" t="str">
            <v>GYS401D5-HB2</v>
          </cell>
          <cell r="B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1</v>
          </cell>
          <cell r="H1631">
            <v>0</v>
          </cell>
          <cell r="I1631">
            <v>-1</v>
          </cell>
          <cell r="J1631">
            <v>0</v>
          </cell>
          <cell r="K1631">
            <v>0</v>
          </cell>
        </row>
        <row r="1632">
          <cell r="A1632" t="str">
            <v>GYS401DC2-T2E-B-Z3</v>
          </cell>
          <cell r="B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5</v>
          </cell>
          <cell r="H1632">
            <v>1130</v>
          </cell>
          <cell r="I1632">
            <v>-5</v>
          </cell>
          <cell r="J1632">
            <v>0</v>
          </cell>
          <cell r="K1632">
            <v>0</v>
          </cell>
        </row>
        <row r="1633">
          <cell r="A1633" t="str">
            <v>GYS502D5-HB2</v>
          </cell>
          <cell r="B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1</v>
          </cell>
          <cell r="H1633">
            <v>0</v>
          </cell>
          <cell r="I1633">
            <v>-1</v>
          </cell>
          <cell r="J1633">
            <v>0</v>
          </cell>
          <cell r="K1633">
            <v>0</v>
          </cell>
        </row>
        <row r="1634">
          <cell r="A1634" t="str">
            <v>GYS751D5-HB2</v>
          </cell>
          <cell r="B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</row>
        <row r="1635">
          <cell r="A1635" t="str">
            <v>GYS751DC2-T2E-Z3</v>
          </cell>
          <cell r="B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30</v>
          </cell>
          <cell r="H1635">
            <v>5970</v>
          </cell>
          <cell r="I1635">
            <v>-30</v>
          </cell>
          <cell r="J1635">
            <v>0</v>
          </cell>
          <cell r="K1635">
            <v>0</v>
          </cell>
        </row>
        <row r="1636">
          <cell r="A1636" t="str">
            <v>RYC101D3-VVT2</v>
          </cell>
          <cell r="B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14</v>
          </cell>
          <cell r="H1636">
            <v>2366</v>
          </cell>
          <cell r="I1636">
            <v>-14</v>
          </cell>
          <cell r="J1636">
            <v>0</v>
          </cell>
          <cell r="K1636">
            <v>0</v>
          </cell>
        </row>
        <row r="1637">
          <cell r="A1637" t="str">
            <v>RYC102C3-VVT2</v>
          </cell>
          <cell r="B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7</v>
          </cell>
          <cell r="H1637">
            <v>1694</v>
          </cell>
          <cell r="I1637">
            <v>-7</v>
          </cell>
          <cell r="J1637">
            <v>0</v>
          </cell>
          <cell r="K1637">
            <v>0</v>
          </cell>
        </row>
        <row r="1638">
          <cell r="A1638" t="str">
            <v>RYC152C3-VVT2</v>
          </cell>
          <cell r="B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1</v>
          </cell>
          <cell r="H1638">
            <v>258</v>
          </cell>
          <cell r="I1638">
            <v>-1</v>
          </cell>
          <cell r="J1638">
            <v>0</v>
          </cell>
          <cell r="K1638">
            <v>0</v>
          </cell>
        </row>
        <row r="1639">
          <cell r="A1639" t="str">
            <v>RYC201D3-VVT2</v>
          </cell>
          <cell r="B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35</v>
          </cell>
          <cell r="H1639">
            <v>5915.1120000000001</v>
          </cell>
          <cell r="I1639">
            <v>-35</v>
          </cell>
          <cell r="J1639">
            <v>0</v>
          </cell>
          <cell r="K1639">
            <v>0</v>
          </cell>
        </row>
        <row r="1640">
          <cell r="A1640" t="str">
            <v>RYC202C3-VVT2</v>
          </cell>
          <cell r="B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2</v>
          </cell>
          <cell r="H1640">
            <v>552</v>
          </cell>
          <cell r="I1640">
            <v>-2</v>
          </cell>
          <cell r="J1640">
            <v>0</v>
          </cell>
          <cell r="K1640">
            <v>0</v>
          </cell>
        </row>
        <row r="1641">
          <cell r="A1641" t="str">
            <v>RYE80P-Z83</v>
          </cell>
          <cell r="B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1</v>
          </cell>
          <cell r="H1641">
            <v>607.84</v>
          </cell>
          <cell r="I1641">
            <v>-1</v>
          </cell>
          <cell r="J1641">
            <v>0</v>
          </cell>
          <cell r="K1641">
            <v>0</v>
          </cell>
        </row>
        <row r="1642">
          <cell r="A1642" t="str">
            <v>RYT401D5-VV2</v>
          </cell>
          <cell r="B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5</v>
          </cell>
          <cell r="H1642">
            <v>0</v>
          </cell>
          <cell r="I1642">
            <v>-5</v>
          </cell>
          <cell r="J1642">
            <v>0</v>
          </cell>
          <cell r="K1642">
            <v>0</v>
          </cell>
        </row>
        <row r="1643">
          <cell r="A1643" t="str">
            <v>RYT502D5-VV2</v>
          </cell>
          <cell r="B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1</v>
          </cell>
          <cell r="H1643">
            <v>0</v>
          </cell>
          <cell r="I1643">
            <v>-1</v>
          </cell>
          <cell r="J1643">
            <v>0</v>
          </cell>
          <cell r="K1643">
            <v>0</v>
          </cell>
        </row>
        <row r="1644">
          <cell r="A1644" t="str">
            <v>WSC-M04P05-E</v>
          </cell>
          <cell r="B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7</v>
          </cell>
          <cell r="H1644">
            <v>50.000300000000003</v>
          </cell>
          <cell r="I1644">
            <v>-7</v>
          </cell>
          <cell r="J1644">
            <v>0</v>
          </cell>
          <cell r="K1644">
            <v>0</v>
          </cell>
        </row>
        <row r="1645">
          <cell r="A1645" t="str">
            <v>WSC-M04P05-WD</v>
          </cell>
          <cell r="B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4</v>
          </cell>
          <cell r="H1645">
            <v>73.2</v>
          </cell>
          <cell r="I1645">
            <v>-4</v>
          </cell>
          <cell r="J1645">
            <v>0</v>
          </cell>
          <cell r="K1645">
            <v>0</v>
          </cell>
        </row>
        <row r="1646">
          <cell r="A1646" t="str">
            <v>WSC-M06P05-B</v>
          </cell>
          <cell r="B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4</v>
          </cell>
          <cell r="H1646">
            <v>111.56</v>
          </cell>
          <cell r="I1646">
            <v>-4</v>
          </cell>
          <cell r="J1646">
            <v>0</v>
          </cell>
          <cell r="K1646">
            <v>0</v>
          </cell>
        </row>
        <row r="1647">
          <cell r="A1647" t="str">
            <v>WSC-P06P10-D</v>
          </cell>
          <cell r="B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10</v>
          </cell>
          <cell r="H1647">
            <v>272.60000000000002</v>
          </cell>
          <cell r="I1647">
            <v>-10</v>
          </cell>
          <cell r="J1647">
            <v>0</v>
          </cell>
          <cell r="K1647">
            <v>0</v>
          </cell>
        </row>
        <row r="1648">
          <cell r="A1648" t="str">
            <v>WSC-PCL</v>
          </cell>
          <cell r="B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6</v>
          </cell>
          <cell r="H1648">
            <v>65.16</v>
          </cell>
          <cell r="I1648">
            <v>-6</v>
          </cell>
          <cell r="J1648">
            <v>0</v>
          </cell>
          <cell r="K1648">
            <v>0</v>
          </cell>
        </row>
        <row r="1649">
          <cell r="A1649" t="str">
            <v>WSC-S03P03-B</v>
          </cell>
          <cell r="B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1</v>
          </cell>
          <cell r="H1649">
            <v>19.132000000000001</v>
          </cell>
          <cell r="I1649">
            <v>-1</v>
          </cell>
          <cell r="J1649">
            <v>0</v>
          </cell>
          <cell r="K1649">
            <v>0</v>
          </cell>
        </row>
        <row r="1650">
          <cell r="A1650" t="str">
            <v>WSK-M03P-B</v>
          </cell>
          <cell r="B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35</v>
          </cell>
          <cell r="H1650">
            <v>243.95</v>
          </cell>
          <cell r="I1650">
            <v>-35</v>
          </cell>
          <cell r="J1650">
            <v>0</v>
          </cell>
          <cell r="K1650">
            <v>0</v>
          </cell>
        </row>
        <row r="1651">
          <cell r="A1651" t="str">
            <v>WSK-M04P</v>
          </cell>
          <cell r="B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5</v>
          </cell>
          <cell r="H1651">
            <v>37</v>
          </cell>
          <cell r="I1651">
            <v>-5</v>
          </cell>
          <cell r="J1651">
            <v>0</v>
          </cell>
          <cell r="K1651">
            <v>0</v>
          </cell>
        </row>
        <row r="1652">
          <cell r="A1652" t="str">
            <v>WSK-M04P-CA</v>
          </cell>
          <cell r="B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36</v>
          </cell>
          <cell r="H1652">
            <v>1223.6400000000001</v>
          </cell>
          <cell r="I1652">
            <v>-36</v>
          </cell>
          <cell r="J1652">
            <v>0</v>
          </cell>
          <cell r="K1652">
            <v>0</v>
          </cell>
        </row>
        <row r="1653">
          <cell r="A1653" t="str">
            <v>WSK-S03P-B</v>
          </cell>
          <cell r="B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59</v>
          </cell>
          <cell r="H1653">
            <v>392.7276</v>
          </cell>
          <cell r="I1653">
            <v>-59</v>
          </cell>
          <cell r="J1653">
            <v>0</v>
          </cell>
          <cell r="K1653">
            <v>0</v>
          </cell>
        </row>
        <row r="1654">
          <cell r="A1654" t="str">
            <v>WSR-401</v>
          </cell>
          <cell r="B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9</v>
          </cell>
          <cell r="H1654">
            <v>187.29</v>
          </cell>
          <cell r="I1654">
            <v>-9</v>
          </cell>
          <cell r="J1654">
            <v>0</v>
          </cell>
          <cell r="K1654">
            <v>0</v>
          </cell>
        </row>
        <row r="1655">
          <cell r="A1655" t="str">
            <v>COVER FRN30G11S</v>
          </cell>
          <cell r="B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2</v>
          </cell>
          <cell r="H1655">
            <v>0</v>
          </cell>
          <cell r="I1655">
            <v>-2</v>
          </cell>
          <cell r="J1655">
            <v>0</v>
          </cell>
          <cell r="K1655">
            <v>0</v>
          </cell>
        </row>
        <row r="1656">
          <cell r="A1656" t="str">
            <v>E1-FNG-7.5</v>
          </cell>
          <cell r="B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</row>
        <row r="1657">
          <cell r="A1657" t="str">
            <v>E1-MTC-7.5</v>
          </cell>
          <cell r="B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</row>
        <row r="1658">
          <cell r="A1658" t="str">
            <v>E1-REC-7.5</v>
          </cell>
          <cell r="B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</row>
        <row r="1659">
          <cell r="A1659" t="str">
            <v>SA422721</v>
          </cell>
          <cell r="B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5</v>
          </cell>
          <cell r="H1659">
            <v>471</v>
          </cell>
          <cell r="I1659">
            <v>-5</v>
          </cell>
          <cell r="J1659">
            <v>0</v>
          </cell>
          <cell r="K1659">
            <v>0</v>
          </cell>
        </row>
        <row r="1660">
          <cell r="A1660" t="str">
            <v>SA54581901</v>
          </cell>
          <cell r="B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10</v>
          </cell>
          <cell r="H1660">
            <v>1864</v>
          </cell>
          <cell r="I1660">
            <v>-10</v>
          </cell>
          <cell r="J1660">
            <v>0</v>
          </cell>
          <cell r="K1660">
            <v>0</v>
          </cell>
        </row>
        <row r="1661">
          <cell r="A1661" t="str">
            <v>SCREWS (SPACERS FOR OPC-LM1-PS OR PS1)</v>
          </cell>
          <cell r="B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1000</v>
          </cell>
          <cell r="H1661">
            <v>10</v>
          </cell>
          <cell r="I1661">
            <v>-1000</v>
          </cell>
          <cell r="J1661">
            <v>0</v>
          </cell>
          <cell r="K1661">
            <v>0</v>
          </cell>
        </row>
        <row r="1662">
          <cell r="A1662" t="str">
            <v>RYC401D3-VVT2</v>
          </cell>
          <cell r="B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66</v>
          </cell>
          <cell r="H1662">
            <v>12807.2076</v>
          </cell>
          <cell r="I1662">
            <v>-66</v>
          </cell>
          <cell r="J1662">
            <v>0</v>
          </cell>
          <cell r="K1662">
            <v>0</v>
          </cell>
        </row>
        <row r="1663">
          <cell r="A1663" t="str">
            <v>RYC751C3-VVT2</v>
          </cell>
          <cell r="B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20</v>
          </cell>
          <cell r="H1663">
            <v>4580</v>
          </cell>
          <cell r="I1663">
            <v>-20</v>
          </cell>
          <cell r="J1663">
            <v>0</v>
          </cell>
          <cell r="K1663">
            <v>0</v>
          </cell>
        </row>
        <row r="1664">
          <cell r="A1664" t="str">
            <v>RYC751D3-VVT2</v>
          </cell>
          <cell r="B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43</v>
          </cell>
          <cell r="H1664">
            <v>9847</v>
          </cell>
          <cell r="I1664">
            <v>-43</v>
          </cell>
          <cell r="J1664">
            <v>0</v>
          </cell>
          <cell r="K1664">
            <v>0</v>
          </cell>
        </row>
        <row r="1665">
          <cell r="A1665" t="str">
            <v>RYT751D5-VV2</v>
          </cell>
          <cell r="B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4</v>
          </cell>
          <cell r="H1665">
            <v>0</v>
          </cell>
          <cell r="I1665">
            <v>-4</v>
          </cell>
          <cell r="J1665">
            <v>0</v>
          </cell>
          <cell r="K1665">
            <v>0</v>
          </cell>
        </row>
        <row r="1666">
          <cell r="A1666" t="str">
            <v>WSC-D26P03</v>
          </cell>
          <cell r="B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1</v>
          </cell>
          <cell r="H1666">
            <v>40.637300000000003</v>
          </cell>
          <cell r="I1666">
            <v>-1</v>
          </cell>
          <cell r="J1666">
            <v>0</v>
          </cell>
          <cell r="K1666">
            <v>0</v>
          </cell>
        </row>
        <row r="1667">
          <cell r="A1667" t="str">
            <v>WSC-M04P05-B</v>
          </cell>
          <cell r="B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11</v>
          </cell>
          <cell r="H1667">
            <v>212.95230000000001</v>
          </cell>
          <cell r="I1667">
            <v>-11</v>
          </cell>
          <cell r="J1667">
            <v>0</v>
          </cell>
          <cell r="K1667">
            <v>0</v>
          </cell>
        </row>
        <row r="1668">
          <cell r="A1668" t="str">
            <v>WSC-P06P05-D</v>
          </cell>
          <cell r="B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1</v>
          </cell>
          <cell r="H1668">
            <v>58.753500000000003</v>
          </cell>
          <cell r="I1668">
            <v>-1</v>
          </cell>
          <cell r="J1668">
            <v>0</v>
          </cell>
          <cell r="K1668">
            <v>0</v>
          </cell>
        </row>
        <row r="1669">
          <cell r="A1669" t="str">
            <v>WSC-P06P05-E</v>
          </cell>
          <cell r="B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12</v>
          </cell>
          <cell r="H1669">
            <v>50.000399999999999</v>
          </cell>
          <cell r="I1669">
            <v>-12</v>
          </cell>
          <cell r="J1669">
            <v>0</v>
          </cell>
          <cell r="K1669">
            <v>0</v>
          </cell>
        </row>
        <row r="1670">
          <cell r="A1670" t="str">
            <v>WSC-P06P10-CD</v>
          </cell>
          <cell r="B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7</v>
          </cell>
          <cell r="H1670">
            <v>671.02</v>
          </cell>
          <cell r="I1670">
            <v>-7</v>
          </cell>
          <cell r="J1670">
            <v>0</v>
          </cell>
          <cell r="K1670">
            <v>0</v>
          </cell>
        </row>
        <row r="1671">
          <cell r="A1671" t="str">
            <v>WSK-D20P</v>
          </cell>
          <cell r="B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35</v>
          </cell>
          <cell r="H1671">
            <v>396.55</v>
          </cell>
          <cell r="I1671">
            <v>-35</v>
          </cell>
          <cell r="J1671">
            <v>0</v>
          </cell>
          <cell r="K1671">
            <v>0</v>
          </cell>
        </row>
        <row r="1672">
          <cell r="A1672" t="str">
            <v>WSK-D26P</v>
          </cell>
          <cell r="B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55</v>
          </cell>
          <cell r="H1672">
            <v>623.15</v>
          </cell>
          <cell r="I1672">
            <v>-55</v>
          </cell>
          <cell r="J1672">
            <v>0</v>
          </cell>
          <cell r="K1672">
            <v>0</v>
          </cell>
        </row>
        <row r="1673">
          <cell r="A1673" t="str">
            <v>WSK-LO2P-D</v>
          </cell>
          <cell r="B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133</v>
          </cell>
          <cell r="H1673">
            <v>898.6943</v>
          </cell>
          <cell r="I1673">
            <v>-133</v>
          </cell>
          <cell r="J1673">
            <v>0</v>
          </cell>
          <cell r="K1673">
            <v>0</v>
          </cell>
        </row>
        <row r="1674">
          <cell r="A1674" t="str">
            <v>WSK-M06P-CA</v>
          </cell>
          <cell r="B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16</v>
          </cell>
          <cell r="H1674">
            <v>543.84</v>
          </cell>
          <cell r="I1674">
            <v>-16</v>
          </cell>
          <cell r="J1674">
            <v>0</v>
          </cell>
          <cell r="K1674">
            <v>0</v>
          </cell>
        </row>
        <row r="1675">
          <cell r="A1675" t="str">
            <v>WSK-P09P-D</v>
          </cell>
          <cell r="B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35</v>
          </cell>
          <cell r="H1675">
            <v>203</v>
          </cell>
          <cell r="I1675">
            <v>-35</v>
          </cell>
          <cell r="J1675">
            <v>0</v>
          </cell>
          <cell r="K1675">
            <v>0</v>
          </cell>
        </row>
        <row r="1676">
          <cell r="A1676" t="str">
            <v>WSK-R03P-B</v>
          </cell>
          <cell r="B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148</v>
          </cell>
          <cell r="H1676">
            <v>989.21720000000005</v>
          </cell>
          <cell r="I1676">
            <v>-148</v>
          </cell>
          <cell r="J1676">
            <v>0</v>
          </cell>
          <cell r="K1676">
            <v>0</v>
          </cell>
        </row>
        <row r="1677">
          <cell r="A1677" t="str">
            <v>E1-BTC-7.5</v>
          </cell>
          <cell r="B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</row>
        <row r="1678">
          <cell r="A1678" t="str">
            <v>E1-CTC-7.5</v>
          </cell>
          <cell r="B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</row>
        <row r="1679">
          <cell r="A1679" t="str">
            <v>E1-FC-7.5</v>
          </cell>
          <cell r="B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</row>
        <row r="1680">
          <cell r="A1680" t="str">
            <v>G1S-30W-13OHM</v>
          </cell>
          <cell r="B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2</v>
          </cell>
          <cell r="H1680">
            <v>6.2</v>
          </cell>
          <cell r="I1680">
            <v>-2</v>
          </cell>
          <cell r="J1680">
            <v>0</v>
          </cell>
          <cell r="K1680">
            <v>0</v>
          </cell>
        </row>
        <row r="1681">
          <cell r="A1681" t="str">
            <v>GXA2G742NQE169</v>
          </cell>
          <cell r="B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8</v>
          </cell>
          <cell r="H1681">
            <v>416</v>
          </cell>
          <cell r="I1681">
            <v>-8</v>
          </cell>
          <cell r="J1681">
            <v>0</v>
          </cell>
          <cell r="K1681">
            <v>0</v>
          </cell>
        </row>
        <row r="1682">
          <cell r="A1682" t="str">
            <v>LM1S-PCB-SB4-30</v>
          </cell>
          <cell r="B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2</v>
          </cell>
          <cell r="H1682">
            <v>25.3</v>
          </cell>
          <cell r="I1682">
            <v>-2</v>
          </cell>
          <cell r="J1682">
            <v>0</v>
          </cell>
          <cell r="K1682">
            <v>0</v>
          </cell>
        </row>
        <row r="1683">
          <cell r="A1683" t="str">
            <v>SPACERS FOR OPC-LM1-PS OR PS1</v>
          </cell>
          <cell r="B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500</v>
          </cell>
          <cell r="H1683">
            <v>350</v>
          </cell>
          <cell r="I1683">
            <v>-500</v>
          </cell>
          <cell r="J1683">
            <v>0</v>
          </cell>
          <cell r="K1683">
            <v>0</v>
          </cell>
        </row>
        <row r="1684">
          <cell r="A1684" t="str">
            <v>UG320HD-SC4</v>
          </cell>
          <cell r="B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1</v>
          </cell>
          <cell r="H1684">
            <v>636.53</v>
          </cell>
          <cell r="I1684">
            <v>-1</v>
          </cell>
          <cell r="J1684">
            <v>0</v>
          </cell>
          <cell r="K1684">
            <v>0</v>
          </cell>
        </row>
        <row r="1685">
          <cell r="A1685" t="str">
            <v>UG221H-LC4</v>
          </cell>
          <cell r="B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1</v>
          </cell>
          <cell r="H1685">
            <v>236.85</v>
          </cell>
          <cell r="I1685">
            <v>-1</v>
          </cell>
          <cell r="J1685">
            <v>0</v>
          </cell>
          <cell r="K1685">
            <v>0</v>
          </cell>
        </row>
        <row r="1686">
          <cell r="A1686" t="str">
            <v>UG221H-SR4</v>
          </cell>
          <cell r="B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1</v>
          </cell>
          <cell r="H1686">
            <v>236.85</v>
          </cell>
          <cell r="I1686">
            <v>-1</v>
          </cell>
          <cell r="J1686">
            <v>0</v>
          </cell>
          <cell r="K1686">
            <v>0</v>
          </cell>
        </row>
        <row r="1687">
          <cell r="A1687" t="str">
            <v>UG230H-LS4</v>
          </cell>
          <cell r="B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3</v>
          </cell>
          <cell r="H1687">
            <v>710.55</v>
          </cell>
          <cell r="I1687">
            <v>-3</v>
          </cell>
          <cell r="J1687">
            <v>0</v>
          </cell>
          <cell r="K1687">
            <v>0</v>
          </cell>
        </row>
        <row r="1688">
          <cell r="A1688" t="str">
            <v>UG230H-SS4</v>
          </cell>
          <cell r="B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1</v>
          </cell>
          <cell r="H1688">
            <v>336.23</v>
          </cell>
          <cell r="I1688">
            <v>-1</v>
          </cell>
          <cell r="J1688">
            <v>0</v>
          </cell>
          <cell r="K1688">
            <v>0</v>
          </cell>
        </row>
        <row r="1689">
          <cell r="A1689" t="str">
            <v>UG330H-VH4</v>
          </cell>
          <cell r="B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2</v>
          </cell>
          <cell r="H1689">
            <v>1398.7</v>
          </cell>
          <cell r="I1689">
            <v>-2</v>
          </cell>
          <cell r="J1689">
            <v>0</v>
          </cell>
          <cell r="K1689">
            <v>0</v>
          </cell>
        </row>
        <row r="1690">
          <cell r="A1690" t="str">
            <v>FRN11VG7S-4LE</v>
          </cell>
          <cell r="B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9</v>
          </cell>
          <cell r="H1690">
            <v>7110</v>
          </cell>
          <cell r="I1690">
            <v>-9</v>
          </cell>
          <cell r="J1690">
            <v>0</v>
          </cell>
          <cell r="K1690">
            <v>0</v>
          </cell>
        </row>
        <row r="1691">
          <cell r="A1691" t="str">
            <v>FRN15VG7-4</v>
          </cell>
          <cell r="B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1</v>
          </cell>
          <cell r="H1691">
            <v>1455.8017</v>
          </cell>
          <cell r="I1691">
            <v>-1</v>
          </cell>
          <cell r="J1691">
            <v>0</v>
          </cell>
          <cell r="K1691">
            <v>0</v>
          </cell>
        </row>
        <row r="1692">
          <cell r="A1692" t="str">
            <v>FRN5.5VG7S-2MV</v>
          </cell>
          <cell r="B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5</v>
          </cell>
          <cell r="H1692">
            <v>4683.9534999999996</v>
          </cell>
          <cell r="I1692">
            <v>-5</v>
          </cell>
          <cell r="J1692">
            <v>0</v>
          </cell>
          <cell r="K1692">
            <v>0</v>
          </cell>
        </row>
        <row r="1693">
          <cell r="A1693" t="str">
            <v>FRN5.5VG7S-4LE</v>
          </cell>
          <cell r="B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22</v>
          </cell>
          <cell r="H1693">
            <v>14060.545399999999</v>
          </cell>
          <cell r="I1693">
            <v>-22</v>
          </cell>
          <cell r="J1693">
            <v>0</v>
          </cell>
          <cell r="K1693">
            <v>0</v>
          </cell>
        </row>
        <row r="1694">
          <cell r="A1694" t="str">
            <v>FRN7.5VG7S-4LE</v>
          </cell>
          <cell r="B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5</v>
          </cell>
          <cell r="H1694">
            <v>3275</v>
          </cell>
          <cell r="I1694">
            <v>-5</v>
          </cell>
          <cell r="J1694">
            <v>0</v>
          </cell>
          <cell r="K1694">
            <v>0</v>
          </cell>
        </row>
        <row r="1695">
          <cell r="A1695" t="str">
            <v>UG330H-VS4</v>
          </cell>
          <cell r="B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1</v>
          </cell>
          <cell r="H1695">
            <v>670.97</v>
          </cell>
          <cell r="I1695">
            <v>-1</v>
          </cell>
          <cell r="J1695">
            <v>0</v>
          </cell>
          <cell r="K1695">
            <v>0</v>
          </cell>
        </row>
        <row r="1696">
          <cell r="A1696" t="str">
            <v>UG530H-VH4</v>
          </cell>
          <cell r="B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1</v>
          </cell>
          <cell r="H1696">
            <v>1058</v>
          </cell>
          <cell r="I1696">
            <v>-1</v>
          </cell>
          <cell r="J1696">
            <v>0</v>
          </cell>
          <cell r="K1696">
            <v>0</v>
          </cell>
        </row>
        <row r="1697">
          <cell r="A1697" t="str">
            <v>V606EC20</v>
          </cell>
          <cell r="B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10</v>
          </cell>
          <cell r="H1697">
            <v>2185.5990000000002</v>
          </cell>
          <cell r="I1697">
            <v>-10</v>
          </cell>
          <cell r="J1697">
            <v>0</v>
          </cell>
          <cell r="K1697">
            <v>0</v>
          </cell>
        </row>
        <row r="1698">
          <cell r="A1698" t="str">
            <v>V606EM20</v>
          </cell>
          <cell r="B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10</v>
          </cell>
          <cell r="H1698">
            <v>1610.442</v>
          </cell>
          <cell r="I1698">
            <v>-10</v>
          </cell>
          <cell r="J1698">
            <v>0</v>
          </cell>
          <cell r="K1698">
            <v>0</v>
          </cell>
        </row>
        <row r="1699">
          <cell r="A1699" t="str">
            <v>FRN15VG7S-2MV</v>
          </cell>
          <cell r="B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1</v>
          </cell>
          <cell r="H1699">
            <v>1252.79</v>
          </cell>
          <cell r="I1699">
            <v>-1</v>
          </cell>
          <cell r="J1699">
            <v>0</v>
          </cell>
          <cell r="K1699">
            <v>0</v>
          </cell>
        </row>
        <row r="1700">
          <cell r="A1700" t="str">
            <v>FRN3.7VG7S-2MV</v>
          </cell>
          <cell r="B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</row>
        <row r="1701">
          <cell r="A1701" t="str">
            <v>FRN7.5VC5-2</v>
          </cell>
          <cell r="B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1</v>
          </cell>
          <cell r="H1701">
            <v>0</v>
          </cell>
          <cell r="I1701">
            <v>-1</v>
          </cell>
          <cell r="J1701">
            <v>0</v>
          </cell>
          <cell r="K1701">
            <v>0</v>
          </cell>
        </row>
        <row r="1702">
          <cell r="A1702" t="str">
            <v>FRN7.5VG7S-2MV</v>
          </cell>
          <cell r="B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5</v>
          </cell>
          <cell r="H1702">
            <v>3540.5239999999999</v>
          </cell>
          <cell r="I1702">
            <v>-5</v>
          </cell>
          <cell r="J1702">
            <v>0</v>
          </cell>
          <cell r="K1702">
            <v>0</v>
          </cell>
        </row>
      </sheetData>
      <sheetData sheetId="15">
        <row r="1">
          <cell r="B1" t="str">
            <v>OCTOBER</v>
          </cell>
        </row>
        <row r="2">
          <cell r="B2" t="str">
            <v>Outst</v>
          </cell>
          <cell r="C2" t="str">
            <v>Forecast</v>
          </cell>
          <cell r="D2" t="str">
            <v>Sales</v>
          </cell>
          <cell r="E2" t="str">
            <v>Purchase</v>
          </cell>
          <cell r="F2" t="str">
            <v>Sales forecast</v>
          </cell>
          <cell r="G2" t="str">
            <v xml:space="preserve">Purchase Q'ty (FOB base) Final </v>
          </cell>
          <cell r="H2" t="str">
            <v>Purchase Amount</v>
          </cell>
          <cell r="I2" t="str">
            <v>End Stock Q'ty
(After Refill)</v>
          </cell>
          <cell r="J2" t="str">
            <v>End Month Stock Amount (After Refill)</v>
          </cell>
        </row>
        <row r="3">
          <cell r="A3" t="str">
            <v>Item</v>
          </cell>
          <cell r="B3" t="str">
            <v>S/O</v>
          </cell>
          <cell r="C3" t="str">
            <v>Ave</v>
          </cell>
          <cell r="D3" t="str">
            <v>Assumed</v>
          </cell>
          <cell r="E3" t="str">
            <v>Qty</v>
          </cell>
          <cell r="K3" t="str">
            <v>Excessive Portion_Amount</v>
          </cell>
        </row>
        <row r="4">
          <cell r="A4" t="str">
            <v>FRN0.1C1S-2J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 t="str">
            <v/>
          </cell>
        </row>
        <row r="5">
          <cell r="A5" t="str">
            <v>FRN0.2C1S-2J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/>
          </cell>
        </row>
        <row r="6">
          <cell r="A6" t="str">
            <v>FRN0.4C1S-2J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 t="str">
            <v/>
          </cell>
        </row>
        <row r="7">
          <cell r="A7" t="str">
            <v>FRN0.75C1S-2J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/>
          </cell>
        </row>
        <row r="8">
          <cell r="A8" t="str">
            <v>FRN1.5C1S-2J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 t="str">
            <v/>
          </cell>
        </row>
        <row r="9">
          <cell r="A9" t="str">
            <v>FRN2.2C1S-2J</v>
          </cell>
          <cell r="B9">
            <v>0</v>
          </cell>
          <cell r="C9">
            <v>0</v>
          </cell>
          <cell r="D9">
            <v>0</v>
          </cell>
          <cell r="E9">
            <v>-14</v>
          </cell>
          <cell r="F9">
            <v>0</v>
          </cell>
          <cell r="G9">
            <v>0</v>
          </cell>
          <cell r="H9">
            <v>0</v>
          </cell>
          <cell r="I9">
            <v>14</v>
          </cell>
          <cell r="J9">
            <v>1464.82</v>
          </cell>
          <cell r="K9" t="str">
            <v/>
          </cell>
        </row>
        <row r="10">
          <cell r="A10" t="str">
            <v>FRN3.7C1S-2J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 t="str">
            <v/>
          </cell>
        </row>
        <row r="11">
          <cell r="A11" t="str">
            <v>FRN0.1C1S-7E</v>
          </cell>
          <cell r="B11">
            <v>0</v>
          </cell>
          <cell r="C11">
            <v>1</v>
          </cell>
          <cell r="D11">
            <v>1</v>
          </cell>
          <cell r="E11">
            <v>-43.8</v>
          </cell>
          <cell r="F11">
            <v>1</v>
          </cell>
          <cell r="G11">
            <v>0</v>
          </cell>
          <cell r="H11">
            <v>0</v>
          </cell>
          <cell r="I11">
            <v>45</v>
          </cell>
          <cell r="J11">
            <v>3277.8</v>
          </cell>
          <cell r="K11">
            <v>2549.4</v>
          </cell>
        </row>
        <row r="12">
          <cell r="A12" t="str">
            <v>FRN0.2C1S-7E</v>
          </cell>
          <cell r="B12">
            <v>0</v>
          </cell>
          <cell r="C12">
            <v>81</v>
          </cell>
          <cell r="D12">
            <v>81</v>
          </cell>
          <cell r="E12">
            <v>81</v>
          </cell>
          <cell r="F12">
            <v>81</v>
          </cell>
          <cell r="G12">
            <v>83</v>
          </cell>
          <cell r="H12">
            <v>5790.2585129999998</v>
          </cell>
          <cell r="I12">
            <v>90</v>
          </cell>
          <cell r="J12">
            <v>6718.6890000000003</v>
          </cell>
          <cell r="K12" t="str">
            <v/>
          </cell>
        </row>
        <row r="13">
          <cell r="A13" t="str">
            <v>FRN0.4C1S-7E</v>
          </cell>
          <cell r="B13">
            <v>0</v>
          </cell>
          <cell r="C13">
            <v>292</v>
          </cell>
          <cell r="D13">
            <v>292</v>
          </cell>
          <cell r="E13">
            <v>292.39999999999998</v>
          </cell>
          <cell r="F13">
            <v>292</v>
          </cell>
          <cell r="G13">
            <v>299</v>
          </cell>
          <cell r="H13">
            <v>20976.195220000001</v>
          </cell>
          <cell r="I13">
            <v>320</v>
          </cell>
          <cell r="J13">
            <v>23911.808000000001</v>
          </cell>
          <cell r="K13" t="str">
            <v/>
          </cell>
        </row>
        <row r="14">
          <cell r="A14" t="str">
            <v>FRN0.75C1S-7E</v>
          </cell>
          <cell r="B14">
            <v>0</v>
          </cell>
          <cell r="C14">
            <v>320</v>
          </cell>
          <cell r="D14">
            <v>320</v>
          </cell>
          <cell r="E14">
            <v>319.8</v>
          </cell>
          <cell r="F14">
            <v>320</v>
          </cell>
          <cell r="G14">
            <v>328</v>
          </cell>
          <cell r="H14">
            <v>25472.335999999999</v>
          </cell>
          <cell r="I14">
            <v>353</v>
          </cell>
          <cell r="J14">
            <v>29132.242800000004</v>
          </cell>
          <cell r="K14" t="str">
            <v/>
          </cell>
        </row>
        <row r="15">
          <cell r="A15" t="str">
            <v>FRN1.5C1S-7E</v>
          </cell>
          <cell r="B15">
            <v>0</v>
          </cell>
          <cell r="C15">
            <v>104</v>
          </cell>
          <cell r="D15">
            <v>104</v>
          </cell>
          <cell r="E15">
            <v>39</v>
          </cell>
          <cell r="F15">
            <v>104</v>
          </cell>
          <cell r="G15">
            <v>106</v>
          </cell>
          <cell r="H15">
            <v>3573.3448530000001</v>
          </cell>
          <cell r="I15">
            <v>114</v>
          </cell>
          <cell r="J15">
            <v>10777.924800000001</v>
          </cell>
          <cell r="K15" t="str">
            <v/>
          </cell>
        </row>
        <row r="16">
          <cell r="A16" t="str">
            <v>FRN2.2C1S-7E</v>
          </cell>
          <cell r="B16">
            <v>0</v>
          </cell>
          <cell r="C16">
            <v>65</v>
          </cell>
          <cell r="D16">
            <v>65</v>
          </cell>
          <cell r="E16">
            <v>65.2</v>
          </cell>
          <cell r="F16">
            <v>65</v>
          </cell>
          <cell r="G16">
            <v>66</v>
          </cell>
          <cell r="H16">
            <v>6509.8031700000001</v>
          </cell>
          <cell r="I16">
            <v>73</v>
          </cell>
          <cell r="J16">
            <v>7499.0344999999998</v>
          </cell>
          <cell r="K16" t="str">
            <v/>
          </cell>
        </row>
        <row r="17">
          <cell r="A17" t="str">
            <v>FRN0.4C1S-4E</v>
          </cell>
          <cell r="B17">
            <v>0</v>
          </cell>
          <cell r="C17">
            <v>16</v>
          </cell>
          <cell r="D17">
            <v>16</v>
          </cell>
          <cell r="E17">
            <v>-122</v>
          </cell>
          <cell r="F17">
            <v>16</v>
          </cell>
          <cell r="G17">
            <v>0</v>
          </cell>
          <cell r="H17">
            <v>0</v>
          </cell>
          <cell r="I17">
            <v>140</v>
          </cell>
          <cell r="J17">
            <v>15877.385999999999</v>
          </cell>
          <cell r="K17" t="str">
            <v/>
          </cell>
        </row>
        <row r="18">
          <cell r="A18" t="str">
            <v>FRN0.75C1S-4E</v>
          </cell>
          <cell r="B18">
            <v>0</v>
          </cell>
          <cell r="C18">
            <v>37</v>
          </cell>
          <cell r="D18">
            <v>37</v>
          </cell>
          <cell r="E18">
            <v>36.799999999999997</v>
          </cell>
          <cell r="F18">
            <v>37</v>
          </cell>
          <cell r="G18">
            <v>38</v>
          </cell>
          <cell r="H18">
            <v>4160.1950480000005</v>
          </cell>
          <cell r="I18">
            <v>41</v>
          </cell>
          <cell r="J18">
            <v>4728.6571000000004</v>
          </cell>
          <cell r="K18" t="str">
            <v/>
          </cell>
        </row>
        <row r="19">
          <cell r="A19" t="str">
            <v>FRN1.5C1S-4E</v>
          </cell>
          <cell r="B19">
            <v>0</v>
          </cell>
          <cell r="C19">
            <v>68</v>
          </cell>
          <cell r="D19">
            <v>68</v>
          </cell>
          <cell r="E19">
            <v>67.599999999999994</v>
          </cell>
          <cell r="F19">
            <v>68</v>
          </cell>
          <cell r="G19">
            <v>70</v>
          </cell>
          <cell r="H19">
            <v>9096.9447320000017</v>
          </cell>
          <cell r="I19">
            <v>76</v>
          </cell>
          <cell r="J19">
            <v>10449.4984</v>
          </cell>
          <cell r="K19" t="str">
            <v/>
          </cell>
        </row>
        <row r="20">
          <cell r="A20" t="str">
            <v>FRN2.2C1S-4E</v>
          </cell>
          <cell r="B20">
            <v>0</v>
          </cell>
          <cell r="C20">
            <v>24</v>
          </cell>
          <cell r="D20">
            <v>24</v>
          </cell>
          <cell r="E20">
            <v>23.6</v>
          </cell>
          <cell r="F20">
            <v>24</v>
          </cell>
          <cell r="G20">
            <v>25</v>
          </cell>
          <cell r="H20">
            <v>3959.15112</v>
          </cell>
          <cell r="I20">
            <v>28</v>
          </cell>
          <cell r="J20">
            <v>4768.7248</v>
          </cell>
          <cell r="K20" t="str">
            <v/>
          </cell>
        </row>
        <row r="21">
          <cell r="A21" t="str">
            <v>FRN4.0C1S-4E</v>
          </cell>
          <cell r="B21">
            <v>0</v>
          </cell>
          <cell r="C21">
            <v>27</v>
          </cell>
          <cell r="D21">
            <v>27</v>
          </cell>
          <cell r="E21">
            <v>27.2</v>
          </cell>
          <cell r="F21">
            <v>27</v>
          </cell>
          <cell r="G21">
            <v>28</v>
          </cell>
          <cell r="H21">
            <v>5473.2802950000005</v>
          </cell>
          <cell r="I21">
            <v>31</v>
          </cell>
          <cell r="J21">
            <v>6486.0618000000004</v>
          </cell>
          <cell r="K21" t="str">
            <v/>
          </cell>
        </row>
        <row r="22">
          <cell r="A22" t="str">
            <v>FRN0.1C1E-2J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 t="str">
            <v/>
          </cell>
        </row>
        <row r="23">
          <cell r="A23" t="str">
            <v>FRN0.2C1E-2J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 t="str">
            <v/>
          </cell>
        </row>
        <row r="24">
          <cell r="A24" t="str">
            <v>FRN0.4C1E-2J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 t="str">
            <v/>
          </cell>
        </row>
        <row r="25">
          <cell r="A25" t="str">
            <v>FRN0.75C1E-2J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/>
          </cell>
        </row>
        <row r="26">
          <cell r="A26" t="str">
            <v>FRN1.5C1E-2J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 t="str">
            <v/>
          </cell>
        </row>
        <row r="27">
          <cell r="A27" t="str">
            <v>FRN2.2C1E-2J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 t="str">
            <v/>
          </cell>
        </row>
        <row r="28">
          <cell r="A28" t="str">
            <v>FRN3.7C1E-2J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 t="str">
            <v/>
          </cell>
        </row>
        <row r="29">
          <cell r="A29" t="str">
            <v>FRN0.1C1E-7E</v>
          </cell>
          <cell r="B29">
            <v>0</v>
          </cell>
          <cell r="C29">
            <v>1</v>
          </cell>
          <cell r="D29">
            <v>1</v>
          </cell>
          <cell r="E29">
            <v>-17.8</v>
          </cell>
          <cell r="F29">
            <v>1</v>
          </cell>
          <cell r="G29">
            <v>0</v>
          </cell>
          <cell r="H29">
            <v>0</v>
          </cell>
          <cell r="I29">
            <v>19</v>
          </cell>
          <cell r="J29">
            <v>1471.55</v>
          </cell>
          <cell r="K29">
            <v>697.05</v>
          </cell>
        </row>
        <row r="30">
          <cell r="A30" t="str">
            <v>FRN0.2C1E-7E</v>
          </cell>
          <cell r="B30">
            <v>0</v>
          </cell>
          <cell r="C30">
            <v>44</v>
          </cell>
          <cell r="D30">
            <v>44</v>
          </cell>
          <cell r="E30">
            <v>29.2</v>
          </cell>
          <cell r="F30">
            <v>44</v>
          </cell>
          <cell r="G30">
            <v>45</v>
          </cell>
          <cell r="H30">
            <v>2175.3062399999999</v>
          </cell>
          <cell r="I30">
            <v>49</v>
          </cell>
          <cell r="J30">
            <v>3691.0328000000004</v>
          </cell>
          <cell r="K30" t="str">
            <v/>
          </cell>
        </row>
        <row r="31">
          <cell r="A31" t="str">
            <v>FRN0.4C1E-7E</v>
          </cell>
          <cell r="B31">
            <v>0</v>
          </cell>
          <cell r="C31">
            <v>173</v>
          </cell>
          <cell r="D31">
            <v>173</v>
          </cell>
          <cell r="E31">
            <v>172.6</v>
          </cell>
          <cell r="F31">
            <v>173</v>
          </cell>
          <cell r="G31">
            <v>177</v>
          </cell>
          <cell r="H31">
            <v>14051.470355999998</v>
          </cell>
          <cell r="I31">
            <v>190</v>
          </cell>
          <cell r="J31">
            <v>15803.325999999999</v>
          </cell>
          <cell r="K31" t="str">
            <v/>
          </cell>
        </row>
        <row r="32">
          <cell r="A32" t="str">
            <v>FRN0.75C1E-7E</v>
          </cell>
          <cell r="B32">
            <v>0</v>
          </cell>
          <cell r="C32">
            <v>121</v>
          </cell>
          <cell r="D32">
            <v>121</v>
          </cell>
          <cell r="E32">
            <v>121.2</v>
          </cell>
          <cell r="F32">
            <v>121</v>
          </cell>
          <cell r="G32">
            <v>124</v>
          </cell>
          <cell r="H32">
            <v>11036.895573000002</v>
          </cell>
          <cell r="I32">
            <v>133</v>
          </cell>
          <cell r="J32">
            <v>12376.261799999998</v>
          </cell>
          <cell r="K32" t="str">
            <v/>
          </cell>
        </row>
        <row r="33">
          <cell r="A33" t="str">
            <v>FRN1.5C1E-7E</v>
          </cell>
          <cell r="B33">
            <v>0</v>
          </cell>
          <cell r="C33">
            <v>71</v>
          </cell>
          <cell r="D33">
            <v>71</v>
          </cell>
          <cell r="E33">
            <v>71.2</v>
          </cell>
          <cell r="F33">
            <v>71</v>
          </cell>
          <cell r="G33">
            <v>73</v>
          </cell>
          <cell r="H33">
            <v>7132.2052449999992</v>
          </cell>
          <cell r="I33">
            <v>79</v>
          </cell>
          <cell r="J33">
            <v>8208.0841999999993</v>
          </cell>
          <cell r="K33" t="str">
            <v/>
          </cell>
        </row>
        <row r="34">
          <cell r="A34" t="str">
            <v>FRN2.2C1E-7E</v>
          </cell>
          <cell r="B34">
            <v>0</v>
          </cell>
          <cell r="C34">
            <v>32</v>
          </cell>
          <cell r="D34">
            <v>32</v>
          </cell>
          <cell r="E34">
            <v>-2</v>
          </cell>
          <cell r="F34">
            <v>32</v>
          </cell>
          <cell r="G34">
            <v>31</v>
          </cell>
          <cell r="H34">
            <v>0</v>
          </cell>
          <cell r="I34">
            <v>38</v>
          </cell>
          <cell r="J34">
            <v>4455.8724000000002</v>
          </cell>
          <cell r="K34" t="str">
            <v/>
          </cell>
        </row>
        <row r="35">
          <cell r="A35" t="str">
            <v>FRN0.4C1E-4E</v>
          </cell>
          <cell r="B35">
            <v>0</v>
          </cell>
          <cell r="C35">
            <v>9</v>
          </cell>
          <cell r="D35">
            <v>9</v>
          </cell>
          <cell r="E35">
            <v>-41.4</v>
          </cell>
          <cell r="F35">
            <v>9</v>
          </cell>
          <cell r="G35">
            <v>0</v>
          </cell>
          <cell r="H35">
            <v>0</v>
          </cell>
          <cell r="I35">
            <v>51</v>
          </cell>
          <cell r="J35">
            <v>6382.4103000000005</v>
          </cell>
          <cell r="K35" t="str">
            <v/>
          </cell>
        </row>
        <row r="36">
          <cell r="A36" t="str">
            <v>FRN0.75C1E-4E</v>
          </cell>
          <cell r="B36">
            <v>0</v>
          </cell>
          <cell r="C36">
            <v>33</v>
          </cell>
          <cell r="D36">
            <v>33</v>
          </cell>
          <cell r="E36">
            <v>33</v>
          </cell>
          <cell r="F36">
            <v>33</v>
          </cell>
          <cell r="G36">
            <v>34</v>
          </cell>
          <cell r="H36">
            <v>4414.6937670000007</v>
          </cell>
          <cell r="I36">
            <v>36</v>
          </cell>
          <cell r="J36">
            <v>4941.1008000000002</v>
          </cell>
          <cell r="K36" t="str">
            <v/>
          </cell>
        </row>
        <row r="37">
          <cell r="A37" t="str">
            <v>FRN1.5C1E-4E</v>
          </cell>
          <cell r="B37">
            <v>0</v>
          </cell>
          <cell r="C37">
            <v>38</v>
          </cell>
          <cell r="D37">
            <v>38</v>
          </cell>
          <cell r="E37">
            <v>38.200000000000003</v>
          </cell>
          <cell r="F37">
            <v>38</v>
          </cell>
          <cell r="G37">
            <v>39</v>
          </cell>
          <cell r="H37">
            <v>6019.2458280000001</v>
          </cell>
          <cell r="I37">
            <v>43</v>
          </cell>
          <cell r="J37">
            <v>6911.8027999999995</v>
          </cell>
          <cell r="K37" t="str">
            <v/>
          </cell>
        </row>
        <row r="38">
          <cell r="A38" t="str">
            <v>FRN2.2C1E-4E</v>
          </cell>
          <cell r="B38">
            <v>0</v>
          </cell>
          <cell r="C38">
            <v>69</v>
          </cell>
          <cell r="D38">
            <v>69</v>
          </cell>
          <cell r="E38">
            <v>68.599999999999994</v>
          </cell>
          <cell r="F38">
            <v>69</v>
          </cell>
          <cell r="G38">
            <v>71</v>
          </cell>
          <cell r="H38">
            <v>13081.519353000002</v>
          </cell>
          <cell r="I38">
            <v>76</v>
          </cell>
          <cell r="J38">
            <v>14752.36</v>
          </cell>
          <cell r="K38" t="str">
            <v/>
          </cell>
        </row>
        <row r="39">
          <cell r="A39" t="str">
            <v>FRN4.0C1E-4E</v>
          </cell>
          <cell r="B39">
            <v>0</v>
          </cell>
          <cell r="C39">
            <v>59</v>
          </cell>
          <cell r="D39">
            <v>59</v>
          </cell>
          <cell r="E39">
            <v>58.8</v>
          </cell>
          <cell r="F39">
            <v>59</v>
          </cell>
          <cell r="G39">
            <v>61</v>
          </cell>
          <cell r="H39">
            <v>13506.217814</v>
          </cell>
          <cell r="I39">
            <v>65</v>
          </cell>
          <cell r="J39">
            <v>15106.942500000001</v>
          </cell>
          <cell r="K39" t="str">
            <v/>
          </cell>
        </row>
        <row r="40">
          <cell r="A40" t="str">
            <v>FRN0.1C1S-6J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/>
          </cell>
        </row>
        <row r="41">
          <cell r="A41" t="str">
            <v>FRN0.2C1S-6J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/>
          </cell>
        </row>
        <row r="42">
          <cell r="A42" t="str">
            <v>FRN0.4C1S-6J</v>
          </cell>
          <cell r="B42">
            <v>0</v>
          </cell>
          <cell r="C42">
            <v>0</v>
          </cell>
          <cell r="D42">
            <v>0</v>
          </cell>
          <cell r="E42">
            <v>-1</v>
          </cell>
          <cell r="F42">
            <v>0</v>
          </cell>
          <cell r="G42">
            <v>0</v>
          </cell>
          <cell r="H42">
            <v>0</v>
          </cell>
          <cell r="I42">
            <v>1</v>
          </cell>
          <cell r="J42">
            <v>89.43</v>
          </cell>
          <cell r="K42" t="str">
            <v/>
          </cell>
        </row>
        <row r="43">
          <cell r="A43" t="str">
            <v>FRN0.75C1S-6J</v>
          </cell>
          <cell r="B43">
            <v>0</v>
          </cell>
          <cell r="C43">
            <v>0</v>
          </cell>
          <cell r="D43">
            <v>0</v>
          </cell>
          <cell r="E43">
            <v>-1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103.26</v>
          </cell>
          <cell r="K43">
            <v>103.26</v>
          </cell>
        </row>
        <row r="44">
          <cell r="A44" t="str">
            <v>FRN1.5C1S-2E21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/>
          </cell>
        </row>
        <row r="45">
          <cell r="A45" t="str">
            <v>FRN2.2C1S-2E21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/>
          </cell>
        </row>
        <row r="46">
          <cell r="A46" t="str">
            <v>FRN3.7C1S-2E21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</row>
        <row r="47">
          <cell r="A47" t="str">
            <v>FRN1.5C1S-4E21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</row>
        <row r="48">
          <cell r="A48" t="str">
            <v>FRN2.2C1S-4E21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</row>
        <row r="49">
          <cell r="A49" t="str">
            <v>FRN4.0C1S-4E21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</row>
        <row r="50">
          <cell r="A50" t="str">
            <v>FRN0.75C1S-7WB</v>
          </cell>
          <cell r="B50">
            <v>0</v>
          </cell>
          <cell r="C50">
            <v>711</v>
          </cell>
          <cell r="D50">
            <v>711</v>
          </cell>
          <cell r="E50">
            <v>710.8</v>
          </cell>
          <cell r="F50">
            <v>711</v>
          </cell>
          <cell r="G50">
            <v>729</v>
          </cell>
          <cell r="H50">
            <v>52614</v>
          </cell>
          <cell r="I50">
            <v>779</v>
          </cell>
          <cell r="J50">
            <v>57973.413699999997</v>
          </cell>
          <cell r="K50" t="str">
            <v/>
          </cell>
        </row>
        <row r="51">
          <cell r="A51" t="str">
            <v>FRN2.2C1S-7QC</v>
          </cell>
          <cell r="B51">
            <v>0</v>
          </cell>
          <cell r="C51">
            <v>0</v>
          </cell>
          <cell r="D51">
            <v>0</v>
          </cell>
          <cell r="E51">
            <v>-66</v>
          </cell>
          <cell r="F51">
            <v>0</v>
          </cell>
          <cell r="G51">
            <v>0</v>
          </cell>
          <cell r="H51">
            <v>0</v>
          </cell>
          <cell r="I51">
            <v>66</v>
          </cell>
          <cell r="J51">
            <v>7566.2070000000003</v>
          </cell>
          <cell r="K51" t="str">
            <v/>
          </cell>
        </row>
        <row r="52">
          <cell r="A52" t="str">
            <v>FRN0.75C1S-4QC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/>
          </cell>
        </row>
        <row r="53">
          <cell r="A53" t="str">
            <v>FRN1.5C1S-4QC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/>
          </cell>
        </row>
        <row r="54">
          <cell r="A54" t="str">
            <v>FRN4.0C1S-4QC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/>
          </cell>
        </row>
        <row r="55">
          <cell r="A55" t="str">
            <v>FRN0.1E1S-7E</v>
          </cell>
          <cell r="B55">
            <v>0</v>
          </cell>
          <cell r="C55">
            <v>1</v>
          </cell>
          <cell r="D55">
            <v>1</v>
          </cell>
          <cell r="E55">
            <v>-9.8000000000000007</v>
          </cell>
          <cell r="F55">
            <v>1</v>
          </cell>
          <cell r="G55">
            <v>0</v>
          </cell>
          <cell r="H55">
            <v>0</v>
          </cell>
          <cell r="I55">
            <v>11</v>
          </cell>
          <cell r="J55">
            <v>909.7</v>
          </cell>
          <cell r="K55">
            <v>82.7</v>
          </cell>
        </row>
        <row r="56">
          <cell r="A56" t="str">
            <v>FRN0.2E1S-7E</v>
          </cell>
          <cell r="B56">
            <v>0</v>
          </cell>
          <cell r="C56">
            <v>14</v>
          </cell>
          <cell r="D56">
            <v>14</v>
          </cell>
          <cell r="E56">
            <v>2.8</v>
          </cell>
          <cell r="F56">
            <v>14</v>
          </cell>
          <cell r="G56">
            <v>15</v>
          </cell>
          <cell r="H56">
            <v>242.19</v>
          </cell>
          <cell r="I56">
            <v>17</v>
          </cell>
          <cell r="J56">
            <v>1415.0205000000001</v>
          </cell>
          <cell r="K56" t="str">
            <v/>
          </cell>
        </row>
        <row r="57">
          <cell r="A57" t="str">
            <v>FRN0.4E1S-7E</v>
          </cell>
          <cell r="B57">
            <v>0</v>
          </cell>
          <cell r="C57">
            <v>45</v>
          </cell>
          <cell r="D57">
            <v>45</v>
          </cell>
          <cell r="E57">
            <v>-13.6</v>
          </cell>
          <cell r="F57">
            <v>45</v>
          </cell>
          <cell r="G57">
            <v>32</v>
          </cell>
          <cell r="H57">
            <v>0</v>
          </cell>
          <cell r="I57">
            <v>64</v>
          </cell>
          <cell r="J57">
            <v>5793.6959999999999</v>
          </cell>
          <cell r="K57" t="str">
            <v/>
          </cell>
        </row>
        <row r="58">
          <cell r="A58" t="str">
            <v>FRN0.75E1S-7E</v>
          </cell>
          <cell r="B58">
            <v>0</v>
          </cell>
          <cell r="C58">
            <v>99</v>
          </cell>
          <cell r="D58">
            <v>99</v>
          </cell>
          <cell r="E58">
            <v>27.2</v>
          </cell>
          <cell r="F58">
            <v>99</v>
          </cell>
          <cell r="G58">
            <v>102</v>
          </cell>
          <cell r="H58">
            <v>2393.5500000000002</v>
          </cell>
          <cell r="I58">
            <v>109</v>
          </cell>
          <cell r="J58">
            <v>10277.228500000001</v>
          </cell>
          <cell r="K58" t="str">
            <v/>
          </cell>
        </row>
        <row r="59">
          <cell r="A59" t="str">
            <v>FRN1.5E1S-7E</v>
          </cell>
          <cell r="B59">
            <v>0</v>
          </cell>
          <cell r="C59">
            <v>57</v>
          </cell>
          <cell r="D59">
            <v>57</v>
          </cell>
          <cell r="E59">
            <v>-55.4</v>
          </cell>
          <cell r="F59">
            <v>57</v>
          </cell>
          <cell r="G59">
            <v>3</v>
          </cell>
          <cell r="H59">
            <v>0</v>
          </cell>
          <cell r="I59">
            <v>119</v>
          </cell>
          <cell r="J59">
            <v>13178.881099999999</v>
          </cell>
          <cell r="K59" t="str">
            <v/>
          </cell>
        </row>
        <row r="60">
          <cell r="A60" t="str">
            <v>FRN2.2E1S-7E</v>
          </cell>
          <cell r="B60">
            <v>0</v>
          </cell>
          <cell r="C60">
            <v>42</v>
          </cell>
          <cell r="D60">
            <v>42</v>
          </cell>
          <cell r="E60">
            <v>41.8</v>
          </cell>
          <cell r="F60">
            <v>42</v>
          </cell>
          <cell r="G60">
            <v>43</v>
          </cell>
          <cell r="H60">
            <v>5197.5</v>
          </cell>
          <cell r="I60">
            <v>47</v>
          </cell>
          <cell r="J60">
            <v>6240.3262999999997</v>
          </cell>
          <cell r="K60" t="str">
            <v/>
          </cell>
        </row>
        <row r="61">
          <cell r="A61" t="str">
            <v>FRN0.4E1S-4E</v>
          </cell>
          <cell r="B61">
            <v>0</v>
          </cell>
          <cell r="C61">
            <v>17</v>
          </cell>
          <cell r="D61">
            <v>17</v>
          </cell>
          <cell r="E61">
            <v>-225.6</v>
          </cell>
          <cell r="F61">
            <v>17</v>
          </cell>
          <cell r="G61">
            <v>0</v>
          </cell>
          <cell r="H61">
            <v>0</v>
          </cell>
          <cell r="I61">
            <v>246</v>
          </cell>
          <cell r="J61">
            <v>29919.873</v>
          </cell>
          <cell r="K61">
            <v>9243.5380000000005</v>
          </cell>
        </row>
        <row r="62">
          <cell r="A62" t="str">
            <v>FRN0.75E1S-4E</v>
          </cell>
          <cell r="B62">
            <v>0</v>
          </cell>
          <cell r="C62">
            <v>33</v>
          </cell>
          <cell r="D62">
            <v>33</v>
          </cell>
          <cell r="E62">
            <v>-422.6</v>
          </cell>
          <cell r="F62">
            <v>33</v>
          </cell>
          <cell r="G62">
            <v>0</v>
          </cell>
          <cell r="H62">
            <v>0</v>
          </cell>
          <cell r="I62">
            <v>461</v>
          </cell>
          <cell r="J62">
            <v>61120.809099999999</v>
          </cell>
          <cell r="K62">
            <v>18694.217099999994</v>
          </cell>
        </row>
        <row r="63">
          <cell r="A63" t="str">
            <v>FRN1.5E1S-4E</v>
          </cell>
          <cell r="B63">
            <v>0</v>
          </cell>
          <cell r="C63">
            <v>49</v>
          </cell>
          <cell r="D63">
            <v>49</v>
          </cell>
          <cell r="E63">
            <v>-233</v>
          </cell>
          <cell r="F63">
            <v>49</v>
          </cell>
          <cell r="G63">
            <v>0</v>
          </cell>
          <cell r="H63">
            <v>0</v>
          </cell>
          <cell r="I63">
            <v>287</v>
          </cell>
          <cell r="J63">
            <v>44355.763899999998</v>
          </cell>
          <cell r="K63" t="str">
            <v/>
          </cell>
        </row>
        <row r="64">
          <cell r="A64" t="str">
            <v>FRN2.2E1S-4E</v>
          </cell>
          <cell r="B64">
            <v>132</v>
          </cell>
          <cell r="C64">
            <v>92</v>
          </cell>
          <cell r="D64">
            <v>132</v>
          </cell>
          <cell r="E64">
            <v>102.4</v>
          </cell>
          <cell r="F64">
            <v>0</v>
          </cell>
          <cell r="G64">
            <v>97</v>
          </cell>
          <cell r="H64">
            <v>17880.599999999999</v>
          </cell>
          <cell r="I64">
            <v>104</v>
          </cell>
          <cell r="J64">
            <v>18276.263200000001</v>
          </cell>
          <cell r="K64" t="str">
            <v/>
          </cell>
        </row>
        <row r="65">
          <cell r="A65" t="str">
            <v>FRN4.0E1S-4E</v>
          </cell>
          <cell r="B65">
            <v>0</v>
          </cell>
          <cell r="C65">
            <v>43</v>
          </cell>
          <cell r="D65">
            <v>43</v>
          </cell>
          <cell r="E65">
            <v>-123</v>
          </cell>
          <cell r="F65">
            <v>43</v>
          </cell>
          <cell r="G65">
            <v>0</v>
          </cell>
          <cell r="H65">
            <v>0</v>
          </cell>
          <cell r="I65">
            <v>171</v>
          </cell>
          <cell r="J65">
            <v>41395.560299999997</v>
          </cell>
          <cell r="K65" t="str">
            <v/>
          </cell>
        </row>
        <row r="66">
          <cell r="A66" t="str">
            <v>FRN5.5E1S-4E</v>
          </cell>
          <cell r="B66">
            <v>16</v>
          </cell>
          <cell r="C66">
            <v>32</v>
          </cell>
          <cell r="D66">
            <v>32</v>
          </cell>
          <cell r="E66">
            <v>-234</v>
          </cell>
          <cell r="F66">
            <v>16</v>
          </cell>
          <cell r="G66">
            <v>0</v>
          </cell>
          <cell r="H66">
            <v>0</v>
          </cell>
          <cell r="I66">
            <v>270</v>
          </cell>
          <cell r="J66">
            <v>78586.145999999993</v>
          </cell>
          <cell r="K66" t="str">
            <v/>
          </cell>
        </row>
        <row r="67">
          <cell r="A67" t="str">
            <v>FRN7.5E1S-4E</v>
          </cell>
          <cell r="B67">
            <v>0</v>
          </cell>
          <cell r="C67">
            <v>36</v>
          </cell>
          <cell r="D67">
            <v>36</v>
          </cell>
          <cell r="E67">
            <v>-227.2</v>
          </cell>
          <cell r="F67">
            <v>36</v>
          </cell>
          <cell r="G67">
            <v>0</v>
          </cell>
          <cell r="H67">
            <v>0</v>
          </cell>
          <cell r="I67">
            <v>268</v>
          </cell>
          <cell r="J67">
            <v>82969.637599999987</v>
          </cell>
          <cell r="K67" t="str">
            <v/>
          </cell>
        </row>
        <row r="68">
          <cell r="A68" t="str">
            <v>FRN11E1S-4E</v>
          </cell>
          <cell r="B68">
            <v>20</v>
          </cell>
          <cell r="C68">
            <v>39</v>
          </cell>
          <cell r="D68">
            <v>39</v>
          </cell>
          <cell r="E68">
            <v>-252.6</v>
          </cell>
          <cell r="F68">
            <v>19</v>
          </cell>
          <cell r="G68">
            <v>0</v>
          </cell>
          <cell r="H68">
            <v>0</v>
          </cell>
          <cell r="I68">
            <v>297</v>
          </cell>
          <cell r="J68">
            <v>105445.75140000001</v>
          </cell>
          <cell r="K68" t="str">
            <v/>
          </cell>
        </row>
        <row r="69">
          <cell r="A69" t="str">
            <v>FRN15E1S-4E</v>
          </cell>
          <cell r="B69">
            <v>0</v>
          </cell>
          <cell r="C69">
            <v>17</v>
          </cell>
          <cell r="D69">
            <v>17</v>
          </cell>
          <cell r="E69">
            <v>-12.8</v>
          </cell>
          <cell r="F69">
            <v>17</v>
          </cell>
          <cell r="G69">
            <v>4</v>
          </cell>
          <cell r="H69">
            <v>0</v>
          </cell>
          <cell r="I69">
            <v>32</v>
          </cell>
          <cell r="J69">
            <v>16162.300800000001</v>
          </cell>
          <cell r="K69" t="str">
            <v/>
          </cell>
        </row>
        <row r="70">
          <cell r="A70" t="str">
            <v>FRN0.4E1S-4E12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</row>
        <row r="71">
          <cell r="A71" t="str">
            <v>FRN0.75E1S-4E12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</row>
        <row r="72">
          <cell r="A72" t="str">
            <v>FRN1.5E1S-4E12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</row>
        <row r="73">
          <cell r="A73" t="str">
            <v>FRN2.2E1S-4E12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</row>
        <row r="74">
          <cell r="A74" t="str">
            <v>FRN4.0E1S-4E12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/>
          </cell>
        </row>
        <row r="75">
          <cell r="A75" t="str">
            <v>FRN5.5E1S-4E12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/>
          </cell>
        </row>
        <row r="76">
          <cell r="A76" t="str">
            <v>FRN7.5E1S-4E12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/>
          </cell>
        </row>
        <row r="77">
          <cell r="A77" t="str">
            <v>FRN11E1S-4E12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/>
          </cell>
        </row>
        <row r="78">
          <cell r="A78" t="str">
            <v>FRN15E1S-4E12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/>
          </cell>
        </row>
        <row r="79">
          <cell r="A79" t="str">
            <v>FRN0.1E1S-2J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/>
          </cell>
        </row>
        <row r="80">
          <cell r="A80" t="str">
            <v>FRN0.2E1S-2J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/>
          </cell>
        </row>
        <row r="81">
          <cell r="A81" t="str">
            <v>FRN0.4E1S-2J</v>
          </cell>
          <cell r="B81">
            <v>0</v>
          </cell>
          <cell r="C81">
            <v>0</v>
          </cell>
          <cell r="D81">
            <v>0</v>
          </cell>
          <cell r="E81">
            <v>-4</v>
          </cell>
          <cell r="F81">
            <v>0</v>
          </cell>
          <cell r="G81">
            <v>0</v>
          </cell>
          <cell r="H81">
            <v>0</v>
          </cell>
          <cell r="I81">
            <v>4</v>
          </cell>
          <cell r="J81">
            <v>176.1224</v>
          </cell>
          <cell r="K81">
            <v>176.1224</v>
          </cell>
        </row>
        <row r="82">
          <cell r="A82" t="str">
            <v>FRN0.75E1S-2J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/>
          </cell>
        </row>
        <row r="83">
          <cell r="A83" t="str">
            <v>FRN1.5E1S-2J</v>
          </cell>
          <cell r="B83">
            <v>0</v>
          </cell>
          <cell r="C83">
            <v>1</v>
          </cell>
          <cell r="D83">
            <v>1</v>
          </cell>
          <cell r="E83">
            <v>-21.8</v>
          </cell>
          <cell r="F83">
            <v>1</v>
          </cell>
          <cell r="G83">
            <v>0</v>
          </cell>
          <cell r="H83">
            <v>0</v>
          </cell>
          <cell r="I83">
            <v>23</v>
          </cell>
          <cell r="J83">
            <v>3024.27</v>
          </cell>
          <cell r="K83">
            <v>1709.37</v>
          </cell>
        </row>
        <row r="84">
          <cell r="A84" t="str">
            <v>FRN2.2E1S-2J</v>
          </cell>
          <cell r="B84">
            <v>40</v>
          </cell>
          <cell r="C84">
            <v>58</v>
          </cell>
          <cell r="D84">
            <v>58</v>
          </cell>
          <cell r="E84">
            <v>57.6</v>
          </cell>
          <cell r="F84">
            <v>18</v>
          </cell>
          <cell r="G84">
            <v>66</v>
          </cell>
          <cell r="H84">
            <v>8461.6200000000008</v>
          </cell>
          <cell r="I84">
            <v>70</v>
          </cell>
          <cell r="J84">
            <v>10212.299999999999</v>
          </cell>
          <cell r="K84" t="str">
            <v/>
          </cell>
        </row>
        <row r="85">
          <cell r="A85" t="str">
            <v>FRN3.7E1S-2J</v>
          </cell>
          <cell r="B85">
            <v>0</v>
          </cell>
          <cell r="C85">
            <v>0</v>
          </cell>
          <cell r="D85">
            <v>0</v>
          </cell>
          <cell r="E85">
            <v>-35.4</v>
          </cell>
          <cell r="F85">
            <v>0</v>
          </cell>
          <cell r="G85">
            <v>0</v>
          </cell>
          <cell r="H85">
            <v>0</v>
          </cell>
          <cell r="I85">
            <v>45</v>
          </cell>
          <cell r="J85">
            <v>8623.7819999999992</v>
          </cell>
          <cell r="K85" t="str">
            <v/>
          </cell>
        </row>
        <row r="86">
          <cell r="A86" t="str">
            <v>FRN5.5E1S-2J</v>
          </cell>
          <cell r="B86">
            <v>8</v>
          </cell>
          <cell r="C86">
            <v>11</v>
          </cell>
          <cell r="D86">
            <v>11</v>
          </cell>
          <cell r="E86">
            <v>11.2</v>
          </cell>
          <cell r="F86">
            <v>3</v>
          </cell>
          <cell r="G86">
            <v>12</v>
          </cell>
          <cell r="H86">
            <v>3034.02</v>
          </cell>
          <cell r="I86">
            <v>13</v>
          </cell>
          <cell r="J86">
            <v>3589.3234000000002</v>
          </cell>
          <cell r="K86" t="str">
            <v/>
          </cell>
        </row>
        <row r="87">
          <cell r="A87" t="str">
            <v>FRN7.5E1S-2J</v>
          </cell>
          <cell r="B87">
            <v>0</v>
          </cell>
          <cell r="C87">
            <v>1</v>
          </cell>
          <cell r="D87">
            <v>1</v>
          </cell>
          <cell r="E87">
            <v>-14.8</v>
          </cell>
          <cell r="F87">
            <v>1</v>
          </cell>
          <cell r="G87">
            <v>0</v>
          </cell>
          <cell r="H87">
            <v>0</v>
          </cell>
          <cell r="I87">
            <v>16</v>
          </cell>
          <cell r="J87">
            <v>4897.9727999999996</v>
          </cell>
          <cell r="K87">
            <v>1836.7397999999998</v>
          </cell>
        </row>
        <row r="88">
          <cell r="A88" t="str">
            <v>FRN11E1S-2J</v>
          </cell>
          <cell r="B88">
            <v>8</v>
          </cell>
          <cell r="C88">
            <v>5</v>
          </cell>
          <cell r="D88">
            <v>8</v>
          </cell>
          <cell r="E88">
            <v>8</v>
          </cell>
          <cell r="F88">
            <v>0</v>
          </cell>
          <cell r="G88">
            <v>8</v>
          </cell>
          <cell r="H88">
            <v>2489.04</v>
          </cell>
          <cell r="I88">
            <v>6</v>
          </cell>
          <cell r="J88">
            <v>1869.681</v>
          </cell>
          <cell r="K88" t="str">
            <v/>
          </cell>
        </row>
        <row r="89">
          <cell r="A89" t="str">
            <v>FRN15E1S-2J</v>
          </cell>
          <cell r="B89">
            <v>0</v>
          </cell>
          <cell r="C89">
            <v>0</v>
          </cell>
          <cell r="D89">
            <v>0</v>
          </cell>
          <cell r="E89">
            <v>-4</v>
          </cell>
          <cell r="F89">
            <v>0</v>
          </cell>
          <cell r="G89">
            <v>0</v>
          </cell>
          <cell r="H89">
            <v>0</v>
          </cell>
          <cell r="I89">
            <v>4</v>
          </cell>
          <cell r="J89">
            <v>2050.56</v>
          </cell>
          <cell r="K89">
            <v>2050.56</v>
          </cell>
        </row>
        <row r="90">
          <cell r="A90" t="str">
            <v>FRN0.1E1E-7E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/>
          </cell>
        </row>
        <row r="91">
          <cell r="A91" t="str">
            <v>FRN0.2E1E-7E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/>
          </cell>
        </row>
        <row r="92">
          <cell r="A92" t="str">
            <v>FRN0.4E1E-7E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/>
          </cell>
        </row>
        <row r="93">
          <cell r="A93" t="str">
            <v>FRN0.75E1E-7E</v>
          </cell>
          <cell r="B93">
            <v>0</v>
          </cell>
          <cell r="C93">
            <v>0</v>
          </cell>
          <cell r="D93">
            <v>0</v>
          </cell>
          <cell r="E93">
            <v>-2</v>
          </cell>
          <cell r="F93">
            <v>0</v>
          </cell>
          <cell r="G93">
            <v>0</v>
          </cell>
          <cell r="H93">
            <v>0</v>
          </cell>
          <cell r="I93">
            <v>2</v>
          </cell>
          <cell r="J93">
            <v>238.2</v>
          </cell>
          <cell r="K93">
            <v>238.2</v>
          </cell>
        </row>
        <row r="94">
          <cell r="A94" t="str">
            <v>FRN1.5E1E-7E</v>
          </cell>
          <cell r="B94">
            <v>0</v>
          </cell>
          <cell r="C94">
            <v>0</v>
          </cell>
          <cell r="D94">
            <v>0</v>
          </cell>
          <cell r="E94">
            <v>-2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303.86660000000001</v>
          </cell>
          <cell r="K94" t="str">
            <v/>
          </cell>
        </row>
        <row r="95">
          <cell r="A95" t="str">
            <v>FRN2.2E1E-7E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/>
          </cell>
        </row>
        <row r="96">
          <cell r="A96" t="str">
            <v>FRN0.4E1E-4E</v>
          </cell>
          <cell r="B96">
            <v>0</v>
          </cell>
          <cell r="C96">
            <v>4</v>
          </cell>
          <cell r="D96">
            <v>4</v>
          </cell>
          <cell r="E96">
            <v>-79.2</v>
          </cell>
          <cell r="F96">
            <v>4</v>
          </cell>
          <cell r="G96">
            <v>0</v>
          </cell>
          <cell r="H96">
            <v>0</v>
          </cell>
          <cell r="I96">
            <v>84</v>
          </cell>
          <cell r="J96">
            <v>12412.553999999998</v>
          </cell>
          <cell r="K96">
            <v>6501.8139999999985</v>
          </cell>
        </row>
        <row r="97">
          <cell r="A97" t="str">
            <v>FRN0.75E1E-4E</v>
          </cell>
          <cell r="B97">
            <v>0</v>
          </cell>
          <cell r="C97">
            <v>7</v>
          </cell>
          <cell r="D97">
            <v>7</v>
          </cell>
          <cell r="E97">
            <v>-99.6</v>
          </cell>
          <cell r="F97">
            <v>7</v>
          </cell>
          <cell r="G97">
            <v>0</v>
          </cell>
          <cell r="H97">
            <v>0</v>
          </cell>
          <cell r="I97">
            <v>108</v>
          </cell>
          <cell r="J97">
            <v>17245.9476</v>
          </cell>
          <cell r="K97">
            <v>6068.0185999999994</v>
          </cell>
        </row>
        <row r="98">
          <cell r="A98" t="str">
            <v>FRN1.5E1E-4E</v>
          </cell>
          <cell r="B98">
            <v>0</v>
          </cell>
          <cell r="C98">
            <v>15</v>
          </cell>
          <cell r="D98">
            <v>15</v>
          </cell>
          <cell r="E98">
            <v>-65</v>
          </cell>
          <cell r="F98">
            <v>15</v>
          </cell>
          <cell r="G98">
            <v>0</v>
          </cell>
          <cell r="H98">
            <v>0</v>
          </cell>
          <cell r="I98">
            <v>83</v>
          </cell>
          <cell r="J98">
            <v>14818.031499999999</v>
          </cell>
          <cell r="K98" t="str">
            <v/>
          </cell>
        </row>
        <row r="99">
          <cell r="A99" t="str">
            <v>FRN2.2E1E-4E</v>
          </cell>
          <cell r="B99">
            <v>0</v>
          </cell>
          <cell r="C99">
            <v>5</v>
          </cell>
          <cell r="D99">
            <v>5</v>
          </cell>
          <cell r="E99">
            <v>-159</v>
          </cell>
          <cell r="F99">
            <v>5</v>
          </cell>
          <cell r="G99">
            <v>0</v>
          </cell>
          <cell r="H99">
            <v>0</v>
          </cell>
          <cell r="I99">
            <v>165</v>
          </cell>
          <cell r="J99">
            <v>31520.379000000001</v>
          </cell>
          <cell r="K99">
            <v>21968.749</v>
          </cell>
        </row>
        <row r="100">
          <cell r="A100" t="str">
            <v>FRN4.0E1E-4E</v>
          </cell>
          <cell r="B100">
            <v>0</v>
          </cell>
          <cell r="C100">
            <v>24</v>
          </cell>
          <cell r="D100">
            <v>24</v>
          </cell>
          <cell r="E100">
            <v>23.6</v>
          </cell>
          <cell r="F100">
            <v>24</v>
          </cell>
          <cell r="G100">
            <v>25</v>
          </cell>
          <cell r="H100">
            <v>5695.92</v>
          </cell>
          <cell r="I100">
            <v>28</v>
          </cell>
          <cell r="J100">
            <v>6711.4067999999997</v>
          </cell>
          <cell r="K100" t="str">
            <v/>
          </cell>
        </row>
        <row r="101">
          <cell r="A101" t="str">
            <v>FRN5.5E1E-4E</v>
          </cell>
          <cell r="B101">
            <v>0</v>
          </cell>
          <cell r="C101">
            <v>3</v>
          </cell>
          <cell r="D101">
            <v>3</v>
          </cell>
          <cell r="E101">
            <v>-125.4</v>
          </cell>
          <cell r="F101">
            <v>3</v>
          </cell>
          <cell r="G101">
            <v>0</v>
          </cell>
          <cell r="H101">
            <v>0</v>
          </cell>
          <cell r="I101">
            <v>129</v>
          </cell>
          <cell r="J101">
            <v>39284.615100000003</v>
          </cell>
          <cell r="K101">
            <v>30148.658100000001</v>
          </cell>
        </row>
        <row r="102">
          <cell r="A102" t="str">
            <v>FRN7.5E1E-4E</v>
          </cell>
          <cell r="B102">
            <v>0</v>
          </cell>
          <cell r="C102">
            <v>5</v>
          </cell>
          <cell r="D102">
            <v>5</v>
          </cell>
          <cell r="E102">
            <v>-138</v>
          </cell>
          <cell r="F102">
            <v>5</v>
          </cell>
          <cell r="G102">
            <v>0</v>
          </cell>
          <cell r="H102">
            <v>0</v>
          </cell>
          <cell r="I102">
            <v>144</v>
          </cell>
          <cell r="J102">
            <v>46544.76</v>
          </cell>
          <cell r="K102">
            <v>30383.385000000002</v>
          </cell>
        </row>
        <row r="103">
          <cell r="A103" t="str">
            <v>FRN11E1E-4E</v>
          </cell>
          <cell r="B103">
            <v>0</v>
          </cell>
          <cell r="C103">
            <v>2</v>
          </cell>
          <cell r="D103">
            <v>2</v>
          </cell>
          <cell r="E103">
            <v>-74.400000000000006</v>
          </cell>
          <cell r="F103">
            <v>2</v>
          </cell>
          <cell r="G103">
            <v>0</v>
          </cell>
          <cell r="H103">
            <v>0</v>
          </cell>
          <cell r="I103">
            <v>78</v>
          </cell>
          <cell r="J103">
            <v>30903.599999999999</v>
          </cell>
          <cell r="K103">
            <v>19017.599999999999</v>
          </cell>
        </row>
        <row r="104">
          <cell r="A104" t="str">
            <v>FRN15E1E-4E</v>
          </cell>
          <cell r="B104">
            <v>0</v>
          </cell>
          <cell r="C104">
            <v>1</v>
          </cell>
          <cell r="D104">
            <v>1</v>
          </cell>
          <cell r="E104">
            <v>-53.8</v>
          </cell>
          <cell r="F104">
            <v>1</v>
          </cell>
          <cell r="G104">
            <v>0</v>
          </cell>
          <cell r="H104">
            <v>0</v>
          </cell>
          <cell r="I104">
            <v>55</v>
          </cell>
          <cell r="J104">
            <v>29186.806000000004</v>
          </cell>
          <cell r="K104">
            <v>23880.114000000001</v>
          </cell>
        </row>
        <row r="105">
          <cell r="A105" t="str">
            <v>FRN0.4E1E-2J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/>
          </cell>
        </row>
        <row r="106">
          <cell r="A106" t="str">
            <v>FRN0.75E1E-2J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/>
          </cell>
        </row>
        <row r="107">
          <cell r="A107" t="str">
            <v>FRN1.5E1E-2J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/>
          </cell>
        </row>
        <row r="108">
          <cell r="A108" t="str">
            <v>FRN2.2E1E-2J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/>
          </cell>
        </row>
        <row r="109">
          <cell r="A109" t="str">
            <v>FRN3.7E1E-2J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/>
          </cell>
        </row>
        <row r="110">
          <cell r="A110" t="str">
            <v>FRN5.5E1E-2J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/>
          </cell>
        </row>
        <row r="111">
          <cell r="A111" t="str">
            <v>FRN7.5E1E-2J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/>
          </cell>
        </row>
        <row r="112">
          <cell r="A112" t="str">
            <v>FRN11E1E-2J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/>
          </cell>
        </row>
        <row r="113">
          <cell r="A113" t="str">
            <v>FRN15E1E-2J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/>
          </cell>
        </row>
        <row r="114">
          <cell r="A114" t="str">
            <v>FRN0.1E1S-7ECN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/>
          </cell>
        </row>
        <row r="115">
          <cell r="A115" t="str">
            <v>FRN0.2E1S-7ECN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/>
          </cell>
        </row>
        <row r="116">
          <cell r="A116" t="str">
            <v>FRN0.4E1S-7ECN</v>
          </cell>
          <cell r="B116">
            <v>0</v>
          </cell>
          <cell r="C116">
            <v>0</v>
          </cell>
          <cell r="D116">
            <v>0</v>
          </cell>
          <cell r="E116">
            <v>-50</v>
          </cell>
          <cell r="F116">
            <v>0</v>
          </cell>
          <cell r="G116">
            <v>0</v>
          </cell>
          <cell r="H116">
            <v>0</v>
          </cell>
          <cell r="I116">
            <v>50</v>
          </cell>
          <cell r="J116">
            <v>5058</v>
          </cell>
          <cell r="K116">
            <v>5058</v>
          </cell>
        </row>
        <row r="117">
          <cell r="A117" t="str">
            <v>FRN0.75E1S-7ECN</v>
          </cell>
          <cell r="B117">
            <v>0</v>
          </cell>
          <cell r="C117">
            <v>0</v>
          </cell>
          <cell r="D117">
            <v>0</v>
          </cell>
          <cell r="E117">
            <v>-48</v>
          </cell>
          <cell r="F117">
            <v>0</v>
          </cell>
          <cell r="G117">
            <v>0</v>
          </cell>
          <cell r="H117">
            <v>0</v>
          </cell>
          <cell r="I117">
            <v>48</v>
          </cell>
          <cell r="J117">
            <v>5101.8768</v>
          </cell>
          <cell r="K117">
            <v>5101.8768</v>
          </cell>
        </row>
        <row r="118">
          <cell r="A118" t="str">
            <v>FRN1.5E1S-7ECN</v>
          </cell>
          <cell r="B118">
            <v>0</v>
          </cell>
          <cell r="C118">
            <v>0</v>
          </cell>
          <cell r="D118">
            <v>0</v>
          </cell>
          <cell r="E118">
            <v>-40</v>
          </cell>
          <cell r="F118">
            <v>0</v>
          </cell>
          <cell r="G118">
            <v>0</v>
          </cell>
          <cell r="H118">
            <v>0</v>
          </cell>
          <cell r="I118">
            <v>40</v>
          </cell>
          <cell r="J118">
            <v>4878</v>
          </cell>
          <cell r="K118">
            <v>4878</v>
          </cell>
        </row>
        <row r="119">
          <cell r="A119" t="str">
            <v>FRN2.2E1S-7ECN</v>
          </cell>
          <cell r="B119">
            <v>0</v>
          </cell>
          <cell r="C119">
            <v>0</v>
          </cell>
          <cell r="D119">
            <v>0</v>
          </cell>
          <cell r="E119">
            <v>-30</v>
          </cell>
          <cell r="F119">
            <v>0</v>
          </cell>
          <cell r="G119">
            <v>0</v>
          </cell>
          <cell r="H119">
            <v>0</v>
          </cell>
          <cell r="I119">
            <v>30</v>
          </cell>
          <cell r="J119">
            <v>4252.5</v>
          </cell>
          <cell r="K119">
            <v>4252.5</v>
          </cell>
        </row>
        <row r="120">
          <cell r="A120" t="str">
            <v>FRN0.4E1S-4ECN</v>
          </cell>
          <cell r="B120">
            <v>0</v>
          </cell>
          <cell r="C120">
            <v>0</v>
          </cell>
          <cell r="D120">
            <v>0</v>
          </cell>
          <cell r="E120">
            <v>-50</v>
          </cell>
          <cell r="F120">
            <v>0</v>
          </cell>
          <cell r="G120">
            <v>0</v>
          </cell>
          <cell r="H120">
            <v>0</v>
          </cell>
          <cell r="I120">
            <v>50</v>
          </cell>
          <cell r="J120">
            <v>6597</v>
          </cell>
          <cell r="K120">
            <v>6597</v>
          </cell>
        </row>
        <row r="121">
          <cell r="A121" t="str">
            <v>FRN0.75E1S-4ECN</v>
          </cell>
          <cell r="B121">
            <v>0</v>
          </cell>
          <cell r="C121">
            <v>0</v>
          </cell>
          <cell r="D121">
            <v>0</v>
          </cell>
          <cell r="E121">
            <v>-47</v>
          </cell>
          <cell r="F121">
            <v>0</v>
          </cell>
          <cell r="G121">
            <v>0</v>
          </cell>
          <cell r="H121">
            <v>0</v>
          </cell>
          <cell r="I121">
            <v>47</v>
          </cell>
          <cell r="J121">
            <v>6806.07</v>
          </cell>
          <cell r="K121">
            <v>6806.07</v>
          </cell>
        </row>
        <row r="122">
          <cell r="A122" t="str">
            <v>FRN1.5E1S-4ECN</v>
          </cell>
          <cell r="B122">
            <v>0</v>
          </cell>
          <cell r="C122">
            <v>0</v>
          </cell>
          <cell r="D122">
            <v>0</v>
          </cell>
          <cell r="E122">
            <v>-40</v>
          </cell>
          <cell r="F122">
            <v>0</v>
          </cell>
          <cell r="G122">
            <v>0</v>
          </cell>
          <cell r="H122">
            <v>0</v>
          </cell>
          <cell r="I122">
            <v>40</v>
          </cell>
          <cell r="J122">
            <v>6775.2</v>
          </cell>
          <cell r="K122">
            <v>6775.2</v>
          </cell>
        </row>
        <row r="123">
          <cell r="A123" t="str">
            <v>FRN2.2E1S-4ECN</v>
          </cell>
          <cell r="B123">
            <v>0</v>
          </cell>
          <cell r="C123">
            <v>0</v>
          </cell>
          <cell r="D123">
            <v>0</v>
          </cell>
          <cell r="E123">
            <v>-30</v>
          </cell>
          <cell r="F123">
            <v>0</v>
          </cell>
          <cell r="G123">
            <v>0</v>
          </cell>
          <cell r="H123">
            <v>0</v>
          </cell>
          <cell r="I123">
            <v>30</v>
          </cell>
          <cell r="J123">
            <v>5799</v>
          </cell>
          <cell r="K123">
            <v>5799</v>
          </cell>
        </row>
        <row r="124">
          <cell r="A124" t="str">
            <v>FRN4.0E1S-4ECN</v>
          </cell>
          <cell r="B124">
            <v>0</v>
          </cell>
          <cell r="C124">
            <v>0</v>
          </cell>
          <cell r="D124">
            <v>0</v>
          </cell>
          <cell r="E124">
            <v>-30</v>
          </cell>
          <cell r="F124">
            <v>0</v>
          </cell>
          <cell r="G124">
            <v>0</v>
          </cell>
          <cell r="H124">
            <v>0</v>
          </cell>
          <cell r="I124">
            <v>30</v>
          </cell>
          <cell r="J124">
            <v>7400.7</v>
          </cell>
          <cell r="K124">
            <v>7400.7</v>
          </cell>
        </row>
        <row r="125">
          <cell r="A125" t="str">
            <v>FRN5.5E1S-4ECN</v>
          </cell>
          <cell r="B125">
            <v>0</v>
          </cell>
          <cell r="C125">
            <v>0</v>
          </cell>
          <cell r="D125">
            <v>0</v>
          </cell>
          <cell r="E125">
            <v>-20</v>
          </cell>
          <cell r="F125">
            <v>0</v>
          </cell>
          <cell r="G125">
            <v>0</v>
          </cell>
          <cell r="H125">
            <v>0</v>
          </cell>
          <cell r="I125">
            <v>20</v>
          </cell>
          <cell r="J125">
            <v>5674.8</v>
          </cell>
          <cell r="K125">
            <v>5674.8</v>
          </cell>
        </row>
        <row r="126">
          <cell r="A126" t="str">
            <v>FRN7.5E1S-4ECN</v>
          </cell>
          <cell r="B126">
            <v>0</v>
          </cell>
          <cell r="C126">
            <v>0</v>
          </cell>
          <cell r="D126">
            <v>0</v>
          </cell>
          <cell r="E126">
            <v>-20</v>
          </cell>
          <cell r="F126">
            <v>0</v>
          </cell>
          <cell r="G126">
            <v>0</v>
          </cell>
          <cell r="H126">
            <v>0</v>
          </cell>
          <cell r="I126">
            <v>20</v>
          </cell>
          <cell r="J126">
            <v>6327</v>
          </cell>
          <cell r="K126">
            <v>6327</v>
          </cell>
        </row>
        <row r="127">
          <cell r="A127" t="str">
            <v>FRN11E1S-4ECN</v>
          </cell>
          <cell r="B127">
            <v>0</v>
          </cell>
          <cell r="C127">
            <v>0</v>
          </cell>
          <cell r="D127">
            <v>0</v>
          </cell>
          <cell r="E127">
            <v>-20</v>
          </cell>
          <cell r="F127">
            <v>0</v>
          </cell>
          <cell r="G127">
            <v>0</v>
          </cell>
          <cell r="H127">
            <v>0</v>
          </cell>
          <cell r="I127">
            <v>20</v>
          </cell>
          <cell r="J127">
            <v>7205.4</v>
          </cell>
          <cell r="K127">
            <v>7205.4</v>
          </cell>
        </row>
        <row r="128">
          <cell r="A128" t="str">
            <v>FRN15E1S-4ECN</v>
          </cell>
          <cell r="B128">
            <v>0</v>
          </cell>
          <cell r="C128">
            <v>0</v>
          </cell>
          <cell r="D128">
            <v>0</v>
          </cell>
          <cell r="E128">
            <v>-20</v>
          </cell>
          <cell r="F128">
            <v>0</v>
          </cell>
          <cell r="G128">
            <v>0</v>
          </cell>
          <cell r="H128">
            <v>0</v>
          </cell>
          <cell r="I128">
            <v>20</v>
          </cell>
          <cell r="J128">
            <v>9950.4</v>
          </cell>
          <cell r="K128">
            <v>9950.4</v>
          </cell>
        </row>
        <row r="129">
          <cell r="A129" t="str">
            <v>FRN0.4E1E-2LM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/>
          </cell>
        </row>
        <row r="130">
          <cell r="A130" t="str">
            <v>FRN0.75E1E-2LM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/>
          </cell>
        </row>
        <row r="131">
          <cell r="A131" t="str">
            <v>FRN1.5E1E-2LM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/>
          </cell>
        </row>
        <row r="132">
          <cell r="A132" t="str">
            <v>FRN2.2E1E-2LM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/>
          </cell>
        </row>
        <row r="133">
          <cell r="A133" t="str">
            <v>FRN3.7E1E-2LM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/>
          </cell>
        </row>
        <row r="134">
          <cell r="A134" t="str">
            <v>FRN5.5E1E-2LM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/>
          </cell>
        </row>
        <row r="135">
          <cell r="A135" t="str">
            <v>FRN7.5E1E-2LM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/>
          </cell>
        </row>
        <row r="136">
          <cell r="A136" t="str">
            <v>FRN11E1E-2LM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/>
          </cell>
        </row>
        <row r="137">
          <cell r="A137" t="str">
            <v>FRN15E1E-2LM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/>
          </cell>
        </row>
        <row r="138">
          <cell r="A138" t="str">
            <v>FRN0.1E1S-2LM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/>
          </cell>
        </row>
        <row r="139">
          <cell r="A139" t="str">
            <v>FRN0.2E1S-2LM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/>
          </cell>
        </row>
        <row r="140">
          <cell r="A140" t="str">
            <v>FRN0.4E1S-2LM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/>
          </cell>
        </row>
        <row r="141">
          <cell r="A141" t="str">
            <v>FRN0.75E1S-2LM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/>
          </cell>
        </row>
        <row r="142">
          <cell r="A142" t="str">
            <v>FRN1.5E1S-2LM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/>
          </cell>
        </row>
        <row r="143">
          <cell r="A143" t="str">
            <v>FRN2.2E1S-2LM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/>
          </cell>
        </row>
        <row r="144">
          <cell r="A144" t="str">
            <v>FRN3.7E1S-2LM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/>
          </cell>
        </row>
        <row r="145">
          <cell r="A145" t="str">
            <v>FRN5.5E1S-2LM</v>
          </cell>
          <cell r="B145">
            <v>0</v>
          </cell>
          <cell r="C145">
            <v>10</v>
          </cell>
          <cell r="D145">
            <v>10</v>
          </cell>
          <cell r="E145">
            <v>10</v>
          </cell>
          <cell r="F145">
            <v>10</v>
          </cell>
          <cell r="G145">
            <v>12</v>
          </cell>
          <cell r="H145">
            <v>2758.2</v>
          </cell>
          <cell r="I145">
            <v>8</v>
          </cell>
          <cell r="J145">
            <v>2451.7600000000002</v>
          </cell>
          <cell r="K145" t="str">
            <v/>
          </cell>
        </row>
        <row r="146">
          <cell r="A146" t="str">
            <v>FRN7.5E1S-2LM</v>
          </cell>
          <cell r="B146">
            <v>0</v>
          </cell>
          <cell r="C146">
            <v>5</v>
          </cell>
          <cell r="D146">
            <v>5</v>
          </cell>
          <cell r="E146">
            <v>5</v>
          </cell>
          <cell r="F146">
            <v>5</v>
          </cell>
          <cell r="G146">
            <v>5</v>
          </cell>
          <cell r="H146">
            <v>1495.4</v>
          </cell>
          <cell r="I146">
            <v>4</v>
          </cell>
          <cell r="J146">
            <v>1329.24</v>
          </cell>
          <cell r="K146" t="str">
            <v/>
          </cell>
        </row>
        <row r="147">
          <cell r="A147" t="str">
            <v>FRN11E1S-2LM</v>
          </cell>
          <cell r="B147">
            <v>0</v>
          </cell>
          <cell r="C147">
            <v>0</v>
          </cell>
          <cell r="D147">
            <v>0</v>
          </cell>
          <cell r="E147">
            <v>-6</v>
          </cell>
          <cell r="F147">
            <v>0</v>
          </cell>
          <cell r="G147">
            <v>0</v>
          </cell>
          <cell r="H147">
            <v>0</v>
          </cell>
          <cell r="I147">
            <v>7</v>
          </cell>
          <cell r="J147">
            <v>2419.9</v>
          </cell>
          <cell r="K147" t="str">
            <v/>
          </cell>
        </row>
        <row r="148">
          <cell r="A148" t="str">
            <v>FRN15E1S-2LM</v>
          </cell>
          <cell r="B148">
            <v>0</v>
          </cell>
          <cell r="C148">
            <v>0</v>
          </cell>
          <cell r="D148">
            <v>0</v>
          </cell>
          <cell r="E148">
            <v>-3</v>
          </cell>
          <cell r="F148">
            <v>0</v>
          </cell>
          <cell r="G148">
            <v>0</v>
          </cell>
          <cell r="H148">
            <v>0</v>
          </cell>
          <cell r="I148">
            <v>4</v>
          </cell>
          <cell r="J148">
            <v>2278.4</v>
          </cell>
          <cell r="K148" t="str">
            <v/>
          </cell>
        </row>
        <row r="149">
          <cell r="A149" t="str">
            <v>FRN0.4E1S-4LM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/>
          </cell>
        </row>
        <row r="150">
          <cell r="A150" t="str">
            <v>FRN0.75E1S-4LM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/>
          </cell>
        </row>
        <row r="151">
          <cell r="A151" t="str">
            <v>FRN1.5E1S-4LM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/>
          </cell>
        </row>
        <row r="152">
          <cell r="A152" t="str">
            <v>FRN2.2E1S-4LM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/>
          </cell>
        </row>
        <row r="153">
          <cell r="A153" t="str">
            <v>FRN3.7E1S-4LM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/>
          </cell>
        </row>
        <row r="154">
          <cell r="A154" t="str">
            <v>FRN5.5E1S-4LM</v>
          </cell>
          <cell r="B154">
            <v>30</v>
          </cell>
          <cell r="C154">
            <v>110</v>
          </cell>
          <cell r="D154">
            <v>110</v>
          </cell>
          <cell r="E154">
            <v>109.8</v>
          </cell>
          <cell r="F154">
            <v>80</v>
          </cell>
          <cell r="G154">
            <v>119</v>
          </cell>
          <cell r="H154">
            <v>29231.4</v>
          </cell>
          <cell r="I154">
            <v>113</v>
          </cell>
          <cell r="J154">
            <v>30608.581200000004</v>
          </cell>
          <cell r="K154" t="str">
            <v/>
          </cell>
        </row>
        <row r="155">
          <cell r="A155" t="str">
            <v>FRN7.5E1S-4LM</v>
          </cell>
          <cell r="B155">
            <v>15</v>
          </cell>
          <cell r="C155">
            <v>33</v>
          </cell>
          <cell r="D155">
            <v>33</v>
          </cell>
          <cell r="E155">
            <v>-22.4</v>
          </cell>
          <cell r="F155">
            <v>18</v>
          </cell>
          <cell r="G155">
            <v>14</v>
          </cell>
          <cell r="H155">
            <v>0</v>
          </cell>
          <cell r="I155">
            <v>56</v>
          </cell>
          <cell r="J155">
            <v>18255.8992</v>
          </cell>
          <cell r="K155" t="str">
            <v/>
          </cell>
        </row>
        <row r="156">
          <cell r="A156" t="str">
            <v>FRN11E1S-4LM</v>
          </cell>
          <cell r="B156">
            <v>0</v>
          </cell>
          <cell r="C156">
            <v>4</v>
          </cell>
          <cell r="D156">
            <v>4</v>
          </cell>
          <cell r="E156">
            <v>-180.4</v>
          </cell>
          <cell r="F156">
            <v>4</v>
          </cell>
          <cell r="G156">
            <v>0</v>
          </cell>
          <cell r="H156">
            <v>0</v>
          </cell>
          <cell r="I156">
            <v>184</v>
          </cell>
          <cell r="J156">
            <v>67286.242400000003</v>
          </cell>
          <cell r="K156">
            <v>56315.659400000004</v>
          </cell>
        </row>
        <row r="157">
          <cell r="A157" t="str">
            <v>FRN15E1S-4LM</v>
          </cell>
          <cell r="B157">
            <v>0</v>
          </cell>
          <cell r="C157">
            <v>1</v>
          </cell>
          <cell r="D157">
            <v>1</v>
          </cell>
          <cell r="E157">
            <v>-103.6</v>
          </cell>
          <cell r="F157">
            <v>1</v>
          </cell>
          <cell r="G157">
            <v>0</v>
          </cell>
          <cell r="H157">
            <v>0</v>
          </cell>
          <cell r="I157">
            <v>106</v>
          </cell>
          <cell r="J157">
            <v>52461.668400000002</v>
          </cell>
          <cell r="K157">
            <v>42563.240400000002</v>
          </cell>
        </row>
        <row r="158">
          <cell r="A158" t="str">
            <v>FRN0.4E1E-4LM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/>
          </cell>
        </row>
        <row r="159">
          <cell r="A159" t="str">
            <v>FRN0.75E1E-4LM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/>
          </cell>
        </row>
        <row r="160">
          <cell r="A160" t="str">
            <v>FRN1.5E1E-4LM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/>
          </cell>
        </row>
        <row r="161">
          <cell r="A161" t="str">
            <v>FRN2.2E1E-4LM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/>
          </cell>
        </row>
        <row r="162">
          <cell r="A162" t="str">
            <v>FRN4.0E1E-4LM</v>
          </cell>
          <cell r="B162">
            <v>0</v>
          </cell>
          <cell r="C162">
            <v>53</v>
          </cell>
          <cell r="D162">
            <v>53</v>
          </cell>
          <cell r="E162">
            <v>52.8</v>
          </cell>
          <cell r="F162">
            <v>53</v>
          </cell>
          <cell r="G162">
            <v>56</v>
          </cell>
          <cell r="H162">
            <v>12578.49</v>
          </cell>
          <cell r="I162">
            <v>59</v>
          </cell>
          <cell r="J162">
            <v>14011.1312</v>
          </cell>
          <cell r="K162" t="str">
            <v/>
          </cell>
        </row>
        <row r="163">
          <cell r="A163" t="str">
            <v>FRN5.5E1E-4LM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/>
          </cell>
        </row>
        <row r="164">
          <cell r="A164" t="str">
            <v>FRN7.5E1E-4LM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/>
          </cell>
        </row>
        <row r="165">
          <cell r="A165" t="str">
            <v>FRN11E1E-4LM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/>
          </cell>
        </row>
        <row r="166">
          <cell r="A166" t="str">
            <v>FRN15E1E-4LM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/>
          </cell>
        </row>
        <row r="167">
          <cell r="A167" t="str">
            <v>FRN0.4G11S-4EN</v>
          </cell>
          <cell r="B167">
            <v>0</v>
          </cell>
          <cell r="C167">
            <v>1</v>
          </cell>
          <cell r="D167">
            <v>1</v>
          </cell>
          <cell r="E167">
            <v>-14</v>
          </cell>
          <cell r="F167">
            <v>1</v>
          </cell>
          <cell r="G167">
            <v>0</v>
          </cell>
          <cell r="H167">
            <v>0</v>
          </cell>
          <cell r="I167">
            <v>14</v>
          </cell>
          <cell r="J167">
            <v>1705.1258</v>
          </cell>
          <cell r="K167" t="str">
            <v/>
          </cell>
        </row>
        <row r="168">
          <cell r="A168" t="str">
            <v>FRN0.75G11S-4EN</v>
          </cell>
          <cell r="B168">
            <v>0</v>
          </cell>
          <cell r="C168">
            <v>4</v>
          </cell>
          <cell r="D168">
            <v>4</v>
          </cell>
          <cell r="E168">
            <v>-82</v>
          </cell>
          <cell r="F168">
            <v>4</v>
          </cell>
          <cell r="G168">
            <v>0</v>
          </cell>
          <cell r="H168">
            <v>0</v>
          </cell>
          <cell r="I168">
            <v>82</v>
          </cell>
          <cell r="J168">
            <v>11838.7336</v>
          </cell>
          <cell r="K168">
            <v>4619.9935999999998</v>
          </cell>
        </row>
        <row r="169">
          <cell r="A169" t="str">
            <v>FRN1.5G11S-4EN</v>
          </cell>
          <cell r="B169">
            <v>0</v>
          </cell>
          <cell r="C169">
            <v>7</v>
          </cell>
          <cell r="D169">
            <v>7</v>
          </cell>
          <cell r="E169">
            <v>7</v>
          </cell>
          <cell r="F169">
            <v>7</v>
          </cell>
          <cell r="G169">
            <v>0</v>
          </cell>
          <cell r="H169">
            <v>1228.5</v>
          </cell>
          <cell r="I169">
            <v>0</v>
          </cell>
          <cell r="J169">
            <v>0</v>
          </cell>
          <cell r="K169" t="str">
            <v/>
          </cell>
        </row>
        <row r="170">
          <cell r="A170" t="str">
            <v>FRN2.2G11S-4EN</v>
          </cell>
          <cell r="B170">
            <v>0</v>
          </cell>
          <cell r="C170">
            <v>7</v>
          </cell>
          <cell r="D170">
            <v>7</v>
          </cell>
          <cell r="E170">
            <v>-656</v>
          </cell>
          <cell r="F170">
            <v>7</v>
          </cell>
          <cell r="G170">
            <v>0</v>
          </cell>
          <cell r="H170">
            <v>0</v>
          </cell>
          <cell r="I170">
            <v>656</v>
          </cell>
          <cell r="J170">
            <v>141259.10399999999</v>
          </cell>
          <cell r="K170">
            <v>121879.04399999999</v>
          </cell>
        </row>
        <row r="171">
          <cell r="A171" t="str">
            <v>FRN4.0G11S-4EN</v>
          </cell>
          <cell r="B171">
            <v>0</v>
          </cell>
          <cell r="C171">
            <v>13</v>
          </cell>
          <cell r="D171">
            <v>13</v>
          </cell>
          <cell r="E171">
            <v>-45</v>
          </cell>
          <cell r="F171">
            <v>13</v>
          </cell>
          <cell r="G171">
            <v>0</v>
          </cell>
          <cell r="H171">
            <v>0</v>
          </cell>
          <cell r="I171">
            <v>45</v>
          </cell>
          <cell r="J171">
            <v>11613.856499999998</v>
          </cell>
          <cell r="K171" t="str">
            <v/>
          </cell>
        </row>
        <row r="172">
          <cell r="A172" t="str">
            <v>FRN5.5G11S-4EN</v>
          </cell>
          <cell r="B172">
            <v>0</v>
          </cell>
          <cell r="C172">
            <v>8</v>
          </cell>
          <cell r="D172">
            <v>8</v>
          </cell>
          <cell r="E172">
            <v>-10</v>
          </cell>
          <cell r="F172">
            <v>8</v>
          </cell>
          <cell r="G172">
            <v>0</v>
          </cell>
          <cell r="H172">
            <v>0</v>
          </cell>
          <cell r="I172">
            <v>10</v>
          </cell>
          <cell r="J172">
            <v>3321.0059999999999</v>
          </cell>
          <cell r="K172" t="str">
            <v/>
          </cell>
        </row>
        <row r="173">
          <cell r="A173" t="str">
            <v>FRN7.5G11S-4EN</v>
          </cell>
          <cell r="B173">
            <v>0</v>
          </cell>
          <cell r="C173">
            <v>11</v>
          </cell>
          <cell r="D173">
            <v>11</v>
          </cell>
          <cell r="E173">
            <v>11</v>
          </cell>
          <cell r="F173">
            <v>11</v>
          </cell>
          <cell r="G173">
            <v>0</v>
          </cell>
          <cell r="H173">
            <v>4403.3</v>
          </cell>
          <cell r="I173">
            <v>0</v>
          </cell>
          <cell r="J173">
            <v>0</v>
          </cell>
          <cell r="K173" t="str">
            <v/>
          </cell>
        </row>
        <row r="174">
          <cell r="A174" t="str">
            <v>FRN11G11S-4EN</v>
          </cell>
          <cell r="B174">
            <v>0</v>
          </cell>
          <cell r="C174">
            <v>4</v>
          </cell>
          <cell r="D174">
            <v>4</v>
          </cell>
          <cell r="E174">
            <v>-283</v>
          </cell>
          <cell r="F174">
            <v>4</v>
          </cell>
          <cell r="G174">
            <v>0</v>
          </cell>
          <cell r="H174">
            <v>0</v>
          </cell>
          <cell r="I174">
            <v>283</v>
          </cell>
          <cell r="J174">
            <v>131694.78580000001</v>
          </cell>
          <cell r="K174">
            <v>108427.15580000001</v>
          </cell>
        </row>
        <row r="175">
          <cell r="A175" t="str">
            <v>FRN15G11S-4EN</v>
          </cell>
          <cell r="B175">
            <v>0</v>
          </cell>
          <cell r="C175">
            <v>3</v>
          </cell>
          <cell r="D175">
            <v>3</v>
          </cell>
          <cell r="E175">
            <v>-138</v>
          </cell>
          <cell r="F175">
            <v>3</v>
          </cell>
          <cell r="G175">
            <v>0</v>
          </cell>
          <cell r="H175">
            <v>0</v>
          </cell>
          <cell r="I175">
            <v>138</v>
          </cell>
          <cell r="J175">
            <v>86236.876199999999</v>
          </cell>
          <cell r="K175">
            <v>61240.680200000003</v>
          </cell>
        </row>
        <row r="176">
          <cell r="A176" t="str">
            <v>FRN18.5G11S-4EN</v>
          </cell>
          <cell r="B176">
            <v>0</v>
          </cell>
          <cell r="C176">
            <v>3</v>
          </cell>
          <cell r="D176">
            <v>3</v>
          </cell>
          <cell r="E176">
            <v>-113</v>
          </cell>
          <cell r="F176">
            <v>3</v>
          </cell>
          <cell r="G176">
            <v>0</v>
          </cell>
          <cell r="H176">
            <v>0</v>
          </cell>
          <cell r="I176">
            <v>113</v>
          </cell>
          <cell r="J176">
            <v>77206.492899999997</v>
          </cell>
          <cell r="K176">
            <v>49876.760899999994</v>
          </cell>
        </row>
        <row r="177">
          <cell r="A177" t="str">
            <v>FRN22G11S-4EN</v>
          </cell>
          <cell r="B177">
            <v>0</v>
          </cell>
          <cell r="C177">
            <v>4</v>
          </cell>
          <cell r="D177">
            <v>4</v>
          </cell>
          <cell r="E177">
            <v>-149</v>
          </cell>
          <cell r="F177">
            <v>4</v>
          </cell>
          <cell r="G177">
            <v>0</v>
          </cell>
          <cell r="H177">
            <v>0</v>
          </cell>
          <cell r="I177">
            <v>149</v>
          </cell>
          <cell r="J177">
            <v>122550.0266</v>
          </cell>
          <cell r="K177">
            <v>81425.856599999999</v>
          </cell>
        </row>
        <row r="178">
          <cell r="A178" t="str">
            <v>FRN30G11S-4EV</v>
          </cell>
          <cell r="B178">
            <v>0</v>
          </cell>
          <cell r="C178">
            <v>0</v>
          </cell>
          <cell r="D178">
            <v>0</v>
          </cell>
          <cell r="E178">
            <v>-18</v>
          </cell>
          <cell r="F178">
            <v>0</v>
          </cell>
          <cell r="G178">
            <v>0</v>
          </cell>
          <cell r="H178">
            <v>0</v>
          </cell>
          <cell r="I178">
            <v>18</v>
          </cell>
          <cell r="J178">
            <v>19081.312199999997</v>
          </cell>
          <cell r="K178">
            <v>19081.312199999997</v>
          </cell>
        </row>
        <row r="179">
          <cell r="A179" t="str">
            <v>FRN30G11S-4EN</v>
          </cell>
          <cell r="B179">
            <v>0</v>
          </cell>
          <cell r="C179">
            <v>3</v>
          </cell>
          <cell r="D179">
            <v>3</v>
          </cell>
          <cell r="E179">
            <v>-149</v>
          </cell>
          <cell r="F179">
            <v>3</v>
          </cell>
          <cell r="G179">
            <v>0</v>
          </cell>
          <cell r="H179">
            <v>0</v>
          </cell>
          <cell r="I179">
            <v>149</v>
          </cell>
          <cell r="J179">
            <v>161233.8983</v>
          </cell>
          <cell r="K179">
            <v>117949.63029999999</v>
          </cell>
        </row>
        <row r="180">
          <cell r="A180" t="str">
            <v>FRN37G11S-4EN</v>
          </cell>
          <cell r="B180">
            <v>0</v>
          </cell>
          <cell r="C180">
            <v>0</v>
          </cell>
          <cell r="D180">
            <v>0</v>
          </cell>
          <cell r="E180">
            <v>-56</v>
          </cell>
          <cell r="F180">
            <v>0</v>
          </cell>
          <cell r="G180">
            <v>0</v>
          </cell>
          <cell r="H180">
            <v>0</v>
          </cell>
          <cell r="I180">
            <v>56</v>
          </cell>
          <cell r="J180">
            <v>77216.731200000009</v>
          </cell>
          <cell r="K180">
            <v>63428.029200000004</v>
          </cell>
        </row>
        <row r="181">
          <cell r="A181" t="str">
            <v>FRN45G11S-4EN</v>
          </cell>
          <cell r="B181">
            <v>0</v>
          </cell>
          <cell r="C181">
            <v>0</v>
          </cell>
          <cell r="D181">
            <v>0</v>
          </cell>
          <cell r="E181">
            <v>-14</v>
          </cell>
          <cell r="F181">
            <v>0</v>
          </cell>
          <cell r="G181">
            <v>0</v>
          </cell>
          <cell r="H181">
            <v>0</v>
          </cell>
          <cell r="I181">
            <v>14</v>
          </cell>
          <cell r="J181">
            <v>23585.998799999998</v>
          </cell>
          <cell r="K181">
            <v>6738.8567999999977</v>
          </cell>
        </row>
        <row r="182">
          <cell r="A182" t="str">
            <v>FRN55G11S-4EN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/>
          </cell>
        </row>
        <row r="183">
          <cell r="A183" t="str">
            <v>FRN75G11S-4EN</v>
          </cell>
          <cell r="B183">
            <v>0</v>
          </cell>
          <cell r="C183">
            <v>0</v>
          </cell>
          <cell r="D183">
            <v>0</v>
          </cell>
          <cell r="E183">
            <v>-18</v>
          </cell>
          <cell r="F183">
            <v>0</v>
          </cell>
          <cell r="G183">
            <v>0</v>
          </cell>
          <cell r="H183">
            <v>0</v>
          </cell>
          <cell r="I183">
            <v>18</v>
          </cell>
          <cell r="J183">
            <v>40397.860800000002</v>
          </cell>
          <cell r="K183">
            <v>17954.604800000001</v>
          </cell>
        </row>
        <row r="184">
          <cell r="A184" t="str">
            <v>FRN90G11S-4EN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/>
          </cell>
        </row>
        <row r="185">
          <cell r="A185" t="str">
            <v>FRN110G11S-4EN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/>
          </cell>
        </row>
        <row r="186">
          <cell r="A186" t="str">
            <v>FRN132G11S-4EN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/>
          </cell>
        </row>
        <row r="187">
          <cell r="A187" t="str">
            <v>FRN160G11S-4EN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/>
          </cell>
        </row>
        <row r="188">
          <cell r="A188" t="str">
            <v>FRN200G11S-4EN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/>
          </cell>
        </row>
        <row r="189">
          <cell r="A189" t="str">
            <v>FRN220G11S-4EN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/>
          </cell>
        </row>
        <row r="190">
          <cell r="A190" t="str">
            <v>FRN280G11S-4EN</v>
          </cell>
          <cell r="B190">
            <v>0</v>
          </cell>
          <cell r="C190">
            <v>0</v>
          </cell>
          <cell r="D190">
            <v>0</v>
          </cell>
          <cell r="E190">
            <v>-8</v>
          </cell>
          <cell r="F190">
            <v>0</v>
          </cell>
          <cell r="G190">
            <v>0</v>
          </cell>
          <cell r="H190">
            <v>0</v>
          </cell>
          <cell r="I190">
            <v>8</v>
          </cell>
          <cell r="J190">
            <v>57439.296000000002</v>
          </cell>
          <cell r="K190">
            <v>57439.296000000002</v>
          </cell>
        </row>
        <row r="191">
          <cell r="A191" t="str">
            <v>FRN315G11S-4EN</v>
          </cell>
          <cell r="B191">
            <v>0</v>
          </cell>
          <cell r="C191">
            <v>0</v>
          </cell>
          <cell r="D191">
            <v>0</v>
          </cell>
          <cell r="E191">
            <v>-1</v>
          </cell>
          <cell r="F191">
            <v>0</v>
          </cell>
          <cell r="G191">
            <v>0</v>
          </cell>
          <cell r="H191">
            <v>0</v>
          </cell>
          <cell r="I191">
            <v>1</v>
          </cell>
          <cell r="J191">
            <v>9802.51</v>
          </cell>
          <cell r="K191">
            <v>9802.51</v>
          </cell>
        </row>
        <row r="192">
          <cell r="A192" t="str">
            <v>FRN355G11S-4EN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/>
          </cell>
        </row>
        <row r="193">
          <cell r="A193" t="str">
            <v>FRN400G11S-4EN</v>
          </cell>
          <cell r="B193">
            <v>0</v>
          </cell>
          <cell r="C193">
            <v>0</v>
          </cell>
          <cell r="D193">
            <v>0</v>
          </cell>
          <cell r="E193">
            <v>-1</v>
          </cell>
          <cell r="F193">
            <v>0</v>
          </cell>
          <cell r="G193">
            <v>0</v>
          </cell>
          <cell r="H193">
            <v>0</v>
          </cell>
          <cell r="I193">
            <v>1</v>
          </cell>
          <cell r="J193">
            <v>11489.06</v>
          </cell>
          <cell r="K193">
            <v>11489.06</v>
          </cell>
        </row>
        <row r="194">
          <cell r="A194" t="str">
            <v>FRN500G11S-4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/>
          </cell>
        </row>
        <row r="195">
          <cell r="A195" t="str">
            <v>FRN630G11S-4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/>
          </cell>
        </row>
        <row r="196">
          <cell r="A196" t="str">
            <v>FRN0.2G11S-2</v>
          </cell>
          <cell r="B196">
            <v>0</v>
          </cell>
          <cell r="C196">
            <v>0</v>
          </cell>
          <cell r="D196">
            <v>0</v>
          </cell>
          <cell r="E196">
            <v>-5</v>
          </cell>
          <cell r="F196">
            <v>0</v>
          </cell>
          <cell r="G196">
            <v>0</v>
          </cell>
          <cell r="H196">
            <v>0</v>
          </cell>
          <cell r="I196">
            <v>5</v>
          </cell>
          <cell r="J196">
            <v>747.4</v>
          </cell>
          <cell r="K196">
            <v>747.4</v>
          </cell>
        </row>
        <row r="197">
          <cell r="A197" t="str">
            <v>FRN0.4G11S-2</v>
          </cell>
          <cell r="B197">
            <v>0</v>
          </cell>
          <cell r="C197">
            <v>0</v>
          </cell>
          <cell r="D197">
            <v>0</v>
          </cell>
          <cell r="E197">
            <v>-3</v>
          </cell>
          <cell r="F197">
            <v>0</v>
          </cell>
          <cell r="G197">
            <v>0</v>
          </cell>
          <cell r="H197">
            <v>0</v>
          </cell>
          <cell r="I197">
            <v>3</v>
          </cell>
          <cell r="J197">
            <v>465.29340000000002</v>
          </cell>
          <cell r="K197">
            <v>465.29340000000002</v>
          </cell>
        </row>
        <row r="198">
          <cell r="A198" t="str">
            <v>FRN0.75G11S-2</v>
          </cell>
          <cell r="B198">
            <v>0</v>
          </cell>
          <cell r="C198">
            <v>0</v>
          </cell>
          <cell r="D198">
            <v>0</v>
          </cell>
          <cell r="E198">
            <v>-2</v>
          </cell>
          <cell r="F198">
            <v>0</v>
          </cell>
          <cell r="G198">
            <v>0</v>
          </cell>
          <cell r="H198">
            <v>0</v>
          </cell>
          <cell r="I198">
            <v>2</v>
          </cell>
          <cell r="J198">
            <v>309.81900000000002</v>
          </cell>
          <cell r="K198" t="str">
            <v/>
          </cell>
        </row>
        <row r="199">
          <cell r="A199" t="str">
            <v>FRN1.5G11S-2</v>
          </cell>
          <cell r="B199">
            <v>0</v>
          </cell>
          <cell r="C199">
            <v>0</v>
          </cell>
          <cell r="D199">
            <v>0</v>
          </cell>
          <cell r="E199">
            <v>-10</v>
          </cell>
          <cell r="F199">
            <v>0</v>
          </cell>
          <cell r="G199">
            <v>0</v>
          </cell>
          <cell r="H199">
            <v>0</v>
          </cell>
          <cell r="I199">
            <v>10</v>
          </cell>
          <cell r="J199">
            <v>1842.7</v>
          </cell>
          <cell r="K199">
            <v>1842.7</v>
          </cell>
        </row>
        <row r="200">
          <cell r="A200" t="str">
            <v>FRN2.2G11S-2</v>
          </cell>
          <cell r="B200">
            <v>0</v>
          </cell>
          <cell r="C200">
            <v>0</v>
          </cell>
          <cell r="D200">
            <v>0</v>
          </cell>
          <cell r="E200">
            <v>-288</v>
          </cell>
          <cell r="F200">
            <v>0</v>
          </cell>
          <cell r="G200">
            <v>0</v>
          </cell>
          <cell r="H200">
            <v>0</v>
          </cell>
          <cell r="I200">
            <v>288</v>
          </cell>
          <cell r="J200">
            <v>57522.815999999999</v>
          </cell>
          <cell r="K200">
            <v>57522.815999999999</v>
          </cell>
        </row>
        <row r="201">
          <cell r="A201" t="str">
            <v>FRN3.7G11S-2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/>
          </cell>
        </row>
        <row r="202">
          <cell r="A202" t="str">
            <v>FRN5.5G11S-2</v>
          </cell>
          <cell r="B202">
            <v>0</v>
          </cell>
          <cell r="C202">
            <v>0</v>
          </cell>
          <cell r="D202">
            <v>0</v>
          </cell>
          <cell r="E202">
            <v>-6</v>
          </cell>
          <cell r="F202">
            <v>0</v>
          </cell>
          <cell r="G202">
            <v>0</v>
          </cell>
          <cell r="H202">
            <v>0</v>
          </cell>
          <cell r="I202">
            <v>6</v>
          </cell>
          <cell r="J202">
            <v>2159.0994000000001</v>
          </cell>
          <cell r="K202" t="str">
            <v/>
          </cell>
        </row>
        <row r="203">
          <cell r="A203" t="str">
            <v>FRN7.5G11S-2</v>
          </cell>
          <cell r="B203">
            <v>0</v>
          </cell>
          <cell r="C203">
            <v>0</v>
          </cell>
          <cell r="D203">
            <v>0</v>
          </cell>
          <cell r="E203">
            <v>-15</v>
          </cell>
          <cell r="F203">
            <v>0</v>
          </cell>
          <cell r="G203">
            <v>0</v>
          </cell>
          <cell r="H203">
            <v>0</v>
          </cell>
          <cell r="I203">
            <v>15</v>
          </cell>
          <cell r="J203">
            <v>6231.8670000000002</v>
          </cell>
          <cell r="K203">
            <v>6231.8670000000002</v>
          </cell>
        </row>
        <row r="204">
          <cell r="A204" t="str">
            <v>FRN11G11S-2</v>
          </cell>
          <cell r="B204">
            <v>0</v>
          </cell>
          <cell r="C204">
            <v>0</v>
          </cell>
          <cell r="D204">
            <v>0</v>
          </cell>
          <cell r="E204">
            <v>-71</v>
          </cell>
          <cell r="F204">
            <v>0</v>
          </cell>
          <cell r="G204">
            <v>0</v>
          </cell>
          <cell r="H204">
            <v>0</v>
          </cell>
          <cell r="I204">
            <v>71</v>
          </cell>
          <cell r="J204">
            <v>29628.4136</v>
          </cell>
          <cell r="K204">
            <v>25455.3976</v>
          </cell>
        </row>
        <row r="205">
          <cell r="A205" t="str">
            <v>FRN15G11S-2</v>
          </cell>
          <cell r="B205">
            <v>0</v>
          </cell>
          <cell r="C205">
            <v>0</v>
          </cell>
          <cell r="D205">
            <v>0</v>
          </cell>
          <cell r="E205">
            <v>-5</v>
          </cell>
          <cell r="F205">
            <v>0</v>
          </cell>
          <cell r="G205">
            <v>0</v>
          </cell>
          <cell r="H205">
            <v>0</v>
          </cell>
          <cell r="I205">
            <v>5</v>
          </cell>
          <cell r="J205">
            <v>3178.9080000000004</v>
          </cell>
          <cell r="K205">
            <v>3178.9080000000004</v>
          </cell>
        </row>
        <row r="206">
          <cell r="A206" t="str">
            <v>FRN18.5G11S-2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 t="str">
            <v>FRN22G11S-2</v>
          </cell>
          <cell r="B207">
            <v>0</v>
          </cell>
          <cell r="C207">
            <v>0</v>
          </cell>
          <cell r="D207">
            <v>0</v>
          </cell>
          <cell r="E207">
            <v>-78</v>
          </cell>
          <cell r="F207">
            <v>0</v>
          </cell>
          <cell r="G207">
            <v>0</v>
          </cell>
          <cell r="H207">
            <v>0</v>
          </cell>
          <cell r="I207">
            <v>78</v>
          </cell>
          <cell r="J207">
            <v>66508.415999999997</v>
          </cell>
          <cell r="K207">
            <v>57981.695999999996</v>
          </cell>
        </row>
        <row r="208">
          <cell r="A208" t="str">
            <v>FRN30G11S-2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 t="str">
            <v/>
          </cell>
        </row>
        <row r="209">
          <cell r="A209" t="str">
            <v>FRN37G11S-2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 t="str">
            <v/>
          </cell>
        </row>
        <row r="210">
          <cell r="A210" t="str">
            <v>FRN45G11S-2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/>
          </cell>
        </row>
        <row r="211">
          <cell r="A211" t="str">
            <v>FRN55G11S-2</v>
          </cell>
          <cell r="B211">
            <v>0</v>
          </cell>
          <cell r="C211">
            <v>0</v>
          </cell>
          <cell r="D211">
            <v>0</v>
          </cell>
          <cell r="E211">
            <v>-3</v>
          </cell>
          <cell r="F211">
            <v>0</v>
          </cell>
          <cell r="G211">
            <v>0</v>
          </cell>
          <cell r="H211">
            <v>0</v>
          </cell>
          <cell r="I211">
            <v>3</v>
          </cell>
          <cell r="J211">
            <v>7938.3</v>
          </cell>
          <cell r="K211">
            <v>7938.3</v>
          </cell>
        </row>
        <row r="212">
          <cell r="A212" t="str">
            <v>FRN75G11S-2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 t="str">
            <v/>
          </cell>
        </row>
        <row r="213">
          <cell r="A213" t="str">
            <v>FRN90G11S-2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 t="str">
            <v/>
          </cell>
        </row>
        <row r="214">
          <cell r="A214" t="str">
            <v>FRN3.7G11S-2LE2</v>
          </cell>
          <cell r="B214">
            <v>0</v>
          </cell>
          <cell r="C214">
            <v>0</v>
          </cell>
          <cell r="D214">
            <v>0</v>
          </cell>
          <cell r="E214">
            <v>-2</v>
          </cell>
          <cell r="F214">
            <v>0</v>
          </cell>
          <cell r="G214">
            <v>0</v>
          </cell>
          <cell r="H214">
            <v>0</v>
          </cell>
          <cell r="I214">
            <v>2</v>
          </cell>
          <cell r="J214">
            <v>471.22</v>
          </cell>
          <cell r="K214">
            <v>471.22</v>
          </cell>
        </row>
        <row r="215">
          <cell r="A215" t="str">
            <v>FRN5.5G11S-2LE2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/>
          </cell>
        </row>
        <row r="216">
          <cell r="A216" t="str">
            <v>FRN7.5G11S-2LE2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/>
          </cell>
        </row>
        <row r="217">
          <cell r="A217" t="str">
            <v>FRN11G11S-2LE2</v>
          </cell>
          <cell r="B217">
            <v>0</v>
          </cell>
          <cell r="C217">
            <v>0</v>
          </cell>
          <cell r="D217">
            <v>0</v>
          </cell>
          <cell r="E217">
            <v>-4</v>
          </cell>
          <cell r="F217">
            <v>0</v>
          </cell>
          <cell r="G217">
            <v>0</v>
          </cell>
          <cell r="H217">
            <v>0</v>
          </cell>
          <cell r="I217">
            <v>4</v>
          </cell>
          <cell r="J217">
            <v>1786.2</v>
          </cell>
          <cell r="K217">
            <v>1786.2</v>
          </cell>
        </row>
        <row r="218">
          <cell r="A218" t="str">
            <v>FRN15G11S-2LE2</v>
          </cell>
          <cell r="B218">
            <v>0</v>
          </cell>
          <cell r="C218">
            <v>0</v>
          </cell>
          <cell r="D218">
            <v>0</v>
          </cell>
          <cell r="E218">
            <v>-9</v>
          </cell>
          <cell r="F218">
            <v>0</v>
          </cell>
          <cell r="G218">
            <v>0</v>
          </cell>
          <cell r="H218">
            <v>0</v>
          </cell>
          <cell r="I218">
            <v>9</v>
          </cell>
          <cell r="J218">
            <v>6284.1716999999999</v>
          </cell>
          <cell r="K218">
            <v>6284.1716999999999</v>
          </cell>
        </row>
        <row r="219">
          <cell r="A219" t="str">
            <v>FRN18.5G11S-2LE2</v>
          </cell>
          <cell r="B219">
            <v>0</v>
          </cell>
          <cell r="C219">
            <v>0</v>
          </cell>
          <cell r="D219">
            <v>0</v>
          </cell>
          <cell r="E219">
            <v>-3</v>
          </cell>
          <cell r="F219">
            <v>0</v>
          </cell>
          <cell r="G219">
            <v>0</v>
          </cell>
          <cell r="H219">
            <v>0</v>
          </cell>
          <cell r="I219">
            <v>3</v>
          </cell>
          <cell r="J219">
            <v>2357.2401</v>
          </cell>
          <cell r="K219">
            <v>2357.2401</v>
          </cell>
        </row>
        <row r="220">
          <cell r="A220" t="str">
            <v>FRN22G11S-2LE2</v>
          </cell>
          <cell r="B220">
            <v>0</v>
          </cell>
          <cell r="C220">
            <v>0</v>
          </cell>
          <cell r="D220">
            <v>0</v>
          </cell>
          <cell r="E220">
            <v>-4</v>
          </cell>
          <cell r="F220">
            <v>0</v>
          </cell>
          <cell r="G220">
            <v>0</v>
          </cell>
          <cell r="H220">
            <v>0</v>
          </cell>
          <cell r="I220">
            <v>4</v>
          </cell>
          <cell r="J220">
            <v>4492.16</v>
          </cell>
          <cell r="K220">
            <v>4492.16</v>
          </cell>
        </row>
        <row r="221">
          <cell r="A221" t="str">
            <v>FRN3.7G11S-4LE2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 t="str">
            <v/>
          </cell>
        </row>
        <row r="222">
          <cell r="A222" t="str">
            <v>FRN5.5G11S-4LE2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 t="str">
            <v/>
          </cell>
        </row>
        <row r="223">
          <cell r="A223" t="str">
            <v>FRN7.5G11S-4LE2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 t="str">
            <v/>
          </cell>
        </row>
        <row r="224">
          <cell r="A224" t="str">
            <v>FRN11G11S-4LE2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 t="str">
            <v/>
          </cell>
        </row>
        <row r="225">
          <cell r="A225" t="str">
            <v>FRN15G11S-4LE2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/>
          </cell>
        </row>
        <row r="226">
          <cell r="A226" t="str">
            <v>FRN18.5G11S-4LE2</v>
          </cell>
          <cell r="B226">
            <v>0</v>
          </cell>
          <cell r="C226">
            <v>0</v>
          </cell>
          <cell r="D226">
            <v>0</v>
          </cell>
          <cell r="E226">
            <v>-25</v>
          </cell>
          <cell r="F226">
            <v>0</v>
          </cell>
          <cell r="G226">
            <v>0</v>
          </cell>
          <cell r="H226">
            <v>0</v>
          </cell>
          <cell r="I226">
            <v>25</v>
          </cell>
          <cell r="J226">
            <v>17508</v>
          </cell>
          <cell r="K226">
            <v>10504.8</v>
          </cell>
        </row>
        <row r="227">
          <cell r="A227" t="str">
            <v>FRN22G11S-4LE2</v>
          </cell>
          <cell r="B227">
            <v>0</v>
          </cell>
          <cell r="C227">
            <v>0</v>
          </cell>
          <cell r="D227">
            <v>0</v>
          </cell>
          <cell r="E227">
            <v>-29</v>
          </cell>
          <cell r="F227">
            <v>0</v>
          </cell>
          <cell r="G227">
            <v>0</v>
          </cell>
          <cell r="H227">
            <v>0</v>
          </cell>
          <cell r="I227">
            <v>29</v>
          </cell>
          <cell r="J227">
            <v>27201.1387</v>
          </cell>
          <cell r="K227">
            <v>27201.1387</v>
          </cell>
        </row>
        <row r="228">
          <cell r="A228" t="str">
            <v>FRN30G11S-4LE2</v>
          </cell>
          <cell r="B228">
            <v>0</v>
          </cell>
          <cell r="C228">
            <v>0</v>
          </cell>
          <cell r="D228">
            <v>0</v>
          </cell>
          <cell r="E228">
            <v>-3</v>
          </cell>
          <cell r="F228">
            <v>0</v>
          </cell>
          <cell r="G228">
            <v>0</v>
          </cell>
          <cell r="H228">
            <v>0</v>
          </cell>
          <cell r="I228">
            <v>3</v>
          </cell>
          <cell r="J228">
            <v>3511.11</v>
          </cell>
          <cell r="K228">
            <v>3511.11</v>
          </cell>
        </row>
        <row r="229">
          <cell r="A229" t="str">
            <v>FRN37G11S-4LE2</v>
          </cell>
          <cell r="B229">
            <v>0</v>
          </cell>
          <cell r="C229">
            <v>0</v>
          </cell>
          <cell r="D229">
            <v>0</v>
          </cell>
          <cell r="E229">
            <v>-10</v>
          </cell>
          <cell r="F229">
            <v>0</v>
          </cell>
          <cell r="G229">
            <v>0</v>
          </cell>
          <cell r="H229">
            <v>0</v>
          </cell>
          <cell r="I229">
            <v>10</v>
          </cell>
          <cell r="J229">
            <v>15449.6</v>
          </cell>
          <cell r="K229" t="str">
            <v/>
          </cell>
        </row>
        <row r="230">
          <cell r="A230" t="str">
            <v>FRN45G11S-4LE2</v>
          </cell>
          <cell r="B230">
            <v>0</v>
          </cell>
          <cell r="C230">
            <v>0</v>
          </cell>
          <cell r="D230">
            <v>0</v>
          </cell>
          <cell r="E230">
            <v>-2</v>
          </cell>
          <cell r="F230">
            <v>0</v>
          </cell>
          <cell r="G230">
            <v>0</v>
          </cell>
          <cell r="H230">
            <v>0</v>
          </cell>
          <cell r="I230">
            <v>2</v>
          </cell>
          <cell r="J230">
            <v>3651.8</v>
          </cell>
          <cell r="K230">
            <v>3651.8</v>
          </cell>
        </row>
        <row r="231">
          <cell r="A231" t="str">
            <v>FRN55G11S-4LE2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/>
          </cell>
        </row>
        <row r="232">
          <cell r="A232" t="str">
            <v>FRN75G11S-4LE2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 t="str">
            <v/>
          </cell>
        </row>
        <row r="233">
          <cell r="A233" t="str">
            <v>FRN90G11S-4LE2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 t="str">
            <v/>
          </cell>
        </row>
        <row r="234">
          <cell r="A234" t="str">
            <v>FRN7.5G11S-4TD</v>
          </cell>
          <cell r="B234">
            <v>0</v>
          </cell>
          <cell r="C234">
            <v>0</v>
          </cell>
          <cell r="D234">
            <v>0</v>
          </cell>
          <cell r="E234">
            <v>-110</v>
          </cell>
          <cell r="F234">
            <v>0</v>
          </cell>
          <cell r="G234">
            <v>0</v>
          </cell>
          <cell r="H234">
            <v>0</v>
          </cell>
          <cell r="I234">
            <v>110</v>
          </cell>
          <cell r="J234">
            <v>37175.599999999999</v>
          </cell>
          <cell r="K234" t="str">
            <v/>
          </cell>
        </row>
        <row r="235">
          <cell r="A235" t="str">
            <v>FRN0.75G11S-4HFP</v>
          </cell>
          <cell r="B235">
            <v>0</v>
          </cell>
          <cell r="C235">
            <v>0</v>
          </cell>
          <cell r="D235">
            <v>0</v>
          </cell>
          <cell r="E235">
            <v>-92</v>
          </cell>
          <cell r="F235">
            <v>0</v>
          </cell>
          <cell r="G235">
            <v>0</v>
          </cell>
          <cell r="H235">
            <v>0</v>
          </cell>
          <cell r="I235">
            <v>92</v>
          </cell>
          <cell r="J235">
            <v>18239</v>
          </cell>
          <cell r="K235">
            <v>4361.5</v>
          </cell>
        </row>
        <row r="236">
          <cell r="A236" t="str">
            <v>FRN2.2G11S-4HFP</v>
          </cell>
          <cell r="B236">
            <v>0</v>
          </cell>
          <cell r="C236">
            <v>0</v>
          </cell>
          <cell r="D236">
            <v>0</v>
          </cell>
          <cell r="E236">
            <v>-76</v>
          </cell>
          <cell r="F236">
            <v>0</v>
          </cell>
          <cell r="G236">
            <v>0</v>
          </cell>
          <cell r="H236">
            <v>0</v>
          </cell>
          <cell r="I236">
            <v>76</v>
          </cell>
          <cell r="J236">
            <v>19478.351600000002</v>
          </cell>
          <cell r="K236">
            <v>11789.528600000001</v>
          </cell>
        </row>
        <row r="237">
          <cell r="A237" t="str">
            <v>FRN3.7G11S-4HFP</v>
          </cell>
          <cell r="B237">
            <v>0</v>
          </cell>
          <cell r="C237">
            <v>0</v>
          </cell>
          <cell r="D237">
            <v>0</v>
          </cell>
          <cell r="E237">
            <v>-7</v>
          </cell>
          <cell r="F237">
            <v>0</v>
          </cell>
          <cell r="G237">
            <v>0</v>
          </cell>
          <cell r="H237">
            <v>0</v>
          </cell>
          <cell r="I237">
            <v>7</v>
          </cell>
          <cell r="J237">
            <v>2184.6999999999998</v>
          </cell>
          <cell r="K237" t="str">
            <v/>
          </cell>
        </row>
        <row r="238">
          <cell r="A238" t="str">
            <v>FRN5.5G11S-4HFP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/>
          </cell>
        </row>
        <row r="239">
          <cell r="A239" t="str">
            <v>FRN7.5G11S-4HFP</v>
          </cell>
          <cell r="B239">
            <v>0</v>
          </cell>
          <cell r="C239">
            <v>0</v>
          </cell>
          <cell r="D239">
            <v>0</v>
          </cell>
          <cell r="E239">
            <v>-3</v>
          </cell>
          <cell r="F239">
            <v>0</v>
          </cell>
          <cell r="G239">
            <v>0</v>
          </cell>
          <cell r="H239">
            <v>0</v>
          </cell>
          <cell r="I239">
            <v>3</v>
          </cell>
          <cell r="J239">
            <v>1410.06</v>
          </cell>
          <cell r="K239">
            <v>1410.06</v>
          </cell>
        </row>
        <row r="240">
          <cell r="A240" t="str">
            <v>FRN11G11S-4HFP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/>
          </cell>
        </row>
        <row r="241">
          <cell r="A241" t="str">
            <v>FRN15G11S-4HFP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 t="str">
            <v/>
          </cell>
        </row>
        <row r="242">
          <cell r="A242" t="str">
            <v>FRN18.5G11S-4HFP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 t="str">
            <v/>
          </cell>
        </row>
        <row r="243">
          <cell r="A243" t="str">
            <v>FRN2.2G11S-2HFP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 t="str">
            <v/>
          </cell>
        </row>
        <row r="244">
          <cell r="A244" t="str">
            <v>FRN3.7G11S-2HFP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 t="str">
            <v/>
          </cell>
        </row>
        <row r="245">
          <cell r="A245" t="str">
            <v>FRN5.5G11S-2HFP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 t="str">
            <v/>
          </cell>
        </row>
        <row r="246">
          <cell r="A246" t="str">
            <v>FRN7.5G11S-2HFP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/>
          </cell>
        </row>
        <row r="247">
          <cell r="A247" t="str">
            <v>FRN11G11S-2HFP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 t="str">
            <v/>
          </cell>
        </row>
        <row r="248">
          <cell r="A248" t="str">
            <v>FRN15G11S-2HFP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 t="str">
            <v/>
          </cell>
        </row>
        <row r="249">
          <cell r="A249" t="str">
            <v>FRN18.5G11S-2HFP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/>
          </cell>
        </row>
        <row r="250">
          <cell r="A250" t="str">
            <v>FRN0.75F1S-2J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 t="str">
            <v/>
          </cell>
        </row>
        <row r="251">
          <cell r="A251" t="str">
            <v>FRN1.5F1S-2J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 t="str">
            <v/>
          </cell>
        </row>
        <row r="252">
          <cell r="A252" t="str">
            <v>FRN2.2F1S-2J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 t="str">
            <v/>
          </cell>
        </row>
        <row r="253">
          <cell r="A253" t="str">
            <v>FRN3.7F1S-2J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 t="str">
            <v/>
          </cell>
        </row>
        <row r="254">
          <cell r="A254" t="str">
            <v>FRN5.5F1S-2J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 t="str">
            <v/>
          </cell>
        </row>
        <row r="255">
          <cell r="A255" t="str">
            <v>FRN7.5F1S-2J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/>
          </cell>
        </row>
        <row r="256">
          <cell r="A256" t="str">
            <v>FRN11F1S-2J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 t="str">
            <v/>
          </cell>
        </row>
        <row r="257">
          <cell r="A257" t="str">
            <v>FRN15F1S-2J</v>
          </cell>
          <cell r="B257">
            <v>0</v>
          </cell>
          <cell r="C257">
            <v>0</v>
          </cell>
          <cell r="D257">
            <v>0</v>
          </cell>
          <cell r="E257">
            <v>-11</v>
          </cell>
          <cell r="F257">
            <v>0</v>
          </cell>
          <cell r="G257">
            <v>0</v>
          </cell>
          <cell r="H257">
            <v>0</v>
          </cell>
          <cell r="I257">
            <v>11</v>
          </cell>
          <cell r="J257">
            <v>3900.49</v>
          </cell>
          <cell r="K257" t="str">
            <v/>
          </cell>
        </row>
        <row r="258">
          <cell r="A258" t="str">
            <v>FRN18.5F1S-2J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 t="str">
            <v/>
          </cell>
        </row>
        <row r="259">
          <cell r="A259" t="str">
            <v>FRN22F1S-2J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/>
          </cell>
        </row>
        <row r="260">
          <cell r="A260" t="str">
            <v>FRN30F1S-2J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 t="str">
            <v/>
          </cell>
        </row>
        <row r="261">
          <cell r="A261" t="str">
            <v>FRN37F1S-2J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/>
          </cell>
        </row>
        <row r="262">
          <cell r="A262" t="str">
            <v>FRN45F1S-2J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/>
          </cell>
        </row>
        <row r="263">
          <cell r="A263" t="str">
            <v>FRN55F1S-2J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 t="str">
            <v/>
          </cell>
        </row>
        <row r="264">
          <cell r="A264" t="str">
            <v>FRN75F1S-2J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 t="str">
            <v/>
          </cell>
        </row>
        <row r="265">
          <cell r="A265" t="str">
            <v>FRN0.75F1S-4E</v>
          </cell>
          <cell r="B265">
            <v>0</v>
          </cell>
          <cell r="C265">
            <v>3</v>
          </cell>
          <cell r="D265">
            <v>3</v>
          </cell>
          <cell r="E265">
            <v>-51.4</v>
          </cell>
          <cell r="F265">
            <v>3</v>
          </cell>
          <cell r="G265">
            <v>0</v>
          </cell>
          <cell r="H265">
            <v>0</v>
          </cell>
          <cell r="I265">
            <v>55</v>
          </cell>
          <cell r="J265">
            <v>8678.735999999999</v>
          </cell>
          <cell r="K265">
            <v>3944.88</v>
          </cell>
        </row>
        <row r="266">
          <cell r="A266" t="str">
            <v>FRN1.5F1S-4E</v>
          </cell>
          <cell r="B266">
            <v>0</v>
          </cell>
          <cell r="C266">
            <v>15</v>
          </cell>
          <cell r="D266">
            <v>15</v>
          </cell>
          <cell r="E266">
            <v>-59</v>
          </cell>
          <cell r="F266">
            <v>15</v>
          </cell>
          <cell r="G266">
            <v>0</v>
          </cell>
          <cell r="H266">
            <v>0</v>
          </cell>
          <cell r="I266">
            <v>77</v>
          </cell>
          <cell r="J266">
            <v>12455.250499999998</v>
          </cell>
          <cell r="K266" t="str">
            <v/>
          </cell>
        </row>
        <row r="267">
          <cell r="A267" t="str">
            <v>FRN2.2F1S-4E</v>
          </cell>
          <cell r="B267">
            <v>0</v>
          </cell>
          <cell r="C267">
            <v>20</v>
          </cell>
          <cell r="D267">
            <v>20</v>
          </cell>
          <cell r="E267">
            <v>-57.2</v>
          </cell>
          <cell r="F267">
            <v>20</v>
          </cell>
          <cell r="G267">
            <v>0</v>
          </cell>
          <cell r="H267">
            <v>0</v>
          </cell>
          <cell r="I267">
            <v>80</v>
          </cell>
          <cell r="J267">
            <v>13741.84</v>
          </cell>
          <cell r="K267" t="str">
            <v/>
          </cell>
        </row>
        <row r="268">
          <cell r="A268" t="str">
            <v>FRN4.0F1S-4E</v>
          </cell>
          <cell r="B268">
            <v>10</v>
          </cell>
          <cell r="C268">
            <v>32</v>
          </cell>
          <cell r="D268">
            <v>32</v>
          </cell>
          <cell r="E268">
            <v>-7.8</v>
          </cell>
          <cell r="F268">
            <v>22</v>
          </cell>
          <cell r="G268">
            <v>24</v>
          </cell>
          <cell r="H268">
            <v>0</v>
          </cell>
          <cell r="I268">
            <v>45</v>
          </cell>
          <cell r="J268">
            <v>9189.4814999999999</v>
          </cell>
          <cell r="K268" t="str">
            <v/>
          </cell>
        </row>
        <row r="269">
          <cell r="A269" t="str">
            <v>FRN5.5F1S-4E</v>
          </cell>
          <cell r="B269">
            <v>0</v>
          </cell>
          <cell r="C269">
            <v>33</v>
          </cell>
          <cell r="D269">
            <v>33</v>
          </cell>
          <cell r="E269">
            <v>33.4</v>
          </cell>
          <cell r="F269">
            <v>33</v>
          </cell>
          <cell r="G269">
            <v>34</v>
          </cell>
          <cell r="H269">
            <v>8092.92</v>
          </cell>
          <cell r="I269">
            <v>38</v>
          </cell>
          <cell r="J269">
            <v>10218.200000000001</v>
          </cell>
          <cell r="K269" t="str">
            <v/>
          </cell>
        </row>
        <row r="270">
          <cell r="A270" t="str">
            <v>FRN7.5F1S-4E</v>
          </cell>
          <cell r="B270">
            <v>0</v>
          </cell>
          <cell r="C270">
            <v>47</v>
          </cell>
          <cell r="D270">
            <v>47</v>
          </cell>
          <cell r="E270">
            <v>46.8</v>
          </cell>
          <cell r="F270">
            <v>47</v>
          </cell>
          <cell r="G270">
            <v>48</v>
          </cell>
          <cell r="H270">
            <v>13112.53</v>
          </cell>
          <cell r="I270">
            <v>53</v>
          </cell>
          <cell r="J270">
            <v>14893.5512</v>
          </cell>
          <cell r="K270" t="str">
            <v/>
          </cell>
        </row>
        <row r="271">
          <cell r="A271" t="str">
            <v>FRN11F1S-4E</v>
          </cell>
          <cell r="B271">
            <v>2</v>
          </cell>
          <cell r="C271">
            <v>27</v>
          </cell>
          <cell r="D271">
            <v>27</v>
          </cell>
          <cell r="E271">
            <v>27</v>
          </cell>
          <cell r="F271">
            <v>25</v>
          </cell>
          <cell r="G271">
            <v>28</v>
          </cell>
          <cell r="H271">
            <v>8808.2099999999991</v>
          </cell>
          <cell r="I271">
            <v>30</v>
          </cell>
          <cell r="J271">
            <v>10731</v>
          </cell>
          <cell r="K271" t="str">
            <v/>
          </cell>
        </row>
        <row r="272">
          <cell r="A272" t="str">
            <v>FRN15F1S-4E</v>
          </cell>
          <cell r="B272">
            <v>2</v>
          </cell>
          <cell r="C272">
            <v>31</v>
          </cell>
          <cell r="D272">
            <v>31</v>
          </cell>
          <cell r="E272">
            <v>17.8</v>
          </cell>
          <cell r="F272">
            <v>29</v>
          </cell>
          <cell r="G272">
            <v>31</v>
          </cell>
          <cell r="H272">
            <v>6712.56</v>
          </cell>
          <cell r="I272">
            <v>35</v>
          </cell>
          <cell r="J272">
            <v>12983.6</v>
          </cell>
          <cell r="K272" t="str">
            <v/>
          </cell>
        </row>
        <row r="273">
          <cell r="A273" t="str">
            <v>FRN18.5F1S-4E</v>
          </cell>
          <cell r="B273">
            <v>0</v>
          </cell>
          <cell r="C273">
            <v>12</v>
          </cell>
          <cell r="D273">
            <v>12</v>
          </cell>
          <cell r="E273">
            <v>12.4</v>
          </cell>
          <cell r="F273">
            <v>12</v>
          </cell>
          <cell r="G273">
            <v>13</v>
          </cell>
          <cell r="H273">
            <v>5694.24</v>
          </cell>
          <cell r="I273">
            <v>14</v>
          </cell>
          <cell r="J273">
            <v>6604.8527999999997</v>
          </cell>
          <cell r="K273" t="str">
            <v/>
          </cell>
        </row>
        <row r="274">
          <cell r="A274" t="str">
            <v>FRN22F1S-4E</v>
          </cell>
          <cell r="B274">
            <v>0</v>
          </cell>
          <cell r="C274">
            <v>19</v>
          </cell>
          <cell r="D274">
            <v>19</v>
          </cell>
          <cell r="E274">
            <v>18.600000000000001</v>
          </cell>
          <cell r="F274">
            <v>19</v>
          </cell>
          <cell r="G274">
            <v>19</v>
          </cell>
          <cell r="H274">
            <v>9956.76</v>
          </cell>
          <cell r="I274">
            <v>22</v>
          </cell>
          <cell r="J274">
            <v>11468.006000000001</v>
          </cell>
          <cell r="K274" t="str">
            <v/>
          </cell>
        </row>
        <row r="275">
          <cell r="A275" t="str">
            <v>FRN30F1S-4E</v>
          </cell>
          <cell r="B275">
            <v>0</v>
          </cell>
          <cell r="C275">
            <v>14</v>
          </cell>
          <cell r="D275">
            <v>14</v>
          </cell>
          <cell r="E275">
            <v>13.8</v>
          </cell>
          <cell r="F275">
            <v>14</v>
          </cell>
          <cell r="G275">
            <v>15</v>
          </cell>
          <cell r="H275">
            <v>11057.06</v>
          </cell>
          <cell r="I275">
            <v>17</v>
          </cell>
          <cell r="J275">
            <v>13416.4799</v>
          </cell>
          <cell r="K275" t="str">
            <v/>
          </cell>
        </row>
        <row r="276">
          <cell r="A276" t="str">
            <v>FRN37F1S-4E</v>
          </cell>
          <cell r="B276">
            <v>0</v>
          </cell>
          <cell r="C276">
            <v>10</v>
          </cell>
          <cell r="D276">
            <v>10</v>
          </cell>
          <cell r="E276">
            <v>10</v>
          </cell>
          <cell r="F276">
            <v>10</v>
          </cell>
          <cell r="G276">
            <v>11</v>
          </cell>
          <cell r="H276">
            <v>8893.7999999999993</v>
          </cell>
          <cell r="I276">
            <v>15</v>
          </cell>
          <cell r="J276">
            <v>13443.798000000001</v>
          </cell>
          <cell r="K276" t="str">
            <v/>
          </cell>
        </row>
        <row r="277">
          <cell r="A277" t="str">
            <v>FRN45F1S-4E</v>
          </cell>
          <cell r="B277">
            <v>0</v>
          </cell>
          <cell r="C277">
            <v>7</v>
          </cell>
          <cell r="D277">
            <v>7</v>
          </cell>
          <cell r="E277">
            <v>6.5</v>
          </cell>
          <cell r="F277">
            <v>7</v>
          </cell>
          <cell r="G277">
            <v>7</v>
          </cell>
          <cell r="H277">
            <v>6849.43</v>
          </cell>
          <cell r="I277">
            <v>11</v>
          </cell>
          <cell r="J277">
            <v>10826.6543</v>
          </cell>
          <cell r="K277" t="str">
            <v/>
          </cell>
        </row>
        <row r="278">
          <cell r="A278" t="str">
            <v>FRN55F1S-4E</v>
          </cell>
          <cell r="B278">
            <v>0</v>
          </cell>
          <cell r="C278">
            <v>6</v>
          </cell>
          <cell r="D278">
            <v>6</v>
          </cell>
          <cell r="E278">
            <v>6</v>
          </cell>
          <cell r="F278">
            <v>6</v>
          </cell>
          <cell r="G278">
            <v>6</v>
          </cell>
          <cell r="H278">
            <v>7916.4</v>
          </cell>
          <cell r="I278">
            <v>9</v>
          </cell>
          <cell r="J278">
            <v>11874.6</v>
          </cell>
          <cell r="K278" t="str">
            <v/>
          </cell>
        </row>
        <row r="279">
          <cell r="A279" t="str">
            <v>FRN75F1S-4E</v>
          </cell>
          <cell r="B279">
            <v>0</v>
          </cell>
          <cell r="C279">
            <v>4</v>
          </cell>
          <cell r="D279">
            <v>4</v>
          </cell>
          <cell r="E279">
            <v>3.5</v>
          </cell>
          <cell r="F279">
            <v>4</v>
          </cell>
          <cell r="G279">
            <v>4</v>
          </cell>
          <cell r="H279">
            <v>6432.16</v>
          </cell>
          <cell r="I279">
            <v>8</v>
          </cell>
          <cell r="J279">
            <v>12864.32</v>
          </cell>
          <cell r="K279" t="str">
            <v/>
          </cell>
        </row>
        <row r="280">
          <cell r="A280" t="str">
            <v>FRN90F1S-4E</v>
          </cell>
          <cell r="B280">
            <v>0</v>
          </cell>
          <cell r="C280">
            <v>3</v>
          </cell>
          <cell r="D280">
            <v>3</v>
          </cell>
          <cell r="E280">
            <v>2.5</v>
          </cell>
          <cell r="F280">
            <v>3</v>
          </cell>
          <cell r="G280">
            <v>3</v>
          </cell>
          <cell r="H280">
            <v>6578.43</v>
          </cell>
          <cell r="I280">
            <v>5</v>
          </cell>
          <cell r="J280">
            <v>11410.994000000001</v>
          </cell>
          <cell r="K280" t="str">
            <v/>
          </cell>
        </row>
        <row r="281">
          <cell r="A281" t="str">
            <v>FRN110F1S-4E</v>
          </cell>
          <cell r="B281">
            <v>0</v>
          </cell>
          <cell r="C281">
            <v>2</v>
          </cell>
          <cell r="D281">
            <v>2</v>
          </cell>
          <cell r="E281">
            <v>1.5</v>
          </cell>
          <cell r="F281">
            <v>2</v>
          </cell>
          <cell r="G281">
            <v>2</v>
          </cell>
          <cell r="H281">
            <v>4949.9799999999996</v>
          </cell>
          <cell r="I281">
            <v>5</v>
          </cell>
          <cell r="J281">
            <v>13074.967999999999</v>
          </cell>
          <cell r="K281" t="str">
            <v/>
          </cell>
        </row>
        <row r="282">
          <cell r="A282" t="str">
            <v>FRN132F1S-4E</v>
          </cell>
          <cell r="B282">
            <v>0</v>
          </cell>
          <cell r="C282">
            <v>2</v>
          </cell>
          <cell r="D282">
            <v>2</v>
          </cell>
          <cell r="E282">
            <v>1</v>
          </cell>
          <cell r="F282">
            <v>2</v>
          </cell>
          <cell r="G282">
            <v>2</v>
          </cell>
          <cell r="H282">
            <v>3046.44</v>
          </cell>
          <cell r="I282">
            <v>3</v>
          </cell>
          <cell r="J282">
            <v>9646.6355999999996</v>
          </cell>
          <cell r="K282" t="str">
            <v/>
          </cell>
        </row>
        <row r="283">
          <cell r="A283" t="str">
            <v>FRN160F1S-4E</v>
          </cell>
          <cell r="B283">
            <v>0</v>
          </cell>
          <cell r="C283">
            <v>2</v>
          </cell>
          <cell r="D283">
            <v>2</v>
          </cell>
          <cell r="E283">
            <v>2</v>
          </cell>
          <cell r="F283">
            <v>2</v>
          </cell>
          <cell r="G283">
            <v>2</v>
          </cell>
          <cell r="H283">
            <v>6326.56</v>
          </cell>
          <cell r="I283">
            <v>3</v>
          </cell>
          <cell r="J283">
            <v>9885.24</v>
          </cell>
          <cell r="K283" t="str">
            <v/>
          </cell>
        </row>
        <row r="284">
          <cell r="A284" t="str">
            <v>FRN200F1S-4E</v>
          </cell>
          <cell r="B284">
            <v>0</v>
          </cell>
          <cell r="C284">
            <v>2</v>
          </cell>
          <cell r="D284">
            <v>2</v>
          </cell>
          <cell r="E284">
            <v>-1</v>
          </cell>
          <cell r="F284">
            <v>2</v>
          </cell>
          <cell r="G284">
            <v>1</v>
          </cell>
          <cell r="H284">
            <v>0</v>
          </cell>
          <cell r="I284">
            <v>4</v>
          </cell>
          <cell r="J284">
            <v>15274.16</v>
          </cell>
          <cell r="K284" t="str">
            <v/>
          </cell>
        </row>
        <row r="285">
          <cell r="A285" t="str">
            <v>FRN220F1S-4E</v>
          </cell>
          <cell r="B285">
            <v>0</v>
          </cell>
          <cell r="C285">
            <v>1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H285">
            <v>4014.62</v>
          </cell>
          <cell r="I285">
            <v>3</v>
          </cell>
          <cell r="J285">
            <v>12090.699000000001</v>
          </cell>
          <cell r="K285" t="str">
            <v/>
          </cell>
        </row>
        <row r="286">
          <cell r="A286" t="str">
            <v>FRN280F1S-4E</v>
          </cell>
          <cell r="B286">
            <v>0</v>
          </cell>
          <cell r="C286">
            <v>1</v>
          </cell>
          <cell r="D286">
            <v>1</v>
          </cell>
          <cell r="E286">
            <v>1.2</v>
          </cell>
          <cell r="F286">
            <v>1</v>
          </cell>
          <cell r="G286">
            <v>1</v>
          </cell>
          <cell r="H286">
            <v>5146.42</v>
          </cell>
          <cell r="I286">
            <v>1</v>
          </cell>
          <cell r="J286">
            <v>0</v>
          </cell>
          <cell r="K286" t="str">
            <v/>
          </cell>
        </row>
        <row r="287">
          <cell r="A287" t="str">
            <v>FRN315F1S-4E</v>
          </cell>
          <cell r="B287">
            <v>0</v>
          </cell>
          <cell r="C287">
            <v>1</v>
          </cell>
          <cell r="D287">
            <v>1</v>
          </cell>
          <cell r="E287">
            <v>-0.8</v>
          </cell>
          <cell r="F287">
            <v>1</v>
          </cell>
          <cell r="G287">
            <v>0</v>
          </cell>
          <cell r="H287">
            <v>0</v>
          </cell>
          <cell r="I287">
            <v>2</v>
          </cell>
          <cell r="J287">
            <v>15404.33</v>
          </cell>
          <cell r="K287" t="str">
            <v/>
          </cell>
        </row>
        <row r="288">
          <cell r="A288" t="str">
            <v>FRN355F1S-4E</v>
          </cell>
          <cell r="B288">
            <v>0</v>
          </cell>
          <cell r="C288">
            <v>0</v>
          </cell>
          <cell r="D288">
            <v>0</v>
          </cell>
          <cell r="E288">
            <v>0.2</v>
          </cell>
          <cell r="F288">
            <v>0</v>
          </cell>
          <cell r="G288">
            <v>0</v>
          </cell>
          <cell r="H288">
            <v>0</v>
          </cell>
          <cell r="I288">
            <v>1</v>
          </cell>
          <cell r="J288">
            <v>9005.6332999999995</v>
          </cell>
          <cell r="K288" t="str">
            <v/>
          </cell>
        </row>
        <row r="289">
          <cell r="A289" t="str">
            <v>FRN400F1S-4E</v>
          </cell>
          <cell r="B289">
            <v>0</v>
          </cell>
          <cell r="C289">
            <v>0</v>
          </cell>
          <cell r="D289">
            <v>0</v>
          </cell>
          <cell r="E289">
            <v>-3</v>
          </cell>
          <cell r="F289">
            <v>0</v>
          </cell>
          <cell r="G289">
            <v>0</v>
          </cell>
          <cell r="H289">
            <v>0</v>
          </cell>
          <cell r="I289">
            <v>3</v>
          </cell>
          <cell r="J289">
            <v>29172.324000000001</v>
          </cell>
          <cell r="K289">
            <v>29172.324000000001</v>
          </cell>
        </row>
        <row r="290">
          <cell r="A290" t="str">
            <v>FRN450F1S-4E</v>
          </cell>
          <cell r="B290">
            <v>0</v>
          </cell>
          <cell r="C290">
            <v>0</v>
          </cell>
          <cell r="D290">
            <v>0</v>
          </cell>
          <cell r="E290">
            <v>-4</v>
          </cell>
          <cell r="F290">
            <v>0</v>
          </cell>
          <cell r="G290">
            <v>0</v>
          </cell>
          <cell r="H290">
            <v>0</v>
          </cell>
          <cell r="I290">
            <v>4</v>
          </cell>
          <cell r="J290">
            <v>39282.04</v>
          </cell>
          <cell r="K290">
            <v>39282.04</v>
          </cell>
        </row>
        <row r="291">
          <cell r="A291" t="str">
            <v>FRN500F1S-4E</v>
          </cell>
          <cell r="B291">
            <v>0</v>
          </cell>
          <cell r="C291">
            <v>0</v>
          </cell>
          <cell r="D291">
            <v>0</v>
          </cell>
          <cell r="E291">
            <v>-3</v>
          </cell>
          <cell r="F291">
            <v>0</v>
          </cell>
          <cell r="G291">
            <v>0</v>
          </cell>
          <cell r="H291">
            <v>0</v>
          </cell>
          <cell r="I291">
            <v>3</v>
          </cell>
          <cell r="J291">
            <v>31821.759900000001</v>
          </cell>
          <cell r="K291">
            <v>31821.759900000001</v>
          </cell>
        </row>
        <row r="292">
          <cell r="A292" t="str">
            <v>FRN560F1S-4E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A293" t="str">
            <v>FRN0.75F1L-4E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 t="str">
            <v/>
          </cell>
        </row>
        <row r="294">
          <cell r="A294" t="str">
            <v>FRN1.5F1L-4E</v>
          </cell>
          <cell r="B294">
            <v>0</v>
          </cell>
          <cell r="C294">
            <v>0</v>
          </cell>
          <cell r="D294">
            <v>0</v>
          </cell>
          <cell r="E294">
            <v>-20</v>
          </cell>
          <cell r="F294">
            <v>0</v>
          </cell>
          <cell r="G294">
            <v>0</v>
          </cell>
          <cell r="H294">
            <v>0</v>
          </cell>
          <cell r="I294">
            <v>20</v>
          </cell>
          <cell r="J294">
            <v>9308.6</v>
          </cell>
          <cell r="K294">
            <v>9308.6</v>
          </cell>
        </row>
        <row r="295">
          <cell r="A295" t="str">
            <v>FRN2.2F1L-4E</v>
          </cell>
          <cell r="B295">
            <v>0</v>
          </cell>
          <cell r="C295">
            <v>0</v>
          </cell>
          <cell r="D295">
            <v>0</v>
          </cell>
          <cell r="E295">
            <v>-41</v>
          </cell>
          <cell r="F295">
            <v>0</v>
          </cell>
          <cell r="G295">
            <v>0</v>
          </cell>
          <cell r="H295">
            <v>0</v>
          </cell>
          <cell r="I295">
            <v>41</v>
          </cell>
          <cell r="J295">
            <v>19285.169999999998</v>
          </cell>
          <cell r="K295">
            <v>19285.169999999998</v>
          </cell>
        </row>
        <row r="296">
          <cell r="A296" t="str">
            <v>FRN4.0F1L-4E</v>
          </cell>
          <cell r="B296">
            <v>0</v>
          </cell>
          <cell r="C296">
            <v>2</v>
          </cell>
          <cell r="D296">
            <v>2</v>
          </cell>
          <cell r="E296">
            <v>0.6</v>
          </cell>
          <cell r="F296">
            <v>2</v>
          </cell>
          <cell r="G296">
            <v>2</v>
          </cell>
          <cell r="H296">
            <v>377</v>
          </cell>
          <cell r="I296">
            <v>4</v>
          </cell>
          <cell r="J296">
            <v>1772.96</v>
          </cell>
          <cell r="K296" t="str">
            <v/>
          </cell>
        </row>
        <row r="297">
          <cell r="A297" t="str">
            <v>FRN5.5F1L-4E</v>
          </cell>
          <cell r="B297">
            <v>0</v>
          </cell>
          <cell r="C297">
            <v>1</v>
          </cell>
          <cell r="D297">
            <v>1</v>
          </cell>
          <cell r="E297">
            <v>1.2</v>
          </cell>
          <cell r="F297">
            <v>1</v>
          </cell>
          <cell r="G297">
            <v>1</v>
          </cell>
          <cell r="H297">
            <v>417</v>
          </cell>
          <cell r="I297">
            <v>1</v>
          </cell>
          <cell r="J297">
            <v>537.71</v>
          </cell>
          <cell r="K297" t="str">
            <v/>
          </cell>
        </row>
        <row r="298">
          <cell r="A298" t="str">
            <v>FRN7.5F1L-4E</v>
          </cell>
          <cell r="B298">
            <v>0</v>
          </cell>
          <cell r="C298">
            <v>1</v>
          </cell>
          <cell r="D298">
            <v>1</v>
          </cell>
          <cell r="E298">
            <v>1.2</v>
          </cell>
          <cell r="F298">
            <v>1</v>
          </cell>
          <cell r="G298">
            <v>1</v>
          </cell>
          <cell r="H298">
            <v>482</v>
          </cell>
          <cell r="I298">
            <v>1</v>
          </cell>
          <cell r="J298">
            <v>621.23</v>
          </cell>
          <cell r="K298" t="str">
            <v/>
          </cell>
        </row>
        <row r="299">
          <cell r="A299" t="str">
            <v>FRN11F1L-4E</v>
          </cell>
          <cell r="B299">
            <v>0</v>
          </cell>
          <cell r="C299">
            <v>1</v>
          </cell>
          <cell r="D299">
            <v>1</v>
          </cell>
          <cell r="E299">
            <v>1.2</v>
          </cell>
          <cell r="F299">
            <v>1</v>
          </cell>
          <cell r="G299">
            <v>1</v>
          </cell>
          <cell r="H299">
            <v>521</v>
          </cell>
          <cell r="I299">
            <v>1</v>
          </cell>
          <cell r="J299">
            <v>521</v>
          </cell>
          <cell r="K299" t="str">
            <v/>
          </cell>
        </row>
        <row r="300">
          <cell r="A300" t="str">
            <v>FRN15F1L-4E</v>
          </cell>
          <cell r="B300">
            <v>0</v>
          </cell>
          <cell r="C300">
            <v>1</v>
          </cell>
          <cell r="D300">
            <v>1</v>
          </cell>
          <cell r="E300">
            <v>1.2</v>
          </cell>
          <cell r="F300">
            <v>1</v>
          </cell>
          <cell r="G300">
            <v>1</v>
          </cell>
          <cell r="H300">
            <v>562</v>
          </cell>
          <cell r="I300">
            <v>1</v>
          </cell>
          <cell r="J300">
            <v>689.27</v>
          </cell>
          <cell r="K300" t="str">
            <v/>
          </cell>
        </row>
        <row r="301">
          <cell r="A301" t="str">
            <v>FRN18.5F1L-4E</v>
          </cell>
          <cell r="B301">
            <v>0</v>
          </cell>
          <cell r="C301">
            <v>1</v>
          </cell>
          <cell r="D301">
            <v>1</v>
          </cell>
          <cell r="E301">
            <v>-2.8</v>
          </cell>
          <cell r="F301">
            <v>1</v>
          </cell>
          <cell r="G301">
            <v>0</v>
          </cell>
          <cell r="H301">
            <v>0</v>
          </cell>
          <cell r="I301">
            <v>4</v>
          </cell>
          <cell r="J301">
            <v>3566.7028</v>
          </cell>
          <cell r="K301" t="str">
            <v/>
          </cell>
        </row>
        <row r="302">
          <cell r="A302" t="str">
            <v>FRN22F1L-4E</v>
          </cell>
          <cell r="B302">
            <v>0</v>
          </cell>
          <cell r="C302">
            <v>1</v>
          </cell>
          <cell r="D302">
            <v>1</v>
          </cell>
          <cell r="E302">
            <v>-1.8</v>
          </cell>
          <cell r="F302">
            <v>1</v>
          </cell>
          <cell r="G302">
            <v>0</v>
          </cell>
          <cell r="H302">
            <v>0</v>
          </cell>
          <cell r="I302">
            <v>3</v>
          </cell>
          <cell r="J302">
            <v>3016.86</v>
          </cell>
          <cell r="K302" t="str">
            <v/>
          </cell>
        </row>
        <row r="303">
          <cell r="A303" t="str">
            <v>FRN30F1L-4E</v>
          </cell>
          <cell r="B303">
            <v>0</v>
          </cell>
          <cell r="C303">
            <v>1</v>
          </cell>
          <cell r="D303">
            <v>1</v>
          </cell>
          <cell r="E303">
            <v>-1.8</v>
          </cell>
          <cell r="F303">
            <v>1</v>
          </cell>
          <cell r="G303">
            <v>0</v>
          </cell>
          <cell r="H303">
            <v>0</v>
          </cell>
          <cell r="I303">
            <v>3</v>
          </cell>
          <cell r="J303">
            <v>2589</v>
          </cell>
          <cell r="K303" t="str">
            <v/>
          </cell>
        </row>
        <row r="304">
          <cell r="A304" t="str">
            <v>FRN37F1L-4E</v>
          </cell>
          <cell r="B304">
            <v>0</v>
          </cell>
          <cell r="C304">
            <v>0</v>
          </cell>
          <cell r="D304">
            <v>0</v>
          </cell>
          <cell r="E304">
            <v>-14</v>
          </cell>
          <cell r="F304">
            <v>0</v>
          </cell>
          <cell r="G304">
            <v>0</v>
          </cell>
          <cell r="H304">
            <v>0</v>
          </cell>
          <cell r="I304">
            <v>14</v>
          </cell>
          <cell r="J304">
            <v>30169.439999999999</v>
          </cell>
          <cell r="K304">
            <v>30169.439999999999</v>
          </cell>
        </row>
        <row r="305">
          <cell r="A305" t="str">
            <v>FRN45F1L-4E</v>
          </cell>
          <cell r="B305">
            <v>0</v>
          </cell>
          <cell r="C305">
            <v>0</v>
          </cell>
          <cell r="D305">
            <v>0</v>
          </cell>
          <cell r="E305">
            <v>-10</v>
          </cell>
          <cell r="F305">
            <v>0</v>
          </cell>
          <cell r="G305">
            <v>0</v>
          </cell>
          <cell r="H305">
            <v>0</v>
          </cell>
          <cell r="I305">
            <v>10</v>
          </cell>
          <cell r="J305">
            <v>21979.524999999998</v>
          </cell>
          <cell r="K305">
            <v>21979.524999999998</v>
          </cell>
        </row>
        <row r="306">
          <cell r="A306" t="str">
            <v>FRN55F1L-4E</v>
          </cell>
          <cell r="B306">
            <v>0</v>
          </cell>
          <cell r="C306">
            <v>0</v>
          </cell>
          <cell r="D306">
            <v>0</v>
          </cell>
          <cell r="E306">
            <v>-1</v>
          </cell>
          <cell r="F306">
            <v>0</v>
          </cell>
          <cell r="G306">
            <v>0</v>
          </cell>
          <cell r="H306">
            <v>0</v>
          </cell>
          <cell r="I306">
            <v>1</v>
          </cell>
          <cell r="J306">
            <v>2959.45</v>
          </cell>
          <cell r="K306">
            <v>2959.45</v>
          </cell>
        </row>
        <row r="307">
          <cell r="A307" t="str">
            <v>FRN75F1L-4E</v>
          </cell>
          <cell r="B307">
            <v>0</v>
          </cell>
          <cell r="C307">
            <v>1</v>
          </cell>
          <cell r="D307">
            <v>1</v>
          </cell>
          <cell r="E307">
            <v>1.2</v>
          </cell>
          <cell r="F307">
            <v>1</v>
          </cell>
          <cell r="G307">
            <v>1</v>
          </cell>
          <cell r="H307">
            <v>2420</v>
          </cell>
          <cell r="I307">
            <v>1</v>
          </cell>
          <cell r="J307">
            <v>2420</v>
          </cell>
          <cell r="K307" t="str">
            <v/>
          </cell>
        </row>
        <row r="308">
          <cell r="A308" t="str">
            <v>FRN90F1L-4E</v>
          </cell>
          <cell r="B308">
            <v>0</v>
          </cell>
          <cell r="C308">
            <v>0</v>
          </cell>
          <cell r="D308">
            <v>0</v>
          </cell>
          <cell r="E308">
            <v>-5</v>
          </cell>
          <cell r="F308">
            <v>0</v>
          </cell>
          <cell r="G308">
            <v>0</v>
          </cell>
          <cell r="H308">
            <v>0</v>
          </cell>
          <cell r="I308">
            <v>5</v>
          </cell>
          <cell r="J308">
            <v>16273.4</v>
          </cell>
          <cell r="K308">
            <v>16273.4</v>
          </cell>
        </row>
        <row r="309">
          <cell r="A309" t="str">
            <v>FRN0.4G1S-2J</v>
          </cell>
          <cell r="B309">
            <v>0</v>
          </cell>
          <cell r="C309">
            <v>0</v>
          </cell>
          <cell r="D309">
            <v>0</v>
          </cell>
          <cell r="E309">
            <v>-18</v>
          </cell>
          <cell r="F309">
            <v>0</v>
          </cell>
          <cell r="G309">
            <v>0</v>
          </cell>
          <cell r="H309">
            <v>0</v>
          </cell>
          <cell r="I309">
            <v>18</v>
          </cell>
          <cell r="J309">
            <v>2702.7</v>
          </cell>
          <cell r="K309">
            <v>2702.7</v>
          </cell>
        </row>
        <row r="310">
          <cell r="A310" t="str">
            <v>FRN0.75G1S-2J</v>
          </cell>
          <cell r="B310">
            <v>0</v>
          </cell>
          <cell r="C310">
            <v>2</v>
          </cell>
          <cell r="D310">
            <v>2</v>
          </cell>
          <cell r="E310">
            <v>-5</v>
          </cell>
          <cell r="F310">
            <v>2</v>
          </cell>
          <cell r="G310">
            <v>0</v>
          </cell>
          <cell r="H310">
            <v>0</v>
          </cell>
          <cell r="I310">
            <v>7</v>
          </cell>
          <cell r="J310">
            <v>1072.8900000000001</v>
          </cell>
          <cell r="K310" t="str">
            <v/>
          </cell>
        </row>
        <row r="311">
          <cell r="A311" t="str">
            <v>FRN1.5G1S-2J</v>
          </cell>
          <cell r="B311">
            <v>0</v>
          </cell>
          <cell r="C311">
            <v>0</v>
          </cell>
          <cell r="D311">
            <v>0</v>
          </cell>
          <cell r="E311">
            <v>-15</v>
          </cell>
          <cell r="F311">
            <v>0</v>
          </cell>
          <cell r="G311">
            <v>0</v>
          </cell>
          <cell r="H311">
            <v>0</v>
          </cell>
          <cell r="I311">
            <v>15</v>
          </cell>
          <cell r="J311">
            <v>2626.95</v>
          </cell>
          <cell r="K311">
            <v>2626.95</v>
          </cell>
        </row>
        <row r="312">
          <cell r="A312" t="str">
            <v>FRN2.2G1S-2J</v>
          </cell>
          <cell r="B312">
            <v>0</v>
          </cell>
          <cell r="C312">
            <v>0</v>
          </cell>
          <cell r="D312">
            <v>0</v>
          </cell>
          <cell r="E312">
            <v>-13</v>
          </cell>
          <cell r="F312">
            <v>0</v>
          </cell>
          <cell r="G312">
            <v>0</v>
          </cell>
          <cell r="H312">
            <v>0</v>
          </cell>
          <cell r="I312">
            <v>13</v>
          </cell>
          <cell r="J312">
            <v>2442.44</v>
          </cell>
          <cell r="K312">
            <v>2442.44</v>
          </cell>
        </row>
        <row r="313">
          <cell r="A313" t="str">
            <v>FRN3.7G1S-2J</v>
          </cell>
          <cell r="B313">
            <v>0</v>
          </cell>
          <cell r="C313">
            <v>5</v>
          </cell>
          <cell r="D313">
            <v>5</v>
          </cell>
          <cell r="E313">
            <v>5</v>
          </cell>
          <cell r="F313">
            <v>5</v>
          </cell>
          <cell r="G313">
            <v>6</v>
          </cell>
          <cell r="H313">
            <v>1274.55</v>
          </cell>
          <cell r="I313">
            <v>4</v>
          </cell>
          <cell r="J313">
            <v>1019.64</v>
          </cell>
          <cell r="K313" t="str">
            <v/>
          </cell>
        </row>
        <row r="314">
          <cell r="A314" t="str">
            <v>FRN5.5G1S-2J</v>
          </cell>
          <cell r="B314">
            <v>0</v>
          </cell>
          <cell r="C314">
            <v>2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693.9</v>
          </cell>
          <cell r="I314">
            <v>2</v>
          </cell>
          <cell r="J314">
            <v>693.9</v>
          </cell>
          <cell r="K314" t="str">
            <v/>
          </cell>
        </row>
        <row r="315">
          <cell r="A315" t="str">
            <v>FRN7.5G1S-2J</v>
          </cell>
          <cell r="B315">
            <v>0</v>
          </cell>
          <cell r="C315">
            <v>0</v>
          </cell>
          <cell r="D315">
            <v>0</v>
          </cell>
          <cell r="E315">
            <v>-10</v>
          </cell>
          <cell r="F315">
            <v>0</v>
          </cell>
          <cell r="G315">
            <v>0</v>
          </cell>
          <cell r="H315">
            <v>0</v>
          </cell>
          <cell r="I315">
            <v>10</v>
          </cell>
          <cell r="J315">
            <v>4154.1000000000004</v>
          </cell>
          <cell r="K315">
            <v>4154.1000000000004</v>
          </cell>
        </row>
        <row r="316">
          <cell r="A316" t="str">
            <v>FRN11G1S-2J</v>
          </cell>
          <cell r="B316">
            <v>0</v>
          </cell>
          <cell r="C316">
            <v>1</v>
          </cell>
          <cell r="D316">
            <v>1</v>
          </cell>
          <cell r="E316">
            <v>-3</v>
          </cell>
          <cell r="F316">
            <v>1</v>
          </cell>
          <cell r="G316">
            <v>0</v>
          </cell>
          <cell r="H316">
            <v>0</v>
          </cell>
          <cell r="I316">
            <v>4</v>
          </cell>
          <cell r="J316">
            <v>1677.04</v>
          </cell>
          <cell r="K316" t="str">
            <v/>
          </cell>
        </row>
        <row r="317">
          <cell r="A317" t="str">
            <v>FRN15G1S-2J</v>
          </cell>
          <cell r="B317">
            <v>0</v>
          </cell>
          <cell r="C317">
            <v>0</v>
          </cell>
          <cell r="D317">
            <v>0</v>
          </cell>
          <cell r="E317">
            <v>-12</v>
          </cell>
          <cell r="F317">
            <v>0</v>
          </cell>
          <cell r="G317">
            <v>0</v>
          </cell>
          <cell r="H317">
            <v>0</v>
          </cell>
          <cell r="I317">
            <v>12</v>
          </cell>
          <cell r="J317">
            <v>7745.4</v>
          </cell>
          <cell r="K317">
            <v>7745.4</v>
          </cell>
        </row>
        <row r="318">
          <cell r="A318" t="str">
            <v>FRN18.5G1S-2J</v>
          </cell>
          <cell r="B318">
            <v>0</v>
          </cell>
          <cell r="C318">
            <v>0</v>
          </cell>
          <cell r="D318">
            <v>0</v>
          </cell>
          <cell r="E318">
            <v>-7</v>
          </cell>
          <cell r="F318">
            <v>0</v>
          </cell>
          <cell r="G318">
            <v>0</v>
          </cell>
          <cell r="H318">
            <v>0</v>
          </cell>
          <cell r="I318">
            <v>7</v>
          </cell>
          <cell r="J318">
            <v>4951.3100000000004</v>
          </cell>
          <cell r="K318">
            <v>4951.3100000000004</v>
          </cell>
        </row>
        <row r="319">
          <cell r="A319" t="str">
            <v>FRN22G1S-2J</v>
          </cell>
          <cell r="B319">
            <v>8</v>
          </cell>
          <cell r="C319">
            <v>6</v>
          </cell>
          <cell r="D319">
            <v>8</v>
          </cell>
          <cell r="E319">
            <v>8</v>
          </cell>
          <cell r="F319">
            <v>0</v>
          </cell>
          <cell r="G319">
            <v>8</v>
          </cell>
          <cell r="H319">
            <v>6769.6</v>
          </cell>
          <cell r="I319">
            <v>5</v>
          </cell>
          <cell r="J319">
            <v>4231</v>
          </cell>
          <cell r="K319" t="str">
            <v/>
          </cell>
        </row>
        <row r="320">
          <cell r="A320" t="str">
            <v>FRN30G1S-2J</v>
          </cell>
          <cell r="B320">
            <v>0</v>
          </cell>
          <cell r="C320">
            <v>1</v>
          </cell>
          <cell r="D320">
            <v>1</v>
          </cell>
          <cell r="E320">
            <v>1</v>
          </cell>
          <cell r="F320">
            <v>1</v>
          </cell>
          <cell r="G320">
            <v>1</v>
          </cell>
          <cell r="H320">
            <v>1489.97</v>
          </cell>
          <cell r="I320">
            <v>1</v>
          </cell>
          <cell r="J320">
            <v>1489.97</v>
          </cell>
          <cell r="K320" t="str">
            <v/>
          </cell>
        </row>
        <row r="321">
          <cell r="A321" t="str">
            <v>FRN37G1S-2J</v>
          </cell>
          <cell r="B321">
            <v>0</v>
          </cell>
          <cell r="C321">
            <v>0</v>
          </cell>
          <cell r="D321">
            <v>0</v>
          </cell>
          <cell r="E321">
            <v>-1</v>
          </cell>
          <cell r="F321">
            <v>0</v>
          </cell>
          <cell r="G321">
            <v>0</v>
          </cell>
          <cell r="H321">
            <v>0</v>
          </cell>
          <cell r="I321">
            <v>1</v>
          </cell>
          <cell r="J321">
            <v>1410.06</v>
          </cell>
          <cell r="K321">
            <v>1410.06</v>
          </cell>
        </row>
        <row r="322">
          <cell r="A322" t="str">
            <v>FRN45G1S-2J</v>
          </cell>
          <cell r="B322">
            <v>0</v>
          </cell>
          <cell r="C322">
            <v>0</v>
          </cell>
          <cell r="D322">
            <v>0</v>
          </cell>
          <cell r="E322">
            <v>-2</v>
          </cell>
          <cell r="F322">
            <v>0</v>
          </cell>
          <cell r="G322">
            <v>0</v>
          </cell>
          <cell r="H322">
            <v>0</v>
          </cell>
          <cell r="I322">
            <v>2</v>
          </cell>
          <cell r="J322">
            <v>4419.3999999999996</v>
          </cell>
          <cell r="K322">
            <v>4419.3999999999996</v>
          </cell>
        </row>
        <row r="323">
          <cell r="A323" t="str">
            <v>FRN55G1S-2J</v>
          </cell>
          <cell r="B323">
            <v>0</v>
          </cell>
          <cell r="C323">
            <v>0</v>
          </cell>
          <cell r="D323">
            <v>0</v>
          </cell>
          <cell r="E323">
            <v>-1</v>
          </cell>
          <cell r="F323">
            <v>0</v>
          </cell>
          <cell r="G323">
            <v>0</v>
          </cell>
          <cell r="H323">
            <v>0</v>
          </cell>
          <cell r="I323">
            <v>1</v>
          </cell>
          <cell r="J323">
            <v>2633.2</v>
          </cell>
          <cell r="K323">
            <v>2633.2</v>
          </cell>
        </row>
        <row r="324">
          <cell r="A324" t="str">
            <v>FRN75G1S-2J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 t="str">
            <v/>
          </cell>
        </row>
        <row r="325">
          <cell r="A325" t="str">
            <v>FRN90G1S-2J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 t="str">
            <v/>
          </cell>
        </row>
        <row r="326">
          <cell r="A326" t="str">
            <v>FRN0.4G1E-4E</v>
          </cell>
          <cell r="B326">
            <v>0</v>
          </cell>
          <cell r="C326">
            <v>8</v>
          </cell>
          <cell r="D326">
            <v>8</v>
          </cell>
          <cell r="E326">
            <v>7.7</v>
          </cell>
          <cell r="F326">
            <v>8</v>
          </cell>
          <cell r="G326">
            <v>9</v>
          </cell>
          <cell r="H326">
            <v>781.68</v>
          </cell>
          <cell r="I326">
            <v>8</v>
          </cell>
          <cell r="J326">
            <v>781.68</v>
          </cell>
          <cell r="K326" t="str">
            <v/>
          </cell>
        </row>
        <row r="327">
          <cell r="A327" t="str">
            <v>FRN0.75G1E-4E</v>
          </cell>
          <cell r="B327">
            <v>0</v>
          </cell>
          <cell r="C327">
            <v>23</v>
          </cell>
          <cell r="D327">
            <v>23</v>
          </cell>
          <cell r="E327">
            <v>-5.2</v>
          </cell>
          <cell r="F327">
            <v>23</v>
          </cell>
          <cell r="G327">
            <v>19</v>
          </cell>
          <cell r="H327">
            <v>0</v>
          </cell>
          <cell r="I327">
            <v>25</v>
          </cell>
          <cell r="J327">
            <v>3046.6875</v>
          </cell>
          <cell r="K327" t="str">
            <v/>
          </cell>
        </row>
        <row r="328">
          <cell r="A328" t="str">
            <v>FRN1.5G1E-4E</v>
          </cell>
          <cell r="B328">
            <v>0</v>
          </cell>
          <cell r="C328">
            <v>46</v>
          </cell>
          <cell r="D328">
            <v>46</v>
          </cell>
          <cell r="E328">
            <v>46</v>
          </cell>
          <cell r="F328">
            <v>46</v>
          </cell>
          <cell r="G328">
            <v>47</v>
          </cell>
          <cell r="H328">
            <v>6720.6</v>
          </cell>
          <cell r="I328">
            <v>42</v>
          </cell>
          <cell r="J328">
            <v>6186.0497999999998</v>
          </cell>
          <cell r="K328" t="str">
            <v/>
          </cell>
        </row>
        <row r="329">
          <cell r="A329" t="str">
            <v>FRN2.2G1E-4E</v>
          </cell>
          <cell r="B329">
            <v>0</v>
          </cell>
          <cell r="C329">
            <v>41</v>
          </cell>
          <cell r="D329">
            <v>41</v>
          </cell>
          <cell r="E329">
            <v>-166.8</v>
          </cell>
          <cell r="F329">
            <v>41</v>
          </cell>
          <cell r="G329">
            <v>0</v>
          </cell>
          <cell r="H329">
            <v>0</v>
          </cell>
          <cell r="I329">
            <v>204</v>
          </cell>
          <cell r="J329">
            <v>36790.400399999999</v>
          </cell>
          <cell r="K329" t="str">
            <v/>
          </cell>
        </row>
        <row r="330">
          <cell r="A330" t="str">
            <v>FRN4.0G1E-4E</v>
          </cell>
          <cell r="B330">
            <v>0</v>
          </cell>
          <cell r="C330">
            <v>77</v>
          </cell>
          <cell r="D330">
            <v>77</v>
          </cell>
          <cell r="E330">
            <v>77.099999999999994</v>
          </cell>
          <cell r="F330">
            <v>77</v>
          </cell>
          <cell r="G330">
            <v>78</v>
          </cell>
          <cell r="H330">
            <v>17099.39</v>
          </cell>
          <cell r="I330">
            <v>74</v>
          </cell>
          <cell r="J330">
            <v>16621.909599999999</v>
          </cell>
          <cell r="K330" t="str">
            <v/>
          </cell>
        </row>
        <row r="331">
          <cell r="A331" t="str">
            <v>FRN5.5G1E-4E</v>
          </cell>
          <cell r="B331">
            <v>0</v>
          </cell>
          <cell r="C331">
            <v>53</v>
          </cell>
          <cell r="D331">
            <v>53</v>
          </cell>
          <cell r="E331">
            <v>-443</v>
          </cell>
          <cell r="F331">
            <v>53</v>
          </cell>
          <cell r="G331">
            <v>0</v>
          </cell>
          <cell r="H331">
            <v>0</v>
          </cell>
          <cell r="I331">
            <v>495</v>
          </cell>
          <cell r="J331">
            <v>155346.64199999999</v>
          </cell>
          <cell r="K331" t="str">
            <v/>
          </cell>
        </row>
        <row r="332">
          <cell r="A332" t="str">
            <v>FRN7.5G1E-4E</v>
          </cell>
          <cell r="B332">
            <v>0</v>
          </cell>
          <cell r="C332">
            <v>71</v>
          </cell>
          <cell r="D332">
            <v>71</v>
          </cell>
          <cell r="E332">
            <v>-184.1</v>
          </cell>
          <cell r="F332">
            <v>71</v>
          </cell>
          <cell r="G332">
            <v>0</v>
          </cell>
          <cell r="H332">
            <v>0</v>
          </cell>
          <cell r="I332">
            <v>253</v>
          </cell>
          <cell r="J332">
            <v>94639.305200000003</v>
          </cell>
          <cell r="K332" t="str">
            <v/>
          </cell>
        </row>
        <row r="333">
          <cell r="A333" t="str">
            <v>FRN11G1E-4E</v>
          </cell>
          <cell r="B333">
            <v>0</v>
          </cell>
          <cell r="C333">
            <v>25</v>
          </cell>
          <cell r="D333">
            <v>25</v>
          </cell>
          <cell r="E333">
            <v>-135.30000000000001</v>
          </cell>
          <cell r="F333">
            <v>25</v>
          </cell>
          <cell r="G333">
            <v>0</v>
          </cell>
          <cell r="H333">
            <v>0</v>
          </cell>
          <cell r="I333">
            <v>160</v>
          </cell>
          <cell r="J333">
            <v>68917.615999999995</v>
          </cell>
          <cell r="K333" t="str">
            <v/>
          </cell>
        </row>
        <row r="334">
          <cell r="A334" t="str">
            <v>FRN15G1E-4E</v>
          </cell>
          <cell r="B334">
            <v>0</v>
          </cell>
          <cell r="C334">
            <v>20</v>
          </cell>
          <cell r="D334">
            <v>20</v>
          </cell>
          <cell r="E334">
            <v>-13.2</v>
          </cell>
          <cell r="F334">
            <v>20</v>
          </cell>
          <cell r="G334">
            <v>9</v>
          </cell>
          <cell r="H334">
            <v>0</v>
          </cell>
          <cell r="I334">
            <v>34</v>
          </cell>
          <cell r="J334">
            <v>19717.895399999998</v>
          </cell>
          <cell r="K334" t="str">
            <v/>
          </cell>
        </row>
        <row r="335">
          <cell r="A335" t="str">
            <v>FRN18.5G1E-4E</v>
          </cell>
          <cell r="B335">
            <v>0</v>
          </cell>
          <cell r="C335">
            <v>18</v>
          </cell>
          <cell r="D335">
            <v>18</v>
          </cell>
          <cell r="E335">
            <v>17.5</v>
          </cell>
          <cell r="F335">
            <v>18</v>
          </cell>
          <cell r="G335">
            <v>20</v>
          </cell>
          <cell r="H335">
            <v>11325.42</v>
          </cell>
          <cell r="I335">
            <v>20</v>
          </cell>
          <cell r="J335">
            <v>12983.746000000001</v>
          </cell>
          <cell r="K335" t="str">
            <v/>
          </cell>
        </row>
        <row r="336">
          <cell r="A336" t="str">
            <v>FRN22G1E-4E</v>
          </cell>
          <cell r="B336">
            <v>13</v>
          </cell>
          <cell r="C336">
            <v>36</v>
          </cell>
          <cell r="D336">
            <v>36</v>
          </cell>
          <cell r="E336">
            <v>35.700000000000003</v>
          </cell>
          <cell r="F336">
            <v>23</v>
          </cell>
          <cell r="G336">
            <v>38</v>
          </cell>
          <cell r="H336">
            <v>27709.919999999998</v>
          </cell>
          <cell r="I336">
            <v>38</v>
          </cell>
          <cell r="J336">
            <v>29446.872599999999</v>
          </cell>
          <cell r="K336" t="str">
            <v/>
          </cell>
        </row>
        <row r="337">
          <cell r="A337" t="str">
            <v>FRN30G1E-4E</v>
          </cell>
          <cell r="B337">
            <v>0</v>
          </cell>
          <cell r="C337">
            <v>21</v>
          </cell>
          <cell r="D337">
            <v>21</v>
          </cell>
          <cell r="E337">
            <v>21.1</v>
          </cell>
          <cell r="F337">
            <v>21</v>
          </cell>
          <cell r="G337">
            <v>22</v>
          </cell>
          <cell r="H337">
            <v>21570.99</v>
          </cell>
          <cell r="I337">
            <v>22</v>
          </cell>
          <cell r="J337">
            <v>22601.326000000001</v>
          </cell>
          <cell r="K337" t="str">
            <v/>
          </cell>
        </row>
        <row r="338">
          <cell r="A338" t="str">
            <v>FRN37G1E-4E</v>
          </cell>
          <cell r="B338">
            <v>0</v>
          </cell>
          <cell r="C338">
            <v>7</v>
          </cell>
          <cell r="D338">
            <v>7</v>
          </cell>
          <cell r="E338">
            <v>7.1</v>
          </cell>
          <cell r="F338">
            <v>7</v>
          </cell>
          <cell r="G338">
            <v>8</v>
          </cell>
          <cell r="H338">
            <v>9123.3799999999992</v>
          </cell>
          <cell r="I338">
            <v>9</v>
          </cell>
          <cell r="J338">
            <v>11778.0795</v>
          </cell>
          <cell r="K338" t="str">
            <v/>
          </cell>
        </row>
        <row r="339">
          <cell r="A339" t="str">
            <v>FRN45G1E-4E</v>
          </cell>
          <cell r="B339">
            <v>0</v>
          </cell>
          <cell r="C339">
            <v>7</v>
          </cell>
          <cell r="D339">
            <v>7</v>
          </cell>
          <cell r="E339">
            <v>6.8</v>
          </cell>
          <cell r="F339">
            <v>7</v>
          </cell>
          <cell r="G339">
            <v>8</v>
          </cell>
          <cell r="H339">
            <v>11064.9</v>
          </cell>
          <cell r="I339">
            <v>8</v>
          </cell>
          <cell r="J339">
            <v>12645.6</v>
          </cell>
          <cell r="K339" t="str">
            <v/>
          </cell>
        </row>
        <row r="340">
          <cell r="A340" t="str">
            <v>FRN55G1E-4E</v>
          </cell>
          <cell r="B340">
            <v>0</v>
          </cell>
          <cell r="C340">
            <v>2</v>
          </cell>
          <cell r="D340">
            <v>2</v>
          </cell>
          <cell r="E340">
            <v>2</v>
          </cell>
          <cell r="F340">
            <v>2</v>
          </cell>
          <cell r="G340">
            <v>2</v>
          </cell>
          <cell r="H340">
            <v>3473.2</v>
          </cell>
          <cell r="I340">
            <v>3</v>
          </cell>
          <cell r="J340">
            <v>5438.3000999999995</v>
          </cell>
          <cell r="K340" t="str">
            <v/>
          </cell>
        </row>
        <row r="341">
          <cell r="A341" t="str">
            <v>FRN75G1E-4E</v>
          </cell>
          <cell r="B341">
            <v>0</v>
          </cell>
          <cell r="C341">
            <v>4</v>
          </cell>
          <cell r="D341">
            <v>4</v>
          </cell>
          <cell r="E341">
            <v>4</v>
          </cell>
          <cell r="F341">
            <v>4</v>
          </cell>
          <cell r="G341">
            <v>4</v>
          </cell>
          <cell r="H341">
            <v>8669</v>
          </cell>
          <cell r="I341">
            <v>6</v>
          </cell>
          <cell r="J341">
            <v>13003.5</v>
          </cell>
          <cell r="K341" t="str">
            <v/>
          </cell>
        </row>
        <row r="342">
          <cell r="A342" t="str">
            <v>FRN90G1E-4E</v>
          </cell>
          <cell r="B342">
            <v>0</v>
          </cell>
          <cell r="C342">
            <v>4</v>
          </cell>
          <cell r="D342">
            <v>4</v>
          </cell>
          <cell r="E342">
            <v>4</v>
          </cell>
          <cell r="F342">
            <v>4</v>
          </cell>
          <cell r="G342">
            <v>4</v>
          </cell>
          <cell r="H342">
            <v>10505.24</v>
          </cell>
          <cell r="I342">
            <v>6</v>
          </cell>
          <cell r="J342">
            <v>15757.86</v>
          </cell>
          <cell r="K342" t="str">
            <v/>
          </cell>
        </row>
        <row r="343">
          <cell r="A343" t="str">
            <v>FRN110G1E-4E</v>
          </cell>
          <cell r="B343">
            <v>0</v>
          </cell>
          <cell r="C343">
            <v>3</v>
          </cell>
          <cell r="D343">
            <v>3</v>
          </cell>
          <cell r="E343">
            <v>2.5</v>
          </cell>
          <cell r="F343">
            <v>3</v>
          </cell>
          <cell r="G343">
            <v>3</v>
          </cell>
          <cell r="H343">
            <v>8965.7099999999991</v>
          </cell>
          <cell r="I343">
            <v>5</v>
          </cell>
          <cell r="J343">
            <v>14942.85</v>
          </cell>
          <cell r="K343" t="str">
            <v/>
          </cell>
        </row>
        <row r="344">
          <cell r="A344" t="str">
            <v>FRN132G1E-4E</v>
          </cell>
          <cell r="B344">
            <v>0</v>
          </cell>
          <cell r="C344">
            <v>2</v>
          </cell>
          <cell r="D344">
            <v>2</v>
          </cell>
          <cell r="E344">
            <v>2</v>
          </cell>
          <cell r="F344">
            <v>2</v>
          </cell>
          <cell r="G344">
            <v>2</v>
          </cell>
          <cell r="H344">
            <v>7239.48</v>
          </cell>
          <cell r="I344">
            <v>3</v>
          </cell>
          <cell r="J344">
            <v>10859.22</v>
          </cell>
          <cell r="K344" t="str">
            <v/>
          </cell>
        </row>
        <row r="345">
          <cell r="A345" t="str">
            <v>FRN160G1E-4E</v>
          </cell>
          <cell r="B345">
            <v>0</v>
          </cell>
          <cell r="C345">
            <v>1</v>
          </cell>
          <cell r="D345">
            <v>1</v>
          </cell>
          <cell r="E345">
            <v>0.5</v>
          </cell>
          <cell r="F345">
            <v>1</v>
          </cell>
          <cell r="G345">
            <v>1</v>
          </cell>
          <cell r="H345">
            <v>4389.74</v>
          </cell>
          <cell r="I345">
            <v>2</v>
          </cell>
          <cell r="J345">
            <v>8779.48</v>
          </cell>
          <cell r="K345" t="str">
            <v/>
          </cell>
        </row>
        <row r="346">
          <cell r="A346" t="str">
            <v>FRN200G1E-4E</v>
          </cell>
          <cell r="B346">
            <v>0</v>
          </cell>
          <cell r="C346">
            <v>2</v>
          </cell>
          <cell r="D346">
            <v>2</v>
          </cell>
          <cell r="E346">
            <v>2</v>
          </cell>
          <cell r="F346">
            <v>2</v>
          </cell>
          <cell r="G346">
            <v>2</v>
          </cell>
          <cell r="H346">
            <v>8705.06</v>
          </cell>
          <cell r="I346">
            <v>3</v>
          </cell>
          <cell r="J346">
            <v>13057.59</v>
          </cell>
          <cell r="K346" t="str">
            <v/>
          </cell>
        </row>
        <row r="347">
          <cell r="A347" t="str">
            <v>FRN220G1E-4E</v>
          </cell>
          <cell r="B347">
            <v>0</v>
          </cell>
          <cell r="C347">
            <v>1</v>
          </cell>
          <cell r="D347">
            <v>1</v>
          </cell>
          <cell r="E347">
            <v>0.5</v>
          </cell>
          <cell r="F347">
            <v>1</v>
          </cell>
          <cell r="G347">
            <v>1</v>
          </cell>
          <cell r="H347">
            <v>5498.13</v>
          </cell>
          <cell r="I347">
            <v>2</v>
          </cell>
          <cell r="J347">
            <v>10996.26</v>
          </cell>
          <cell r="K347" t="str">
            <v/>
          </cell>
        </row>
        <row r="348">
          <cell r="A348" t="str">
            <v>FRN280G1E-4E</v>
          </cell>
          <cell r="B348">
            <v>0</v>
          </cell>
          <cell r="C348">
            <v>1</v>
          </cell>
          <cell r="D348">
            <v>1</v>
          </cell>
          <cell r="E348">
            <v>0.5</v>
          </cell>
          <cell r="F348">
            <v>1</v>
          </cell>
          <cell r="G348">
            <v>1</v>
          </cell>
          <cell r="H348">
            <v>8397.61</v>
          </cell>
          <cell r="I348">
            <v>2</v>
          </cell>
          <cell r="J348">
            <v>16795.22</v>
          </cell>
          <cell r="K348" t="str">
            <v/>
          </cell>
        </row>
        <row r="349">
          <cell r="A349" t="str">
            <v>FRN315G1E-4E</v>
          </cell>
          <cell r="B349">
            <v>0</v>
          </cell>
          <cell r="C349">
            <v>1</v>
          </cell>
          <cell r="D349">
            <v>1</v>
          </cell>
          <cell r="E349">
            <v>1.3</v>
          </cell>
          <cell r="F349">
            <v>1</v>
          </cell>
          <cell r="G349">
            <v>1</v>
          </cell>
          <cell r="H349">
            <v>9312.3799999999992</v>
          </cell>
          <cell r="I349">
            <v>1</v>
          </cell>
          <cell r="J349">
            <v>9312.3799999999992</v>
          </cell>
          <cell r="K349" t="str">
            <v/>
          </cell>
        </row>
        <row r="350">
          <cell r="A350" t="str">
            <v>FRN355G1E-4E</v>
          </cell>
          <cell r="B350">
            <v>0</v>
          </cell>
          <cell r="C350">
            <v>0</v>
          </cell>
          <cell r="D350">
            <v>0</v>
          </cell>
          <cell r="E350">
            <v>0.3</v>
          </cell>
          <cell r="F350">
            <v>0</v>
          </cell>
          <cell r="G350">
            <v>1</v>
          </cell>
          <cell r="H350">
            <v>0</v>
          </cell>
          <cell r="I350">
            <v>1</v>
          </cell>
          <cell r="J350">
            <v>10234.39</v>
          </cell>
          <cell r="K350" t="str">
            <v/>
          </cell>
        </row>
        <row r="351">
          <cell r="A351" t="str">
            <v>FRN400G1E-4E</v>
          </cell>
          <cell r="B351">
            <v>0</v>
          </cell>
          <cell r="C351">
            <v>0</v>
          </cell>
          <cell r="D351">
            <v>0</v>
          </cell>
          <cell r="E351">
            <v>0.2</v>
          </cell>
          <cell r="F351">
            <v>0</v>
          </cell>
          <cell r="G351">
            <v>1</v>
          </cell>
          <cell r="H351">
            <v>0</v>
          </cell>
          <cell r="I351">
            <v>1</v>
          </cell>
          <cell r="J351">
            <v>10914.61</v>
          </cell>
          <cell r="K351" t="str">
            <v/>
          </cell>
        </row>
        <row r="352">
          <cell r="A352" t="str">
            <v>FRN500G1E-4E</v>
          </cell>
          <cell r="B352">
            <v>0</v>
          </cell>
          <cell r="C352">
            <v>0</v>
          </cell>
          <cell r="D352">
            <v>0</v>
          </cell>
          <cell r="E352">
            <v>0.2</v>
          </cell>
          <cell r="F352">
            <v>0</v>
          </cell>
          <cell r="G352">
            <v>0</v>
          </cell>
          <cell r="H352">
            <v>0</v>
          </cell>
          <cell r="I352">
            <v>1</v>
          </cell>
          <cell r="J352">
            <v>20651.669999999998</v>
          </cell>
          <cell r="K352" t="str">
            <v/>
          </cell>
        </row>
        <row r="353">
          <cell r="A353" t="str">
            <v>FRN630G1E-4E</v>
          </cell>
          <cell r="B353">
            <v>0</v>
          </cell>
          <cell r="C353">
            <v>0</v>
          </cell>
          <cell r="D353">
            <v>0</v>
          </cell>
          <cell r="E353">
            <v>0.2</v>
          </cell>
          <cell r="F353">
            <v>0</v>
          </cell>
          <cell r="G353">
            <v>0</v>
          </cell>
          <cell r="H353">
            <v>0</v>
          </cell>
          <cell r="I353">
            <v>1</v>
          </cell>
          <cell r="J353">
            <v>21260</v>
          </cell>
          <cell r="K353" t="str">
            <v/>
          </cell>
        </row>
        <row r="354">
          <cell r="A354" t="str">
            <v>FRN4.0LM1S-4E</v>
          </cell>
          <cell r="B354">
            <v>0</v>
          </cell>
          <cell r="C354">
            <v>6</v>
          </cell>
          <cell r="D354">
            <v>6</v>
          </cell>
          <cell r="E354">
            <v>6</v>
          </cell>
          <cell r="F354">
            <v>6</v>
          </cell>
          <cell r="G354">
            <v>6</v>
          </cell>
          <cell r="H354">
            <v>1530</v>
          </cell>
          <cell r="I354">
            <v>1</v>
          </cell>
          <cell r="J354">
            <v>312.13959999999997</v>
          </cell>
          <cell r="K354" t="str">
            <v/>
          </cell>
        </row>
        <row r="355">
          <cell r="A355" t="str">
            <v>FRN5.5LM1S-4E</v>
          </cell>
          <cell r="B355">
            <v>0</v>
          </cell>
          <cell r="C355">
            <v>4</v>
          </cell>
          <cell r="D355">
            <v>4</v>
          </cell>
          <cell r="E355">
            <v>-83</v>
          </cell>
          <cell r="F355">
            <v>4</v>
          </cell>
          <cell r="G355">
            <v>0</v>
          </cell>
          <cell r="H355">
            <v>0</v>
          </cell>
          <cell r="I355">
            <v>87</v>
          </cell>
          <cell r="J355">
            <v>29249.4</v>
          </cell>
          <cell r="K355">
            <v>15801.4</v>
          </cell>
        </row>
        <row r="356">
          <cell r="A356" t="str">
            <v>FRN7.5LM1S-4E</v>
          </cell>
          <cell r="B356">
            <v>0</v>
          </cell>
          <cell r="C356">
            <v>1</v>
          </cell>
          <cell r="D356">
            <v>1</v>
          </cell>
          <cell r="E356">
            <v>-40</v>
          </cell>
          <cell r="F356">
            <v>1</v>
          </cell>
          <cell r="G356">
            <v>0</v>
          </cell>
          <cell r="H356">
            <v>0</v>
          </cell>
          <cell r="I356">
            <v>41</v>
          </cell>
          <cell r="J356">
            <v>14569.108100000001</v>
          </cell>
          <cell r="K356">
            <v>11015.667100000001</v>
          </cell>
        </row>
        <row r="357">
          <cell r="A357" t="str">
            <v>FRN11LM1S-4E</v>
          </cell>
          <cell r="B357">
            <v>0</v>
          </cell>
          <cell r="C357">
            <v>0</v>
          </cell>
          <cell r="D357">
            <v>0</v>
          </cell>
          <cell r="E357">
            <v>-3</v>
          </cell>
          <cell r="F357">
            <v>0</v>
          </cell>
          <cell r="G357">
            <v>0</v>
          </cell>
          <cell r="H357">
            <v>0</v>
          </cell>
          <cell r="I357">
            <v>3</v>
          </cell>
          <cell r="J357">
            <v>1388.6172000000001</v>
          </cell>
          <cell r="K357">
            <v>1388.6172000000001</v>
          </cell>
        </row>
        <row r="358">
          <cell r="A358" t="str">
            <v>FRN15LM1S-4E</v>
          </cell>
          <cell r="B358">
            <v>0</v>
          </cell>
          <cell r="C358">
            <v>0</v>
          </cell>
          <cell r="D358">
            <v>0</v>
          </cell>
          <cell r="E358">
            <v>-3</v>
          </cell>
          <cell r="F358">
            <v>0</v>
          </cell>
          <cell r="G358">
            <v>0</v>
          </cell>
          <cell r="H358">
            <v>0</v>
          </cell>
          <cell r="I358">
            <v>3</v>
          </cell>
          <cell r="J358">
            <v>1768.5938999999998</v>
          </cell>
          <cell r="K358">
            <v>1768.5938999999998</v>
          </cell>
        </row>
        <row r="359">
          <cell r="A359" t="str">
            <v>FRN18.5LM1S-4E</v>
          </cell>
          <cell r="B359">
            <v>0</v>
          </cell>
          <cell r="C359">
            <v>0</v>
          </cell>
          <cell r="D359">
            <v>0</v>
          </cell>
          <cell r="E359">
            <v>-4</v>
          </cell>
          <cell r="F359">
            <v>0</v>
          </cell>
          <cell r="G359">
            <v>0</v>
          </cell>
          <cell r="H359">
            <v>0</v>
          </cell>
          <cell r="I359">
            <v>4</v>
          </cell>
          <cell r="J359">
            <v>2961.7</v>
          </cell>
          <cell r="K359">
            <v>2961.7</v>
          </cell>
        </row>
        <row r="360">
          <cell r="A360" t="str">
            <v>FRN22LM1S-4E</v>
          </cell>
          <cell r="B360">
            <v>0</v>
          </cell>
          <cell r="C360">
            <v>0</v>
          </cell>
          <cell r="D360">
            <v>0</v>
          </cell>
          <cell r="E360">
            <v>-7</v>
          </cell>
          <cell r="F360">
            <v>0</v>
          </cell>
          <cell r="G360">
            <v>0</v>
          </cell>
          <cell r="H360">
            <v>0</v>
          </cell>
          <cell r="I360">
            <v>7</v>
          </cell>
          <cell r="J360">
            <v>5440.9138000000003</v>
          </cell>
          <cell r="K360">
            <v>5440.9138000000003</v>
          </cell>
        </row>
        <row r="361">
          <cell r="A361" t="str">
            <v>FRN30LM1S-4E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 t="str">
            <v/>
          </cell>
        </row>
        <row r="362">
          <cell r="A362" t="str">
            <v>FRN37LM1S-4E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 t="str">
            <v/>
          </cell>
        </row>
        <row r="363">
          <cell r="A363" t="str">
            <v>FRN4.0LM1S-4EA</v>
          </cell>
          <cell r="B363">
            <v>150</v>
          </cell>
          <cell r="C363">
            <v>57</v>
          </cell>
          <cell r="D363">
            <v>150</v>
          </cell>
          <cell r="E363">
            <v>150</v>
          </cell>
          <cell r="F363">
            <v>0</v>
          </cell>
          <cell r="G363">
            <v>200</v>
          </cell>
          <cell r="H363">
            <v>41175</v>
          </cell>
          <cell r="I363">
            <v>98</v>
          </cell>
          <cell r="J363">
            <v>30589.680799999998</v>
          </cell>
          <cell r="K363" t="str">
            <v/>
          </cell>
        </row>
        <row r="364">
          <cell r="A364" t="str">
            <v>FRN5.5LM1S-4EA</v>
          </cell>
          <cell r="B364">
            <v>75</v>
          </cell>
          <cell r="C364">
            <v>244</v>
          </cell>
          <cell r="D364">
            <v>244</v>
          </cell>
          <cell r="E364">
            <v>244</v>
          </cell>
          <cell r="F364">
            <v>169</v>
          </cell>
          <cell r="G364">
            <v>260</v>
          </cell>
          <cell r="H364">
            <v>72868.160000000003</v>
          </cell>
          <cell r="I364">
            <v>388</v>
          </cell>
          <cell r="J364">
            <v>119752.66919999999</v>
          </cell>
          <cell r="K364" t="str">
            <v/>
          </cell>
        </row>
        <row r="365">
          <cell r="A365" t="str">
            <v>FRN7.5LM1S-4EA</v>
          </cell>
          <cell r="B365">
            <v>0</v>
          </cell>
          <cell r="C365">
            <v>135</v>
          </cell>
          <cell r="D365">
            <v>135</v>
          </cell>
          <cell r="E365">
            <v>135</v>
          </cell>
          <cell r="F365">
            <v>135</v>
          </cell>
          <cell r="G365">
            <v>140</v>
          </cell>
          <cell r="H365">
            <v>40921.199999999997</v>
          </cell>
          <cell r="I365">
            <v>206</v>
          </cell>
          <cell r="J365">
            <v>62500.070399999997</v>
          </cell>
          <cell r="K365" t="str">
            <v/>
          </cell>
        </row>
        <row r="366">
          <cell r="A366" t="str">
            <v>FRN11LM1S-4EA</v>
          </cell>
          <cell r="B366">
            <v>0</v>
          </cell>
          <cell r="C366">
            <v>40</v>
          </cell>
          <cell r="D366">
            <v>40</v>
          </cell>
          <cell r="E366">
            <v>40</v>
          </cell>
          <cell r="F366">
            <v>40</v>
          </cell>
          <cell r="G366">
            <v>41</v>
          </cell>
          <cell r="H366">
            <v>15495.2</v>
          </cell>
          <cell r="I366">
            <v>70</v>
          </cell>
          <cell r="J366">
            <v>27367.963</v>
          </cell>
          <cell r="K366" t="str">
            <v/>
          </cell>
        </row>
        <row r="367">
          <cell r="A367" t="str">
            <v>FRN15LM1S-4EA</v>
          </cell>
          <cell r="B367">
            <v>0</v>
          </cell>
          <cell r="C367">
            <v>14</v>
          </cell>
          <cell r="D367">
            <v>14</v>
          </cell>
          <cell r="E367">
            <v>12.4</v>
          </cell>
          <cell r="F367">
            <v>14</v>
          </cell>
          <cell r="G367">
            <v>14</v>
          </cell>
          <cell r="H367">
            <v>6791.16</v>
          </cell>
          <cell r="I367">
            <v>14</v>
          </cell>
          <cell r="J367">
            <v>8080.9763999999996</v>
          </cell>
          <cell r="K367" t="str">
            <v/>
          </cell>
        </row>
        <row r="368">
          <cell r="A368" t="str">
            <v>FRN18.5LM1S-4EA</v>
          </cell>
          <cell r="B368">
            <v>0</v>
          </cell>
          <cell r="C368">
            <v>4</v>
          </cell>
          <cell r="D368">
            <v>4</v>
          </cell>
          <cell r="E368">
            <v>3.8</v>
          </cell>
          <cell r="F368">
            <v>4</v>
          </cell>
          <cell r="G368">
            <v>4</v>
          </cell>
          <cell r="H368">
            <v>2460.12</v>
          </cell>
          <cell r="I368">
            <v>5</v>
          </cell>
          <cell r="J368">
            <v>3260.5430000000001</v>
          </cell>
          <cell r="K368" t="str">
            <v/>
          </cell>
        </row>
        <row r="369">
          <cell r="A369" t="str">
            <v>FRN22LM1S-4EA</v>
          </cell>
          <cell r="B369">
            <v>0</v>
          </cell>
          <cell r="C369">
            <v>2</v>
          </cell>
          <cell r="D369">
            <v>2</v>
          </cell>
          <cell r="E369">
            <v>-42.4</v>
          </cell>
          <cell r="F369">
            <v>2</v>
          </cell>
          <cell r="G369">
            <v>0</v>
          </cell>
          <cell r="H369">
            <v>0</v>
          </cell>
          <cell r="I369">
            <v>46</v>
          </cell>
          <cell r="J369">
            <v>34398.390599999999</v>
          </cell>
          <cell r="K369">
            <v>11964.657599999999</v>
          </cell>
        </row>
        <row r="370">
          <cell r="A370" t="str">
            <v>FRN30LM1S-4EA</v>
          </cell>
          <cell r="B370">
            <v>0</v>
          </cell>
          <cell r="C370">
            <v>2</v>
          </cell>
          <cell r="D370">
            <v>2</v>
          </cell>
          <cell r="E370">
            <v>-5.6</v>
          </cell>
          <cell r="F370">
            <v>2</v>
          </cell>
          <cell r="G370">
            <v>0</v>
          </cell>
          <cell r="H370">
            <v>0</v>
          </cell>
          <cell r="I370">
            <v>8</v>
          </cell>
          <cell r="J370">
            <v>8488.4912000000004</v>
          </cell>
          <cell r="K370" t="str">
            <v/>
          </cell>
        </row>
        <row r="371">
          <cell r="A371" t="str">
            <v>FRN37LM1S-4EA</v>
          </cell>
          <cell r="B371">
            <v>0</v>
          </cell>
          <cell r="C371">
            <v>1</v>
          </cell>
          <cell r="D371">
            <v>1</v>
          </cell>
          <cell r="E371">
            <v>-20.8</v>
          </cell>
          <cell r="F371">
            <v>1</v>
          </cell>
          <cell r="G371">
            <v>0</v>
          </cell>
          <cell r="H371">
            <v>0</v>
          </cell>
          <cell r="I371">
            <v>22</v>
          </cell>
          <cell r="J371">
            <v>32131.55</v>
          </cell>
          <cell r="K371">
            <v>17526.3</v>
          </cell>
        </row>
        <row r="372">
          <cell r="A372" t="str">
            <v>FRN45LM1S-4EA</v>
          </cell>
          <cell r="B372">
            <v>0</v>
          </cell>
          <cell r="C372">
            <v>0</v>
          </cell>
          <cell r="D372">
            <v>0</v>
          </cell>
          <cell r="E372">
            <v>-16</v>
          </cell>
          <cell r="F372">
            <v>0</v>
          </cell>
          <cell r="G372">
            <v>0</v>
          </cell>
          <cell r="H372">
            <v>0</v>
          </cell>
          <cell r="I372">
            <v>16</v>
          </cell>
          <cell r="J372">
            <v>26101.439999999999</v>
          </cell>
          <cell r="K372">
            <v>26101.439999999999</v>
          </cell>
        </row>
        <row r="373">
          <cell r="A373" t="str">
            <v>FRN5.5LM1S-2EA</v>
          </cell>
          <cell r="B373">
            <v>0</v>
          </cell>
          <cell r="C373">
            <v>24</v>
          </cell>
          <cell r="D373">
            <v>24</v>
          </cell>
          <cell r="E373">
            <v>24.4</v>
          </cell>
          <cell r="F373">
            <v>24</v>
          </cell>
          <cell r="G373">
            <v>26</v>
          </cell>
          <cell r="H373">
            <v>7415.76</v>
          </cell>
          <cell r="I373">
            <v>20</v>
          </cell>
          <cell r="J373">
            <v>6179.8</v>
          </cell>
          <cell r="K373" t="str">
            <v/>
          </cell>
        </row>
        <row r="374">
          <cell r="A374" t="str">
            <v>FRN7.5LM1S-2EA</v>
          </cell>
          <cell r="B374">
            <v>0</v>
          </cell>
          <cell r="C374">
            <v>6</v>
          </cell>
          <cell r="D374">
            <v>6</v>
          </cell>
          <cell r="E374">
            <v>6</v>
          </cell>
          <cell r="F374">
            <v>6</v>
          </cell>
          <cell r="G374">
            <v>7</v>
          </cell>
          <cell r="H374">
            <v>1982.04</v>
          </cell>
          <cell r="I374">
            <v>6</v>
          </cell>
          <cell r="J374">
            <v>2131.2600000000002</v>
          </cell>
          <cell r="K374" t="str">
            <v/>
          </cell>
        </row>
        <row r="375">
          <cell r="A375" t="str">
            <v>FRN11LM1S-2EA</v>
          </cell>
          <cell r="B375">
            <v>0</v>
          </cell>
          <cell r="C375">
            <v>0</v>
          </cell>
          <cell r="D375">
            <v>0</v>
          </cell>
          <cell r="E375">
            <v>-6.8</v>
          </cell>
          <cell r="F375">
            <v>0</v>
          </cell>
          <cell r="G375">
            <v>0</v>
          </cell>
          <cell r="H375">
            <v>0</v>
          </cell>
          <cell r="I375">
            <v>8</v>
          </cell>
          <cell r="J375">
            <v>3542.08</v>
          </cell>
          <cell r="K375" t="str">
            <v/>
          </cell>
        </row>
        <row r="376">
          <cell r="A376" t="str">
            <v>FRN15LM1S-2EA</v>
          </cell>
          <cell r="B376">
            <v>0</v>
          </cell>
          <cell r="C376">
            <v>0</v>
          </cell>
          <cell r="D376">
            <v>0</v>
          </cell>
          <cell r="E376">
            <v>-5</v>
          </cell>
          <cell r="F376">
            <v>0</v>
          </cell>
          <cell r="G376">
            <v>0</v>
          </cell>
          <cell r="H376">
            <v>0</v>
          </cell>
          <cell r="I376">
            <v>5</v>
          </cell>
          <cell r="J376">
            <v>2947.7</v>
          </cell>
          <cell r="K376">
            <v>2947.7</v>
          </cell>
        </row>
        <row r="377">
          <cell r="A377" t="str">
            <v>FRN18.5LM1S-2EA</v>
          </cell>
          <cell r="B377">
            <v>0</v>
          </cell>
          <cell r="C377">
            <v>0</v>
          </cell>
          <cell r="D377">
            <v>0</v>
          </cell>
          <cell r="E377">
            <v>-2</v>
          </cell>
          <cell r="F377">
            <v>0</v>
          </cell>
          <cell r="G377">
            <v>0</v>
          </cell>
          <cell r="H377">
            <v>0</v>
          </cell>
          <cell r="I377">
            <v>2</v>
          </cell>
          <cell r="J377">
            <v>1363.98</v>
          </cell>
          <cell r="K377">
            <v>1363.98</v>
          </cell>
        </row>
        <row r="378">
          <cell r="A378" t="str">
            <v>FRN22LM1S-2EA</v>
          </cell>
          <cell r="B378">
            <v>0</v>
          </cell>
          <cell r="C378">
            <v>0</v>
          </cell>
          <cell r="D378">
            <v>0</v>
          </cell>
          <cell r="E378">
            <v>-2</v>
          </cell>
          <cell r="F378">
            <v>0</v>
          </cell>
          <cell r="G378">
            <v>0</v>
          </cell>
          <cell r="H378">
            <v>0</v>
          </cell>
          <cell r="I378">
            <v>2</v>
          </cell>
          <cell r="J378">
            <v>1389.88</v>
          </cell>
          <cell r="K378">
            <v>1389.88</v>
          </cell>
        </row>
        <row r="379">
          <cell r="A379" t="str">
            <v>FRN4.0LM1S-4SD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 t="str">
            <v/>
          </cell>
        </row>
        <row r="380">
          <cell r="A380" t="str">
            <v>FRN5.5LM1S-4SD</v>
          </cell>
          <cell r="B380">
            <v>0</v>
          </cell>
          <cell r="C380">
            <v>301</v>
          </cell>
          <cell r="D380">
            <v>301</v>
          </cell>
          <cell r="E380">
            <v>301</v>
          </cell>
          <cell r="F380">
            <v>301</v>
          </cell>
          <cell r="G380">
            <v>301</v>
          </cell>
          <cell r="H380">
            <v>91082.6</v>
          </cell>
          <cell r="I380">
            <v>602</v>
          </cell>
          <cell r="J380">
            <v>182165.2</v>
          </cell>
          <cell r="K380" t="str">
            <v/>
          </cell>
        </row>
        <row r="381">
          <cell r="A381" t="str">
            <v>FRN7.5LM1S-4SD</v>
          </cell>
          <cell r="B381">
            <v>0</v>
          </cell>
          <cell r="C381">
            <v>46</v>
          </cell>
          <cell r="D381">
            <v>46</v>
          </cell>
          <cell r="E381">
            <v>37</v>
          </cell>
          <cell r="F381">
            <v>46</v>
          </cell>
          <cell r="G381">
            <v>46</v>
          </cell>
          <cell r="H381">
            <v>11862.2</v>
          </cell>
          <cell r="I381">
            <v>88</v>
          </cell>
          <cell r="J381">
            <v>27605.4768</v>
          </cell>
          <cell r="K381" t="str">
            <v/>
          </cell>
        </row>
        <row r="382">
          <cell r="A382" t="str">
            <v>FRN11LM1S-4SD</v>
          </cell>
          <cell r="B382">
            <v>0</v>
          </cell>
          <cell r="C382">
            <v>53</v>
          </cell>
          <cell r="D382">
            <v>53</v>
          </cell>
          <cell r="E382">
            <v>53</v>
          </cell>
          <cell r="F382">
            <v>53</v>
          </cell>
          <cell r="G382">
            <v>53</v>
          </cell>
          <cell r="H382">
            <v>23155.7</v>
          </cell>
          <cell r="I382">
            <v>118</v>
          </cell>
          <cell r="J382">
            <v>50251.586200000005</v>
          </cell>
          <cell r="K382" t="str">
            <v/>
          </cell>
        </row>
        <row r="383">
          <cell r="A383" t="str">
            <v>FRN15LM1S-4SD</v>
          </cell>
          <cell r="B383">
            <v>0</v>
          </cell>
          <cell r="C383">
            <v>4</v>
          </cell>
          <cell r="D383">
            <v>4</v>
          </cell>
          <cell r="E383">
            <v>0</v>
          </cell>
          <cell r="F383">
            <v>4</v>
          </cell>
          <cell r="G383">
            <v>4</v>
          </cell>
          <cell r="H383">
            <v>0</v>
          </cell>
          <cell r="I383">
            <v>10</v>
          </cell>
          <cell r="J383">
            <v>5991.8859999999995</v>
          </cell>
          <cell r="K383" t="str">
            <v/>
          </cell>
        </row>
        <row r="384">
          <cell r="A384" t="str">
            <v>FRN18.5LM1S-4SD</v>
          </cell>
          <cell r="B384">
            <v>0</v>
          </cell>
          <cell r="C384">
            <v>2</v>
          </cell>
          <cell r="D384">
            <v>2</v>
          </cell>
          <cell r="E384">
            <v>-5</v>
          </cell>
          <cell r="F384">
            <v>2</v>
          </cell>
          <cell r="G384">
            <v>0</v>
          </cell>
          <cell r="H384">
            <v>0</v>
          </cell>
          <cell r="I384">
            <v>9</v>
          </cell>
          <cell r="J384">
            <v>5973.3</v>
          </cell>
          <cell r="K384" t="str">
            <v/>
          </cell>
        </row>
        <row r="385">
          <cell r="A385" t="str">
            <v>FRN22LM1S-4SD</v>
          </cell>
          <cell r="B385">
            <v>0</v>
          </cell>
          <cell r="C385">
            <v>2</v>
          </cell>
          <cell r="D385">
            <v>2</v>
          </cell>
          <cell r="E385">
            <v>-2</v>
          </cell>
          <cell r="F385">
            <v>2</v>
          </cell>
          <cell r="G385">
            <v>0</v>
          </cell>
          <cell r="H385">
            <v>0</v>
          </cell>
          <cell r="I385">
            <v>6</v>
          </cell>
          <cell r="J385">
            <v>4693.6836000000003</v>
          </cell>
          <cell r="K385" t="str">
            <v/>
          </cell>
        </row>
        <row r="386">
          <cell r="A386" t="str">
            <v>FRN30LM1S-4SD</v>
          </cell>
          <cell r="B386">
            <v>0</v>
          </cell>
          <cell r="C386">
            <v>1</v>
          </cell>
          <cell r="D386">
            <v>1</v>
          </cell>
          <cell r="E386">
            <v>-22</v>
          </cell>
          <cell r="F386">
            <v>1</v>
          </cell>
          <cell r="G386">
            <v>0</v>
          </cell>
          <cell r="H386">
            <v>0</v>
          </cell>
          <cell r="I386">
            <v>24</v>
          </cell>
          <cell r="J386">
            <v>26844.163200000003</v>
          </cell>
          <cell r="K386">
            <v>15659.095200000002</v>
          </cell>
        </row>
        <row r="387">
          <cell r="A387" t="str">
            <v>FRN37LM1S-4SD</v>
          </cell>
          <cell r="B387">
            <v>0</v>
          </cell>
          <cell r="C387">
            <v>0</v>
          </cell>
          <cell r="D387">
            <v>0</v>
          </cell>
          <cell r="E387">
            <v>-13</v>
          </cell>
          <cell r="F387">
            <v>0</v>
          </cell>
          <cell r="G387">
            <v>0</v>
          </cell>
          <cell r="H387">
            <v>0</v>
          </cell>
          <cell r="I387">
            <v>15</v>
          </cell>
          <cell r="J387">
            <v>22022.001</v>
          </cell>
          <cell r="K387">
            <v>7340.6670000000013</v>
          </cell>
        </row>
        <row r="388">
          <cell r="A388" t="str">
            <v>FRN5.5LM1S-2SD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 t="str">
            <v/>
          </cell>
        </row>
        <row r="389">
          <cell r="A389" t="str">
            <v>FRN7.5LM1S-2SD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 t="str">
            <v/>
          </cell>
        </row>
        <row r="390">
          <cell r="A390" t="str">
            <v>FRN11LM1S-2SD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 t="str">
            <v/>
          </cell>
        </row>
        <row r="391">
          <cell r="A391" t="str">
            <v>FRN15LM1S-2SD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 t="str">
            <v/>
          </cell>
        </row>
        <row r="392">
          <cell r="A392" t="str">
            <v>FRN18.5LM1S-2SD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 t="str">
            <v/>
          </cell>
        </row>
        <row r="393">
          <cell r="A393" t="str">
            <v>FRN22LM1S-2SD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 t="str">
            <v/>
          </cell>
        </row>
        <row r="394">
          <cell r="A394" t="str">
            <v>FRN3.7VG7S-4</v>
          </cell>
          <cell r="B394">
            <v>0</v>
          </cell>
          <cell r="C394">
            <v>0</v>
          </cell>
          <cell r="D394">
            <v>0</v>
          </cell>
          <cell r="E394">
            <v>-1</v>
          </cell>
          <cell r="F394">
            <v>0</v>
          </cell>
          <cell r="G394">
            <v>0</v>
          </cell>
          <cell r="H394">
            <v>0</v>
          </cell>
          <cell r="I394">
            <v>1</v>
          </cell>
          <cell r="J394">
            <v>408.26670000000001</v>
          </cell>
          <cell r="K394">
            <v>408.26670000000001</v>
          </cell>
        </row>
        <row r="395">
          <cell r="A395" t="str">
            <v>FRN5.5VG7S-4</v>
          </cell>
          <cell r="B395">
            <v>0</v>
          </cell>
          <cell r="C395">
            <v>0</v>
          </cell>
          <cell r="D395">
            <v>0</v>
          </cell>
          <cell r="E395">
            <v>-1</v>
          </cell>
          <cell r="F395">
            <v>0</v>
          </cell>
          <cell r="G395">
            <v>0</v>
          </cell>
          <cell r="H395">
            <v>0</v>
          </cell>
          <cell r="I395">
            <v>1</v>
          </cell>
          <cell r="J395">
            <v>639.55999999999995</v>
          </cell>
          <cell r="K395">
            <v>639.55999999999995</v>
          </cell>
        </row>
        <row r="396">
          <cell r="A396" t="str">
            <v>FRN7.5VG7S-4</v>
          </cell>
          <cell r="B396">
            <v>0</v>
          </cell>
          <cell r="C396">
            <v>0</v>
          </cell>
          <cell r="D396">
            <v>0</v>
          </cell>
          <cell r="E396">
            <v>-1</v>
          </cell>
          <cell r="F396">
            <v>0</v>
          </cell>
          <cell r="G396">
            <v>0</v>
          </cell>
          <cell r="H396">
            <v>0</v>
          </cell>
          <cell r="I396">
            <v>1</v>
          </cell>
          <cell r="J396">
            <v>655</v>
          </cell>
          <cell r="K396">
            <v>655</v>
          </cell>
        </row>
        <row r="397">
          <cell r="A397" t="str">
            <v>FRN11VG7S-4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 t="str">
            <v/>
          </cell>
        </row>
        <row r="398">
          <cell r="A398" t="str">
            <v>FRN15VG7S-4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 t="str">
            <v/>
          </cell>
        </row>
        <row r="399">
          <cell r="A399" t="str">
            <v>FRN18.5VG7S-4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 t="str">
            <v/>
          </cell>
        </row>
        <row r="400">
          <cell r="A400" t="str">
            <v>FRN22VG7S-4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 t="str">
            <v/>
          </cell>
        </row>
        <row r="401">
          <cell r="A401" t="str">
            <v>FRN30VG7S-4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 t="str">
            <v/>
          </cell>
        </row>
        <row r="402">
          <cell r="A402" t="str">
            <v>FRN37VG7S-4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 t="str">
            <v/>
          </cell>
        </row>
        <row r="403">
          <cell r="A403" t="str">
            <v>FRN45VG7S-4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 t="str">
            <v/>
          </cell>
        </row>
        <row r="404">
          <cell r="A404" t="str">
            <v>FRN55VG7S-4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 t="str">
            <v/>
          </cell>
        </row>
        <row r="405">
          <cell r="A405" t="str">
            <v>FRN75VG7S-4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 t="str">
            <v/>
          </cell>
        </row>
        <row r="406">
          <cell r="A406" t="str">
            <v>FRN90VG7S-4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 t="str">
            <v/>
          </cell>
        </row>
        <row r="407">
          <cell r="A407" t="str">
            <v>FRN110VG7S-4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 t="str">
            <v/>
          </cell>
        </row>
        <row r="408">
          <cell r="A408" t="str">
            <v>FRN132VG7S-4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 t="str">
            <v/>
          </cell>
        </row>
        <row r="409">
          <cell r="A409" t="str">
            <v>FRN160VG7S-4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 t="str">
            <v/>
          </cell>
        </row>
        <row r="410">
          <cell r="A410" t="str">
            <v>FRN200VG7S-4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 t="str">
            <v/>
          </cell>
        </row>
        <row r="411">
          <cell r="A411" t="str">
            <v>FRN220VG7S-4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 t="str">
            <v/>
          </cell>
        </row>
        <row r="412">
          <cell r="A412" t="str">
            <v>FRN280VG7S-4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 t="str">
            <v/>
          </cell>
        </row>
        <row r="413">
          <cell r="A413" t="str">
            <v>FRN315VG7S-4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 t="str">
            <v/>
          </cell>
        </row>
        <row r="414">
          <cell r="A414" t="str">
            <v>FRN355VG7S-4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 t="str">
            <v/>
          </cell>
        </row>
        <row r="415">
          <cell r="A415" t="str">
            <v>FRN400VG7S-4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 t="str">
            <v/>
          </cell>
        </row>
        <row r="416">
          <cell r="A416" t="str">
            <v>FRN500VG7S-4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 t="str">
            <v/>
          </cell>
        </row>
        <row r="417">
          <cell r="A417" t="str">
            <v>FRN630VG7S-4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 t="str">
            <v/>
          </cell>
        </row>
        <row r="418">
          <cell r="A418" t="str">
            <v>FRN11VG7S-2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 t="str">
            <v/>
          </cell>
        </row>
        <row r="419">
          <cell r="A419" t="str">
            <v>RYT500D5-VV2</v>
          </cell>
          <cell r="B419">
            <v>0</v>
          </cell>
          <cell r="C419">
            <v>0</v>
          </cell>
          <cell r="D419">
            <v>0</v>
          </cell>
          <cell r="E419">
            <v>-1</v>
          </cell>
          <cell r="F419">
            <v>0</v>
          </cell>
          <cell r="G419">
            <v>0</v>
          </cell>
          <cell r="H419">
            <v>0</v>
          </cell>
          <cell r="I419">
            <v>1</v>
          </cell>
          <cell r="J419">
            <v>229</v>
          </cell>
          <cell r="K419" t="str">
            <v/>
          </cell>
        </row>
        <row r="420">
          <cell r="A420" t="str">
            <v>ACRE4-0.75A</v>
          </cell>
          <cell r="B420">
            <v>0</v>
          </cell>
          <cell r="C420">
            <v>0</v>
          </cell>
          <cell r="D420">
            <v>0</v>
          </cell>
          <cell r="E420">
            <v>-12</v>
          </cell>
          <cell r="F420">
            <v>0</v>
          </cell>
          <cell r="G420">
            <v>0</v>
          </cell>
          <cell r="H420">
            <v>0</v>
          </cell>
          <cell r="I420">
            <v>12</v>
          </cell>
          <cell r="J420">
            <v>299.41079999999999</v>
          </cell>
          <cell r="K420" t="str">
            <v/>
          </cell>
        </row>
        <row r="421">
          <cell r="A421" t="str">
            <v>ACRE4-1.5A</v>
          </cell>
          <cell r="B421">
            <v>0</v>
          </cell>
          <cell r="C421">
            <v>0</v>
          </cell>
          <cell r="D421">
            <v>0</v>
          </cell>
          <cell r="E421">
            <v>-10</v>
          </cell>
          <cell r="F421">
            <v>0</v>
          </cell>
          <cell r="G421">
            <v>0</v>
          </cell>
          <cell r="H421">
            <v>0</v>
          </cell>
          <cell r="I421">
            <v>10</v>
          </cell>
          <cell r="J421">
            <v>256</v>
          </cell>
          <cell r="K421" t="str">
            <v/>
          </cell>
        </row>
        <row r="422">
          <cell r="A422" t="str">
            <v>ACRE4-11A</v>
          </cell>
          <cell r="B422">
            <v>0</v>
          </cell>
          <cell r="C422">
            <v>0</v>
          </cell>
          <cell r="D422">
            <v>0</v>
          </cell>
          <cell r="E422">
            <v>-10</v>
          </cell>
          <cell r="F422">
            <v>0</v>
          </cell>
          <cell r="G422">
            <v>0</v>
          </cell>
          <cell r="H422">
            <v>0</v>
          </cell>
          <cell r="I422">
            <v>10</v>
          </cell>
          <cell r="J422">
            <v>454.2</v>
          </cell>
          <cell r="K422" t="str">
            <v/>
          </cell>
        </row>
        <row r="423">
          <cell r="A423" t="str">
            <v>ACRE4-18.5</v>
          </cell>
          <cell r="B423">
            <v>0</v>
          </cell>
          <cell r="C423">
            <v>0</v>
          </cell>
          <cell r="D423">
            <v>0</v>
          </cell>
          <cell r="E423">
            <v>-72</v>
          </cell>
          <cell r="F423">
            <v>0</v>
          </cell>
          <cell r="G423">
            <v>0</v>
          </cell>
          <cell r="H423">
            <v>0</v>
          </cell>
          <cell r="I423">
            <v>72</v>
          </cell>
          <cell r="J423">
            <v>3853.4976000000001</v>
          </cell>
          <cell r="K423" t="str">
            <v/>
          </cell>
        </row>
        <row r="424">
          <cell r="A424" t="str">
            <v>ACRE4-22A</v>
          </cell>
          <cell r="B424">
            <v>0</v>
          </cell>
          <cell r="C424">
            <v>0</v>
          </cell>
          <cell r="D424">
            <v>0</v>
          </cell>
          <cell r="E424">
            <v>-5</v>
          </cell>
          <cell r="F424">
            <v>0</v>
          </cell>
          <cell r="G424">
            <v>0</v>
          </cell>
          <cell r="H424">
            <v>0</v>
          </cell>
          <cell r="I424">
            <v>5</v>
          </cell>
          <cell r="J424">
            <v>336.46450000000004</v>
          </cell>
          <cell r="K424" t="str">
            <v/>
          </cell>
        </row>
        <row r="425">
          <cell r="A425" t="str">
            <v>ACRE4-37</v>
          </cell>
          <cell r="B425">
            <v>0</v>
          </cell>
          <cell r="C425">
            <v>0</v>
          </cell>
          <cell r="D425">
            <v>0</v>
          </cell>
          <cell r="E425">
            <v>-9</v>
          </cell>
          <cell r="F425">
            <v>0</v>
          </cell>
          <cell r="G425">
            <v>0</v>
          </cell>
          <cell r="H425">
            <v>0</v>
          </cell>
          <cell r="I425">
            <v>9</v>
          </cell>
          <cell r="J425">
            <v>900.54719999999998</v>
          </cell>
          <cell r="K425" t="str">
            <v/>
          </cell>
        </row>
        <row r="426">
          <cell r="A426" t="str">
            <v>ACRE4-55</v>
          </cell>
          <cell r="B426">
            <v>0</v>
          </cell>
          <cell r="C426">
            <v>0</v>
          </cell>
          <cell r="D426">
            <v>0</v>
          </cell>
          <cell r="E426">
            <v>-6</v>
          </cell>
          <cell r="F426">
            <v>0</v>
          </cell>
          <cell r="G426">
            <v>0</v>
          </cell>
          <cell r="H426">
            <v>0</v>
          </cell>
          <cell r="I426">
            <v>6</v>
          </cell>
          <cell r="J426">
            <v>952.45500000000004</v>
          </cell>
          <cell r="K426" t="str">
            <v/>
          </cell>
        </row>
        <row r="427">
          <cell r="A427" t="str">
            <v>ACRE4-7.5A</v>
          </cell>
          <cell r="B427">
            <v>0</v>
          </cell>
          <cell r="C427">
            <v>0</v>
          </cell>
          <cell r="D427">
            <v>0</v>
          </cell>
          <cell r="E427">
            <v>-14</v>
          </cell>
          <cell r="F427">
            <v>0</v>
          </cell>
          <cell r="G427">
            <v>0</v>
          </cell>
          <cell r="H427">
            <v>0</v>
          </cell>
          <cell r="I427">
            <v>14</v>
          </cell>
          <cell r="J427">
            <v>616.75600000000009</v>
          </cell>
          <cell r="K427" t="str">
            <v/>
          </cell>
        </row>
        <row r="428">
          <cell r="A428" t="str">
            <v>ACRE4-75A</v>
          </cell>
          <cell r="B428">
            <v>0</v>
          </cell>
          <cell r="C428">
            <v>0</v>
          </cell>
          <cell r="D428">
            <v>0</v>
          </cell>
          <cell r="E428">
            <v>-1</v>
          </cell>
          <cell r="F428">
            <v>0</v>
          </cell>
          <cell r="G428">
            <v>0</v>
          </cell>
          <cell r="H428">
            <v>0</v>
          </cell>
          <cell r="I428">
            <v>1</v>
          </cell>
          <cell r="J428">
            <v>162.96129999999999</v>
          </cell>
          <cell r="K428" t="str">
            <v/>
          </cell>
        </row>
        <row r="429">
          <cell r="A429" t="str">
            <v>DCRE2-0.2</v>
          </cell>
          <cell r="B429">
            <v>0</v>
          </cell>
          <cell r="C429">
            <v>0</v>
          </cell>
          <cell r="D429">
            <v>0</v>
          </cell>
          <cell r="E429">
            <v>-5</v>
          </cell>
          <cell r="F429">
            <v>0</v>
          </cell>
          <cell r="G429">
            <v>0</v>
          </cell>
          <cell r="H429">
            <v>0</v>
          </cell>
          <cell r="I429">
            <v>5</v>
          </cell>
          <cell r="J429">
            <v>63.75</v>
          </cell>
          <cell r="K429" t="str">
            <v/>
          </cell>
        </row>
        <row r="430">
          <cell r="A430" t="str">
            <v>DCRE2-0.75</v>
          </cell>
          <cell r="B430">
            <v>0</v>
          </cell>
          <cell r="C430">
            <v>0</v>
          </cell>
          <cell r="D430">
            <v>0</v>
          </cell>
          <cell r="E430">
            <v>-5</v>
          </cell>
          <cell r="F430">
            <v>0</v>
          </cell>
          <cell r="G430">
            <v>0</v>
          </cell>
          <cell r="H430">
            <v>0</v>
          </cell>
          <cell r="I430">
            <v>5</v>
          </cell>
          <cell r="J430">
            <v>82.35</v>
          </cell>
          <cell r="K430" t="str">
            <v/>
          </cell>
        </row>
        <row r="431">
          <cell r="A431" t="str">
            <v>DCRE2-1.5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 t="str">
            <v/>
          </cell>
        </row>
        <row r="432">
          <cell r="A432" t="str">
            <v>DCRE2-15</v>
          </cell>
          <cell r="B432">
            <v>0</v>
          </cell>
          <cell r="C432">
            <v>0</v>
          </cell>
          <cell r="D432">
            <v>0</v>
          </cell>
          <cell r="E432">
            <v>-6</v>
          </cell>
          <cell r="F432">
            <v>0</v>
          </cell>
          <cell r="G432">
            <v>0</v>
          </cell>
          <cell r="H432">
            <v>0</v>
          </cell>
          <cell r="I432">
            <v>6</v>
          </cell>
          <cell r="J432">
            <v>247.524</v>
          </cell>
          <cell r="K432" t="str">
            <v/>
          </cell>
        </row>
        <row r="433">
          <cell r="A433" t="str">
            <v>DCRE2-18.5</v>
          </cell>
          <cell r="B433">
            <v>0</v>
          </cell>
          <cell r="C433">
            <v>0</v>
          </cell>
          <cell r="D433">
            <v>0</v>
          </cell>
          <cell r="E433">
            <v>-10</v>
          </cell>
          <cell r="F433">
            <v>0</v>
          </cell>
          <cell r="G433">
            <v>0</v>
          </cell>
          <cell r="H433">
            <v>0</v>
          </cell>
          <cell r="I433">
            <v>10</v>
          </cell>
          <cell r="J433">
            <v>484</v>
          </cell>
          <cell r="K433" t="str">
            <v/>
          </cell>
        </row>
        <row r="434">
          <cell r="A434" t="str">
            <v>DCRE2-7.5</v>
          </cell>
          <cell r="B434">
            <v>0</v>
          </cell>
          <cell r="C434">
            <v>0</v>
          </cell>
          <cell r="D434">
            <v>0</v>
          </cell>
          <cell r="E434">
            <v>-7</v>
          </cell>
          <cell r="F434">
            <v>0</v>
          </cell>
          <cell r="G434">
            <v>0</v>
          </cell>
          <cell r="H434">
            <v>0</v>
          </cell>
          <cell r="I434">
            <v>7</v>
          </cell>
          <cell r="J434">
            <v>203.91</v>
          </cell>
          <cell r="K434" t="str">
            <v/>
          </cell>
        </row>
        <row r="435">
          <cell r="A435" t="str">
            <v>DCRE4-0.4</v>
          </cell>
          <cell r="B435">
            <v>0</v>
          </cell>
          <cell r="C435">
            <v>0</v>
          </cell>
          <cell r="D435">
            <v>0</v>
          </cell>
          <cell r="E435">
            <v>-6</v>
          </cell>
          <cell r="F435">
            <v>0</v>
          </cell>
          <cell r="G435">
            <v>0</v>
          </cell>
          <cell r="H435">
            <v>0</v>
          </cell>
          <cell r="I435">
            <v>6</v>
          </cell>
          <cell r="J435">
            <v>54.414600000000007</v>
          </cell>
          <cell r="K435" t="str">
            <v/>
          </cell>
        </row>
        <row r="436">
          <cell r="A436" t="str">
            <v>DCRE4-0.75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 t="str">
            <v/>
          </cell>
        </row>
        <row r="437">
          <cell r="A437" t="str">
            <v>DCRE4-1.5</v>
          </cell>
          <cell r="B437">
            <v>0</v>
          </cell>
          <cell r="C437">
            <v>0</v>
          </cell>
          <cell r="D437">
            <v>0</v>
          </cell>
          <cell r="E437">
            <v>-1</v>
          </cell>
          <cell r="F437">
            <v>0</v>
          </cell>
          <cell r="G437">
            <v>0</v>
          </cell>
          <cell r="H437">
            <v>0</v>
          </cell>
          <cell r="I437">
            <v>1</v>
          </cell>
          <cell r="J437">
            <v>15.4047</v>
          </cell>
          <cell r="K437" t="str">
            <v/>
          </cell>
        </row>
        <row r="438">
          <cell r="A438" t="str">
            <v>DCRE4-11</v>
          </cell>
          <cell r="B438">
            <v>0</v>
          </cell>
          <cell r="C438">
            <v>0</v>
          </cell>
          <cell r="D438">
            <v>0</v>
          </cell>
          <cell r="E438">
            <v>-60</v>
          </cell>
          <cell r="F438">
            <v>0</v>
          </cell>
          <cell r="G438">
            <v>0</v>
          </cell>
          <cell r="H438">
            <v>0</v>
          </cell>
          <cell r="I438">
            <v>60</v>
          </cell>
          <cell r="J438">
            <v>1504.692</v>
          </cell>
          <cell r="K438" t="str">
            <v/>
          </cell>
        </row>
        <row r="439">
          <cell r="A439" t="str">
            <v>DCRE4-11-F</v>
          </cell>
          <cell r="B439">
            <v>0</v>
          </cell>
          <cell r="C439">
            <v>0</v>
          </cell>
          <cell r="D439">
            <v>0</v>
          </cell>
          <cell r="E439">
            <v>-22</v>
          </cell>
          <cell r="F439">
            <v>0</v>
          </cell>
          <cell r="G439">
            <v>0</v>
          </cell>
          <cell r="H439">
            <v>0</v>
          </cell>
          <cell r="I439">
            <v>22</v>
          </cell>
          <cell r="J439">
            <v>967.48959999999988</v>
          </cell>
          <cell r="K439" t="str">
            <v/>
          </cell>
        </row>
        <row r="440">
          <cell r="A440" t="str">
            <v>DCRE4-11-FZ</v>
          </cell>
          <cell r="B440">
            <v>0</v>
          </cell>
          <cell r="C440">
            <v>0</v>
          </cell>
          <cell r="D440">
            <v>0</v>
          </cell>
          <cell r="E440">
            <v>-28</v>
          </cell>
          <cell r="F440">
            <v>0</v>
          </cell>
          <cell r="G440">
            <v>0</v>
          </cell>
          <cell r="H440">
            <v>0</v>
          </cell>
          <cell r="I440">
            <v>28</v>
          </cell>
          <cell r="J440">
            <v>1089.396</v>
          </cell>
          <cell r="K440" t="str">
            <v/>
          </cell>
        </row>
        <row r="441">
          <cell r="A441" t="str">
            <v>DCRE4-132B</v>
          </cell>
          <cell r="B441">
            <v>0</v>
          </cell>
          <cell r="C441">
            <v>0</v>
          </cell>
          <cell r="D441">
            <v>0</v>
          </cell>
          <cell r="E441">
            <v>-4</v>
          </cell>
          <cell r="F441">
            <v>0</v>
          </cell>
          <cell r="G441">
            <v>0</v>
          </cell>
          <cell r="H441">
            <v>0</v>
          </cell>
          <cell r="I441">
            <v>4</v>
          </cell>
          <cell r="J441">
            <v>1162.6312</v>
          </cell>
          <cell r="K441" t="str">
            <v/>
          </cell>
        </row>
        <row r="442">
          <cell r="A442" t="str">
            <v>DCRE4-15</v>
          </cell>
          <cell r="B442">
            <v>0</v>
          </cell>
          <cell r="C442">
            <v>0</v>
          </cell>
          <cell r="D442">
            <v>0</v>
          </cell>
          <cell r="E442">
            <v>-16</v>
          </cell>
          <cell r="F442">
            <v>0</v>
          </cell>
          <cell r="G442">
            <v>0</v>
          </cell>
          <cell r="H442">
            <v>0</v>
          </cell>
          <cell r="I442">
            <v>16</v>
          </cell>
          <cell r="J442">
            <v>671.976</v>
          </cell>
          <cell r="K442" t="str">
            <v/>
          </cell>
        </row>
        <row r="443">
          <cell r="A443" t="str">
            <v>DCRE4-15-F</v>
          </cell>
          <cell r="B443">
            <v>0</v>
          </cell>
          <cell r="C443">
            <v>0</v>
          </cell>
          <cell r="D443">
            <v>0</v>
          </cell>
          <cell r="E443">
            <v>-9</v>
          </cell>
          <cell r="F443">
            <v>0</v>
          </cell>
          <cell r="G443">
            <v>0</v>
          </cell>
          <cell r="H443">
            <v>0</v>
          </cell>
          <cell r="I443">
            <v>9</v>
          </cell>
          <cell r="J443">
            <v>415.06380000000001</v>
          </cell>
          <cell r="K443" t="str">
            <v/>
          </cell>
        </row>
        <row r="444">
          <cell r="A444" t="str">
            <v>DCRE4-15-FZ</v>
          </cell>
          <cell r="B444">
            <v>0</v>
          </cell>
          <cell r="C444">
            <v>0</v>
          </cell>
          <cell r="D444">
            <v>0</v>
          </cell>
          <cell r="E444">
            <v>-59</v>
          </cell>
          <cell r="F444">
            <v>0</v>
          </cell>
          <cell r="G444">
            <v>0</v>
          </cell>
          <cell r="H444">
            <v>0</v>
          </cell>
          <cell r="I444">
            <v>59</v>
          </cell>
          <cell r="J444">
            <v>2963.1511</v>
          </cell>
          <cell r="K444" t="str">
            <v/>
          </cell>
        </row>
        <row r="445">
          <cell r="A445" t="str">
            <v>DCRE4-160B</v>
          </cell>
          <cell r="B445">
            <v>0</v>
          </cell>
          <cell r="C445">
            <v>0</v>
          </cell>
          <cell r="D445">
            <v>0</v>
          </cell>
          <cell r="E445">
            <v>-2</v>
          </cell>
          <cell r="F445">
            <v>0</v>
          </cell>
          <cell r="G445">
            <v>0</v>
          </cell>
          <cell r="H445">
            <v>0</v>
          </cell>
          <cell r="I445">
            <v>2</v>
          </cell>
          <cell r="J445">
            <v>693.0136</v>
          </cell>
          <cell r="K445" t="str">
            <v/>
          </cell>
        </row>
        <row r="446">
          <cell r="A446" t="str">
            <v>DCRE4-18.5</v>
          </cell>
          <cell r="B446">
            <v>0</v>
          </cell>
          <cell r="C446">
            <v>0</v>
          </cell>
          <cell r="D446">
            <v>0</v>
          </cell>
          <cell r="E446">
            <v>-4</v>
          </cell>
          <cell r="F446">
            <v>0</v>
          </cell>
          <cell r="G446">
            <v>0</v>
          </cell>
          <cell r="H446">
            <v>0</v>
          </cell>
          <cell r="I446">
            <v>4</v>
          </cell>
          <cell r="J446">
            <v>170.9888</v>
          </cell>
          <cell r="K446" t="str">
            <v/>
          </cell>
        </row>
        <row r="447">
          <cell r="A447" t="str">
            <v>DCRE4-18.5 KL</v>
          </cell>
          <cell r="B447">
            <v>0</v>
          </cell>
          <cell r="C447">
            <v>0</v>
          </cell>
          <cell r="D447">
            <v>0</v>
          </cell>
          <cell r="E447">
            <v>-26</v>
          </cell>
          <cell r="F447">
            <v>0</v>
          </cell>
          <cell r="G447">
            <v>0</v>
          </cell>
          <cell r="H447">
            <v>0</v>
          </cell>
          <cell r="I447">
            <v>26</v>
          </cell>
          <cell r="J447">
            <v>1149.2</v>
          </cell>
          <cell r="K447" t="str">
            <v/>
          </cell>
        </row>
        <row r="448">
          <cell r="A448" t="str">
            <v>DCRE4-18.5-F</v>
          </cell>
          <cell r="B448">
            <v>0</v>
          </cell>
          <cell r="C448">
            <v>0</v>
          </cell>
          <cell r="D448">
            <v>0</v>
          </cell>
          <cell r="E448">
            <v>-7</v>
          </cell>
          <cell r="F448">
            <v>0</v>
          </cell>
          <cell r="G448">
            <v>0</v>
          </cell>
          <cell r="H448">
            <v>0</v>
          </cell>
          <cell r="I448">
            <v>7</v>
          </cell>
          <cell r="J448">
            <v>332.42509999999999</v>
          </cell>
          <cell r="K448" t="str">
            <v/>
          </cell>
        </row>
        <row r="449">
          <cell r="A449" t="str">
            <v>DCRE4-18.5-FZ</v>
          </cell>
          <cell r="B449">
            <v>0</v>
          </cell>
          <cell r="C449">
            <v>0</v>
          </cell>
          <cell r="D449">
            <v>0</v>
          </cell>
          <cell r="E449">
            <v>-20</v>
          </cell>
          <cell r="F449">
            <v>0</v>
          </cell>
          <cell r="G449">
            <v>0</v>
          </cell>
          <cell r="H449">
            <v>0</v>
          </cell>
          <cell r="I449">
            <v>20</v>
          </cell>
          <cell r="J449">
            <v>1192.04</v>
          </cell>
          <cell r="K449" t="str">
            <v/>
          </cell>
        </row>
        <row r="450">
          <cell r="A450" t="str">
            <v>DCRE4-2.2</v>
          </cell>
          <cell r="B450">
            <v>0</v>
          </cell>
          <cell r="C450">
            <v>0</v>
          </cell>
          <cell r="D450">
            <v>0</v>
          </cell>
          <cell r="E450">
            <v>-6</v>
          </cell>
          <cell r="F450">
            <v>0</v>
          </cell>
          <cell r="G450">
            <v>0</v>
          </cell>
          <cell r="H450">
            <v>0</v>
          </cell>
          <cell r="I450">
            <v>6</v>
          </cell>
          <cell r="J450">
            <v>101.7612</v>
          </cell>
          <cell r="K450" t="str">
            <v/>
          </cell>
        </row>
        <row r="451">
          <cell r="A451" t="str">
            <v>DCRE4-200B</v>
          </cell>
          <cell r="B451">
            <v>0</v>
          </cell>
          <cell r="C451">
            <v>0</v>
          </cell>
          <cell r="D451">
            <v>0</v>
          </cell>
          <cell r="E451">
            <v>-4</v>
          </cell>
          <cell r="F451">
            <v>0</v>
          </cell>
          <cell r="G451">
            <v>0</v>
          </cell>
          <cell r="H451">
            <v>0</v>
          </cell>
          <cell r="I451">
            <v>4</v>
          </cell>
          <cell r="J451">
            <v>1427.7167999999999</v>
          </cell>
          <cell r="K451" t="str">
            <v/>
          </cell>
        </row>
        <row r="452">
          <cell r="A452" t="str">
            <v>DCRE4-22-F</v>
          </cell>
          <cell r="B452">
            <v>0</v>
          </cell>
          <cell r="C452">
            <v>0</v>
          </cell>
          <cell r="D452">
            <v>0</v>
          </cell>
          <cell r="E452">
            <v>-11</v>
          </cell>
          <cell r="F452">
            <v>0</v>
          </cell>
          <cell r="G452">
            <v>0</v>
          </cell>
          <cell r="H452">
            <v>0</v>
          </cell>
          <cell r="I452">
            <v>11</v>
          </cell>
          <cell r="J452">
            <v>667.7</v>
          </cell>
          <cell r="K452" t="str">
            <v/>
          </cell>
        </row>
        <row r="453">
          <cell r="A453" t="str">
            <v>DCRE4-22-FZ</v>
          </cell>
          <cell r="B453">
            <v>0</v>
          </cell>
          <cell r="C453">
            <v>0</v>
          </cell>
          <cell r="D453">
            <v>0</v>
          </cell>
          <cell r="E453">
            <v>-18</v>
          </cell>
          <cell r="F453">
            <v>0</v>
          </cell>
          <cell r="G453">
            <v>0</v>
          </cell>
          <cell r="H453">
            <v>0</v>
          </cell>
          <cell r="I453">
            <v>18</v>
          </cell>
          <cell r="J453">
            <v>1311.615</v>
          </cell>
          <cell r="K453" t="str">
            <v/>
          </cell>
        </row>
        <row r="454">
          <cell r="A454" t="str">
            <v>DCRE4-220B</v>
          </cell>
          <cell r="B454">
            <v>0</v>
          </cell>
          <cell r="C454">
            <v>0</v>
          </cell>
          <cell r="D454">
            <v>0</v>
          </cell>
          <cell r="E454">
            <v>-1</v>
          </cell>
          <cell r="F454">
            <v>0</v>
          </cell>
          <cell r="G454">
            <v>0</v>
          </cell>
          <cell r="H454">
            <v>0</v>
          </cell>
          <cell r="I454">
            <v>1</v>
          </cell>
          <cell r="J454">
            <v>348.97469999999998</v>
          </cell>
          <cell r="K454" t="str">
            <v/>
          </cell>
        </row>
        <row r="455">
          <cell r="A455" t="str">
            <v>DCRE4-22A</v>
          </cell>
          <cell r="B455">
            <v>0</v>
          </cell>
          <cell r="C455">
            <v>0</v>
          </cell>
          <cell r="D455">
            <v>0</v>
          </cell>
          <cell r="E455">
            <v>-10</v>
          </cell>
          <cell r="F455">
            <v>0</v>
          </cell>
          <cell r="G455">
            <v>0</v>
          </cell>
          <cell r="H455">
            <v>0</v>
          </cell>
          <cell r="I455">
            <v>10</v>
          </cell>
          <cell r="J455">
            <v>526.86799999999994</v>
          </cell>
          <cell r="K455" t="str">
            <v/>
          </cell>
        </row>
        <row r="456">
          <cell r="A456" t="str">
            <v>DCRE4-280B</v>
          </cell>
          <cell r="B456">
            <v>0</v>
          </cell>
          <cell r="C456">
            <v>0</v>
          </cell>
          <cell r="D456">
            <v>0</v>
          </cell>
          <cell r="E456">
            <v>-2</v>
          </cell>
          <cell r="F456">
            <v>0</v>
          </cell>
          <cell r="G456">
            <v>0</v>
          </cell>
          <cell r="H456">
            <v>0</v>
          </cell>
          <cell r="I456">
            <v>2</v>
          </cell>
          <cell r="J456">
            <v>909.79</v>
          </cell>
          <cell r="K456" t="str">
            <v/>
          </cell>
        </row>
        <row r="457">
          <cell r="A457" t="str">
            <v>DCRE4-30-F</v>
          </cell>
          <cell r="B457">
            <v>0</v>
          </cell>
          <cell r="C457">
            <v>0</v>
          </cell>
          <cell r="D457">
            <v>0</v>
          </cell>
          <cell r="E457">
            <v>-1</v>
          </cell>
          <cell r="F457">
            <v>0</v>
          </cell>
          <cell r="G457">
            <v>0</v>
          </cell>
          <cell r="H457">
            <v>0</v>
          </cell>
          <cell r="I457">
            <v>1</v>
          </cell>
          <cell r="J457">
            <v>81.285799999999995</v>
          </cell>
          <cell r="K457" t="str">
            <v/>
          </cell>
        </row>
        <row r="458">
          <cell r="A458" t="str">
            <v>DCRE4-30-FZ</v>
          </cell>
          <cell r="B458">
            <v>0</v>
          </cell>
          <cell r="C458">
            <v>0</v>
          </cell>
          <cell r="D458">
            <v>0</v>
          </cell>
          <cell r="E458">
            <v>-3</v>
          </cell>
          <cell r="F458">
            <v>0</v>
          </cell>
          <cell r="G458">
            <v>0</v>
          </cell>
          <cell r="H458">
            <v>0</v>
          </cell>
          <cell r="I458">
            <v>3</v>
          </cell>
          <cell r="J458">
            <v>262.55129999999997</v>
          </cell>
          <cell r="K458" t="str">
            <v/>
          </cell>
        </row>
        <row r="459">
          <cell r="A459" t="str">
            <v>DCRE4-30B</v>
          </cell>
          <cell r="B459">
            <v>0</v>
          </cell>
          <cell r="C459">
            <v>0</v>
          </cell>
          <cell r="D459">
            <v>0</v>
          </cell>
          <cell r="E459">
            <v>-6</v>
          </cell>
          <cell r="F459">
            <v>0</v>
          </cell>
          <cell r="G459">
            <v>0</v>
          </cell>
          <cell r="H459">
            <v>0</v>
          </cell>
          <cell r="I459">
            <v>6</v>
          </cell>
          <cell r="J459">
            <v>442.82100000000003</v>
          </cell>
          <cell r="K459" t="str">
            <v/>
          </cell>
        </row>
        <row r="460">
          <cell r="A460" t="str">
            <v>DCRE4-315B</v>
          </cell>
          <cell r="B460">
            <v>0</v>
          </cell>
          <cell r="C460">
            <v>0</v>
          </cell>
          <cell r="D460">
            <v>0</v>
          </cell>
          <cell r="E460">
            <v>-2</v>
          </cell>
          <cell r="F460">
            <v>0</v>
          </cell>
          <cell r="G460">
            <v>0</v>
          </cell>
          <cell r="H460">
            <v>0</v>
          </cell>
          <cell r="I460">
            <v>2</v>
          </cell>
          <cell r="J460">
            <v>899.72879999999998</v>
          </cell>
          <cell r="K460" t="str">
            <v/>
          </cell>
        </row>
        <row r="461">
          <cell r="A461" t="str">
            <v>DCRE4-37-F</v>
          </cell>
          <cell r="B461">
            <v>0</v>
          </cell>
          <cell r="C461">
            <v>0</v>
          </cell>
          <cell r="D461">
            <v>0</v>
          </cell>
          <cell r="E461">
            <v>-19</v>
          </cell>
          <cell r="F461">
            <v>0</v>
          </cell>
          <cell r="G461">
            <v>0</v>
          </cell>
          <cell r="H461">
            <v>0</v>
          </cell>
          <cell r="I461">
            <v>19</v>
          </cell>
          <cell r="J461">
            <v>2602.8669999999997</v>
          </cell>
          <cell r="K461" t="str">
            <v/>
          </cell>
        </row>
        <row r="462">
          <cell r="A462" t="str">
            <v>DCRE4-37-FZ</v>
          </cell>
          <cell r="B462">
            <v>0</v>
          </cell>
          <cell r="C462">
            <v>0</v>
          </cell>
          <cell r="D462">
            <v>0</v>
          </cell>
          <cell r="E462">
            <v>-7</v>
          </cell>
          <cell r="F462">
            <v>0</v>
          </cell>
          <cell r="G462">
            <v>0</v>
          </cell>
          <cell r="H462">
            <v>0</v>
          </cell>
          <cell r="I462">
            <v>7</v>
          </cell>
          <cell r="J462">
            <v>902.27969999999993</v>
          </cell>
          <cell r="K462" t="str">
            <v/>
          </cell>
        </row>
        <row r="463">
          <cell r="A463" t="str">
            <v>DCRE4-37B</v>
          </cell>
          <cell r="B463">
            <v>0</v>
          </cell>
          <cell r="C463">
            <v>0</v>
          </cell>
          <cell r="D463">
            <v>0</v>
          </cell>
          <cell r="E463">
            <v>-14</v>
          </cell>
          <cell r="F463">
            <v>0</v>
          </cell>
          <cell r="G463">
            <v>0</v>
          </cell>
          <cell r="H463">
            <v>0</v>
          </cell>
          <cell r="I463">
            <v>14</v>
          </cell>
          <cell r="J463">
            <v>1278.0978</v>
          </cell>
          <cell r="K463" t="str">
            <v/>
          </cell>
        </row>
        <row r="464">
          <cell r="A464" t="str">
            <v>DCRE4-4.0</v>
          </cell>
          <cell r="B464">
            <v>0</v>
          </cell>
          <cell r="C464">
            <v>0</v>
          </cell>
          <cell r="D464">
            <v>0</v>
          </cell>
          <cell r="E464">
            <v>-6</v>
          </cell>
          <cell r="F464">
            <v>0</v>
          </cell>
          <cell r="G464">
            <v>0</v>
          </cell>
          <cell r="H464">
            <v>0</v>
          </cell>
          <cell r="I464">
            <v>6</v>
          </cell>
          <cell r="J464">
            <v>115.16579999999999</v>
          </cell>
          <cell r="K464" t="str">
            <v/>
          </cell>
        </row>
        <row r="465">
          <cell r="A465" t="str">
            <v>DCRE4-4.0-F</v>
          </cell>
          <cell r="B465">
            <v>0</v>
          </cell>
          <cell r="C465">
            <v>0</v>
          </cell>
          <cell r="D465">
            <v>0</v>
          </cell>
          <cell r="E465">
            <v>-20</v>
          </cell>
          <cell r="F465">
            <v>0</v>
          </cell>
          <cell r="G465">
            <v>0</v>
          </cell>
          <cell r="H465">
            <v>0</v>
          </cell>
          <cell r="I465">
            <v>20</v>
          </cell>
          <cell r="J465">
            <v>510.51400000000001</v>
          </cell>
          <cell r="K465" t="str">
            <v/>
          </cell>
        </row>
        <row r="466">
          <cell r="A466" t="str">
            <v>DCRE4-400B</v>
          </cell>
          <cell r="B466">
            <v>0</v>
          </cell>
          <cell r="C466">
            <v>0</v>
          </cell>
          <cell r="D466">
            <v>0</v>
          </cell>
          <cell r="E466">
            <v>-3</v>
          </cell>
          <cell r="F466">
            <v>0</v>
          </cell>
          <cell r="G466">
            <v>0</v>
          </cell>
          <cell r="H466">
            <v>0</v>
          </cell>
          <cell r="I466">
            <v>3</v>
          </cell>
          <cell r="J466">
            <v>1212.51</v>
          </cell>
          <cell r="K466" t="str">
            <v/>
          </cell>
        </row>
        <row r="467">
          <cell r="A467" t="str">
            <v>DCRE4-45-F</v>
          </cell>
          <cell r="B467">
            <v>0</v>
          </cell>
          <cell r="C467">
            <v>0</v>
          </cell>
          <cell r="D467">
            <v>0</v>
          </cell>
          <cell r="E467">
            <v>-11</v>
          </cell>
          <cell r="F467">
            <v>0</v>
          </cell>
          <cell r="G467">
            <v>0</v>
          </cell>
          <cell r="H467">
            <v>0</v>
          </cell>
          <cell r="I467">
            <v>11</v>
          </cell>
          <cell r="J467">
            <v>2288.2595999999999</v>
          </cell>
          <cell r="K467" t="str">
            <v/>
          </cell>
        </row>
        <row r="468">
          <cell r="A468" t="str">
            <v>DCRE4-45-FZ</v>
          </cell>
          <cell r="B468">
            <v>0</v>
          </cell>
          <cell r="C468">
            <v>0</v>
          </cell>
          <cell r="D468">
            <v>0</v>
          </cell>
          <cell r="E468">
            <v>-7</v>
          </cell>
          <cell r="F468">
            <v>0</v>
          </cell>
          <cell r="G468">
            <v>0</v>
          </cell>
          <cell r="H468">
            <v>0</v>
          </cell>
          <cell r="I468">
            <v>7</v>
          </cell>
          <cell r="J468">
            <v>1145.5297</v>
          </cell>
          <cell r="K468" t="str">
            <v/>
          </cell>
        </row>
        <row r="469">
          <cell r="A469" t="str">
            <v>DCRE4-45B</v>
          </cell>
          <cell r="B469">
            <v>0</v>
          </cell>
          <cell r="C469">
            <v>0</v>
          </cell>
          <cell r="D469">
            <v>0</v>
          </cell>
          <cell r="E469">
            <v>-13</v>
          </cell>
          <cell r="F469">
            <v>0</v>
          </cell>
          <cell r="G469">
            <v>0</v>
          </cell>
          <cell r="H469">
            <v>0</v>
          </cell>
          <cell r="I469">
            <v>13</v>
          </cell>
          <cell r="J469">
            <v>1358.89</v>
          </cell>
          <cell r="K469" t="str">
            <v/>
          </cell>
        </row>
        <row r="470">
          <cell r="A470" t="str">
            <v>DCRE4-5.5</v>
          </cell>
          <cell r="B470">
            <v>0</v>
          </cell>
          <cell r="C470">
            <v>0</v>
          </cell>
          <cell r="D470">
            <v>0</v>
          </cell>
          <cell r="E470">
            <v>-36</v>
          </cell>
          <cell r="F470">
            <v>0</v>
          </cell>
          <cell r="G470">
            <v>0</v>
          </cell>
          <cell r="H470">
            <v>0</v>
          </cell>
          <cell r="I470">
            <v>36</v>
          </cell>
          <cell r="J470">
            <v>778.00319999999999</v>
          </cell>
          <cell r="K470" t="str">
            <v/>
          </cell>
        </row>
        <row r="471">
          <cell r="A471" t="str">
            <v>DCRE4-5.5-F</v>
          </cell>
          <cell r="B471">
            <v>0</v>
          </cell>
          <cell r="C471">
            <v>0</v>
          </cell>
          <cell r="D471">
            <v>0</v>
          </cell>
          <cell r="E471">
            <v>-15</v>
          </cell>
          <cell r="F471">
            <v>0</v>
          </cell>
          <cell r="G471">
            <v>0</v>
          </cell>
          <cell r="H471">
            <v>0</v>
          </cell>
          <cell r="I471">
            <v>15</v>
          </cell>
          <cell r="J471">
            <v>467.64449999999999</v>
          </cell>
          <cell r="K471" t="str">
            <v/>
          </cell>
        </row>
        <row r="472">
          <cell r="A472" t="str">
            <v>DCRE4-5.5-FZ</v>
          </cell>
          <cell r="B472">
            <v>0</v>
          </cell>
          <cell r="C472">
            <v>0</v>
          </cell>
          <cell r="D472">
            <v>0</v>
          </cell>
          <cell r="E472">
            <v>-34</v>
          </cell>
          <cell r="F472">
            <v>0</v>
          </cell>
          <cell r="G472">
            <v>0</v>
          </cell>
          <cell r="H472">
            <v>0</v>
          </cell>
          <cell r="I472">
            <v>34</v>
          </cell>
          <cell r="J472">
            <v>803.2568</v>
          </cell>
          <cell r="K472" t="str">
            <v/>
          </cell>
        </row>
        <row r="473">
          <cell r="A473" t="str">
            <v>DCRE4-500B</v>
          </cell>
          <cell r="B473">
            <v>0</v>
          </cell>
          <cell r="C473">
            <v>0</v>
          </cell>
          <cell r="D473">
            <v>0</v>
          </cell>
          <cell r="E473">
            <v>-3</v>
          </cell>
          <cell r="F473">
            <v>0</v>
          </cell>
          <cell r="G473">
            <v>0</v>
          </cell>
          <cell r="H473">
            <v>0</v>
          </cell>
          <cell r="I473">
            <v>3</v>
          </cell>
          <cell r="J473">
            <v>1267.44</v>
          </cell>
          <cell r="K473" t="str">
            <v/>
          </cell>
        </row>
        <row r="474">
          <cell r="A474" t="str">
            <v>DCRE4-55B</v>
          </cell>
          <cell r="B474">
            <v>0</v>
          </cell>
          <cell r="C474">
            <v>0</v>
          </cell>
          <cell r="D474">
            <v>0</v>
          </cell>
          <cell r="E474">
            <v>-11</v>
          </cell>
          <cell r="F474">
            <v>0</v>
          </cell>
          <cell r="G474">
            <v>0</v>
          </cell>
          <cell r="H474">
            <v>0</v>
          </cell>
          <cell r="I474">
            <v>11</v>
          </cell>
          <cell r="J474">
            <v>1350.1807000000001</v>
          </cell>
          <cell r="K474" t="str">
            <v/>
          </cell>
        </row>
        <row r="475">
          <cell r="A475" t="str">
            <v>DCRE4-7.5</v>
          </cell>
          <cell r="B475">
            <v>0</v>
          </cell>
          <cell r="C475">
            <v>0</v>
          </cell>
          <cell r="D475">
            <v>0</v>
          </cell>
          <cell r="E475">
            <v>-4</v>
          </cell>
          <cell r="F475">
            <v>0</v>
          </cell>
          <cell r="G475">
            <v>0</v>
          </cell>
          <cell r="H475">
            <v>0</v>
          </cell>
          <cell r="I475">
            <v>4</v>
          </cell>
          <cell r="J475">
            <v>103.6536</v>
          </cell>
          <cell r="K475" t="str">
            <v/>
          </cell>
        </row>
        <row r="476">
          <cell r="A476" t="str">
            <v>DCRE4-7.5-F</v>
          </cell>
          <cell r="B476">
            <v>0</v>
          </cell>
          <cell r="C476">
            <v>0</v>
          </cell>
          <cell r="D476">
            <v>0</v>
          </cell>
          <cell r="E476">
            <v>-10</v>
          </cell>
          <cell r="F476">
            <v>0</v>
          </cell>
          <cell r="G476">
            <v>0</v>
          </cell>
          <cell r="H476">
            <v>0</v>
          </cell>
          <cell r="I476">
            <v>10</v>
          </cell>
          <cell r="J476">
            <v>291.51</v>
          </cell>
          <cell r="K476" t="str">
            <v/>
          </cell>
        </row>
        <row r="477">
          <cell r="A477" t="str">
            <v>DCRE4-7.5-FZ</v>
          </cell>
          <cell r="B477">
            <v>0</v>
          </cell>
          <cell r="C477">
            <v>0</v>
          </cell>
          <cell r="D477">
            <v>0</v>
          </cell>
          <cell r="E477">
            <v>-17</v>
          </cell>
          <cell r="F477">
            <v>0</v>
          </cell>
          <cell r="G477">
            <v>0</v>
          </cell>
          <cell r="H477">
            <v>0</v>
          </cell>
          <cell r="I477">
            <v>17</v>
          </cell>
          <cell r="J477">
            <v>520.08609999999999</v>
          </cell>
          <cell r="K477" t="str">
            <v/>
          </cell>
        </row>
        <row r="478">
          <cell r="A478" t="str">
            <v>DCRE4-75B</v>
          </cell>
          <cell r="B478">
            <v>0</v>
          </cell>
          <cell r="C478">
            <v>0</v>
          </cell>
          <cell r="D478">
            <v>0</v>
          </cell>
          <cell r="E478">
            <v>-1</v>
          </cell>
          <cell r="F478">
            <v>0</v>
          </cell>
          <cell r="G478">
            <v>0</v>
          </cell>
          <cell r="H478">
            <v>0</v>
          </cell>
          <cell r="I478">
            <v>1</v>
          </cell>
          <cell r="J478">
            <v>161.9479</v>
          </cell>
          <cell r="K478" t="str">
            <v/>
          </cell>
        </row>
        <row r="479">
          <cell r="A479" t="str">
            <v>DCRE4-90B</v>
          </cell>
          <cell r="B479">
            <v>0</v>
          </cell>
          <cell r="C479">
            <v>0</v>
          </cell>
          <cell r="D479">
            <v>0</v>
          </cell>
          <cell r="E479">
            <v>-9</v>
          </cell>
          <cell r="F479">
            <v>0</v>
          </cell>
          <cell r="G479">
            <v>0</v>
          </cell>
          <cell r="H479">
            <v>0</v>
          </cell>
          <cell r="I479">
            <v>9</v>
          </cell>
          <cell r="J479">
            <v>1727.7696000000001</v>
          </cell>
          <cell r="K479" t="str">
            <v/>
          </cell>
        </row>
        <row r="480">
          <cell r="A480" t="str">
            <v>FG-11-0001</v>
          </cell>
          <cell r="B480">
            <v>0</v>
          </cell>
          <cell r="C480">
            <v>0</v>
          </cell>
          <cell r="D480">
            <v>0</v>
          </cell>
          <cell r="E480">
            <v>-8</v>
          </cell>
          <cell r="F480">
            <v>0</v>
          </cell>
          <cell r="G480">
            <v>0</v>
          </cell>
          <cell r="H480">
            <v>0</v>
          </cell>
          <cell r="I480">
            <v>8</v>
          </cell>
          <cell r="J480">
            <v>67.058400000000006</v>
          </cell>
          <cell r="K480" t="str">
            <v/>
          </cell>
        </row>
        <row r="481">
          <cell r="A481" t="str">
            <v>FG-11-0002</v>
          </cell>
          <cell r="B481">
            <v>0</v>
          </cell>
          <cell r="C481">
            <v>0</v>
          </cell>
          <cell r="D481">
            <v>0</v>
          </cell>
          <cell r="E481">
            <v>-4</v>
          </cell>
          <cell r="F481">
            <v>0</v>
          </cell>
          <cell r="G481">
            <v>0</v>
          </cell>
          <cell r="H481">
            <v>0</v>
          </cell>
          <cell r="I481">
            <v>4</v>
          </cell>
          <cell r="J481">
            <v>36.687600000000003</v>
          </cell>
          <cell r="K481" t="str">
            <v/>
          </cell>
        </row>
        <row r="482">
          <cell r="A482" t="str">
            <v>FG-11-0005</v>
          </cell>
          <cell r="B482">
            <v>0</v>
          </cell>
          <cell r="C482">
            <v>0</v>
          </cell>
          <cell r="D482">
            <v>0</v>
          </cell>
          <cell r="E482">
            <v>-1</v>
          </cell>
          <cell r="F482">
            <v>0</v>
          </cell>
          <cell r="G482">
            <v>0</v>
          </cell>
          <cell r="H482">
            <v>0</v>
          </cell>
          <cell r="I482">
            <v>1</v>
          </cell>
          <cell r="J482">
            <v>11.1343</v>
          </cell>
          <cell r="K482" t="str">
            <v/>
          </cell>
        </row>
        <row r="483">
          <cell r="A483" t="str">
            <v>FG-11-0018</v>
          </cell>
          <cell r="B483">
            <v>0</v>
          </cell>
          <cell r="C483">
            <v>0</v>
          </cell>
          <cell r="D483">
            <v>0</v>
          </cell>
          <cell r="E483">
            <v>-1</v>
          </cell>
          <cell r="F483">
            <v>0</v>
          </cell>
          <cell r="G483">
            <v>0</v>
          </cell>
          <cell r="H483">
            <v>0</v>
          </cell>
          <cell r="I483">
            <v>1</v>
          </cell>
          <cell r="J483">
            <v>17.222799999999999</v>
          </cell>
          <cell r="K483" t="str">
            <v/>
          </cell>
        </row>
        <row r="484">
          <cell r="A484" t="str">
            <v>FG-11-0025</v>
          </cell>
          <cell r="B484">
            <v>0</v>
          </cell>
          <cell r="C484">
            <v>0</v>
          </cell>
          <cell r="D484">
            <v>0</v>
          </cell>
          <cell r="E484">
            <v>-1</v>
          </cell>
          <cell r="F484">
            <v>0</v>
          </cell>
          <cell r="G484">
            <v>0</v>
          </cell>
          <cell r="H484">
            <v>0</v>
          </cell>
          <cell r="I484">
            <v>1</v>
          </cell>
          <cell r="J484">
            <v>19.025200000000002</v>
          </cell>
          <cell r="K484" t="str">
            <v/>
          </cell>
        </row>
        <row r="485">
          <cell r="A485" t="str">
            <v>FG-11-0041</v>
          </cell>
          <cell r="B485">
            <v>0</v>
          </cell>
          <cell r="C485">
            <v>0</v>
          </cell>
          <cell r="D485">
            <v>0</v>
          </cell>
          <cell r="E485">
            <v>-1</v>
          </cell>
          <cell r="F485">
            <v>0</v>
          </cell>
          <cell r="G485">
            <v>0</v>
          </cell>
          <cell r="H485">
            <v>0</v>
          </cell>
          <cell r="I485">
            <v>1</v>
          </cell>
          <cell r="J485">
            <v>27.1966</v>
          </cell>
          <cell r="K485" t="str">
            <v/>
          </cell>
        </row>
        <row r="486">
          <cell r="A486" t="str">
            <v>FG-11-0041-KL</v>
          </cell>
          <cell r="B486">
            <v>0</v>
          </cell>
          <cell r="C486">
            <v>0</v>
          </cell>
          <cell r="D486">
            <v>0</v>
          </cell>
          <cell r="E486">
            <v>-2</v>
          </cell>
          <cell r="F486">
            <v>0</v>
          </cell>
          <cell r="G486">
            <v>0</v>
          </cell>
          <cell r="H486">
            <v>0</v>
          </cell>
          <cell r="I486">
            <v>2</v>
          </cell>
          <cell r="J486">
            <v>60.117800000000003</v>
          </cell>
          <cell r="K486" t="str">
            <v/>
          </cell>
        </row>
        <row r="487">
          <cell r="A487" t="str">
            <v>FG-11-0080-KL</v>
          </cell>
          <cell r="B487">
            <v>0</v>
          </cell>
          <cell r="C487">
            <v>0</v>
          </cell>
          <cell r="D487">
            <v>0</v>
          </cell>
          <cell r="E487">
            <v>-5</v>
          </cell>
          <cell r="F487">
            <v>0</v>
          </cell>
          <cell r="G487">
            <v>0</v>
          </cell>
          <cell r="H487">
            <v>0</v>
          </cell>
          <cell r="I487">
            <v>5</v>
          </cell>
          <cell r="J487">
            <v>127.35599999999999</v>
          </cell>
          <cell r="K487" t="str">
            <v/>
          </cell>
        </row>
        <row r="488">
          <cell r="A488" t="str">
            <v>FG-11-0100</v>
          </cell>
          <cell r="B488">
            <v>0</v>
          </cell>
          <cell r="C488">
            <v>0</v>
          </cell>
          <cell r="D488">
            <v>0</v>
          </cell>
          <cell r="E488">
            <v>-1</v>
          </cell>
          <cell r="F488">
            <v>0</v>
          </cell>
          <cell r="G488">
            <v>0</v>
          </cell>
          <cell r="H488">
            <v>0</v>
          </cell>
          <cell r="I488">
            <v>1</v>
          </cell>
          <cell r="J488">
            <v>63.245399999999997</v>
          </cell>
          <cell r="K488" t="str">
            <v/>
          </cell>
        </row>
        <row r="489">
          <cell r="A489" t="str">
            <v>FG-11-0146-KL</v>
          </cell>
          <cell r="B489">
            <v>0</v>
          </cell>
          <cell r="C489">
            <v>0</v>
          </cell>
          <cell r="D489">
            <v>0</v>
          </cell>
          <cell r="E489">
            <v>-2</v>
          </cell>
          <cell r="F489">
            <v>0</v>
          </cell>
          <cell r="G489">
            <v>0</v>
          </cell>
          <cell r="H489">
            <v>0</v>
          </cell>
          <cell r="I489">
            <v>2</v>
          </cell>
          <cell r="J489">
            <v>182.0916</v>
          </cell>
          <cell r="K489" t="str">
            <v/>
          </cell>
        </row>
        <row r="490">
          <cell r="A490" t="str">
            <v>FVR0.1C11S-7EN</v>
          </cell>
          <cell r="B490">
            <v>0</v>
          </cell>
          <cell r="C490">
            <v>0</v>
          </cell>
          <cell r="D490">
            <v>0</v>
          </cell>
          <cell r="E490">
            <v>-1</v>
          </cell>
          <cell r="F490">
            <v>0</v>
          </cell>
          <cell r="G490">
            <v>0</v>
          </cell>
          <cell r="H490">
            <v>0</v>
          </cell>
          <cell r="I490">
            <v>1</v>
          </cell>
          <cell r="J490">
            <v>82.398399999999995</v>
          </cell>
          <cell r="K490" t="str">
            <v/>
          </cell>
        </row>
        <row r="491">
          <cell r="A491" t="str">
            <v>FVR0.2C11S-7EN</v>
          </cell>
          <cell r="B491">
            <v>0</v>
          </cell>
          <cell r="C491">
            <v>0</v>
          </cell>
          <cell r="D491">
            <v>0</v>
          </cell>
          <cell r="E491">
            <v>-2</v>
          </cell>
          <cell r="F491">
            <v>0</v>
          </cell>
          <cell r="G491">
            <v>0</v>
          </cell>
          <cell r="H491">
            <v>0</v>
          </cell>
          <cell r="I491">
            <v>2</v>
          </cell>
          <cell r="J491">
            <v>123.2518</v>
          </cell>
          <cell r="K491" t="str">
            <v/>
          </cell>
        </row>
        <row r="492">
          <cell r="A492" t="str">
            <v>FVR0.4C11S-6</v>
          </cell>
          <cell r="B492">
            <v>0</v>
          </cell>
          <cell r="C492">
            <v>0</v>
          </cell>
          <cell r="D492">
            <v>0</v>
          </cell>
          <cell r="E492">
            <v>-1</v>
          </cell>
          <cell r="F492">
            <v>0</v>
          </cell>
          <cell r="G492">
            <v>0</v>
          </cell>
          <cell r="H492">
            <v>0</v>
          </cell>
          <cell r="I492">
            <v>1</v>
          </cell>
          <cell r="J492">
            <v>113.27</v>
          </cell>
          <cell r="K492" t="str">
            <v/>
          </cell>
        </row>
        <row r="493">
          <cell r="A493" t="str">
            <v>FVR0.4C11S-7EN</v>
          </cell>
          <cell r="B493">
            <v>0</v>
          </cell>
          <cell r="C493">
            <v>0</v>
          </cell>
          <cell r="D493">
            <v>0</v>
          </cell>
          <cell r="E493">
            <v>-6</v>
          </cell>
          <cell r="F493">
            <v>0</v>
          </cell>
          <cell r="G493">
            <v>0</v>
          </cell>
          <cell r="H493">
            <v>0</v>
          </cell>
          <cell r="I493">
            <v>6</v>
          </cell>
          <cell r="J493">
            <v>377.8374</v>
          </cell>
          <cell r="K493" t="str">
            <v/>
          </cell>
        </row>
        <row r="494">
          <cell r="A494" t="str">
            <v>FVR0.75C11S-2</v>
          </cell>
          <cell r="B494">
            <v>0</v>
          </cell>
          <cell r="C494">
            <v>0</v>
          </cell>
          <cell r="D494">
            <v>0</v>
          </cell>
          <cell r="E494">
            <v>-1</v>
          </cell>
          <cell r="F494">
            <v>0</v>
          </cell>
          <cell r="G494">
            <v>0</v>
          </cell>
          <cell r="H494">
            <v>0</v>
          </cell>
          <cell r="I494">
            <v>1</v>
          </cell>
          <cell r="J494">
            <v>49.323099999999997</v>
          </cell>
          <cell r="K494" t="str">
            <v/>
          </cell>
        </row>
        <row r="495">
          <cell r="A495" t="str">
            <v>FVR0.75C11S-7EN</v>
          </cell>
          <cell r="B495">
            <v>0</v>
          </cell>
          <cell r="C495">
            <v>0</v>
          </cell>
          <cell r="D495">
            <v>0</v>
          </cell>
          <cell r="E495">
            <v>-3</v>
          </cell>
          <cell r="F495">
            <v>0</v>
          </cell>
          <cell r="G495">
            <v>0</v>
          </cell>
          <cell r="H495">
            <v>0</v>
          </cell>
          <cell r="I495">
            <v>3</v>
          </cell>
          <cell r="J495">
            <v>249.76499999999999</v>
          </cell>
          <cell r="K495" t="str">
            <v/>
          </cell>
        </row>
        <row r="496">
          <cell r="A496" t="str">
            <v>FVR0.75C11S-7WM</v>
          </cell>
          <cell r="B496">
            <v>0</v>
          </cell>
          <cell r="C496">
            <v>0</v>
          </cell>
          <cell r="D496">
            <v>0</v>
          </cell>
          <cell r="E496">
            <v>-1</v>
          </cell>
          <cell r="F496">
            <v>0</v>
          </cell>
          <cell r="G496">
            <v>0</v>
          </cell>
          <cell r="H496">
            <v>0</v>
          </cell>
          <cell r="I496">
            <v>1</v>
          </cell>
          <cell r="J496">
            <v>0</v>
          </cell>
          <cell r="K496" t="str">
            <v/>
          </cell>
        </row>
        <row r="497">
          <cell r="A497" t="str">
            <v>FVR1.5C11S-7EN</v>
          </cell>
          <cell r="B497">
            <v>0</v>
          </cell>
          <cell r="C497">
            <v>0</v>
          </cell>
          <cell r="D497">
            <v>0</v>
          </cell>
          <cell r="E497">
            <v>-1</v>
          </cell>
          <cell r="F497">
            <v>0</v>
          </cell>
          <cell r="G497">
            <v>0</v>
          </cell>
          <cell r="H497">
            <v>0</v>
          </cell>
          <cell r="I497">
            <v>1</v>
          </cell>
          <cell r="J497">
            <v>98.738900000000001</v>
          </cell>
          <cell r="K497" t="str">
            <v/>
          </cell>
        </row>
        <row r="498">
          <cell r="A498" t="str">
            <v>FVR1.5C11S-7WM</v>
          </cell>
          <cell r="B498">
            <v>0</v>
          </cell>
          <cell r="C498">
            <v>0</v>
          </cell>
          <cell r="D498">
            <v>0</v>
          </cell>
          <cell r="E498">
            <v>-6</v>
          </cell>
          <cell r="F498">
            <v>0</v>
          </cell>
          <cell r="G498">
            <v>0</v>
          </cell>
          <cell r="H498">
            <v>0</v>
          </cell>
          <cell r="I498">
            <v>6</v>
          </cell>
          <cell r="J498">
            <v>0</v>
          </cell>
          <cell r="K498" t="str">
            <v/>
          </cell>
        </row>
        <row r="499">
          <cell r="A499" t="str">
            <v>FVR2.2C11S-7EN</v>
          </cell>
          <cell r="B499">
            <v>0</v>
          </cell>
          <cell r="C499">
            <v>0</v>
          </cell>
          <cell r="D499">
            <v>0</v>
          </cell>
          <cell r="E499">
            <v>-6</v>
          </cell>
          <cell r="F499">
            <v>0</v>
          </cell>
          <cell r="G499">
            <v>0</v>
          </cell>
          <cell r="H499">
            <v>0</v>
          </cell>
          <cell r="I499">
            <v>6</v>
          </cell>
          <cell r="J499">
            <v>655.40520000000004</v>
          </cell>
          <cell r="K499" t="str">
            <v/>
          </cell>
        </row>
        <row r="500">
          <cell r="A500" t="str">
            <v>FVR2.2C11S-7WM</v>
          </cell>
          <cell r="B500">
            <v>0</v>
          </cell>
          <cell r="C500">
            <v>0</v>
          </cell>
          <cell r="D500">
            <v>0</v>
          </cell>
          <cell r="E500">
            <v>-11</v>
          </cell>
          <cell r="F500">
            <v>0</v>
          </cell>
          <cell r="G500">
            <v>0</v>
          </cell>
          <cell r="H500">
            <v>0</v>
          </cell>
          <cell r="I500">
            <v>11</v>
          </cell>
          <cell r="J500">
            <v>221.98329999999999</v>
          </cell>
          <cell r="K500" t="str">
            <v/>
          </cell>
        </row>
        <row r="501">
          <cell r="A501" t="str">
            <v>FVR3.7C11S-2</v>
          </cell>
          <cell r="B501">
            <v>0</v>
          </cell>
          <cell r="C501">
            <v>0</v>
          </cell>
          <cell r="D501">
            <v>0</v>
          </cell>
          <cell r="E501">
            <v>-1</v>
          </cell>
          <cell r="F501">
            <v>0</v>
          </cell>
          <cell r="G501">
            <v>0</v>
          </cell>
          <cell r="H501">
            <v>0</v>
          </cell>
          <cell r="I501">
            <v>1</v>
          </cell>
          <cell r="J501">
            <v>144.4342</v>
          </cell>
          <cell r="K501" t="str">
            <v/>
          </cell>
        </row>
        <row r="502">
          <cell r="A502" t="str">
            <v>OPC-C11S-RSC</v>
          </cell>
          <cell r="B502">
            <v>0</v>
          </cell>
          <cell r="C502">
            <v>0</v>
          </cell>
          <cell r="D502">
            <v>0</v>
          </cell>
          <cell r="E502">
            <v>-2</v>
          </cell>
          <cell r="F502">
            <v>0</v>
          </cell>
          <cell r="G502">
            <v>0</v>
          </cell>
          <cell r="H502">
            <v>0</v>
          </cell>
          <cell r="I502">
            <v>2</v>
          </cell>
          <cell r="J502">
            <v>0</v>
          </cell>
          <cell r="K502" t="str">
            <v/>
          </cell>
        </row>
        <row r="503">
          <cell r="A503" t="str">
            <v>FVR0.4C9S-7EN</v>
          </cell>
          <cell r="B503">
            <v>0</v>
          </cell>
          <cell r="C503">
            <v>0</v>
          </cell>
          <cell r="D503">
            <v>0</v>
          </cell>
          <cell r="E503">
            <v>-1</v>
          </cell>
          <cell r="F503">
            <v>0</v>
          </cell>
          <cell r="G503">
            <v>0</v>
          </cell>
          <cell r="H503">
            <v>0</v>
          </cell>
          <cell r="I503">
            <v>1</v>
          </cell>
          <cell r="J503">
            <v>71.9893</v>
          </cell>
          <cell r="K503" t="str">
            <v/>
          </cell>
        </row>
        <row r="504">
          <cell r="A504" t="str">
            <v>FVR1.5C9S-7EN</v>
          </cell>
          <cell r="B504">
            <v>0</v>
          </cell>
          <cell r="C504">
            <v>0</v>
          </cell>
          <cell r="D504">
            <v>0</v>
          </cell>
          <cell r="E504">
            <v>-1</v>
          </cell>
          <cell r="F504">
            <v>0</v>
          </cell>
          <cell r="G504">
            <v>0</v>
          </cell>
          <cell r="H504">
            <v>0</v>
          </cell>
          <cell r="I504">
            <v>1</v>
          </cell>
          <cell r="J504">
            <v>124.8597</v>
          </cell>
          <cell r="K504" t="str">
            <v/>
          </cell>
        </row>
        <row r="505">
          <cell r="A505" t="str">
            <v>GEHAEUSE 38700</v>
          </cell>
          <cell r="B505">
            <v>0</v>
          </cell>
          <cell r="C505">
            <v>0</v>
          </cell>
          <cell r="D505">
            <v>0</v>
          </cell>
          <cell r="E505">
            <v>-138</v>
          </cell>
          <cell r="F505">
            <v>0</v>
          </cell>
          <cell r="G505">
            <v>0</v>
          </cell>
          <cell r="H505">
            <v>0</v>
          </cell>
          <cell r="I505">
            <v>138</v>
          </cell>
          <cell r="J505">
            <v>9315</v>
          </cell>
          <cell r="K505" t="str">
            <v/>
          </cell>
        </row>
        <row r="506">
          <cell r="A506" t="str">
            <v>P9900561001</v>
          </cell>
          <cell r="B506">
            <v>0</v>
          </cell>
          <cell r="C506">
            <v>0</v>
          </cell>
          <cell r="D506">
            <v>0</v>
          </cell>
          <cell r="E506">
            <v>-1</v>
          </cell>
          <cell r="F506">
            <v>0</v>
          </cell>
          <cell r="G506">
            <v>0</v>
          </cell>
          <cell r="H506">
            <v>0</v>
          </cell>
          <cell r="I506">
            <v>1</v>
          </cell>
          <cell r="J506">
            <v>58.38</v>
          </cell>
          <cell r="K506" t="str">
            <v/>
          </cell>
        </row>
        <row r="507">
          <cell r="A507" t="str">
            <v>P9900561002</v>
          </cell>
          <cell r="B507">
            <v>0</v>
          </cell>
          <cell r="C507">
            <v>0</v>
          </cell>
          <cell r="D507">
            <v>0</v>
          </cell>
          <cell r="E507">
            <v>-2</v>
          </cell>
          <cell r="F507">
            <v>0</v>
          </cell>
          <cell r="G507">
            <v>0</v>
          </cell>
          <cell r="H507">
            <v>0</v>
          </cell>
          <cell r="I507">
            <v>2</v>
          </cell>
          <cell r="J507">
            <v>117.18</v>
          </cell>
          <cell r="K507" t="str">
            <v/>
          </cell>
        </row>
        <row r="508">
          <cell r="A508" t="str">
            <v>P9900561003</v>
          </cell>
          <cell r="B508">
            <v>0</v>
          </cell>
          <cell r="C508">
            <v>0</v>
          </cell>
          <cell r="D508">
            <v>0</v>
          </cell>
          <cell r="E508">
            <v>-2</v>
          </cell>
          <cell r="F508">
            <v>0</v>
          </cell>
          <cell r="G508">
            <v>0</v>
          </cell>
          <cell r="H508">
            <v>0</v>
          </cell>
          <cell r="I508">
            <v>2</v>
          </cell>
          <cell r="J508">
            <v>125.16</v>
          </cell>
          <cell r="K508" t="str">
            <v/>
          </cell>
        </row>
        <row r="509">
          <cell r="A509" t="str">
            <v>P9900561003 CU-MRL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 t="str">
            <v/>
          </cell>
        </row>
        <row r="510">
          <cell r="A510" t="str">
            <v>P9900561003 MEHRPREIS PRO M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 t="str">
            <v/>
          </cell>
        </row>
        <row r="511">
          <cell r="A511" t="str">
            <v>P9900561005</v>
          </cell>
          <cell r="B511">
            <v>0</v>
          </cell>
          <cell r="C511">
            <v>0</v>
          </cell>
          <cell r="D511">
            <v>0</v>
          </cell>
          <cell r="E511">
            <v>-1</v>
          </cell>
          <cell r="F511">
            <v>0</v>
          </cell>
          <cell r="G511">
            <v>0</v>
          </cell>
          <cell r="H511">
            <v>0</v>
          </cell>
          <cell r="I511">
            <v>1</v>
          </cell>
          <cell r="J511">
            <v>110.67</v>
          </cell>
          <cell r="K511" t="str">
            <v/>
          </cell>
        </row>
        <row r="512">
          <cell r="A512" t="str">
            <v>P9900561005 CU-KKS</v>
          </cell>
          <cell r="B512">
            <v>0</v>
          </cell>
          <cell r="C512">
            <v>0</v>
          </cell>
          <cell r="D512">
            <v>0</v>
          </cell>
          <cell r="E512">
            <v>-1</v>
          </cell>
          <cell r="F512">
            <v>0</v>
          </cell>
          <cell r="G512">
            <v>0</v>
          </cell>
          <cell r="H512">
            <v>0</v>
          </cell>
          <cell r="I512">
            <v>1</v>
          </cell>
          <cell r="J512">
            <v>8.1199999999999992</v>
          </cell>
          <cell r="K512" t="str">
            <v/>
          </cell>
        </row>
        <row r="513">
          <cell r="A513" t="str">
            <v>P9900561005 MEHRPREIS PRO M</v>
          </cell>
          <cell r="B513">
            <v>0</v>
          </cell>
          <cell r="C513">
            <v>0</v>
          </cell>
          <cell r="D513">
            <v>0</v>
          </cell>
          <cell r="E513">
            <v>-4</v>
          </cell>
          <cell r="F513">
            <v>0</v>
          </cell>
          <cell r="G513">
            <v>0</v>
          </cell>
          <cell r="H513">
            <v>0</v>
          </cell>
          <cell r="I513">
            <v>4</v>
          </cell>
          <cell r="J513">
            <v>7.64</v>
          </cell>
          <cell r="K513" t="str">
            <v/>
          </cell>
        </row>
        <row r="514">
          <cell r="A514" t="str">
            <v>P9900561006</v>
          </cell>
          <cell r="B514">
            <v>0</v>
          </cell>
          <cell r="C514">
            <v>0</v>
          </cell>
          <cell r="D514">
            <v>0</v>
          </cell>
          <cell r="E514">
            <v>-2</v>
          </cell>
          <cell r="F514">
            <v>0</v>
          </cell>
          <cell r="G514">
            <v>0</v>
          </cell>
          <cell r="H514">
            <v>0</v>
          </cell>
          <cell r="I514">
            <v>2</v>
          </cell>
          <cell r="J514">
            <v>221.34</v>
          </cell>
          <cell r="K514" t="str">
            <v/>
          </cell>
        </row>
        <row r="515">
          <cell r="A515" t="str">
            <v>P9900561006 CU-MRL</v>
          </cell>
          <cell r="B515">
            <v>0</v>
          </cell>
          <cell r="C515">
            <v>0</v>
          </cell>
          <cell r="D515">
            <v>0</v>
          </cell>
          <cell r="E515">
            <v>-1</v>
          </cell>
          <cell r="F515">
            <v>0</v>
          </cell>
          <cell r="G515">
            <v>0</v>
          </cell>
          <cell r="H515">
            <v>0</v>
          </cell>
          <cell r="I515">
            <v>1</v>
          </cell>
          <cell r="J515">
            <v>1.87</v>
          </cell>
          <cell r="K515" t="str">
            <v/>
          </cell>
        </row>
        <row r="516">
          <cell r="A516" t="str">
            <v>P9900561006 MEHRPREIS PRO M</v>
          </cell>
          <cell r="B516">
            <v>0</v>
          </cell>
          <cell r="C516">
            <v>0</v>
          </cell>
          <cell r="D516">
            <v>0</v>
          </cell>
          <cell r="E516">
            <v>-1</v>
          </cell>
          <cell r="F516">
            <v>0</v>
          </cell>
          <cell r="G516">
            <v>0</v>
          </cell>
          <cell r="H516">
            <v>0</v>
          </cell>
          <cell r="I516">
            <v>1</v>
          </cell>
          <cell r="J516">
            <v>2.15</v>
          </cell>
          <cell r="K516" t="str">
            <v/>
          </cell>
        </row>
        <row r="517">
          <cell r="A517" t="str">
            <v>P9900561009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 t="str">
            <v/>
          </cell>
        </row>
        <row r="518">
          <cell r="A518" t="str">
            <v>P9900561009 CU-MRL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 t="str">
            <v/>
          </cell>
        </row>
        <row r="519">
          <cell r="A519" t="str">
            <v>P9900561009 MEHRPREIS PRO M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 t="str">
            <v/>
          </cell>
        </row>
        <row r="520">
          <cell r="A520" t="str">
            <v>P9900561010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 t="str">
            <v/>
          </cell>
        </row>
        <row r="521">
          <cell r="A521" t="str">
            <v>P9900561010 CU-MRL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 t="str">
            <v/>
          </cell>
        </row>
        <row r="522">
          <cell r="A522" t="str">
            <v>P9900561010 MEHRPREIS PRO M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 t="str">
            <v/>
          </cell>
        </row>
        <row r="523">
          <cell r="A523" t="str">
            <v>P9900561011</v>
          </cell>
          <cell r="B523">
            <v>0</v>
          </cell>
          <cell r="C523">
            <v>0</v>
          </cell>
          <cell r="D523">
            <v>0</v>
          </cell>
          <cell r="E523">
            <v>-1</v>
          </cell>
          <cell r="F523">
            <v>0</v>
          </cell>
          <cell r="G523">
            <v>0</v>
          </cell>
          <cell r="H523">
            <v>0</v>
          </cell>
          <cell r="I523">
            <v>1</v>
          </cell>
          <cell r="J523">
            <v>110.78</v>
          </cell>
          <cell r="K523" t="str">
            <v/>
          </cell>
        </row>
        <row r="524">
          <cell r="A524" t="str">
            <v>P9900561011 CU-MRL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 t="str">
            <v/>
          </cell>
        </row>
        <row r="525">
          <cell r="A525" t="str">
            <v>P9900561011 MEHRPREIS PRO M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 t="str">
            <v/>
          </cell>
        </row>
        <row r="526">
          <cell r="A526" t="str">
            <v>P9900561012</v>
          </cell>
          <cell r="B526">
            <v>0</v>
          </cell>
          <cell r="C526">
            <v>0</v>
          </cell>
          <cell r="D526">
            <v>0</v>
          </cell>
          <cell r="E526">
            <v>-1</v>
          </cell>
          <cell r="F526">
            <v>0</v>
          </cell>
          <cell r="G526">
            <v>0</v>
          </cell>
          <cell r="H526">
            <v>0</v>
          </cell>
          <cell r="I526">
            <v>1</v>
          </cell>
          <cell r="J526">
            <v>112.98</v>
          </cell>
          <cell r="K526" t="str">
            <v/>
          </cell>
        </row>
        <row r="527">
          <cell r="A527" t="str">
            <v>P9900561012 CU-MRL</v>
          </cell>
          <cell r="B527">
            <v>0</v>
          </cell>
          <cell r="C527">
            <v>0</v>
          </cell>
          <cell r="D527">
            <v>0</v>
          </cell>
          <cell r="E527">
            <v>-1</v>
          </cell>
          <cell r="F527">
            <v>0</v>
          </cell>
          <cell r="G527">
            <v>0</v>
          </cell>
          <cell r="H527">
            <v>0</v>
          </cell>
          <cell r="I527">
            <v>1</v>
          </cell>
          <cell r="J527">
            <v>13.397500000000001</v>
          </cell>
          <cell r="K527" t="str">
            <v/>
          </cell>
        </row>
        <row r="528">
          <cell r="A528" t="str">
            <v>P9900561012 MEHRPREIS PRO M</v>
          </cell>
          <cell r="B528">
            <v>0</v>
          </cell>
          <cell r="C528">
            <v>0</v>
          </cell>
          <cell r="D528">
            <v>0</v>
          </cell>
          <cell r="E528">
            <v>-28</v>
          </cell>
          <cell r="F528">
            <v>0</v>
          </cell>
          <cell r="G528">
            <v>0</v>
          </cell>
          <cell r="H528">
            <v>0</v>
          </cell>
          <cell r="I528">
            <v>28</v>
          </cell>
          <cell r="J528">
            <v>74.48</v>
          </cell>
          <cell r="K528" t="str">
            <v/>
          </cell>
        </row>
        <row r="529">
          <cell r="A529" t="str">
            <v>P9900561013</v>
          </cell>
          <cell r="B529">
            <v>0</v>
          </cell>
          <cell r="C529">
            <v>0</v>
          </cell>
          <cell r="D529">
            <v>0</v>
          </cell>
          <cell r="E529">
            <v>-2</v>
          </cell>
          <cell r="F529">
            <v>0</v>
          </cell>
          <cell r="G529">
            <v>0</v>
          </cell>
          <cell r="H529">
            <v>0</v>
          </cell>
          <cell r="I529">
            <v>2</v>
          </cell>
          <cell r="J529">
            <v>199.5</v>
          </cell>
          <cell r="K529" t="str">
            <v/>
          </cell>
        </row>
        <row r="530">
          <cell r="A530" t="str">
            <v>P9900561014</v>
          </cell>
          <cell r="B530">
            <v>0</v>
          </cell>
          <cell r="C530">
            <v>0</v>
          </cell>
          <cell r="D530">
            <v>0</v>
          </cell>
          <cell r="E530">
            <v>-2</v>
          </cell>
          <cell r="F530">
            <v>0</v>
          </cell>
          <cell r="G530">
            <v>0</v>
          </cell>
          <cell r="H530">
            <v>0</v>
          </cell>
          <cell r="I530">
            <v>2</v>
          </cell>
          <cell r="J530">
            <v>257.88</v>
          </cell>
          <cell r="K530" t="str">
            <v/>
          </cell>
        </row>
        <row r="531">
          <cell r="A531" t="str">
            <v>P9900561018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 t="str">
            <v/>
          </cell>
        </row>
        <row r="532">
          <cell r="A532" t="str">
            <v>P9900561018 CU-FST2</v>
          </cell>
          <cell r="B532">
            <v>0</v>
          </cell>
          <cell r="C532">
            <v>0</v>
          </cell>
          <cell r="D532">
            <v>0</v>
          </cell>
          <cell r="E532">
            <v>-2</v>
          </cell>
          <cell r="F532">
            <v>0</v>
          </cell>
          <cell r="G532">
            <v>0</v>
          </cell>
          <cell r="H532">
            <v>0</v>
          </cell>
          <cell r="I532">
            <v>2</v>
          </cell>
          <cell r="J532">
            <v>5.0411999999999999</v>
          </cell>
          <cell r="K532" t="str">
            <v/>
          </cell>
        </row>
        <row r="533">
          <cell r="A533" t="str">
            <v>P9900561018 MEHRPREIS PRO M</v>
          </cell>
          <cell r="B533">
            <v>0</v>
          </cell>
          <cell r="C533">
            <v>0</v>
          </cell>
          <cell r="D533">
            <v>0</v>
          </cell>
          <cell r="E533">
            <v>-53</v>
          </cell>
          <cell r="F533">
            <v>0</v>
          </cell>
          <cell r="G533">
            <v>0</v>
          </cell>
          <cell r="H533">
            <v>0</v>
          </cell>
          <cell r="I533">
            <v>53</v>
          </cell>
          <cell r="J533">
            <v>24.91</v>
          </cell>
          <cell r="K533" t="str">
            <v/>
          </cell>
        </row>
        <row r="534">
          <cell r="A534" t="str">
            <v>P9900561020</v>
          </cell>
          <cell r="B534">
            <v>0</v>
          </cell>
          <cell r="C534">
            <v>0</v>
          </cell>
          <cell r="D534">
            <v>0</v>
          </cell>
          <cell r="E534">
            <v>-4</v>
          </cell>
          <cell r="F534">
            <v>0</v>
          </cell>
          <cell r="G534">
            <v>0</v>
          </cell>
          <cell r="H534">
            <v>0</v>
          </cell>
          <cell r="I534">
            <v>4</v>
          </cell>
          <cell r="J534">
            <v>187.2</v>
          </cell>
          <cell r="K534" t="str">
            <v/>
          </cell>
        </row>
        <row r="535">
          <cell r="A535" t="str">
            <v>P9900561020 CU-MRL</v>
          </cell>
          <cell r="B535">
            <v>0</v>
          </cell>
          <cell r="C535">
            <v>0</v>
          </cell>
          <cell r="D535">
            <v>0</v>
          </cell>
          <cell r="E535">
            <v>-1</v>
          </cell>
          <cell r="F535">
            <v>0</v>
          </cell>
          <cell r="G535">
            <v>0</v>
          </cell>
          <cell r="H535">
            <v>0</v>
          </cell>
          <cell r="I535">
            <v>1</v>
          </cell>
          <cell r="J535">
            <v>0.95</v>
          </cell>
          <cell r="K535" t="str">
            <v/>
          </cell>
        </row>
        <row r="536">
          <cell r="A536" t="str">
            <v>P9900561020 MEHRPREIS PRO M</v>
          </cell>
          <cell r="B536">
            <v>0</v>
          </cell>
          <cell r="C536">
            <v>0</v>
          </cell>
          <cell r="D536">
            <v>0</v>
          </cell>
          <cell r="E536">
            <v>-3</v>
          </cell>
          <cell r="F536">
            <v>0</v>
          </cell>
          <cell r="G536">
            <v>0</v>
          </cell>
          <cell r="H536">
            <v>0</v>
          </cell>
          <cell r="I536">
            <v>3</v>
          </cell>
          <cell r="J536">
            <v>5.76</v>
          </cell>
          <cell r="K536" t="str">
            <v/>
          </cell>
        </row>
        <row r="537">
          <cell r="A537" t="str">
            <v>P9900561022 MEHRPREIS PRO M</v>
          </cell>
          <cell r="B537">
            <v>0</v>
          </cell>
          <cell r="C537">
            <v>0</v>
          </cell>
          <cell r="D537">
            <v>0</v>
          </cell>
          <cell r="E537">
            <v>-7</v>
          </cell>
          <cell r="F537">
            <v>0</v>
          </cell>
          <cell r="G537">
            <v>0</v>
          </cell>
          <cell r="H537">
            <v>0</v>
          </cell>
          <cell r="I537">
            <v>7</v>
          </cell>
          <cell r="J537">
            <v>13.44</v>
          </cell>
          <cell r="K537" t="str">
            <v/>
          </cell>
        </row>
        <row r="538">
          <cell r="A538" t="str">
            <v>P9900561023</v>
          </cell>
          <cell r="B538">
            <v>0</v>
          </cell>
          <cell r="C538">
            <v>0</v>
          </cell>
          <cell r="D538">
            <v>0</v>
          </cell>
          <cell r="E538">
            <v>-2</v>
          </cell>
          <cell r="F538">
            <v>0</v>
          </cell>
          <cell r="G538">
            <v>0</v>
          </cell>
          <cell r="H538">
            <v>0</v>
          </cell>
          <cell r="I538">
            <v>2</v>
          </cell>
          <cell r="J538">
            <v>93.6</v>
          </cell>
          <cell r="K538" t="str">
            <v/>
          </cell>
        </row>
        <row r="539">
          <cell r="A539" t="str">
            <v>P9900561023 CU-MRL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 t="str">
            <v/>
          </cell>
        </row>
        <row r="540">
          <cell r="A540" t="str">
            <v>P9900561024 MEHRPREIS PRO M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 t="str">
            <v/>
          </cell>
        </row>
        <row r="541">
          <cell r="A541" t="str">
            <v>P9900561033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 t="str">
            <v/>
          </cell>
        </row>
        <row r="542">
          <cell r="A542" t="str">
            <v>P9900561033 CU-MRL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 t="str">
            <v/>
          </cell>
        </row>
        <row r="543">
          <cell r="A543" t="str">
            <v>P9900561038 MEHRPREIS PRO M</v>
          </cell>
          <cell r="B543">
            <v>0</v>
          </cell>
          <cell r="C543">
            <v>0</v>
          </cell>
          <cell r="D543">
            <v>0</v>
          </cell>
          <cell r="E543">
            <v>-3</v>
          </cell>
          <cell r="F543">
            <v>0</v>
          </cell>
          <cell r="G543">
            <v>0</v>
          </cell>
          <cell r="H543">
            <v>0</v>
          </cell>
          <cell r="I543">
            <v>3</v>
          </cell>
          <cell r="J543">
            <v>1.53</v>
          </cell>
          <cell r="K543" t="str">
            <v/>
          </cell>
        </row>
        <row r="544">
          <cell r="A544" t="str">
            <v>P9900561039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 t="str">
            <v/>
          </cell>
        </row>
        <row r="545">
          <cell r="A545" t="str">
            <v>P9900561039 CU-UZL</v>
          </cell>
          <cell r="B545">
            <v>0</v>
          </cell>
          <cell r="C545">
            <v>0</v>
          </cell>
          <cell r="D545">
            <v>0</v>
          </cell>
          <cell r="E545">
            <v>-5</v>
          </cell>
          <cell r="F545">
            <v>0</v>
          </cell>
          <cell r="G545">
            <v>0</v>
          </cell>
          <cell r="H545">
            <v>0</v>
          </cell>
          <cell r="I545">
            <v>5</v>
          </cell>
          <cell r="J545">
            <v>8.6615000000000002</v>
          </cell>
          <cell r="K545" t="str">
            <v/>
          </cell>
        </row>
        <row r="546">
          <cell r="A546" t="str">
            <v>P9900561040 MEHRPREIS PRO M</v>
          </cell>
          <cell r="B546">
            <v>0</v>
          </cell>
          <cell r="C546">
            <v>0</v>
          </cell>
          <cell r="D546">
            <v>0</v>
          </cell>
          <cell r="E546">
            <v>-15</v>
          </cell>
          <cell r="F546">
            <v>0</v>
          </cell>
          <cell r="G546">
            <v>0</v>
          </cell>
          <cell r="H546">
            <v>0</v>
          </cell>
          <cell r="I546">
            <v>15</v>
          </cell>
          <cell r="J546">
            <v>7.65</v>
          </cell>
          <cell r="K546" t="str">
            <v/>
          </cell>
        </row>
        <row r="547">
          <cell r="A547" t="str">
            <v>P9900561041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 t="str">
            <v/>
          </cell>
        </row>
        <row r="548">
          <cell r="A548" t="str">
            <v>P9900561041 CU-UZL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 t="str">
            <v/>
          </cell>
        </row>
        <row r="549">
          <cell r="A549" t="str">
            <v>P9900561042 MEHRPREIS PRO M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 t="str">
            <v/>
          </cell>
        </row>
        <row r="550">
          <cell r="A550" t="str">
            <v>P9900561043 CU-UZL</v>
          </cell>
          <cell r="B550">
            <v>0</v>
          </cell>
          <cell r="C550">
            <v>0</v>
          </cell>
          <cell r="D550">
            <v>0</v>
          </cell>
          <cell r="E550">
            <v>-1</v>
          </cell>
          <cell r="F550">
            <v>0</v>
          </cell>
          <cell r="G550">
            <v>0</v>
          </cell>
          <cell r="H550">
            <v>0</v>
          </cell>
          <cell r="I550">
            <v>1</v>
          </cell>
          <cell r="J550">
            <v>4.13</v>
          </cell>
          <cell r="K550" t="str">
            <v/>
          </cell>
        </row>
        <row r="551">
          <cell r="A551" t="str">
            <v>P9900561047</v>
          </cell>
          <cell r="B551">
            <v>0</v>
          </cell>
          <cell r="C551">
            <v>0</v>
          </cell>
          <cell r="D551">
            <v>0</v>
          </cell>
          <cell r="E551">
            <v>-2</v>
          </cell>
          <cell r="F551">
            <v>0</v>
          </cell>
          <cell r="G551">
            <v>0</v>
          </cell>
          <cell r="H551">
            <v>0</v>
          </cell>
          <cell r="I551">
            <v>2</v>
          </cell>
          <cell r="J551">
            <v>78.998999999999995</v>
          </cell>
          <cell r="K551" t="str">
            <v/>
          </cell>
        </row>
        <row r="552">
          <cell r="A552" t="str">
            <v>P9900561102 CU-KKS</v>
          </cell>
          <cell r="B552">
            <v>0</v>
          </cell>
          <cell r="C552">
            <v>0</v>
          </cell>
          <cell r="D552">
            <v>0</v>
          </cell>
          <cell r="E552">
            <v>-2</v>
          </cell>
          <cell r="F552">
            <v>0</v>
          </cell>
          <cell r="G552">
            <v>0</v>
          </cell>
          <cell r="H552">
            <v>0</v>
          </cell>
          <cell r="I552">
            <v>2</v>
          </cell>
          <cell r="J552">
            <v>1.1838</v>
          </cell>
          <cell r="K552" t="str">
            <v/>
          </cell>
        </row>
        <row r="553">
          <cell r="A553" t="str">
            <v>P9900561103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 t="str">
            <v/>
          </cell>
        </row>
        <row r="554">
          <cell r="A554" t="str">
            <v>P9900561103 CU-KKS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 t="str">
            <v/>
          </cell>
        </row>
        <row r="555">
          <cell r="A555" t="str">
            <v>P9900561019</v>
          </cell>
          <cell r="B555">
            <v>0</v>
          </cell>
          <cell r="C555">
            <v>0</v>
          </cell>
          <cell r="D555">
            <v>0</v>
          </cell>
          <cell r="E555">
            <v>-4</v>
          </cell>
          <cell r="F555">
            <v>0</v>
          </cell>
          <cell r="G555">
            <v>0</v>
          </cell>
          <cell r="H555">
            <v>0</v>
          </cell>
          <cell r="I555">
            <v>4</v>
          </cell>
          <cell r="J555">
            <v>147.96719999999999</v>
          </cell>
          <cell r="K555" t="str">
            <v/>
          </cell>
        </row>
        <row r="556">
          <cell r="A556" t="str">
            <v>P9900561019 CU-ERN 1387</v>
          </cell>
          <cell r="B556">
            <v>0</v>
          </cell>
          <cell r="C556">
            <v>0</v>
          </cell>
          <cell r="D556">
            <v>0</v>
          </cell>
          <cell r="E556">
            <v>-6</v>
          </cell>
          <cell r="F556">
            <v>0</v>
          </cell>
          <cell r="G556">
            <v>0</v>
          </cell>
          <cell r="H556">
            <v>0</v>
          </cell>
          <cell r="I556">
            <v>6</v>
          </cell>
          <cell r="J556">
            <v>6.3840000000000003</v>
          </cell>
          <cell r="K556" t="str">
            <v/>
          </cell>
        </row>
        <row r="557">
          <cell r="A557" t="str">
            <v>P9900561019 MEHRPREIS PRO M</v>
          </cell>
          <cell r="B557">
            <v>0</v>
          </cell>
          <cell r="C557">
            <v>0</v>
          </cell>
          <cell r="D557">
            <v>0</v>
          </cell>
          <cell r="E557">
            <v>-50</v>
          </cell>
          <cell r="F557">
            <v>0</v>
          </cell>
          <cell r="G557">
            <v>0</v>
          </cell>
          <cell r="H557">
            <v>0</v>
          </cell>
          <cell r="I557">
            <v>50</v>
          </cell>
          <cell r="J557">
            <v>34.270000000000003</v>
          </cell>
          <cell r="K557" t="str">
            <v/>
          </cell>
        </row>
        <row r="558">
          <cell r="A558" t="str">
            <v>P9900561021</v>
          </cell>
          <cell r="B558">
            <v>0</v>
          </cell>
          <cell r="C558">
            <v>0</v>
          </cell>
          <cell r="D558">
            <v>0</v>
          </cell>
          <cell r="E558">
            <v>-4</v>
          </cell>
          <cell r="F558">
            <v>0</v>
          </cell>
          <cell r="G558">
            <v>0</v>
          </cell>
          <cell r="H558">
            <v>0</v>
          </cell>
          <cell r="I558">
            <v>4</v>
          </cell>
          <cell r="J558">
            <v>187.2</v>
          </cell>
          <cell r="K558" t="str">
            <v/>
          </cell>
        </row>
        <row r="559">
          <cell r="A559" t="str">
            <v>P9900561022</v>
          </cell>
          <cell r="B559">
            <v>0</v>
          </cell>
          <cell r="C559">
            <v>0</v>
          </cell>
          <cell r="D559">
            <v>0</v>
          </cell>
          <cell r="E559">
            <v>-14</v>
          </cell>
          <cell r="F559">
            <v>0</v>
          </cell>
          <cell r="G559">
            <v>0</v>
          </cell>
          <cell r="H559">
            <v>0</v>
          </cell>
          <cell r="I559">
            <v>14</v>
          </cell>
          <cell r="J559">
            <v>655.20000000000005</v>
          </cell>
          <cell r="K559" t="str">
            <v/>
          </cell>
        </row>
        <row r="560">
          <cell r="A560" t="str">
            <v>P9900561022 CU-MRL</v>
          </cell>
          <cell r="B560">
            <v>0</v>
          </cell>
          <cell r="C560">
            <v>0</v>
          </cell>
          <cell r="D560">
            <v>0</v>
          </cell>
          <cell r="E560">
            <v>-1</v>
          </cell>
          <cell r="F560">
            <v>0</v>
          </cell>
          <cell r="G560">
            <v>0</v>
          </cell>
          <cell r="H560">
            <v>0</v>
          </cell>
          <cell r="I560">
            <v>1</v>
          </cell>
          <cell r="J560">
            <v>1.2683</v>
          </cell>
          <cell r="K560" t="str">
            <v/>
          </cell>
        </row>
        <row r="561">
          <cell r="A561" t="str">
            <v>P9900561023 MEHRPREIS PRO M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 t="str">
            <v/>
          </cell>
        </row>
        <row r="562">
          <cell r="A562" t="str">
            <v>P9900561024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 t="str">
            <v/>
          </cell>
        </row>
        <row r="563">
          <cell r="A563" t="str">
            <v>P9900561024 CU-MRL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 t="str">
            <v/>
          </cell>
        </row>
        <row r="564">
          <cell r="A564" t="str">
            <v>P9900561033 MEHRPREIS PRO M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 t="str">
            <v/>
          </cell>
        </row>
        <row r="565">
          <cell r="A565" t="str">
            <v>P9900561038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 t="str">
            <v/>
          </cell>
        </row>
        <row r="566">
          <cell r="A566" t="str">
            <v>P9900561038 CU-UZL</v>
          </cell>
          <cell r="B566">
            <v>0</v>
          </cell>
          <cell r="C566">
            <v>0</v>
          </cell>
          <cell r="D566">
            <v>0</v>
          </cell>
          <cell r="E566">
            <v>-1</v>
          </cell>
          <cell r="F566">
            <v>0</v>
          </cell>
          <cell r="G566">
            <v>0</v>
          </cell>
          <cell r="H566">
            <v>0</v>
          </cell>
          <cell r="I566">
            <v>1</v>
          </cell>
          <cell r="J566">
            <v>2.5188000000000001</v>
          </cell>
          <cell r="K566" t="str">
            <v/>
          </cell>
        </row>
        <row r="567">
          <cell r="A567" t="str">
            <v>P9900561039 MEHRPREIS PRO M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 t="str">
            <v/>
          </cell>
        </row>
        <row r="568">
          <cell r="A568" t="str">
            <v>P9900561040</v>
          </cell>
          <cell r="B568">
            <v>0</v>
          </cell>
          <cell r="C568">
            <v>0</v>
          </cell>
          <cell r="D568">
            <v>0</v>
          </cell>
          <cell r="E568">
            <v>-1</v>
          </cell>
          <cell r="F568">
            <v>0</v>
          </cell>
          <cell r="G568">
            <v>0</v>
          </cell>
          <cell r="H568">
            <v>0</v>
          </cell>
          <cell r="I568">
            <v>1</v>
          </cell>
          <cell r="J568">
            <v>5.7233000000000001</v>
          </cell>
          <cell r="K568" t="str">
            <v/>
          </cell>
        </row>
        <row r="569">
          <cell r="A569" t="str">
            <v>P9900561040 CU-UZL</v>
          </cell>
          <cell r="B569">
            <v>0</v>
          </cell>
          <cell r="C569">
            <v>0</v>
          </cell>
          <cell r="D569">
            <v>0</v>
          </cell>
          <cell r="E569">
            <v>-4</v>
          </cell>
          <cell r="F569">
            <v>0</v>
          </cell>
          <cell r="G569">
            <v>0</v>
          </cell>
          <cell r="H569">
            <v>0</v>
          </cell>
          <cell r="I569">
            <v>4</v>
          </cell>
          <cell r="J569">
            <v>6.1703999999999999</v>
          </cell>
          <cell r="K569" t="str">
            <v/>
          </cell>
        </row>
        <row r="570">
          <cell r="A570" t="str">
            <v>P9900561041 MEHRPREIS PRO M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 t="str">
            <v/>
          </cell>
        </row>
        <row r="571">
          <cell r="A571" t="str">
            <v>P9900561042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 t="str">
            <v/>
          </cell>
        </row>
        <row r="572">
          <cell r="A572" t="str">
            <v>P9900561042 CU-UZL</v>
          </cell>
          <cell r="B572">
            <v>0</v>
          </cell>
          <cell r="C572">
            <v>0</v>
          </cell>
          <cell r="D572">
            <v>0</v>
          </cell>
          <cell r="E572">
            <v>-2</v>
          </cell>
          <cell r="F572">
            <v>0</v>
          </cell>
          <cell r="G572">
            <v>0</v>
          </cell>
          <cell r="H572">
            <v>0</v>
          </cell>
          <cell r="I572">
            <v>2</v>
          </cell>
          <cell r="J572">
            <v>4.49</v>
          </cell>
          <cell r="K572" t="str">
            <v/>
          </cell>
        </row>
        <row r="573">
          <cell r="A573" t="str">
            <v>P9900561047 CU-UZL</v>
          </cell>
          <cell r="B573">
            <v>0</v>
          </cell>
          <cell r="C573">
            <v>0</v>
          </cell>
          <cell r="D573">
            <v>0</v>
          </cell>
          <cell r="E573">
            <v>-2</v>
          </cell>
          <cell r="F573">
            <v>0</v>
          </cell>
          <cell r="G573">
            <v>0</v>
          </cell>
          <cell r="H573">
            <v>0</v>
          </cell>
          <cell r="I573">
            <v>2</v>
          </cell>
          <cell r="J573">
            <v>2.0583999999999998</v>
          </cell>
          <cell r="K573" t="str">
            <v/>
          </cell>
        </row>
        <row r="574">
          <cell r="A574" t="str">
            <v>P9900561047 MEHRPREIS PRO M</v>
          </cell>
          <cell r="B574">
            <v>0</v>
          </cell>
          <cell r="C574">
            <v>0</v>
          </cell>
          <cell r="D574">
            <v>0</v>
          </cell>
          <cell r="E574">
            <v>-36</v>
          </cell>
          <cell r="F574">
            <v>0</v>
          </cell>
          <cell r="G574">
            <v>0</v>
          </cell>
          <cell r="H574">
            <v>0</v>
          </cell>
          <cell r="I574">
            <v>36</v>
          </cell>
          <cell r="J574">
            <v>22.32</v>
          </cell>
          <cell r="K574" t="str">
            <v/>
          </cell>
        </row>
        <row r="575">
          <cell r="A575" t="str">
            <v>P9900561102</v>
          </cell>
          <cell r="B575">
            <v>0</v>
          </cell>
          <cell r="C575">
            <v>0</v>
          </cell>
          <cell r="D575">
            <v>0</v>
          </cell>
          <cell r="E575">
            <v>-1</v>
          </cell>
          <cell r="F575">
            <v>0</v>
          </cell>
          <cell r="G575">
            <v>0</v>
          </cell>
          <cell r="H575">
            <v>0</v>
          </cell>
          <cell r="I575">
            <v>1</v>
          </cell>
          <cell r="J575">
            <v>231.38</v>
          </cell>
          <cell r="K575" t="str">
            <v/>
          </cell>
        </row>
        <row r="576">
          <cell r="A576" t="str">
            <v>P9900561103001</v>
          </cell>
          <cell r="B576">
            <v>0</v>
          </cell>
          <cell r="C576">
            <v>0</v>
          </cell>
          <cell r="D576">
            <v>0</v>
          </cell>
          <cell r="E576">
            <v>-1</v>
          </cell>
          <cell r="F576">
            <v>0</v>
          </cell>
          <cell r="G576">
            <v>0</v>
          </cell>
          <cell r="H576">
            <v>0</v>
          </cell>
          <cell r="I576">
            <v>1</v>
          </cell>
          <cell r="J576">
            <v>231.38</v>
          </cell>
          <cell r="K576" t="str">
            <v/>
          </cell>
        </row>
        <row r="577">
          <cell r="A577" t="str">
            <v>P9900561103001 CU-KKS</v>
          </cell>
          <cell r="B577">
            <v>0</v>
          </cell>
          <cell r="C577">
            <v>0</v>
          </cell>
          <cell r="D577">
            <v>0</v>
          </cell>
          <cell r="E577">
            <v>-1</v>
          </cell>
          <cell r="F577">
            <v>0</v>
          </cell>
          <cell r="G577">
            <v>0</v>
          </cell>
          <cell r="H577">
            <v>0</v>
          </cell>
          <cell r="I577">
            <v>1</v>
          </cell>
          <cell r="J577">
            <v>0.71</v>
          </cell>
          <cell r="K577" t="str">
            <v/>
          </cell>
        </row>
        <row r="578">
          <cell r="A578" t="str">
            <v>P9900561104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 t="str">
            <v/>
          </cell>
        </row>
        <row r="579">
          <cell r="A579" t="str">
            <v>P9900561104 CU-KKS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 t="str">
            <v/>
          </cell>
        </row>
        <row r="580">
          <cell r="A580" t="str">
            <v>P9900561105</v>
          </cell>
          <cell r="B580">
            <v>0</v>
          </cell>
          <cell r="C580">
            <v>0</v>
          </cell>
          <cell r="D580">
            <v>0</v>
          </cell>
          <cell r="E580">
            <v>-1</v>
          </cell>
          <cell r="F580">
            <v>0</v>
          </cell>
          <cell r="G580">
            <v>0</v>
          </cell>
          <cell r="H580">
            <v>0</v>
          </cell>
          <cell r="I580">
            <v>1</v>
          </cell>
          <cell r="J580">
            <v>350.86</v>
          </cell>
          <cell r="K580" t="str">
            <v/>
          </cell>
        </row>
        <row r="581">
          <cell r="A581" t="str">
            <v>P9900561105 CU-KKS</v>
          </cell>
          <cell r="B581">
            <v>0</v>
          </cell>
          <cell r="C581">
            <v>0</v>
          </cell>
          <cell r="D581">
            <v>0</v>
          </cell>
          <cell r="E581">
            <v>-2</v>
          </cell>
          <cell r="F581">
            <v>0</v>
          </cell>
          <cell r="G581">
            <v>0</v>
          </cell>
          <cell r="H581">
            <v>0</v>
          </cell>
          <cell r="I581">
            <v>2</v>
          </cell>
          <cell r="J581">
            <v>1.58</v>
          </cell>
          <cell r="K581" t="str">
            <v/>
          </cell>
        </row>
        <row r="582">
          <cell r="A582" t="str">
            <v>P9900561114 CU-KKS</v>
          </cell>
          <cell r="B582">
            <v>0</v>
          </cell>
          <cell r="C582">
            <v>0</v>
          </cell>
          <cell r="D582">
            <v>0</v>
          </cell>
          <cell r="E582">
            <v>-6</v>
          </cell>
          <cell r="F582">
            <v>0</v>
          </cell>
          <cell r="G582">
            <v>0</v>
          </cell>
          <cell r="H582">
            <v>0</v>
          </cell>
          <cell r="I582">
            <v>6</v>
          </cell>
          <cell r="J582">
            <v>5.5074000000000005</v>
          </cell>
          <cell r="K582" t="str">
            <v/>
          </cell>
        </row>
        <row r="583">
          <cell r="A583" t="str">
            <v>P9900561115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 t="str">
            <v/>
          </cell>
        </row>
        <row r="584">
          <cell r="A584" t="str">
            <v>P9900561115 CU-KKS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 t="str">
            <v/>
          </cell>
        </row>
        <row r="585">
          <cell r="A585" t="str">
            <v>FVR0.2E11S-2</v>
          </cell>
          <cell r="B585">
            <v>0</v>
          </cell>
          <cell r="C585">
            <v>0</v>
          </cell>
          <cell r="D585">
            <v>0</v>
          </cell>
          <cell r="E585">
            <v>-1</v>
          </cell>
          <cell r="F585">
            <v>0</v>
          </cell>
          <cell r="G585">
            <v>0</v>
          </cell>
          <cell r="H585">
            <v>0</v>
          </cell>
          <cell r="I585">
            <v>1</v>
          </cell>
          <cell r="J585">
            <v>0</v>
          </cell>
          <cell r="K585" t="str">
            <v/>
          </cell>
        </row>
        <row r="586">
          <cell r="A586" t="str">
            <v>FVR0.2E11S-7</v>
          </cell>
          <cell r="B586">
            <v>0</v>
          </cell>
          <cell r="C586">
            <v>0</v>
          </cell>
          <cell r="D586">
            <v>0</v>
          </cell>
          <cell r="E586">
            <v>-1</v>
          </cell>
          <cell r="F586">
            <v>0</v>
          </cell>
          <cell r="G586">
            <v>0</v>
          </cell>
          <cell r="H586">
            <v>0</v>
          </cell>
          <cell r="I586">
            <v>1</v>
          </cell>
          <cell r="J586">
            <v>67.490499999999997</v>
          </cell>
          <cell r="K586" t="str">
            <v/>
          </cell>
        </row>
        <row r="587">
          <cell r="A587" t="str">
            <v>FVR0.2E11S-7EN</v>
          </cell>
          <cell r="B587">
            <v>0</v>
          </cell>
          <cell r="C587">
            <v>0</v>
          </cell>
          <cell r="D587">
            <v>0</v>
          </cell>
          <cell r="E587">
            <v>-2</v>
          </cell>
          <cell r="F587">
            <v>0</v>
          </cell>
          <cell r="G587">
            <v>0</v>
          </cell>
          <cell r="H587">
            <v>0</v>
          </cell>
          <cell r="I587">
            <v>2</v>
          </cell>
          <cell r="J587">
            <v>188.74</v>
          </cell>
          <cell r="K587" t="str">
            <v/>
          </cell>
        </row>
        <row r="588">
          <cell r="A588" t="str">
            <v>FVR0.75E11S-4EN</v>
          </cell>
          <cell r="B588">
            <v>0</v>
          </cell>
          <cell r="C588">
            <v>0</v>
          </cell>
          <cell r="D588">
            <v>0</v>
          </cell>
          <cell r="E588">
            <v>-3</v>
          </cell>
          <cell r="F588">
            <v>0</v>
          </cell>
          <cell r="G588">
            <v>0</v>
          </cell>
          <cell r="H588">
            <v>0</v>
          </cell>
          <cell r="I588">
            <v>3</v>
          </cell>
          <cell r="J588">
            <v>286.59479999999996</v>
          </cell>
          <cell r="K588" t="str">
            <v/>
          </cell>
        </row>
        <row r="589">
          <cell r="A589" t="str">
            <v>FVR0.75E11S-7</v>
          </cell>
          <cell r="B589">
            <v>0</v>
          </cell>
          <cell r="C589">
            <v>0</v>
          </cell>
          <cell r="D589">
            <v>0</v>
          </cell>
          <cell r="E589">
            <v>-2</v>
          </cell>
          <cell r="F589">
            <v>0</v>
          </cell>
          <cell r="G589">
            <v>0</v>
          </cell>
          <cell r="H589">
            <v>0</v>
          </cell>
          <cell r="I589">
            <v>2</v>
          </cell>
          <cell r="J589">
            <v>125.22920000000001</v>
          </cell>
          <cell r="K589" t="str">
            <v/>
          </cell>
        </row>
        <row r="590">
          <cell r="A590" t="str">
            <v>FVR0.75E11S-7EN</v>
          </cell>
          <cell r="B590">
            <v>0</v>
          </cell>
          <cell r="C590">
            <v>0</v>
          </cell>
          <cell r="D590">
            <v>0</v>
          </cell>
          <cell r="E590">
            <v>-7</v>
          </cell>
          <cell r="F590">
            <v>0</v>
          </cell>
          <cell r="G590">
            <v>0</v>
          </cell>
          <cell r="H590">
            <v>0</v>
          </cell>
          <cell r="I590">
            <v>7</v>
          </cell>
          <cell r="J590">
            <v>765.47169999999994</v>
          </cell>
          <cell r="K590" t="str">
            <v/>
          </cell>
        </row>
        <row r="591">
          <cell r="A591" t="str">
            <v>FVR2.2E11S-7</v>
          </cell>
          <cell r="B591">
            <v>0</v>
          </cell>
          <cell r="C591">
            <v>0</v>
          </cell>
          <cell r="D591">
            <v>0</v>
          </cell>
          <cell r="E591">
            <v>-1</v>
          </cell>
          <cell r="F591">
            <v>0</v>
          </cell>
          <cell r="G591">
            <v>0</v>
          </cell>
          <cell r="H591">
            <v>0</v>
          </cell>
          <cell r="I591">
            <v>1</v>
          </cell>
          <cell r="J591">
            <v>80.272800000000004</v>
          </cell>
          <cell r="K591" t="str">
            <v/>
          </cell>
        </row>
        <row r="592">
          <cell r="A592" t="str">
            <v>FVR2.2E11S-7EN</v>
          </cell>
          <cell r="B592">
            <v>0</v>
          </cell>
          <cell r="C592">
            <v>0</v>
          </cell>
          <cell r="D592">
            <v>0</v>
          </cell>
          <cell r="E592">
            <v>-1</v>
          </cell>
          <cell r="F592">
            <v>0</v>
          </cell>
          <cell r="G592">
            <v>0</v>
          </cell>
          <cell r="H592">
            <v>0</v>
          </cell>
          <cell r="I592">
            <v>1</v>
          </cell>
          <cell r="J592">
            <v>150.1019</v>
          </cell>
          <cell r="K592" t="str">
            <v/>
          </cell>
        </row>
        <row r="593">
          <cell r="A593" t="str">
            <v>FVR4.0E11S-4EN</v>
          </cell>
          <cell r="B593">
            <v>0</v>
          </cell>
          <cell r="C593">
            <v>0</v>
          </cell>
          <cell r="D593">
            <v>0</v>
          </cell>
          <cell r="E593">
            <v>-1</v>
          </cell>
          <cell r="F593">
            <v>0</v>
          </cell>
          <cell r="G593">
            <v>0</v>
          </cell>
          <cell r="H593">
            <v>0</v>
          </cell>
          <cell r="I593">
            <v>1</v>
          </cell>
          <cell r="J593">
            <v>264.47149999999999</v>
          </cell>
          <cell r="K593" t="str">
            <v/>
          </cell>
        </row>
        <row r="594">
          <cell r="A594" t="str">
            <v>FVR0.2E9S-7EN</v>
          </cell>
          <cell r="B594">
            <v>0</v>
          </cell>
          <cell r="C594">
            <v>0</v>
          </cell>
          <cell r="D594">
            <v>0</v>
          </cell>
          <cell r="E594">
            <v>-22</v>
          </cell>
          <cell r="F594">
            <v>0</v>
          </cell>
          <cell r="G594">
            <v>0</v>
          </cell>
          <cell r="H594">
            <v>0</v>
          </cell>
          <cell r="I594">
            <v>22</v>
          </cell>
          <cell r="J594">
            <v>2077.7723999999998</v>
          </cell>
          <cell r="K594" t="str">
            <v/>
          </cell>
        </row>
        <row r="595">
          <cell r="A595" t="str">
            <v>FVR0.4E9S-7EN</v>
          </cell>
          <cell r="B595">
            <v>0</v>
          </cell>
          <cell r="C595">
            <v>0</v>
          </cell>
          <cell r="D595">
            <v>0</v>
          </cell>
          <cell r="E595">
            <v>-223</v>
          </cell>
          <cell r="F595">
            <v>0</v>
          </cell>
          <cell r="G595">
            <v>0</v>
          </cell>
          <cell r="H595">
            <v>0</v>
          </cell>
          <cell r="I595">
            <v>223</v>
          </cell>
          <cell r="J595">
            <v>22877.703799999999</v>
          </cell>
          <cell r="K595" t="str">
            <v/>
          </cell>
        </row>
        <row r="596">
          <cell r="A596" t="str">
            <v>FVR0.4E9S-7EY</v>
          </cell>
          <cell r="B596">
            <v>0</v>
          </cell>
          <cell r="C596">
            <v>0</v>
          </cell>
          <cell r="D596">
            <v>0</v>
          </cell>
          <cell r="E596">
            <v>-31</v>
          </cell>
          <cell r="F596">
            <v>0</v>
          </cell>
          <cell r="G596">
            <v>0</v>
          </cell>
          <cell r="H596">
            <v>0</v>
          </cell>
          <cell r="I596">
            <v>31</v>
          </cell>
          <cell r="J596">
            <v>3453.2480999999998</v>
          </cell>
          <cell r="K596" t="str">
            <v/>
          </cell>
        </row>
        <row r="597">
          <cell r="A597" t="str">
            <v>FVR2.2E9S-4EY</v>
          </cell>
          <cell r="B597">
            <v>0</v>
          </cell>
          <cell r="C597">
            <v>0</v>
          </cell>
          <cell r="D597">
            <v>0</v>
          </cell>
          <cell r="E597">
            <v>-1</v>
          </cell>
          <cell r="F597">
            <v>0</v>
          </cell>
          <cell r="G597">
            <v>0</v>
          </cell>
          <cell r="H597">
            <v>0</v>
          </cell>
          <cell r="I597">
            <v>1</v>
          </cell>
          <cell r="J597">
            <v>220.83</v>
          </cell>
          <cell r="K597" t="str">
            <v/>
          </cell>
        </row>
        <row r="598">
          <cell r="A598" t="str">
            <v>FVR4.0E9S-4EN</v>
          </cell>
          <cell r="B598">
            <v>0</v>
          </cell>
          <cell r="C598">
            <v>0</v>
          </cell>
          <cell r="D598">
            <v>0</v>
          </cell>
          <cell r="E598">
            <v>-1</v>
          </cell>
          <cell r="F598">
            <v>0</v>
          </cell>
          <cell r="G598">
            <v>0</v>
          </cell>
          <cell r="H598">
            <v>0</v>
          </cell>
          <cell r="I598">
            <v>1</v>
          </cell>
          <cell r="J598">
            <v>267.47430000000003</v>
          </cell>
          <cell r="K598" t="str">
            <v/>
          </cell>
        </row>
        <row r="599">
          <cell r="A599" t="str">
            <v>P9900561107 CU-KKS</v>
          </cell>
          <cell r="B599">
            <v>0</v>
          </cell>
          <cell r="C599">
            <v>0</v>
          </cell>
          <cell r="D599">
            <v>0</v>
          </cell>
          <cell r="E599">
            <v>-1</v>
          </cell>
          <cell r="F599">
            <v>0</v>
          </cell>
          <cell r="G599">
            <v>0</v>
          </cell>
          <cell r="H599">
            <v>0</v>
          </cell>
          <cell r="I599">
            <v>1</v>
          </cell>
          <cell r="J599">
            <v>1.325</v>
          </cell>
          <cell r="K599" t="str">
            <v/>
          </cell>
        </row>
        <row r="600">
          <cell r="A600" t="str">
            <v>P9900561112</v>
          </cell>
          <cell r="B600">
            <v>0</v>
          </cell>
          <cell r="C600">
            <v>0</v>
          </cell>
          <cell r="D600">
            <v>0</v>
          </cell>
          <cell r="E600">
            <v>-1</v>
          </cell>
          <cell r="F600">
            <v>0</v>
          </cell>
          <cell r="G600">
            <v>0</v>
          </cell>
          <cell r="H600">
            <v>0</v>
          </cell>
          <cell r="I600">
            <v>1</v>
          </cell>
          <cell r="J600">
            <v>234.4</v>
          </cell>
          <cell r="K600" t="str">
            <v/>
          </cell>
        </row>
        <row r="601">
          <cell r="A601" t="str">
            <v>P9900561112 CU-KKS</v>
          </cell>
          <cell r="B601">
            <v>0</v>
          </cell>
          <cell r="C601">
            <v>0</v>
          </cell>
          <cell r="D601">
            <v>0</v>
          </cell>
          <cell r="E601">
            <v>-1</v>
          </cell>
          <cell r="F601">
            <v>0</v>
          </cell>
          <cell r="G601">
            <v>0</v>
          </cell>
          <cell r="H601">
            <v>0</v>
          </cell>
          <cell r="I601">
            <v>1</v>
          </cell>
          <cell r="J601">
            <v>0.64749999999999996</v>
          </cell>
          <cell r="K601" t="str">
            <v/>
          </cell>
        </row>
        <row r="602">
          <cell r="A602" t="str">
            <v>P9900561116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 t="str">
            <v/>
          </cell>
        </row>
        <row r="603">
          <cell r="A603" t="str">
            <v>P9900561116 CU-KKS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 t="str">
            <v/>
          </cell>
        </row>
        <row r="604">
          <cell r="A604" t="str">
            <v>FVR0.1E11S-7EN</v>
          </cell>
          <cell r="B604">
            <v>0</v>
          </cell>
          <cell r="C604">
            <v>0</v>
          </cell>
          <cell r="D604">
            <v>0</v>
          </cell>
          <cell r="E604">
            <v>-1</v>
          </cell>
          <cell r="F604">
            <v>0</v>
          </cell>
          <cell r="G604">
            <v>0</v>
          </cell>
          <cell r="H604">
            <v>0</v>
          </cell>
          <cell r="I604">
            <v>1</v>
          </cell>
          <cell r="J604">
            <v>91.930099999999996</v>
          </cell>
          <cell r="K604" t="str">
            <v/>
          </cell>
        </row>
        <row r="605">
          <cell r="A605" t="str">
            <v>FVR0.4E11S-4EN</v>
          </cell>
          <cell r="B605">
            <v>0</v>
          </cell>
          <cell r="C605">
            <v>0</v>
          </cell>
          <cell r="D605">
            <v>0</v>
          </cell>
          <cell r="E605">
            <v>-1</v>
          </cell>
          <cell r="F605">
            <v>0</v>
          </cell>
          <cell r="G605">
            <v>0</v>
          </cell>
          <cell r="H605">
            <v>0</v>
          </cell>
          <cell r="I605">
            <v>1</v>
          </cell>
          <cell r="J605">
            <v>132.52699999999999</v>
          </cell>
          <cell r="K605" t="str">
            <v/>
          </cell>
        </row>
        <row r="606">
          <cell r="A606" t="str">
            <v>FVR0.4E11S-7</v>
          </cell>
          <cell r="B606">
            <v>0</v>
          </cell>
          <cell r="C606">
            <v>0</v>
          </cell>
          <cell r="D606">
            <v>0</v>
          </cell>
          <cell r="E606">
            <v>-1</v>
          </cell>
          <cell r="F606">
            <v>0</v>
          </cell>
          <cell r="G606">
            <v>0</v>
          </cell>
          <cell r="H606">
            <v>0</v>
          </cell>
          <cell r="I606">
            <v>1</v>
          </cell>
          <cell r="J606">
            <v>142.29839999999999</v>
          </cell>
          <cell r="K606" t="str">
            <v/>
          </cell>
        </row>
        <row r="607">
          <cell r="A607" t="str">
            <v>FVR0.4E11S-7EN</v>
          </cell>
          <cell r="B607">
            <v>0</v>
          </cell>
          <cell r="C607">
            <v>0</v>
          </cell>
          <cell r="D607">
            <v>0</v>
          </cell>
          <cell r="E607">
            <v>-1</v>
          </cell>
          <cell r="F607">
            <v>0</v>
          </cell>
          <cell r="G607">
            <v>0</v>
          </cell>
          <cell r="H607">
            <v>0</v>
          </cell>
          <cell r="I607">
            <v>1</v>
          </cell>
          <cell r="J607">
            <v>102.6251</v>
          </cell>
          <cell r="K607" t="str">
            <v/>
          </cell>
        </row>
        <row r="608">
          <cell r="A608" t="str">
            <v>FVR1.5E11S-4EN</v>
          </cell>
          <cell r="B608">
            <v>0</v>
          </cell>
          <cell r="C608">
            <v>0</v>
          </cell>
          <cell r="D608">
            <v>0</v>
          </cell>
          <cell r="E608">
            <v>-2</v>
          </cell>
          <cell r="F608">
            <v>0</v>
          </cell>
          <cell r="G608">
            <v>0</v>
          </cell>
          <cell r="H608">
            <v>0</v>
          </cell>
          <cell r="I608">
            <v>2</v>
          </cell>
          <cell r="J608">
            <v>354.09820000000002</v>
          </cell>
          <cell r="K608" t="str">
            <v/>
          </cell>
        </row>
        <row r="609">
          <cell r="A609" t="str">
            <v>FVR1.5E11S-7EN</v>
          </cell>
          <cell r="B609">
            <v>0</v>
          </cell>
          <cell r="C609">
            <v>0</v>
          </cell>
          <cell r="D609">
            <v>0</v>
          </cell>
          <cell r="E609">
            <v>-2</v>
          </cell>
          <cell r="F609">
            <v>0</v>
          </cell>
          <cell r="G609">
            <v>0</v>
          </cell>
          <cell r="H609">
            <v>0</v>
          </cell>
          <cell r="I609">
            <v>2</v>
          </cell>
          <cell r="J609">
            <v>241.58439999999999</v>
          </cell>
          <cell r="K609" t="str">
            <v/>
          </cell>
        </row>
        <row r="610">
          <cell r="A610" t="str">
            <v>FVR2.2E11S-2</v>
          </cell>
          <cell r="B610">
            <v>0</v>
          </cell>
          <cell r="C610">
            <v>0</v>
          </cell>
          <cell r="D610">
            <v>0</v>
          </cell>
          <cell r="E610">
            <v>-1</v>
          </cell>
          <cell r="F610">
            <v>0</v>
          </cell>
          <cell r="G610">
            <v>0</v>
          </cell>
          <cell r="H610">
            <v>0</v>
          </cell>
          <cell r="I610">
            <v>1</v>
          </cell>
          <cell r="J610">
            <v>178.6816</v>
          </cell>
          <cell r="K610" t="str">
            <v/>
          </cell>
        </row>
        <row r="611">
          <cell r="A611" t="str">
            <v>FVR5.5E11S-4EN</v>
          </cell>
          <cell r="B611">
            <v>0</v>
          </cell>
          <cell r="C611">
            <v>0</v>
          </cell>
          <cell r="D611">
            <v>0</v>
          </cell>
          <cell r="E611">
            <v>-3</v>
          </cell>
          <cell r="F611">
            <v>0</v>
          </cell>
          <cell r="G611">
            <v>0</v>
          </cell>
          <cell r="H611">
            <v>0</v>
          </cell>
          <cell r="I611">
            <v>3</v>
          </cell>
          <cell r="J611">
            <v>1046.28</v>
          </cell>
          <cell r="K611" t="str">
            <v/>
          </cell>
        </row>
        <row r="612">
          <cell r="A612" t="str">
            <v>FVR7.5E11S-4EN</v>
          </cell>
          <cell r="B612">
            <v>0</v>
          </cell>
          <cell r="C612">
            <v>0</v>
          </cell>
          <cell r="D612">
            <v>0</v>
          </cell>
          <cell r="E612">
            <v>-2</v>
          </cell>
          <cell r="F612">
            <v>0</v>
          </cell>
          <cell r="G612">
            <v>0</v>
          </cell>
          <cell r="H612">
            <v>0</v>
          </cell>
          <cell r="I612">
            <v>2</v>
          </cell>
          <cell r="J612">
            <v>764.62</v>
          </cell>
          <cell r="K612" t="str">
            <v/>
          </cell>
        </row>
        <row r="613">
          <cell r="A613" t="str">
            <v>FVR0.1E9S-7EN</v>
          </cell>
          <cell r="B613">
            <v>0</v>
          </cell>
          <cell r="C613">
            <v>0</v>
          </cell>
          <cell r="D613">
            <v>0</v>
          </cell>
          <cell r="E613">
            <v>-8</v>
          </cell>
          <cell r="F613">
            <v>0</v>
          </cell>
          <cell r="G613">
            <v>0</v>
          </cell>
          <cell r="H613">
            <v>0</v>
          </cell>
          <cell r="I613">
            <v>8</v>
          </cell>
          <cell r="J613">
            <v>755.43920000000003</v>
          </cell>
          <cell r="K613" t="str">
            <v/>
          </cell>
        </row>
        <row r="614">
          <cell r="A614" t="str">
            <v>FVR0.75E9S-7EN</v>
          </cell>
          <cell r="B614">
            <v>0</v>
          </cell>
          <cell r="C614">
            <v>0</v>
          </cell>
          <cell r="D614">
            <v>0</v>
          </cell>
          <cell r="E614">
            <v>-5</v>
          </cell>
          <cell r="F614">
            <v>0</v>
          </cell>
          <cell r="G614">
            <v>0</v>
          </cell>
          <cell r="H614">
            <v>0</v>
          </cell>
          <cell r="I614">
            <v>5</v>
          </cell>
          <cell r="J614">
            <v>547.15</v>
          </cell>
          <cell r="K614" t="str">
            <v/>
          </cell>
        </row>
        <row r="615">
          <cell r="A615" t="str">
            <v>FVR1.5E9S-7EN</v>
          </cell>
          <cell r="B615">
            <v>0</v>
          </cell>
          <cell r="C615">
            <v>0</v>
          </cell>
          <cell r="D615">
            <v>0</v>
          </cell>
          <cell r="E615">
            <v>-13</v>
          </cell>
          <cell r="F615">
            <v>0</v>
          </cell>
          <cell r="G615">
            <v>0</v>
          </cell>
          <cell r="H615">
            <v>0</v>
          </cell>
          <cell r="I615">
            <v>13</v>
          </cell>
          <cell r="J615">
            <v>1580.8</v>
          </cell>
          <cell r="K615" t="str">
            <v/>
          </cell>
        </row>
        <row r="616">
          <cell r="A616" t="str">
            <v>FVR2.2E9S-4EN</v>
          </cell>
          <cell r="B616">
            <v>0</v>
          </cell>
          <cell r="C616">
            <v>0</v>
          </cell>
          <cell r="D616">
            <v>0</v>
          </cell>
          <cell r="E616">
            <v>-9</v>
          </cell>
          <cell r="F616">
            <v>0</v>
          </cell>
          <cell r="G616">
            <v>0</v>
          </cell>
          <cell r="H616">
            <v>0</v>
          </cell>
          <cell r="I616">
            <v>9</v>
          </cell>
          <cell r="J616">
            <v>1980.8154</v>
          </cell>
          <cell r="K616" t="str">
            <v/>
          </cell>
        </row>
        <row r="617">
          <cell r="A617" t="str">
            <v>FRN15F1S-4J</v>
          </cell>
          <cell r="B617">
            <v>0</v>
          </cell>
          <cell r="C617">
            <v>0</v>
          </cell>
          <cell r="D617">
            <v>0</v>
          </cell>
          <cell r="E617">
            <v>-3</v>
          </cell>
          <cell r="F617">
            <v>0</v>
          </cell>
          <cell r="G617">
            <v>0</v>
          </cell>
          <cell r="H617">
            <v>0</v>
          </cell>
          <cell r="I617">
            <v>3</v>
          </cell>
          <cell r="J617">
            <v>1000.8099</v>
          </cell>
          <cell r="K617" t="str">
            <v/>
          </cell>
        </row>
        <row r="618">
          <cell r="A618" t="str">
            <v>AR22F0R-01B</v>
          </cell>
          <cell r="B618">
            <v>0</v>
          </cell>
          <cell r="C618">
            <v>0</v>
          </cell>
          <cell r="D618">
            <v>0</v>
          </cell>
          <cell r="E618">
            <v>-5</v>
          </cell>
          <cell r="F618">
            <v>0</v>
          </cell>
          <cell r="G618">
            <v>0</v>
          </cell>
          <cell r="H618">
            <v>0</v>
          </cell>
          <cell r="I618">
            <v>5</v>
          </cell>
          <cell r="J618">
            <v>6.05</v>
          </cell>
          <cell r="K618" t="str">
            <v/>
          </cell>
        </row>
        <row r="619">
          <cell r="A619" t="str">
            <v>AR30M0R-11B</v>
          </cell>
          <cell r="B619">
            <v>0</v>
          </cell>
          <cell r="C619">
            <v>0</v>
          </cell>
          <cell r="D619">
            <v>0</v>
          </cell>
          <cell r="E619">
            <v>-3</v>
          </cell>
          <cell r="F619">
            <v>0</v>
          </cell>
          <cell r="G619">
            <v>0</v>
          </cell>
          <cell r="H619">
            <v>0</v>
          </cell>
          <cell r="I619">
            <v>3</v>
          </cell>
          <cell r="J619">
            <v>7.83</v>
          </cell>
          <cell r="K619" t="str">
            <v/>
          </cell>
        </row>
        <row r="620">
          <cell r="A620" t="str">
            <v>AR9B290</v>
          </cell>
          <cell r="B620">
            <v>0</v>
          </cell>
          <cell r="C620">
            <v>0</v>
          </cell>
          <cell r="D620">
            <v>0</v>
          </cell>
          <cell r="E620">
            <v>-10</v>
          </cell>
          <cell r="F620">
            <v>0</v>
          </cell>
          <cell r="G620">
            <v>0</v>
          </cell>
          <cell r="H620">
            <v>0</v>
          </cell>
          <cell r="I620">
            <v>10</v>
          </cell>
          <cell r="J620">
            <v>4.9000000000000004</v>
          </cell>
          <cell r="K620" t="str">
            <v/>
          </cell>
        </row>
        <row r="621">
          <cell r="A621" t="str">
            <v>CP32EM/10KD DC</v>
          </cell>
          <cell r="B621">
            <v>0</v>
          </cell>
          <cell r="C621">
            <v>0</v>
          </cell>
          <cell r="D621">
            <v>0</v>
          </cell>
          <cell r="E621">
            <v>-6</v>
          </cell>
          <cell r="F621">
            <v>0</v>
          </cell>
          <cell r="G621">
            <v>0</v>
          </cell>
          <cell r="H621">
            <v>0</v>
          </cell>
          <cell r="I621">
            <v>6</v>
          </cell>
          <cell r="J621">
            <v>0</v>
          </cell>
          <cell r="K621" t="str">
            <v/>
          </cell>
        </row>
        <row r="622">
          <cell r="A622" t="str">
            <v>CP32EM/15KD DC</v>
          </cell>
          <cell r="B622">
            <v>0</v>
          </cell>
          <cell r="C622">
            <v>0</v>
          </cell>
          <cell r="D622">
            <v>0</v>
          </cell>
          <cell r="E622">
            <v>-6</v>
          </cell>
          <cell r="F622">
            <v>0</v>
          </cell>
          <cell r="G622">
            <v>0</v>
          </cell>
          <cell r="H622">
            <v>0</v>
          </cell>
          <cell r="I622">
            <v>6</v>
          </cell>
          <cell r="J622">
            <v>0</v>
          </cell>
          <cell r="K622" t="str">
            <v/>
          </cell>
        </row>
        <row r="623">
          <cell r="A623" t="str">
            <v>CP32EM/1KD DC</v>
          </cell>
          <cell r="B623">
            <v>0</v>
          </cell>
          <cell r="C623">
            <v>0</v>
          </cell>
          <cell r="D623">
            <v>0</v>
          </cell>
          <cell r="E623">
            <v>-6</v>
          </cell>
          <cell r="F623">
            <v>0</v>
          </cell>
          <cell r="G623">
            <v>0</v>
          </cell>
          <cell r="H623">
            <v>0</v>
          </cell>
          <cell r="I623">
            <v>6</v>
          </cell>
          <cell r="J623">
            <v>0</v>
          </cell>
          <cell r="K623" t="str">
            <v/>
          </cell>
        </row>
        <row r="624">
          <cell r="A624" t="str">
            <v>CR2L-150</v>
          </cell>
          <cell r="B624">
            <v>0</v>
          </cell>
          <cell r="C624">
            <v>0</v>
          </cell>
          <cell r="D624">
            <v>0</v>
          </cell>
          <cell r="E624">
            <v>-7</v>
          </cell>
          <cell r="F624">
            <v>0</v>
          </cell>
          <cell r="G624">
            <v>0</v>
          </cell>
          <cell r="H624">
            <v>0</v>
          </cell>
          <cell r="I624">
            <v>7</v>
          </cell>
          <cell r="J624">
            <v>39.580100000000002</v>
          </cell>
          <cell r="K624" t="str">
            <v/>
          </cell>
        </row>
        <row r="625">
          <cell r="A625" t="str">
            <v>CR2LS-75</v>
          </cell>
          <cell r="B625">
            <v>0</v>
          </cell>
          <cell r="C625">
            <v>0</v>
          </cell>
          <cell r="D625">
            <v>0</v>
          </cell>
          <cell r="E625">
            <v>-8</v>
          </cell>
          <cell r="F625">
            <v>0</v>
          </cell>
          <cell r="G625">
            <v>0</v>
          </cell>
          <cell r="H625">
            <v>0</v>
          </cell>
          <cell r="I625">
            <v>8</v>
          </cell>
          <cell r="J625">
            <v>35.6</v>
          </cell>
          <cell r="K625" t="str">
            <v/>
          </cell>
        </row>
        <row r="626">
          <cell r="A626" t="str">
            <v>CR6L-75</v>
          </cell>
          <cell r="B626">
            <v>0</v>
          </cell>
          <cell r="C626">
            <v>0</v>
          </cell>
          <cell r="D626">
            <v>0</v>
          </cell>
          <cell r="E626">
            <v>-5</v>
          </cell>
          <cell r="F626">
            <v>0</v>
          </cell>
          <cell r="G626">
            <v>0</v>
          </cell>
          <cell r="H626">
            <v>0</v>
          </cell>
          <cell r="I626">
            <v>5</v>
          </cell>
          <cell r="J626">
            <v>0</v>
          </cell>
          <cell r="K626" t="str">
            <v/>
          </cell>
        </row>
        <row r="627">
          <cell r="A627" t="str">
            <v>FRN22F1S-4J</v>
          </cell>
          <cell r="B627">
            <v>0</v>
          </cell>
          <cell r="C627">
            <v>0</v>
          </cell>
          <cell r="D627">
            <v>0</v>
          </cell>
          <cell r="E627">
            <v>-1</v>
          </cell>
          <cell r="F627">
            <v>0</v>
          </cell>
          <cell r="G627">
            <v>0</v>
          </cell>
          <cell r="H627">
            <v>0</v>
          </cell>
          <cell r="I627">
            <v>1</v>
          </cell>
          <cell r="J627">
            <v>300</v>
          </cell>
          <cell r="K627" t="str">
            <v/>
          </cell>
        </row>
        <row r="628">
          <cell r="A628" t="str">
            <v>FRN3.7F1S-4E</v>
          </cell>
          <cell r="B628">
            <v>0</v>
          </cell>
          <cell r="C628">
            <v>0</v>
          </cell>
          <cell r="D628">
            <v>0</v>
          </cell>
          <cell r="E628">
            <v>-15</v>
          </cell>
          <cell r="F628">
            <v>0</v>
          </cell>
          <cell r="G628">
            <v>0</v>
          </cell>
          <cell r="H628">
            <v>0</v>
          </cell>
          <cell r="I628">
            <v>15</v>
          </cell>
          <cell r="J628">
            <v>3216.3</v>
          </cell>
          <cell r="K628" t="str">
            <v/>
          </cell>
        </row>
        <row r="629">
          <cell r="A629" t="str">
            <v>FRN7.5F1S-4J</v>
          </cell>
          <cell r="B629">
            <v>0</v>
          </cell>
          <cell r="C629">
            <v>0</v>
          </cell>
          <cell r="D629">
            <v>0</v>
          </cell>
          <cell r="E629">
            <v>-4</v>
          </cell>
          <cell r="F629">
            <v>0</v>
          </cell>
          <cell r="G629">
            <v>0</v>
          </cell>
          <cell r="H629">
            <v>0</v>
          </cell>
          <cell r="I629">
            <v>4</v>
          </cell>
          <cell r="J629">
            <v>390.47480000000002</v>
          </cell>
          <cell r="K629" t="str">
            <v/>
          </cell>
        </row>
        <row r="630">
          <cell r="A630" t="str">
            <v>BLA030</v>
          </cell>
          <cell r="B630">
            <v>0</v>
          </cell>
          <cell r="C630">
            <v>0</v>
          </cell>
          <cell r="D630">
            <v>0</v>
          </cell>
          <cell r="E630">
            <v>-3</v>
          </cell>
          <cell r="F630">
            <v>0</v>
          </cell>
          <cell r="G630">
            <v>0</v>
          </cell>
          <cell r="H630">
            <v>0</v>
          </cell>
          <cell r="I630">
            <v>3</v>
          </cell>
          <cell r="J630">
            <v>2.4300000000000002</v>
          </cell>
          <cell r="K630" t="str">
            <v/>
          </cell>
        </row>
        <row r="631">
          <cell r="A631" t="str">
            <v>CP-T4</v>
          </cell>
          <cell r="B631">
            <v>0</v>
          </cell>
          <cell r="C631">
            <v>0</v>
          </cell>
          <cell r="D631">
            <v>0</v>
          </cell>
          <cell r="E631">
            <v>-1</v>
          </cell>
          <cell r="F631">
            <v>0</v>
          </cell>
          <cell r="G631">
            <v>0</v>
          </cell>
          <cell r="H631">
            <v>0</v>
          </cell>
          <cell r="I631">
            <v>1</v>
          </cell>
          <cell r="J631">
            <v>0.01</v>
          </cell>
          <cell r="K631" t="str">
            <v/>
          </cell>
        </row>
        <row r="632">
          <cell r="A632" t="str">
            <v>CP31FM/7W</v>
          </cell>
          <cell r="B632">
            <v>0</v>
          </cell>
          <cell r="C632">
            <v>0</v>
          </cell>
          <cell r="D632">
            <v>0</v>
          </cell>
          <cell r="E632">
            <v>-2</v>
          </cell>
          <cell r="F632">
            <v>0</v>
          </cell>
          <cell r="G632">
            <v>0</v>
          </cell>
          <cell r="H632">
            <v>0</v>
          </cell>
          <cell r="I632">
            <v>2</v>
          </cell>
          <cell r="J632">
            <v>10.02</v>
          </cell>
          <cell r="K632" t="str">
            <v/>
          </cell>
        </row>
        <row r="633">
          <cell r="A633" t="str">
            <v>CP32EM/2KD DC</v>
          </cell>
          <cell r="B633">
            <v>0</v>
          </cell>
          <cell r="C633">
            <v>0</v>
          </cell>
          <cell r="D633">
            <v>0</v>
          </cell>
          <cell r="E633">
            <v>-6</v>
          </cell>
          <cell r="F633">
            <v>0</v>
          </cell>
          <cell r="G633">
            <v>0</v>
          </cell>
          <cell r="H633">
            <v>0</v>
          </cell>
          <cell r="I633">
            <v>6</v>
          </cell>
          <cell r="J633">
            <v>0</v>
          </cell>
          <cell r="K633" t="str">
            <v/>
          </cell>
        </row>
        <row r="634">
          <cell r="A634" t="str">
            <v>CP32EM/3KD DC</v>
          </cell>
          <cell r="B634">
            <v>0</v>
          </cell>
          <cell r="C634">
            <v>0</v>
          </cell>
          <cell r="D634">
            <v>0</v>
          </cell>
          <cell r="E634">
            <v>-6</v>
          </cell>
          <cell r="F634">
            <v>0</v>
          </cell>
          <cell r="G634">
            <v>0</v>
          </cell>
          <cell r="H634">
            <v>0</v>
          </cell>
          <cell r="I634">
            <v>6</v>
          </cell>
          <cell r="J634">
            <v>0</v>
          </cell>
          <cell r="K634" t="str">
            <v/>
          </cell>
        </row>
        <row r="635">
          <cell r="A635" t="str">
            <v>CP32EM/5KD DC</v>
          </cell>
          <cell r="B635">
            <v>0</v>
          </cell>
          <cell r="C635">
            <v>0</v>
          </cell>
          <cell r="D635">
            <v>0</v>
          </cell>
          <cell r="E635">
            <v>-6</v>
          </cell>
          <cell r="F635">
            <v>0</v>
          </cell>
          <cell r="G635">
            <v>0</v>
          </cell>
          <cell r="H635">
            <v>0</v>
          </cell>
          <cell r="I635">
            <v>6</v>
          </cell>
          <cell r="J635">
            <v>0</v>
          </cell>
          <cell r="K635" t="str">
            <v/>
          </cell>
        </row>
        <row r="636">
          <cell r="A636" t="str">
            <v>CS10F-500</v>
          </cell>
          <cell r="B636">
            <v>0</v>
          </cell>
          <cell r="C636">
            <v>0</v>
          </cell>
          <cell r="D636">
            <v>0</v>
          </cell>
          <cell r="E636">
            <v>-30</v>
          </cell>
          <cell r="F636">
            <v>0</v>
          </cell>
          <cell r="G636">
            <v>0</v>
          </cell>
          <cell r="H636">
            <v>0</v>
          </cell>
          <cell r="I636">
            <v>30</v>
          </cell>
          <cell r="J636">
            <v>606</v>
          </cell>
          <cell r="K636" t="str">
            <v/>
          </cell>
        </row>
        <row r="637">
          <cell r="A637" t="str">
            <v>CS5F-100</v>
          </cell>
          <cell r="B637">
            <v>0</v>
          </cell>
          <cell r="C637">
            <v>0</v>
          </cell>
          <cell r="D637">
            <v>0</v>
          </cell>
          <cell r="E637">
            <v>-11</v>
          </cell>
          <cell r="F637">
            <v>0</v>
          </cell>
          <cell r="G637">
            <v>0</v>
          </cell>
          <cell r="H637">
            <v>0</v>
          </cell>
          <cell r="I637">
            <v>11</v>
          </cell>
          <cell r="J637">
            <v>191.39230000000001</v>
          </cell>
          <cell r="K637" t="str">
            <v/>
          </cell>
        </row>
        <row r="638">
          <cell r="A638" t="str">
            <v>CS5F-250</v>
          </cell>
          <cell r="B638">
            <v>0</v>
          </cell>
          <cell r="C638">
            <v>0</v>
          </cell>
          <cell r="D638">
            <v>0</v>
          </cell>
          <cell r="E638">
            <v>-16</v>
          </cell>
          <cell r="F638">
            <v>0</v>
          </cell>
          <cell r="G638">
            <v>0</v>
          </cell>
          <cell r="H638">
            <v>0</v>
          </cell>
          <cell r="I638">
            <v>16</v>
          </cell>
          <cell r="J638">
            <v>325.27999999999997</v>
          </cell>
          <cell r="K638" t="str">
            <v/>
          </cell>
        </row>
        <row r="639">
          <cell r="A639" t="str">
            <v>CS5F-500</v>
          </cell>
          <cell r="B639">
            <v>0</v>
          </cell>
          <cell r="C639">
            <v>0</v>
          </cell>
          <cell r="D639">
            <v>0</v>
          </cell>
          <cell r="E639">
            <v>-10</v>
          </cell>
          <cell r="F639">
            <v>0</v>
          </cell>
          <cell r="G639">
            <v>0</v>
          </cell>
          <cell r="H639">
            <v>0</v>
          </cell>
          <cell r="I639">
            <v>10</v>
          </cell>
          <cell r="J639">
            <v>364.4</v>
          </cell>
          <cell r="K639" t="str">
            <v/>
          </cell>
        </row>
        <row r="640">
          <cell r="A640" t="str">
            <v>CS5F-75</v>
          </cell>
          <cell r="B640">
            <v>0</v>
          </cell>
          <cell r="C640">
            <v>0</v>
          </cell>
          <cell r="D640">
            <v>0</v>
          </cell>
          <cell r="E640">
            <v>-10</v>
          </cell>
          <cell r="F640">
            <v>0</v>
          </cell>
          <cell r="G640">
            <v>0</v>
          </cell>
          <cell r="H640">
            <v>0</v>
          </cell>
          <cell r="I640">
            <v>10</v>
          </cell>
          <cell r="J640">
            <v>210.5</v>
          </cell>
          <cell r="K640" t="str">
            <v/>
          </cell>
        </row>
        <row r="641">
          <cell r="A641" t="str">
            <v>EA33/15K</v>
          </cell>
          <cell r="B641">
            <v>0</v>
          </cell>
          <cell r="C641">
            <v>0</v>
          </cell>
          <cell r="D641">
            <v>0</v>
          </cell>
          <cell r="E641">
            <v>-10</v>
          </cell>
          <cell r="F641">
            <v>0</v>
          </cell>
          <cell r="G641">
            <v>0</v>
          </cell>
          <cell r="H641">
            <v>0</v>
          </cell>
          <cell r="I641">
            <v>10</v>
          </cell>
          <cell r="J641">
            <v>116.3</v>
          </cell>
          <cell r="K641" t="str">
            <v/>
          </cell>
        </row>
        <row r="642">
          <cell r="A642" t="str">
            <v>HH62P-FL DC24V</v>
          </cell>
          <cell r="B642">
            <v>0</v>
          </cell>
          <cell r="C642">
            <v>0</v>
          </cell>
          <cell r="D642">
            <v>0</v>
          </cell>
          <cell r="E642">
            <v>-4</v>
          </cell>
          <cell r="F642">
            <v>0</v>
          </cell>
          <cell r="G642">
            <v>0</v>
          </cell>
          <cell r="H642">
            <v>0</v>
          </cell>
          <cell r="I642">
            <v>4</v>
          </cell>
          <cell r="J642">
            <v>14.88</v>
          </cell>
          <cell r="K642" t="str">
            <v/>
          </cell>
        </row>
        <row r="643">
          <cell r="A643" t="str">
            <v>PA30</v>
          </cell>
          <cell r="B643">
            <v>0</v>
          </cell>
          <cell r="C643">
            <v>0</v>
          </cell>
          <cell r="D643">
            <v>0</v>
          </cell>
          <cell r="E643">
            <v>-6</v>
          </cell>
          <cell r="F643">
            <v>0</v>
          </cell>
          <cell r="G643">
            <v>0</v>
          </cell>
          <cell r="H643">
            <v>0</v>
          </cell>
          <cell r="I643">
            <v>6</v>
          </cell>
          <cell r="J643">
            <v>8.2799999999999994</v>
          </cell>
          <cell r="K643" t="str">
            <v/>
          </cell>
        </row>
        <row r="644">
          <cell r="A644" t="str">
            <v>RCA3737-1C, 2,8A</v>
          </cell>
          <cell r="B644">
            <v>0</v>
          </cell>
          <cell r="C644">
            <v>0</v>
          </cell>
          <cell r="D644">
            <v>0</v>
          </cell>
          <cell r="E644">
            <v>-2</v>
          </cell>
          <cell r="F644">
            <v>0</v>
          </cell>
          <cell r="G644">
            <v>0</v>
          </cell>
          <cell r="H644">
            <v>0</v>
          </cell>
          <cell r="I644">
            <v>2</v>
          </cell>
          <cell r="J644">
            <v>0.02</v>
          </cell>
          <cell r="K644" t="str">
            <v/>
          </cell>
        </row>
        <row r="645">
          <cell r="A645" t="str">
            <v>SA53BT/50</v>
          </cell>
          <cell r="B645">
            <v>0</v>
          </cell>
          <cell r="C645">
            <v>0</v>
          </cell>
          <cell r="D645">
            <v>0</v>
          </cell>
          <cell r="E645">
            <v>-1</v>
          </cell>
          <cell r="F645">
            <v>0</v>
          </cell>
          <cell r="G645">
            <v>0</v>
          </cell>
          <cell r="H645">
            <v>0</v>
          </cell>
          <cell r="I645">
            <v>1</v>
          </cell>
          <cell r="J645">
            <v>0.01</v>
          </cell>
          <cell r="K645" t="str">
            <v/>
          </cell>
        </row>
        <row r="646">
          <cell r="A646" t="str">
            <v>SC-05 AC110V,2B</v>
          </cell>
          <cell r="B646">
            <v>0</v>
          </cell>
          <cell r="C646">
            <v>0</v>
          </cell>
          <cell r="D646">
            <v>0</v>
          </cell>
          <cell r="E646">
            <v>-5</v>
          </cell>
          <cell r="F646">
            <v>0</v>
          </cell>
          <cell r="G646">
            <v>0</v>
          </cell>
          <cell r="H646">
            <v>0</v>
          </cell>
          <cell r="I646">
            <v>5</v>
          </cell>
          <cell r="J646">
            <v>32</v>
          </cell>
          <cell r="K646" t="str">
            <v/>
          </cell>
        </row>
        <row r="647">
          <cell r="A647" t="str">
            <v>SC-05 AC200V 2A</v>
          </cell>
          <cell r="B647">
            <v>0</v>
          </cell>
          <cell r="C647">
            <v>0</v>
          </cell>
          <cell r="D647">
            <v>0</v>
          </cell>
          <cell r="E647">
            <v>-3</v>
          </cell>
          <cell r="F647">
            <v>0</v>
          </cell>
          <cell r="G647">
            <v>0</v>
          </cell>
          <cell r="H647">
            <v>0</v>
          </cell>
          <cell r="I647">
            <v>3</v>
          </cell>
          <cell r="J647">
            <v>0</v>
          </cell>
          <cell r="K647" t="str">
            <v/>
          </cell>
        </row>
        <row r="648">
          <cell r="A648" t="str">
            <v>SC-1N, AC440V</v>
          </cell>
          <cell r="B648">
            <v>0</v>
          </cell>
          <cell r="C648">
            <v>0</v>
          </cell>
          <cell r="D648">
            <v>0</v>
          </cell>
          <cell r="E648">
            <v>-2</v>
          </cell>
          <cell r="F648">
            <v>0</v>
          </cell>
          <cell r="G648">
            <v>0</v>
          </cell>
          <cell r="H648">
            <v>0</v>
          </cell>
          <cell r="I648">
            <v>2</v>
          </cell>
          <cell r="J648">
            <v>32.22</v>
          </cell>
          <cell r="K648" t="str">
            <v/>
          </cell>
        </row>
        <row r="649">
          <cell r="A649" t="str">
            <v>SC-5-1, AC440V 2A</v>
          </cell>
          <cell r="B649">
            <v>0</v>
          </cell>
          <cell r="C649">
            <v>0</v>
          </cell>
          <cell r="D649">
            <v>0</v>
          </cell>
          <cell r="E649">
            <v>-10</v>
          </cell>
          <cell r="F649">
            <v>0</v>
          </cell>
          <cell r="G649">
            <v>0</v>
          </cell>
          <cell r="H649">
            <v>0</v>
          </cell>
          <cell r="I649">
            <v>10</v>
          </cell>
          <cell r="J649">
            <v>79.2</v>
          </cell>
          <cell r="K649" t="str">
            <v/>
          </cell>
        </row>
        <row r="650">
          <cell r="A650" t="str">
            <v>SC-N2, AC220V</v>
          </cell>
          <cell r="B650">
            <v>0</v>
          </cell>
          <cell r="C650">
            <v>0</v>
          </cell>
          <cell r="D650">
            <v>0</v>
          </cell>
          <cell r="E650">
            <v>-1</v>
          </cell>
          <cell r="F650">
            <v>0</v>
          </cell>
          <cell r="G650">
            <v>0</v>
          </cell>
          <cell r="H650">
            <v>0</v>
          </cell>
          <cell r="I650">
            <v>1</v>
          </cell>
          <cell r="J650">
            <v>16.47</v>
          </cell>
          <cell r="K650" t="str">
            <v/>
          </cell>
        </row>
        <row r="651">
          <cell r="A651" t="str">
            <v>TG21 ADAPTOR</v>
          </cell>
          <cell r="B651">
            <v>0</v>
          </cell>
          <cell r="C651">
            <v>0</v>
          </cell>
          <cell r="D651">
            <v>0</v>
          </cell>
          <cell r="E651">
            <v>-1</v>
          </cell>
          <cell r="F651">
            <v>0</v>
          </cell>
          <cell r="G651">
            <v>0</v>
          </cell>
          <cell r="H651">
            <v>0</v>
          </cell>
          <cell r="I651">
            <v>1</v>
          </cell>
          <cell r="J651">
            <v>70</v>
          </cell>
          <cell r="K651" t="str">
            <v/>
          </cell>
        </row>
        <row r="652">
          <cell r="A652" t="str">
            <v>TP-G1-SD</v>
          </cell>
          <cell r="B652">
            <v>0</v>
          </cell>
          <cell r="C652">
            <v>0</v>
          </cell>
          <cell r="D652">
            <v>0</v>
          </cell>
          <cell r="E652">
            <v>-1645</v>
          </cell>
          <cell r="F652">
            <v>0</v>
          </cell>
          <cell r="G652">
            <v>0</v>
          </cell>
          <cell r="H652">
            <v>0</v>
          </cell>
          <cell r="I652">
            <v>1645</v>
          </cell>
          <cell r="J652">
            <v>60042.5</v>
          </cell>
          <cell r="K652" t="str">
            <v/>
          </cell>
        </row>
        <row r="653">
          <cell r="A653" t="str">
            <v>BSM1000CN01</v>
          </cell>
          <cell r="B653">
            <v>0</v>
          </cell>
          <cell r="C653">
            <v>0</v>
          </cell>
          <cell r="D653">
            <v>0</v>
          </cell>
          <cell r="E653">
            <v>-1</v>
          </cell>
          <cell r="F653">
            <v>0</v>
          </cell>
          <cell r="G653">
            <v>0</v>
          </cell>
          <cell r="H653">
            <v>0</v>
          </cell>
          <cell r="I653">
            <v>1</v>
          </cell>
          <cell r="J653">
            <v>177.72319999999999</v>
          </cell>
          <cell r="K653" t="str">
            <v/>
          </cell>
        </row>
        <row r="654">
          <cell r="A654" t="str">
            <v>FMC-0, AC200V, 4A</v>
          </cell>
          <cell r="B654">
            <v>0</v>
          </cell>
          <cell r="C654">
            <v>0</v>
          </cell>
          <cell r="D654">
            <v>0</v>
          </cell>
          <cell r="E654">
            <v>-5</v>
          </cell>
          <cell r="F654">
            <v>0</v>
          </cell>
          <cell r="G654">
            <v>0</v>
          </cell>
          <cell r="H654">
            <v>0</v>
          </cell>
          <cell r="I654">
            <v>5</v>
          </cell>
          <cell r="J654">
            <v>17.350000000000001</v>
          </cell>
          <cell r="K654" t="str">
            <v/>
          </cell>
        </row>
        <row r="655">
          <cell r="A655" t="str">
            <v>FMC-3, AC220V, 1A1B</v>
          </cell>
          <cell r="B655">
            <v>0</v>
          </cell>
          <cell r="C655">
            <v>0</v>
          </cell>
          <cell r="D655">
            <v>0</v>
          </cell>
          <cell r="E655">
            <v>-2</v>
          </cell>
          <cell r="F655">
            <v>0</v>
          </cell>
          <cell r="G655">
            <v>0</v>
          </cell>
          <cell r="H655">
            <v>0</v>
          </cell>
          <cell r="I655">
            <v>2</v>
          </cell>
          <cell r="J655">
            <v>28.98</v>
          </cell>
          <cell r="K655" t="str">
            <v/>
          </cell>
        </row>
        <row r="656">
          <cell r="A656" t="str">
            <v>FMCA-1 AC200V</v>
          </cell>
          <cell r="B656">
            <v>0</v>
          </cell>
          <cell r="C656">
            <v>0</v>
          </cell>
          <cell r="D656">
            <v>0</v>
          </cell>
          <cell r="E656">
            <v>-1</v>
          </cell>
          <cell r="F656">
            <v>0</v>
          </cell>
          <cell r="G656">
            <v>0</v>
          </cell>
          <cell r="H656">
            <v>0</v>
          </cell>
          <cell r="I656">
            <v>1</v>
          </cell>
          <cell r="J656">
            <v>6.44</v>
          </cell>
          <cell r="K656" t="str">
            <v/>
          </cell>
        </row>
        <row r="657">
          <cell r="A657" t="str">
            <v>RCA3737-1C, 2A</v>
          </cell>
          <cell r="B657">
            <v>0</v>
          </cell>
          <cell r="C657">
            <v>0</v>
          </cell>
          <cell r="D657">
            <v>0</v>
          </cell>
          <cell r="E657">
            <v>-2</v>
          </cell>
          <cell r="F657">
            <v>0</v>
          </cell>
          <cell r="G657">
            <v>0</v>
          </cell>
          <cell r="H657">
            <v>0</v>
          </cell>
          <cell r="I657">
            <v>2</v>
          </cell>
          <cell r="J657">
            <v>8.2200000000000006</v>
          </cell>
          <cell r="K657" t="str">
            <v/>
          </cell>
        </row>
        <row r="658">
          <cell r="A658" t="str">
            <v>RCA3737-1C, 4A</v>
          </cell>
          <cell r="B658">
            <v>0</v>
          </cell>
          <cell r="C658">
            <v>0</v>
          </cell>
          <cell r="D658">
            <v>0</v>
          </cell>
          <cell r="E658">
            <v>-2</v>
          </cell>
          <cell r="F658">
            <v>0</v>
          </cell>
          <cell r="G658">
            <v>0</v>
          </cell>
          <cell r="H658">
            <v>0</v>
          </cell>
          <cell r="I658">
            <v>2</v>
          </cell>
          <cell r="J658">
            <v>0.02</v>
          </cell>
          <cell r="K658" t="str">
            <v/>
          </cell>
        </row>
        <row r="659">
          <cell r="A659" t="str">
            <v>RCA3737-1C, 8A</v>
          </cell>
          <cell r="B659">
            <v>0</v>
          </cell>
          <cell r="C659">
            <v>0</v>
          </cell>
          <cell r="D659">
            <v>0</v>
          </cell>
          <cell r="E659">
            <v>-4</v>
          </cell>
          <cell r="F659">
            <v>0</v>
          </cell>
          <cell r="G659">
            <v>0</v>
          </cell>
          <cell r="H659">
            <v>0</v>
          </cell>
          <cell r="I659">
            <v>4</v>
          </cell>
          <cell r="J659">
            <v>0.04</v>
          </cell>
          <cell r="K659" t="str">
            <v/>
          </cell>
        </row>
        <row r="660">
          <cell r="A660" t="str">
            <v>SC-05 AC240V 2B</v>
          </cell>
          <cell r="B660">
            <v>0</v>
          </cell>
          <cell r="C660">
            <v>0</v>
          </cell>
          <cell r="D660">
            <v>0</v>
          </cell>
          <cell r="E660">
            <v>-3</v>
          </cell>
          <cell r="F660">
            <v>0</v>
          </cell>
          <cell r="G660">
            <v>0</v>
          </cell>
          <cell r="H660">
            <v>0</v>
          </cell>
          <cell r="I660">
            <v>3</v>
          </cell>
          <cell r="J660">
            <v>18</v>
          </cell>
          <cell r="K660" t="str">
            <v/>
          </cell>
        </row>
        <row r="661">
          <cell r="A661" t="str">
            <v>SC-05 AC400V 1A1B</v>
          </cell>
          <cell r="B661">
            <v>0</v>
          </cell>
          <cell r="C661">
            <v>0</v>
          </cell>
          <cell r="D661">
            <v>0</v>
          </cell>
          <cell r="E661">
            <v>-2</v>
          </cell>
          <cell r="F661">
            <v>0</v>
          </cell>
          <cell r="G661">
            <v>0</v>
          </cell>
          <cell r="H661">
            <v>0</v>
          </cell>
          <cell r="I661">
            <v>2</v>
          </cell>
          <cell r="J661">
            <v>12</v>
          </cell>
          <cell r="K661" t="str">
            <v/>
          </cell>
        </row>
        <row r="662">
          <cell r="A662" t="str">
            <v>SC-05 AC440V,2A</v>
          </cell>
          <cell r="B662">
            <v>0</v>
          </cell>
          <cell r="C662">
            <v>0</v>
          </cell>
          <cell r="D662">
            <v>0</v>
          </cell>
          <cell r="E662">
            <v>-10</v>
          </cell>
          <cell r="F662">
            <v>0</v>
          </cell>
          <cell r="G662">
            <v>0</v>
          </cell>
          <cell r="H662">
            <v>0</v>
          </cell>
          <cell r="I662">
            <v>10</v>
          </cell>
          <cell r="J662">
            <v>0.1</v>
          </cell>
          <cell r="K662" t="str">
            <v/>
          </cell>
        </row>
        <row r="663">
          <cell r="A663" t="str">
            <v>SC-N4</v>
          </cell>
          <cell r="B663">
            <v>0</v>
          </cell>
          <cell r="C663">
            <v>0</v>
          </cell>
          <cell r="D663">
            <v>0</v>
          </cell>
          <cell r="E663">
            <v>-1</v>
          </cell>
          <cell r="F663">
            <v>0</v>
          </cell>
          <cell r="G663">
            <v>0</v>
          </cell>
          <cell r="H663">
            <v>0</v>
          </cell>
          <cell r="I663">
            <v>1</v>
          </cell>
          <cell r="J663">
            <v>34</v>
          </cell>
          <cell r="K663" t="str">
            <v/>
          </cell>
        </row>
        <row r="664">
          <cell r="A664" t="str">
            <v>SC-N7 AC100V</v>
          </cell>
          <cell r="B664">
            <v>0</v>
          </cell>
          <cell r="C664">
            <v>0</v>
          </cell>
          <cell r="D664">
            <v>0</v>
          </cell>
          <cell r="E664">
            <v>-1</v>
          </cell>
          <cell r="F664">
            <v>0</v>
          </cell>
          <cell r="G664">
            <v>0</v>
          </cell>
          <cell r="H664">
            <v>0</v>
          </cell>
          <cell r="I664">
            <v>1</v>
          </cell>
          <cell r="J664">
            <v>209.79</v>
          </cell>
          <cell r="K664" t="str">
            <v/>
          </cell>
        </row>
        <row r="665">
          <cell r="A665" t="str">
            <v>SH-4,AC110,4A4B</v>
          </cell>
          <cell r="B665">
            <v>0</v>
          </cell>
          <cell r="C665">
            <v>0</v>
          </cell>
          <cell r="D665">
            <v>0</v>
          </cell>
          <cell r="E665">
            <v>-4</v>
          </cell>
          <cell r="F665">
            <v>0</v>
          </cell>
          <cell r="G665">
            <v>0</v>
          </cell>
          <cell r="H665">
            <v>0</v>
          </cell>
          <cell r="I665">
            <v>4</v>
          </cell>
          <cell r="J665">
            <v>28.36</v>
          </cell>
          <cell r="K665" t="str">
            <v/>
          </cell>
        </row>
        <row r="666">
          <cell r="A666" t="str">
            <v>CNW811/64</v>
          </cell>
          <cell r="B666">
            <v>0</v>
          </cell>
          <cell r="C666">
            <v>0</v>
          </cell>
          <cell r="D666">
            <v>0</v>
          </cell>
          <cell r="E666">
            <v>-1</v>
          </cell>
          <cell r="F666">
            <v>0</v>
          </cell>
          <cell r="G666">
            <v>0</v>
          </cell>
          <cell r="H666">
            <v>0</v>
          </cell>
          <cell r="I666">
            <v>1</v>
          </cell>
          <cell r="J666">
            <v>56.92</v>
          </cell>
          <cell r="K666" t="str">
            <v/>
          </cell>
        </row>
        <row r="667">
          <cell r="A667" t="str">
            <v>FRN15G1S-4J</v>
          </cell>
          <cell r="B667">
            <v>0</v>
          </cell>
          <cell r="C667">
            <v>0</v>
          </cell>
          <cell r="D667">
            <v>0</v>
          </cell>
          <cell r="E667">
            <v>-1</v>
          </cell>
          <cell r="F667">
            <v>0</v>
          </cell>
          <cell r="G667">
            <v>0</v>
          </cell>
          <cell r="H667">
            <v>0</v>
          </cell>
          <cell r="I667">
            <v>1</v>
          </cell>
          <cell r="J667">
            <v>298.435</v>
          </cell>
          <cell r="K667" t="str">
            <v/>
          </cell>
        </row>
        <row r="668">
          <cell r="A668" t="str">
            <v>FRN3.7G1E-4E</v>
          </cell>
          <cell r="B668">
            <v>0</v>
          </cell>
          <cell r="C668">
            <v>0</v>
          </cell>
          <cell r="D668">
            <v>0</v>
          </cell>
          <cell r="E668">
            <v>-98</v>
          </cell>
          <cell r="F668">
            <v>0</v>
          </cell>
          <cell r="G668">
            <v>0</v>
          </cell>
          <cell r="H668">
            <v>0</v>
          </cell>
          <cell r="I668">
            <v>98</v>
          </cell>
          <cell r="J668">
            <v>22908.48</v>
          </cell>
          <cell r="K668" t="str">
            <v/>
          </cell>
        </row>
        <row r="669">
          <cell r="A669" t="str">
            <v>FRN90G1E-4J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 t="str">
            <v/>
          </cell>
        </row>
        <row r="670">
          <cell r="A670" t="str">
            <v>10-21931-1024</v>
          </cell>
          <cell r="B670">
            <v>0</v>
          </cell>
          <cell r="C670">
            <v>0</v>
          </cell>
          <cell r="D670">
            <v>0</v>
          </cell>
          <cell r="E670">
            <v>-2</v>
          </cell>
          <cell r="F670">
            <v>0</v>
          </cell>
          <cell r="G670">
            <v>0</v>
          </cell>
          <cell r="H670">
            <v>0</v>
          </cell>
          <cell r="I670">
            <v>2</v>
          </cell>
          <cell r="J670">
            <v>330.62</v>
          </cell>
          <cell r="K670" t="str">
            <v/>
          </cell>
        </row>
        <row r="671">
          <cell r="A671" t="str">
            <v>1DI30MA-050</v>
          </cell>
          <cell r="B671">
            <v>0</v>
          </cell>
          <cell r="C671">
            <v>0</v>
          </cell>
          <cell r="D671">
            <v>0</v>
          </cell>
          <cell r="E671">
            <v>-1</v>
          </cell>
          <cell r="F671">
            <v>0</v>
          </cell>
          <cell r="G671">
            <v>0</v>
          </cell>
          <cell r="H671">
            <v>0</v>
          </cell>
          <cell r="I671">
            <v>1</v>
          </cell>
          <cell r="J671">
            <v>12.15</v>
          </cell>
          <cell r="K671" t="str">
            <v/>
          </cell>
        </row>
        <row r="672">
          <cell r="A672" t="str">
            <v>1DI50MA-050</v>
          </cell>
          <cell r="B672">
            <v>0</v>
          </cell>
          <cell r="C672">
            <v>0</v>
          </cell>
          <cell r="D672">
            <v>0</v>
          </cell>
          <cell r="E672">
            <v>-2</v>
          </cell>
          <cell r="F672">
            <v>0</v>
          </cell>
          <cell r="G672">
            <v>0</v>
          </cell>
          <cell r="H672">
            <v>0</v>
          </cell>
          <cell r="I672">
            <v>2</v>
          </cell>
          <cell r="J672">
            <v>30.76</v>
          </cell>
          <cell r="K672" t="str">
            <v/>
          </cell>
        </row>
        <row r="673">
          <cell r="A673" t="str">
            <v>2750M</v>
          </cell>
          <cell r="B673">
            <v>0</v>
          </cell>
          <cell r="C673">
            <v>0</v>
          </cell>
          <cell r="D673">
            <v>0</v>
          </cell>
          <cell r="E673">
            <v>-2</v>
          </cell>
          <cell r="F673">
            <v>0</v>
          </cell>
          <cell r="G673">
            <v>0</v>
          </cell>
          <cell r="H673">
            <v>0</v>
          </cell>
          <cell r="I673">
            <v>2</v>
          </cell>
          <cell r="J673">
            <v>95.18</v>
          </cell>
          <cell r="K673" t="str">
            <v/>
          </cell>
        </row>
        <row r="674">
          <cell r="A674" t="str">
            <v>2DI150MA-050</v>
          </cell>
          <cell r="B674">
            <v>0</v>
          </cell>
          <cell r="C674">
            <v>0</v>
          </cell>
          <cell r="D674">
            <v>0</v>
          </cell>
          <cell r="E674">
            <v>-12</v>
          </cell>
          <cell r="F674">
            <v>0</v>
          </cell>
          <cell r="G674">
            <v>0</v>
          </cell>
          <cell r="H674">
            <v>0</v>
          </cell>
          <cell r="I674">
            <v>12</v>
          </cell>
          <cell r="J674">
            <v>491.76</v>
          </cell>
          <cell r="K674" t="str">
            <v/>
          </cell>
        </row>
        <row r="675">
          <cell r="A675" t="str">
            <v>2DI200MC-050</v>
          </cell>
          <cell r="B675">
            <v>0</v>
          </cell>
          <cell r="C675">
            <v>0</v>
          </cell>
          <cell r="D675">
            <v>0</v>
          </cell>
          <cell r="E675">
            <v>-6</v>
          </cell>
          <cell r="F675">
            <v>0</v>
          </cell>
          <cell r="G675">
            <v>0</v>
          </cell>
          <cell r="H675">
            <v>0</v>
          </cell>
          <cell r="I675">
            <v>6</v>
          </cell>
          <cell r="J675">
            <v>466.38</v>
          </cell>
          <cell r="K675" t="str">
            <v/>
          </cell>
        </row>
        <row r="676">
          <cell r="A676" t="str">
            <v>2MBI150PC-140-02</v>
          </cell>
          <cell r="B676">
            <v>0</v>
          </cell>
          <cell r="C676">
            <v>0</v>
          </cell>
          <cell r="D676">
            <v>0</v>
          </cell>
          <cell r="E676">
            <v>-15</v>
          </cell>
          <cell r="F676">
            <v>0</v>
          </cell>
          <cell r="G676">
            <v>0</v>
          </cell>
          <cell r="H676">
            <v>0</v>
          </cell>
          <cell r="I676">
            <v>15</v>
          </cell>
          <cell r="J676">
            <v>1781.7465</v>
          </cell>
          <cell r="K676" t="str">
            <v/>
          </cell>
        </row>
        <row r="677">
          <cell r="A677" t="str">
            <v>30W  20OHM</v>
          </cell>
          <cell r="B677">
            <v>0</v>
          </cell>
          <cell r="C677">
            <v>0</v>
          </cell>
          <cell r="D677">
            <v>0</v>
          </cell>
          <cell r="E677">
            <v>-16</v>
          </cell>
          <cell r="F677">
            <v>0</v>
          </cell>
          <cell r="G677">
            <v>0</v>
          </cell>
          <cell r="H677">
            <v>0</v>
          </cell>
          <cell r="I677">
            <v>16</v>
          </cell>
          <cell r="J677">
            <v>52.116799999999998</v>
          </cell>
          <cell r="K677" t="str">
            <v/>
          </cell>
        </row>
        <row r="678">
          <cell r="A678" t="str">
            <v>30W  20OHMJ</v>
          </cell>
          <cell r="B678">
            <v>0</v>
          </cell>
          <cell r="C678">
            <v>0</v>
          </cell>
          <cell r="D678">
            <v>0</v>
          </cell>
          <cell r="E678">
            <v>-1</v>
          </cell>
          <cell r="F678">
            <v>0</v>
          </cell>
          <cell r="G678">
            <v>0</v>
          </cell>
          <cell r="H678">
            <v>0</v>
          </cell>
          <cell r="I678">
            <v>1</v>
          </cell>
          <cell r="J678">
            <v>0</v>
          </cell>
          <cell r="K678" t="str">
            <v/>
          </cell>
        </row>
        <row r="679">
          <cell r="A679" t="str">
            <v>30W 6.6J</v>
          </cell>
          <cell r="B679">
            <v>0</v>
          </cell>
          <cell r="C679">
            <v>0</v>
          </cell>
          <cell r="D679">
            <v>0</v>
          </cell>
          <cell r="E679">
            <v>-3</v>
          </cell>
          <cell r="F679">
            <v>0</v>
          </cell>
          <cell r="G679">
            <v>0</v>
          </cell>
          <cell r="H679">
            <v>0</v>
          </cell>
          <cell r="I679">
            <v>3</v>
          </cell>
          <cell r="J679">
            <v>11.4084</v>
          </cell>
          <cell r="K679" t="str">
            <v/>
          </cell>
        </row>
        <row r="680">
          <cell r="A680" t="str">
            <v>3R8</v>
          </cell>
          <cell r="B680">
            <v>0</v>
          </cell>
          <cell r="C680">
            <v>0</v>
          </cell>
          <cell r="D680">
            <v>0</v>
          </cell>
          <cell r="E680">
            <v>-7</v>
          </cell>
          <cell r="F680">
            <v>0</v>
          </cell>
          <cell r="G680">
            <v>0</v>
          </cell>
          <cell r="H680">
            <v>0</v>
          </cell>
          <cell r="I680">
            <v>7</v>
          </cell>
          <cell r="J680">
            <v>860.37</v>
          </cell>
          <cell r="K680" t="str">
            <v/>
          </cell>
        </row>
        <row r="681">
          <cell r="A681" t="str">
            <v>4715KL-05W-B39-P00</v>
          </cell>
          <cell r="B681">
            <v>0</v>
          </cell>
          <cell r="C681">
            <v>0</v>
          </cell>
          <cell r="D681">
            <v>0</v>
          </cell>
          <cell r="E681">
            <v>-12</v>
          </cell>
          <cell r="F681">
            <v>0</v>
          </cell>
          <cell r="G681">
            <v>0</v>
          </cell>
          <cell r="H681">
            <v>0</v>
          </cell>
          <cell r="I681">
            <v>12</v>
          </cell>
          <cell r="J681">
            <v>155.88720000000001</v>
          </cell>
          <cell r="K681" t="str">
            <v/>
          </cell>
        </row>
        <row r="682">
          <cell r="A682" t="str">
            <v>4715MS-22T-B50</v>
          </cell>
          <cell r="B682">
            <v>0</v>
          </cell>
          <cell r="C682">
            <v>0</v>
          </cell>
          <cell r="D682">
            <v>0</v>
          </cell>
          <cell r="E682">
            <v>-1</v>
          </cell>
          <cell r="F682">
            <v>0</v>
          </cell>
          <cell r="G682">
            <v>0</v>
          </cell>
          <cell r="H682">
            <v>0</v>
          </cell>
          <cell r="I682">
            <v>1</v>
          </cell>
          <cell r="J682">
            <v>3.14</v>
          </cell>
          <cell r="K682" t="str">
            <v/>
          </cell>
        </row>
        <row r="683">
          <cell r="A683" t="str">
            <v>4724-37-2</v>
          </cell>
          <cell r="B683">
            <v>0</v>
          </cell>
          <cell r="C683">
            <v>0</v>
          </cell>
          <cell r="D683">
            <v>0</v>
          </cell>
          <cell r="E683">
            <v>-2</v>
          </cell>
          <cell r="F683">
            <v>0</v>
          </cell>
          <cell r="G683">
            <v>0</v>
          </cell>
          <cell r="H683">
            <v>0</v>
          </cell>
          <cell r="I683">
            <v>2</v>
          </cell>
          <cell r="J683">
            <v>0</v>
          </cell>
          <cell r="K683" t="str">
            <v/>
          </cell>
        </row>
        <row r="684">
          <cell r="A684" t="str">
            <v>4734-15-7</v>
          </cell>
          <cell r="B684">
            <v>0</v>
          </cell>
          <cell r="C684">
            <v>0</v>
          </cell>
          <cell r="D684">
            <v>0</v>
          </cell>
          <cell r="E684">
            <v>-1</v>
          </cell>
          <cell r="F684">
            <v>0</v>
          </cell>
          <cell r="G684">
            <v>0</v>
          </cell>
          <cell r="H684">
            <v>0</v>
          </cell>
          <cell r="I684">
            <v>1</v>
          </cell>
          <cell r="J684">
            <v>0</v>
          </cell>
          <cell r="K684" t="str">
            <v/>
          </cell>
        </row>
        <row r="685">
          <cell r="A685" t="str">
            <v>4744-22-7</v>
          </cell>
          <cell r="B685">
            <v>0</v>
          </cell>
          <cell r="C685">
            <v>0</v>
          </cell>
          <cell r="D685">
            <v>0</v>
          </cell>
          <cell r="E685">
            <v>-3</v>
          </cell>
          <cell r="F685">
            <v>0</v>
          </cell>
          <cell r="G685">
            <v>0</v>
          </cell>
          <cell r="H685">
            <v>0</v>
          </cell>
          <cell r="I685">
            <v>3</v>
          </cell>
          <cell r="J685">
            <v>0</v>
          </cell>
          <cell r="K685" t="str">
            <v/>
          </cell>
        </row>
        <row r="686">
          <cell r="A686" t="str">
            <v>1DI100MA-050</v>
          </cell>
          <cell r="B686">
            <v>0</v>
          </cell>
          <cell r="C686">
            <v>0</v>
          </cell>
          <cell r="D686">
            <v>0</v>
          </cell>
          <cell r="E686">
            <v>-1</v>
          </cell>
          <cell r="F686">
            <v>0</v>
          </cell>
          <cell r="G686">
            <v>0</v>
          </cell>
          <cell r="H686">
            <v>0</v>
          </cell>
          <cell r="I686">
            <v>1</v>
          </cell>
          <cell r="J686">
            <v>30.77</v>
          </cell>
          <cell r="K686" t="str">
            <v/>
          </cell>
        </row>
        <row r="687">
          <cell r="A687" t="str">
            <v>1DI200A-120</v>
          </cell>
          <cell r="B687">
            <v>0</v>
          </cell>
          <cell r="C687">
            <v>0</v>
          </cell>
          <cell r="D687">
            <v>0</v>
          </cell>
          <cell r="E687">
            <v>-1</v>
          </cell>
          <cell r="F687">
            <v>0</v>
          </cell>
          <cell r="G687">
            <v>0</v>
          </cell>
          <cell r="H687">
            <v>0</v>
          </cell>
          <cell r="I687">
            <v>1</v>
          </cell>
          <cell r="J687">
            <v>65.59</v>
          </cell>
          <cell r="K687" t="str">
            <v/>
          </cell>
        </row>
        <row r="688">
          <cell r="A688" t="str">
            <v>1DI200MA-050</v>
          </cell>
          <cell r="B688">
            <v>0</v>
          </cell>
          <cell r="C688">
            <v>0</v>
          </cell>
          <cell r="D688">
            <v>0</v>
          </cell>
          <cell r="E688">
            <v>-1</v>
          </cell>
          <cell r="F688">
            <v>0</v>
          </cell>
          <cell r="G688">
            <v>0</v>
          </cell>
          <cell r="H688">
            <v>0</v>
          </cell>
          <cell r="I688">
            <v>1</v>
          </cell>
          <cell r="J688">
            <v>48.58</v>
          </cell>
          <cell r="K688" t="str">
            <v/>
          </cell>
        </row>
        <row r="689">
          <cell r="A689" t="str">
            <v>2750MTP-15</v>
          </cell>
          <cell r="B689">
            <v>0</v>
          </cell>
          <cell r="C689">
            <v>0</v>
          </cell>
          <cell r="D689">
            <v>0</v>
          </cell>
          <cell r="E689">
            <v>-4</v>
          </cell>
          <cell r="F689">
            <v>0</v>
          </cell>
          <cell r="G689">
            <v>0</v>
          </cell>
          <cell r="H689">
            <v>0</v>
          </cell>
          <cell r="I689">
            <v>4</v>
          </cell>
          <cell r="J689">
            <v>180.17320000000001</v>
          </cell>
          <cell r="K689" t="str">
            <v/>
          </cell>
        </row>
        <row r="690">
          <cell r="A690" t="str">
            <v>291697-26</v>
          </cell>
          <cell r="B690">
            <v>0</v>
          </cell>
          <cell r="C690">
            <v>0</v>
          </cell>
          <cell r="D690">
            <v>0</v>
          </cell>
          <cell r="E690">
            <v>-1</v>
          </cell>
          <cell r="F690">
            <v>0</v>
          </cell>
          <cell r="G690">
            <v>0</v>
          </cell>
          <cell r="H690">
            <v>0</v>
          </cell>
          <cell r="I690">
            <v>1</v>
          </cell>
          <cell r="J690">
            <v>0</v>
          </cell>
          <cell r="K690" t="str">
            <v/>
          </cell>
        </row>
        <row r="691">
          <cell r="A691" t="str">
            <v>2DI100MA-050</v>
          </cell>
          <cell r="B691">
            <v>0</v>
          </cell>
          <cell r="C691">
            <v>0</v>
          </cell>
          <cell r="D691">
            <v>0</v>
          </cell>
          <cell r="E691">
            <v>-3</v>
          </cell>
          <cell r="F691">
            <v>0</v>
          </cell>
          <cell r="G691">
            <v>0</v>
          </cell>
          <cell r="H691">
            <v>0</v>
          </cell>
          <cell r="I691">
            <v>3</v>
          </cell>
          <cell r="J691">
            <v>166.2</v>
          </cell>
          <cell r="K691" t="str">
            <v/>
          </cell>
        </row>
        <row r="692">
          <cell r="A692" t="str">
            <v>2MBI300P-140-02</v>
          </cell>
          <cell r="B692">
            <v>0</v>
          </cell>
          <cell r="C692">
            <v>0</v>
          </cell>
          <cell r="D692">
            <v>0</v>
          </cell>
          <cell r="E692">
            <v>-1</v>
          </cell>
          <cell r="F692">
            <v>0</v>
          </cell>
          <cell r="G692">
            <v>0</v>
          </cell>
          <cell r="H692">
            <v>0</v>
          </cell>
          <cell r="I692">
            <v>1</v>
          </cell>
          <cell r="J692">
            <v>255.87289999999999</v>
          </cell>
          <cell r="K692" t="str">
            <v/>
          </cell>
        </row>
        <row r="693">
          <cell r="A693" t="str">
            <v>2MBI300P-140-03</v>
          </cell>
          <cell r="B693">
            <v>0</v>
          </cell>
          <cell r="C693">
            <v>0</v>
          </cell>
          <cell r="D693">
            <v>0</v>
          </cell>
          <cell r="E693">
            <v>-113</v>
          </cell>
          <cell r="F693">
            <v>0</v>
          </cell>
          <cell r="G693">
            <v>0</v>
          </cell>
          <cell r="H693">
            <v>0</v>
          </cell>
          <cell r="I693">
            <v>113</v>
          </cell>
          <cell r="J693">
            <v>12866.5303</v>
          </cell>
          <cell r="K693" t="str">
            <v/>
          </cell>
        </row>
        <row r="694">
          <cell r="A694" t="str">
            <v>30W  20J</v>
          </cell>
          <cell r="B694">
            <v>0</v>
          </cell>
          <cell r="C694">
            <v>0</v>
          </cell>
          <cell r="D694">
            <v>0</v>
          </cell>
          <cell r="E694">
            <v>-1</v>
          </cell>
          <cell r="F694">
            <v>0</v>
          </cell>
          <cell r="G694">
            <v>0</v>
          </cell>
          <cell r="H694">
            <v>0</v>
          </cell>
          <cell r="I694">
            <v>1</v>
          </cell>
          <cell r="J694">
            <v>4.0674000000000001</v>
          </cell>
          <cell r="K694" t="str">
            <v/>
          </cell>
        </row>
        <row r="695">
          <cell r="A695" t="str">
            <v>332199-01</v>
          </cell>
          <cell r="B695">
            <v>0</v>
          </cell>
          <cell r="C695">
            <v>0</v>
          </cell>
          <cell r="D695">
            <v>0</v>
          </cell>
          <cell r="E695">
            <v>-1</v>
          </cell>
          <cell r="F695">
            <v>0</v>
          </cell>
          <cell r="G695">
            <v>0</v>
          </cell>
          <cell r="H695">
            <v>0</v>
          </cell>
          <cell r="I695">
            <v>1</v>
          </cell>
          <cell r="J695">
            <v>52.76</v>
          </cell>
          <cell r="K695" t="str">
            <v/>
          </cell>
        </row>
        <row r="696">
          <cell r="A696" t="str">
            <v>332201-01</v>
          </cell>
          <cell r="B696">
            <v>0</v>
          </cell>
          <cell r="C696">
            <v>0</v>
          </cell>
          <cell r="D696">
            <v>0</v>
          </cell>
          <cell r="E696">
            <v>-4</v>
          </cell>
          <cell r="F696">
            <v>0</v>
          </cell>
          <cell r="G696">
            <v>0</v>
          </cell>
          <cell r="H696">
            <v>0</v>
          </cell>
          <cell r="I696">
            <v>4</v>
          </cell>
          <cell r="J696">
            <v>129.11439999999999</v>
          </cell>
          <cell r="K696" t="str">
            <v/>
          </cell>
        </row>
        <row r="697">
          <cell r="A697" t="str">
            <v>3450M</v>
          </cell>
          <cell r="B697">
            <v>0</v>
          </cell>
          <cell r="C697">
            <v>0</v>
          </cell>
          <cell r="D697">
            <v>0</v>
          </cell>
          <cell r="E697">
            <v>-2</v>
          </cell>
          <cell r="F697">
            <v>0</v>
          </cell>
          <cell r="G697">
            <v>0</v>
          </cell>
          <cell r="H697">
            <v>0</v>
          </cell>
          <cell r="I697">
            <v>2</v>
          </cell>
          <cell r="J697">
            <v>64.78</v>
          </cell>
          <cell r="K697" t="str">
            <v/>
          </cell>
        </row>
        <row r="698">
          <cell r="A698" t="str">
            <v>4715MS-22T-B50-B03</v>
          </cell>
          <cell r="B698">
            <v>0</v>
          </cell>
          <cell r="C698">
            <v>0</v>
          </cell>
          <cell r="D698">
            <v>0</v>
          </cell>
          <cell r="E698">
            <v>-9</v>
          </cell>
          <cell r="F698">
            <v>0</v>
          </cell>
          <cell r="G698">
            <v>0</v>
          </cell>
          <cell r="H698">
            <v>0</v>
          </cell>
          <cell r="I698">
            <v>9</v>
          </cell>
          <cell r="J698">
            <v>126.07380000000001</v>
          </cell>
          <cell r="K698" t="str">
            <v/>
          </cell>
        </row>
        <row r="699">
          <cell r="A699" t="str">
            <v>4715MS-22T-B50-BOO</v>
          </cell>
          <cell r="B699">
            <v>0</v>
          </cell>
          <cell r="C699">
            <v>0</v>
          </cell>
          <cell r="D699">
            <v>0</v>
          </cell>
          <cell r="E699">
            <v>-7</v>
          </cell>
          <cell r="F699">
            <v>0</v>
          </cell>
          <cell r="G699">
            <v>0</v>
          </cell>
          <cell r="H699">
            <v>0</v>
          </cell>
          <cell r="I699">
            <v>7</v>
          </cell>
          <cell r="J699">
            <v>124.59439999999999</v>
          </cell>
          <cell r="K699" t="str">
            <v/>
          </cell>
        </row>
        <row r="700">
          <cell r="A700" t="str">
            <v>4715PS-22T-B30</v>
          </cell>
          <cell r="B700">
            <v>0</v>
          </cell>
          <cell r="C700">
            <v>0</v>
          </cell>
          <cell r="D700">
            <v>0</v>
          </cell>
          <cell r="E700">
            <v>-2</v>
          </cell>
          <cell r="F700">
            <v>0</v>
          </cell>
          <cell r="G700">
            <v>0</v>
          </cell>
          <cell r="H700">
            <v>0</v>
          </cell>
          <cell r="I700">
            <v>2</v>
          </cell>
          <cell r="J700">
            <v>38.533799999999999</v>
          </cell>
          <cell r="K700" t="str">
            <v/>
          </cell>
        </row>
        <row r="701">
          <cell r="A701" t="str">
            <v>58-11121-1024</v>
          </cell>
          <cell r="B701">
            <v>0</v>
          </cell>
          <cell r="C701">
            <v>0</v>
          </cell>
          <cell r="D701">
            <v>0</v>
          </cell>
          <cell r="E701">
            <v>-2</v>
          </cell>
          <cell r="F701">
            <v>0</v>
          </cell>
          <cell r="G701">
            <v>0</v>
          </cell>
          <cell r="H701">
            <v>0</v>
          </cell>
          <cell r="I701">
            <v>2</v>
          </cell>
          <cell r="J701">
            <v>350.38</v>
          </cell>
          <cell r="K701" t="str">
            <v/>
          </cell>
        </row>
        <row r="702">
          <cell r="A702" t="str">
            <v>6250MG1</v>
          </cell>
          <cell r="B702">
            <v>0</v>
          </cell>
          <cell r="C702">
            <v>0</v>
          </cell>
          <cell r="D702">
            <v>0</v>
          </cell>
          <cell r="E702">
            <v>-3</v>
          </cell>
          <cell r="F702">
            <v>0</v>
          </cell>
          <cell r="G702">
            <v>0</v>
          </cell>
          <cell r="H702">
            <v>0</v>
          </cell>
          <cell r="I702">
            <v>3</v>
          </cell>
          <cell r="J702">
            <v>205.27710000000002</v>
          </cell>
          <cell r="K702" t="str">
            <v/>
          </cell>
        </row>
        <row r="703">
          <cell r="A703" t="str">
            <v>6250MG1 WITH (SH-MF,U-CON)C</v>
          </cell>
          <cell r="B703">
            <v>0</v>
          </cell>
          <cell r="C703">
            <v>0</v>
          </cell>
          <cell r="D703">
            <v>0</v>
          </cell>
          <cell r="E703">
            <v>-1</v>
          </cell>
          <cell r="F703">
            <v>0</v>
          </cell>
          <cell r="G703">
            <v>0</v>
          </cell>
          <cell r="H703">
            <v>0</v>
          </cell>
          <cell r="I703">
            <v>1</v>
          </cell>
          <cell r="J703">
            <v>67.61</v>
          </cell>
          <cell r="K703" t="str">
            <v/>
          </cell>
        </row>
        <row r="704">
          <cell r="A704" t="str">
            <v>6DI30B-050</v>
          </cell>
          <cell r="B704">
            <v>0</v>
          </cell>
          <cell r="C704">
            <v>0</v>
          </cell>
          <cell r="D704">
            <v>0</v>
          </cell>
          <cell r="E704">
            <v>-2</v>
          </cell>
          <cell r="F704">
            <v>0</v>
          </cell>
          <cell r="G704">
            <v>0</v>
          </cell>
          <cell r="H704">
            <v>0</v>
          </cell>
          <cell r="I704">
            <v>2</v>
          </cell>
          <cell r="J704">
            <v>42.35</v>
          </cell>
          <cell r="K704" t="str">
            <v/>
          </cell>
        </row>
        <row r="705">
          <cell r="A705" t="str">
            <v>6DI50MB-050</v>
          </cell>
          <cell r="B705">
            <v>0</v>
          </cell>
          <cell r="C705">
            <v>0</v>
          </cell>
          <cell r="D705">
            <v>0</v>
          </cell>
          <cell r="E705">
            <v>-1</v>
          </cell>
          <cell r="F705">
            <v>0</v>
          </cell>
          <cell r="G705">
            <v>0</v>
          </cell>
          <cell r="H705">
            <v>0</v>
          </cell>
          <cell r="I705">
            <v>1</v>
          </cell>
          <cell r="J705">
            <v>69</v>
          </cell>
          <cell r="K705" t="str">
            <v/>
          </cell>
        </row>
        <row r="706">
          <cell r="A706" t="str">
            <v>6DI75MB-050</v>
          </cell>
          <cell r="B706">
            <v>0</v>
          </cell>
          <cell r="C706">
            <v>0</v>
          </cell>
          <cell r="D706">
            <v>0</v>
          </cell>
          <cell r="E706">
            <v>-1</v>
          </cell>
          <cell r="F706">
            <v>0</v>
          </cell>
          <cell r="G706">
            <v>0</v>
          </cell>
          <cell r="H706">
            <v>0</v>
          </cell>
          <cell r="I706">
            <v>1</v>
          </cell>
          <cell r="J706">
            <v>77.73</v>
          </cell>
          <cell r="K706" t="str">
            <v/>
          </cell>
        </row>
        <row r="707">
          <cell r="A707" t="str">
            <v>6MBP100RS060</v>
          </cell>
          <cell r="B707">
            <v>0</v>
          </cell>
          <cell r="C707">
            <v>0</v>
          </cell>
          <cell r="D707">
            <v>0</v>
          </cell>
          <cell r="E707">
            <v>-1</v>
          </cell>
          <cell r="F707">
            <v>0</v>
          </cell>
          <cell r="G707">
            <v>0</v>
          </cell>
          <cell r="H707">
            <v>0</v>
          </cell>
          <cell r="I707">
            <v>1</v>
          </cell>
          <cell r="J707">
            <v>88.82</v>
          </cell>
          <cell r="K707" t="str">
            <v/>
          </cell>
        </row>
        <row r="708">
          <cell r="A708" t="str">
            <v>6MBP100RS120</v>
          </cell>
          <cell r="B708">
            <v>0</v>
          </cell>
          <cell r="C708">
            <v>0</v>
          </cell>
          <cell r="D708">
            <v>0</v>
          </cell>
          <cell r="E708">
            <v>-7</v>
          </cell>
          <cell r="F708">
            <v>0</v>
          </cell>
          <cell r="G708">
            <v>0</v>
          </cell>
          <cell r="H708">
            <v>0</v>
          </cell>
          <cell r="I708">
            <v>7</v>
          </cell>
          <cell r="J708">
            <v>1326.0639000000001</v>
          </cell>
          <cell r="K708" t="str">
            <v/>
          </cell>
        </row>
        <row r="709">
          <cell r="A709" t="str">
            <v>6MBP150RS060</v>
          </cell>
          <cell r="B709">
            <v>0</v>
          </cell>
          <cell r="C709">
            <v>0</v>
          </cell>
          <cell r="D709">
            <v>0</v>
          </cell>
          <cell r="E709">
            <v>-2</v>
          </cell>
          <cell r="F709">
            <v>0</v>
          </cell>
          <cell r="G709">
            <v>0</v>
          </cell>
          <cell r="H709">
            <v>0</v>
          </cell>
          <cell r="I709">
            <v>2</v>
          </cell>
          <cell r="J709">
            <v>203.655</v>
          </cell>
          <cell r="K709" t="str">
            <v/>
          </cell>
        </row>
        <row r="710">
          <cell r="A710" t="str">
            <v>7R12.5</v>
          </cell>
          <cell r="B710">
            <v>0</v>
          </cell>
          <cell r="C710">
            <v>0</v>
          </cell>
          <cell r="D710">
            <v>0</v>
          </cell>
          <cell r="E710">
            <v>-11</v>
          </cell>
          <cell r="F710">
            <v>0</v>
          </cell>
          <cell r="G710">
            <v>0</v>
          </cell>
          <cell r="H710">
            <v>0</v>
          </cell>
          <cell r="I710">
            <v>11</v>
          </cell>
          <cell r="J710">
            <v>1033.23</v>
          </cell>
          <cell r="K710" t="str">
            <v/>
          </cell>
        </row>
        <row r="711">
          <cell r="A711" t="str">
            <v>7R312.5</v>
          </cell>
          <cell r="B711">
            <v>0</v>
          </cell>
          <cell r="C711">
            <v>0</v>
          </cell>
          <cell r="D711">
            <v>0</v>
          </cell>
          <cell r="E711">
            <v>-9</v>
          </cell>
          <cell r="F711">
            <v>0</v>
          </cell>
          <cell r="G711">
            <v>0</v>
          </cell>
          <cell r="H711">
            <v>0</v>
          </cell>
          <cell r="I711">
            <v>9</v>
          </cell>
          <cell r="J711">
            <v>1186.3800000000001</v>
          </cell>
          <cell r="K711" t="str">
            <v/>
          </cell>
        </row>
        <row r="712">
          <cell r="A712" t="str">
            <v>7T16</v>
          </cell>
          <cell r="B712">
            <v>0</v>
          </cell>
          <cell r="C712">
            <v>0</v>
          </cell>
          <cell r="D712">
            <v>0</v>
          </cell>
          <cell r="E712">
            <v>-8</v>
          </cell>
          <cell r="F712">
            <v>0</v>
          </cell>
          <cell r="G712">
            <v>0</v>
          </cell>
          <cell r="H712">
            <v>0</v>
          </cell>
          <cell r="I712">
            <v>8</v>
          </cell>
          <cell r="J712">
            <v>696.32</v>
          </cell>
          <cell r="K712" t="str">
            <v/>
          </cell>
        </row>
        <row r="713">
          <cell r="A713" t="str">
            <v>80W  2.5J</v>
          </cell>
          <cell r="B713">
            <v>0</v>
          </cell>
          <cell r="C713">
            <v>0</v>
          </cell>
          <cell r="D713">
            <v>0</v>
          </cell>
          <cell r="E713">
            <v>-6</v>
          </cell>
          <cell r="F713">
            <v>0</v>
          </cell>
          <cell r="G713">
            <v>0</v>
          </cell>
          <cell r="H713">
            <v>0</v>
          </cell>
          <cell r="I713">
            <v>6</v>
          </cell>
          <cell r="J713">
            <v>25.968000000000004</v>
          </cell>
          <cell r="K713" t="str">
            <v/>
          </cell>
        </row>
        <row r="714">
          <cell r="A714" t="str">
            <v>8436-22-4</v>
          </cell>
          <cell r="B714">
            <v>0</v>
          </cell>
          <cell r="C714">
            <v>0</v>
          </cell>
          <cell r="D714">
            <v>0</v>
          </cell>
          <cell r="E714">
            <v>-1</v>
          </cell>
          <cell r="F714">
            <v>0</v>
          </cell>
          <cell r="G714">
            <v>0</v>
          </cell>
          <cell r="H714">
            <v>0</v>
          </cell>
          <cell r="I714">
            <v>1</v>
          </cell>
          <cell r="J714">
            <v>0</v>
          </cell>
          <cell r="K714" t="str">
            <v/>
          </cell>
        </row>
        <row r="715">
          <cell r="A715" t="str">
            <v>8446-37-4</v>
          </cell>
          <cell r="B715">
            <v>0</v>
          </cell>
          <cell r="C715">
            <v>0</v>
          </cell>
          <cell r="D715">
            <v>0</v>
          </cell>
          <cell r="E715">
            <v>-3</v>
          </cell>
          <cell r="F715">
            <v>0</v>
          </cell>
          <cell r="G715">
            <v>0</v>
          </cell>
          <cell r="H715">
            <v>0</v>
          </cell>
          <cell r="I715">
            <v>3</v>
          </cell>
          <cell r="J715">
            <v>0</v>
          </cell>
          <cell r="K715" t="str">
            <v/>
          </cell>
        </row>
        <row r="716">
          <cell r="A716" t="str">
            <v>A70P2000-4</v>
          </cell>
          <cell r="B716">
            <v>0</v>
          </cell>
          <cell r="C716">
            <v>0</v>
          </cell>
          <cell r="D716">
            <v>0</v>
          </cell>
          <cell r="E716">
            <v>-5</v>
          </cell>
          <cell r="F716">
            <v>0</v>
          </cell>
          <cell r="G716">
            <v>0</v>
          </cell>
          <cell r="H716">
            <v>0</v>
          </cell>
          <cell r="I716">
            <v>5</v>
          </cell>
          <cell r="J716">
            <v>1621.3964999999998</v>
          </cell>
          <cell r="K716" t="str">
            <v/>
          </cell>
        </row>
        <row r="717">
          <cell r="A717" t="str">
            <v>A70Q-500-4</v>
          </cell>
          <cell r="B717">
            <v>0</v>
          </cell>
          <cell r="C717">
            <v>0</v>
          </cell>
          <cell r="D717">
            <v>0</v>
          </cell>
          <cell r="E717">
            <v>-2</v>
          </cell>
          <cell r="F717">
            <v>0</v>
          </cell>
          <cell r="G717">
            <v>0</v>
          </cell>
          <cell r="H717">
            <v>0</v>
          </cell>
          <cell r="I717">
            <v>2</v>
          </cell>
          <cell r="J717">
            <v>141.13999999999999</v>
          </cell>
          <cell r="K717" t="str">
            <v/>
          </cell>
        </row>
        <row r="718">
          <cell r="A718" t="str">
            <v>A70Q-600-4</v>
          </cell>
          <cell r="B718">
            <v>0</v>
          </cell>
          <cell r="C718">
            <v>0</v>
          </cell>
          <cell r="D718">
            <v>0</v>
          </cell>
          <cell r="E718">
            <v>-2</v>
          </cell>
          <cell r="F718">
            <v>0</v>
          </cell>
          <cell r="G718">
            <v>0</v>
          </cell>
          <cell r="H718">
            <v>0</v>
          </cell>
          <cell r="I718">
            <v>2</v>
          </cell>
          <cell r="J718">
            <v>141.13999999999999</v>
          </cell>
          <cell r="K718" t="str">
            <v/>
          </cell>
        </row>
        <row r="719">
          <cell r="A719" t="str">
            <v>A70QS400-4</v>
          </cell>
          <cell r="B719">
            <v>0</v>
          </cell>
          <cell r="C719">
            <v>0</v>
          </cell>
          <cell r="D719">
            <v>0</v>
          </cell>
          <cell r="E719">
            <v>-6</v>
          </cell>
          <cell r="F719">
            <v>0</v>
          </cell>
          <cell r="G719">
            <v>0</v>
          </cell>
          <cell r="H719">
            <v>0</v>
          </cell>
          <cell r="I719">
            <v>6</v>
          </cell>
          <cell r="J719">
            <v>436.60199999999998</v>
          </cell>
          <cell r="K719" t="str">
            <v/>
          </cell>
        </row>
        <row r="720">
          <cell r="A720" t="str">
            <v>A70QS500-4K</v>
          </cell>
          <cell r="B720">
            <v>0</v>
          </cell>
          <cell r="C720">
            <v>0</v>
          </cell>
          <cell r="D720">
            <v>0</v>
          </cell>
          <cell r="E720">
            <v>-14</v>
          </cell>
          <cell r="F720">
            <v>0</v>
          </cell>
          <cell r="G720">
            <v>0</v>
          </cell>
          <cell r="H720">
            <v>0</v>
          </cell>
          <cell r="I720">
            <v>14</v>
          </cell>
          <cell r="J720">
            <v>2180.8793999999998</v>
          </cell>
          <cell r="K720" t="str">
            <v/>
          </cell>
        </row>
        <row r="721">
          <cell r="A721" t="str">
            <v>A70QS600-4K</v>
          </cell>
          <cell r="B721">
            <v>0</v>
          </cell>
          <cell r="C721">
            <v>0</v>
          </cell>
          <cell r="D721">
            <v>0</v>
          </cell>
          <cell r="E721">
            <v>-4</v>
          </cell>
          <cell r="F721">
            <v>0</v>
          </cell>
          <cell r="G721">
            <v>0</v>
          </cell>
          <cell r="H721">
            <v>0</v>
          </cell>
          <cell r="I721">
            <v>4</v>
          </cell>
          <cell r="J721">
            <v>619.12</v>
          </cell>
          <cell r="K721" t="str">
            <v/>
          </cell>
        </row>
        <row r="722">
          <cell r="A722" t="str">
            <v>BRUSH LOCKER FOR TG-21</v>
          </cell>
          <cell r="B722">
            <v>0</v>
          </cell>
          <cell r="C722">
            <v>0</v>
          </cell>
          <cell r="D722">
            <v>0</v>
          </cell>
          <cell r="E722">
            <v>-1</v>
          </cell>
          <cell r="F722">
            <v>0</v>
          </cell>
          <cell r="G722">
            <v>0</v>
          </cell>
          <cell r="H722">
            <v>0</v>
          </cell>
          <cell r="I722">
            <v>1</v>
          </cell>
          <cell r="J722">
            <v>98.79</v>
          </cell>
          <cell r="K722" t="str">
            <v/>
          </cell>
        </row>
        <row r="723">
          <cell r="A723" t="str">
            <v>BU-F</v>
          </cell>
          <cell r="B723">
            <v>0</v>
          </cell>
          <cell r="C723">
            <v>0</v>
          </cell>
          <cell r="D723">
            <v>0</v>
          </cell>
          <cell r="E723">
            <v>-1</v>
          </cell>
          <cell r="F723">
            <v>0</v>
          </cell>
          <cell r="G723">
            <v>0</v>
          </cell>
          <cell r="H723">
            <v>0</v>
          </cell>
          <cell r="I723">
            <v>1</v>
          </cell>
          <cell r="J723">
            <v>106.61</v>
          </cell>
          <cell r="K723" t="str">
            <v/>
          </cell>
        </row>
        <row r="724">
          <cell r="A724" t="str">
            <v>BU132-4C</v>
          </cell>
          <cell r="B724">
            <v>0</v>
          </cell>
          <cell r="C724">
            <v>0</v>
          </cell>
          <cell r="D724">
            <v>0</v>
          </cell>
          <cell r="E724">
            <v>-8</v>
          </cell>
          <cell r="F724">
            <v>0</v>
          </cell>
          <cell r="G724">
            <v>0</v>
          </cell>
          <cell r="H724">
            <v>0</v>
          </cell>
          <cell r="I724">
            <v>8</v>
          </cell>
          <cell r="J724">
            <v>6398.16</v>
          </cell>
          <cell r="K724" t="str">
            <v/>
          </cell>
        </row>
        <row r="725">
          <cell r="A725" t="str">
            <v>BU220-4C</v>
          </cell>
          <cell r="B725">
            <v>0</v>
          </cell>
          <cell r="C725">
            <v>0</v>
          </cell>
          <cell r="D725">
            <v>0</v>
          </cell>
          <cell r="E725">
            <v>-9</v>
          </cell>
          <cell r="F725">
            <v>0</v>
          </cell>
          <cell r="G725">
            <v>0</v>
          </cell>
          <cell r="H725">
            <v>0</v>
          </cell>
          <cell r="I725">
            <v>9</v>
          </cell>
          <cell r="J725">
            <v>10507.926599999999</v>
          </cell>
          <cell r="K725" t="str">
            <v/>
          </cell>
        </row>
        <row r="726">
          <cell r="A726" t="str">
            <v>BU3-220-2</v>
          </cell>
          <cell r="B726">
            <v>0</v>
          </cell>
          <cell r="C726">
            <v>0</v>
          </cell>
          <cell r="D726">
            <v>0</v>
          </cell>
          <cell r="E726">
            <v>-26</v>
          </cell>
          <cell r="F726">
            <v>0</v>
          </cell>
          <cell r="G726">
            <v>0</v>
          </cell>
          <cell r="H726">
            <v>0</v>
          </cell>
          <cell r="I726">
            <v>26</v>
          </cell>
          <cell r="J726">
            <v>3556.2253999999998</v>
          </cell>
          <cell r="K726" t="str">
            <v/>
          </cell>
        </row>
        <row r="727">
          <cell r="A727" t="str">
            <v>BU3-220-4</v>
          </cell>
          <cell r="B727">
            <v>0</v>
          </cell>
          <cell r="C727">
            <v>0</v>
          </cell>
          <cell r="D727">
            <v>0</v>
          </cell>
          <cell r="E727">
            <v>-1</v>
          </cell>
          <cell r="F727">
            <v>0</v>
          </cell>
          <cell r="G727">
            <v>0</v>
          </cell>
          <cell r="H727">
            <v>0</v>
          </cell>
          <cell r="I727">
            <v>1</v>
          </cell>
          <cell r="J727">
            <v>0</v>
          </cell>
          <cell r="K727" t="str">
            <v/>
          </cell>
        </row>
        <row r="728">
          <cell r="A728" t="str">
            <v>6DI75MB-050.</v>
          </cell>
          <cell r="B728">
            <v>0</v>
          </cell>
          <cell r="C728">
            <v>0</v>
          </cell>
          <cell r="D728">
            <v>0</v>
          </cell>
          <cell r="E728">
            <v>-1</v>
          </cell>
          <cell r="F728">
            <v>0</v>
          </cell>
          <cell r="G728">
            <v>0</v>
          </cell>
          <cell r="H728">
            <v>0</v>
          </cell>
          <cell r="I728">
            <v>1</v>
          </cell>
          <cell r="J728">
            <v>81.941800000000001</v>
          </cell>
          <cell r="K728" t="str">
            <v/>
          </cell>
        </row>
        <row r="729">
          <cell r="A729" t="str">
            <v>6MB150J-120A</v>
          </cell>
          <cell r="B729">
            <v>0</v>
          </cell>
          <cell r="C729">
            <v>0</v>
          </cell>
          <cell r="D729">
            <v>0</v>
          </cell>
          <cell r="E729">
            <v>-11</v>
          </cell>
          <cell r="F729">
            <v>0</v>
          </cell>
          <cell r="G729">
            <v>0</v>
          </cell>
          <cell r="H729">
            <v>0</v>
          </cell>
          <cell r="I729">
            <v>11</v>
          </cell>
          <cell r="J729">
            <v>1227.2006999999999</v>
          </cell>
          <cell r="K729" t="str">
            <v/>
          </cell>
        </row>
        <row r="730">
          <cell r="A730" t="str">
            <v>6MBI100NA-060</v>
          </cell>
          <cell r="B730">
            <v>0</v>
          </cell>
          <cell r="C730">
            <v>0</v>
          </cell>
          <cell r="D730">
            <v>0</v>
          </cell>
          <cell r="E730">
            <v>-1</v>
          </cell>
          <cell r="F730">
            <v>0</v>
          </cell>
          <cell r="G730">
            <v>0</v>
          </cell>
          <cell r="H730">
            <v>0</v>
          </cell>
          <cell r="I730">
            <v>1</v>
          </cell>
          <cell r="J730">
            <v>61.54</v>
          </cell>
          <cell r="K730" t="str">
            <v/>
          </cell>
        </row>
        <row r="731">
          <cell r="A731" t="str">
            <v>6MBP50RS120</v>
          </cell>
          <cell r="B731">
            <v>0</v>
          </cell>
          <cell r="C731">
            <v>0</v>
          </cell>
          <cell r="D731">
            <v>0</v>
          </cell>
          <cell r="E731">
            <v>-8</v>
          </cell>
          <cell r="F731">
            <v>0</v>
          </cell>
          <cell r="G731">
            <v>0</v>
          </cell>
          <cell r="H731">
            <v>0</v>
          </cell>
          <cell r="I731">
            <v>8</v>
          </cell>
          <cell r="J731">
            <v>700.53520000000003</v>
          </cell>
          <cell r="K731" t="str">
            <v/>
          </cell>
        </row>
        <row r="732">
          <cell r="A732" t="str">
            <v>6MBP75RS060</v>
          </cell>
          <cell r="B732">
            <v>0</v>
          </cell>
          <cell r="C732">
            <v>0</v>
          </cell>
          <cell r="D732">
            <v>0</v>
          </cell>
          <cell r="E732">
            <v>-8</v>
          </cell>
          <cell r="F732">
            <v>0</v>
          </cell>
          <cell r="G732">
            <v>0</v>
          </cell>
          <cell r="H732">
            <v>0</v>
          </cell>
          <cell r="I732">
            <v>8</v>
          </cell>
          <cell r="J732">
            <v>491.95359999999999</v>
          </cell>
          <cell r="K732" t="str">
            <v/>
          </cell>
        </row>
        <row r="733">
          <cell r="A733" t="str">
            <v>6MBP75RS120</v>
          </cell>
          <cell r="B733">
            <v>0</v>
          </cell>
          <cell r="C733">
            <v>0</v>
          </cell>
          <cell r="D733">
            <v>0</v>
          </cell>
          <cell r="E733">
            <v>-7</v>
          </cell>
          <cell r="F733">
            <v>0</v>
          </cell>
          <cell r="G733">
            <v>0</v>
          </cell>
          <cell r="H733">
            <v>0</v>
          </cell>
          <cell r="I733">
            <v>7</v>
          </cell>
          <cell r="J733">
            <v>1120.7286999999999</v>
          </cell>
          <cell r="K733" t="str">
            <v/>
          </cell>
        </row>
        <row r="734">
          <cell r="A734" t="str">
            <v>80-30X22-4096-16X.MN04</v>
          </cell>
          <cell r="B734">
            <v>0</v>
          </cell>
          <cell r="C734">
            <v>0</v>
          </cell>
          <cell r="D734">
            <v>0</v>
          </cell>
          <cell r="E734">
            <v>-15</v>
          </cell>
          <cell r="F734">
            <v>0</v>
          </cell>
          <cell r="G734">
            <v>0</v>
          </cell>
          <cell r="H734">
            <v>0</v>
          </cell>
          <cell r="I734">
            <v>15</v>
          </cell>
          <cell r="J734">
            <v>2175</v>
          </cell>
          <cell r="K734" t="str">
            <v/>
          </cell>
        </row>
        <row r="735">
          <cell r="A735" t="str">
            <v>80W  10J</v>
          </cell>
          <cell r="B735">
            <v>0</v>
          </cell>
          <cell r="C735">
            <v>0</v>
          </cell>
          <cell r="D735">
            <v>0</v>
          </cell>
          <cell r="E735">
            <v>-6</v>
          </cell>
          <cell r="F735">
            <v>0</v>
          </cell>
          <cell r="G735">
            <v>0</v>
          </cell>
          <cell r="H735">
            <v>0</v>
          </cell>
          <cell r="I735">
            <v>6</v>
          </cell>
          <cell r="J735">
            <v>23.526</v>
          </cell>
          <cell r="K735" t="str">
            <v/>
          </cell>
        </row>
        <row r="736">
          <cell r="A736" t="str">
            <v>80W  10OHM</v>
          </cell>
          <cell r="B736">
            <v>0</v>
          </cell>
          <cell r="C736">
            <v>0</v>
          </cell>
          <cell r="D736">
            <v>0</v>
          </cell>
          <cell r="E736">
            <v>-21</v>
          </cell>
          <cell r="F736">
            <v>0</v>
          </cell>
          <cell r="G736">
            <v>0</v>
          </cell>
          <cell r="H736">
            <v>0</v>
          </cell>
          <cell r="I736">
            <v>21</v>
          </cell>
          <cell r="J736">
            <v>82.506900000000002</v>
          </cell>
          <cell r="K736" t="str">
            <v/>
          </cell>
        </row>
        <row r="737">
          <cell r="A737" t="str">
            <v>88RS160</v>
          </cell>
          <cell r="B737">
            <v>0</v>
          </cell>
          <cell r="C737">
            <v>0</v>
          </cell>
          <cell r="D737">
            <v>0</v>
          </cell>
          <cell r="E737">
            <v>-2</v>
          </cell>
          <cell r="F737">
            <v>0</v>
          </cell>
          <cell r="G737">
            <v>0</v>
          </cell>
          <cell r="H737">
            <v>0</v>
          </cell>
          <cell r="I737">
            <v>2</v>
          </cell>
          <cell r="J737">
            <v>119.84</v>
          </cell>
          <cell r="K737" t="str">
            <v/>
          </cell>
        </row>
        <row r="738">
          <cell r="A738" t="str">
            <v>A50P600-4</v>
          </cell>
          <cell r="B738">
            <v>0</v>
          </cell>
          <cell r="C738">
            <v>0</v>
          </cell>
          <cell r="D738">
            <v>0</v>
          </cell>
          <cell r="E738">
            <v>-1</v>
          </cell>
          <cell r="F738">
            <v>0</v>
          </cell>
          <cell r="G738">
            <v>0</v>
          </cell>
          <cell r="H738">
            <v>0</v>
          </cell>
          <cell r="I738">
            <v>1</v>
          </cell>
          <cell r="J738">
            <v>32</v>
          </cell>
          <cell r="K738" t="str">
            <v/>
          </cell>
        </row>
        <row r="739">
          <cell r="A739" t="str">
            <v>A70P1600-4TA</v>
          </cell>
          <cell r="B739">
            <v>0</v>
          </cell>
          <cell r="C739">
            <v>0</v>
          </cell>
          <cell r="D739">
            <v>0</v>
          </cell>
          <cell r="E739">
            <v>-5</v>
          </cell>
          <cell r="F739">
            <v>0</v>
          </cell>
          <cell r="G739">
            <v>0</v>
          </cell>
          <cell r="H739">
            <v>0</v>
          </cell>
          <cell r="I739">
            <v>5</v>
          </cell>
          <cell r="J739">
            <v>1740.03</v>
          </cell>
          <cell r="K739" t="str">
            <v/>
          </cell>
        </row>
        <row r="740">
          <cell r="A740" t="str">
            <v>A70Q400-4</v>
          </cell>
          <cell r="B740">
            <v>0</v>
          </cell>
          <cell r="C740">
            <v>0</v>
          </cell>
          <cell r="D740">
            <v>0</v>
          </cell>
          <cell r="E740">
            <v>-7</v>
          </cell>
          <cell r="F740">
            <v>0</v>
          </cell>
          <cell r="G740">
            <v>0</v>
          </cell>
          <cell r="H740">
            <v>0</v>
          </cell>
          <cell r="I740">
            <v>7</v>
          </cell>
          <cell r="J740">
            <v>253.19280000000001</v>
          </cell>
          <cell r="K740" t="str">
            <v/>
          </cell>
        </row>
        <row r="741">
          <cell r="A741" t="str">
            <v>A70Q500-4</v>
          </cell>
          <cell r="B741">
            <v>0</v>
          </cell>
          <cell r="C741">
            <v>0</v>
          </cell>
          <cell r="D741">
            <v>0</v>
          </cell>
          <cell r="E741">
            <v>-3</v>
          </cell>
          <cell r="F741">
            <v>0</v>
          </cell>
          <cell r="G741">
            <v>0</v>
          </cell>
          <cell r="H741">
            <v>0</v>
          </cell>
          <cell r="I741">
            <v>3</v>
          </cell>
          <cell r="J741">
            <v>203.13749999999999</v>
          </cell>
          <cell r="K741" t="str">
            <v/>
          </cell>
        </row>
        <row r="742">
          <cell r="A742" t="str">
            <v>A70Q600-4</v>
          </cell>
          <cell r="B742">
            <v>0</v>
          </cell>
          <cell r="C742">
            <v>0</v>
          </cell>
          <cell r="D742">
            <v>0</v>
          </cell>
          <cell r="E742">
            <v>-4</v>
          </cell>
          <cell r="F742">
            <v>0</v>
          </cell>
          <cell r="G742">
            <v>0</v>
          </cell>
          <cell r="H742">
            <v>0</v>
          </cell>
          <cell r="I742">
            <v>4</v>
          </cell>
          <cell r="J742">
            <v>282.27999999999997</v>
          </cell>
          <cell r="K742" t="str">
            <v/>
          </cell>
        </row>
        <row r="743">
          <cell r="A743" t="str">
            <v>A70QS800-4</v>
          </cell>
          <cell r="B743">
            <v>0</v>
          </cell>
          <cell r="C743">
            <v>0</v>
          </cell>
          <cell r="D743">
            <v>0</v>
          </cell>
          <cell r="E743">
            <v>-5</v>
          </cell>
          <cell r="F743">
            <v>0</v>
          </cell>
          <cell r="G743">
            <v>0</v>
          </cell>
          <cell r="H743">
            <v>0</v>
          </cell>
          <cell r="I743">
            <v>5</v>
          </cell>
          <cell r="J743">
            <v>320.84850000000006</v>
          </cell>
          <cell r="K743" t="str">
            <v/>
          </cell>
        </row>
        <row r="744">
          <cell r="A744" t="str">
            <v>ACL-40B</v>
          </cell>
          <cell r="B744">
            <v>0</v>
          </cell>
          <cell r="C744">
            <v>0</v>
          </cell>
          <cell r="D744">
            <v>0</v>
          </cell>
          <cell r="E744">
            <v>-58</v>
          </cell>
          <cell r="F744">
            <v>0</v>
          </cell>
          <cell r="G744">
            <v>0</v>
          </cell>
          <cell r="H744">
            <v>0</v>
          </cell>
          <cell r="I744">
            <v>58</v>
          </cell>
          <cell r="J744">
            <v>1607.76</v>
          </cell>
          <cell r="K744" t="str">
            <v/>
          </cell>
        </row>
        <row r="745">
          <cell r="A745" t="str">
            <v>BLA005</v>
          </cell>
          <cell r="B745">
            <v>0</v>
          </cell>
          <cell r="C745">
            <v>0</v>
          </cell>
          <cell r="D745">
            <v>0</v>
          </cell>
          <cell r="E745">
            <v>-3</v>
          </cell>
          <cell r="F745">
            <v>0</v>
          </cell>
          <cell r="G745">
            <v>0</v>
          </cell>
          <cell r="H745">
            <v>0</v>
          </cell>
          <cell r="I745">
            <v>3</v>
          </cell>
          <cell r="J745">
            <v>1.2</v>
          </cell>
          <cell r="K745" t="str">
            <v/>
          </cell>
        </row>
        <row r="746">
          <cell r="A746" t="str">
            <v>BU22-2C</v>
          </cell>
          <cell r="B746">
            <v>0</v>
          </cell>
          <cell r="C746">
            <v>0</v>
          </cell>
          <cell r="D746">
            <v>0</v>
          </cell>
          <cell r="E746">
            <v>-125</v>
          </cell>
          <cell r="F746">
            <v>0</v>
          </cell>
          <cell r="G746">
            <v>0</v>
          </cell>
          <cell r="H746">
            <v>0</v>
          </cell>
          <cell r="I746">
            <v>125</v>
          </cell>
          <cell r="J746">
            <v>15203</v>
          </cell>
          <cell r="K746" t="str">
            <v/>
          </cell>
        </row>
        <row r="747">
          <cell r="A747" t="str">
            <v>BU22-4C</v>
          </cell>
          <cell r="B747">
            <v>0</v>
          </cell>
          <cell r="C747">
            <v>0</v>
          </cell>
          <cell r="D747">
            <v>0</v>
          </cell>
          <cell r="E747">
            <v>-2</v>
          </cell>
          <cell r="F747">
            <v>0</v>
          </cell>
          <cell r="G747">
            <v>0</v>
          </cell>
          <cell r="H747">
            <v>0</v>
          </cell>
          <cell r="I747">
            <v>2</v>
          </cell>
          <cell r="J747">
            <v>275.65519999999998</v>
          </cell>
          <cell r="K747" t="str">
            <v/>
          </cell>
        </row>
        <row r="748">
          <cell r="A748" t="str">
            <v>BU22-4D</v>
          </cell>
          <cell r="B748">
            <v>0</v>
          </cell>
          <cell r="C748">
            <v>0</v>
          </cell>
          <cell r="D748">
            <v>0</v>
          </cell>
          <cell r="E748">
            <v>-281</v>
          </cell>
          <cell r="F748">
            <v>0</v>
          </cell>
          <cell r="G748">
            <v>0</v>
          </cell>
          <cell r="H748">
            <v>0</v>
          </cell>
          <cell r="I748">
            <v>281</v>
          </cell>
          <cell r="J748">
            <v>38730.230000000003</v>
          </cell>
          <cell r="K748" t="str">
            <v/>
          </cell>
        </row>
        <row r="749">
          <cell r="A749" t="str">
            <v>BU3-220-4EN</v>
          </cell>
          <cell r="B749">
            <v>0</v>
          </cell>
          <cell r="C749">
            <v>0</v>
          </cell>
          <cell r="D749">
            <v>0</v>
          </cell>
          <cell r="E749">
            <v>-67</v>
          </cell>
          <cell r="F749">
            <v>0</v>
          </cell>
          <cell r="G749">
            <v>0</v>
          </cell>
          <cell r="H749">
            <v>0</v>
          </cell>
          <cell r="I749">
            <v>67</v>
          </cell>
          <cell r="J749">
            <v>9474.9457000000002</v>
          </cell>
          <cell r="K749" t="str">
            <v/>
          </cell>
        </row>
        <row r="750">
          <cell r="A750" t="str">
            <v>BU37-4C</v>
          </cell>
          <cell r="B750">
            <v>0</v>
          </cell>
          <cell r="C750">
            <v>0</v>
          </cell>
          <cell r="D750">
            <v>0</v>
          </cell>
          <cell r="E750">
            <v>-41</v>
          </cell>
          <cell r="F750">
            <v>0</v>
          </cell>
          <cell r="G750">
            <v>0</v>
          </cell>
          <cell r="H750">
            <v>0</v>
          </cell>
          <cell r="I750">
            <v>41</v>
          </cell>
          <cell r="J750">
            <v>13555.42</v>
          </cell>
          <cell r="K750" t="str">
            <v/>
          </cell>
        </row>
        <row r="751">
          <cell r="A751" t="str">
            <v>BU55-2C</v>
          </cell>
          <cell r="B751">
            <v>0</v>
          </cell>
          <cell r="C751">
            <v>0</v>
          </cell>
          <cell r="D751">
            <v>0</v>
          </cell>
          <cell r="E751">
            <v>-8</v>
          </cell>
          <cell r="F751">
            <v>0</v>
          </cell>
          <cell r="G751">
            <v>0</v>
          </cell>
          <cell r="H751">
            <v>0</v>
          </cell>
          <cell r="I751">
            <v>8</v>
          </cell>
          <cell r="J751">
            <v>3586.8159999999998</v>
          </cell>
          <cell r="K751" t="str">
            <v/>
          </cell>
        </row>
        <row r="752">
          <cell r="A752" t="str">
            <v>BU55-4C</v>
          </cell>
          <cell r="B752">
            <v>0</v>
          </cell>
          <cell r="C752">
            <v>0</v>
          </cell>
          <cell r="D752">
            <v>0</v>
          </cell>
          <cell r="E752">
            <v>-18</v>
          </cell>
          <cell r="F752">
            <v>0</v>
          </cell>
          <cell r="G752">
            <v>0</v>
          </cell>
          <cell r="H752">
            <v>0</v>
          </cell>
          <cell r="I752">
            <v>18</v>
          </cell>
          <cell r="J752">
            <v>7960.0140000000001</v>
          </cell>
          <cell r="K752" t="str">
            <v/>
          </cell>
        </row>
        <row r="753">
          <cell r="A753" t="str">
            <v>BU90-2C</v>
          </cell>
          <cell r="B753">
            <v>0</v>
          </cell>
          <cell r="C753">
            <v>0</v>
          </cell>
          <cell r="D753">
            <v>0</v>
          </cell>
          <cell r="E753">
            <v>-7</v>
          </cell>
          <cell r="F753">
            <v>0</v>
          </cell>
          <cell r="G753">
            <v>0</v>
          </cell>
          <cell r="H753">
            <v>0</v>
          </cell>
          <cell r="I753">
            <v>7</v>
          </cell>
          <cell r="J753">
            <v>4315.6112999999996</v>
          </cell>
          <cell r="K753" t="str">
            <v/>
          </cell>
        </row>
        <row r="754">
          <cell r="A754" t="str">
            <v>BU90-4C</v>
          </cell>
          <cell r="B754">
            <v>0</v>
          </cell>
          <cell r="C754">
            <v>0</v>
          </cell>
          <cell r="D754">
            <v>0</v>
          </cell>
          <cell r="E754">
            <v>-21</v>
          </cell>
          <cell r="F754">
            <v>0</v>
          </cell>
          <cell r="G754">
            <v>0</v>
          </cell>
          <cell r="H754">
            <v>0</v>
          </cell>
          <cell r="I754">
            <v>21</v>
          </cell>
          <cell r="J754">
            <v>12285.7245</v>
          </cell>
          <cell r="K754" t="str">
            <v/>
          </cell>
        </row>
        <row r="755">
          <cell r="A755" t="str">
            <v>CAB WSC-M06P05-B</v>
          </cell>
          <cell r="B755">
            <v>0</v>
          </cell>
          <cell r="C755">
            <v>0</v>
          </cell>
          <cell r="D755">
            <v>0</v>
          </cell>
          <cell r="E755">
            <v>-67</v>
          </cell>
          <cell r="F755">
            <v>0</v>
          </cell>
          <cell r="G755">
            <v>0</v>
          </cell>
          <cell r="H755">
            <v>0</v>
          </cell>
          <cell r="I755">
            <v>67</v>
          </cell>
          <cell r="J755">
            <v>907.85</v>
          </cell>
          <cell r="K755" t="str">
            <v/>
          </cell>
        </row>
        <row r="756">
          <cell r="A756" t="str">
            <v>CAB WSC-M06P10-B</v>
          </cell>
          <cell r="B756">
            <v>0</v>
          </cell>
          <cell r="C756">
            <v>0</v>
          </cell>
          <cell r="D756">
            <v>0</v>
          </cell>
          <cell r="E756">
            <v>-30</v>
          </cell>
          <cell r="F756">
            <v>0</v>
          </cell>
          <cell r="G756">
            <v>0</v>
          </cell>
          <cell r="H756">
            <v>0</v>
          </cell>
          <cell r="I756">
            <v>30</v>
          </cell>
          <cell r="J756">
            <v>717.6</v>
          </cell>
          <cell r="K756" t="str">
            <v/>
          </cell>
        </row>
        <row r="757">
          <cell r="A757" t="str">
            <v>CAB WSC-P06P05-D</v>
          </cell>
          <cell r="B757">
            <v>0</v>
          </cell>
          <cell r="C757">
            <v>0</v>
          </cell>
          <cell r="D757">
            <v>0</v>
          </cell>
          <cell r="E757">
            <v>-23</v>
          </cell>
          <cell r="F757">
            <v>0</v>
          </cell>
          <cell r="G757">
            <v>0</v>
          </cell>
          <cell r="H757">
            <v>0</v>
          </cell>
          <cell r="I757">
            <v>23</v>
          </cell>
          <cell r="J757">
            <v>521.64</v>
          </cell>
          <cell r="K757" t="str">
            <v/>
          </cell>
        </row>
        <row r="758">
          <cell r="A758" t="str">
            <v>CABG5SPG</v>
          </cell>
          <cell r="B758">
            <v>0</v>
          </cell>
          <cell r="C758">
            <v>0</v>
          </cell>
          <cell r="D758">
            <v>0</v>
          </cell>
          <cell r="E758">
            <v>-2</v>
          </cell>
          <cell r="F758">
            <v>0</v>
          </cell>
          <cell r="G758">
            <v>0</v>
          </cell>
          <cell r="H758">
            <v>0</v>
          </cell>
          <cell r="I758">
            <v>2</v>
          </cell>
          <cell r="J758">
            <v>125.42</v>
          </cell>
          <cell r="K758" t="str">
            <v/>
          </cell>
        </row>
        <row r="759">
          <cell r="A759" t="str">
            <v>CB-1S</v>
          </cell>
          <cell r="B759">
            <v>0</v>
          </cell>
          <cell r="C759">
            <v>0</v>
          </cell>
          <cell r="D759">
            <v>0</v>
          </cell>
          <cell r="E759">
            <v>-57</v>
          </cell>
          <cell r="F759">
            <v>0</v>
          </cell>
          <cell r="G759">
            <v>0</v>
          </cell>
          <cell r="H759">
            <v>0</v>
          </cell>
          <cell r="I759">
            <v>57</v>
          </cell>
          <cell r="J759">
            <v>338.01</v>
          </cell>
          <cell r="K759" t="str">
            <v/>
          </cell>
        </row>
        <row r="760">
          <cell r="A760" t="str">
            <v>CB-3S</v>
          </cell>
          <cell r="B760">
            <v>0</v>
          </cell>
          <cell r="C760">
            <v>0</v>
          </cell>
          <cell r="D760">
            <v>0</v>
          </cell>
          <cell r="E760">
            <v>-62</v>
          </cell>
          <cell r="F760">
            <v>0</v>
          </cell>
          <cell r="G760">
            <v>0</v>
          </cell>
          <cell r="H760">
            <v>0</v>
          </cell>
          <cell r="I760">
            <v>62</v>
          </cell>
          <cell r="J760">
            <v>417.79320000000001</v>
          </cell>
          <cell r="K760" t="str">
            <v/>
          </cell>
        </row>
        <row r="761">
          <cell r="A761" t="str">
            <v>CB3-10R-2C</v>
          </cell>
          <cell r="B761">
            <v>0</v>
          </cell>
          <cell r="C761">
            <v>0</v>
          </cell>
          <cell r="D761">
            <v>0</v>
          </cell>
          <cell r="E761">
            <v>-52</v>
          </cell>
          <cell r="F761">
            <v>0</v>
          </cell>
          <cell r="G761">
            <v>0</v>
          </cell>
          <cell r="H761">
            <v>0</v>
          </cell>
          <cell r="I761">
            <v>52</v>
          </cell>
          <cell r="J761">
            <v>2037.3652000000002</v>
          </cell>
          <cell r="K761" t="str">
            <v/>
          </cell>
        </row>
        <row r="762">
          <cell r="A762" t="str">
            <v>CB3-10R-2S</v>
          </cell>
          <cell r="B762">
            <v>0</v>
          </cell>
          <cell r="C762">
            <v>0</v>
          </cell>
          <cell r="D762">
            <v>0</v>
          </cell>
          <cell r="E762">
            <v>-111</v>
          </cell>
          <cell r="F762">
            <v>0</v>
          </cell>
          <cell r="G762">
            <v>0</v>
          </cell>
          <cell r="H762">
            <v>0</v>
          </cell>
          <cell r="I762">
            <v>111</v>
          </cell>
          <cell r="J762">
            <v>1968.03</v>
          </cell>
          <cell r="K762" t="str">
            <v/>
          </cell>
        </row>
        <row r="763">
          <cell r="A763" t="str">
            <v>CB3-10R-5S</v>
          </cell>
          <cell r="B763">
            <v>0</v>
          </cell>
          <cell r="C763">
            <v>0</v>
          </cell>
          <cell r="D763">
            <v>0</v>
          </cell>
          <cell r="E763">
            <v>-57</v>
          </cell>
          <cell r="F763">
            <v>0</v>
          </cell>
          <cell r="G763">
            <v>0</v>
          </cell>
          <cell r="H763">
            <v>0</v>
          </cell>
          <cell r="I763">
            <v>57</v>
          </cell>
          <cell r="J763">
            <v>1802.34</v>
          </cell>
          <cell r="K763" t="str">
            <v/>
          </cell>
        </row>
        <row r="764">
          <cell r="A764" t="str">
            <v>CF4-7.5C</v>
          </cell>
          <cell r="B764">
            <v>0</v>
          </cell>
          <cell r="C764">
            <v>0</v>
          </cell>
          <cell r="D764">
            <v>0</v>
          </cell>
          <cell r="E764">
            <v>-1</v>
          </cell>
          <cell r="F764">
            <v>0</v>
          </cell>
          <cell r="G764">
            <v>0</v>
          </cell>
          <cell r="H764">
            <v>0</v>
          </cell>
          <cell r="I764">
            <v>1</v>
          </cell>
          <cell r="J764">
            <v>151</v>
          </cell>
          <cell r="K764" t="str">
            <v/>
          </cell>
        </row>
        <row r="765">
          <cell r="A765" t="str">
            <v>CLK100AA160</v>
          </cell>
          <cell r="B765">
            <v>0</v>
          </cell>
          <cell r="C765">
            <v>0</v>
          </cell>
          <cell r="D765">
            <v>0</v>
          </cell>
          <cell r="E765">
            <v>-10</v>
          </cell>
          <cell r="F765">
            <v>0</v>
          </cell>
          <cell r="G765">
            <v>0</v>
          </cell>
          <cell r="H765">
            <v>0</v>
          </cell>
          <cell r="I765">
            <v>10</v>
          </cell>
          <cell r="J765">
            <v>524.28899999999999</v>
          </cell>
          <cell r="K765" t="str">
            <v/>
          </cell>
        </row>
        <row r="766">
          <cell r="A766" t="str">
            <v>CLK120AA80</v>
          </cell>
          <cell r="B766">
            <v>0</v>
          </cell>
          <cell r="C766">
            <v>0</v>
          </cell>
          <cell r="D766">
            <v>0</v>
          </cell>
          <cell r="E766">
            <v>-1</v>
          </cell>
          <cell r="F766">
            <v>0</v>
          </cell>
          <cell r="G766">
            <v>0</v>
          </cell>
          <cell r="H766">
            <v>0</v>
          </cell>
          <cell r="I766">
            <v>1</v>
          </cell>
          <cell r="J766">
            <v>0</v>
          </cell>
          <cell r="K766" t="str">
            <v/>
          </cell>
        </row>
        <row r="767">
          <cell r="A767" t="str">
            <v>CM200DU-24H-203</v>
          </cell>
          <cell r="B767">
            <v>0</v>
          </cell>
          <cell r="C767">
            <v>0</v>
          </cell>
          <cell r="D767">
            <v>0</v>
          </cell>
          <cell r="E767">
            <v>-10</v>
          </cell>
          <cell r="F767">
            <v>0</v>
          </cell>
          <cell r="G767">
            <v>0</v>
          </cell>
          <cell r="H767">
            <v>0</v>
          </cell>
          <cell r="I767">
            <v>10</v>
          </cell>
          <cell r="J767">
            <v>1108.174</v>
          </cell>
          <cell r="K767" t="str">
            <v/>
          </cell>
        </row>
        <row r="768">
          <cell r="A768" t="str">
            <v>CM200DY-24H</v>
          </cell>
          <cell r="B768">
            <v>0</v>
          </cell>
          <cell r="C768">
            <v>0</v>
          </cell>
          <cell r="D768">
            <v>0</v>
          </cell>
          <cell r="E768">
            <v>-5</v>
          </cell>
          <cell r="F768">
            <v>0</v>
          </cell>
          <cell r="G768">
            <v>0</v>
          </cell>
          <cell r="H768">
            <v>0</v>
          </cell>
          <cell r="I768">
            <v>5</v>
          </cell>
          <cell r="J768">
            <v>994.7</v>
          </cell>
          <cell r="K768" t="str">
            <v/>
          </cell>
        </row>
        <row r="769">
          <cell r="A769" t="str">
            <v>CNW811/16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 t="str">
            <v/>
          </cell>
        </row>
        <row r="770">
          <cell r="A770" t="str">
            <v>CNW933/37</v>
          </cell>
          <cell r="B770">
            <v>0</v>
          </cell>
          <cell r="C770">
            <v>0</v>
          </cell>
          <cell r="D770">
            <v>0</v>
          </cell>
          <cell r="E770">
            <v>-50</v>
          </cell>
          <cell r="F770">
            <v>0</v>
          </cell>
          <cell r="G770">
            <v>0</v>
          </cell>
          <cell r="H770">
            <v>0</v>
          </cell>
          <cell r="I770">
            <v>50</v>
          </cell>
          <cell r="J770">
            <v>15513.85</v>
          </cell>
          <cell r="K770" t="str">
            <v/>
          </cell>
        </row>
        <row r="771">
          <cell r="A771" t="str">
            <v>CNW933/4</v>
          </cell>
          <cell r="B771">
            <v>0</v>
          </cell>
          <cell r="C771">
            <v>0</v>
          </cell>
          <cell r="D771">
            <v>0</v>
          </cell>
          <cell r="E771">
            <v>-1</v>
          </cell>
          <cell r="F771">
            <v>0</v>
          </cell>
          <cell r="G771">
            <v>0</v>
          </cell>
          <cell r="H771">
            <v>0</v>
          </cell>
          <cell r="I771">
            <v>1</v>
          </cell>
          <cell r="J771">
            <v>101.51</v>
          </cell>
          <cell r="K771" t="str">
            <v/>
          </cell>
        </row>
        <row r="772">
          <cell r="A772" t="str">
            <v>CNW933/450</v>
          </cell>
          <cell r="B772">
            <v>0</v>
          </cell>
          <cell r="C772">
            <v>0</v>
          </cell>
          <cell r="D772">
            <v>0</v>
          </cell>
          <cell r="E772">
            <v>-1</v>
          </cell>
          <cell r="F772">
            <v>0</v>
          </cell>
          <cell r="G772">
            <v>0</v>
          </cell>
          <cell r="H772">
            <v>0</v>
          </cell>
          <cell r="I772">
            <v>1</v>
          </cell>
          <cell r="J772">
            <v>1050.5999999999999</v>
          </cell>
          <cell r="K772" t="str">
            <v/>
          </cell>
        </row>
        <row r="773">
          <cell r="A773" t="str">
            <v>CONVERTER PC USB-RS232/422/485</v>
          </cell>
          <cell r="B773">
            <v>0</v>
          </cell>
          <cell r="C773">
            <v>0</v>
          </cell>
          <cell r="D773">
            <v>0</v>
          </cell>
          <cell r="E773">
            <v>-41</v>
          </cell>
          <cell r="F773">
            <v>0</v>
          </cell>
          <cell r="G773">
            <v>0</v>
          </cell>
          <cell r="H773">
            <v>0</v>
          </cell>
          <cell r="I773">
            <v>41</v>
          </cell>
          <cell r="J773">
            <v>1536.1100999999999</v>
          </cell>
          <cell r="K773" t="str">
            <v/>
          </cell>
        </row>
        <row r="774">
          <cell r="A774" t="str">
            <v>COVER-PLATE</v>
          </cell>
          <cell r="B774">
            <v>0</v>
          </cell>
          <cell r="C774">
            <v>0</v>
          </cell>
          <cell r="D774">
            <v>0</v>
          </cell>
          <cell r="E774">
            <v>-1</v>
          </cell>
          <cell r="F774">
            <v>0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 t="str">
            <v/>
          </cell>
        </row>
        <row r="775">
          <cell r="A775" t="str">
            <v>CP-C9S-EN</v>
          </cell>
          <cell r="B775">
            <v>0</v>
          </cell>
          <cell r="C775">
            <v>0</v>
          </cell>
          <cell r="D775">
            <v>0</v>
          </cell>
          <cell r="E775">
            <v>-1</v>
          </cell>
          <cell r="F775">
            <v>0</v>
          </cell>
          <cell r="G775">
            <v>0</v>
          </cell>
          <cell r="H775">
            <v>0</v>
          </cell>
          <cell r="I775">
            <v>1</v>
          </cell>
          <cell r="J775">
            <v>155.1978</v>
          </cell>
          <cell r="K775" t="str">
            <v/>
          </cell>
        </row>
        <row r="776">
          <cell r="A776" t="str">
            <v>C1S-FAN3.7</v>
          </cell>
          <cell r="B776">
            <v>0</v>
          </cell>
          <cell r="C776">
            <v>0</v>
          </cell>
          <cell r="D776">
            <v>0</v>
          </cell>
          <cell r="E776">
            <v>-6</v>
          </cell>
          <cell r="F776">
            <v>0</v>
          </cell>
          <cell r="G776">
            <v>0</v>
          </cell>
          <cell r="H776">
            <v>0</v>
          </cell>
          <cell r="I776">
            <v>6</v>
          </cell>
          <cell r="J776">
            <v>25.725000000000001</v>
          </cell>
          <cell r="K776" t="str">
            <v/>
          </cell>
        </row>
        <row r="777">
          <cell r="A777" t="str">
            <v>CAB WSC-M04P05-B</v>
          </cell>
          <cell r="B777">
            <v>0</v>
          </cell>
          <cell r="C777">
            <v>0</v>
          </cell>
          <cell r="D777">
            <v>0</v>
          </cell>
          <cell r="E777">
            <v>-23</v>
          </cell>
          <cell r="F777">
            <v>0</v>
          </cell>
          <cell r="G777">
            <v>0</v>
          </cell>
          <cell r="H777">
            <v>0</v>
          </cell>
          <cell r="I777">
            <v>23</v>
          </cell>
          <cell r="J777">
            <v>195.27</v>
          </cell>
          <cell r="K777" t="str">
            <v/>
          </cell>
        </row>
        <row r="778">
          <cell r="A778" t="str">
            <v>CAB WSC-M04P10-B</v>
          </cell>
          <cell r="B778">
            <v>0</v>
          </cell>
          <cell r="C778">
            <v>0</v>
          </cell>
          <cell r="D778">
            <v>0</v>
          </cell>
          <cell r="E778">
            <v>-85</v>
          </cell>
          <cell r="F778">
            <v>0</v>
          </cell>
          <cell r="G778">
            <v>0</v>
          </cell>
          <cell r="H778">
            <v>0</v>
          </cell>
          <cell r="I778">
            <v>85</v>
          </cell>
          <cell r="J778">
            <v>1203.5999999999999</v>
          </cell>
          <cell r="K778" t="str">
            <v/>
          </cell>
        </row>
        <row r="779">
          <cell r="A779" t="str">
            <v>CAB WSC-P06P10-D</v>
          </cell>
          <cell r="B779">
            <v>0</v>
          </cell>
          <cell r="C779">
            <v>0</v>
          </cell>
          <cell r="D779">
            <v>0</v>
          </cell>
          <cell r="E779">
            <v>-76</v>
          </cell>
          <cell r="F779">
            <v>0</v>
          </cell>
          <cell r="G779">
            <v>0</v>
          </cell>
          <cell r="H779">
            <v>0</v>
          </cell>
          <cell r="I779">
            <v>76</v>
          </cell>
          <cell r="J779">
            <v>2071.7600000000002</v>
          </cell>
          <cell r="K779" t="str">
            <v/>
          </cell>
        </row>
        <row r="780">
          <cell r="A780" t="str">
            <v>CAB WSC-S03P03-B</v>
          </cell>
          <cell r="B780">
            <v>0</v>
          </cell>
          <cell r="C780">
            <v>0</v>
          </cell>
          <cell r="D780">
            <v>0</v>
          </cell>
          <cell r="E780">
            <v>-33</v>
          </cell>
          <cell r="F780">
            <v>0</v>
          </cell>
          <cell r="G780">
            <v>0</v>
          </cell>
          <cell r="H780">
            <v>0</v>
          </cell>
          <cell r="I780">
            <v>33</v>
          </cell>
          <cell r="J780">
            <v>155.43</v>
          </cell>
          <cell r="K780" t="str">
            <v/>
          </cell>
        </row>
        <row r="781">
          <cell r="A781" t="str">
            <v>CABG1.5</v>
          </cell>
          <cell r="B781">
            <v>0</v>
          </cell>
          <cell r="C781">
            <v>0</v>
          </cell>
          <cell r="D781">
            <v>0</v>
          </cell>
          <cell r="E781">
            <v>-50</v>
          </cell>
          <cell r="F781">
            <v>0</v>
          </cell>
          <cell r="G781">
            <v>0</v>
          </cell>
          <cell r="H781">
            <v>0</v>
          </cell>
          <cell r="I781">
            <v>50</v>
          </cell>
          <cell r="J781">
            <v>187</v>
          </cell>
          <cell r="K781" t="str">
            <v/>
          </cell>
        </row>
        <row r="782">
          <cell r="A782" t="str">
            <v>CB-5S</v>
          </cell>
          <cell r="B782">
            <v>0</v>
          </cell>
          <cell r="C782">
            <v>0</v>
          </cell>
          <cell r="D782">
            <v>0</v>
          </cell>
          <cell r="E782">
            <v>-24</v>
          </cell>
          <cell r="F782">
            <v>0</v>
          </cell>
          <cell r="G782">
            <v>0</v>
          </cell>
          <cell r="H782">
            <v>0</v>
          </cell>
          <cell r="I782">
            <v>24</v>
          </cell>
          <cell r="J782">
            <v>183.12</v>
          </cell>
          <cell r="K782" t="str">
            <v/>
          </cell>
        </row>
        <row r="783">
          <cell r="A783" t="str">
            <v>CB-MS5-2</v>
          </cell>
          <cell r="B783">
            <v>0</v>
          </cell>
          <cell r="C783">
            <v>0</v>
          </cell>
          <cell r="D783">
            <v>0</v>
          </cell>
          <cell r="E783">
            <v>-1</v>
          </cell>
          <cell r="F783">
            <v>0</v>
          </cell>
          <cell r="G783">
            <v>0</v>
          </cell>
          <cell r="H783">
            <v>0</v>
          </cell>
          <cell r="I783">
            <v>1</v>
          </cell>
          <cell r="J783">
            <v>13.425000000000001</v>
          </cell>
          <cell r="K783" t="str">
            <v/>
          </cell>
        </row>
        <row r="784">
          <cell r="A784" t="str">
            <v>CB3-10R-1C</v>
          </cell>
          <cell r="B784">
            <v>0</v>
          </cell>
          <cell r="C784">
            <v>0</v>
          </cell>
          <cell r="D784">
            <v>0</v>
          </cell>
          <cell r="E784">
            <v>-33</v>
          </cell>
          <cell r="F784">
            <v>0</v>
          </cell>
          <cell r="G784">
            <v>0</v>
          </cell>
          <cell r="H784">
            <v>0</v>
          </cell>
          <cell r="I784">
            <v>33</v>
          </cell>
          <cell r="J784">
            <v>923.34</v>
          </cell>
          <cell r="K784" t="str">
            <v/>
          </cell>
        </row>
        <row r="785">
          <cell r="A785" t="str">
            <v>CBAD-E11S</v>
          </cell>
          <cell r="B785">
            <v>0</v>
          </cell>
          <cell r="C785">
            <v>0</v>
          </cell>
          <cell r="D785">
            <v>0</v>
          </cell>
          <cell r="E785">
            <v>-124</v>
          </cell>
          <cell r="F785">
            <v>0</v>
          </cell>
          <cell r="G785">
            <v>0</v>
          </cell>
          <cell r="H785">
            <v>0</v>
          </cell>
          <cell r="I785">
            <v>124</v>
          </cell>
          <cell r="J785">
            <v>2006.32</v>
          </cell>
          <cell r="K785" t="str">
            <v/>
          </cell>
        </row>
        <row r="786">
          <cell r="A786" t="str">
            <v>CBIII-10R-2S</v>
          </cell>
          <cell r="B786">
            <v>0</v>
          </cell>
          <cell r="C786">
            <v>0</v>
          </cell>
          <cell r="D786">
            <v>0</v>
          </cell>
          <cell r="E786">
            <v>-1</v>
          </cell>
          <cell r="F786">
            <v>0</v>
          </cell>
          <cell r="G786">
            <v>0</v>
          </cell>
          <cell r="H786">
            <v>0</v>
          </cell>
          <cell r="I786">
            <v>1</v>
          </cell>
          <cell r="J786">
            <v>22.5137</v>
          </cell>
          <cell r="K786" t="str">
            <v/>
          </cell>
        </row>
        <row r="787">
          <cell r="A787" t="str">
            <v>CBR-5S</v>
          </cell>
          <cell r="B787">
            <v>0</v>
          </cell>
          <cell r="C787">
            <v>0</v>
          </cell>
          <cell r="D787">
            <v>0</v>
          </cell>
          <cell r="E787">
            <v>-76</v>
          </cell>
          <cell r="F787">
            <v>0</v>
          </cell>
          <cell r="G787">
            <v>0</v>
          </cell>
          <cell r="H787">
            <v>0</v>
          </cell>
          <cell r="I787">
            <v>76</v>
          </cell>
          <cell r="J787">
            <v>1881.76</v>
          </cell>
          <cell r="K787" t="str">
            <v/>
          </cell>
        </row>
        <row r="788">
          <cell r="A788" t="str">
            <v>CLK70AA160</v>
          </cell>
          <cell r="B788">
            <v>0</v>
          </cell>
          <cell r="C788">
            <v>0</v>
          </cell>
          <cell r="D788">
            <v>0</v>
          </cell>
          <cell r="E788">
            <v>-9</v>
          </cell>
          <cell r="F788">
            <v>0</v>
          </cell>
          <cell r="G788">
            <v>0</v>
          </cell>
          <cell r="H788">
            <v>0</v>
          </cell>
          <cell r="I788">
            <v>9</v>
          </cell>
          <cell r="J788">
            <v>455.86349999999999</v>
          </cell>
          <cell r="K788" t="str">
            <v/>
          </cell>
        </row>
        <row r="789">
          <cell r="A789" t="str">
            <v>CM100DY-24H</v>
          </cell>
          <cell r="B789">
            <v>0</v>
          </cell>
          <cell r="C789">
            <v>0</v>
          </cell>
          <cell r="D789">
            <v>0</v>
          </cell>
          <cell r="E789">
            <v>-5</v>
          </cell>
          <cell r="F789">
            <v>0</v>
          </cell>
          <cell r="G789">
            <v>0</v>
          </cell>
          <cell r="H789">
            <v>0</v>
          </cell>
          <cell r="I789">
            <v>5</v>
          </cell>
          <cell r="J789">
            <v>417.2</v>
          </cell>
          <cell r="K789" t="str">
            <v/>
          </cell>
        </row>
        <row r="790">
          <cell r="A790" t="str">
            <v>CM200DU-24H-202</v>
          </cell>
          <cell r="B790">
            <v>0</v>
          </cell>
          <cell r="C790">
            <v>0</v>
          </cell>
          <cell r="D790">
            <v>0</v>
          </cell>
          <cell r="E790">
            <v>-18</v>
          </cell>
          <cell r="F790">
            <v>0</v>
          </cell>
          <cell r="G790">
            <v>0</v>
          </cell>
          <cell r="H790">
            <v>0</v>
          </cell>
          <cell r="I790">
            <v>18</v>
          </cell>
          <cell r="J790">
            <v>2667.0402000000004</v>
          </cell>
          <cell r="K790" t="str">
            <v/>
          </cell>
        </row>
        <row r="791">
          <cell r="A791" t="str">
            <v>CNW811/25</v>
          </cell>
          <cell r="B791">
            <v>0</v>
          </cell>
          <cell r="C791">
            <v>0</v>
          </cell>
          <cell r="D791">
            <v>0</v>
          </cell>
          <cell r="E791">
            <v>-1</v>
          </cell>
          <cell r="F791">
            <v>0</v>
          </cell>
          <cell r="G791">
            <v>0</v>
          </cell>
          <cell r="H791">
            <v>0</v>
          </cell>
          <cell r="I791">
            <v>1</v>
          </cell>
          <cell r="J791">
            <v>32.332500000000003</v>
          </cell>
          <cell r="K791" t="str">
            <v/>
          </cell>
        </row>
        <row r="792">
          <cell r="A792" t="str">
            <v>CNW855/7</v>
          </cell>
          <cell r="B792">
            <v>0</v>
          </cell>
          <cell r="C792">
            <v>0</v>
          </cell>
          <cell r="D792">
            <v>0</v>
          </cell>
          <cell r="E792">
            <v>-1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54.57</v>
          </cell>
          <cell r="K792" t="str">
            <v/>
          </cell>
        </row>
        <row r="793">
          <cell r="A793" t="str">
            <v>CNW933/24</v>
          </cell>
          <cell r="B793">
            <v>0</v>
          </cell>
          <cell r="C793">
            <v>0</v>
          </cell>
          <cell r="D793">
            <v>0</v>
          </cell>
          <cell r="E793">
            <v>-60</v>
          </cell>
          <cell r="F793">
            <v>0</v>
          </cell>
          <cell r="G793">
            <v>0</v>
          </cell>
          <cell r="H793">
            <v>0</v>
          </cell>
          <cell r="I793">
            <v>60</v>
          </cell>
          <cell r="J793">
            <v>12143.165999999999</v>
          </cell>
          <cell r="K793" t="str">
            <v/>
          </cell>
        </row>
        <row r="794">
          <cell r="A794" t="str">
            <v>CNW933/48</v>
          </cell>
          <cell r="B794">
            <v>0</v>
          </cell>
          <cell r="C794">
            <v>0</v>
          </cell>
          <cell r="D794">
            <v>0</v>
          </cell>
          <cell r="E794">
            <v>-89</v>
          </cell>
          <cell r="F794">
            <v>0</v>
          </cell>
          <cell r="G794">
            <v>0</v>
          </cell>
          <cell r="H794">
            <v>0</v>
          </cell>
          <cell r="I794">
            <v>89</v>
          </cell>
          <cell r="J794">
            <v>30435.33</v>
          </cell>
          <cell r="K794" t="str">
            <v/>
          </cell>
        </row>
        <row r="795">
          <cell r="A795" t="str">
            <v>CNW933/75</v>
          </cell>
          <cell r="B795">
            <v>0</v>
          </cell>
          <cell r="C795">
            <v>0</v>
          </cell>
          <cell r="D795">
            <v>0</v>
          </cell>
          <cell r="E795">
            <v>-30</v>
          </cell>
          <cell r="F795">
            <v>0</v>
          </cell>
          <cell r="G795">
            <v>0</v>
          </cell>
          <cell r="H795">
            <v>0</v>
          </cell>
          <cell r="I795">
            <v>30</v>
          </cell>
          <cell r="J795">
            <v>14752.05</v>
          </cell>
          <cell r="K795" t="str">
            <v/>
          </cell>
        </row>
        <row r="796">
          <cell r="A796" t="str">
            <v>CONTROL PCB FOR G11UD-4S1</v>
          </cell>
          <cell r="B796">
            <v>0</v>
          </cell>
          <cell r="C796">
            <v>0</v>
          </cell>
          <cell r="D796">
            <v>0</v>
          </cell>
          <cell r="E796">
            <v>-15</v>
          </cell>
          <cell r="F796">
            <v>0</v>
          </cell>
          <cell r="G796">
            <v>0</v>
          </cell>
          <cell r="H796">
            <v>0</v>
          </cell>
          <cell r="I796">
            <v>15</v>
          </cell>
          <cell r="J796">
            <v>1861.35</v>
          </cell>
          <cell r="K796" t="str">
            <v/>
          </cell>
        </row>
        <row r="797">
          <cell r="A797" t="str">
            <v>CPAD-C1</v>
          </cell>
          <cell r="B797">
            <v>0</v>
          </cell>
          <cell r="C797">
            <v>0</v>
          </cell>
          <cell r="D797">
            <v>0</v>
          </cell>
          <cell r="E797">
            <v>-58</v>
          </cell>
          <cell r="F797">
            <v>0</v>
          </cell>
          <cell r="G797">
            <v>0</v>
          </cell>
          <cell r="H797">
            <v>0</v>
          </cell>
          <cell r="I797">
            <v>58</v>
          </cell>
          <cell r="J797">
            <v>5668.92</v>
          </cell>
          <cell r="K797" t="str">
            <v/>
          </cell>
        </row>
        <row r="798">
          <cell r="A798" t="str">
            <v>CPAD-C1A</v>
          </cell>
          <cell r="B798">
            <v>0</v>
          </cell>
          <cell r="C798">
            <v>0</v>
          </cell>
          <cell r="D798">
            <v>0</v>
          </cell>
          <cell r="E798">
            <v>-28</v>
          </cell>
          <cell r="F798">
            <v>0</v>
          </cell>
          <cell r="G798">
            <v>0</v>
          </cell>
          <cell r="H798">
            <v>0</v>
          </cell>
          <cell r="I798">
            <v>28</v>
          </cell>
          <cell r="J798">
            <v>2534</v>
          </cell>
          <cell r="K798" t="str">
            <v/>
          </cell>
        </row>
        <row r="799">
          <cell r="A799" t="str">
            <v>CR2098</v>
          </cell>
          <cell r="B799">
            <v>0</v>
          </cell>
          <cell r="C799">
            <v>0</v>
          </cell>
          <cell r="D799">
            <v>0</v>
          </cell>
          <cell r="E799">
            <v>-1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  <cell r="J799">
            <v>151.41999999999999</v>
          </cell>
          <cell r="K799" t="str">
            <v/>
          </cell>
        </row>
        <row r="800">
          <cell r="A800" t="str">
            <v>CR2L-100</v>
          </cell>
          <cell r="B800">
            <v>0</v>
          </cell>
          <cell r="C800">
            <v>0</v>
          </cell>
          <cell r="D800">
            <v>0</v>
          </cell>
          <cell r="E800">
            <v>-5</v>
          </cell>
          <cell r="F800">
            <v>0</v>
          </cell>
          <cell r="G800">
            <v>0</v>
          </cell>
          <cell r="H800">
            <v>0</v>
          </cell>
          <cell r="I800">
            <v>5</v>
          </cell>
          <cell r="J800">
            <v>26.41</v>
          </cell>
          <cell r="K800" t="str">
            <v/>
          </cell>
        </row>
        <row r="801">
          <cell r="A801" t="str">
            <v>CR2L-125</v>
          </cell>
          <cell r="B801">
            <v>0</v>
          </cell>
          <cell r="C801">
            <v>0</v>
          </cell>
          <cell r="D801">
            <v>0</v>
          </cell>
          <cell r="E801">
            <v>-6</v>
          </cell>
          <cell r="F801">
            <v>0</v>
          </cell>
          <cell r="G801">
            <v>0</v>
          </cell>
          <cell r="H801">
            <v>0</v>
          </cell>
          <cell r="I801">
            <v>6</v>
          </cell>
          <cell r="J801">
            <v>35.04</v>
          </cell>
          <cell r="K801" t="str">
            <v/>
          </cell>
        </row>
        <row r="802">
          <cell r="A802" t="str">
            <v>CR2L-200</v>
          </cell>
          <cell r="B802">
            <v>0</v>
          </cell>
          <cell r="C802">
            <v>0</v>
          </cell>
          <cell r="D802">
            <v>0</v>
          </cell>
          <cell r="E802">
            <v>-8</v>
          </cell>
          <cell r="F802">
            <v>0</v>
          </cell>
          <cell r="G802">
            <v>0</v>
          </cell>
          <cell r="H802">
            <v>0</v>
          </cell>
          <cell r="I802">
            <v>8</v>
          </cell>
          <cell r="J802">
            <v>64.8</v>
          </cell>
          <cell r="K802" t="str">
            <v/>
          </cell>
        </row>
        <row r="803">
          <cell r="A803" t="str">
            <v>CR2LS-30</v>
          </cell>
          <cell r="B803">
            <v>0</v>
          </cell>
          <cell r="C803">
            <v>0</v>
          </cell>
          <cell r="D803">
            <v>0</v>
          </cell>
          <cell r="E803">
            <v>-9</v>
          </cell>
          <cell r="F803">
            <v>0</v>
          </cell>
          <cell r="G803">
            <v>0</v>
          </cell>
          <cell r="H803">
            <v>0</v>
          </cell>
          <cell r="I803">
            <v>9</v>
          </cell>
          <cell r="J803">
            <v>36.450000000000003</v>
          </cell>
          <cell r="K803" t="str">
            <v/>
          </cell>
        </row>
        <row r="804">
          <cell r="A804" t="str">
            <v>CR2LS-50</v>
          </cell>
          <cell r="B804">
            <v>0</v>
          </cell>
          <cell r="C804">
            <v>0</v>
          </cell>
          <cell r="D804">
            <v>0</v>
          </cell>
          <cell r="E804">
            <v>-8</v>
          </cell>
          <cell r="F804">
            <v>0</v>
          </cell>
          <cell r="G804">
            <v>0</v>
          </cell>
          <cell r="H804">
            <v>0</v>
          </cell>
          <cell r="I804">
            <v>8</v>
          </cell>
          <cell r="J804">
            <v>32.4</v>
          </cell>
          <cell r="K804" t="str">
            <v/>
          </cell>
        </row>
        <row r="805">
          <cell r="A805" t="str">
            <v>CR6L-100</v>
          </cell>
          <cell r="B805">
            <v>0</v>
          </cell>
          <cell r="C805">
            <v>0</v>
          </cell>
          <cell r="D805">
            <v>0</v>
          </cell>
          <cell r="E805">
            <v>-7</v>
          </cell>
          <cell r="F805">
            <v>0</v>
          </cell>
          <cell r="G805">
            <v>0</v>
          </cell>
          <cell r="H805">
            <v>0</v>
          </cell>
          <cell r="I805">
            <v>7</v>
          </cell>
          <cell r="J805">
            <v>70.105000000000004</v>
          </cell>
          <cell r="K805" t="str">
            <v/>
          </cell>
        </row>
        <row r="806">
          <cell r="A806" t="str">
            <v>CR6L-30/UL</v>
          </cell>
          <cell r="B806">
            <v>0</v>
          </cell>
          <cell r="C806">
            <v>0</v>
          </cell>
          <cell r="D806">
            <v>0</v>
          </cell>
          <cell r="E806">
            <v>-4</v>
          </cell>
          <cell r="F806">
            <v>0</v>
          </cell>
          <cell r="G806">
            <v>0</v>
          </cell>
          <cell r="H806">
            <v>0</v>
          </cell>
          <cell r="I806">
            <v>4</v>
          </cell>
          <cell r="J806">
            <v>16</v>
          </cell>
          <cell r="K806" t="str">
            <v/>
          </cell>
        </row>
        <row r="807">
          <cell r="A807" t="str">
            <v>CR6L-300/UL</v>
          </cell>
          <cell r="B807">
            <v>0</v>
          </cell>
          <cell r="C807">
            <v>0</v>
          </cell>
          <cell r="D807">
            <v>0</v>
          </cell>
          <cell r="E807">
            <v>-9</v>
          </cell>
          <cell r="F807">
            <v>0</v>
          </cell>
          <cell r="G807">
            <v>0</v>
          </cell>
          <cell r="H807">
            <v>0</v>
          </cell>
          <cell r="I807">
            <v>9</v>
          </cell>
          <cell r="J807">
            <v>243.69209999999998</v>
          </cell>
          <cell r="K807" t="str">
            <v/>
          </cell>
        </row>
        <row r="808">
          <cell r="A808" t="str">
            <v>CS5F-150</v>
          </cell>
          <cell r="B808">
            <v>0</v>
          </cell>
          <cell r="C808">
            <v>0</v>
          </cell>
          <cell r="D808">
            <v>0</v>
          </cell>
          <cell r="E808">
            <v>-8</v>
          </cell>
          <cell r="F808">
            <v>0</v>
          </cell>
          <cell r="G808">
            <v>0</v>
          </cell>
          <cell r="H808">
            <v>0</v>
          </cell>
          <cell r="I808">
            <v>8</v>
          </cell>
          <cell r="J808">
            <v>174.88</v>
          </cell>
          <cell r="K808" t="str">
            <v/>
          </cell>
        </row>
        <row r="809">
          <cell r="A809" t="str">
            <v>CS5F-40</v>
          </cell>
          <cell r="B809">
            <v>0</v>
          </cell>
          <cell r="C809">
            <v>0</v>
          </cell>
          <cell r="D809">
            <v>0</v>
          </cell>
          <cell r="E809">
            <v>-20</v>
          </cell>
          <cell r="F809">
            <v>0</v>
          </cell>
          <cell r="G809">
            <v>0</v>
          </cell>
          <cell r="H809">
            <v>0</v>
          </cell>
          <cell r="I809">
            <v>20</v>
          </cell>
          <cell r="J809">
            <v>478.1</v>
          </cell>
          <cell r="K809" t="str">
            <v/>
          </cell>
        </row>
        <row r="810">
          <cell r="A810" t="str">
            <v>CT CABLE (FRN45G11S-4)</v>
          </cell>
          <cell r="B810">
            <v>0</v>
          </cell>
          <cell r="C810">
            <v>0</v>
          </cell>
          <cell r="D810">
            <v>0</v>
          </cell>
          <cell r="E810">
            <v>-1</v>
          </cell>
          <cell r="F810">
            <v>0</v>
          </cell>
          <cell r="G810">
            <v>0</v>
          </cell>
          <cell r="H810">
            <v>0</v>
          </cell>
          <cell r="I810">
            <v>1</v>
          </cell>
          <cell r="J810">
            <v>4.05</v>
          </cell>
          <cell r="K810" t="str">
            <v/>
          </cell>
        </row>
        <row r="811">
          <cell r="A811" t="str">
            <v>CU7.5-4C</v>
          </cell>
          <cell r="B811">
            <v>0</v>
          </cell>
          <cell r="C811">
            <v>0</v>
          </cell>
          <cell r="D811">
            <v>0</v>
          </cell>
          <cell r="E811">
            <v>-1</v>
          </cell>
          <cell r="F811">
            <v>0</v>
          </cell>
          <cell r="G811">
            <v>0</v>
          </cell>
          <cell r="H811">
            <v>0</v>
          </cell>
          <cell r="I811">
            <v>1</v>
          </cell>
          <cell r="J811">
            <v>152</v>
          </cell>
          <cell r="K811" t="str">
            <v/>
          </cell>
        </row>
        <row r="812">
          <cell r="A812" t="str">
            <v>DB003M3-21</v>
          </cell>
          <cell r="B812">
            <v>0</v>
          </cell>
          <cell r="C812">
            <v>0</v>
          </cell>
          <cell r="D812">
            <v>0</v>
          </cell>
          <cell r="E812">
            <v>-2</v>
          </cell>
          <cell r="F812">
            <v>0</v>
          </cell>
          <cell r="G812">
            <v>0</v>
          </cell>
          <cell r="H812">
            <v>0</v>
          </cell>
          <cell r="I812">
            <v>2</v>
          </cell>
          <cell r="J812">
            <v>57.18</v>
          </cell>
          <cell r="K812" t="str">
            <v/>
          </cell>
        </row>
        <row r="813">
          <cell r="A813" t="str">
            <v>DB007M3-21</v>
          </cell>
          <cell r="B813">
            <v>0</v>
          </cell>
          <cell r="C813">
            <v>0</v>
          </cell>
          <cell r="D813">
            <v>0</v>
          </cell>
          <cell r="E813">
            <v>-2</v>
          </cell>
          <cell r="F813">
            <v>0</v>
          </cell>
          <cell r="G813">
            <v>0</v>
          </cell>
          <cell r="H813">
            <v>0</v>
          </cell>
          <cell r="I813">
            <v>2</v>
          </cell>
          <cell r="J813">
            <v>114.36</v>
          </cell>
          <cell r="K813" t="str">
            <v/>
          </cell>
        </row>
        <row r="814">
          <cell r="A814" t="str">
            <v>DB015M3-21</v>
          </cell>
          <cell r="B814">
            <v>0</v>
          </cell>
          <cell r="C814">
            <v>0</v>
          </cell>
          <cell r="D814">
            <v>0</v>
          </cell>
          <cell r="E814">
            <v>-2</v>
          </cell>
          <cell r="F814">
            <v>0</v>
          </cell>
          <cell r="G814">
            <v>0</v>
          </cell>
          <cell r="H814">
            <v>0</v>
          </cell>
          <cell r="I814">
            <v>2</v>
          </cell>
          <cell r="J814">
            <v>227.46</v>
          </cell>
          <cell r="K814" t="str">
            <v/>
          </cell>
        </row>
        <row r="815">
          <cell r="A815" t="str">
            <v>DB160-4C</v>
          </cell>
          <cell r="B815">
            <v>0</v>
          </cell>
          <cell r="C815">
            <v>0</v>
          </cell>
          <cell r="D815">
            <v>0</v>
          </cell>
          <cell r="E815">
            <v>-3</v>
          </cell>
          <cell r="F815">
            <v>0</v>
          </cell>
          <cell r="G815">
            <v>0</v>
          </cell>
          <cell r="H815">
            <v>0</v>
          </cell>
          <cell r="I815">
            <v>3</v>
          </cell>
          <cell r="J815">
            <v>4181.1219000000001</v>
          </cell>
          <cell r="K815" t="str">
            <v/>
          </cell>
        </row>
        <row r="816">
          <cell r="A816" t="str">
            <v>DB18.5-4</v>
          </cell>
          <cell r="B816">
            <v>0</v>
          </cell>
          <cell r="C816">
            <v>0</v>
          </cell>
          <cell r="D816">
            <v>0</v>
          </cell>
          <cell r="E816">
            <v>-1</v>
          </cell>
          <cell r="F816">
            <v>0</v>
          </cell>
          <cell r="G816">
            <v>0</v>
          </cell>
          <cell r="H816">
            <v>0</v>
          </cell>
          <cell r="I816">
            <v>1</v>
          </cell>
          <cell r="J816">
            <v>310.68</v>
          </cell>
          <cell r="K816" t="str">
            <v/>
          </cell>
        </row>
        <row r="817">
          <cell r="A817" t="str">
            <v>DB2.2-4C</v>
          </cell>
          <cell r="B817">
            <v>0</v>
          </cell>
          <cell r="C817">
            <v>0</v>
          </cell>
          <cell r="D817">
            <v>0</v>
          </cell>
          <cell r="E817">
            <v>-8</v>
          </cell>
          <cell r="F817">
            <v>0</v>
          </cell>
          <cell r="G817">
            <v>0</v>
          </cell>
          <cell r="H817">
            <v>0</v>
          </cell>
          <cell r="I817">
            <v>8</v>
          </cell>
          <cell r="J817">
            <v>275.60000000000002</v>
          </cell>
          <cell r="K817" t="str">
            <v/>
          </cell>
        </row>
        <row r="818">
          <cell r="A818" t="str">
            <v>DB3.7-4C</v>
          </cell>
          <cell r="B818">
            <v>0</v>
          </cell>
          <cell r="C818">
            <v>0</v>
          </cell>
          <cell r="D818">
            <v>0</v>
          </cell>
          <cell r="E818">
            <v>-17</v>
          </cell>
          <cell r="F818">
            <v>0</v>
          </cell>
          <cell r="G818">
            <v>0</v>
          </cell>
          <cell r="H818">
            <v>0</v>
          </cell>
          <cell r="I818">
            <v>17</v>
          </cell>
          <cell r="J818">
            <v>750.89</v>
          </cell>
          <cell r="K818" t="str">
            <v/>
          </cell>
        </row>
        <row r="819">
          <cell r="A819" t="str">
            <v>DB30-4C</v>
          </cell>
          <cell r="B819">
            <v>0</v>
          </cell>
          <cell r="C819">
            <v>0</v>
          </cell>
          <cell r="D819">
            <v>0</v>
          </cell>
          <cell r="E819">
            <v>-3</v>
          </cell>
          <cell r="F819">
            <v>0</v>
          </cell>
          <cell r="G819">
            <v>0</v>
          </cell>
          <cell r="H819">
            <v>0</v>
          </cell>
          <cell r="I819">
            <v>3</v>
          </cell>
          <cell r="J819">
            <v>1172.1879000000001</v>
          </cell>
          <cell r="K819" t="str">
            <v/>
          </cell>
        </row>
        <row r="820">
          <cell r="A820" t="str">
            <v>DB37-4C</v>
          </cell>
          <cell r="B820">
            <v>0</v>
          </cell>
          <cell r="C820">
            <v>0</v>
          </cell>
          <cell r="D820">
            <v>0</v>
          </cell>
          <cell r="E820">
            <v>-6</v>
          </cell>
          <cell r="F820">
            <v>0</v>
          </cell>
          <cell r="G820">
            <v>0</v>
          </cell>
          <cell r="H820">
            <v>0</v>
          </cell>
          <cell r="I820">
            <v>6</v>
          </cell>
          <cell r="J820">
            <v>2809.1021999999998</v>
          </cell>
          <cell r="K820" t="str">
            <v/>
          </cell>
        </row>
        <row r="821">
          <cell r="A821" t="str">
            <v>DB7.5-4C</v>
          </cell>
          <cell r="B821">
            <v>0</v>
          </cell>
          <cell r="C821">
            <v>0</v>
          </cell>
          <cell r="D821">
            <v>0</v>
          </cell>
          <cell r="E821">
            <v>-20</v>
          </cell>
          <cell r="F821">
            <v>0</v>
          </cell>
          <cell r="G821">
            <v>0</v>
          </cell>
          <cell r="H821">
            <v>0</v>
          </cell>
          <cell r="I821">
            <v>20</v>
          </cell>
          <cell r="J821">
            <v>1399</v>
          </cell>
          <cell r="K821" t="str">
            <v/>
          </cell>
        </row>
        <row r="822">
          <cell r="A822" t="str">
            <v>DB75-4C</v>
          </cell>
          <cell r="B822">
            <v>0</v>
          </cell>
          <cell r="C822">
            <v>0</v>
          </cell>
          <cell r="D822">
            <v>0</v>
          </cell>
          <cell r="E822">
            <v>-5</v>
          </cell>
          <cell r="F822">
            <v>0</v>
          </cell>
          <cell r="G822">
            <v>0</v>
          </cell>
          <cell r="H822">
            <v>0</v>
          </cell>
          <cell r="I822">
            <v>5</v>
          </cell>
          <cell r="J822">
            <v>4291.2344999999996</v>
          </cell>
          <cell r="K822" t="str">
            <v/>
          </cell>
        </row>
        <row r="823">
          <cell r="A823" t="str">
            <v>DC-MS5-2</v>
          </cell>
          <cell r="B823">
            <v>0</v>
          </cell>
          <cell r="C823">
            <v>0</v>
          </cell>
          <cell r="D823">
            <v>0</v>
          </cell>
          <cell r="E823">
            <v>-2</v>
          </cell>
          <cell r="F823">
            <v>0</v>
          </cell>
          <cell r="G823">
            <v>0</v>
          </cell>
          <cell r="H823">
            <v>0</v>
          </cell>
          <cell r="I823">
            <v>2</v>
          </cell>
          <cell r="J823">
            <v>12.96</v>
          </cell>
          <cell r="K823" t="str">
            <v/>
          </cell>
        </row>
        <row r="824">
          <cell r="A824" t="str">
            <v>CR2L-225</v>
          </cell>
          <cell r="B824">
            <v>0</v>
          </cell>
          <cell r="C824">
            <v>0</v>
          </cell>
          <cell r="D824">
            <v>0</v>
          </cell>
          <cell r="E824">
            <v>-5</v>
          </cell>
          <cell r="F824">
            <v>0</v>
          </cell>
          <cell r="G824">
            <v>0</v>
          </cell>
          <cell r="H824">
            <v>0</v>
          </cell>
          <cell r="I824">
            <v>5</v>
          </cell>
          <cell r="J824">
            <v>42.5</v>
          </cell>
          <cell r="K824" t="str">
            <v/>
          </cell>
        </row>
        <row r="825">
          <cell r="A825" t="str">
            <v>CR2LS-100</v>
          </cell>
          <cell r="B825">
            <v>0</v>
          </cell>
          <cell r="C825">
            <v>0</v>
          </cell>
          <cell r="D825">
            <v>0</v>
          </cell>
          <cell r="E825">
            <v>-5</v>
          </cell>
          <cell r="F825">
            <v>0</v>
          </cell>
          <cell r="G825">
            <v>0</v>
          </cell>
          <cell r="H825">
            <v>0</v>
          </cell>
          <cell r="I825">
            <v>5</v>
          </cell>
          <cell r="J825">
            <v>26.45</v>
          </cell>
          <cell r="K825" t="str">
            <v/>
          </cell>
        </row>
        <row r="826">
          <cell r="A826" t="str">
            <v>CR2LS-20</v>
          </cell>
          <cell r="B826">
            <v>0</v>
          </cell>
          <cell r="C826">
            <v>0</v>
          </cell>
          <cell r="D826">
            <v>0</v>
          </cell>
          <cell r="E826">
            <v>-18</v>
          </cell>
          <cell r="F826">
            <v>0</v>
          </cell>
          <cell r="G826">
            <v>0</v>
          </cell>
          <cell r="H826">
            <v>0</v>
          </cell>
          <cell r="I826">
            <v>18</v>
          </cell>
          <cell r="J826">
            <v>72.900000000000006</v>
          </cell>
          <cell r="K826" t="str">
            <v/>
          </cell>
        </row>
        <row r="827">
          <cell r="A827" t="str">
            <v>CR6L-100/UL</v>
          </cell>
          <cell r="B827">
            <v>0</v>
          </cell>
          <cell r="C827">
            <v>0</v>
          </cell>
          <cell r="D827">
            <v>0</v>
          </cell>
          <cell r="E827">
            <v>-4</v>
          </cell>
          <cell r="F827">
            <v>0</v>
          </cell>
          <cell r="G827">
            <v>0</v>
          </cell>
          <cell r="H827">
            <v>0</v>
          </cell>
          <cell r="I827">
            <v>4</v>
          </cell>
          <cell r="J827">
            <v>21.04</v>
          </cell>
          <cell r="K827" t="str">
            <v/>
          </cell>
        </row>
        <row r="828">
          <cell r="A828" t="str">
            <v>CR6L-150/UL</v>
          </cell>
          <cell r="B828">
            <v>0</v>
          </cell>
          <cell r="C828">
            <v>0</v>
          </cell>
          <cell r="D828">
            <v>0</v>
          </cell>
          <cell r="E828">
            <v>-7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79.677499999999995</v>
          </cell>
          <cell r="K828" t="str">
            <v/>
          </cell>
        </row>
        <row r="829">
          <cell r="A829" t="str">
            <v>CR6L-200/UL</v>
          </cell>
          <cell r="B829">
            <v>0</v>
          </cell>
          <cell r="C829">
            <v>0</v>
          </cell>
          <cell r="D829">
            <v>0</v>
          </cell>
          <cell r="E829">
            <v>-10</v>
          </cell>
          <cell r="F829">
            <v>0</v>
          </cell>
          <cell r="G829">
            <v>0</v>
          </cell>
          <cell r="H829">
            <v>0</v>
          </cell>
          <cell r="I829">
            <v>10</v>
          </cell>
          <cell r="J829">
            <v>185.31700000000001</v>
          </cell>
          <cell r="K829" t="str">
            <v/>
          </cell>
        </row>
        <row r="830">
          <cell r="A830" t="str">
            <v>CS5F-200</v>
          </cell>
          <cell r="B830">
            <v>0</v>
          </cell>
          <cell r="C830">
            <v>0</v>
          </cell>
          <cell r="D830">
            <v>0</v>
          </cell>
          <cell r="E830">
            <v>-10</v>
          </cell>
          <cell r="F830">
            <v>0</v>
          </cell>
          <cell r="G830">
            <v>0</v>
          </cell>
          <cell r="H830">
            <v>0</v>
          </cell>
          <cell r="I830">
            <v>10</v>
          </cell>
          <cell r="J830">
            <v>218.6</v>
          </cell>
          <cell r="K830" t="str">
            <v/>
          </cell>
        </row>
        <row r="831">
          <cell r="A831" t="str">
            <v>CS5F-300</v>
          </cell>
          <cell r="B831">
            <v>0</v>
          </cell>
          <cell r="C831">
            <v>0</v>
          </cell>
          <cell r="D831">
            <v>0</v>
          </cell>
          <cell r="E831">
            <v>-6</v>
          </cell>
          <cell r="F831">
            <v>0</v>
          </cell>
          <cell r="G831">
            <v>0</v>
          </cell>
          <cell r="H831">
            <v>0</v>
          </cell>
          <cell r="I831">
            <v>6</v>
          </cell>
          <cell r="J831">
            <v>136.02000000000001</v>
          </cell>
          <cell r="K831" t="str">
            <v/>
          </cell>
        </row>
        <row r="832">
          <cell r="A832" t="str">
            <v>CS5F-350</v>
          </cell>
          <cell r="B832">
            <v>0</v>
          </cell>
          <cell r="C832">
            <v>0</v>
          </cell>
          <cell r="D832">
            <v>0</v>
          </cell>
          <cell r="E832">
            <v>-1</v>
          </cell>
          <cell r="F832">
            <v>0</v>
          </cell>
          <cell r="G832">
            <v>0</v>
          </cell>
          <cell r="H832">
            <v>0</v>
          </cell>
          <cell r="I832">
            <v>1</v>
          </cell>
          <cell r="J832">
            <v>0.01</v>
          </cell>
          <cell r="K832" t="str">
            <v/>
          </cell>
        </row>
        <row r="833">
          <cell r="A833" t="str">
            <v>CVM40CD160</v>
          </cell>
          <cell r="B833">
            <v>0</v>
          </cell>
          <cell r="C833">
            <v>0</v>
          </cell>
          <cell r="D833">
            <v>0</v>
          </cell>
          <cell r="E833">
            <v>-1</v>
          </cell>
          <cell r="F833">
            <v>0</v>
          </cell>
          <cell r="G833">
            <v>0</v>
          </cell>
          <cell r="H833">
            <v>0</v>
          </cell>
          <cell r="I833">
            <v>1</v>
          </cell>
          <cell r="J833">
            <v>53.04</v>
          </cell>
          <cell r="K833" t="str">
            <v/>
          </cell>
        </row>
        <row r="834">
          <cell r="A834" t="str">
            <v>DB0.75-4</v>
          </cell>
          <cell r="B834">
            <v>0</v>
          </cell>
          <cell r="C834">
            <v>0</v>
          </cell>
          <cell r="D834">
            <v>0</v>
          </cell>
          <cell r="E834">
            <v>-1</v>
          </cell>
          <cell r="F834">
            <v>0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 t="str">
            <v/>
          </cell>
        </row>
        <row r="835">
          <cell r="A835" t="str">
            <v>DB0.75-4C</v>
          </cell>
          <cell r="B835">
            <v>0</v>
          </cell>
          <cell r="C835">
            <v>0</v>
          </cell>
          <cell r="D835">
            <v>0</v>
          </cell>
          <cell r="E835">
            <v>-12</v>
          </cell>
          <cell r="F835">
            <v>0</v>
          </cell>
          <cell r="G835">
            <v>0</v>
          </cell>
          <cell r="H835">
            <v>0</v>
          </cell>
          <cell r="I835">
            <v>12</v>
          </cell>
          <cell r="J835">
            <v>271.68</v>
          </cell>
          <cell r="K835" t="str">
            <v/>
          </cell>
        </row>
        <row r="836">
          <cell r="A836" t="str">
            <v>DB11-4C</v>
          </cell>
          <cell r="B836">
            <v>0</v>
          </cell>
          <cell r="C836">
            <v>0</v>
          </cell>
          <cell r="D836">
            <v>0</v>
          </cell>
          <cell r="E836">
            <v>-11</v>
          </cell>
          <cell r="F836">
            <v>0</v>
          </cell>
          <cell r="G836">
            <v>0</v>
          </cell>
          <cell r="H836">
            <v>0</v>
          </cell>
          <cell r="I836">
            <v>11</v>
          </cell>
          <cell r="J836">
            <v>1563.3705999999997</v>
          </cell>
          <cell r="K836" t="str">
            <v/>
          </cell>
        </row>
        <row r="837">
          <cell r="A837" t="str">
            <v>DB132-4C</v>
          </cell>
          <cell r="B837">
            <v>0</v>
          </cell>
          <cell r="C837">
            <v>0</v>
          </cell>
          <cell r="D837">
            <v>0</v>
          </cell>
          <cell r="E837">
            <v>-3</v>
          </cell>
          <cell r="F837">
            <v>0</v>
          </cell>
          <cell r="G837">
            <v>0</v>
          </cell>
          <cell r="H837">
            <v>0</v>
          </cell>
          <cell r="I837">
            <v>3</v>
          </cell>
          <cell r="J837">
            <v>3638.9414999999999</v>
          </cell>
          <cell r="K837" t="str">
            <v/>
          </cell>
        </row>
        <row r="838">
          <cell r="A838" t="str">
            <v>DB15-4C</v>
          </cell>
          <cell r="B838">
            <v>0</v>
          </cell>
          <cell r="C838">
            <v>0</v>
          </cell>
          <cell r="D838">
            <v>0</v>
          </cell>
          <cell r="E838">
            <v>-12</v>
          </cell>
          <cell r="F838">
            <v>0</v>
          </cell>
          <cell r="G838">
            <v>0</v>
          </cell>
          <cell r="H838">
            <v>0</v>
          </cell>
          <cell r="I838">
            <v>12</v>
          </cell>
          <cell r="J838">
            <v>1899</v>
          </cell>
          <cell r="K838" t="str">
            <v/>
          </cell>
        </row>
        <row r="839">
          <cell r="A839" t="str">
            <v>DB200-4C</v>
          </cell>
          <cell r="B839">
            <v>0</v>
          </cell>
          <cell r="C839">
            <v>0</v>
          </cell>
          <cell r="D839">
            <v>0</v>
          </cell>
          <cell r="E839">
            <v>-2</v>
          </cell>
          <cell r="F839">
            <v>0</v>
          </cell>
          <cell r="G839">
            <v>0</v>
          </cell>
          <cell r="H839">
            <v>0</v>
          </cell>
          <cell r="I839">
            <v>2</v>
          </cell>
          <cell r="J839">
            <v>3308.2181999999998</v>
          </cell>
          <cell r="K839" t="str">
            <v/>
          </cell>
        </row>
        <row r="840">
          <cell r="A840" t="str">
            <v>DB22-4C</v>
          </cell>
          <cell r="B840">
            <v>0</v>
          </cell>
          <cell r="C840">
            <v>0</v>
          </cell>
          <cell r="D840">
            <v>0</v>
          </cell>
          <cell r="E840">
            <v>-2</v>
          </cell>
          <cell r="F840">
            <v>0</v>
          </cell>
          <cell r="G840">
            <v>0</v>
          </cell>
          <cell r="H840">
            <v>0</v>
          </cell>
          <cell r="I840">
            <v>2</v>
          </cell>
          <cell r="J840">
            <v>572.64700000000005</v>
          </cell>
          <cell r="K840" t="str">
            <v/>
          </cell>
        </row>
        <row r="841">
          <cell r="A841" t="str">
            <v>DB220-4C</v>
          </cell>
          <cell r="B841">
            <v>0</v>
          </cell>
          <cell r="C841">
            <v>0</v>
          </cell>
          <cell r="D841">
            <v>0</v>
          </cell>
          <cell r="E841">
            <v>-3</v>
          </cell>
          <cell r="F841">
            <v>0</v>
          </cell>
          <cell r="G841">
            <v>0</v>
          </cell>
          <cell r="H841">
            <v>0</v>
          </cell>
          <cell r="I841">
            <v>3</v>
          </cell>
          <cell r="J841">
            <v>5623.8384000000005</v>
          </cell>
          <cell r="K841" t="str">
            <v/>
          </cell>
        </row>
        <row r="842">
          <cell r="A842" t="str">
            <v>DB45-4C</v>
          </cell>
          <cell r="B842">
            <v>0</v>
          </cell>
          <cell r="C842">
            <v>0</v>
          </cell>
          <cell r="D842">
            <v>0</v>
          </cell>
          <cell r="E842">
            <v>-5</v>
          </cell>
          <cell r="F842">
            <v>0</v>
          </cell>
          <cell r="G842">
            <v>0</v>
          </cell>
          <cell r="H842">
            <v>0</v>
          </cell>
          <cell r="I842">
            <v>5</v>
          </cell>
          <cell r="J842">
            <v>2671.8755000000001</v>
          </cell>
          <cell r="K842" t="str">
            <v/>
          </cell>
        </row>
        <row r="843">
          <cell r="A843" t="str">
            <v>DB5.5-4C</v>
          </cell>
          <cell r="B843">
            <v>0</v>
          </cell>
          <cell r="C843">
            <v>0</v>
          </cell>
          <cell r="D843">
            <v>0</v>
          </cell>
          <cell r="E843">
            <v>-23</v>
          </cell>
          <cell r="F843">
            <v>0</v>
          </cell>
          <cell r="G843">
            <v>0</v>
          </cell>
          <cell r="H843">
            <v>0</v>
          </cell>
          <cell r="I843">
            <v>23</v>
          </cell>
          <cell r="J843">
            <v>1411.74</v>
          </cell>
          <cell r="K843" t="str">
            <v/>
          </cell>
        </row>
        <row r="844">
          <cell r="A844" t="str">
            <v>DB55-4C</v>
          </cell>
          <cell r="B844">
            <v>0</v>
          </cell>
          <cell r="C844">
            <v>0</v>
          </cell>
          <cell r="D844">
            <v>0</v>
          </cell>
          <cell r="E844">
            <v>-3</v>
          </cell>
          <cell r="F844">
            <v>0</v>
          </cell>
          <cell r="G844">
            <v>0</v>
          </cell>
          <cell r="H844">
            <v>0</v>
          </cell>
          <cell r="I844">
            <v>3</v>
          </cell>
          <cell r="J844">
            <v>1791.4989</v>
          </cell>
          <cell r="K844" t="str">
            <v/>
          </cell>
        </row>
        <row r="845">
          <cell r="A845" t="str">
            <v>DD200KB160S (ROHS)</v>
          </cell>
          <cell r="B845">
            <v>0</v>
          </cell>
          <cell r="C845">
            <v>0</v>
          </cell>
          <cell r="D845">
            <v>0</v>
          </cell>
          <cell r="E845">
            <v>-18</v>
          </cell>
          <cell r="F845">
            <v>0</v>
          </cell>
          <cell r="G845">
            <v>0</v>
          </cell>
          <cell r="H845">
            <v>0</v>
          </cell>
          <cell r="I845">
            <v>18</v>
          </cell>
          <cell r="J845">
            <v>547.02</v>
          </cell>
          <cell r="K845" t="str">
            <v/>
          </cell>
        </row>
        <row r="846">
          <cell r="A846" t="str">
            <v>DDUA3864</v>
          </cell>
          <cell r="B846">
            <v>0</v>
          </cell>
          <cell r="C846">
            <v>0</v>
          </cell>
          <cell r="D846">
            <v>0</v>
          </cell>
          <cell r="E846">
            <v>-1</v>
          </cell>
          <cell r="F846">
            <v>0</v>
          </cell>
          <cell r="G846">
            <v>0</v>
          </cell>
          <cell r="H846">
            <v>0</v>
          </cell>
          <cell r="I846">
            <v>1</v>
          </cell>
          <cell r="J846">
            <v>295</v>
          </cell>
          <cell r="K846" t="str">
            <v/>
          </cell>
        </row>
        <row r="847">
          <cell r="A847" t="str">
            <v>DF11-2428SC</v>
          </cell>
          <cell r="B847">
            <v>0</v>
          </cell>
          <cell r="C847">
            <v>0</v>
          </cell>
          <cell r="D847">
            <v>0</v>
          </cell>
          <cell r="E847">
            <v>-40</v>
          </cell>
          <cell r="F847">
            <v>0</v>
          </cell>
          <cell r="G847">
            <v>0</v>
          </cell>
          <cell r="H847">
            <v>0</v>
          </cell>
          <cell r="I847">
            <v>40</v>
          </cell>
          <cell r="J847">
            <v>35.6</v>
          </cell>
          <cell r="K847" t="str">
            <v/>
          </cell>
        </row>
        <row r="848">
          <cell r="A848" t="str">
            <v>DF11-4DS-2C</v>
          </cell>
          <cell r="B848">
            <v>0</v>
          </cell>
          <cell r="C848">
            <v>0</v>
          </cell>
          <cell r="D848">
            <v>0</v>
          </cell>
          <cell r="E848">
            <v>-10</v>
          </cell>
          <cell r="F848">
            <v>0</v>
          </cell>
          <cell r="G848">
            <v>0</v>
          </cell>
          <cell r="H848">
            <v>0</v>
          </cell>
          <cell r="I848">
            <v>10</v>
          </cell>
          <cell r="J848">
            <v>40.4</v>
          </cell>
          <cell r="K848" t="str">
            <v/>
          </cell>
        </row>
        <row r="849">
          <cell r="A849" t="str">
            <v>DOCKING SPACERS FOR OPC-G11S-AIO</v>
          </cell>
          <cell r="B849">
            <v>0</v>
          </cell>
          <cell r="C849">
            <v>0</v>
          </cell>
          <cell r="D849">
            <v>0</v>
          </cell>
          <cell r="E849">
            <v>-62</v>
          </cell>
          <cell r="F849">
            <v>0</v>
          </cell>
          <cell r="G849">
            <v>0</v>
          </cell>
          <cell r="H849">
            <v>0</v>
          </cell>
          <cell r="I849">
            <v>62</v>
          </cell>
          <cell r="J849">
            <v>28.160399999999999</v>
          </cell>
          <cell r="K849" t="str">
            <v/>
          </cell>
        </row>
        <row r="850">
          <cell r="A850" t="str">
            <v>DT90S4-TF</v>
          </cell>
          <cell r="B850">
            <v>0</v>
          </cell>
          <cell r="C850">
            <v>0</v>
          </cell>
          <cell r="D850">
            <v>0</v>
          </cell>
          <cell r="E850">
            <v>-1</v>
          </cell>
          <cell r="F850">
            <v>0</v>
          </cell>
          <cell r="G850">
            <v>0</v>
          </cell>
          <cell r="H850">
            <v>0</v>
          </cell>
          <cell r="I850">
            <v>1</v>
          </cell>
          <cell r="J850">
            <v>337.25</v>
          </cell>
          <cell r="K850" t="str">
            <v/>
          </cell>
        </row>
        <row r="851">
          <cell r="A851" t="str">
            <v>E1-CPCB4-7.5(E)</v>
          </cell>
          <cell r="B851">
            <v>0</v>
          </cell>
          <cell r="C851">
            <v>0</v>
          </cell>
          <cell r="D851">
            <v>0</v>
          </cell>
          <cell r="E851">
            <v>-3</v>
          </cell>
          <cell r="F851">
            <v>0</v>
          </cell>
          <cell r="G851">
            <v>0</v>
          </cell>
          <cell r="H851">
            <v>0</v>
          </cell>
          <cell r="I851">
            <v>3</v>
          </cell>
          <cell r="J851">
            <v>138.24</v>
          </cell>
          <cell r="K851" t="str">
            <v/>
          </cell>
        </row>
        <row r="852">
          <cell r="A852" t="str">
            <v>E1-CTP</v>
          </cell>
          <cell r="B852">
            <v>0</v>
          </cell>
          <cell r="C852">
            <v>0</v>
          </cell>
          <cell r="D852">
            <v>0</v>
          </cell>
          <cell r="E852">
            <v>-4</v>
          </cell>
          <cell r="F852">
            <v>0</v>
          </cell>
          <cell r="G852">
            <v>0</v>
          </cell>
          <cell r="H852">
            <v>0</v>
          </cell>
          <cell r="I852">
            <v>4</v>
          </cell>
          <cell r="J852">
            <v>37.24</v>
          </cell>
          <cell r="K852" t="str">
            <v/>
          </cell>
        </row>
        <row r="853">
          <cell r="A853" t="str">
            <v>E1-FAN15</v>
          </cell>
          <cell r="B853">
            <v>0</v>
          </cell>
          <cell r="C853">
            <v>0</v>
          </cell>
          <cell r="D853">
            <v>0</v>
          </cell>
          <cell r="E853">
            <v>-4</v>
          </cell>
          <cell r="F853">
            <v>0</v>
          </cell>
          <cell r="G853">
            <v>0</v>
          </cell>
          <cell r="H853">
            <v>0</v>
          </cell>
          <cell r="I853">
            <v>4</v>
          </cell>
          <cell r="J853">
            <v>20.399999999999999</v>
          </cell>
          <cell r="K853" t="str">
            <v/>
          </cell>
        </row>
        <row r="854">
          <cell r="A854" t="str">
            <v>E1-PCB-SB4-15</v>
          </cell>
          <cell r="B854">
            <v>0</v>
          </cell>
          <cell r="C854">
            <v>0</v>
          </cell>
          <cell r="D854">
            <v>0</v>
          </cell>
          <cell r="E854">
            <v>-3</v>
          </cell>
          <cell r="F854">
            <v>0</v>
          </cell>
          <cell r="G854">
            <v>0</v>
          </cell>
          <cell r="H854">
            <v>0</v>
          </cell>
          <cell r="I854">
            <v>3</v>
          </cell>
          <cell r="J854">
            <v>7.65</v>
          </cell>
          <cell r="K854" t="str">
            <v/>
          </cell>
        </row>
        <row r="855">
          <cell r="A855" t="str">
            <v>E1-PPCB4-11</v>
          </cell>
          <cell r="B855">
            <v>0</v>
          </cell>
          <cell r="C855">
            <v>0</v>
          </cell>
          <cell r="D855">
            <v>0</v>
          </cell>
          <cell r="E855">
            <v>-4</v>
          </cell>
          <cell r="F855">
            <v>0</v>
          </cell>
          <cell r="G855">
            <v>0</v>
          </cell>
          <cell r="H855">
            <v>0</v>
          </cell>
          <cell r="I855">
            <v>4</v>
          </cell>
          <cell r="J855">
            <v>658.84</v>
          </cell>
          <cell r="K855" t="str">
            <v/>
          </cell>
        </row>
        <row r="856">
          <cell r="A856" t="str">
            <v>E1-PPCB4-15</v>
          </cell>
          <cell r="B856">
            <v>0</v>
          </cell>
          <cell r="C856">
            <v>0</v>
          </cell>
          <cell r="D856">
            <v>0</v>
          </cell>
          <cell r="E856">
            <v>-4</v>
          </cell>
          <cell r="F856">
            <v>0</v>
          </cell>
          <cell r="G856">
            <v>0</v>
          </cell>
          <cell r="H856">
            <v>0</v>
          </cell>
          <cell r="I856">
            <v>4</v>
          </cell>
          <cell r="J856">
            <v>172.56</v>
          </cell>
          <cell r="K856" t="str">
            <v/>
          </cell>
        </row>
        <row r="857">
          <cell r="A857" t="str">
            <v>E11-C3PCB-EN</v>
          </cell>
          <cell r="B857">
            <v>0</v>
          </cell>
          <cell r="C857">
            <v>0</v>
          </cell>
          <cell r="D857">
            <v>0</v>
          </cell>
          <cell r="E857">
            <v>-2</v>
          </cell>
          <cell r="F857">
            <v>0</v>
          </cell>
          <cell r="G857">
            <v>0</v>
          </cell>
          <cell r="H857">
            <v>0</v>
          </cell>
          <cell r="I857">
            <v>2</v>
          </cell>
          <cell r="J857">
            <v>66.48</v>
          </cell>
          <cell r="K857" t="str">
            <v/>
          </cell>
        </row>
        <row r="858">
          <cell r="A858" t="str">
            <v>E11-FAN-7.5</v>
          </cell>
          <cell r="B858">
            <v>0</v>
          </cell>
          <cell r="C858">
            <v>0</v>
          </cell>
          <cell r="D858">
            <v>0</v>
          </cell>
          <cell r="E858">
            <v>-4</v>
          </cell>
          <cell r="F858">
            <v>0</v>
          </cell>
          <cell r="G858">
            <v>0</v>
          </cell>
          <cell r="H858">
            <v>0</v>
          </cell>
          <cell r="I858">
            <v>4</v>
          </cell>
          <cell r="J858">
            <v>55.034399999999998</v>
          </cell>
          <cell r="K858" t="str">
            <v/>
          </cell>
        </row>
        <row r="859">
          <cell r="A859" t="str">
            <v>E11-FAN2.2</v>
          </cell>
          <cell r="B859">
            <v>0</v>
          </cell>
          <cell r="C859">
            <v>0</v>
          </cell>
          <cell r="D859">
            <v>0</v>
          </cell>
          <cell r="E859">
            <v>-2</v>
          </cell>
          <cell r="F859">
            <v>0</v>
          </cell>
          <cell r="G859">
            <v>0</v>
          </cell>
          <cell r="H859">
            <v>0</v>
          </cell>
          <cell r="I859">
            <v>2</v>
          </cell>
          <cell r="J859">
            <v>11.18</v>
          </cell>
          <cell r="K859" t="str">
            <v/>
          </cell>
        </row>
        <row r="860">
          <cell r="A860" t="str">
            <v>ECN 1313 2048 62S12-78K</v>
          </cell>
          <cell r="B860">
            <v>0</v>
          </cell>
          <cell r="C860">
            <v>0</v>
          </cell>
          <cell r="D860">
            <v>0</v>
          </cell>
          <cell r="E860">
            <v>-1</v>
          </cell>
          <cell r="F860">
            <v>0</v>
          </cell>
          <cell r="G860">
            <v>0</v>
          </cell>
          <cell r="H860">
            <v>0</v>
          </cell>
          <cell r="I860">
            <v>1</v>
          </cell>
          <cell r="J860">
            <v>192.95</v>
          </cell>
          <cell r="K860" t="str">
            <v/>
          </cell>
        </row>
        <row r="861">
          <cell r="A861" t="str">
            <v>ECN 1313 ID. NR. 531986-03</v>
          </cell>
          <cell r="B861">
            <v>0</v>
          </cell>
          <cell r="C861">
            <v>0</v>
          </cell>
          <cell r="D861">
            <v>0</v>
          </cell>
          <cell r="E861">
            <v>-2</v>
          </cell>
          <cell r="F861">
            <v>0</v>
          </cell>
          <cell r="G861">
            <v>0</v>
          </cell>
          <cell r="H861">
            <v>0</v>
          </cell>
          <cell r="I861">
            <v>2</v>
          </cell>
          <cell r="J861">
            <v>385.9</v>
          </cell>
          <cell r="K861" t="str">
            <v/>
          </cell>
        </row>
        <row r="862">
          <cell r="A862" t="str">
            <v>ECST401LGN592MEDOM</v>
          </cell>
          <cell r="B862">
            <v>0</v>
          </cell>
          <cell r="C862">
            <v>0</v>
          </cell>
          <cell r="D862">
            <v>0</v>
          </cell>
          <cell r="E862">
            <v>-8</v>
          </cell>
          <cell r="F862">
            <v>0</v>
          </cell>
          <cell r="G862">
            <v>0</v>
          </cell>
          <cell r="H862">
            <v>0</v>
          </cell>
          <cell r="I862">
            <v>8</v>
          </cell>
          <cell r="J862">
            <v>543.44000000000005</v>
          </cell>
          <cell r="K862" t="str">
            <v/>
          </cell>
        </row>
        <row r="863">
          <cell r="A863" t="str">
            <v>EFL-75G9-4</v>
          </cell>
          <cell r="B863">
            <v>0</v>
          </cell>
          <cell r="C863">
            <v>0</v>
          </cell>
          <cell r="D863">
            <v>0</v>
          </cell>
          <cell r="E863">
            <v>-2</v>
          </cell>
          <cell r="F863">
            <v>0</v>
          </cell>
          <cell r="G863">
            <v>0</v>
          </cell>
          <cell r="H863">
            <v>0</v>
          </cell>
          <cell r="I863">
            <v>2</v>
          </cell>
          <cell r="J863">
            <v>987.81619999999998</v>
          </cell>
          <cell r="K863" t="str">
            <v/>
          </cell>
        </row>
        <row r="864">
          <cell r="A864" t="str">
            <v>EM1220R5D0LN1HU</v>
          </cell>
          <cell r="B864">
            <v>0</v>
          </cell>
          <cell r="C864">
            <v>0</v>
          </cell>
          <cell r="D864">
            <v>0</v>
          </cell>
          <cell r="E864">
            <v>-16</v>
          </cell>
          <cell r="F864">
            <v>0</v>
          </cell>
          <cell r="G864">
            <v>0</v>
          </cell>
          <cell r="H864">
            <v>0</v>
          </cell>
          <cell r="I864">
            <v>16</v>
          </cell>
          <cell r="J864">
            <v>91.412800000000004</v>
          </cell>
          <cell r="K864" t="str">
            <v/>
          </cell>
        </row>
        <row r="865">
          <cell r="A865" t="str">
            <v>EM122R55DOLN1HG</v>
          </cell>
          <cell r="B865">
            <v>0</v>
          </cell>
          <cell r="C865">
            <v>0</v>
          </cell>
          <cell r="D865">
            <v>0</v>
          </cell>
          <cell r="E865">
            <v>-40</v>
          </cell>
          <cell r="F865">
            <v>0</v>
          </cell>
          <cell r="G865">
            <v>0</v>
          </cell>
          <cell r="H865">
            <v>0</v>
          </cell>
          <cell r="I865">
            <v>40</v>
          </cell>
          <cell r="J865">
            <v>165.22</v>
          </cell>
          <cell r="K865" t="str">
            <v/>
          </cell>
        </row>
        <row r="866">
          <cell r="A866" t="str">
            <v>ENCODER HEIDENHAIN 413 204801</v>
          </cell>
          <cell r="B866">
            <v>0</v>
          </cell>
          <cell r="C866">
            <v>0</v>
          </cell>
          <cell r="D866">
            <v>0</v>
          </cell>
          <cell r="E866">
            <v>-1</v>
          </cell>
          <cell r="F866">
            <v>0</v>
          </cell>
          <cell r="G866">
            <v>0</v>
          </cell>
          <cell r="H866">
            <v>0</v>
          </cell>
          <cell r="I866">
            <v>1</v>
          </cell>
          <cell r="J866">
            <v>213.44</v>
          </cell>
          <cell r="K866" t="str">
            <v/>
          </cell>
        </row>
        <row r="867">
          <cell r="A867" t="str">
            <v>ENGLISH MANUAL FOR E11</v>
          </cell>
          <cell r="B867">
            <v>0</v>
          </cell>
          <cell r="C867">
            <v>0</v>
          </cell>
          <cell r="D867">
            <v>0</v>
          </cell>
          <cell r="E867">
            <v>-41</v>
          </cell>
          <cell r="F867">
            <v>0</v>
          </cell>
          <cell r="G867">
            <v>0</v>
          </cell>
          <cell r="H867">
            <v>0</v>
          </cell>
          <cell r="I867">
            <v>41</v>
          </cell>
          <cell r="J867">
            <v>20.5</v>
          </cell>
          <cell r="K867" t="str">
            <v/>
          </cell>
        </row>
        <row r="868">
          <cell r="A868" t="str">
            <v>EP 1757A</v>
          </cell>
          <cell r="B868">
            <v>0</v>
          </cell>
          <cell r="C868">
            <v>0</v>
          </cell>
          <cell r="D868">
            <v>0</v>
          </cell>
          <cell r="E868">
            <v>-5</v>
          </cell>
          <cell r="F868">
            <v>0</v>
          </cell>
          <cell r="G868">
            <v>0</v>
          </cell>
          <cell r="H868">
            <v>0</v>
          </cell>
          <cell r="I868">
            <v>5</v>
          </cell>
          <cell r="J868">
            <v>141.69999999999999</v>
          </cell>
          <cell r="K868" t="str">
            <v/>
          </cell>
        </row>
        <row r="869">
          <cell r="A869" t="str">
            <v>EP-3798E-4-280</v>
          </cell>
          <cell r="B869">
            <v>0</v>
          </cell>
          <cell r="C869">
            <v>0</v>
          </cell>
          <cell r="D869">
            <v>0</v>
          </cell>
          <cell r="E869">
            <v>-1</v>
          </cell>
          <cell r="F869">
            <v>0</v>
          </cell>
          <cell r="G869">
            <v>0</v>
          </cell>
          <cell r="H869">
            <v>0</v>
          </cell>
          <cell r="I869">
            <v>1</v>
          </cell>
          <cell r="J869">
            <v>398.36</v>
          </cell>
          <cell r="K869" t="str">
            <v/>
          </cell>
        </row>
        <row r="870">
          <cell r="A870" t="str">
            <v>EP-3959E-C-2</v>
          </cell>
          <cell r="B870">
            <v>0</v>
          </cell>
          <cell r="C870">
            <v>0</v>
          </cell>
          <cell r="D870">
            <v>0</v>
          </cell>
          <cell r="E870">
            <v>-2</v>
          </cell>
          <cell r="F870">
            <v>0</v>
          </cell>
          <cell r="G870">
            <v>0</v>
          </cell>
          <cell r="H870">
            <v>0</v>
          </cell>
          <cell r="I870">
            <v>2</v>
          </cell>
          <cell r="J870">
            <v>336.33</v>
          </cell>
          <cell r="K870" t="str">
            <v/>
          </cell>
        </row>
        <row r="871">
          <cell r="A871" t="str">
            <v>EP1331B</v>
          </cell>
          <cell r="B871">
            <v>0</v>
          </cell>
          <cell r="C871">
            <v>0</v>
          </cell>
          <cell r="D871">
            <v>0</v>
          </cell>
          <cell r="E871">
            <v>-1</v>
          </cell>
          <cell r="F871">
            <v>0</v>
          </cell>
          <cell r="G871">
            <v>0</v>
          </cell>
          <cell r="H871">
            <v>0</v>
          </cell>
          <cell r="I871">
            <v>1</v>
          </cell>
          <cell r="J871">
            <v>275.3</v>
          </cell>
          <cell r="K871" t="str">
            <v/>
          </cell>
        </row>
        <row r="872">
          <cell r="A872" t="str">
            <v>E1-CHR4</v>
          </cell>
          <cell r="B872">
            <v>0</v>
          </cell>
          <cell r="C872">
            <v>0</v>
          </cell>
          <cell r="D872">
            <v>0</v>
          </cell>
          <cell r="E872">
            <v>-3</v>
          </cell>
          <cell r="F872">
            <v>0</v>
          </cell>
          <cell r="G872">
            <v>0</v>
          </cell>
          <cell r="H872">
            <v>0</v>
          </cell>
          <cell r="I872">
            <v>3</v>
          </cell>
          <cell r="J872">
            <v>11.46</v>
          </cell>
          <cell r="K872" t="str">
            <v/>
          </cell>
        </row>
        <row r="873">
          <cell r="A873" t="str">
            <v>E1-CMV-MD4-15</v>
          </cell>
          <cell r="B873">
            <v>0</v>
          </cell>
          <cell r="C873">
            <v>0</v>
          </cell>
          <cell r="D873">
            <v>0</v>
          </cell>
          <cell r="E873">
            <v>-6</v>
          </cell>
          <cell r="F873">
            <v>0</v>
          </cell>
          <cell r="G873">
            <v>0</v>
          </cell>
          <cell r="H873">
            <v>0</v>
          </cell>
          <cell r="I873">
            <v>6</v>
          </cell>
          <cell r="J873">
            <v>349.60739999999998</v>
          </cell>
          <cell r="K873" t="str">
            <v/>
          </cell>
        </row>
        <row r="874">
          <cell r="A874" t="str">
            <v>E1-CPCB4-5.5(E)</v>
          </cell>
          <cell r="B874">
            <v>0</v>
          </cell>
          <cell r="C874">
            <v>0</v>
          </cell>
          <cell r="D874">
            <v>0</v>
          </cell>
          <cell r="E874">
            <v>-1</v>
          </cell>
          <cell r="F874">
            <v>0</v>
          </cell>
          <cell r="G874">
            <v>0</v>
          </cell>
          <cell r="H874">
            <v>0</v>
          </cell>
          <cell r="I874">
            <v>1</v>
          </cell>
          <cell r="J874">
            <v>46.08</v>
          </cell>
          <cell r="K874" t="str">
            <v/>
          </cell>
        </row>
        <row r="875">
          <cell r="A875" t="str">
            <v>E1-FAN3.7</v>
          </cell>
          <cell r="B875">
            <v>0</v>
          </cell>
          <cell r="C875">
            <v>0</v>
          </cell>
          <cell r="D875">
            <v>0</v>
          </cell>
          <cell r="E875">
            <v>-6</v>
          </cell>
          <cell r="F875">
            <v>0</v>
          </cell>
          <cell r="G875">
            <v>0</v>
          </cell>
          <cell r="H875">
            <v>0</v>
          </cell>
          <cell r="I875">
            <v>6</v>
          </cell>
          <cell r="J875">
            <v>23.52</v>
          </cell>
          <cell r="K875" t="str">
            <v/>
          </cell>
        </row>
        <row r="876">
          <cell r="A876" t="str">
            <v>E1-FAN7.5</v>
          </cell>
          <cell r="B876">
            <v>0</v>
          </cell>
          <cell r="C876">
            <v>0</v>
          </cell>
          <cell r="D876">
            <v>0</v>
          </cell>
          <cell r="E876">
            <v>-15</v>
          </cell>
          <cell r="F876">
            <v>0</v>
          </cell>
          <cell r="G876">
            <v>0</v>
          </cell>
          <cell r="H876">
            <v>0</v>
          </cell>
          <cell r="I876">
            <v>15</v>
          </cell>
          <cell r="J876">
            <v>73.5</v>
          </cell>
          <cell r="K876" t="str">
            <v/>
          </cell>
        </row>
        <row r="877">
          <cell r="A877" t="str">
            <v>E1-INSH4</v>
          </cell>
          <cell r="B877">
            <v>0</v>
          </cell>
          <cell r="C877">
            <v>0</v>
          </cell>
          <cell r="D877">
            <v>0</v>
          </cell>
          <cell r="E877">
            <v>-3</v>
          </cell>
          <cell r="F877">
            <v>0</v>
          </cell>
          <cell r="G877">
            <v>0</v>
          </cell>
          <cell r="H877">
            <v>0</v>
          </cell>
          <cell r="I877">
            <v>3</v>
          </cell>
          <cell r="J877">
            <v>2.34</v>
          </cell>
          <cell r="K877" t="str">
            <v/>
          </cell>
        </row>
        <row r="878">
          <cell r="A878" t="str">
            <v>E1-PPCB4-5.5</v>
          </cell>
          <cell r="B878">
            <v>0</v>
          </cell>
          <cell r="C878">
            <v>0</v>
          </cell>
          <cell r="D878">
            <v>0</v>
          </cell>
          <cell r="E878">
            <v>-4</v>
          </cell>
          <cell r="F878">
            <v>0</v>
          </cell>
          <cell r="G878">
            <v>0</v>
          </cell>
          <cell r="H878">
            <v>0</v>
          </cell>
          <cell r="I878">
            <v>4</v>
          </cell>
          <cell r="J878">
            <v>658.84</v>
          </cell>
          <cell r="K878" t="str">
            <v/>
          </cell>
        </row>
        <row r="879">
          <cell r="A879" t="str">
            <v>E1-PPCB4-7.5</v>
          </cell>
          <cell r="B879">
            <v>0</v>
          </cell>
          <cell r="C879">
            <v>0</v>
          </cell>
          <cell r="D879">
            <v>0</v>
          </cell>
          <cell r="E879">
            <v>-4</v>
          </cell>
          <cell r="F879">
            <v>0</v>
          </cell>
          <cell r="G879">
            <v>0</v>
          </cell>
          <cell r="H879">
            <v>0</v>
          </cell>
          <cell r="I879">
            <v>4</v>
          </cell>
          <cell r="J879">
            <v>658.84</v>
          </cell>
          <cell r="K879" t="str">
            <v/>
          </cell>
        </row>
        <row r="880">
          <cell r="A880" t="str">
            <v>E1-PWR-MD4-15</v>
          </cell>
          <cell r="B880">
            <v>0</v>
          </cell>
          <cell r="C880">
            <v>0</v>
          </cell>
          <cell r="D880">
            <v>0</v>
          </cell>
          <cell r="E880">
            <v>-3</v>
          </cell>
          <cell r="F880">
            <v>0</v>
          </cell>
          <cell r="G880">
            <v>0</v>
          </cell>
          <cell r="H880">
            <v>0</v>
          </cell>
          <cell r="I880">
            <v>3</v>
          </cell>
          <cell r="J880">
            <v>382.35</v>
          </cell>
          <cell r="K880" t="str">
            <v/>
          </cell>
        </row>
        <row r="881">
          <cell r="A881" t="str">
            <v>E11-FAN3.7</v>
          </cell>
          <cell r="B881">
            <v>0</v>
          </cell>
          <cell r="C881">
            <v>0</v>
          </cell>
          <cell r="D881">
            <v>0</v>
          </cell>
          <cell r="E881">
            <v>-3</v>
          </cell>
          <cell r="F881">
            <v>0</v>
          </cell>
          <cell r="G881">
            <v>0</v>
          </cell>
          <cell r="H881">
            <v>0</v>
          </cell>
          <cell r="I881">
            <v>3</v>
          </cell>
          <cell r="J881">
            <v>20.25</v>
          </cell>
          <cell r="K881" t="str">
            <v/>
          </cell>
        </row>
        <row r="882">
          <cell r="A882" t="str">
            <v>E11-PPCB-5.5-4</v>
          </cell>
          <cell r="B882">
            <v>0</v>
          </cell>
          <cell r="C882">
            <v>0</v>
          </cell>
          <cell r="D882">
            <v>0</v>
          </cell>
          <cell r="E882">
            <v>-2</v>
          </cell>
          <cell r="F882">
            <v>0</v>
          </cell>
          <cell r="G882">
            <v>0</v>
          </cell>
          <cell r="H882">
            <v>0</v>
          </cell>
          <cell r="I882">
            <v>2</v>
          </cell>
          <cell r="J882">
            <v>130.97999999999999</v>
          </cell>
          <cell r="K882" t="str">
            <v/>
          </cell>
        </row>
        <row r="883">
          <cell r="A883" t="str">
            <v>E11-PPCB-7.5-4</v>
          </cell>
          <cell r="B883">
            <v>0</v>
          </cell>
          <cell r="C883">
            <v>0</v>
          </cell>
          <cell r="D883">
            <v>0</v>
          </cell>
          <cell r="E883">
            <v>-2</v>
          </cell>
          <cell r="F883">
            <v>0</v>
          </cell>
          <cell r="G883">
            <v>0</v>
          </cell>
          <cell r="H883">
            <v>0</v>
          </cell>
          <cell r="I883">
            <v>2</v>
          </cell>
          <cell r="J883">
            <v>130.97999999999999</v>
          </cell>
          <cell r="K883" t="str">
            <v/>
          </cell>
        </row>
        <row r="884">
          <cell r="A884" t="str">
            <v>EFL-22SP-2</v>
          </cell>
          <cell r="B884">
            <v>0</v>
          </cell>
          <cell r="C884">
            <v>0</v>
          </cell>
          <cell r="D884">
            <v>0</v>
          </cell>
          <cell r="E884">
            <v>-1</v>
          </cell>
          <cell r="F884">
            <v>0</v>
          </cell>
          <cell r="G884">
            <v>0</v>
          </cell>
          <cell r="H884">
            <v>0</v>
          </cell>
          <cell r="I884">
            <v>1</v>
          </cell>
          <cell r="J884">
            <v>0</v>
          </cell>
          <cell r="K884" t="str">
            <v/>
          </cell>
        </row>
        <row r="885">
          <cell r="A885" t="str">
            <v>EFL-7.5G9-2</v>
          </cell>
          <cell r="B885">
            <v>0</v>
          </cell>
          <cell r="C885">
            <v>0</v>
          </cell>
          <cell r="D885">
            <v>0</v>
          </cell>
          <cell r="E885">
            <v>-1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87.614999999999995</v>
          </cell>
          <cell r="K885" t="str">
            <v/>
          </cell>
        </row>
        <row r="886">
          <cell r="A886" t="str">
            <v>EFL-7.5SP-2</v>
          </cell>
          <cell r="B886">
            <v>0</v>
          </cell>
          <cell r="C886">
            <v>0</v>
          </cell>
          <cell r="D886">
            <v>0</v>
          </cell>
          <cell r="E886">
            <v>-2</v>
          </cell>
          <cell r="F886">
            <v>0</v>
          </cell>
          <cell r="G886">
            <v>0</v>
          </cell>
          <cell r="H886">
            <v>0</v>
          </cell>
          <cell r="I886">
            <v>2</v>
          </cell>
          <cell r="J886">
            <v>257.79000000000002</v>
          </cell>
          <cell r="K886" t="str">
            <v/>
          </cell>
        </row>
        <row r="887">
          <cell r="A887" t="str">
            <v>EMGG31-08S</v>
          </cell>
          <cell r="B887">
            <v>0</v>
          </cell>
          <cell r="C887">
            <v>0</v>
          </cell>
          <cell r="D887">
            <v>0</v>
          </cell>
          <cell r="E887">
            <v>-9</v>
          </cell>
          <cell r="F887">
            <v>0</v>
          </cell>
          <cell r="G887">
            <v>0</v>
          </cell>
          <cell r="H887">
            <v>0</v>
          </cell>
          <cell r="I887">
            <v>9</v>
          </cell>
          <cell r="J887">
            <v>223.42500000000001</v>
          </cell>
          <cell r="K887" t="str">
            <v/>
          </cell>
        </row>
        <row r="888">
          <cell r="A888" t="str">
            <v>ENC1313-312212-03</v>
          </cell>
          <cell r="B888">
            <v>0</v>
          </cell>
          <cell r="C888">
            <v>0</v>
          </cell>
          <cell r="D888">
            <v>0</v>
          </cell>
          <cell r="E888">
            <v>-1</v>
          </cell>
          <cell r="F888">
            <v>0</v>
          </cell>
          <cell r="G888">
            <v>0</v>
          </cell>
          <cell r="H888">
            <v>0</v>
          </cell>
          <cell r="I888">
            <v>1</v>
          </cell>
          <cell r="J888">
            <v>190</v>
          </cell>
          <cell r="K888" t="str">
            <v/>
          </cell>
        </row>
        <row r="889">
          <cell r="A889" t="str">
            <v>ENCODER HEIDENHAIN 1085</v>
          </cell>
          <cell r="B889">
            <v>0</v>
          </cell>
          <cell r="C889">
            <v>0</v>
          </cell>
          <cell r="D889">
            <v>0</v>
          </cell>
          <cell r="E889">
            <v>-1</v>
          </cell>
          <cell r="F889">
            <v>0</v>
          </cell>
          <cell r="G889">
            <v>0</v>
          </cell>
          <cell r="H889">
            <v>0</v>
          </cell>
          <cell r="I889">
            <v>1</v>
          </cell>
          <cell r="J889">
            <v>244.97</v>
          </cell>
          <cell r="K889" t="str">
            <v/>
          </cell>
        </row>
        <row r="890">
          <cell r="A890" t="str">
            <v>EP 1910A</v>
          </cell>
          <cell r="B890">
            <v>0</v>
          </cell>
          <cell r="C890">
            <v>0</v>
          </cell>
          <cell r="D890">
            <v>0</v>
          </cell>
          <cell r="E890">
            <v>-1</v>
          </cell>
          <cell r="F890">
            <v>0</v>
          </cell>
          <cell r="G890">
            <v>0</v>
          </cell>
          <cell r="H890">
            <v>0</v>
          </cell>
          <cell r="I890">
            <v>1</v>
          </cell>
          <cell r="J890">
            <v>113.36</v>
          </cell>
          <cell r="K890" t="str">
            <v/>
          </cell>
        </row>
        <row r="891">
          <cell r="A891" t="str">
            <v>EP 2694D-C2</v>
          </cell>
          <cell r="B891">
            <v>0</v>
          </cell>
          <cell r="C891">
            <v>0</v>
          </cell>
          <cell r="D891">
            <v>0</v>
          </cell>
          <cell r="E891">
            <v>-1</v>
          </cell>
          <cell r="F891">
            <v>0</v>
          </cell>
          <cell r="G891">
            <v>0</v>
          </cell>
          <cell r="H891">
            <v>0</v>
          </cell>
          <cell r="I891">
            <v>1</v>
          </cell>
          <cell r="J891">
            <v>485.83</v>
          </cell>
          <cell r="K891" t="str">
            <v/>
          </cell>
        </row>
        <row r="892">
          <cell r="A892" t="str">
            <v>EP-3798E-4-220</v>
          </cell>
          <cell r="B892">
            <v>0</v>
          </cell>
          <cell r="C892">
            <v>0</v>
          </cell>
          <cell r="D892">
            <v>0</v>
          </cell>
          <cell r="E892">
            <v>-1</v>
          </cell>
          <cell r="F892">
            <v>0</v>
          </cell>
          <cell r="G892">
            <v>0</v>
          </cell>
          <cell r="H892">
            <v>0</v>
          </cell>
          <cell r="I892">
            <v>1</v>
          </cell>
          <cell r="J892">
            <v>398.36</v>
          </cell>
          <cell r="K892" t="str">
            <v/>
          </cell>
        </row>
        <row r="893">
          <cell r="A893" t="str">
            <v>EP1583B</v>
          </cell>
          <cell r="B893">
            <v>0</v>
          </cell>
          <cell r="C893">
            <v>0</v>
          </cell>
          <cell r="D893">
            <v>0</v>
          </cell>
          <cell r="E893">
            <v>-1</v>
          </cell>
          <cell r="F893">
            <v>0</v>
          </cell>
          <cell r="G893">
            <v>0</v>
          </cell>
          <cell r="H893">
            <v>0</v>
          </cell>
          <cell r="I893">
            <v>1</v>
          </cell>
          <cell r="J893">
            <v>242.91</v>
          </cell>
          <cell r="K893" t="str">
            <v/>
          </cell>
        </row>
        <row r="894">
          <cell r="A894" t="str">
            <v>EP1587</v>
          </cell>
          <cell r="B894">
            <v>0</v>
          </cell>
          <cell r="C894">
            <v>0</v>
          </cell>
          <cell r="D894">
            <v>0</v>
          </cell>
          <cell r="E894">
            <v>-1</v>
          </cell>
          <cell r="F894">
            <v>0</v>
          </cell>
          <cell r="G894">
            <v>0</v>
          </cell>
          <cell r="H894">
            <v>0</v>
          </cell>
          <cell r="I894">
            <v>1</v>
          </cell>
          <cell r="J894">
            <v>161.94</v>
          </cell>
          <cell r="K894" t="str">
            <v/>
          </cell>
        </row>
        <row r="895">
          <cell r="A895" t="str">
            <v>EP1694A</v>
          </cell>
          <cell r="B895">
            <v>0</v>
          </cell>
          <cell r="C895">
            <v>0</v>
          </cell>
          <cell r="D895">
            <v>0</v>
          </cell>
          <cell r="E895">
            <v>-1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437.25</v>
          </cell>
          <cell r="K895" t="str">
            <v/>
          </cell>
        </row>
        <row r="896">
          <cell r="A896" t="str">
            <v>EP1816B</v>
          </cell>
          <cell r="B896">
            <v>0</v>
          </cell>
          <cell r="C896">
            <v>0</v>
          </cell>
          <cell r="D896">
            <v>0</v>
          </cell>
          <cell r="E896">
            <v>-1</v>
          </cell>
          <cell r="F896">
            <v>0</v>
          </cell>
          <cell r="G896">
            <v>0</v>
          </cell>
          <cell r="H896">
            <v>0</v>
          </cell>
          <cell r="I896">
            <v>1</v>
          </cell>
          <cell r="J896">
            <v>70.45</v>
          </cell>
          <cell r="K896" t="str">
            <v/>
          </cell>
        </row>
        <row r="897">
          <cell r="A897" t="str">
            <v>EP1858</v>
          </cell>
          <cell r="B897">
            <v>0</v>
          </cell>
          <cell r="C897">
            <v>0</v>
          </cell>
          <cell r="D897">
            <v>0</v>
          </cell>
          <cell r="E897">
            <v>-1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251.01</v>
          </cell>
          <cell r="K897" t="str">
            <v/>
          </cell>
        </row>
        <row r="898">
          <cell r="A898" t="str">
            <v>EP2097A</v>
          </cell>
          <cell r="B898">
            <v>0</v>
          </cell>
          <cell r="C898">
            <v>0</v>
          </cell>
          <cell r="D898">
            <v>0</v>
          </cell>
          <cell r="E898">
            <v>-1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81.78</v>
          </cell>
          <cell r="K898" t="str">
            <v/>
          </cell>
        </row>
        <row r="899">
          <cell r="A899" t="str">
            <v>EP2109</v>
          </cell>
          <cell r="B899">
            <v>0</v>
          </cell>
          <cell r="C899">
            <v>0</v>
          </cell>
          <cell r="D899">
            <v>0</v>
          </cell>
          <cell r="E899">
            <v>-1</v>
          </cell>
          <cell r="F899">
            <v>0</v>
          </cell>
          <cell r="G899">
            <v>0</v>
          </cell>
          <cell r="H899">
            <v>0</v>
          </cell>
          <cell r="I899">
            <v>1</v>
          </cell>
          <cell r="J899">
            <v>113.36</v>
          </cell>
          <cell r="K899" t="str">
            <v/>
          </cell>
        </row>
        <row r="900">
          <cell r="A900" t="str">
            <v>EP2259BYT</v>
          </cell>
          <cell r="B900">
            <v>0</v>
          </cell>
          <cell r="C900">
            <v>0</v>
          </cell>
          <cell r="D900">
            <v>0</v>
          </cell>
          <cell r="E900">
            <v>-2</v>
          </cell>
          <cell r="F900">
            <v>0</v>
          </cell>
          <cell r="G900">
            <v>0</v>
          </cell>
          <cell r="H900">
            <v>0</v>
          </cell>
          <cell r="I900">
            <v>2</v>
          </cell>
          <cell r="J900">
            <v>566.79999999999995</v>
          </cell>
          <cell r="K900" t="str">
            <v/>
          </cell>
        </row>
        <row r="901">
          <cell r="A901" t="str">
            <v>EP2402D-C4</v>
          </cell>
          <cell r="B901">
            <v>0</v>
          </cell>
          <cell r="C901">
            <v>0</v>
          </cell>
          <cell r="D901">
            <v>0</v>
          </cell>
          <cell r="E901">
            <v>-1</v>
          </cell>
          <cell r="F901">
            <v>0</v>
          </cell>
          <cell r="G901">
            <v>0</v>
          </cell>
          <cell r="H901">
            <v>0</v>
          </cell>
          <cell r="I901">
            <v>1</v>
          </cell>
          <cell r="J901">
            <v>364.37</v>
          </cell>
          <cell r="K901" t="str">
            <v/>
          </cell>
        </row>
        <row r="902">
          <cell r="A902" t="str">
            <v>EP2852-C1</v>
          </cell>
          <cell r="B902">
            <v>0</v>
          </cell>
          <cell r="C902">
            <v>0</v>
          </cell>
          <cell r="D902">
            <v>0</v>
          </cell>
          <cell r="E902">
            <v>-1</v>
          </cell>
          <cell r="F902">
            <v>0</v>
          </cell>
          <cell r="G902">
            <v>0</v>
          </cell>
          <cell r="H902">
            <v>0</v>
          </cell>
          <cell r="I902">
            <v>1</v>
          </cell>
          <cell r="J902">
            <v>242.91</v>
          </cell>
          <cell r="K902" t="str">
            <v/>
          </cell>
        </row>
        <row r="903">
          <cell r="A903" t="str">
            <v>EP3234B-C1</v>
          </cell>
          <cell r="B903">
            <v>0</v>
          </cell>
          <cell r="C903">
            <v>0</v>
          </cell>
          <cell r="D903">
            <v>0</v>
          </cell>
          <cell r="E903">
            <v>-1</v>
          </cell>
          <cell r="F903">
            <v>0</v>
          </cell>
          <cell r="G903">
            <v>0</v>
          </cell>
          <cell r="H903">
            <v>0</v>
          </cell>
          <cell r="I903">
            <v>1</v>
          </cell>
          <cell r="J903">
            <v>323.89</v>
          </cell>
          <cell r="K903" t="str">
            <v/>
          </cell>
        </row>
        <row r="904">
          <cell r="A904" t="str">
            <v>EP3234B-C2</v>
          </cell>
          <cell r="B904">
            <v>0</v>
          </cell>
          <cell r="C904">
            <v>0</v>
          </cell>
          <cell r="D904">
            <v>0</v>
          </cell>
          <cell r="E904">
            <v>-2</v>
          </cell>
          <cell r="F904">
            <v>0</v>
          </cell>
          <cell r="G904">
            <v>0</v>
          </cell>
          <cell r="H904">
            <v>0</v>
          </cell>
          <cell r="I904">
            <v>2</v>
          </cell>
          <cell r="J904">
            <v>716.05</v>
          </cell>
          <cell r="K904" t="str">
            <v/>
          </cell>
        </row>
        <row r="905">
          <cell r="A905" t="str">
            <v>EP3895</v>
          </cell>
          <cell r="B905">
            <v>0</v>
          </cell>
          <cell r="C905">
            <v>0</v>
          </cell>
          <cell r="D905">
            <v>0</v>
          </cell>
          <cell r="E905">
            <v>-1</v>
          </cell>
          <cell r="F905">
            <v>0</v>
          </cell>
          <cell r="G905">
            <v>0</v>
          </cell>
          <cell r="H905">
            <v>0</v>
          </cell>
          <cell r="I905">
            <v>1</v>
          </cell>
          <cell r="J905">
            <v>145.75</v>
          </cell>
          <cell r="K905" t="str">
            <v/>
          </cell>
        </row>
        <row r="906">
          <cell r="A906" t="str">
            <v>EP3896</v>
          </cell>
          <cell r="B906">
            <v>0</v>
          </cell>
          <cell r="C906">
            <v>0</v>
          </cell>
          <cell r="D906">
            <v>0</v>
          </cell>
          <cell r="E906">
            <v>-1</v>
          </cell>
          <cell r="F906">
            <v>0</v>
          </cell>
          <cell r="G906">
            <v>0</v>
          </cell>
          <cell r="H906">
            <v>0</v>
          </cell>
          <cell r="I906">
            <v>1</v>
          </cell>
          <cell r="J906">
            <v>210.53</v>
          </cell>
          <cell r="K906" t="str">
            <v/>
          </cell>
        </row>
        <row r="907">
          <cell r="A907" t="str">
            <v>EP3957  C-3</v>
          </cell>
          <cell r="B907">
            <v>0</v>
          </cell>
          <cell r="C907">
            <v>0</v>
          </cell>
          <cell r="D907">
            <v>0</v>
          </cell>
          <cell r="E907">
            <v>-6</v>
          </cell>
          <cell r="F907">
            <v>0</v>
          </cell>
          <cell r="G907">
            <v>0</v>
          </cell>
          <cell r="H907">
            <v>0</v>
          </cell>
          <cell r="I907">
            <v>6</v>
          </cell>
          <cell r="J907">
            <v>2387.319</v>
          </cell>
          <cell r="K907" t="str">
            <v/>
          </cell>
        </row>
        <row r="908">
          <cell r="A908" t="str">
            <v>EP3959  C-2</v>
          </cell>
          <cell r="B908">
            <v>0</v>
          </cell>
          <cell r="C908">
            <v>0</v>
          </cell>
          <cell r="D908">
            <v>0</v>
          </cell>
          <cell r="E908">
            <v>-3</v>
          </cell>
          <cell r="F908">
            <v>0</v>
          </cell>
          <cell r="G908">
            <v>0</v>
          </cell>
          <cell r="H908">
            <v>0</v>
          </cell>
          <cell r="I908">
            <v>3</v>
          </cell>
          <cell r="J908">
            <v>863.85629999999992</v>
          </cell>
          <cell r="K908" t="str">
            <v/>
          </cell>
        </row>
        <row r="909">
          <cell r="A909" t="str">
            <v>EP3959  C-3</v>
          </cell>
          <cell r="B909">
            <v>0</v>
          </cell>
          <cell r="C909">
            <v>0</v>
          </cell>
          <cell r="D909">
            <v>0</v>
          </cell>
          <cell r="E909">
            <v>-9</v>
          </cell>
          <cell r="F909">
            <v>0</v>
          </cell>
          <cell r="G909">
            <v>0</v>
          </cell>
          <cell r="H909">
            <v>0</v>
          </cell>
          <cell r="I909">
            <v>9</v>
          </cell>
          <cell r="J909">
            <v>1552.2650999999998</v>
          </cell>
          <cell r="K909" t="str">
            <v/>
          </cell>
        </row>
        <row r="910">
          <cell r="A910" t="str">
            <v>EP3959  C-4</v>
          </cell>
          <cell r="B910">
            <v>0</v>
          </cell>
          <cell r="C910">
            <v>0</v>
          </cell>
          <cell r="D910">
            <v>0</v>
          </cell>
          <cell r="E910">
            <v>-6</v>
          </cell>
          <cell r="F910">
            <v>0</v>
          </cell>
          <cell r="G910">
            <v>0</v>
          </cell>
          <cell r="H910">
            <v>0</v>
          </cell>
          <cell r="I910">
            <v>6</v>
          </cell>
          <cell r="J910">
            <v>1699.2714000000001</v>
          </cell>
          <cell r="K910" t="str">
            <v/>
          </cell>
        </row>
        <row r="911">
          <cell r="A911" t="str">
            <v>EP3985  C-4</v>
          </cell>
          <cell r="B911">
            <v>0</v>
          </cell>
          <cell r="C911">
            <v>0</v>
          </cell>
          <cell r="D911">
            <v>0</v>
          </cell>
          <cell r="E911">
            <v>-3</v>
          </cell>
          <cell r="F911">
            <v>0</v>
          </cell>
          <cell r="G911">
            <v>0</v>
          </cell>
          <cell r="H911">
            <v>0</v>
          </cell>
          <cell r="I911">
            <v>3</v>
          </cell>
          <cell r="J911">
            <v>147.44729999999998</v>
          </cell>
          <cell r="K911" t="str">
            <v/>
          </cell>
        </row>
        <row r="912">
          <cell r="A912" t="str">
            <v>EP4113</v>
          </cell>
          <cell r="B912">
            <v>0</v>
          </cell>
          <cell r="C912">
            <v>0</v>
          </cell>
          <cell r="D912">
            <v>0</v>
          </cell>
          <cell r="E912">
            <v>-8</v>
          </cell>
          <cell r="F912">
            <v>0</v>
          </cell>
          <cell r="G912">
            <v>0</v>
          </cell>
          <cell r="H912">
            <v>0</v>
          </cell>
          <cell r="I912">
            <v>8</v>
          </cell>
          <cell r="J912">
            <v>2470.5320000000002</v>
          </cell>
          <cell r="K912" t="str">
            <v/>
          </cell>
        </row>
        <row r="913">
          <cell r="A913" t="str">
            <v>EP4142</v>
          </cell>
          <cell r="B913">
            <v>0</v>
          </cell>
          <cell r="C913">
            <v>0</v>
          </cell>
          <cell r="D913">
            <v>0</v>
          </cell>
          <cell r="E913">
            <v>-6</v>
          </cell>
          <cell r="F913">
            <v>0</v>
          </cell>
          <cell r="G913">
            <v>0</v>
          </cell>
          <cell r="H913">
            <v>0</v>
          </cell>
          <cell r="I913">
            <v>6</v>
          </cell>
          <cell r="J913">
            <v>1909.02</v>
          </cell>
          <cell r="K913" t="str">
            <v/>
          </cell>
        </row>
        <row r="914">
          <cell r="A914" t="str">
            <v>ES1-24R-S-N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 t="str">
            <v/>
          </cell>
        </row>
        <row r="915">
          <cell r="A915" t="str">
            <v>ES1-47R-S-C</v>
          </cell>
          <cell r="B915">
            <v>0</v>
          </cell>
          <cell r="C915">
            <v>0</v>
          </cell>
          <cell r="D915">
            <v>0</v>
          </cell>
          <cell r="E915">
            <v>-10</v>
          </cell>
          <cell r="F915">
            <v>0</v>
          </cell>
          <cell r="G915">
            <v>0</v>
          </cell>
          <cell r="H915">
            <v>0</v>
          </cell>
          <cell r="I915">
            <v>10</v>
          </cell>
          <cell r="J915">
            <v>403</v>
          </cell>
          <cell r="K915" t="str">
            <v/>
          </cell>
        </row>
        <row r="916">
          <cell r="A916" t="str">
            <v>ES1-47R-S-N</v>
          </cell>
          <cell r="B916">
            <v>0</v>
          </cell>
          <cell r="C916">
            <v>0</v>
          </cell>
          <cell r="D916">
            <v>0</v>
          </cell>
          <cell r="E916">
            <v>-39</v>
          </cell>
          <cell r="F916">
            <v>0</v>
          </cell>
          <cell r="G916">
            <v>0</v>
          </cell>
          <cell r="H916">
            <v>0</v>
          </cell>
          <cell r="I916">
            <v>39</v>
          </cell>
          <cell r="J916">
            <v>1305.4080000000001</v>
          </cell>
          <cell r="K916" t="str">
            <v/>
          </cell>
        </row>
        <row r="917">
          <cell r="A917" t="str">
            <v>ES2-18R-S-C</v>
          </cell>
          <cell r="B917">
            <v>0</v>
          </cell>
          <cell r="C917">
            <v>0</v>
          </cell>
          <cell r="D917">
            <v>0</v>
          </cell>
          <cell r="E917">
            <v>-2</v>
          </cell>
          <cell r="F917">
            <v>0</v>
          </cell>
          <cell r="G917">
            <v>0</v>
          </cell>
          <cell r="H917">
            <v>0</v>
          </cell>
          <cell r="I917">
            <v>2</v>
          </cell>
          <cell r="J917">
            <v>95.142799999999994</v>
          </cell>
          <cell r="K917" t="str">
            <v/>
          </cell>
        </row>
        <row r="918">
          <cell r="A918" t="str">
            <v>ES2-18R-S-N</v>
          </cell>
          <cell r="B918">
            <v>0</v>
          </cell>
          <cell r="C918">
            <v>0</v>
          </cell>
          <cell r="D918">
            <v>0</v>
          </cell>
          <cell r="E918">
            <v>-12</v>
          </cell>
          <cell r="F918">
            <v>0</v>
          </cell>
          <cell r="G918">
            <v>0</v>
          </cell>
          <cell r="H918">
            <v>0</v>
          </cell>
          <cell r="I918">
            <v>12</v>
          </cell>
          <cell r="J918">
            <v>812.4</v>
          </cell>
          <cell r="K918" t="str">
            <v/>
          </cell>
        </row>
        <row r="919">
          <cell r="A919" t="str">
            <v>ES2-24R-S-C</v>
          </cell>
          <cell r="B919">
            <v>0</v>
          </cell>
          <cell r="C919">
            <v>0</v>
          </cell>
          <cell r="D919">
            <v>0</v>
          </cell>
          <cell r="E919">
            <v>-113</v>
          </cell>
          <cell r="F919">
            <v>0</v>
          </cell>
          <cell r="G919">
            <v>0</v>
          </cell>
          <cell r="H919">
            <v>0</v>
          </cell>
          <cell r="I919">
            <v>113</v>
          </cell>
          <cell r="J919">
            <v>8188.3302999999996</v>
          </cell>
          <cell r="K919" t="str">
            <v/>
          </cell>
        </row>
        <row r="920">
          <cell r="A920" t="str">
            <v>EP2100A</v>
          </cell>
          <cell r="B920">
            <v>0</v>
          </cell>
          <cell r="C920">
            <v>0</v>
          </cell>
          <cell r="D920">
            <v>0</v>
          </cell>
          <cell r="E920">
            <v>-1</v>
          </cell>
          <cell r="F920">
            <v>0</v>
          </cell>
          <cell r="G920">
            <v>0</v>
          </cell>
          <cell r="H920">
            <v>0</v>
          </cell>
          <cell r="I920">
            <v>1</v>
          </cell>
          <cell r="J920">
            <v>81.78</v>
          </cell>
          <cell r="K920" t="str">
            <v/>
          </cell>
        </row>
        <row r="921">
          <cell r="A921" t="str">
            <v>EP2101</v>
          </cell>
          <cell r="B921">
            <v>0</v>
          </cell>
          <cell r="C921">
            <v>0</v>
          </cell>
          <cell r="D921">
            <v>0</v>
          </cell>
          <cell r="E921">
            <v>-1</v>
          </cell>
          <cell r="F921">
            <v>0</v>
          </cell>
          <cell r="G921">
            <v>0</v>
          </cell>
          <cell r="H921">
            <v>0</v>
          </cell>
          <cell r="I921">
            <v>1</v>
          </cell>
          <cell r="J921">
            <v>99.6</v>
          </cell>
          <cell r="K921" t="str">
            <v/>
          </cell>
        </row>
        <row r="922">
          <cell r="A922" t="str">
            <v>EP2106</v>
          </cell>
          <cell r="B922">
            <v>0</v>
          </cell>
          <cell r="C922">
            <v>0</v>
          </cell>
          <cell r="D922">
            <v>0</v>
          </cell>
          <cell r="E922">
            <v>-1</v>
          </cell>
          <cell r="F922">
            <v>0</v>
          </cell>
          <cell r="G922">
            <v>0</v>
          </cell>
          <cell r="H922">
            <v>0</v>
          </cell>
          <cell r="I922">
            <v>1</v>
          </cell>
          <cell r="J922">
            <v>58.895600000000002</v>
          </cell>
          <cell r="K922" t="str">
            <v/>
          </cell>
        </row>
        <row r="923">
          <cell r="A923" t="str">
            <v>EP2689E</v>
          </cell>
          <cell r="B923">
            <v>0</v>
          </cell>
          <cell r="C923">
            <v>0</v>
          </cell>
          <cell r="D923">
            <v>0</v>
          </cell>
          <cell r="E923">
            <v>-1</v>
          </cell>
          <cell r="F923">
            <v>0</v>
          </cell>
          <cell r="G923">
            <v>0</v>
          </cell>
          <cell r="H923">
            <v>0</v>
          </cell>
          <cell r="I923">
            <v>1</v>
          </cell>
          <cell r="J923">
            <v>0</v>
          </cell>
          <cell r="K923" t="str">
            <v/>
          </cell>
        </row>
        <row r="924">
          <cell r="A924" t="str">
            <v>EP2838D C1</v>
          </cell>
          <cell r="B924">
            <v>0</v>
          </cell>
          <cell r="C924">
            <v>0</v>
          </cell>
          <cell r="D924">
            <v>0</v>
          </cell>
          <cell r="E924">
            <v>-1</v>
          </cell>
          <cell r="F924">
            <v>0</v>
          </cell>
          <cell r="G924">
            <v>0</v>
          </cell>
          <cell r="H924">
            <v>0</v>
          </cell>
          <cell r="I924">
            <v>1</v>
          </cell>
          <cell r="J924">
            <v>769.23</v>
          </cell>
          <cell r="K924" t="str">
            <v/>
          </cell>
        </row>
        <row r="925">
          <cell r="A925" t="str">
            <v>EP2850B</v>
          </cell>
          <cell r="B925">
            <v>0</v>
          </cell>
          <cell r="C925">
            <v>0</v>
          </cell>
          <cell r="D925">
            <v>0</v>
          </cell>
          <cell r="E925">
            <v>-1</v>
          </cell>
          <cell r="F925">
            <v>0</v>
          </cell>
          <cell r="G925">
            <v>0</v>
          </cell>
          <cell r="H925">
            <v>0</v>
          </cell>
          <cell r="I925">
            <v>1</v>
          </cell>
          <cell r="J925">
            <v>226.72</v>
          </cell>
          <cell r="K925" t="str">
            <v/>
          </cell>
        </row>
        <row r="926">
          <cell r="A926" t="str">
            <v>EP3234B-C3</v>
          </cell>
          <cell r="B926">
            <v>0</v>
          </cell>
          <cell r="C926">
            <v>0</v>
          </cell>
          <cell r="D926">
            <v>0</v>
          </cell>
          <cell r="E926">
            <v>-1</v>
          </cell>
          <cell r="F926">
            <v>0</v>
          </cell>
          <cell r="G926">
            <v>0</v>
          </cell>
          <cell r="H926">
            <v>0</v>
          </cell>
          <cell r="I926">
            <v>1</v>
          </cell>
          <cell r="J926">
            <v>423.53</v>
          </cell>
          <cell r="K926" t="str">
            <v/>
          </cell>
        </row>
        <row r="927">
          <cell r="A927" t="str">
            <v>EP3234B-C4</v>
          </cell>
          <cell r="B927">
            <v>0</v>
          </cell>
          <cell r="C927">
            <v>0</v>
          </cell>
          <cell r="D927">
            <v>0</v>
          </cell>
          <cell r="E927">
            <v>-1</v>
          </cell>
          <cell r="F927">
            <v>0</v>
          </cell>
          <cell r="G927">
            <v>0</v>
          </cell>
          <cell r="H927">
            <v>0</v>
          </cell>
          <cell r="I927">
            <v>1</v>
          </cell>
          <cell r="J927">
            <v>423.53</v>
          </cell>
          <cell r="K927" t="str">
            <v/>
          </cell>
        </row>
        <row r="928">
          <cell r="A928" t="str">
            <v>EP3234B-C5</v>
          </cell>
          <cell r="B928">
            <v>0</v>
          </cell>
          <cell r="C928">
            <v>0</v>
          </cell>
          <cell r="D928">
            <v>0</v>
          </cell>
          <cell r="E928">
            <v>-1</v>
          </cell>
          <cell r="F928">
            <v>0</v>
          </cell>
          <cell r="G928">
            <v>0</v>
          </cell>
          <cell r="H928">
            <v>0</v>
          </cell>
          <cell r="I928">
            <v>1</v>
          </cell>
          <cell r="J928">
            <v>413.07330000000002</v>
          </cell>
          <cell r="K928" t="str">
            <v/>
          </cell>
        </row>
        <row r="929">
          <cell r="A929" t="str">
            <v>EP3957  C-4</v>
          </cell>
          <cell r="B929">
            <v>0</v>
          </cell>
          <cell r="C929">
            <v>0</v>
          </cell>
          <cell r="D929">
            <v>0</v>
          </cell>
          <cell r="E929">
            <v>-5</v>
          </cell>
          <cell r="F929">
            <v>0</v>
          </cell>
          <cell r="G929">
            <v>0</v>
          </cell>
          <cell r="H929">
            <v>0</v>
          </cell>
          <cell r="I929">
            <v>5</v>
          </cell>
          <cell r="J929">
            <v>1634.501</v>
          </cell>
          <cell r="K929" t="str">
            <v/>
          </cell>
        </row>
        <row r="930">
          <cell r="A930" t="str">
            <v>EP3957  C-5</v>
          </cell>
          <cell r="B930">
            <v>0</v>
          </cell>
          <cell r="C930">
            <v>0</v>
          </cell>
          <cell r="D930">
            <v>0</v>
          </cell>
          <cell r="E930">
            <v>-5</v>
          </cell>
          <cell r="F930">
            <v>0</v>
          </cell>
          <cell r="G930">
            <v>0</v>
          </cell>
          <cell r="H930">
            <v>0</v>
          </cell>
          <cell r="I930">
            <v>5</v>
          </cell>
          <cell r="J930">
            <v>1054.56</v>
          </cell>
          <cell r="K930" t="str">
            <v/>
          </cell>
        </row>
        <row r="931">
          <cell r="A931" t="str">
            <v>EP3959  C-1</v>
          </cell>
          <cell r="B931">
            <v>0</v>
          </cell>
          <cell r="C931">
            <v>0</v>
          </cell>
          <cell r="D931">
            <v>0</v>
          </cell>
          <cell r="E931">
            <v>-5</v>
          </cell>
          <cell r="F931">
            <v>0</v>
          </cell>
          <cell r="G931">
            <v>0</v>
          </cell>
          <cell r="H931">
            <v>0</v>
          </cell>
          <cell r="I931">
            <v>5</v>
          </cell>
          <cell r="J931">
            <v>889.56450000000007</v>
          </cell>
          <cell r="K931" t="str">
            <v/>
          </cell>
        </row>
        <row r="932">
          <cell r="A932" t="str">
            <v>EP3959  C-5</v>
          </cell>
          <cell r="B932">
            <v>0</v>
          </cell>
          <cell r="C932">
            <v>0</v>
          </cell>
          <cell r="D932">
            <v>0</v>
          </cell>
          <cell r="E932">
            <v>-8</v>
          </cell>
          <cell r="F932">
            <v>0</v>
          </cell>
          <cell r="G932">
            <v>0</v>
          </cell>
          <cell r="H932">
            <v>0</v>
          </cell>
          <cell r="I932">
            <v>8</v>
          </cell>
          <cell r="J932">
            <v>1433.7088000000001</v>
          </cell>
          <cell r="K932" t="str">
            <v/>
          </cell>
        </row>
        <row r="933">
          <cell r="A933" t="str">
            <v>EP3959  D-4</v>
          </cell>
          <cell r="B933">
            <v>0</v>
          </cell>
          <cell r="C933">
            <v>0</v>
          </cell>
          <cell r="D933">
            <v>0</v>
          </cell>
          <cell r="E933">
            <v>-1</v>
          </cell>
          <cell r="F933">
            <v>0</v>
          </cell>
          <cell r="G933">
            <v>0</v>
          </cell>
          <cell r="H933">
            <v>0</v>
          </cell>
          <cell r="I933">
            <v>1</v>
          </cell>
          <cell r="J933">
            <v>0</v>
          </cell>
          <cell r="K933" t="str">
            <v/>
          </cell>
        </row>
        <row r="934">
          <cell r="A934" t="str">
            <v>EP3985  C-2</v>
          </cell>
          <cell r="B934">
            <v>0</v>
          </cell>
          <cell r="C934">
            <v>0</v>
          </cell>
          <cell r="D934">
            <v>0</v>
          </cell>
          <cell r="E934">
            <v>-5</v>
          </cell>
          <cell r="F934">
            <v>0</v>
          </cell>
          <cell r="G934">
            <v>0</v>
          </cell>
          <cell r="H934">
            <v>0</v>
          </cell>
          <cell r="I934">
            <v>5</v>
          </cell>
          <cell r="J934">
            <v>154.94300000000001</v>
          </cell>
          <cell r="K934" t="str">
            <v/>
          </cell>
        </row>
        <row r="935">
          <cell r="A935" t="str">
            <v>ERE24-06</v>
          </cell>
          <cell r="B935">
            <v>0</v>
          </cell>
          <cell r="C935">
            <v>0</v>
          </cell>
          <cell r="D935">
            <v>0</v>
          </cell>
          <cell r="E935">
            <v>-2</v>
          </cell>
          <cell r="F935">
            <v>0</v>
          </cell>
          <cell r="G935">
            <v>0</v>
          </cell>
          <cell r="H935">
            <v>0</v>
          </cell>
          <cell r="I935">
            <v>2</v>
          </cell>
          <cell r="J935">
            <v>19.440000000000001</v>
          </cell>
          <cell r="K935" t="str">
            <v/>
          </cell>
        </row>
        <row r="936">
          <cell r="A936" t="str">
            <v>ERE74-06</v>
          </cell>
          <cell r="B936">
            <v>0</v>
          </cell>
          <cell r="C936">
            <v>0</v>
          </cell>
          <cell r="D936">
            <v>0</v>
          </cell>
          <cell r="E936">
            <v>-2</v>
          </cell>
          <cell r="F936">
            <v>0</v>
          </cell>
          <cell r="G936">
            <v>0</v>
          </cell>
          <cell r="H936">
            <v>0</v>
          </cell>
          <cell r="I936">
            <v>2</v>
          </cell>
          <cell r="J936">
            <v>19.440000000000001</v>
          </cell>
          <cell r="K936" t="str">
            <v/>
          </cell>
        </row>
        <row r="937">
          <cell r="A937" t="str">
            <v>ES1-24R-S-C</v>
          </cell>
          <cell r="B937">
            <v>0</v>
          </cell>
          <cell r="C937">
            <v>0</v>
          </cell>
          <cell r="D937">
            <v>0</v>
          </cell>
          <cell r="E937">
            <v>-2</v>
          </cell>
          <cell r="F937">
            <v>0</v>
          </cell>
          <cell r="G937">
            <v>0</v>
          </cell>
          <cell r="H937">
            <v>0</v>
          </cell>
          <cell r="I937">
            <v>2</v>
          </cell>
          <cell r="J937">
            <v>79.933400000000006</v>
          </cell>
          <cell r="K937" t="str">
            <v/>
          </cell>
        </row>
        <row r="938">
          <cell r="A938" t="str">
            <v>ES1-50R-S-C</v>
          </cell>
          <cell r="B938">
            <v>0</v>
          </cell>
          <cell r="C938">
            <v>0</v>
          </cell>
          <cell r="D938">
            <v>0</v>
          </cell>
          <cell r="E938">
            <v>-2</v>
          </cell>
          <cell r="F938">
            <v>0</v>
          </cell>
          <cell r="G938">
            <v>0</v>
          </cell>
          <cell r="H938">
            <v>0</v>
          </cell>
          <cell r="I938">
            <v>2</v>
          </cell>
          <cell r="J938">
            <v>76.599999999999994</v>
          </cell>
          <cell r="K938" t="str">
            <v/>
          </cell>
        </row>
        <row r="939">
          <cell r="A939" t="str">
            <v>ES1-68R-S-C</v>
          </cell>
          <cell r="B939">
            <v>0</v>
          </cell>
          <cell r="C939">
            <v>0</v>
          </cell>
          <cell r="D939">
            <v>0</v>
          </cell>
          <cell r="E939">
            <v>-70</v>
          </cell>
          <cell r="F939">
            <v>0</v>
          </cell>
          <cell r="G939">
            <v>0</v>
          </cell>
          <cell r="H939">
            <v>0</v>
          </cell>
          <cell r="I939">
            <v>70</v>
          </cell>
          <cell r="J939">
            <v>2817.654</v>
          </cell>
          <cell r="K939" t="str">
            <v/>
          </cell>
        </row>
        <row r="940">
          <cell r="A940" t="str">
            <v>ES1-68R-S-N</v>
          </cell>
          <cell r="B940">
            <v>0</v>
          </cell>
          <cell r="C940">
            <v>0</v>
          </cell>
          <cell r="D940">
            <v>0</v>
          </cell>
          <cell r="E940">
            <v>-2</v>
          </cell>
          <cell r="F940">
            <v>0</v>
          </cell>
          <cell r="G940">
            <v>0</v>
          </cell>
          <cell r="H940">
            <v>0</v>
          </cell>
          <cell r="I940">
            <v>2</v>
          </cell>
          <cell r="J940">
            <v>71.007400000000004</v>
          </cell>
          <cell r="K940" t="str">
            <v/>
          </cell>
        </row>
        <row r="941">
          <cell r="A941" t="str">
            <v>ES2-24R-S-C-LM8</v>
          </cell>
          <cell r="B941">
            <v>0</v>
          </cell>
          <cell r="C941">
            <v>0</v>
          </cell>
          <cell r="D941">
            <v>0</v>
          </cell>
          <cell r="E941">
            <v>-10</v>
          </cell>
          <cell r="F941">
            <v>0</v>
          </cell>
          <cell r="G941">
            <v>0</v>
          </cell>
          <cell r="H941">
            <v>0</v>
          </cell>
          <cell r="I941">
            <v>10</v>
          </cell>
          <cell r="J941">
            <v>293.89999999999998</v>
          </cell>
          <cell r="K941" t="str">
            <v/>
          </cell>
        </row>
        <row r="942">
          <cell r="A942" t="str">
            <v>ES2-24R-S-N</v>
          </cell>
          <cell r="B942">
            <v>0</v>
          </cell>
          <cell r="C942">
            <v>0</v>
          </cell>
          <cell r="D942">
            <v>0</v>
          </cell>
          <cell r="E942">
            <v>-5</v>
          </cell>
          <cell r="F942">
            <v>0</v>
          </cell>
          <cell r="G942">
            <v>0</v>
          </cell>
          <cell r="H942">
            <v>0</v>
          </cell>
          <cell r="I942">
            <v>5</v>
          </cell>
          <cell r="J942">
            <v>338.5</v>
          </cell>
          <cell r="K942" t="str">
            <v/>
          </cell>
        </row>
        <row r="943">
          <cell r="A943" t="str">
            <v>ES3-12R-S-C</v>
          </cell>
          <cell r="B943">
            <v>0</v>
          </cell>
          <cell r="C943">
            <v>0</v>
          </cell>
          <cell r="D943">
            <v>0</v>
          </cell>
          <cell r="E943">
            <v>-3</v>
          </cell>
          <cell r="F943">
            <v>0</v>
          </cell>
          <cell r="G943">
            <v>0</v>
          </cell>
          <cell r="H943">
            <v>0</v>
          </cell>
          <cell r="I943">
            <v>3</v>
          </cell>
          <cell r="J943">
            <v>298.5</v>
          </cell>
          <cell r="K943" t="str">
            <v/>
          </cell>
        </row>
        <row r="944">
          <cell r="A944" t="str">
            <v>ES3-12R-S-N</v>
          </cell>
          <cell r="B944">
            <v>0</v>
          </cell>
          <cell r="C944">
            <v>0</v>
          </cell>
          <cell r="D944">
            <v>0</v>
          </cell>
          <cell r="E944">
            <v>-7</v>
          </cell>
          <cell r="F944">
            <v>0</v>
          </cell>
          <cell r="G944">
            <v>0</v>
          </cell>
          <cell r="H944">
            <v>0</v>
          </cell>
          <cell r="I944">
            <v>7</v>
          </cell>
          <cell r="J944">
            <v>664.79770000000008</v>
          </cell>
          <cell r="K944" t="str">
            <v/>
          </cell>
        </row>
        <row r="945">
          <cell r="A945" t="str">
            <v>ES3-18R-S-C</v>
          </cell>
          <cell r="B945">
            <v>0</v>
          </cell>
          <cell r="C945">
            <v>0</v>
          </cell>
          <cell r="D945">
            <v>0</v>
          </cell>
          <cell r="E945">
            <v>-90</v>
          </cell>
          <cell r="F945">
            <v>0</v>
          </cell>
          <cell r="G945">
            <v>0</v>
          </cell>
          <cell r="H945">
            <v>0</v>
          </cell>
          <cell r="I945">
            <v>90</v>
          </cell>
          <cell r="J945">
            <v>8955.1530000000002</v>
          </cell>
          <cell r="K945" t="str">
            <v/>
          </cell>
        </row>
        <row r="946">
          <cell r="A946" t="str">
            <v>ES3-18R-S-N</v>
          </cell>
          <cell r="B946">
            <v>0</v>
          </cell>
          <cell r="C946">
            <v>0</v>
          </cell>
          <cell r="D946">
            <v>0</v>
          </cell>
          <cell r="E946">
            <v>-3</v>
          </cell>
          <cell r="F946">
            <v>0</v>
          </cell>
          <cell r="G946">
            <v>0</v>
          </cell>
          <cell r="H946">
            <v>0</v>
          </cell>
          <cell r="I946">
            <v>3</v>
          </cell>
          <cell r="J946">
            <v>283.38600000000002</v>
          </cell>
          <cell r="K946" t="str">
            <v/>
          </cell>
        </row>
        <row r="947">
          <cell r="A947" t="str">
            <v>EST-100R-S-N</v>
          </cell>
          <cell r="B947">
            <v>0</v>
          </cell>
          <cell r="C947">
            <v>0</v>
          </cell>
          <cell r="D947">
            <v>0</v>
          </cell>
          <cell r="E947">
            <v>-20</v>
          </cell>
          <cell r="F947">
            <v>0</v>
          </cell>
          <cell r="G947">
            <v>0</v>
          </cell>
          <cell r="H947">
            <v>0</v>
          </cell>
          <cell r="I947">
            <v>20</v>
          </cell>
          <cell r="J947">
            <v>645.25</v>
          </cell>
          <cell r="K947" t="str">
            <v/>
          </cell>
        </row>
        <row r="948">
          <cell r="A948" t="str">
            <v>EST-47R-S-N</v>
          </cell>
          <cell r="B948">
            <v>0</v>
          </cell>
          <cell r="C948">
            <v>0</v>
          </cell>
          <cell r="D948">
            <v>0</v>
          </cell>
          <cell r="E948">
            <v>-197</v>
          </cell>
          <cell r="F948">
            <v>0</v>
          </cell>
          <cell r="G948">
            <v>0</v>
          </cell>
          <cell r="H948">
            <v>0</v>
          </cell>
          <cell r="I948">
            <v>197</v>
          </cell>
          <cell r="J948">
            <v>7588.6566999999995</v>
          </cell>
          <cell r="K948" t="str">
            <v/>
          </cell>
        </row>
        <row r="949">
          <cell r="A949" t="str">
            <v>EST2-47R-S-C</v>
          </cell>
          <cell r="B949">
            <v>0</v>
          </cell>
          <cell r="C949">
            <v>0</v>
          </cell>
          <cell r="D949">
            <v>0</v>
          </cell>
          <cell r="E949">
            <v>-192</v>
          </cell>
          <cell r="F949">
            <v>0</v>
          </cell>
          <cell r="G949">
            <v>0</v>
          </cell>
          <cell r="H949">
            <v>0</v>
          </cell>
          <cell r="I949">
            <v>192</v>
          </cell>
          <cell r="J949">
            <v>11032.4928</v>
          </cell>
          <cell r="K949" t="str">
            <v/>
          </cell>
        </row>
        <row r="950">
          <cell r="A950" t="str">
            <v>ETG81-050</v>
          </cell>
          <cell r="B950">
            <v>0</v>
          </cell>
          <cell r="C950">
            <v>0</v>
          </cell>
          <cell r="D950">
            <v>0</v>
          </cell>
          <cell r="E950">
            <v>-1</v>
          </cell>
          <cell r="F950">
            <v>0</v>
          </cell>
          <cell r="G950">
            <v>0</v>
          </cell>
          <cell r="H950">
            <v>0</v>
          </cell>
          <cell r="I950">
            <v>1</v>
          </cell>
          <cell r="J950">
            <v>10.85</v>
          </cell>
          <cell r="K950" t="str">
            <v/>
          </cell>
        </row>
        <row r="951">
          <cell r="A951" t="str">
            <v>ETG81-050A</v>
          </cell>
          <cell r="B951">
            <v>0</v>
          </cell>
          <cell r="C951">
            <v>0</v>
          </cell>
          <cell r="D951">
            <v>0</v>
          </cell>
          <cell r="E951">
            <v>-3</v>
          </cell>
          <cell r="F951">
            <v>0</v>
          </cell>
          <cell r="G951">
            <v>0</v>
          </cell>
          <cell r="H951">
            <v>0</v>
          </cell>
          <cell r="I951">
            <v>3</v>
          </cell>
          <cell r="J951">
            <v>34.790100000000002</v>
          </cell>
          <cell r="K951" t="str">
            <v/>
          </cell>
        </row>
        <row r="952">
          <cell r="A952" t="str">
            <v>ETK81-050A</v>
          </cell>
          <cell r="B952">
            <v>0</v>
          </cell>
          <cell r="C952">
            <v>0</v>
          </cell>
          <cell r="D952">
            <v>0</v>
          </cell>
          <cell r="E952">
            <v>-1</v>
          </cell>
          <cell r="F952">
            <v>0</v>
          </cell>
          <cell r="G952">
            <v>0</v>
          </cell>
          <cell r="H952">
            <v>0</v>
          </cell>
          <cell r="I952">
            <v>1</v>
          </cell>
          <cell r="J952">
            <v>13.77</v>
          </cell>
          <cell r="K952" t="str">
            <v/>
          </cell>
        </row>
        <row r="953">
          <cell r="A953" t="str">
            <v>EVK31-050A</v>
          </cell>
          <cell r="B953">
            <v>0</v>
          </cell>
          <cell r="C953">
            <v>0</v>
          </cell>
          <cell r="D953">
            <v>0</v>
          </cell>
          <cell r="E953">
            <v>-15</v>
          </cell>
          <cell r="F953">
            <v>0</v>
          </cell>
          <cell r="G953">
            <v>0</v>
          </cell>
          <cell r="H953">
            <v>0</v>
          </cell>
          <cell r="I953">
            <v>15</v>
          </cell>
          <cell r="J953">
            <v>111.72</v>
          </cell>
          <cell r="K953" t="str">
            <v/>
          </cell>
        </row>
        <row r="954">
          <cell r="A954" t="str">
            <v>EVK71-050B</v>
          </cell>
          <cell r="B954">
            <v>0</v>
          </cell>
          <cell r="C954">
            <v>0</v>
          </cell>
          <cell r="D954">
            <v>0</v>
          </cell>
          <cell r="E954">
            <v>-8</v>
          </cell>
          <cell r="F954">
            <v>0</v>
          </cell>
          <cell r="G954">
            <v>0</v>
          </cell>
          <cell r="H954">
            <v>0</v>
          </cell>
          <cell r="I954">
            <v>8</v>
          </cell>
          <cell r="J954">
            <v>158.37039999999999</v>
          </cell>
          <cell r="K954" t="str">
            <v/>
          </cell>
        </row>
        <row r="955">
          <cell r="A955" t="str">
            <v>EVL31-055</v>
          </cell>
          <cell r="B955">
            <v>0</v>
          </cell>
          <cell r="C955">
            <v>0</v>
          </cell>
          <cell r="D955">
            <v>0</v>
          </cell>
          <cell r="E955">
            <v>-6</v>
          </cell>
          <cell r="F955">
            <v>0</v>
          </cell>
          <cell r="G955">
            <v>0</v>
          </cell>
          <cell r="H955">
            <v>0</v>
          </cell>
          <cell r="I955">
            <v>6</v>
          </cell>
          <cell r="J955">
            <v>505.8</v>
          </cell>
          <cell r="K955" t="str">
            <v/>
          </cell>
        </row>
        <row r="956">
          <cell r="A956" t="str">
            <v>F1S-40W-8.3OHM</v>
          </cell>
          <cell r="B956">
            <v>0</v>
          </cell>
          <cell r="C956">
            <v>0</v>
          </cell>
          <cell r="D956">
            <v>0</v>
          </cell>
          <cell r="E956">
            <v>-4</v>
          </cell>
          <cell r="F956">
            <v>0</v>
          </cell>
          <cell r="G956">
            <v>0</v>
          </cell>
          <cell r="H956">
            <v>0</v>
          </cell>
          <cell r="I956">
            <v>4</v>
          </cell>
          <cell r="J956">
            <v>19.189599999999999</v>
          </cell>
          <cell r="K956" t="str">
            <v/>
          </cell>
        </row>
        <row r="957">
          <cell r="A957" t="str">
            <v>F1S-CMV-MD4-22</v>
          </cell>
          <cell r="B957">
            <v>0</v>
          </cell>
          <cell r="C957">
            <v>0</v>
          </cell>
          <cell r="D957">
            <v>0</v>
          </cell>
          <cell r="E957">
            <v>-4</v>
          </cell>
          <cell r="F957">
            <v>0</v>
          </cell>
          <cell r="G957">
            <v>0</v>
          </cell>
          <cell r="H957">
            <v>0</v>
          </cell>
          <cell r="I957">
            <v>4</v>
          </cell>
          <cell r="J957">
            <v>225.4</v>
          </cell>
          <cell r="K957" t="str">
            <v/>
          </cell>
        </row>
        <row r="958">
          <cell r="A958" t="str">
            <v>F1S-CMV-MD4-30</v>
          </cell>
          <cell r="B958">
            <v>0</v>
          </cell>
          <cell r="C958">
            <v>0</v>
          </cell>
          <cell r="D958">
            <v>0</v>
          </cell>
          <cell r="E958">
            <v>-5</v>
          </cell>
          <cell r="F958">
            <v>0</v>
          </cell>
          <cell r="G958">
            <v>0</v>
          </cell>
          <cell r="H958">
            <v>0</v>
          </cell>
          <cell r="I958">
            <v>5</v>
          </cell>
          <cell r="J958">
            <v>371.29349999999999</v>
          </cell>
          <cell r="K958" t="str">
            <v/>
          </cell>
        </row>
        <row r="959">
          <cell r="A959" t="str">
            <v>F1S-FAN5.5</v>
          </cell>
          <cell r="B959">
            <v>0</v>
          </cell>
          <cell r="C959">
            <v>0</v>
          </cell>
          <cell r="D959">
            <v>0</v>
          </cell>
          <cell r="E959">
            <v>-6</v>
          </cell>
          <cell r="F959">
            <v>0</v>
          </cell>
          <cell r="G959">
            <v>0</v>
          </cell>
          <cell r="H959">
            <v>0</v>
          </cell>
          <cell r="I959">
            <v>6</v>
          </cell>
          <cell r="J959">
            <v>30.975000000000001</v>
          </cell>
          <cell r="K959" t="str">
            <v/>
          </cell>
        </row>
        <row r="960">
          <cell r="A960" t="str">
            <v>F1S-PCB-AX4-15</v>
          </cell>
          <cell r="B960">
            <v>0</v>
          </cell>
          <cell r="C960">
            <v>0</v>
          </cell>
          <cell r="D960">
            <v>0</v>
          </cell>
          <cell r="E960">
            <v>-4</v>
          </cell>
          <cell r="F960">
            <v>0</v>
          </cell>
          <cell r="G960">
            <v>0</v>
          </cell>
          <cell r="H960">
            <v>0</v>
          </cell>
          <cell r="I960">
            <v>4</v>
          </cell>
          <cell r="J960">
            <v>78.84</v>
          </cell>
          <cell r="K960" t="str">
            <v/>
          </cell>
        </row>
        <row r="961">
          <cell r="A961" t="str">
            <v>F1S-PCB-SB4-30</v>
          </cell>
          <cell r="B961">
            <v>0</v>
          </cell>
          <cell r="C961">
            <v>0</v>
          </cell>
          <cell r="D961">
            <v>0</v>
          </cell>
          <cell r="E961">
            <v>-2</v>
          </cell>
          <cell r="F961">
            <v>0</v>
          </cell>
          <cell r="G961">
            <v>0</v>
          </cell>
          <cell r="H961">
            <v>0</v>
          </cell>
          <cell r="I961">
            <v>2</v>
          </cell>
          <cell r="J961">
            <v>9.1199999999999992</v>
          </cell>
          <cell r="K961" t="str">
            <v/>
          </cell>
        </row>
        <row r="962">
          <cell r="A962" t="str">
            <v>F1S-PWR-MD4-11</v>
          </cell>
          <cell r="B962">
            <v>0</v>
          </cell>
          <cell r="C962">
            <v>0</v>
          </cell>
          <cell r="D962">
            <v>0</v>
          </cell>
          <cell r="E962">
            <v>-4</v>
          </cell>
          <cell r="F962">
            <v>0</v>
          </cell>
          <cell r="G962">
            <v>0</v>
          </cell>
          <cell r="H962">
            <v>0</v>
          </cell>
          <cell r="I962">
            <v>4</v>
          </cell>
          <cell r="J962">
            <v>747.63160000000005</v>
          </cell>
          <cell r="K962" t="str">
            <v/>
          </cell>
        </row>
        <row r="963">
          <cell r="A963" t="str">
            <v>F1S-PWR-MD4-15</v>
          </cell>
          <cell r="B963">
            <v>0</v>
          </cell>
          <cell r="C963">
            <v>0</v>
          </cell>
          <cell r="D963">
            <v>0</v>
          </cell>
          <cell r="E963">
            <v>-2</v>
          </cell>
          <cell r="F963">
            <v>0</v>
          </cell>
          <cell r="G963">
            <v>0</v>
          </cell>
          <cell r="H963">
            <v>0</v>
          </cell>
          <cell r="I963">
            <v>2</v>
          </cell>
          <cell r="J963">
            <v>373.04500000000002</v>
          </cell>
          <cell r="K963" t="str">
            <v/>
          </cell>
        </row>
        <row r="964">
          <cell r="A964" t="str">
            <v>F1S-PWR-MD4-22</v>
          </cell>
          <cell r="B964">
            <v>0</v>
          </cell>
          <cell r="C964">
            <v>0</v>
          </cell>
          <cell r="D964">
            <v>0</v>
          </cell>
          <cell r="E964">
            <v>-4</v>
          </cell>
          <cell r="F964">
            <v>0</v>
          </cell>
          <cell r="G964">
            <v>0</v>
          </cell>
          <cell r="H964">
            <v>0</v>
          </cell>
          <cell r="I964">
            <v>4</v>
          </cell>
          <cell r="J964">
            <v>546.38679999999999</v>
          </cell>
          <cell r="K964" t="str">
            <v/>
          </cell>
        </row>
        <row r="965">
          <cell r="A965" t="str">
            <v>F1S-TPCB-REL</v>
          </cell>
          <cell r="B965">
            <v>0</v>
          </cell>
          <cell r="C965">
            <v>0</v>
          </cell>
          <cell r="D965">
            <v>0</v>
          </cell>
          <cell r="E965">
            <v>-4</v>
          </cell>
          <cell r="F965">
            <v>0</v>
          </cell>
          <cell r="G965">
            <v>0</v>
          </cell>
          <cell r="H965">
            <v>0</v>
          </cell>
          <cell r="I965">
            <v>4</v>
          </cell>
          <cell r="J965">
            <v>6.68</v>
          </cell>
          <cell r="K965" t="str">
            <v/>
          </cell>
        </row>
        <row r="966">
          <cell r="A966" t="str">
            <v>F200160</v>
          </cell>
          <cell r="B966">
            <v>0</v>
          </cell>
          <cell r="C966">
            <v>0</v>
          </cell>
          <cell r="D966">
            <v>0</v>
          </cell>
          <cell r="E966">
            <v>-2</v>
          </cell>
          <cell r="F966">
            <v>0</v>
          </cell>
          <cell r="G966">
            <v>0</v>
          </cell>
          <cell r="H966">
            <v>0</v>
          </cell>
          <cell r="I966">
            <v>2</v>
          </cell>
          <cell r="J966">
            <v>0</v>
          </cell>
          <cell r="K966" t="str">
            <v/>
          </cell>
        </row>
        <row r="967">
          <cell r="A967" t="str">
            <v>FAN FOR MPF5133A</v>
          </cell>
          <cell r="B967">
            <v>0</v>
          </cell>
          <cell r="C967">
            <v>0</v>
          </cell>
          <cell r="D967">
            <v>0</v>
          </cell>
          <cell r="E967">
            <v>-2</v>
          </cell>
          <cell r="F967">
            <v>0</v>
          </cell>
          <cell r="G967">
            <v>0</v>
          </cell>
          <cell r="H967">
            <v>0</v>
          </cell>
          <cell r="I967">
            <v>2</v>
          </cell>
          <cell r="J967">
            <v>0</v>
          </cell>
          <cell r="K967" t="str">
            <v/>
          </cell>
        </row>
        <row r="968">
          <cell r="A968" t="str">
            <v>ES3-24R-S-C</v>
          </cell>
          <cell r="B968">
            <v>0</v>
          </cell>
          <cell r="C968">
            <v>0</v>
          </cell>
          <cell r="D968">
            <v>0</v>
          </cell>
          <cell r="E968">
            <v>-24</v>
          </cell>
          <cell r="F968">
            <v>0</v>
          </cell>
          <cell r="G968">
            <v>0</v>
          </cell>
          <cell r="H968">
            <v>0</v>
          </cell>
          <cell r="I968">
            <v>24</v>
          </cell>
          <cell r="J968">
            <v>2292</v>
          </cell>
          <cell r="K968" t="str">
            <v/>
          </cell>
        </row>
        <row r="969">
          <cell r="A969" t="str">
            <v>ESH-68R-S-C</v>
          </cell>
          <cell r="B969">
            <v>0</v>
          </cell>
          <cell r="C969">
            <v>0</v>
          </cell>
          <cell r="D969">
            <v>0</v>
          </cell>
          <cell r="E969">
            <v>-9</v>
          </cell>
          <cell r="F969">
            <v>0</v>
          </cell>
          <cell r="G969">
            <v>0</v>
          </cell>
          <cell r="H969">
            <v>0</v>
          </cell>
          <cell r="I969">
            <v>9</v>
          </cell>
          <cell r="J969">
            <v>234.1746</v>
          </cell>
          <cell r="K969" t="str">
            <v/>
          </cell>
        </row>
        <row r="970">
          <cell r="A970" t="str">
            <v>ESH-68R-S-N</v>
          </cell>
          <cell r="B970">
            <v>0</v>
          </cell>
          <cell r="C970">
            <v>0</v>
          </cell>
          <cell r="D970">
            <v>0</v>
          </cell>
          <cell r="E970">
            <v>-20</v>
          </cell>
          <cell r="F970">
            <v>0</v>
          </cell>
          <cell r="G970">
            <v>0</v>
          </cell>
          <cell r="H970">
            <v>0</v>
          </cell>
          <cell r="I970">
            <v>20</v>
          </cell>
          <cell r="J970">
            <v>530</v>
          </cell>
          <cell r="K970" t="str">
            <v/>
          </cell>
        </row>
        <row r="971">
          <cell r="A971" t="str">
            <v>EST2-47R-S-N</v>
          </cell>
          <cell r="B971">
            <v>0</v>
          </cell>
          <cell r="C971">
            <v>0</v>
          </cell>
          <cell r="D971">
            <v>0</v>
          </cell>
          <cell r="E971">
            <v>-63</v>
          </cell>
          <cell r="F971">
            <v>0</v>
          </cell>
          <cell r="G971">
            <v>0</v>
          </cell>
          <cell r="H971">
            <v>0</v>
          </cell>
          <cell r="I971">
            <v>63</v>
          </cell>
          <cell r="J971">
            <v>3355.6572000000001</v>
          </cell>
          <cell r="K971" t="str">
            <v/>
          </cell>
        </row>
        <row r="972">
          <cell r="A972" t="str">
            <v>ET206</v>
          </cell>
          <cell r="B972">
            <v>0</v>
          </cell>
          <cell r="C972">
            <v>0</v>
          </cell>
          <cell r="D972">
            <v>0</v>
          </cell>
          <cell r="E972">
            <v>-12</v>
          </cell>
          <cell r="F972">
            <v>0</v>
          </cell>
          <cell r="G972">
            <v>0</v>
          </cell>
          <cell r="H972">
            <v>0</v>
          </cell>
          <cell r="I972">
            <v>12</v>
          </cell>
          <cell r="J972">
            <v>14.52</v>
          </cell>
          <cell r="K972" t="str">
            <v/>
          </cell>
        </row>
        <row r="973">
          <cell r="A973" t="str">
            <v>ETF11-050</v>
          </cell>
          <cell r="B973">
            <v>0</v>
          </cell>
          <cell r="C973">
            <v>0</v>
          </cell>
          <cell r="D973">
            <v>0</v>
          </cell>
          <cell r="E973">
            <v>-6</v>
          </cell>
          <cell r="F973">
            <v>0</v>
          </cell>
          <cell r="G973">
            <v>0</v>
          </cell>
          <cell r="H973">
            <v>0</v>
          </cell>
          <cell r="I973">
            <v>6</v>
          </cell>
          <cell r="J973">
            <v>48.6</v>
          </cell>
          <cell r="K973" t="str">
            <v/>
          </cell>
        </row>
        <row r="974">
          <cell r="A974" t="str">
            <v>ETK85-050</v>
          </cell>
          <cell r="B974">
            <v>0</v>
          </cell>
          <cell r="C974">
            <v>0</v>
          </cell>
          <cell r="D974">
            <v>0</v>
          </cell>
          <cell r="E974">
            <v>-2</v>
          </cell>
          <cell r="F974">
            <v>0</v>
          </cell>
          <cell r="G974">
            <v>0</v>
          </cell>
          <cell r="H974">
            <v>0</v>
          </cell>
          <cell r="I974">
            <v>2</v>
          </cell>
          <cell r="J974">
            <v>31.1</v>
          </cell>
          <cell r="K974" t="str">
            <v/>
          </cell>
        </row>
        <row r="975">
          <cell r="A975" t="str">
            <v>ETL81-050</v>
          </cell>
          <cell r="B975">
            <v>0</v>
          </cell>
          <cell r="C975">
            <v>0</v>
          </cell>
          <cell r="D975">
            <v>0</v>
          </cell>
          <cell r="E975">
            <v>-1</v>
          </cell>
          <cell r="F975">
            <v>0</v>
          </cell>
          <cell r="G975">
            <v>0</v>
          </cell>
          <cell r="H975">
            <v>0</v>
          </cell>
          <cell r="I975">
            <v>1</v>
          </cell>
          <cell r="J975">
            <v>24.29</v>
          </cell>
          <cell r="K975" t="str">
            <v/>
          </cell>
        </row>
        <row r="976">
          <cell r="A976" t="str">
            <v>ETN81-055</v>
          </cell>
          <cell r="B976">
            <v>0</v>
          </cell>
          <cell r="C976">
            <v>0</v>
          </cell>
          <cell r="D976">
            <v>0</v>
          </cell>
          <cell r="E976">
            <v>-6</v>
          </cell>
          <cell r="F976">
            <v>0</v>
          </cell>
          <cell r="G976">
            <v>0</v>
          </cell>
          <cell r="H976">
            <v>0</v>
          </cell>
          <cell r="I976">
            <v>6</v>
          </cell>
          <cell r="J976">
            <v>272.04000000000002</v>
          </cell>
          <cell r="K976" t="str">
            <v/>
          </cell>
        </row>
        <row r="977">
          <cell r="A977" t="str">
            <v>EVM31-050A</v>
          </cell>
          <cell r="B977">
            <v>0</v>
          </cell>
          <cell r="C977">
            <v>0</v>
          </cell>
          <cell r="D977">
            <v>0</v>
          </cell>
          <cell r="E977">
            <v>-7</v>
          </cell>
          <cell r="F977">
            <v>0</v>
          </cell>
          <cell r="G977">
            <v>0</v>
          </cell>
          <cell r="H977">
            <v>0</v>
          </cell>
          <cell r="I977">
            <v>7</v>
          </cell>
          <cell r="J977">
            <v>349.87330000000003</v>
          </cell>
          <cell r="K977" t="str">
            <v/>
          </cell>
        </row>
        <row r="978">
          <cell r="A978" t="str">
            <v>EVM32-050A</v>
          </cell>
          <cell r="B978">
            <v>0</v>
          </cell>
          <cell r="C978">
            <v>0</v>
          </cell>
          <cell r="D978">
            <v>0</v>
          </cell>
          <cell r="E978">
            <v>-9</v>
          </cell>
          <cell r="F978">
            <v>0</v>
          </cell>
          <cell r="G978">
            <v>0</v>
          </cell>
          <cell r="H978">
            <v>0</v>
          </cell>
          <cell r="I978">
            <v>9</v>
          </cell>
          <cell r="J978">
            <v>534.33000000000004</v>
          </cell>
          <cell r="K978" t="str">
            <v/>
          </cell>
        </row>
        <row r="979">
          <cell r="A979" t="str">
            <v>F1S-30W-15.2OHM</v>
          </cell>
          <cell r="B979">
            <v>0</v>
          </cell>
          <cell r="C979">
            <v>0</v>
          </cell>
          <cell r="D979">
            <v>0</v>
          </cell>
          <cell r="E979">
            <v>-11</v>
          </cell>
          <cell r="F979">
            <v>0</v>
          </cell>
          <cell r="G979">
            <v>0</v>
          </cell>
          <cell r="H979">
            <v>0</v>
          </cell>
          <cell r="I979">
            <v>11</v>
          </cell>
          <cell r="J979">
            <v>45.32</v>
          </cell>
          <cell r="K979" t="str">
            <v/>
          </cell>
        </row>
        <row r="980">
          <cell r="A980" t="str">
            <v>F1S-CPCB4-11(E)</v>
          </cell>
          <cell r="B980">
            <v>0</v>
          </cell>
          <cell r="C980">
            <v>0</v>
          </cell>
          <cell r="D980">
            <v>0</v>
          </cell>
          <cell r="E980">
            <v>-8</v>
          </cell>
          <cell r="F980">
            <v>0</v>
          </cell>
          <cell r="G980">
            <v>0</v>
          </cell>
          <cell r="H980">
            <v>0</v>
          </cell>
          <cell r="I980">
            <v>8</v>
          </cell>
          <cell r="J980">
            <v>386.88400000000001</v>
          </cell>
          <cell r="K980" t="str">
            <v/>
          </cell>
        </row>
        <row r="981">
          <cell r="A981" t="str">
            <v>F1S-FAN15</v>
          </cell>
          <cell r="B981">
            <v>0</v>
          </cell>
          <cell r="C981">
            <v>0</v>
          </cell>
          <cell r="D981">
            <v>0</v>
          </cell>
          <cell r="E981">
            <v>-31</v>
          </cell>
          <cell r="F981">
            <v>0</v>
          </cell>
          <cell r="G981">
            <v>0</v>
          </cell>
          <cell r="H981">
            <v>0</v>
          </cell>
          <cell r="I981">
            <v>31</v>
          </cell>
          <cell r="J981">
            <v>171.67179999999999</v>
          </cell>
          <cell r="K981" t="str">
            <v/>
          </cell>
        </row>
        <row r="982">
          <cell r="A982" t="str">
            <v>F1S-FAN30</v>
          </cell>
          <cell r="B982">
            <v>0</v>
          </cell>
          <cell r="C982">
            <v>0</v>
          </cell>
          <cell r="D982">
            <v>0</v>
          </cell>
          <cell r="E982">
            <v>-6</v>
          </cell>
          <cell r="F982">
            <v>0</v>
          </cell>
          <cell r="G982">
            <v>0</v>
          </cell>
          <cell r="H982">
            <v>0</v>
          </cell>
          <cell r="I982">
            <v>6</v>
          </cell>
          <cell r="J982">
            <v>61.978200000000001</v>
          </cell>
          <cell r="K982" t="str">
            <v/>
          </cell>
        </row>
        <row r="983">
          <cell r="A983" t="str">
            <v>F1S-PPCB4-18.5</v>
          </cell>
          <cell r="B983">
            <v>0</v>
          </cell>
          <cell r="C983">
            <v>0</v>
          </cell>
          <cell r="D983">
            <v>0</v>
          </cell>
          <cell r="E983">
            <v>-6</v>
          </cell>
          <cell r="F983">
            <v>0</v>
          </cell>
          <cell r="G983">
            <v>0</v>
          </cell>
          <cell r="H983">
            <v>0</v>
          </cell>
          <cell r="I983">
            <v>6</v>
          </cell>
          <cell r="J983">
            <v>400.52519999999998</v>
          </cell>
          <cell r="K983" t="str">
            <v/>
          </cell>
        </row>
        <row r="984">
          <cell r="A984" t="str">
            <v>F1S-PPCB4-22</v>
          </cell>
          <cell r="B984">
            <v>0</v>
          </cell>
          <cell r="C984">
            <v>0</v>
          </cell>
          <cell r="D984">
            <v>0</v>
          </cell>
          <cell r="E984">
            <v>-4</v>
          </cell>
          <cell r="F984">
            <v>0</v>
          </cell>
          <cell r="G984">
            <v>0</v>
          </cell>
          <cell r="H984">
            <v>0</v>
          </cell>
          <cell r="I984">
            <v>4</v>
          </cell>
          <cell r="J984">
            <v>265.61599999999999</v>
          </cell>
          <cell r="K984" t="str">
            <v/>
          </cell>
        </row>
        <row r="985">
          <cell r="A985" t="str">
            <v>F1S-PPCB4-30</v>
          </cell>
          <cell r="B985">
            <v>0</v>
          </cell>
          <cell r="C985">
            <v>0</v>
          </cell>
          <cell r="D985">
            <v>0</v>
          </cell>
          <cell r="E985">
            <v>-4</v>
          </cell>
          <cell r="F985">
            <v>0</v>
          </cell>
          <cell r="G985">
            <v>0</v>
          </cell>
          <cell r="H985">
            <v>0</v>
          </cell>
          <cell r="I985">
            <v>4</v>
          </cell>
          <cell r="J985">
            <v>286.05599999999998</v>
          </cell>
          <cell r="K985" t="str">
            <v/>
          </cell>
        </row>
        <row r="986">
          <cell r="A986" t="str">
            <v>F1S-PWR-MD4-30</v>
          </cell>
          <cell r="B986">
            <v>0</v>
          </cell>
          <cell r="C986">
            <v>0</v>
          </cell>
          <cell r="D986">
            <v>0</v>
          </cell>
          <cell r="E986">
            <v>-3</v>
          </cell>
          <cell r="F986">
            <v>0</v>
          </cell>
          <cell r="G986">
            <v>0</v>
          </cell>
          <cell r="H986">
            <v>0</v>
          </cell>
          <cell r="I986">
            <v>3</v>
          </cell>
          <cell r="J986">
            <v>566.04809999999998</v>
          </cell>
          <cell r="K986" t="str">
            <v/>
          </cell>
        </row>
        <row r="987">
          <cell r="A987" t="str">
            <v>F1S-PWR-MD4-5.5</v>
          </cell>
          <cell r="B987">
            <v>0</v>
          </cell>
          <cell r="C987">
            <v>0</v>
          </cell>
          <cell r="D987">
            <v>0</v>
          </cell>
          <cell r="E987">
            <v>-4</v>
          </cell>
          <cell r="F987">
            <v>0</v>
          </cell>
          <cell r="G987">
            <v>0</v>
          </cell>
          <cell r="H987">
            <v>0</v>
          </cell>
          <cell r="I987">
            <v>4</v>
          </cell>
          <cell r="J987">
            <v>647.04</v>
          </cell>
          <cell r="K987" t="str">
            <v/>
          </cell>
        </row>
        <row r="988">
          <cell r="A988" t="str">
            <v>F1S-PWR-MD4-7.5</v>
          </cell>
          <cell r="B988">
            <v>0</v>
          </cell>
          <cell r="C988">
            <v>0</v>
          </cell>
          <cell r="D988">
            <v>0</v>
          </cell>
          <cell r="E988">
            <v>-5</v>
          </cell>
          <cell r="F988">
            <v>0</v>
          </cell>
          <cell r="G988">
            <v>0</v>
          </cell>
          <cell r="H988">
            <v>0</v>
          </cell>
          <cell r="I988">
            <v>5</v>
          </cell>
          <cell r="J988">
            <v>937.10849999999994</v>
          </cell>
          <cell r="K988" t="str">
            <v/>
          </cell>
        </row>
        <row r="989">
          <cell r="A989" t="str">
            <v>FBA06A24H1BS</v>
          </cell>
          <cell r="B989">
            <v>0</v>
          </cell>
          <cell r="C989">
            <v>0</v>
          </cell>
          <cell r="D989">
            <v>0</v>
          </cell>
          <cell r="E989">
            <v>-5</v>
          </cell>
          <cell r="F989">
            <v>0</v>
          </cell>
          <cell r="G989">
            <v>0</v>
          </cell>
          <cell r="H989">
            <v>0</v>
          </cell>
          <cell r="I989">
            <v>5</v>
          </cell>
          <cell r="J989">
            <v>65.2</v>
          </cell>
          <cell r="K989" t="str">
            <v/>
          </cell>
        </row>
        <row r="990">
          <cell r="A990" t="str">
            <v>FC-1 AC200V 1A1B</v>
          </cell>
          <cell r="B990">
            <v>0</v>
          </cell>
          <cell r="C990">
            <v>0</v>
          </cell>
          <cell r="D990">
            <v>0</v>
          </cell>
          <cell r="E990">
            <v>-2</v>
          </cell>
          <cell r="F990">
            <v>0</v>
          </cell>
          <cell r="G990">
            <v>0</v>
          </cell>
          <cell r="H990">
            <v>0</v>
          </cell>
          <cell r="I990">
            <v>2</v>
          </cell>
          <cell r="J990">
            <v>13.5716</v>
          </cell>
          <cell r="K990" t="str">
            <v/>
          </cell>
        </row>
        <row r="991">
          <cell r="A991" t="str">
            <v>FC-1/UL</v>
          </cell>
          <cell r="B991">
            <v>0</v>
          </cell>
          <cell r="C991">
            <v>0</v>
          </cell>
          <cell r="D991">
            <v>0</v>
          </cell>
          <cell r="E991">
            <v>-16</v>
          </cell>
          <cell r="F991">
            <v>0</v>
          </cell>
          <cell r="G991">
            <v>0</v>
          </cell>
          <cell r="H991">
            <v>0</v>
          </cell>
          <cell r="I991">
            <v>16</v>
          </cell>
          <cell r="J991">
            <v>383.57119999999998</v>
          </cell>
          <cell r="K991" t="str">
            <v/>
          </cell>
        </row>
        <row r="992">
          <cell r="A992" t="str">
            <v>FC-4/UL</v>
          </cell>
          <cell r="B992">
            <v>0</v>
          </cell>
          <cell r="C992">
            <v>0</v>
          </cell>
          <cell r="D992">
            <v>0</v>
          </cell>
          <cell r="E992">
            <v>-4</v>
          </cell>
          <cell r="F992">
            <v>0</v>
          </cell>
          <cell r="G992">
            <v>0</v>
          </cell>
          <cell r="H992">
            <v>0</v>
          </cell>
          <cell r="I992">
            <v>4</v>
          </cell>
          <cell r="J992">
            <v>300.44</v>
          </cell>
          <cell r="K992" t="str">
            <v/>
          </cell>
        </row>
        <row r="993">
          <cell r="A993" t="str">
            <v>FDRU112MC/2A-G-H</v>
          </cell>
          <cell r="B993">
            <v>0</v>
          </cell>
          <cell r="C993">
            <v>0</v>
          </cell>
          <cell r="D993">
            <v>0</v>
          </cell>
          <cell r="E993">
            <v>-1</v>
          </cell>
          <cell r="F993">
            <v>0</v>
          </cell>
          <cell r="G993">
            <v>0</v>
          </cell>
          <cell r="H993">
            <v>0</v>
          </cell>
          <cell r="I993">
            <v>1</v>
          </cell>
          <cell r="J993">
            <v>549.63890000000004</v>
          </cell>
          <cell r="K993" t="str">
            <v/>
          </cell>
        </row>
        <row r="994">
          <cell r="A994" t="str">
            <v>FDRU112MC/2AB32-G-H</v>
          </cell>
          <cell r="B994">
            <v>0</v>
          </cell>
          <cell r="C994">
            <v>0</v>
          </cell>
          <cell r="D994">
            <v>0</v>
          </cell>
          <cell r="E994">
            <v>-1</v>
          </cell>
          <cell r="F994">
            <v>0</v>
          </cell>
          <cell r="G994">
            <v>0</v>
          </cell>
          <cell r="H994">
            <v>0</v>
          </cell>
          <cell r="I994">
            <v>1</v>
          </cell>
          <cell r="J994">
            <v>662.12310000000002</v>
          </cell>
          <cell r="K994" t="str">
            <v/>
          </cell>
        </row>
        <row r="995">
          <cell r="A995" t="str">
            <v>FMD5AC22</v>
          </cell>
          <cell r="B995">
            <v>0</v>
          </cell>
          <cell r="C995">
            <v>0</v>
          </cell>
          <cell r="D995">
            <v>0</v>
          </cell>
          <cell r="E995">
            <v>-1</v>
          </cell>
          <cell r="F995">
            <v>0</v>
          </cell>
          <cell r="G995">
            <v>0</v>
          </cell>
          <cell r="H995">
            <v>0</v>
          </cell>
          <cell r="I995">
            <v>1</v>
          </cell>
          <cell r="J995">
            <v>808.91</v>
          </cell>
          <cell r="K995" t="str">
            <v/>
          </cell>
        </row>
        <row r="996">
          <cell r="A996" t="str">
            <v>FN-31-0039</v>
          </cell>
          <cell r="B996">
            <v>0</v>
          </cell>
          <cell r="C996">
            <v>0</v>
          </cell>
          <cell r="D996">
            <v>0</v>
          </cell>
          <cell r="E996">
            <v>-10</v>
          </cell>
          <cell r="F996">
            <v>0</v>
          </cell>
          <cell r="G996">
            <v>0</v>
          </cell>
          <cell r="H996">
            <v>0</v>
          </cell>
          <cell r="I996">
            <v>10</v>
          </cell>
          <cell r="J996">
            <v>398.245</v>
          </cell>
          <cell r="K996" t="str">
            <v/>
          </cell>
        </row>
        <row r="997">
          <cell r="A997" t="str">
            <v>FRONT COVER G9-22</v>
          </cell>
          <cell r="B997">
            <v>0</v>
          </cell>
          <cell r="C997">
            <v>0</v>
          </cell>
          <cell r="D997">
            <v>0</v>
          </cell>
          <cell r="E997">
            <v>-1</v>
          </cell>
          <cell r="F997">
            <v>0</v>
          </cell>
          <cell r="G997">
            <v>0</v>
          </cell>
          <cell r="H997">
            <v>0</v>
          </cell>
          <cell r="I997">
            <v>1</v>
          </cell>
          <cell r="J997">
            <v>0</v>
          </cell>
          <cell r="K997" t="str">
            <v/>
          </cell>
        </row>
        <row r="998">
          <cell r="A998" t="str">
            <v>G11-CPCB(E) (S11000: C-96)</v>
          </cell>
          <cell r="B998">
            <v>0</v>
          </cell>
          <cell r="C998">
            <v>0</v>
          </cell>
          <cell r="D998">
            <v>0</v>
          </cell>
          <cell r="E998">
            <v>-1</v>
          </cell>
          <cell r="F998">
            <v>0</v>
          </cell>
          <cell r="G998">
            <v>0</v>
          </cell>
          <cell r="H998">
            <v>0</v>
          </cell>
          <cell r="I998">
            <v>1</v>
          </cell>
          <cell r="J998">
            <v>0</v>
          </cell>
          <cell r="K998" t="str">
            <v/>
          </cell>
        </row>
        <row r="999">
          <cell r="A999" t="str">
            <v>G11-CPCB(E) 4-1.5</v>
          </cell>
          <cell r="B999">
            <v>0</v>
          </cell>
          <cell r="C999">
            <v>0</v>
          </cell>
          <cell r="D999">
            <v>0</v>
          </cell>
          <cell r="E999">
            <v>-1</v>
          </cell>
          <cell r="F999">
            <v>0</v>
          </cell>
          <cell r="G999">
            <v>0</v>
          </cell>
          <cell r="H999">
            <v>0</v>
          </cell>
          <cell r="I999">
            <v>1</v>
          </cell>
          <cell r="J999">
            <v>111.43</v>
          </cell>
          <cell r="K999" t="str">
            <v/>
          </cell>
        </row>
        <row r="1000">
          <cell r="A1000" t="str">
            <v>G11-CPCB(E) 4-11</v>
          </cell>
          <cell r="B1000">
            <v>0</v>
          </cell>
          <cell r="C1000">
            <v>0</v>
          </cell>
          <cell r="D1000">
            <v>0</v>
          </cell>
          <cell r="E1000">
            <v>-12</v>
          </cell>
          <cell r="F1000">
            <v>0</v>
          </cell>
          <cell r="G1000">
            <v>0</v>
          </cell>
          <cell r="H1000">
            <v>0</v>
          </cell>
          <cell r="I1000">
            <v>12</v>
          </cell>
          <cell r="J1000">
            <v>984.66480000000001</v>
          </cell>
          <cell r="K1000" t="str">
            <v/>
          </cell>
        </row>
        <row r="1001">
          <cell r="A1001" t="str">
            <v>G11-CPCB(E) 4-7.5</v>
          </cell>
          <cell r="B1001">
            <v>0</v>
          </cell>
          <cell r="C1001">
            <v>0</v>
          </cell>
          <cell r="D1001">
            <v>0</v>
          </cell>
          <cell r="E1001">
            <v>-23</v>
          </cell>
          <cell r="F1001">
            <v>0</v>
          </cell>
          <cell r="G1001">
            <v>0</v>
          </cell>
          <cell r="H1001">
            <v>0</v>
          </cell>
          <cell r="I1001">
            <v>23</v>
          </cell>
          <cell r="J1001">
            <v>2205.2768000000001</v>
          </cell>
          <cell r="K1001" t="str">
            <v/>
          </cell>
        </row>
        <row r="1002">
          <cell r="A1002" t="str">
            <v>G11-CPCB(H)</v>
          </cell>
          <cell r="B1002">
            <v>0</v>
          </cell>
          <cell r="C1002">
            <v>0</v>
          </cell>
          <cell r="D1002">
            <v>0</v>
          </cell>
          <cell r="E1002">
            <v>-3</v>
          </cell>
          <cell r="F1002">
            <v>0</v>
          </cell>
          <cell r="G1002">
            <v>0</v>
          </cell>
          <cell r="H1002">
            <v>0</v>
          </cell>
          <cell r="I1002">
            <v>3</v>
          </cell>
          <cell r="J1002">
            <v>309.90750000000003</v>
          </cell>
          <cell r="K1002" t="str">
            <v/>
          </cell>
        </row>
        <row r="1003">
          <cell r="A1003" t="str">
            <v>G11-CPCB(SYZ)</v>
          </cell>
          <cell r="B1003">
            <v>0</v>
          </cell>
          <cell r="C1003">
            <v>0</v>
          </cell>
          <cell r="D1003">
            <v>0</v>
          </cell>
          <cell r="E1003">
            <v>-1</v>
          </cell>
          <cell r="F1003">
            <v>0</v>
          </cell>
          <cell r="G1003">
            <v>0</v>
          </cell>
          <cell r="H1003">
            <v>0</v>
          </cell>
          <cell r="I1003">
            <v>1</v>
          </cell>
          <cell r="J1003">
            <v>107.32</v>
          </cell>
          <cell r="K1003" t="str">
            <v/>
          </cell>
        </row>
        <row r="1004">
          <cell r="A1004" t="str">
            <v>G11-CPCB/4EN (0.4-22)</v>
          </cell>
          <cell r="B1004">
            <v>0</v>
          </cell>
          <cell r="C1004">
            <v>0</v>
          </cell>
          <cell r="D1004">
            <v>0</v>
          </cell>
          <cell r="E1004">
            <v>-4</v>
          </cell>
          <cell r="F1004">
            <v>0</v>
          </cell>
          <cell r="G1004">
            <v>0</v>
          </cell>
          <cell r="H1004">
            <v>0</v>
          </cell>
          <cell r="I1004">
            <v>4</v>
          </cell>
          <cell r="J1004">
            <v>401.16</v>
          </cell>
          <cell r="K1004" t="str">
            <v/>
          </cell>
        </row>
        <row r="1005">
          <cell r="A1005" t="str">
            <v>G11-CU4-11</v>
          </cell>
          <cell r="B1005">
            <v>0</v>
          </cell>
          <cell r="C1005">
            <v>0</v>
          </cell>
          <cell r="D1005">
            <v>0</v>
          </cell>
          <cell r="E1005">
            <v>-5</v>
          </cell>
          <cell r="F1005">
            <v>0</v>
          </cell>
          <cell r="G1005">
            <v>0</v>
          </cell>
          <cell r="H1005">
            <v>0</v>
          </cell>
          <cell r="I1005">
            <v>5</v>
          </cell>
          <cell r="J1005">
            <v>110.875</v>
          </cell>
          <cell r="K1005" t="str">
            <v/>
          </cell>
        </row>
        <row r="1006">
          <cell r="A1006" t="str">
            <v>G11-CU4-18.5</v>
          </cell>
          <cell r="B1006">
            <v>0</v>
          </cell>
          <cell r="C1006">
            <v>0</v>
          </cell>
          <cell r="D1006">
            <v>0</v>
          </cell>
          <cell r="E1006">
            <v>-1</v>
          </cell>
          <cell r="F1006">
            <v>0</v>
          </cell>
          <cell r="G1006">
            <v>0</v>
          </cell>
          <cell r="H1006">
            <v>0</v>
          </cell>
          <cell r="I1006">
            <v>1</v>
          </cell>
          <cell r="J1006">
            <v>63.854999999999997</v>
          </cell>
          <cell r="K1006" t="str">
            <v/>
          </cell>
        </row>
        <row r="1007">
          <cell r="A1007" t="str">
            <v>G11-DBR-3.7-4</v>
          </cell>
          <cell r="B1007">
            <v>0</v>
          </cell>
          <cell r="C1007">
            <v>0</v>
          </cell>
          <cell r="D1007">
            <v>0</v>
          </cell>
          <cell r="E1007">
            <v>-1</v>
          </cell>
          <cell r="F1007">
            <v>0</v>
          </cell>
          <cell r="G1007">
            <v>0</v>
          </cell>
          <cell r="H1007">
            <v>0</v>
          </cell>
          <cell r="I1007">
            <v>1</v>
          </cell>
          <cell r="J1007">
            <v>5.68</v>
          </cell>
          <cell r="K1007" t="str">
            <v/>
          </cell>
        </row>
        <row r="1008">
          <cell r="A1008" t="str">
            <v>G11-DBR-7.5-2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 t="str">
            <v/>
          </cell>
        </row>
        <row r="1009">
          <cell r="A1009" t="str">
            <v>G11-DBR-7.5-4</v>
          </cell>
          <cell r="B1009">
            <v>0</v>
          </cell>
          <cell r="C1009">
            <v>0</v>
          </cell>
          <cell r="D1009">
            <v>0</v>
          </cell>
          <cell r="E1009">
            <v>-5</v>
          </cell>
          <cell r="F1009">
            <v>0</v>
          </cell>
          <cell r="G1009">
            <v>0</v>
          </cell>
          <cell r="H1009">
            <v>0</v>
          </cell>
          <cell r="I1009">
            <v>5</v>
          </cell>
          <cell r="J1009">
            <v>72.313500000000005</v>
          </cell>
          <cell r="K1009" t="str">
            <v/>
          </cell>
        </row>
        <row r="1010">
          <cell r="A1010" t="str">
            <v>G11-PPCB-15</v>
          </cell>
          <cell r="B1010">
            <v>0</v>
          </cell>
          <cell r="C1010">
            <v>0</v>
          </cell>
          <cell r="D1010">
            <v>0</v>
          </cell>
          <cell r="E1010">
            <v>-1</v>
          </cell>
          <cell r="F1010">
            <v>0</v>
          </cell>
          <cell r="G1010">
            <v>0</v>
          </cell>
          <cell r="H1010">
            <v>0</v>
          </cell>
          <cell r="I1010">
            <v>1</v>
          </cell>
          <cell r="J1010">
            <v>0</v>
          </cell>
          <cell r="K1010" t="str">
            <v/>
          </cell>
        </row>
        <row r="1011">
          <cell r="A1011" t="str">
            <v>G11-PPCB-3.7</v>
          </cell>
          <cell r="B1011">
            <v>0</v>
          </cell>
          <cell r="C1011">
            <v>0</v>
          </cell>
          <cell r="D1011">
            <v>0</v>
          </cell>
          <cell r="E1011">
            <v>-1</v>
          </cell>
          <cell r="F1011">
            <v>0</v>
          </cell>
          <cell r="G1011">
            <v>0</v>
          </cell>
          <cell r="H1011">
            <v>0</v>
          </cell>
          <cell r="I1011">
            <v>1</v>
          </cell>
          <cell r="J1011">
            <v>80.068299999999994</v>
          </cell>
          <cell r="K1011" t="str">
            <v/>
          </cell>
        </row>
        <row r="1012">
          <cell r="A1012" t="str">
            <v>G11-PPCB-5.5</v>
          </cell>
          <cell r="B1012">
            <v>0</v>
          </cell>
          <cell r="C1012">
            <v>0</v>
          </cell>
          <cell r="D1012">
            <v>0</v>
          </cell>
          <cell r="E1012">
            <v>-1</v>
          </cell>
          <cell r="F1012">
            <v>0</v>
          </cell>
          <cell r="G1012">
            <v>0</v>
          </cell>
          <cell r="H1012">
            <v>0</v>
          </cell>
          <cell r="I1012">
            <v>1</v>
          </cell>
          <cell r="J1012">
            <v>64.338800000000006</v>
          </cell>
          <cell r="K1012" t="str">
            <v/>
          </cell>
        </row>
        <row r="1013">
          <cell r="A1013" t="str">
            <v>G11-PPCB4-15</v>
          </cell>
          <cell r="B1013">
            <v>0</v>
          </cell>
          <cell r="C1013">
            <v>0</v>
          </cell>
          <cell r="D1013">
            <v>0</v>
          </cell>
          <cell r="E1013">
            <v>-8</v>
          </cell>
          <cell r="F1013">
            <v>0</v>
          </cell>
          <cell r="G1013">
            <v>0</v>
          </cell>
          <cell r="H1013">
            <v>0</v>
          </cell>
          <cell r="I1013">
            <v>8</v>
          </cell>
          <cell r="J1013">
            <v>750.35440000000006</v>
          </cell>
          <cell r="K1013" t="str">
            <v/>
          </cell>
        </row>
        <row r="1014">
          <cell r="A1014" t="str">
            <v>G11-PPCB4-18.5</v>
          </cell>
          <cell r="B1014">
            <v>0</v>
          </cell>
          <cell r="C1014">
            <v>0</v>
          </cell>
          <cell r="D1014">
            <v>0</v>
          </cell>
          <cell r="E1014">
            <v>-10</v>
          </cell>
          <cell r="F1014">
            <v>0</v>
          </cell>
          <cell r="G1014">
            <v>0</v>
          </cell>
          <cell r="H1014">
            <v>0</v>
          </cell>
          <cell r="I1014">
            <v>10</v>
          </cell>
          <cell r="J1014">
            <v>819.64299999999992</v>
          </cell>
          <cell r="K1014" t="str">
            <v/>
          </cell>
        </row>
        <row r="1015">
          <cell r="A1015" t="str">
            <v>G11-PPCB4-22</v>
          </cell>
          <cell r="B1015">
            <v>0</v>
          </cell>
          <cell r="C1015">
            <v>0</v>
          </cell>
          <cell r="D1015">
            <v>0</v>
          </cell>
          <cell r="E1015">
            <v>-10</v>
          </cell>
          <cell r="F1015">
            <v>0</v>
          </cell>
          <cell r="G1015">
            <v>0</v>
          </cell>
          <cell r="H1015">
            <v>0</v>
          </cell>
          <cell r="I1015">
            <v>10</v>
          </cell>
          <cell r="J1015">
            <v>817.14699999999993</v>
          </cell>
          <cell r="K1015" t="str">
            <v/>
          </cell>
        </row>
        <row r="1016">
          <cell r="A1016" t="str">
            <v>FDRU90S/2P-G</v>
          </cell>
          <cell r="B1016">
            <v>0</v>
          </cell>
          <cell r="C1016">
            <v>0</v>
          </cell>
          <cell r="D1016">
            <v>0</v>
          </cell>
          <cell r="E1016">
            <v>-1</v>
          </cell>
          <cell r="F1016">
            <v>0</v>
          </cell>
          <cell r="G1016">
            <v>0</v>
          </cell>
          <cell r="H1016">
            <v>0</v>
          </cell>
          <cell r="I1016">
            <v>1</v>
          </cell>
          <cell r="J1016">
            <v>359.43830000000003</v>
          </cell>
          <cell r="K1016" t="str">
            <v/>
          </cell>
        </row>
        <row r="1017">
          <cell r="A1017" t="str">
            <v>FERRIT-RING 251-125</v>
          </cell>
          <cell r="B1017">
            <v>0</v>
          </cell>
          <cell r="C1017">
            <v>0</v>
          </cell>
          <cell r="D1017">
            <v>0</v>
          </cell>
          <cell r="E1017">
            <v>-9</v>
          </cell>
          <cell r="F1017">
            <v>0</v>
          </cell>
          <cell r="G1017">
            <v>0</v>
          </cell>
          <cell r="H1017">
            <v>0</v>
          </cell>
          <cell r="I1017">
            <v>9</v>
          </cell>
          <cell r="J1017">
            <v>18.899999999999999</v>
          </cell>
          <cell r="K1017" t="str">
            <v/>
          </cell>
        </row>
        <row r="1018">
          <cell r="A1018" t="str">
            <v>FERRIT-RING 251-167</v>
          </cell>
          <cell r="B1018">
            <v>0</v>
          </cell>
          <cell r="C1018">
            <v>0</v>
          </cell>
          <cell r="D1018">
            <v>0</v>
          </cell>
          <cell r="E1018">
            <v>-9</v>
          </cell>
          <cell r="F1018">
            <v>0</v>
          </cell>
          <cell r="G1018">
            <v>0</v>
          </cell>
          <cell r="H1018">
            <v>0</v>
          </cell>
          <cell r="I1018">
            <v>9</v>
          </cell>
          <cell r="J1018">
            <v>49.5</v>
          </cell>
          <cell r="K1018" t="str">
            <v/>
          </cell>
        </row>
        <row r="1019">
          <cell r="A1019" t="str">
            <v>FRONT COVER P9-22</v>
          </cell>
          <cell r="B1019">
            <v>0</v>
          </cell>
          <cell r="C1019">
            <v>0</v>
          </cell>
          <cell r="D1019">
            <v>0</v>
          </cell>
          <cell r="E1019">
            <v>-1</v>
          </cell>
          <cell r="F1019">
            <v>0</v>
          </cell>
          <cell r="G1019">
            <v>0</v>
          </cell>
          <cell r="H1019">
            <v>0</v>
          </cell>
          <cell r="I1019">
            <v>1</v>
          </cell>
          <cell r="J1019">
            <v>0</v>
          </cell>
          <cell r="K1019" t="str">
            <v/>
          </cell>
        </row>
        <row r="1020">
          <cell r="A1020" t="str">
            <v>G11-BTC(J)-15</v>
          </cell>
          <cell r="B1020">
            <v>0</v>
          </cell>
          <cell r="C1020">
            <v>0</v>
          </cell>
          <cell r="D1020">
            <v>0</v>
          </cell>
          <cell r="E1020">
            <v>-2</v>
          </cell>
          <cell r="F1020">
            <v>0</v>
          </cell>
          <cell r="G1020">
            <v>0</v>
          </cell>
          <cell r="H1020">
            <v>0</v>
          </cell>
          <cell r="I1020">
            <v>2</v>
          </cell>
          <cell r="J1020">
            <v>31.94</v>
          </cell>
          <cell r="K1020" t="str">
            <v/>
          </cell>
        </row>
        <row r="1021">
          <cell r="A1021" t="str">
            <v>G11-CPCB (SA535792-73)</v>
          </cell>
          <cell r="B1021">
            <v>0</v>
          </cell>
          <cell r="C1021">
            <v>0</v>
          </cell>
          <cell r="D1021">
            <v>0</v>
          </cell>
          <cell r="E1021">
            <v>-49</v>
          </cell>
          <cell r="F1021">
            <v>0</v>
          </cell>
          <cell r="G1021">
            <v>0</v>
          </cell>
          <cell r="H1021">
            <v>0</v>
          </cell>
          <cell r="I1021">
            <v>49</v>
          </cell>
          <cell r="J1021">
            <v>5258.68</v>
          </cell>
          <cell r="K1021" t="str">
            <v/>
          </cell>
        </row>
        <row r="1022">
          <cell r="A1022" t="str">
            <v>G11-CPCB(E) 4-22</v>
          </cell>
          <cell r="B1022">
            <v>0</v>
          </cell>
          <cell r="C1022">
            <v>0</v>
          </cell>
          <cell r="D1022">
            <v>0</v>
          </cell>
          <cell r="E1022">
            <v>-2</v>
          </cell>
          <cell r="F1022">
            <v>0</v>
          </cell>
          <cell r="G1022">
            <v>0</v>
          </cell>
          <cell r="H1022">
            <v>0</v>
          </cell>
          <cell r="I1022">
            <v>2</v>
          </cell>
          <cell r="J1022">
            <v>0</v>
          </cell>
          <cell r="K1022" t="str">
            <v/>
          </cell>
        </row>
        <row r="1023">
          <cell r="A1023" t="str">
            <v>G11-CPCB(E) 4-3.7</v>
          </cell>
          <cell r="B1023">
            <v>0</v>
          </cell>
          <cell r="C1023">
            <v>0</v>
          </cell>
          <cell r="D1023">
            <v>0</v>
          </cell>
          <cell r="E1023">
            <v>-1</v>
          </cell>
          <cell r="F1023">
            <v>0</v>
          </cell>
          <cell r="G1023">
            <v>0</v>
          </cell>
          <cell r="H1023">
            <v>0</v>
          </cell>
          <cell r="I1023">
            <v>1</v>
          </cell>
          <cell r="J1023">
            <v>0</v>
          </cell>
          <cell r="K1023" t="str">
            <v/>
          </cell>
        </row>
        <row r="1024">
          <cell r="A1024" t="str">
            <v>G11-CPCB(E) 4-5.5</v>
          </cell>
          <cell r="B1024">
            <v>0</v>
          </cell>
          <cell r="C1024">
            <v>0</v>
          </cell>
          <cell r="D1024">
            <v>0</v>
          </cell>
          <cell r="E1024">
            <v>-15</v>
          </cell>
          <cell r="F1024">
            <v>0</v>
          </cell>
          <cell r="G1024">
            <v>0</v>
          </cell>
          <cell r="H1024">
            <v>0</v>
          </cell>
          <cell r="I1024">
            <v>15</v>
          </cell>
          <cell r="J1024">
            <v>54.250499999999995</v>
          </cell>
          <cell r="K1024" t="str">
            <v/>
          </cell>
        </row>
        <row r="1025">
          <cell r="A1025" t="str">
            <v>G11-CPCB-2-22</v>
          </cell>
          <cell r="B1025">
            <v>0</v>
          </cell>
          <cell r="C1025">
            <v>0</v>
          </cell>
          <cell r="D1025">
            <v>0</v>
          </cell>
          <cell r="E1025">
            <v>-1</v>
          </cell>
          <cell r="F1025">
            <v>0</v>
          </cell>
          <cell r="G1025">
            <v>0</v>
          </cell>
          <cell r="H1025">
            <v>0</v>
          </cell>
          <cell r="I1025">
            <v>1</v>
          </cell>
          <cell r="J1025">
            <v>0</v>
          </cell>
          <cell r="K1025" t="str">
            <v/>
          </cell>
        </row>
        <row r="1026">
          <cell r="A1026" t="str">
            <v>G11-CPCB-2-22(LE)</v>
          </cell>
          <cell r="B1026">
            <v>0</v>
          </cell>
          <cell r="C1026">
            <v>0</v>
          </cell>
          <cell r="D1026">
            <v>0</v>
          </cell>
          <cell r="E1026">
            <v>-3</v>
          </cell>
          <cell r="F1026">
            <v>0</v>
          </cell>
          <cell r="G1026">
            <v>0</v>
          </cell>
          <cell r="H1026">
            <v>0</v>
          </cell>
          <cell r="I1026">
            <v>3</v>
          </cell>
          <cell r="J1026">
            <v>0</v>
          </cell>
          <cell r="K1026" t="str">
            <v/>
          </cell>
        </row>
        <row r="1027">
          <cell r="A1027" t="str">
            <v>G11-CPCB-UDP</v>
          </cell>
          <cell r="B1027">
            <v>0</v>
          </cell>
          <cell r="C1027">
            <v>0</v>
          </cell>
          <cell r="D1027">
            <v>0</v>
          </cell>
          <cell r="E1027">
            <v>-20</v>
          </cell>
          <cell r="F1027">
            <v>0</v>
          </cell>
          <cell r="G1027">
            <v>0</v>
          </cell>
          <cell r="H1027">
            <v>0</v>
          </cell>
          <cell r="I1027">
            <v>20</v>
          </cell>
          <cell r="J1027">
            <v>2146.4</v>
          </cell>
          <cell r="K1027" t="str">
            <v/>
          </cell>
        </row>
        <row r="1028">
          <cell r="A1028" t="str">
            <v>G11-CU4-3.7</v>
          </cell>
          <cell r="B1028">
            <v>0</v>
          </cell>
          <cell r="C1028">
            <v>0</v>
          </cell>
          <cell r="D1028">
            <v>0</v>
          </cell>
          <cell r="E1028">
            <v>-4</v>
          </cell>
          <cell r="F1028">
            <v>0</v>
          </cell>
          <cell r="G1028">
            <v>0</v>
          </cell>
          <cell r="H1028">
            <v>0</v>
          </cell>
          <cell r="I1028">
            <v>4</v>
          </cell>
          <cell r="J1028">
            <v>71.567999999999998</v>
          </cell>
          <cell r="K1028" t="str">
            <v/>
          </cell>
        </row>
        <row r="1029">
          <cell r="A1029" t="str">
            <v>G11-CU4-5.5</v>
          </cell>
          <cell r="B1029">
            <v>0</v>
          </cell>
          <cell r="C1029">
            <v>0</v>
          </cell>
          <cell r="D1029">
            <v>0</v>
          </cell>
          <cell r="E1029">
            <v>-17</v>
          </cell>
          <cell r="F1029">
            <v>0</v>
          </cell>
          <cell r="G1029">
            <v>0</v>
          </cell>
          <cell r="H1029">
            <v>0</v>
          </cell>
          <cell r="I1029">
            <v>17</v>
          </cell>
          <cell r="J1029">
            <v>252.95150000000001</v>
          </cell>
          <cell r="K1029" t="str">
            <v/>
          </cell>
        </row>
        <row r="1030">
          <cell r="A1030" t="str">
            <v>G11-CU4-7.5</v>
          </cell>
          <cell r="B1030">
            <v>0</v>
          </cell>
          <cell r="C1030">
            <v>0</v>
          </cell>
          <cell r="D1030">
            <v>0</v>
          </cell>
          <cell r="E1030">
            <v>-10</v>
          </cell>
          <cell r="F1030">
            <v>0</v>
          </cell>
          <cell r="G1030">
            <v>0</v>
          </cell>
          <cell r="H1030">
            <v>0</v>
          </cell>
          <cell r="I1030">
            <v>10</v>
          </cell>
          <cell r="J1030">
            <v>181.911</v>
          </cell>
          <cell r="K1030" t="str">
            <v/>
          </cell>
        </row>
        <row r="1031">
          <cell r="A1031" t="str">
            <v>G11-FAN3.7</v>
          </cell>
          <cell r="B1031">
            <v>0</v>
          </cell>
          <cell r="C1031">
            <v>0</v>
          </cell>
          <cell r="D1031">
            <v>0</v>
          </cell>
          <cell r="E1031">
            <v>-24</v>
          </cell>
          <cell r="F1031">
            <v>0</v>
          </cell>
          <cell r="G1031">
            <v>0</v>
          </cell>
          <cell r="H1031">
            <v>0</v>
          </cell>
          <cell r="I1031">
            <v>24</v>
          </cell>
          <cell r="J1031">
            <v>153.15360000000001</v>
          </cell>
          <cell r="K1031" t="str">
            <v/>
          </cell>
        </row>
        <row r="1032">
          <cell r="A1032" t="str">
            <v>G11-FAN7.5</v>
          </cell>
          <cell r="B1032">
            <v>0</v>
          </cell>
          <cell r="C1032">
            <v>0</v>
          </cell>
          <cell r="D1032">
            <v>0</v>
          </cell>
          <cell r="E1032">
            <v>-120</v>
          </cell>
          <cell r="F1032">
            <v>0</v>
          </cell>
          <cell r="G1032">
            <v>0</v>
          </cell>
          <cell r="H1032">
            <v>0</v>
          </cell>
          <cell r="I1032">
            <v>120</v>
          </cell>
          <cell r="J1032">
            <v>906.3</v>
          </cell>
          <cell r="K1032" t="str">
            <v/>
          </cell>
        </row>
        <row r="1033">
          <cell r="A1033" t="str">
            <v>G11-PPCB-11</v>
          </cell>
          <cell r="B1033">
            <v>0</v>
          </cell>
          <cell r="C1033">
            <v>0</v>
          </cell>
          <cell r="D1033">
            <v>0</v>
          </cell>
          <cell r="E1033">
            <v>-3</v>
          </cell>
          <cell r="F1033">
            <v>0</v>
          </cell>
          <cell r="G1033">
            <v>0</v>
          </cell>
          <cell r="H1033">
            <v>0</v>
          </cell>
          <cell r="I1033">
            <v>3</v>
          </cell>
          <cell r="J1033">
            <v>254.6481</v>
          </cell>
          <cell r="K1033" t="str">
            <v/>
          </cell>
        </row>
        <row r="1034">
          <cell r="A1034" t="str">
            <v>G11-PPCB-7.5</v>
          </cell>
          <cell r="B1034">
            <v>0</v>
          </cell>
          <cell r="C1034">
            <v>0</v>
          </cell>
          <cell r="D1034">
            <v>0</v>
          </cell>
          <cell r="E1034">
            <v>-3</v>
          </cell>
          <cell r="F1034">
            <v>0</v>
          </cell>
          <cell r="G1034">
            <v>0</v>
          </cell>
          <cell r="H1034">
            <v>0</v>
          </cell>
          <cell r="I1034">
            <v>3</v>
          </cell>
          <cell r="J1034">
            <v>217.53390000000002</v>
          </cell>
          <cell r="K1034" t="str">
            <v/>
          </cell>
        </row>
        <row r="1035">
          <cell r="A1035" t="str">
            <v>G11-PPCB4-1.5</v>
          </cell>
          <cell r="B1035">
            <v>0</v>
          </cell>
          <cell r="C1035">
            <v>0</v>
          </cell>
          <cell r="D1035">
            <v>0</v>
          </cell>
          <cell r="E1035">
            <v>-1</v>
          </cell>
          <cell r="F1035">
            <v>0</v>
          </cell>
          <cell r="G1035">
            <v>0</v>
          </cell>
          <cell r="H1035">
            <v>0</v>
          </cell>
          <cell r="I1035">
            <v>1</v>
          </cell>
          <cell r="J1035">
            <v>0</v>
          </cell>
          <cell r="K1035" t="str">
            <v/>
          </cell>
        </row>
        <row r="1036">
          <cell r="A1036" t="str">
            <v>G11-PPCB4-11</v>
          </cell>
          <cell r="B1036">
            <v>0</v>
          </cell>
          <cell r="C1036">
            <v>0</v>
          </cell>
          <cell r="D1036">
            <v>0</v>
          </cell>
          <cell r="E1036">
            <v>-9</v>
          </cell>
          <cell r="F1036">
            <v>0</v>
          </cell>
          <cell r="G1036">
            <v>0</v>
          </cell>
          <cell r="H1036">
            <v>0</v>
          </cell>
          <cell r="I1036">
            <v>9</v>
          </cell>
          <cell r="J1036">
            <v>681.51869999999997</v>
          </cell>
          <cell r="K1036" t="str">
            <v/>
          </cell>
        </row>
        <row r="1037">
          <cell r="A1037" t="str">
            <v>G11-PPCB4-3.7</v>
          </cell>
          <cell r="B1037">
            <v>0</v>
          </cell>
          <cell r="C1037">
            <v>0</v>
          </cell>
          <cell r="D1037">
            <v>0</v>
          </cell>
          <cell r="E1037">
            <v>-3</v>
          </cell>
          <cell r="F1037">
            <v>0</v>
          </cell>
          <cell r="G1037">
            <v>0</v>
          </cell>
          <cell r="H1037">
            <v>0</v>
          </cell>
          <cell r="I1037">
            <v>3</v>
          </cell>
          <cell r="J1037">
            <v>161.994</v>
          </cell>
          <cell r="K1037" t="str">
            <v/>
          </cell>
        </row>
        <row r="1038">
          <cell r="A1038" t="str">
            <v>G11-PPCB4-5.5</v>
          </cell>
          <cell r="B1038">
            <v>0</v>
          </cell>
          <cell r="C1038">
            <v>0</v>
          </cell>
          <cell r="D1038">
            <v>0</v>
          </cell>
          <cell r="E1038">
            <v>-9</v>
          </cell>
          <cell r="F1038">
            <v>0</v>
          </cell>
          <cell r="G1038">
            <v>0</v>
          </cell>
          <cell r="H1038">
            <v>0</v>
          </cell>
          <cell r="I1038">
            <v>9</v>
          </cell>
          <cell r="J1038">
            <v>558.99270000000001</v>
          </cell>
          <cell r="K1038" t="str">
            <v/>
          </cell>
        </row>
        <row r="1039">
          <cell r="A1039" t="str">
            <v>G11-PPCB4-7.5</v>
          </cell>
          <cell r="B1039">
            <v>0</v>
          </cell>
          <cell r="C1039">
            <v>0</v>
          </cell>
          <cell r="D1039">
            <v>0</v>
          </cell>
          <cell r="E1039">
            <v>-20</v>
          </cell>
          <cell r="F1039">
            <v>0</v>
          </cell>
          <cell r="G1039">
            <v>0</v>
          </cell>
          <cell r="H1039">
            <v>0</v>
          </cell>
          <cell r="I1039">
            <v>20</v>
          </cell>
          <cell r="J1039">
            <v>1476.02</v>
          </cell>
          <cell r="K1039" t="str">
            <v/>
          </cell>
        </row>
        <row r="1040">
          <cell r="A1040" t="str">
            <v>G11-RUB-22</v>
          </cell>
          <cell r="B1040">
            <v>0</v>
          </cell>
          <cell r="C1040">
            <v>0</v>
          </cell>
          <cell r="D1040">
            <v>0</v>
          </cell>
          <cell r="E1040">
            <v>-2</v>
          </cell>
          <cell r="F1040">
            <v>0</v>
          </cell>
          <cell r="G1040">
            <v>0</v>
          </cell>
          <cell r="H1040">
            <v>0</v>
          </cell>
          <cell r="I1040">
            <v>2</v>
          </cell>
          <cell r="J1040">
            <v>1.8504</v>
          </cell>
          <cell r="K1040" t="str">
            <v/>
          </cell>
        </row>
        <row r="1041">
          <cell r="A1041" t="str">
            <v>G11-RUB-3.7</v>
          </cell>
          <cell r="B1041">
            <v>0</v>
          </cell>
          <cell r="C1041">
            <v>0</v>
          </cell>
          <cell r="D1041">
            <v>0</v>
          </cell>
          <cell r="E1041">
            <v>-1</v>
          </cell>
          <cell r="F1041">
            <v>0</v>
          </cell>
          <cell r="G1041">
            <v>0</v>
          </cell>
          <cell r="H1041">
            <v>0</v>
          </cell>
          <cell r="I1041">
            <v>1</v>
          </cell>
          <cell r="J1041">
            <v>0.32079999999999997</v>
          </cell>
          <cell r="K1041" t="str">
            <v/>
          </cell>
        </row>
        <row r="1042">
          <cell r="A1042" t="str">
            <v>G11-RUB-7.5</v>
          </cell>
          <cell r="B1042">
            <v>0</v>
          </cell>
          <cell r="C1042">
            <v>0</v>
          </cell>
          <cell r="D1042">
            <v>0</v>
          </cell>
          <cell r="E1042">
            <v>-3</v>
          </cell>
          <cell r="F1042">
            <v>0</v>
          </cell>
          <cell r="G1042">
            <v>0</v>
          </cell>
          <cell r="H1042">
            <v>0</v>
          </cell>
          <cell r="I1042">
            <v>3</v>
          </cell>
          <cell r="J1042">
            <v>2.4716999999999998</v>
          </cell>
          <cell r="K1042" t="str">
            <v/>
          </cell>
        </row>
        <row r="1043">
          <cell r="A1043" t="str">
            <v>G9-CPCB(E) 4-11</v>
          </cell>
          <cell r="B1043">
            <v>0</v>
          </cell>
          <cell r="C1043">
            <v>0</v>
          </cell>
          <cell r="D1043">
            <v>0</v>
          </cell>
          <cell r="E1043">
            <v>-1</v>
          </cell>
          <cell r="F1043">
            <v>0</v>
          </cell>
          <cell r="G1043">
            <v>0</v>
          </cell>
          <cell r="H1043">
            <v>0</v>
          </cell>
          <cell r="I1043">
            <v>1</v>
          </cell>
          <cell r="J1043">
            <v>105.5</v>
          </cell>
          <cell r="K1043" t="str">
            <v/>
          </cell>
        </row>
        <row r="1044">
          <cell r="A1044" t="str">
            <v>G9-CPCB(E) 4-5.5</v>
          </cell>
          <cell r="B1044">
            <v>0</v>
          </cell>
          <cell r="C1044">
            <v>0</v>
          </cell>
          <cell r="D1044">
            <v>0</v>
          </cell>
          <cell r="E1044">
            <v>-1</v>
          </cell>
          <cell r="F1044">
            <v>0</v>
          </cell>
          <cell r="G1044">
            <v>0</v>
          </cell>
          <cell r="H1044">
            <v>0</v>
          </cell>
          <cell r="I1044">
            <v>1</v>
          </cell>
          <cell r="J1044">
            <v>105.5</v>
          </cell>
          <cell r="K1044" t="str">
            <v/>
          </cell>
        </row>
        <row r="1045">
          <cell r="A1045" t="str">
            <v>G9-CPCB(E) 4-7.5</v>
          </cell>
          <cell r="B1045">
            <v>0</v>
          </cell>
          <cell r="C1045">
            <v>0</v>
          </cell>
          <cell r="D1045">
            <v>0</v>
          </cell>
          <cell r="E1045">
            <v>-1</v>
          </cell>
          <cell r="F1045">
            <v>0</v>
          </cell>
          <cell r="G1045">
            <v>0</v>
          </cell>
          <cell r="H1045">
            <v>0</v>
          </cell>
          <cell r="I1045">
            <v>1</v>
          </cell>
          <cell r="J1045">
            <v>105.5</v>
          </cell>
          <cell r="K1045" t="str">
            <v/>
          </cell>
        </row>
        <row r="1046">
          <cell r="A1046" t="str">
            <v>G9-CU4-3.7</v>
          </cell>
          <cell r="B1046">
            <v>0</v>
          </cell>
          <cell r="C1046">
            <v>0</v>
          </cell>
          <cell r="D1046">
            <v>0</v>
          </cell>
          <cell r="E1046">
            <v>-1</v>
          </cell>
          <cell r="F1046">
            <v>0</v>
          </cell>
          <cell r="G1046">
            <v>0</v>
          </cell>
          <cell r="H1046">
            <v>0</v>
          </cell>
          <cell r="I1046">
            <v>1</v>
          </cell>
          <cell r="J1046">
            <v>5.78</v>
          </cell>
          <cell r="K1046" t="str">
            <v/>
          </cell>
        </row>
        <row r="1047">
          <cell r="A1047" t="str">
            <v>G9-CU4-7.5</v>
          </cell>
          <cell r="B1047">
            <v>0</v>
          </cell>
          <cell r="C1047">
            <v>0</v>
          </cell>
          <cell r="D1047">
            <v>0</v>
          </cell>
          <cell r="E1047">
            <v>-2</v>
          </cell>
          <cell r="F1047">
            <v>0</v>
          </cell>
          <cell r="G1047">
            <v>0</v>
          </cell>
          <cell r="H1047">
            <v>0</v>
          </cell>
          <cell r="I1047">
            <v>2</v>
          </cell>
          <cell r="J1047">
            <v>41.56</v>
          </cell>
          <cell r="K1047" t="str">
            <v/>
          </cell>
        </row>
        <row r="1048">
          <cell r="A1048" t="str">
            <v>G9-FAN22</v>
          </cell>
          <cell r="B1048">
            <v>0</v>
          </cell>
          <cell r="C1048">
            <v>0</v>
          </cell>
          <cell r="D1048">
            <v>0</v>
          </cell>
          <cell r="E1048">
            <v>-7</v>
          </cell>
          <cell r="F1048">
            <v>0</v>
          </cell>
          <cell r="G1048">
            <v>0</v>
          </cell>
          <cell r="H1048">
            <v>0</v>
          </cell>
          <cell r="I1048">
            <v>7</v>
          </cell>
          <cell r="J1048">
            <v>162.05420000000001</v>
          </cell>
          <cell r="K1048" t="str">
            <v/>
          </cell>
        </row>
        <row r="1049">
          <cell r="A1049" t="str">
            <v>G9-PPCB4-18.5</v>
          </cell>
          <cell r="B1049">
            <v>0</v>
          </cell>
          <cell r="C1049">
            <v>0</v>
          </cell>
          <cell r="D1049">
            <v>0</v>
          </cell>
          <cell r="E1049">
            <v>-2</v>
          </cell>
          <cell r="F1049">
            <v>0</v>
          </cell>
          <cell r="G1049">
            <v>0</v>
          </cell>
          <cell r="H1049">
            <v>0</v>
          </cell>
          <cell r="I1049">
            <v>2</v>
          </cell>
          <cell r="J1049">
            <v>259.3</v>
          </cell>
          <cell r="K1049" t="str">
            <v/>
          </cell>
        </row>
        <row r="1050">
          <cell r="A1050" t="str">
            <v>G9-PPCB4-5.5</v>
          </cell>
          <cell r="B1050">
            <v>0</v>
          </cell>
          <cell r="C1050">
            <v>0</v>
          </cell>
          <cell r="D1050">
            <v>0</v>
          </cell>
          <cell r="E1050">
            <v>-1</v>
          </cell>
          <cell r="F1050">
            <v>0</v>
          </cell>
          <cell r="G1050">
            <v>0</v>
          </cell>
          <cell r="H1050">
            <v>0</v>
          </cell>
          <cell r="I1050">
            <v>1</v>
          </cell>
          <cell r="J1050">
            <v>91.47</v>
          </cell>
          <cell r="K1050" t="str">
            <v/>
          </cell>
        </row>
        <row r="1051">
          <cell r="A1051" t="str">
            <v>G9-PPCB4-7.5</v>
          </cell>
          <cell r="B1051">
            <v>0</v>
          </cell>
          <cell r="C1051">
            <v>0</v>
          </cell>
          <cell r="D1051">
            <v>0</v>
          </cell>
          <cell r="E1051">
            <v>-12</v>
          </cell>
          <cell r="F1051">
            <v>0</v>
          </cell>
          <cell r="G1051">
            <v>0</v>
          </cell>
          <cell r="H1051">
            <v>0</v>
          </cell>
          <cell r="I1051">
            <v>12</v>
          </cell>
          <cell r="J1051">
            <v>1040.3399999999999</v>
          </cell>
          <cell r="K1051" t="str">
            <v/>
          </cell>
        </row>
        <row r="1052">
          <cell r="A1052" t="str">
            <v>H03-504369C</v>
          </cell>
          <cell r="B1052">
            <v>0</v>
          </cell>
          <cell r="C1052">
            <v>0</v>
          </cell>
          <cell r="D1052">
            <v>0</v>
          </cell>
          <cell r="E1052">
            <v>-6</v>
          </cell>
          <cell r="F1052">
            <v>0</v>
          </cell>
          <cell r="G1052">
            <v>0</v>
          </cell>
          <cell r="H1052">
            <v>0</v>
          </cell>
          <cell r="I1052">
            <v>6</v>
          </cell>
          <cell r="J1052">
            <v>72.900000000000006</v>
          </cell>
          <cell r="K1052" t="str">
            <v/>
          </cell>
        </row>
        <row r="1053">
          <cell r="A1053" t="str">
            <v>HCGHA2G362N3K</v>
          </cell>
          <cell r="B1053">
            <v>0</v>
          </cell>
          <cell r="C1053">
            <v>0</v>
          </cell>
          <cell r="D1053">
            <v>0</v>
          </cell>
          <cell r="E1053">
            <v>-4</v>
          </cell>
          <cell r="F1053">
            <v>0</v>
          </cell>
          <cell r="G1053">
            <v>0</v>
          </cell>
          <cell r="H1053">
            <v>0</v>
          </cell>
          <cell r="I1053">
            <v>4</v>
          </cell>
          <cell r="J1053">
            <v>264.23559999999998</v>
          </cell>
          <cell r="K1053" t="str">
            <v/>
          </cell>
        </row>
        <row r="1054">
          <cell r="A1054" t="str">
            <v>HCGHA2G452NE3K</v>
          </cell>
          <cell r="B1054">
            <v>0</v>
          </cell>
          <cell r="C1054">
            <v>0</v>
          </cell>
          <cell r="D1054">
            <v>0</v>
          </cell>
          <cell r="E1054">
            <v>-6</v>
          </cell>
          <cell r="F1054">
            <v>0</v>
          </cell>
          <cell r="G1054">
            <v>0</v>
          </cell>
          <cell r="H1054">
            <v>0</v>
          </cell>
          <cell r="I1054">
            <v>6</v>
          </cell>
          <cell r="J1054">
            <v>495.74879999999996</v>
          </cell>
          <cell r="K1054" t="str">
            <v/>
          </cell>
        </row>
        <row r="1055">
          <cell r="A1055" t="str">
            <v>HF3225519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 t="str">
            <v/>
          </cell>
        </row>
        <row r="1056">
          <cell r="A1056" t="str">
            <v>HF334880A</v>
          </cell>
          <cell r="B1056">
            <v>0</v>
          </cell>
          <cell r="C1056">
            <v>0</v>
          </cell>
          <cell r="D1056">
            <v>0</v>
          </cell>
          <cell r="E1056">
            <v>-6</v>
          </cell>
          <cell r="F1056">
            <v>0</v>
          </cell>
          <cell r="G1056">
            <v>0</v>
          </cell>
          <cell r="H1056">
            <v>0</v>
          </cell>
          <cell r="I1056">
            <v>6</v>
          </cell>
          <cell r="J1056">
            <v>0</v>
          </cell>
          <cell r="K1056" t="str">
            <v/>
          </cell>
        </row>
        <row r="1057">
          <cell r="A1057" t="str">
            <v>HF467058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 t="str">
            <v/>
          </cell>
        </row>
        <row r="1058">
          <cell r="A1058" t="str">
            <v>HF476506A</v>
          </cell>
          <cell r="B1058">
            <v>0</v>
          </cell>
          <cell r="C1058">
            <v>0</v>
          </cell>
          <cell r="D1058">
            <v>0</v>
          </cell>
          <cell r="E1058">
            <v>-2</v>
          </cell>
          <cell r="F1058">
            <v>0</v>
          </cell>
          <cell r="G1058">
            <v>0</v>
          </cell>
          <cell r="H1058">
            <v>0</v>
          </cell>
          <cell r="I1058">
            <v>2</v>
          </cell>
          <cell r="J1058">
            <v>135.88499999999999</v>
          </cell>
          <cell r="K1058" t="str">
            <v/>
          </cell>
        </row>
        <row r="1059">
          <cell r="A1059" t="str">
            <v>HF476507A</v>
          </cell>
          <cell r="B1059">
            <v>0</v>
          </cell>
          <cell r="C1059">
            <v>0</v>
          </cell>
          <cell r="D1059">
            <v>0</v>
          </cell>
          <cell r="E1059">
            <v>-2</v>
          </cell>
          <cell r="F1059">
            <v>0</v>
          </cell>
          <cell r="G1059">
            <v>0</v>
          </cell>
          <cell r="H1059">
            <v>0</v>
          </cell>
          <cell r="I1059">
            <v>2</v>
          </cell>
          <cell r="J1059">
            <v>176.86</v>
          </cell>
          <cell r="K1059" t="str">
            <v/>
          </cell>
        </row>
        <row r="1060">
          <cell r="A1060" t="str">
            <v>HF476508A</v>
          </cell>
          <cell r="B1060">
            <v>0</v>
          </cell>
          <cell r="C1060">
            <v>0</v>
          </cell>
          <cell r="D1060">
            <v>0</v>
          </cell>
          <cell r="E1060">
            <v>-2</v>
          </cell>
          <cell r="F1060">
            <v>0</v>
          </cell>
          <cell r="G1060">
            <v>0</v>
          </cell>
          <cell r="H1060">
            <v>0</v>
          </cell>
          <cell r="I1060">
            <v>2</v>
          </cell>
          <cell r="J1060">
            <v>83.168000000000006</v>
          </cell>
          <cell r="K1060" t="str">
            <v/>
          </cell>
        </row>
        <row r="1061">
          <cell r="A1061" t="str">
            <v>HF5B3951B</v>
          </cell>
          <cell r="B1061">
            <v>0</v>
          </cell>
          <cell r="C1061">
            <v>0</v>
          </cell>
          <cell r="D1061">
            <v>0</v>
          </cell>
          <cell r="E1061">
            <v>-1</v>
          </cell>
          <cell r="F1061">
            <v>0</v>
          </cell>
          <cell r="G1061">
            <v>0</v>
          </cell>
          <cell r="H1061">
            <v>0</v>
          </cell>
          <cell r="I1061">
            <v>1</v>
          </cell>
          <cell r="J1061">
            <v>221.38</v>
          </cell>
          <cell r="K1061" t="str">
            <v/>
          </cell>
        </row>
        <row r="1062">
          <cell r="A1062" t="str">
            <v>HF5B4773</v>
          </cell>
          <cell r="B1062">
            <v>0</v>
          </cell>
          <cell r="C1062">
            <v>0</v>
          </cell>
          <cell r="D1062">
            <v>0</v>
          </cell>
          <cell r="E1062">
            <v>-3</v>
          </cell>
          <cell r="F1062">
            <v>0</v>
          </cell>
          <cell r="G1062">
            <v>0</v>
          </cell>
          <cell r="H1062">
            <v>0</v>
          </cell>
          <cell r="I1062">
            <v>3</v>
          </cell>
          <cell r="J1062">
            <v>106.89</v>
          </cell>
          <cell r="K1062" t="str">
            <v/>
          </cell>
        </row>
        <row r="1063">
          <cell r="A1063" t="str">
            <v>HF5C5504</v>
          </cell>
          <cell r="B1063">
            <v>0</v>
          </cell>
          <cell r="C1063">
            <v>0</v>
          </cell>
          <cell r="D1063">
            <v>0</v>
          </cell>
          <cell r="E1063">
            <v>-25</v>
          </cell>
          <cell r="F1063">
            <v>0</v>
          </cell>
          <cell r="G1063">
            <v>0</v>
          </cell>
          <cell r="H1063">
            <v>0</v>
          </cell>
          <cell r="I1063">
            <v>25</v>
          </cell>
          <cell r="J1063">
            <v>270.02499999999998</v>
          </cell>
          <cell r="K1063" t="str">
            <v/>
          </cell>
        </row>
        <row r="1064">
          <cell r="A1064" t="str">
            <v>G11-UPCI22</v>
          </cell>
          <cell r="B1064">
            <v>0</v>
          </cell>
          <cell r="C1064">
            <v>0</v>
          </cell>
          <cell r="D1064">
            <v>0</v>
          </cell>
          <cell r="E1064">
            <v>-1</v>
          </cell>
          <cell r="F1064">
            <v>0</v>
          </cell>
          <cell r="G1064">
            <v>0</v>
          </cell>
          <cell r="H1064">
            <v>0</v>
          </cell>
          <cell r="I1064">
            <v>1</v>
          </cell>
          <cell r="J1064">
            <v>0</v>
          </cell>
          <cell r="K1064" t="str">
            <v/>
          </cell>
        </row>
        <row r="1065">
          <cell r="A1065" t="str">
            <v>G11S-CPCB(LE1)</v>
          </cell>
          <cell r="B1065">
            <v>0</v>
          </cell>
          <cell r="C1065">
            <v>0</v>
          </cell>
          <cell r="D1065">
            <v>0</v>
          </cell>
          <cell r="E1065">
            <v>-2</v>
          </cell>
          <cell r="F1065">
            <v>0</v>
          </cell>
          <cell r="G1065">
            <v>0</v>
          </cell>
          <cell r="H1065">
            <v>0</v>
          </cell>
          <cell r="I1065">
            <v>2</v>
          </cell>
          <cell r="J1065">
            <v>232.8</v>
          </cell>
          <cell r="K1065" t="str">
            <v/>
          </cell>
        </row>
        <row r="1066">
          <cell r="A1066" t="str">
            <v>G9-CPCB 4-5.5</v>
          </cell>
          <cell r="B1066">
            <v>0</v>
          </cell>
          <cell r="C1066">
            <v>0</v>
          </cell>
          <cell r="D1066">
            <v>0</v>
          </cell>
          <cell r="E1066">
            <v>-1</v>
          </cell>
          <cell r="F1066">
            <v>0</v>
          </cell>
          <cell r="G1066">
            <v>0</v>
          </cell>
          <cell r="H1066">
            <v>0</v>
          </cell>
          <cell r="I1066">
            <v>1</v>
          </cell>
          <cell r="J1066">
            <v>121.99</v>
          </cell>
          <cell r="K1066" t="str">
            <v/>
          </cell>
        </row>
        <row r="1067">
          <cell r="A1067" t="str">
            <v>G9-CPCB(E)4-11</v>
          </cell>
          <cell r="B1067">
            <v>0</v>
          </cell>
          <cell r="C1067">
            <v>0</v>
          </cell>
          <cell r="D1067">
            <v>0</v>
          </cell>
          <cell r="E1067">
            <v>-1</v>
          </cell>
          <cell r="F1067">
            <v>0</v>
          </cell>
          <cell r="G1067">
            <v>0</v>
          </cell>
          <cell r="H1067">
            <v>0</v>
          </cell>
          <cell r="I1067">
            <v>1</v>
          </cell>
          <cell r="J1067">
            <v>121.99</v>
          </cell>
          <cell r="K1067" t="str">
            <v/>
          </cell>
        </row>
        <row r="1068">
          <cell r="A1068" t="str">
            <v>G9-CPCB(E)4-7.5</v>
          </cell>
          <cell r="B1068">
            <v>0</v>
          </cell>
          <cell r="C1068">
            <v>0</v>
          </cell>
          <cell r="D1068">
            <v>0</v>
          </cell>
          <cell r="E1068">
            <v>-3</v>
          </cell>
          <cell r="F1068">
            <v>0</v>
          </cell>
          <cell r="G1068">
            <v>0</v>
          </cell>
          <cell r="H1068">
            <v>0</v>
          </cell>
          <cell r="I1068">
            <v>3</v>
          </cell>
          <cell r="J1068">
            <v>342.04110000000003</v>
          </cell>
          <cell r="K1068" t="str">
            <v/>
          </cell>
        </row>
        <row r="1069">
          <cell r="A1069" t="str">
            <v>G9-CU4-15</v>
          </cell>
          <cell r="B1069">
            <v>0</v>
          </cell>
          <cell r="C1069">
            <v>0</v>
          </cell>
          <cell r="D1069">
            <v>0</v>
          </cell>
          <cell r="E1069">
            <v>-3</v>
          </cell>
          <cell r="F1069">
            <v>0</v>
          </cell>
          <cell r="G1069">
            <v>0</v>
          </cell>
          <cell r="H1069">
            <v>0</v>
          </cell>
          <cell r="I1069">
            <v>3</v>
          </cell>
          <cell r="J1069">
            <v>50.34</v>
          </cell>
          <cell r="K1069" t="str">
            <v/>
          </cell>
        </row>
        <row r="1070">
          <cell r="A1070" t="str">
            <v>G9-FAN3.7</v>
          </cell>
          <cell r="B1070">
            <v>0</v>
          </cell>
          <cell r="C1070">
            <v>0</v>
          </cell>
          <cell r="D1070">
            <v>0</v>
          </cell>
          <cell r="E1070">
            <v>-6</v>
          </cell>
          <cell r="F1070">
            <v>0</v>
          </cell>
          <cell r="G1070">
            <v>0</v>
          </cell>
          <cell r="H1070">
            <v>0</v>
          </cell>
          <cell r="I1070">
            <v>6</v>
          </cell>
          <cell r="J1070">
            <v>56.052000000000007</v>
          </cell>
          <cell r="K1070" t="str">
            <v/>
          </cell>
        </row>
        <row r="1071">
          <cell r="A1071" t="str">
            <v>G9-FAN7.5</v>
          </cell>
          <cell r="B1071">
            <v>0</v>
          </cell>
          <cell r="C1071">
            <v>0</v>
          </cell>
          <cell r="D1071">
            <v>0</v>
          </cell>
          <cell r="E1071">
            <v>-17</v>
          </cell>
          <cell r="F1071">
            <v>0</v>
          </cell>
          <cell r="G1071">
            <v>0</v>
          </cell>
          <cell r="H1071">
            <v>0</v>
          </cell>
          <cell r="I1071">
            <v>17</v>
          </cell>
          <cell r="J1071">
            <v>275.315</v>
          </cell>
          <cell r="K1071" t="str">
            <v/>
          </cell>
        </row>
        <row r="1072">
          <cell r="A1072" t="str">
            <v>G9-GPCB(M)</v>
          </cell>
          <cell r="B1072">
            <v>0</v>
          </cell>
          <cell r="C1072">
            <v>0</v>
          </cell>
          <cell r="D1072">
            <v>0</v>
          </cell>
          <cell r="E1072">
            <v>-4</v>
          </cell>
          <cell r="F1072">
            <v>0</v>
          </cell>
          <cell r="G1072">
            <v>0</v>
          </cell>
          <cell r="H1072">
            <v>0</v>
          </cell>
          <cell r="I1072">
            <v>4</v>
          </cell>
          <cell r="J1072">
            <v>13.92</v>
          </cell>
          <cell r="K1072" t="str">
            <v/>
          </cell>
        </row>
        <row r="1073">
          <cell r="A1073" t="str">
            <v>G9-PPCB4-7.5 EX</v>
          </cell>
          <cell r="B1073">
            <v>0</v>
          </cell>
          <cell r="C1073">
            <v>0</v>
          </cell>
          <cell r="D1073">
            <v>0</v>
          </cell>
          <cell r="E1073">
            <v>-1</v>
          </cell>
          <cell r="F1073">
            <v>0</v>
          </cell>
          <cell r="G1073">
            <v>0</v>
          </cell>
          <cell r="H1073">
            <v>0</v>
          </cell>
          <cell r="I1073">
            <v>1</v>
          </cell>
          <cell r="J1073">
            <v>29.105</v>
          </cell>
          <cell r="K1073" t="str">
            <v/>
          </cell>
        </row>
        <row r="1074">
          <cell r="A1074" t="str">
            <v>G9-PPCB4-7.5-N</v>
          </cell>
          <cell r="B1074">
            <v>0</v>
          </cell>
          <cell r="C1074">
            <v>0</v>
          </cell>
          <cell r="D1074">
            <v>0</v>
          </cell>
          <cell r="E1074">
            <v>-1</v>
          </cell>
          <cell r="F1074">
            <v>0</v>
          </cell>
          <cell r="G1074">
            <v>0</v>
          </cell>
          <cell r="H1074">
            <v>0</v>
          </cell>
          <cell r="I1074">
            <v>1</v>
          </cell>
          <cell r="J1074">
            <v>91.212500000000006</v>
          </cell>
          <cell r="K1074" t="str">
            <v/>
          </cell>
        </row>
        <row r="1075">
          <cell r="A1075" t="str">
            <v>GZ 60W 20</v>
          </cell>
          <cell r="B1075">
            <v>0</v>
          </cell>
          <cell r="C1075">
            <v>0</v>
          </cell>
          <cell r="D1075">
            <v>0</v>
          </cell>
          <cell r="E1075">
            <v>-2</v>
          </cell>
          <cell r="F1075">
            <v>0</v>
          </cell>
          <cell r="G1075">
            <v>0</v>
          </cell>
          <cell r="H1075">
            <v>0</v>
          </cell>
          <cell r="I1075">
            <v>2</v>
          </cell>
          <cell r="J1075">
            <v>8.1</v>
          </cell>
          <cell r="K1075" t="str">
            <v/>
          </cell>
        </row>
        <row r="1076">
          <cell r="A1076" t="str">
            <v>HCGHA2G592N3K</v>
          </cell>
          <cell r="B1076">
            <v>0</v>
          </cell>
          <cell r="C1076">
            <v>0</v>
          </cell>
          <cell r="D1076">
            <v>0</v>
          </cell>
          <cell r="E1076">
            <v>-16</v>
          </cell>
          <cell r="F1076">
            <v>0</v>
          </cell>
          <cell r="G1076">
            <v>0</v>
          </cell>
          <cell r="H1076">
            <v>0</v>
          </cell>
          <cell r="I1076">
            <v>16</v>
          </cell>
          <cell r="J1076">
            <v>1768.6608000000001</v>
          </cell>
          <cell r="K1076" t="str">
            <v/>
          </cell>
        </row>
        <row r="1077">
          <cell r="A1077" t="str">
            <v>HCGHA2G742N3K</v>
          </cell>
          <cell r="B1077">
            <v>0</v>
          </cell>
          <cell r="C1077">
            <v>0</v>
          </cell>
          <cell r="D1077">
            <v>0</v>
          </cell>
          <cell r="E1077">
            <v>-4</v>
          </cell>
          <cell r="F1077">
            <v>0</v>
          </cell>
          <cell r="G1077">
            <v>0</v>
          </cell>
          <cell r="H1077">
            <v>0</v>
          </cell>
          <cell r="I1077">
            <v>4</v>
          </cell>
          <cell r="J1077">
            <v>518.45000000000005</v>
          </cell>
          <cell r="K1077" t="str">
            <v/>
          </cell>
        </row>
        <row r="1078">
          <cell r="A1078" t="str">
            <v>HF200537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 t="str">
            <v/>
          </cell>
        </row>
        <row r="1079">
          <cell r="A1079" t="str">
            <v>HF476394</v>
          </cell>
          <cell r="B1079">
            <v>0</v>
          </cell>
          <cell r="C1079">
            <v>0</v>
          </cell>
          <cell r="D1079">
            <v>0</v>
          </cell>
          <cell r="E1079">
            <v>-1</v>
          </cell>
          <cell r="F1079">
            <v>0</v>
          </cell>
          <cell r="G1079">
            <v>0</v>
          </cell>
          <cell r="H1079">
            <v>0</v>
          </cell>
          <cell r="I1079">
            <v>1</v>
          </cell>
          <cell r="J1079">
            <v>91.47</v>
          </cell>
          <cell r="K1079" t="str">
            <v/>
          </cell>
        </row>
        <row r="1080">
          <cell r="A1080" t="str">
            <v>HF476498</v>
          </cell>
          <cell r="B1080">
            <v>0</v>
          </cell>
          <cell r="C1080">
            <v>0</v>
          </cell>
          <cell r="D1080">
            <v>0</v>
          </cell>
          <cell r="E1080">
            <v>-3</v>
          </cell>
          <cell r="F1080">
            <v>0</v>
          </cell>
          <cell r="G1080">
            <v>0</v>
          </cell>
          <cell r="H1080">
            <v>0</v>
          </cell>
          <cell r="I1080">
            <v>3</v>
          </cell>
          <cell r="J1080">
            <v>66.669899999999998</v>
          </cell>
          <cell r="K1080" t="str">
            <v/>
          </cell>
        </row>
        <row r="1081">
          <cell r="A1081" t="str">
            <v>HF476501</v>
          </cell>
          <cell r="B1081">
            <v>0</v>
          </cell>
          <cell r="C1081">
            <v>0</v>
          </cell>
          <cell r="D1081">
            <v>0</v>
          </cell>
          <cell r="E1081">
            <v>-1</v>
          </cell>
          <cell r="F1081">
            <v>0</v>
          </cell>
          <cell r="G1081">
            <v>0</v>
          </cell>
          <cell r="H1081">
            <v>0</v>
          </cell>
          <cell r="I1081">
            <v>1</v>
          </cell>
          <cell r="J1081">
            <v>45.29</v>
          </cell>
          <cell r="K1081" t="str">
            <v/>
          </cell>
        </row>
        <row r="1082">
          <cell r="A1082" t="str">
            <v>HF476517</v>
          </cell>
          <cell r="B1082">
            <v>0</v>
          </cell>
          <cell r="C1082">
            <v>0</v>
          </cell>
          <cell r="D1082">
            <v>0</v>
          </cell>
          <cell r="E1082">
            <v>-2</v>
          </cell>
          <cell r="F1082">
            <v>0</v>
          </cell>
          <cell r="G1082">
            <v>0</v>
          </cell>
          <cell r="H1082">
            <v>0</v>
          </cell>
          <cell r="I1082">
            <v>2</v>
          </cell>
          <cell r="J1082">
            <v>153.72</v>
          </cell>
          <cell r="K1082" t="str">
            <v/>
          </cell>
        </row>
        <row r="1083">
          <cell r="A1083" t="str">
            <v>HF479441</v>
          </cell>
          <cell r="B1083">
            <v>0</v>
          </cell>
          <cell r="C1083">
            <v>0</v>
          </cell>
          <cell r="D1083">
            <v>0</v>
          </cell>
          <cell r="E1083">
            <v>-4</v>
          </cell>
          <cell r="F1083">
            <v>0</v>
          </cell>
          <cell r="G1083">
            <v>0</v>
          </cell>
          <cell r="H1083">
            <v>0</v>
          </cell>
          <cell r="I1083">
            <v>4</v>
          </cell>
          <cell r="J1083">
            <v>182.0352</v>
          </cell>
          <cell r="K1083" t="str">
            <v/>
          </cell>
        </row>
        <row r="1084">
          <cell r="A1084" t="str">
            <v>HF5A6141</v>
          </cell>
          <cell r="B1084">
            <v>0</v>
          </cell>
          <cell r="C1084">
            <v>0</v>
          </cell>
          <cell r="D1084">
            <v>0</v>
          </cell>
          <cell r="E1084">
            <v>-2</v>
          </cell>
          <cell r="F1084">
            <v>0</v>
          </cell>
          <cell r="G1084">
            <v>0</v>
          </cell>
          <cell r="H1084">
            <v>0</v>
          </cell>
          <cell r="I1084">
            <v>2</v>
          </cell>
          <cell r="J1084">
            <v>8.9</v>
          </cell>
          <cell r="K1084" t="str">
            <v/>
          </cell>
        </row>
        <row r="1085">
          <cell r="A1085" t="str">
            <v>HF5C6252</v>
          </cell>
          <cell r="B1085">
            <v>0</v>
          </cell>
          <cell r="C1085">
            <v>0</v>
          </cell>
          <cell r="D1085">
            <v>0</v>
          </cell>
          <cell r="E1085">
            <v>-3</v>
          </cell>
          <cell r="F1085">
            <v>0</v>
          </cell>
          <cell r="G1085">
            <v>0</v>
          </cell>
          <cell r="H1085">
            <v>0</v>
          </cell>
          <cell r="I1085">
            <v>3</v>
          </cell>
          <cell r="J1085">
            <v>13.53</v>
          </cell>
          <cell r="K1085" t="str">
            <v/>
          </cell>
        </row>
        <row r="1086">
          <cell r="A1086" t="str">
            <v>HF5D2964</v>
          </cell>
          <cell r="B1086">
            <v>0</v>
          </cell>
          <cell r="C1086">
            <v>0</v>
          </cell>
          <cell r="D1086">
            <v>0</v>
          </cell>
          <cell r="E1086">
            <v>-3</v>
          </cell>
          <cell r="F1086">
            <v>0</v>
          </cell>
          <cell r="G1086">
            <v>0</v>
          </cell>
          <cell r="H1086">
            <v>0</v>
          </cell>
          <cell r="I1086">
            <v>3</v>
          </cell>
          <cell r="J1086">
            <v>63.15</v>
          </cell>
          <cell r="K1086" t="str">
            <v/>
          </cell>
        </row>
        <row r="1087">
          <cell r="A1087" t="str">
            <v>HF5D2965</v>
          </cell>
          <cell r="B1087">
            <v>0</v>
          </cell>
          <cell r="C1087">
            <v>0</v>
          </cell>
          <cell r="D1087">
            <v>0</v>
          </cell>
          <cell r="E1087">
            <v>-1</v>
          </cell>
          <cell r="F1087">
            <v>0</v>
          </cell>
          <cell r="G1087">
            <v>0</v>
          </cell>
          <cell r="H1087">
            <v>0</v>
          </cell>
          <cell r="I1087">
            <v>1</v>
          </cell>
          <cell r="J1087">
            <v>24.71</v>
          </cell>
          <cell r="K1087" t="str">
            <v/>
          </cell>
        </row>
        <row r="1088">
          <cell r="A1088" t="str">
            <v>HF5D7824</v>
          </cell>
          <cell r="B1088">
            <v>0</v>
          </cell>
          <cell r="C1088">
            <v>0</v>
          </cell>
          <cell r="D1088">
            <v>0</v>
          </cell>
          <cell r="E1088">
            <v>-24</v>
          </cell>
          <cell r="F1088">
            <v>0</v>
          </cell>
          <cell r="G1088">
            <v>0</v>
          </cell>
          <cell r="H1088">
            <v>0</v>
          </cell>
          <cell r="I1088">
            <v>24</v>
          </cell>
          <cell r="J1088">
            <v>18.72</v>
          </cell>
          <cell r="K1088" t="str">
            <v/>
          </cell>
        </row>
        <row r="1089">
          <cell r="A1089" t="str">
            <v>HF5E2524</v>
          </cell>
          <cell r="B1089">
            <v>0</v>
          </cell>
          <cell r="C1089">
            <v>0</v>
          </cell>
          <cell r="D1089">
            <v>0</v>
          </cell>
          <cell r="E1089">
            <v>-1</v>
          </cell>
          <cell r="F1089">
            <v>0</v>
          </cell>
          <cell r="G1089">
            <v>0</v>
          </cell>
          <cell r="H1089">
            <v>0</v>
          </cell>
          <cell r="I1089">
            <v>1</v>
          </cell>
          <cell r="J1089">
            <v>42.91</v>
          </cell>
          <cell r="K1089" t="str">
            <v/>
          </cell>
        </row>
        <row r="1090">
          <cell r="A1090" t="str">
            <v>HF5E2536</v>
          </cell>
          <cell r="B1090">
            <v>0</v>
          </cell>
          <cell r="C1090">
            <v>0</v>
          </cell>
          <cell r="D1090">
            <v>0</v>
          </cell>
          <cell r="E1090">
            <v>-1</v>
          </cell>
          <cell r="F1090">
            <v>0</v>
          </cell>
          <cell r="G1090">
            <v>0</v>
          </cell>
          <cell r="H1090">
            <v>0</v>
          </cell>
          <cell r="I1090">
            <v>1</v>
          </cell>
          <cell r="J1090">
            <v>24.29</v>
          </cell>
          <cell r="K1090" t="str">
            <v/>
          </cell>
        </row>
        <row r="1091">
          <cell r="A1091" t="str">
            <v>HF5F4400B</v>
          </cell>
          <cell r="B1091">
            <v>0</v>
          </cell>
          <cell r="C1091">
            <v>0</v>
          </cell>
          <cell r="D1091">
            <v>0</v>
          </cell>
          <cell r="E1091">
            <v>-4</v>
          </cell>
          <cell r="F1091">
            <v>0</v>
          </cell>
          <cell r="G1091">
            <v>0</v>
          </cell>
          <cell r="H1091">
            <v>0</v>
          </cell>
          <cell r="I1091">
            <v>4</v>
          </cell>
          <cell r="J1091">
            <v>282.22719999999998</v>
          </cell>
          <cell r="K1091" t="str">
            <v/>
          </cell>
        </row>
        <row r="1092">
          <cell r="A1092" t="str">
            <v>HF5F4400C</v>
          </cell>
          <cell r="B1092">
            <v>0</v>
          </cell>
          <cell r="C1092">
            <v>0</v>
          </cell>
          <cell r="D1092">
            <v>0</v>
          </cell>
          <cell r="E1092">
            <v>-4</v>
          </cell>
          <cell r="F1092">
            <v>0</v>
          </cell>
          <cell r="G1092">
            <v>0</v>
          </cell>
          <cell r="H1092">
            <v>0</v>
          </cell>
          <cell r="I1092">
            <v>4</v>
          </cell>
          <cell r="J1092">
            <v>717.75</v>
          </cell>
          <cell r="K1092" t="str">
            <v/>
          </cell>
        </row>
        <row r="1093">
          <cell r="A1093" t="str">
            <v>HF5F4401C</v>
          </cell>
          <cell r="B1093">
            <v>0</v>
          </cell>
          <cell r="C1093">
            <v>0</v>
          </cell>
          <cell r="D1093">
            <v>0</v>
          </cell>
          <cell r="E1093">
            <v>-1</v>
          </cell>
          <cell r="F1093">
            <v>0</v>
          </cell>
          <cell r="G1093">
            <v>0</v>
          </cell>
          <cell r="H1093">
            <v>0</v>
          </cell>
          <cell r="I1093">
            <v>1</v>
          </cell>
          <cell r="J1093">
            <v>139</v>
          </cell>
          <cell r="K1093" t="str">
            <v/>
          </cell>
        </row>
        <row r="1094">
          <cell r="A1094" t="str">
            <v>HHE-3.0L1S-7GH1</v>
          </cell>
          <cell r="B1094">
            <v>0</v>
          </cell>
          <cell r="C1094">
            <v>0</v>
          </cell>
          <cell r="D1094">
            <v>0</v>
          </cell>
          <cell r="E1094">
            <v>-1</v>
          </cell>
          <cell r="F1094">
            <v>0</v>
          </cell>
          <cell r="G1094">
            <v>0</v>
          </cell>
          <cell r="H1094">
            <v>0</v>
          </cell>
          <cell r="I1094">
            <v>1</v>
          </cell>
          <cell r="J1094">
            <v>470</v>
          </cell>
          <cell r="K1094" t="str">
            <v/>
          </cell>
        </row>
        <row r="1095">
          <cell r="A1095" t="str">
            <v>HS4556M</v>
          </cell>
          <cell r="B1095">
            <v>0</v>
          </cell>
          <cell r="C1095">
            <v>0</v>
          </cell>
          <cell r="D1095">
            <v>0</v>
          </cell>
          <cell r="E1095">
            <v>-14</v>
          </cell>
          <cell r="F1095">
            <v>0</v>
          </cell>
          <cell r="G1095">
            <v>0</v>
          </cell>
          <cell r="H1095">
            <v>0</v>
          </cell>
          <cell r="I1095">
            <v>14</v>
          </cell>
          <cell r="J1095">
            <v>308.64959999999996</v>
          </cell>
          <cell r="K1095" t="str">
            <v/>
          </cell>
        </row>
        <row r="1096">
          <cell r="A1096" t="str">
            <v>I-7561</v>
          </cell>
          <cell r="B1096">
            <v>0</v>
          </cell>
          <cell r="C1096">
            <v>0</v>
          </cell>
          <cell r="D1096">
            <v>0</v>
          </cell>
          <cell r="E1096">
            <v>-1</v>
          </cell>
          <cell r="F1096">
            <v>0</v>
          </cell>
          <cell r="G1096">
            <v>0</v>
          </cell>
          <cell r="H1096">
            <v>0</v>
          </cell>
          <cell r="I1096">
            <v>1</v>
          </cell>
          <cell r="J1096">
            <v>89</v>
          </cell>
          <cell r="K1096" t="str">
            <v/>
          </cell>
        </row>
        <row r="1097">
          <cell r="A1097" t="str">
            <v>INVESTIGATION COST REF. NO. RKF16783R607</v>
          </cell>
          <cell r="B1097">
            <v>0</v>
          </cell>
          <cell r="C1097">
            <v>0</v>
          </cell>
          <cell r="D1097">
            <v>0</v>
          </cell>
          <cell r="E1097">
            <v>-1</v>
          </cell>
          <cell r="F1097">
            <v>0</v>
          </cell>
          <cell r="G1097">
            <v>0</v>
          </cell>
          <cell r="H1097">
            <v>0</v>
          </cell>
          <cell r="I1097">
            <v>1</v>
          </cell>
          <cell r="J1097">
            <v>1330</v>
          </cell>
          <cell r="K1097" t="str">
            <v/>
          </cell>
        </row>
        <row r="1098">
          <cell r="A1098" t="str">
            <v>K21F 80G4 IGR MMP 0.75KW1400UPM</v>
          </cell>
          <cell r="B1098">
            <v>0</v>
          </cell>
          <cell r="C1098">
            <v>0</v>
          </cell>
          <cell r="D1098">
            <v>0</v>
          </cell>
          <cell r="E1098">
            <v>-1</v>
          </cell>
          <cell r="F1098">
            <v>0</v>
          </cell>
          <cell r="G1098">
            <v>0</v>
          </cell>
          <cell r="H1098">
            <v>0</v>
          </cell>
          <cell r="I1098">
            <v>1</v>
          </cell>
          <cell r="J1098">
            <v>487.26130000000001</v>
          </cell>
          <cell r="K1098" t="str">
            <v/>
          </cell>
        </row>
        <row r="1099">
          <cell r="A1099" t="str">
            <v>KC6001</v>
          </cell>
          <cell r="B1099">
            <v>0</v>
          </cell>
          <cell r="C1099">
            <v>0</v>
          </cell>
          <cell r="D1099">
            <v>0</v>
          </cell>
          <cell r="E1099">
            <v>-14</v>
          </cell>
          <cell r="F1099">
            <v>0</v>
          </cell>
          <cell r="G1099">
            <v>0</v>
          </cell>
          <cell r="H1099">
            <v>0</v>
          </cell>
          <cell r="I1099">
            <v>14</v>
          </cell>
          <cell r="J1099">
            <v>46.48</v>
          </cell>
          <cell r="K1099" t="str">
            <v/>
          </cell>
        </row>
        <row r="1100">
          <cell r="A1100" t="str">
            <v>LM1S-CPCB4-11-E</v>
          </cell>
          <cell r="B1100">
            <v>0</v>
          </cell>
          <cell r="C1100">
            <v>0</v>
          </cell>
          <cell r="D1100">
            <v>0</v>
          </cell>
          <cell r="E1100">
            <v>-5</v>
          </cell>
          <cell r="F1100">
            <v>0</v>
          </cell>
          <cell r="G1100">
            <v>0</v>
          </cell>
          <cell r="H1100">
            <v>0</v>
          </cell>
          <cell r="I1100">
            <v>5</v>
          </cell>
          <cell r="J1100">
            <v>471.55</v>
          </cell>
          <cell r="K1100" t="str">
            <v/>
          </cell>
        </row>
        <row r="1101">
          <cell r="A1101" t="str">
            <v>LM1S-CPCB4-30-E</v>
          </cell>
          <cell r="B1101">
            <v>0</v>
          </cell>
          <cell r="C1101">
            <v>0</v>
          </cell>
          <cell r="D1101">
            <v>0</v>
          </cell>
          <cell r="E1101">
            <v>-2</v>
          </cell>
          <cell r="F1101">
            <v>0</v>
          </cell>
          <cell r="G1101">
            <v>0</v>
          </cell>
          <cell r="H1101">
            <v>0</v>
          </cell>
          <cell r="I1101">
            <v>2</v>
          </cell>
          <cell r="J1101">
            <v>188.62</v>
          </cell>
          <cell r="K1101" t="str">
            <v/>
          </cell>
        </row>
        <row r="1102">
          <cell r="A1102" t="str">
            <v>LM1S-CPCB4-30-EA</v>
          </cell>
          <cell r="B1102">
            <v>0</v>
          </cell>
          <cell r="C1102">
            <v>0</v>
          </cell>
          <cell r="D1102">
            <v>0</v>
          </cell>
          <cell r="E1102">
            <v>-3</v>
          </cell>
          <cell r="F1102">
            <v>0</v>
          </cell>
          <cell r="G1102">
            <v>0</v>
          </cell>
          <cell r="H1102">
            <v>0</v>
          </cell>
          <cell r="I1102">
            <v>3</v>
          </cell>
          <cell r="J1102">
            <v>282.93</v>
          </cell>
          <cell r="K1102" t="str">
            <v/>
          </cell>
        </row>
        <row r="1103">
          <cell r="A1103" t="str">
            <v>LM1S-PPCB4-11</v>
          </cell>
          <cell r="B1103">
            <v>0</v>
          </cell>
          <cell r="C1103">
            <v>0</v>
          </cell>
          <cell r="D1103">
            <v>0</v>
          </cell>
          <cell r="E1103">
            <v>-5</v>
          </cell>
          <cell r="F1103">
            <v>0</v>
          </cell>
          <cell r="G1103">
            <v>0</v>
          </cell>
          <cell r="H1103">
            <v>0</v>
          </cell>
          <cell r="I1103">
            <v>5</v>
          </cell>
          <cell r="J1103">
            <v>357.35</v>
          </cell>
          <cell r="K1103" t="str">
            <v/>
          </cell>
        </row>
        <row r="1104">
          <cell r="A1104" t="str">
            <v>LM1S-PPCB4-15</v>
          </cell>
          <cell r="B1104">
            <v>0</v>
          </cell>
          <cell r="C1104">
            <v>0</v>
          </cell>
          <cell r="D1104">
            <v>0</v>
          </cell>
          <cell r="E1104">
            <v>-4</v>
          </cell>
          <cell r="F1104">
            <v>0</v>
          </cell>
          <cell r="G1104">
            <v>0</v>
          </cell>
          <cell r="H1104">
            <v>0</v>
          </cell>
          <cell r="I1104">
            <v>4</v>
          </cell>
          <cell r="J1104">
            <v>297.24</v>
          </cell>
          <cell r="K1104" t="str">
            <v/>
          </cell>
        </row>
        <row r="1105">
          <cell r="A1105" t="str">
            <v>LM1S-PPCB4-18.5</v>
          </cell>
          <cell r="B1105">
            <v>0</v>
          </cell>
          <cell r="C1105">
            <v>0</v>
          </cell>
          <cell r="D1105">
            <v>0</v>
          </cell>
          <cell r="E1105">
            <v>-4</v>
          </cell>
          <cell r="F1105">
            <v>0</v>
          </cell>
          <cell r="G1105">
            <v>0</v>
          </cell>
          <cell r="H1105">
            <v>0</v>
          </cell>
          <cell r="I1105">
            <v>4</v>
          </cell>
          <cell r="J1105">
            <v>296.48</v>
          </cell>
          <cell r="K1105" t="str">
            <v/>
          </cell>
        </row>
        <row r="1106">
          <cell r="A1106" t="str">
            <v>LM1S-PWR-MD4-5.5</v>
          </cell>
          <cell r="B1106">
            <v>0</v>
          </cell>
          <cell r="C1106">
            <v>0</v>
          </cell>
          <cell r="D1106">
            <v>0</v>
          </cell>
          <cell r="E1106">
            <v>-5</v>
          </cell>
          <cell r="F1106">
            <v>0</v>
          </cell>
          <cell r="G1106">
            <v>0</v>
          </cell>
          <cell r="H1106">
            <v>0</v>
          </cell>
          <cell r="I1106">
            <v>5</v>
          </cell>
          <cell r="J1106">
            <v>1053.9000000000001</v>
          </cell>
          <cell r="K1106" t="str">
            <v/>
          </cell>
        </row>
        <row r="1107">
          <cell r="A1107" t="str">
            <v>LM1S-PWR-MD4-7.5</v>
          </cell>
          <cell r="B1107">
            <v>0</v>
          </cell>
          <cell r="C1107">
            <v>0</v>
          </cell>
          <cell r="D1107">
            <v>0</v>
          </cell>
          <cell r="E1107">
            <v>-6</v>
          </cell>
          <cell r="F1107">
            <v>0</v>
          </cell>
          <cell r="G1107">
            <v>0</v>
          </cell>
          <cell r="H1107">
            <v>0</v>
          </cell>
          <cell r="I1107">
            <v>6</v>
          </cell>
          <cell r="J1107">
            <v>1264.68</v>
          </cell>
          <cell r="K1107" t="str">
            <v/>
          </cell>
        </row>
        <row r="1108">
          <cell r="A1108" t="str">
            <v>LR4-7.5C</v>
          </cell>
          <cell r="B1108">
            <v>0</v>
          </cell>
          <cell r="C1108">
            <v>0</v>
          </cell>
          <cell r="D1108">
            <v>0</v>
          </cell>
          <cell r="E1108">
            <v>-1</v>
          </cell>
          <cell r="F1108">
            <v>0</v>
          </cell>
          <cell r="G1108">
            <v>0</v>
          </cell>
          <cell r="H1108">
            <v>0</v>
          </cell>
          <cell r="I1108">
            <v>1</v>
          </cell>
          <cell r="J1108">
            <v>305</v>
          </cell>
          <cell r="K1108" t="str">
            <v/>
          </cell>
        </row>
        <row r="1109">
          <cell r="A1109" t="str">
            <v>MANUAL PROFIBUS</v>
          </cell>
          <cell r="B1109">
            <v>0</v>
          </cell>
          <cell r="C1109">
            <v>0</v>
          </cell>
          <cell r="D1109">
            <v>0</v>
          </cell>
          <cell r="E1109">
            <v>-1</v>
          </cell>
          <cell r="F1109">
            <v>0</v>
          </cell>
          <cell r="G1109">
            <v>0</v>
          </cell>
          <cell r="H1109">
            <v>0</v>
          </cell>
          <cell r="I1109">
            <v>1</v>
          </cell>
          <cell r="J1109">
            <v>5.6242000000000001</v>
          </cell>
          <cell r="K1109" t="str">
            <v/>
          </cell>
        </row>
        <row r="1110">
          <cell r="A1110" t="str">
            <v>MEH371C</v>
          </cell>
          <cell r="B1110">
            <v>0</v>
          </cell>
          <cell r="C1110">
            <v>0</v>
          </cell>
          <cell r="D1110">
            <v>0</v>
          </cell>
          <cell r="E1110">
            <v>-30</v>
          </cell>
          <cell r="F1110">
            <v>0</v>
          </cell>
          <cell r="G1110">
            <v>0</v>
          </cell>
          <cell r="H1110">
            <v>0</v>
          </cell>
          <cell r="I1110">
            <v>30</v>
          </cell>
          <cell r="J1110">
            <v>0</v>
          </cell>
          <cell r="K1110" t="str">
            <v/>
          </cell>
        </row>
        <row r="1111">
          <cell r="A1111" t="str">
            <v>MFS20A10</v>
          </cell>
          <cell r="B1111">
            <v>0</v>
          </cell>
          <cell r="C1111">
            <v>0</v>
          </cell>
          <cell r="D1111">
            <v>0</v>
          </cell>
          <cell r="E1111">
            <v>-12</v>
          </cell>
          <cell r="F1111">
            <v>0</v>
          </cell>
          <cell r="G1111">
            <v>0</v>
          </cell>
          <cell r="H1111">
            <v>0</v>
          </cell>
          <cell r="I1111">
            <v>12</v>
          </cell>
          <cell r="J1111">
            <v>14.52</v>
          </cell>
          <cell r="K1111" t="str">
            <v/>
          </cell>
        </row>
        <row r="1112">
          <cell r="A1112" t="str">
            <v>HF5E2537B</v>
          </cell>
          <cell r="B1112">
            <v>0</v>
          </cell>
          <cell r="C1112">
            <v>0</v>
          </cell>
          <cell r="D1112">
            <v>0</v>
          </cell>
          <cell r="E1112">
            <v>-3</v>
          </cell>
          <cell r="F1112">
            <v>0</v>
          </cell>
          <cell r="G1112">
            <v>0</v>
          </cell>
          <cell r="H1112">
            <v>0</v>
          </cell>
          <cell r="I1112">
            <v>3</v>
          </cell>
          <cell r="J1112">
            <v>356.18009999999998</v>
          </cell>
          <cell r="K1112" t="str">
            <v/>
          </cell>
        </row>
        <row r="1113">
          <cell r="A1113" t="str">
            <v>HF5E2539</v>
          </cell>
          <cell r="B1113">
            <v>0</v>
          </cell>
          <cell r="C1113">
            <v>0</v>
          </cell>
          <cell r="D1113">
            <v>0</v>
          </cell>
          <cell r="E1113">
            <v>-1</v>
          </cell>
          <cell r="F1113">
            <v>0</v>
          </cell>
          <cell r="G1113">
            <v>0</v>
          </cell>
          <cell r="H1113">
            <v>0</v>
          </cell>
          <cell r="I1113">
            <v>1</v>
          </cell>
          <cell r="J1113">
            <v>39.68</v>
          </cell>
          <cell r="K1113" t="str">
            <v/>
          </cell>
        </row>
        <row r="1114">
          <cell r="A1114" t="str">
            <v>HF5E2540A</v>
          </cell>
          <cell r="B1114">
            <v>0</v>
          </cell>
          <cell r="C1114">
            <v>0</v>
          </cell>
          <cell r="D1114">
            <v>0</v>
          </cell>
          <cell r="E1114">
            <v>-1</v>
          </cell>
          <cell r="F1114">
            <v>0</v>
          </cell>
          <cell r="G1114">
            <v>0</v>
          </cell>
          <cell r="H1114">
            <v>0</v>
          </cell>
          <cell r="I1114">
            <v>1</v>
          </cell>
          <cell r="J1114">
            <v>51.47</v>
          </cell>
          <cell r="K1114" t="str">
            <v/>
          </cell>
        </row>
        <row r="1115">
          <cell r="A1115" t="str">
            <v>HF5F4401D</v>
          </cell>
          <cell r="B1115">
            <v>0</v>
          </cell>
          <cell r="C1115">
            <v>0</v>
          </cell>
          <cell r="D1115">
            <v>0</v>
          </cell>
          <cell r="E1115">
            <v>-1</v>
          </cell>
          <cell r="F1115">
            <v>0</v>
          </cell>
          <cell r="G1115">
            <v>0</v>
          </cell>
          <cell r="H1115">
            <v>0</v>
          </cell>
          <cell r="I1115">
            <v>1</v>
          </cell>
          <cell r="J1115">
            <v>410.73250000000002</v>
          </cell>
          <cell r="K1115" t="str">
            <v/>
          </cell>
        </row>
        <row r="1116">
          <cell r="A1116" t="str">
            <v>HF5F8657</v>
          </cell>
          <cell r="B1116">
            <v>0</v>
          </cell>
          <cell r="C1116">
            <v>0</v>
          </cell>
          <cell r="D1116">
            <v>0</v>
          </cell>
          <cell r="E1116">
            <v>-2</v>
          </cell>
          <cell r="F1116">
            <v>0</v>
          </cell>
          <cell r="G1116">
            <v>0</v>
          </cell>
          <cell r="H1116">
            <v>0</v>
          </cell>
          <cell r="I1116">
            <v>2</v>
          </cell>
          <cell r="J1116">
            <v>177</v>
          </cell>
          <cell r="K1116" t="str">
            <v/>
          </cell>
        </row>
        <row r="1117">
          <cell r="A1117" t="str">
            <v>HF5F8658</v>
          </cell>
          <cell r="B1117">
            <v>0</v>
          </cell>
          <cell r="C1117">
            <v>0</v>
          </cell>
          <cell r="D1117">
            <v>0</v>
          </cell>
          <cell r="E1117">
            <v>-1</v>
          </cell>
          <cell r="F1117">
            <v>0</v>
          </cell>
          <cell r="G1117">
            <v>0</v>
          </cell>
          <cell r="H1117">
            <v>0</v>
          </cell>
          <cell r="I1117">
            <v>1</v>
          </cell>
          <cell r="J1117">
            <v>336.27</v>
          </cell>
          <cell r="K1117" t="str">
            <v/>
          </cell>
        </row>
        <row r="1118">
          <cell r="A1118" t="str">
            <v>IL-W-10P-SD</v>
          </cell>
          <cell r="B1118">
            <v>0</v>
          </cell>
          <cell r="C1118">
            <v>0</v>
          </cell>
          <cell r="D1118">
            <v>0</v>
          </cell>
          <cell r="E1118">
            <v>-267</v>
          </cell>
          <cell r="F1118">
            <v>0</v>
          </cell>
          <cell r="G1118">
            <v>0</v>
          </cell>
          <cell r="H1118">
            <v>0</v>
          </cell>
          <cell r="I1118">
            <v>267</v>
          </cell>
          <cell r="J1118">
            <v>283.02</v>
          </cell>
          <cell r="K1118" t="str">
            <v/>
          </cell>
        </row>
        <row r="1119">
          <cell r="A1119" t="str">
            <v>IL-W-10S-SD</v>
          </cell>
          <cell r="B1119">
            <v>0</v>
          </cell>
          <cell r="C1119">
            <v>0</v>
          </cell>
          <cell r="D1119">
            <v>0</v>
          </cell>
          <cell r="E1119">
            <v>-267</v>
          </cell>
          <cell r="F1119">
            <v>0</v>
          </cell>
          <cell r="G1119">
            <v>0</v>
          </cell>
          <cell r="H1119">
            <v>0</v>
          </cell>
          <cell r="I1119">
            <v>267</v>
          </cell>
          <cell r="J1119">
            <v>283.02</v>
          </cell>
          <cell r="K1119" t="str">
            <v/>
          </cell>
        </row>
        <row r="1120">
          <cell r="A1120" t="str">
            <v>INSULATION SHEET</v>
          </cell>
          <cell r="B1120">
            <v>0</v>
          </cell>
          <cell r="C1120">
            <v>0</v>
          </cell>
          <cell r="D1120">
            <v>0</v>
          </cell>
          <cell r="E1120">
            <v>-1</v>
          </cell>
          <cell r="F1120">
            <v>0</v>
          </cell>
          <cell r="G1120">
            <v>0</v>
          </cell>
          <cell r="H1120">
            <v>0</v>
          </cell>
          <cell r="I1120">
            <v>1</v>
          </cell>
          <cell r="J1120">
            <v>0</v>
          </cell>
          <cell r="K1120" t="str">
            <v/>
          </cell>
        </row>
        <row r="1121">
          <cell r="A1121" t="str">
            <v>KFL-7.5G11-4</v>
          </cell>
          <cell r="B1121">
            <v>0</v>
          </cell>
          <cell r="C1121">
            <v>0</v>
          </cell>
          <cell r="D1121">
            <v>0</v>
          </cell>
          <cell r="E1121">
            <v>-1</v>
          </cell>
          <cell r="F1121">
            <v>0</v>
          </cell>
          <cell r="G1121">
            <v>0</v>
          </cell>
          <cell r="H1121">
            <v>0</v>
          </cell>
          <cell r="I1121">
            <v>1</v>
          </cell>
          <cell r="J1121">
            <v>167.76779999999999</v>
          </cell>
          <cell r="K1121" t="str">
            <v/>
          </cell>
        </row>
        <row r="1122">
          <cell r="A1122" t="str">
            <v>LFC4-7.5C</v>
          </cell>
          <cell r="B1122">
            <v>0</v>
          </cell>
          <cell r="C1122">
            <v>0</v>
          </cell>
          <cell r="D1122">
            <v>0</v>
          </cell>
          <cell r="E1122">
            <v>-1</v>
          </cell>
          <cell r="F1122">
            <v>0</v>
          </cell>
          <cell r="G1122">
            <v>0</v>
          </cell>
          <cell r="H1122">
            <v>0</v>
          </cell>
          <cell r="I1122">
            <v>1</v>
          </cell>
          <cell r="J1122">
            <v>134</v>
          </cell>
          <cell r="K1122" t="str">
            <v/>
          </cell>
        </row>
        <row r="1123">
          <cell r="A1123" t="str">
            <v>LM1S-CMV-MD4-11</v>
          </cell>
          <cell r="B1123">
            <v>0</v>
          </cell>
          <cell r="C1123">
            <v>0</v>
          </cell>
          <cell r="D1123">
            <v>0</v>
          </cell>
          <cell r="E1123">
            <v>-4</v>
          </cell>
          <cell r="F1123">
            <v>0</v>
          </cell>
          <cell r="G1123">
            <v>0</v>
          </cell>
          <cell r="H1123">
            <v>0</v>
          </cell>
          <cell r="I1123">
            <v>4</v>
          </cell>
          <cell r="J1123">
            <v>282.36</v>
          </cell>
          <cell r="K1123" t="str">
            <v/>
          </cell>
        </row>
        <row r="1124">
          <cell r="A1124" t="str">
            <v>LM1S-DB-MD4-22</v>
          </cell>
          <cell r="B1124">
            <v>0</v>
          </cell>
          <cell r="C1124">
            <v>0</v>
          </cell>
          <cell r="D1124">
            <v>0</v>
          </cell>
          <cell r="E1124">
            <v>-2</v>
          </cell>
          <cell r="F1124">
            <v>0</v>
          </cell>
          <cell r="G1124">
            <v>0</v>
          </cell>
          <cell r="H1124">
            <v>0</v>
          </cell>
          <cell r="I1124">
            <v>2</v>
          </cell>
          <cell r="J1124">
            <v>86.08</v>
          </cell>
          <cell r="K1124" t="str">
            <v/>
          </cell>
        </row>
        <row r="1125">
          <cell r="A1125" t="str">
            <v>LM1S-DB-MD4-30</v>
          </cell>
          <cell r="B1125">
            <v>0</v>
          </cell>
          <cell r="C1125">
            <v>0</v>
          </cell>
          <cell r="D1125">
            <v>0</v>
          </cell>
          <cell r="E1125">
            <v>-2</v>
          </cell>
          <cell r="F1125">
            <v>0</v>
          </cell>
          <cell r="G1125">
            <v>0</v>
          </cell>
          <cell r="H1125">
            <v>0</v>
          </cell>
          <cell r="I1125">
            <v>2</v>
          </cell>
          <cell r="J1125">
            <v>109.02</v>
          </cell>
          <cell r="K1125" t="str">
            <v/>
          </cell>
        </row>
        <row r="1126">
          <cell r="A1126" t="str">
            <v>LM1S-PCB-AX4-7.5</v>
          </cell>
          <cell r="B1126">
            <v>0</v>
          </cell>
          <cell r="C1126">
            <v>0</v>
          </cell>
          <cell r="D1126">
            <v>0</v>
          </cell>
          <cell r="E1126">
            <v>-2</v>
          </cell>
          <cell r="F1126">
            <v>0</v>
          </cell>
          <cell r="G1126">
            <v>0</v>
          </cell>
          <cell r="H1126">
            <v>0</v>
          </cell>
          <cell r="I1126">
            <v>2</v>
          </cell>
          <cell r="J1126">
            <v>33.72</v>
          </cell>
          <cell r="K1126" t="str">
            <v/>
          </cell>
        </row>
        <row r="1127">
          <cell r="A1127" t="str">
            <v>LM1S-PPCB4-22</v>
          </cell>
          <cell r="B1127">
            <v>0</v>
          </cell>
          <cell r="C1127">
            <v>0</v>
          </cell>
          <cell r="D1127">
            <v>0</v>
          </cell>
          <cell r="E1127">
            <v>-4</v>
          </cell>
          <cell r="F1127">
            <v>0</v>
          </cell>
          <cell r="G1127">
            <v>0</v>
          </cell>
          <cell r="H1127">
            <v>0</v>
          </cell>
          <cell r="I1127">
            <v>4</v>
          </cell>
          <cell r="J1127">
            <v>296.48</v>
          </cell>
          <cell r="K1127" t="str">
            <v/>
          </cell>
        </row>
        <row r="1128">
          <cell r="A1128" t="str">
            <v>LM1S-PPCB4-30</v>
          </cell>
          <cell r="B1128">
            <v>0</v>
          </cell>
          <cell r="C1128">
            <v>0</v>
          </cell>
          <cell r="D1128">
            <v>0</v>
          </cell>
          <cell r="E1128">
            <v>-2</v>
          </cell>
          <cell r="F1128">
            <v>0</v>
          </cell>
          <cell r="G1128">
            <v>0</v>
          </cell>
          <cell r="H1128">
            <v>0</v>
          </cell>
          <cell r="I1128">
            <v>2</v>
          </cell>
          <cell r="J1128">
            <v>250.98</v>
          </cell>
          <cell r="K1128" t="str">
            <v/>
          </cell>
        </row>
        <row r="1129">
          <cell r="A1129" t="str">
            <v>LM1S-PWR-MD4-30</v>
          </cell>
          <cell r="B1129">
            <v>0</v>
          </cell>
          <cell r="C1129">
            <v>0</v>
          </cell>
          <cell r="D1129">
            <v>0</v>
          </cell>
          <cell r="E1129">
            <v>-2</v>
          </cell>
          <cell r="F1129">
            <v>0</v>
          </cell>
          <cell r="G1129">
            <v>0</v>
          </cell>
          <cell r="H1129">
            <v>0</v>
          </cell>
          <cell r="I1129">
            <v>2</v>
          </cell>
          <cell r="J1129">
            <v>500</v>
          </cell>
          <cell r="K1129" t="str">
            <v/>
          </cell>
        </row>
        <row r="1130">
          <cell r="A1130" t="str">
            <v>MA-C1-0.75</v>
          </cell>
          <cell r="B1130">
            <v>0</v>
          </cell>
          <cell r="C1130">
            <v>0</v>
          </cell>
          <cell r="D1130">
            <v>0</v>
          </cell>
          <cell r="E1130">
            <v>-1</v>
          </cell>
          <cell r="F1130">
            <v>0</v>
          </cell>
          <cell r="G1130">
            <v>0</v>
          </cell>
          <cell r="H1130">
            <v>0</v>
          </cell>
          <cell r="I1130">
            <v>1</v>
          </cell>
          <cell r="J1130">
            <v>6.42</v>
          </cell>
          <cell r="K1130" t="str">
            <v/>
          </cell>
        </row>
        <row r="1131">
          <cell r="A1131" t="str">
            <v>MA-C1-3.7</v>
          </cell>
          <cell r="B1131">
            <v>0</v>
          </cell>
          <cell r="C1131">
            <v>0</v>
          </cell>
          <cell r="D1131">
            <v>0</v>
          </cell>
          <cell r="E1131">
            <v>-2</v>
          </cell>
          <cell r="F1131">
            <v>0</v>
          </cell>
          <cell r="G1131">
            <v>0</v>
          </cell>
          <cell r="H1131">
            <v>0</v>
          </cell>
          <cell r="I1131">
            <v>2</v>
          </cell>
          <cell r="J1131">
            <v>13</v>
          </cell>
          <cell r="K1131" t="str">
            <v/>
          </cell>
        </row>
        <row r="1132">
          <cell r="A1132" t="str">
            <v>MAC9</v>
          </cell>
          <cell r="B1132">
            <v>0</v>
          </cell>
          <cell r="C1132">
            <v>0</v>
          </cell>
          <cell r="D1132">
            <v>0</v>
          </cell>
          <cell r="E1132">
            <v>-1</v>
          </cell>
          <cell r="F1132">
            <v>0</v>
          </cell>
          <cell r="G1132">
            <v>0</v>
          </cell>
          <cell r="H1132">
            <v>0</v>
          </cell>
          <cell r="I1132">
            <v>1</v>
          </cell>
          <cell r="J1132">
            <v>7.1581000000000001</v>
          </cell>
          <cell r="K1132" t="str">
            <v/>
          </cell>
        </row>
        <row r="1133">
          <cell r="A1133" t="str">
            <v>MFS30A30</v>
          </cell>
          <cell r="B1133">
            <v>0</v>
          </cell>
          <cell r="C1133">
            <v>0</v>
          </cell>
          <cell r="D1133">
            <v>0</v>
          </cell>
          <cell r="E1133">
            <v>-5</v>
          </cell>
          <cell r="F1133">
            <v>0</v>
          </cell>
          <cell r="G1133">
            <v>0</v>
          </cell>
          <cell r="H1133">
            <v>0</v>
          </cell>
          <cell r="I1133">
            <v>5</v>
          </cell>
          <cell r="J1133">
            <v>5.25</v>
          </cell>
          <cell r="K1133" t="str">
            <v/>
          </cell>
        </row>
        <row r="1134">
          <cell r="A1134" t="str">
            <v>MFS30A30W 5 OHM</v>
          </cell>
          <cell r="B1134">
            <v>0</v>
          </cell>
          <cell r="C1134">
            <v>0</v>
          </cell>
          <cell r="D1134">
            <v>0</v>
          </cell>
          <cell r="E1134">
            <v>-12</v>
          </cell>
          <cell r="F1134">
            <v>0</v>
          </cell>
          <cell r="G1134">
            <v>0</v>
          </cell>
          <cell r="H1134">
            <v>0</v>
          </cell>
          <cell r="I1134">
            <v>12</v>
          </cell>
          <cell r="J1134">
            <v>24.24</v>
          </cell>
          <cell r="K1134" t="str">
            <v/>
          </cell>
        </row>
        <row r="1135">
          <cell r="A1135" t="str">
            <v>MFS40A 40W 1 OHM</v>
          </cell>
          <cell r="B1135">
            <v>0</v>
          </cell>
          <cell r="C1135">
            <v>0</v>
          </cell>
          <cell r="D1135">
            <v>0</v>
          </cell>
          <cell r="E1135">
            <v>-5</v>
          </cell>
          <cell r="F1135">
            <v>0</v>
          </cell>
          <cell r="G1135">
            <v>0</v>
          </cell>
          <cell r="H1135">
            <v>0</v>
          </cell>
          <cell r="I1135">
            <v>5</v>
          </cell>
          <cell r="J1135">
            <v>11.12</v>
          </cell>
          <cell r="K1135" t="str">
            <v/>
          </cell>
        </row>
        <row r="1136">
          <cell r="A1136" t="str">
            <v>MFS40A 40W 5 OHM</v>
          </cell>
          <cell r="B1136">
            <v>0</v>
          </cell>
          <cell r="C1136">
            <v>0</v>
          </cell>
          <cell r="D1136">
            <v>0</v>
          </cell>
          <cell r="E1136">
            <v>-11</v>
          </cell>
          <cell r="F1136">
            <v>0</v>
          </cell>
          <cell r="G1136">
            <v>0</v>
          </cell>
          <cell r="H1136">
            <v>0</v>
          </cell>
          <cell r="I1136">
            <v>11</v>
          </cell>
          <cell r="J1136">
            <v>13.31</v>
          </cell>
          <cell r="K1136" t="str">
            <v/>
          </cell>
        </row>
        <row r="1137">
          <cell r="A1137" t="str">
            <v>MFS40A30</v>
          </cell>
          <cell r="B1137">
            <v>0</v>
          </cell>
          <cell r="C1137">
            <v>0</v>
          </cell>
          <cell r="D1137">
            <v>0</v>
          </cell>
          <cell r="E1137">
            <v>-6</v>
          </cell>
          <cell r="F1137">
            <v>0</v>
          </cell>
          <cell r="G1137">
            <v>0</v>
          </cell>
          <cell r="H1137">
            <v>0</v>
          </cell>
          <cell r="I1137">
            <v>6</v>
          </cell>
          <cell r="J1137">
            <v>6.3</v>
          </cell>
          <cell r="K1137" t="str">
            <v/>
          </cell>
        </row>
        <row r="1138">
          <cell r="A1138" t="str">
            <v>MFS40N 40W 1 OHM</v>
          </cell>
          <cell r="B1138">
            <v>0</v>
          </cell>
          <cell r="C1138">
            <v>0</v>
          </cell>
          <cell r="D1138">
            <v>0</v>
          </cell>
          <cell r="E1138">
            <v>-5</v>
          </cell>
          <cell r="F1138">
            <v>0</v>
          </cell>
          <cell r="G1138">
            <v>0</v>
          </cell>
          <cell r="H1138">
            <v>0</v>
          </cell>
          <cell r="I1138">
            <v>5</v>
          </cell>
          <cell r="J1138">
            <v>5</v>
          </cell>
          <cell r="K1138" t="str">
            <v/>
          </cell>
        </row>
        <row r="1139">
          <cell r="A1139" t="str">
            <v>MP-117(132G9-4EN)</v>
          </cell>
          <cell r="B1139">
            <v>0</v>
          </cell>
          <cell r="C1139">
            <v>0</v>
          </cell>
          <cell r="D1139">
            <v>0</v>
          </cell>
          <cell r="E1139">
            <v>-2</v>
          </cell>
          <cell r="F1139">
            <v>0</v>
          </cell>
          <cell r="G1139">
            <v>0</v>
          </cell>
          <cell r="H1139">
            <v>0</v>
          </cell>
          <cell r="I1139">
            <v>2</v>
          </cell>
          <cell r="J1139">
            <v>19.739999999999998</v>
          </cell>
          <cell r="K1139" t="str">
            <v/>
          </cell>
        </row>
        <row r="1140">
          <cell r="A1140" t="str">
            <v>MRS18-DUL</v>
          </cell>
          <cell r="B1140">
            <v>0</v>
          </cell>
          <cell r="C1140">
            <v>0</v>
          </cell>
          <cell r="D1140">
            <v>0</v>
          </cell>
          <cell r="E1140">
            <v>-12</v>
          </cell>
          <cell r="F1140">
            <v>0</v>
          </cell>
          <cell r="G1140">
            <v>0</v>
          </cell>
          <cell r="H1140">
            <v>0</v>
          </cell>
          <cell r="I1140">
            <v>12</v>
          </cell>
          <cell r="J1140">
            <v>1855.902</v>
          </cell>
          <cell r="K1140" t="str">
            <v/>
          </cell>
        </row>
        <row r="1141">
          <cell r="A1141" t="str">
            <v>MSB024</v>
          </cell>
          <cell r="B1141">
            <v>0</v>
          </cell>
          <cell r="C1141">
            <v>0</v>
          </cell>
          <cell r="D1141">
            <v>0</v>
          </cell>
          <cell r="E1141">
            <v>-6</v>
          </cell>
          <cell r="F1141">
            <v>0</v>
          </cell>
          <cell r="G1141">
            <v>0</v>
          </cell>
          <cell r="H1141">
            <v>0</v>
          </cell>
          <cell r="I1141">
            <v>6</v>
          </cell>
          <cell r="J1141">
            <v>3.7997999999999998</v>
          </cell>
          <cell r="K1141" t="str">
            <v/>
          </cell>
        </row>
        <row r="1142">
          <cell r="A1142" t="str">
            <v>OC1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 t="str">
            <v/>
          </cell>
        </row>
        <row r="1143">
          <cell r="A1143" t="str">
            <v>OC2</v>
          </cell>
          <cell r="B1143">
            <v>0</v>
          </cell>
          <cell r="C1143">
            <v>0</v>
          </cell>
          <cell r="D1143">
            <v>0</v>
          </cell>
          <cell r="E1143">
            <v>-2</v>
          </cell>
          <cell r="F1143">
            <v>0</v>
          </cell>
          <cell r="G1143">
            <v>0</v>
          </cell>
          <cell r="H1143">
            <v>0</v>
          </cell>
          <cell r="I1143">
            <v>2</v>
          </cell>
          <cell r="J1143">
            <v>12.652200000000001</v>
          </cell>
          <cell r="K1143" t="str">
            <v/>
          </cell>
        </row>
        <row r="1144">
          <cell r="A1144" t="str">
            <v>OC3</v>
          </cell>
          <cell r="B1144">
            <v>0</v>
          </cell>
          <cell r="C1144">
            <v>0</v>
          </cell>
          <cell r="D1144">
            <v>0</v>
          </cell>
          <cell r="E1144">
            <v>-7</v>
          </cell>
          <cell r="F1144">
            <v>0</v>
          </cell>
          <cell r="G1144">
            <v>0</v>
          </cell>
          <cell r="H1144">
            <v>0</v>
          </cell>
          <cell r="I1144">
            <v>7</v>
          </cell>
          <cell r="J1144">
            <v>66.859099999999998</v>
          </cell>
          <cell r="K1144" t="str">
            <v/>
          </cell>
        </row>
        <row r="1145">
          <cell r="A1145" t="str">
            <v>OC4</v>
          </cell>
          <cell r="B1145">
            <v>0</v>
          </cell>
          <cell r="C1145">
            <v>0</v>
          </cell>
          <cell r="D1145">
            <v>0</v>
          </cell>
          <cell r="E1145">
            <v>-10</v>
          </cell>
          <cell r="F1145">
            <v>0</v>
          </cell>
          <cell r="G1145">
            <v>0</v>
          </cell>
          <cell r="H1145">
            <v>0</v>
          </cell>
          <cell r="I1145">
            <v>10</v>
          </cell>
          <cell r="J1145">
            <v>282.14699999999999</v>
          </cell>
          <cell r="K1145" t="str">
            <v/>
          </cell>
        </row>
        <row r="1146">
          <cell r="A1146" t="str">
            <v>OFLE-4.5A-4</v>
          </cell>
          <cell r="B1146">
            <v>0</v>
          </cell>
          <cell r="C1146">
            <v>0</v>
          </cell>
          <cell r="D1146">
            <v>0</v>
          </cell>
          <cell r="E1146">
            <v>-15</v>
          </cell>
          <cell r="F1146">
            <v>0</v>
          </cell>
          <cell r="G1146">
            <v>0</v>
          </cell>
          <cell r="H1146">
            <v>0</v>
          </cell>
          <cell r="I1146">
            <v>15</v>
          </cell>
          <cell r="J1146">
            <v>1628.6895</v>
          </cell>
          <cell r="K1146" t="str">
            <v/>
          </cell>
        </row>
        <row r="1147">
          <cell r="A1147" t="str">
            <v>OFLE-60A-4</v>
          </cell>
          <cell r="B1147">
            <v>0</v>
          </cell>
          <cell r="C1147">
            <v>0</v>
          </cell>
          <cell r="D1147">
            <v>0</v>
          </cell>
          <cell r="E1147">
            <v>-2</v>
          </cell>
          <cell r="F1147">
            <v>0</v>
          </cell>
          <cell r="G1147">
            <v>0</v>
          </cell>
          <cell r="H1147">
            <v>0</v>
          </cell>
          <cell r="I1147">
            <v>2</v>
          </cell>
          <cell r="J1147">
            <v>984.84</v>
          </cell>
          <cell r="K1147" t="str">
            <v/>
          </cell>
        </row>
        <row r="1148">
          <cell r="A1148" t="str">
            <v>OFLE-8A-4</v>
          </cell>
          <cell r="B1148">
            <v>0</v>
          </cell>
          <cell r="C1148">
            <v>0</v>
          </cell>
          <cell r="D1148">
            <v>0</v>
          </cell>
          <cell r="E1148">
            <v>-3</v>
          </cell>
          <cell r="F1148">
            <v>0</v>
          </cell>
          <cell r="G1148">
            <v>0</v>
          </cell>
          <cell r="H1148">
            <v>0</v>
          </cell>
          <cell r="I1148">
            <v>3</v>
          </cell>
          <cell r="J1148">
            <v>477.50430000000006</v>
          </cell>
          <cell r="K1148" t="str">
            <v/>
          </cell>
        </row>
        <row r="1149">
          <cell r="A1149" t="str">
            <v>OPC-C11S-RSA-E</v>
          </cell>
          <cell r="B1149">
            <v>0</v>
          </cell>
          <cell r="C1149">
            <v>0</v>
          </cell>
          <cell r="D1149">
            <v>0</v>
          </cell>
          <cell r="E1149">
            <v>-399</v>
          </cell>
          <cell r="F1149">
            <v>0</v>
          </cell>
          <cell r="G1149">
            <v>0</v>
          </cell>
          <cell r="H1149">
            <v>0</v>
          </cell>
          <cell r="I1149">
            <v>399</v>
          </cell>
          <cell r="J1149">
            <v>5736.2633999999998</v>
          </cell>
          <cell r="K1149" t="str">
            <v/>
          </cell>
        </row>
        <row r="1150">
          <cell r="A1150" t="str">
            <v>OPC-C11S-RSB-E</v>
          </cell>
          <cell r="B1150">
            <v>0</v>
          </cell>
          <cell r="C1150">
            <v>0</v>
          </cell>
          <cell r="D1150">
            <v>0</v>
          </cell>
          <cell r="E1150">
            <v>-106</v>
          </cell>
          <cell r="F1150">
            <v>0</v>
          </cell>
          <cell r="G1150">
            <v>0</v>
          </cell>
          <cell r="H1150">
            <v>0</v>
          </cell>
          <cell r="I1150">
            <v>106</v>
          </cell>
          <cell r="J1150">
            <v>1772.1715999999999</v>
          </cell>
          <cell r="K1150" t="str">
            <v/>
          </cell>
        </row>
        <row r="1151">
          <cell r="A1151" t="str">
            <v>OPC-C11S-RSC-E</v>
          </cell>
          <cell r="B1151">
            <v>0</v>
          </cell>
          <cell r="C1151">
            <v>0</v>
          </cell>
          <cell r="D1151">
            <v>0</v>
          </cell>
          <cell r="E1151">
            <v>-85</v>
          </cell>
          <cell r="F1151">
            <v>0</v>
          </cell>
          <cell r="G1151">
            <v>0</v>
          </cell>
          <cell r="H1151">
            <v>0</v>
          </cell>
          <cell r="I1151">
            <v>85</v>
          </cell>
          <cell r="J1151">
            <v>1246.9925000000001</v>
          </cell>
          <cell r="K1151" t="str">
            <v/>
          </cell>
        </row>
        <row r="1152">
          <cell r="A1152" t="str">
            <v>OPC-E1-PDP</v>
          </cell>
          <cell r="B1152">
            <v>0</v>
          </cell>
          <cell r="C1152">
            <v>0</v>
          </cell>
          <cell r="D1152">
            <v>0</v>
          </cell>
          <cell r="E1152">
            <v>-63</v>
          </cell>
          <cell r="F1152">
            <v>0</v>
          </cell>
          <cell r="G1152">
            <v>0</v>
          </cell>
          <cell r="H1152">
            <v>0</v>
          </cell>
          <cell r="I1152">
            <v>63</v>
          </cell>
          <cell r="J1152">
            <v>4162.3721999999998</v>
          </cell>
          <cell r="K1152" t="str">
            <v/>
          </cell>
        </row>
        <row r="1153">
          <cell r="A1153" t="str">
            <v>OPC-E1-PG</v>
          </cell>
          <cell r="B1153">
            <v>0</v>
          </cell>
          <cell r="C1153">
            <v>0</v>
          </cell>
          <cell r="D1153">
            <v>0</v>
          </cell>
          <cell r="E1153">
            <v>-37</v>
          </cell>
          <cell r="F1153">
            <v>0</v>
          </cell>
          <cell r="G1153">
            <v>0</v>
          </cell>
          <cell r="H1153">
            <v>0</v>
          </cell>
          <cell r="I1153">
            <v>37</v>
          </cell>
          <cell r="J1153">
            <v>1160.875</v>
          </cell>
          <cell r="K1153" t="str">
            <v/>
          </cell>
        </row>
        <row r="1154">
          <cell r="A1154" t="str">
            <v>OPC-E1-PG3</v>
          </cell>
          <cell r="B1154">
            <v>0</v>
          </cell>
          <cell r="C1154">
            <v>0</v>
          </cell>
          <cell r="D1154">
            <v>0</v>
          </cell>
          <cell r="E1154">
            <v>-71</v>
          </cell>
          <cell r="F1154">
            <v>0</v>
          </cell>
          <cell r="G1154">
            <v>0</v>
          </cell>
          <cell r="H1154">
            <v>0</v>
          </cell>
          <cell r="I1154">
            <v>71</v>
          </cell>
          <cell r="J1154">
            <v>2445.2045000000003</v>
          </cell>
          <cell r="K1154" t="str">
            <v/>
          </cell>
        </row>
        <row r="1155">
          <cell r="A1155" t="str">
            <v>OPC-E9S-RS</v>
          </cell>
          <cell r="B1155">
            <v>0</v>
          </cell>
          <cell r="C1155">
            <v>0</v>
          </cell>
          <cell r="D1155">
            <v>0</v>
          </cell>
          <cell r="E1155">
            <v>-1</v>
          </cell>
          <cell r="F1155">
            <v>0</v>
          </cell>
          <cell r="G1155">
            <v>0</v>
          </cell>
          <cell r="H1155">
            <v>0</v>
          </cell>
          <cell r="I1155">
            <v>1</v>
          </cell>
          <cell r="J1155">
            <v>27.712</v>
          </cell>
          <cell r="K1155" t="str">
            <v/>
          </cell>
        </row>
        <row r="1156">
          <cell r="A1156" t="str">
            <v>OPC-F1-DEV</v>
          </cell>
          <cell r="B1156">
            <v>0</v>
          </cell>
          <cell r="C1156">
            <v>0</v>
          </cell>
          <cell r="D1156">
            <v>0</v>
          </cell>
          <cell r="E1156">
            <v>-53</v>
          </cell>
          <cell r="F1156">
            <v>0</v>
          </cell>
          <cell r="G1156">
            <v>0</v>
          </cell>
          <cell r="H1156">
            <v>0</v>
          </cell>
          <cell r="I1156">
            <v>53</v>
          </cell>
          <cell r="J1156">
            <v>3949.9999000000003</v>
          </cell>
          <cell r="K1156" t="str">
            <v/>
          </cell>
        </row>
        <row r="1157">
          <cell r="A1157" t="str">
            <v>OPC-F1-LNW</v>
          </cell>
          <cell r="B1157">
            <v>0</v>
          </cell>
          <cell r="C1157">
            <v>0</v>
          </cell>
          <cell r="D1157">
            <v>0</v>
          </cell>
          <cell r="E1157">
            <v>-1</v>
          </cell>
          <cell r="F1157">
            <v>0</v>
          </cell>
          <cell r="G1157">
            <v>0</v>
          </cell>
          <cell r="H1157">
            <v>0</v>
          </cell>
          <cell r="I1157">
            <v>1</v>
          </cell>
          <cell r="J1157">
            <v>97</v>
          </cell>
          <cell r="K1157" t="str">
            <v/>
          </cell>
        </row>
        <row r="1158">
          <cell r="A1158" t="str">
            <v>OPC-G11S-AIO</v>
          </cell>
          <cell r="B1158">
            <v>0</v>
          </cell>
          <cell r="C1158">
            <v>0</v>
          </cell>
          <cell r="D1158">
            <v>0</v>
          </cell>
          <cell r="E1158">
            <v>-4</v>
          </cell>
          <cell r="F1158">
            <v>0</v>
          </cell>
          <cell r="G1158">
            <v>0</v>
          </cell>
          <cell r="H1158">
            <v>0</v>
          </cell>
          <cell r="I1158">
            <v>4</v>
          </cell>
          <cell r="J1158">
            <v>447.68</v>
          </cell>
          <cell r="K1158" t="str">
            <v/>
          </cell>
        </row>
        <row r="1159">
          <cell r="A1159" t="str">
            <v>OPC-G11S-DIO</v>
          </cell>
          <cell r="B1159">
            <v>0</v>
          </cell>
          <cell r="C1159">
            <v>0</v>
          </cell>
          <cell r="D1159">
            <v>0</v>
          </cell>
          <cell r="E1159">
            <v>-37</v>
          </cell>
          <cell r="F1159">
            <v>0</v>
          </cell>
          <cell r="G1159">
            <v>0</v>
          </cell>
          <cell r="H1159">
            <v>0</v>
          </cell>
          <cell r="I1159">
            <v>37</v>
          </cell>
          <cell r="J1159">
            <v>2791.3946999999998</v>
          </cell>
          <cell r="K1159" t="str">
            <v/>
          </cell>
        </row>
        <row r="1160">
          <cell r="A1160" t="str">
            <v>OPC-G11S-PC</v>
          </cell>
          <cell r="B1160">
            <v>0</v>
          </cell>
          <cell r="C1160">
            <v>0</v>
          </cell>
          <cell r="D1160">
            <v>0</v>
          </cell>
          <cell r="E1160">
            <v>-7</v>
          </cell>
          <cell r="F1160">
            <v>0</v>
          </cell>
          <cell r="G1160">
            <v>0</v>
          </cell>
          <cell r="H1160">
            <v>0</v>
          </cell>
          <cell r="I1160">
            <v>7</v>
          </cell>
          <cell r="J1160">
            <v>131.96609999999998</v>
          </cell>
          <cell r="K1160" t="str">
            <v/>
          </cell>
        </row>
        <row r="1161">
          <cell r="A1161" t="str">
            <v>MHS10A 10W 20OHM</v>
          </cell>
          <cell r="B1161">
            <v>0</v>
          </cell>
          <cell r="C1161">
            <v>0</v>
          </cell>
          <cell r="D1161">
            <v>0</v>
          </cell>
          <cell r="E1161">
            <v>-1</v>
          </cell>
          <cell r="F1161">
            <v>0</v>
          </cell>
          <cell r="G1161">
            <v>0</v>
          </cell>
          <cell r="H1161">
            <v>0</v>
          </cell>
          <cell r="I1161">
            <v>1</v>
          </cell>
          <cell r="J1161">
            <v>1.21</v>
          </cell>
          <cell r="K1161" t="str">
            <v/>
          </cell>
        </row>
        <row r="1162">
          <cell r="A1162" t="str">
            <v>MMF-09B24DH-RCB</v>
          </cell>
          <cell r="B1162">
            <v>0</v>
          </cell>
          <cell r="C1162">
            <v>0</v>
          </cell>
          <cell r="D1162">
            <v>0</v>
          </cell>
          <cell r="E1162">
            <v>-14</v>
          </cell>
          <cell r="F1162">
            <v>0</v>
          </cell>
          <cell r="G1162">
            <v>0</v>
          </cell>
          <cell r="H1162">
            <v>0</v>
          </cell>
          <cell r="I1162">
            <v>14</v>
          </cell>
          <cell r="J1162">
            <v>92.840999999999994</v>
          </cell>
          <cell r="K1162" t="str">
            <v/>
          </cell>
        </row>
        <row r="1163">
          <cell r="A1163" t="str">
            <v>MMF-09D24TS-RM9</v>
          </cell>
          <cell r="B1163">
            <v>0</v>
          </cell>
          <cell r="C1163">
            <v>0</v>
          </cell>
          <cell r="D1163">
            <v>0</v>
          </cell>
          <cell r="E1163">
            <v>-25</v>
          </cell>
          <cell r="F1163">
            <v>0</v>
          </cell>
          <cell r="G1163">
            <v>0</v>
          </cell>
          <cell r="H1163">
            <v>0</v>
          </cell>
          <cell r="I1163">
            <v>25</v>
          </cell>
          <cell r="J1163">
            <v>228</v>
          </cell>
          <cell r="K1163" t="str">
            <v/>
          </cell>
        </row>
        <row r="1164">
          <cell r="A1164" t="str">
            <v>NC10GAT</v>
          </cell>
          <cell r="B1164">
            <v>0</v>
          </cell>
          <cell r="C1164">
            <v>0</v>
          </cell>
          <cell r="D1164">
            <v>0</v>
          </cell>
          <cell r="E1164">
            <v>-2</v>
          </cell>
          <cell r="F1164">
            <v>0</v>
          </cell>
          <cell r="G1164">
            <v>0</v>
          </cell>
          <cell r="H1164">
            <v>0</v>
          </cell>
          <cell r="I1164">
            <v>2</v>
          </cell>
          <cell r="J1164">
            <v>29.4</v>
          </cell>
          <cell r="K1164" t="str">
            <v/>
          </cell>
        </row>
        <row r="1165">
          <cell r="A1165" t="str">
            <v>NC10GCTS</v>
          </cell>
          <cell r="B1165">
            <v>0</v>
          </cell>
          <cell r="C1165">
            <v>0</v>
          </cell>
          <cell r="D1165">
            <v>0</v>
          </cell>
          <cell r="E1165">
            <v>-3</v>
          </cell>
          <cell r="F1165">
            <v>0</v>
          </cell>
          <cell r="G1165">
            <v>0</v>
          </cell>
          <cell r="H1165">
            <v>0</v>
          </cell>
          <cell r="I1165">
            <v>3</v>
          </cell>
          <cell r="J1165">
            <v>60.36</v>
          </cell>
          <cell r="K1165" t="str">
            <v/>
          </cell>
        </row>
        <row r="1166">
          <cell r="A1166" t="str">
            <v>NEMA 4 KIT (WITH GASKET)</v>
          </cell>
          <cell r="B1166">
            <v>0</v>
          </cell>
          <cell r="C1166">
            <v>0</v>
          </cell>
          <cell r="D1166">
            <v>0</v>
          </cell>
          <cell r="E1166">
            <v>-1</v>
          </cell>
          <cell r="F1166">
            <v>0</v>
          </cell>
          <cell r="G1166">
            <v>0</v>
          </cell>
          <cell r="H1166">
            <v>0</v>
          </cell>
          <cell r="I1166">
            <v>1</v>
          </cell>
          <cell r="J1166">
            <v>0</v>
          </cell>
          <cell r="K1166" t="str">
            <v/>
          </cell>
        </row>
        <row r="1167">
          <cell r="A1167" t="str">
            <v>OFL-3.7-2</v>
          </cell>
          <cell r="B1167">
            <v>0</v>
          </cell>
          <cell r="C1167">
            <v>0</v>
          </cell>
          <cell r="D1167">
            <v>0</v>
          </cell>
          <cell r="E1167">
            <v>-2</v>
          </cell>
          <cell r="F1167">
            <v>0</v>
          </cell>
          <cell r="G1167">
            <v>0</v>
          </cell>
          <cell r="H1167">
            <v>0</v>
          </cell>
          <cell r="I1167">
            <v>2</v>
          </cell>
          <cell r="J1167">
            <v>498.16</v>
          </cell>
          <cell r="K1167" t="str">
            <v/>
          </cell>
        </row>
        <row r="1168">
          <cell r="A1168" t="str">
            <v>OFL-3.7-4</v>
          </cell>
          <cell r="B1168">
            <v>0</v>
          </cell>
          <cell r="C1168">
            <v>0</v>
          </cell>
          <cell r="D1168">
            <v>0</v>
          </cell>
          <cell r="E1168">
            <v>-1</v>
          </cell>
          <cell r="F1168">
            <v>0</v>
          </cell>
          <cell r="G1168">
            <v>0</v>
          </cell>
          <cell r="H1168">
            <v>0</v>
          </cell>
          <cell r="I1168">
            <v>1</v>
          </cell>
          <cell r="J1168">
            <v>282.64</v>
          </cell>
          <cell r="K1168" t="str">
            <v/>
          </cell>
        </row>
        <row r="1169">
          <cell r="A1169" t="str">
            <v>OFLE-13A-4</v>
          </cell>
          <cell r="B1169">
            <v>0</v>
          </cell>
          <cell r="C1169">
            <v>0</v>
          </cell>
          <cell r="D1169">
            <v>0</v>
          </cell>
          <cell r="E1169">
            <v>-13</v>
          </cell>
          <cell r="F1169">
            <v>0</v>
          </cell>
          <cell r="G1169">
            <v>0</v>
          </cell>
          <cell r="H1169">
            <v>0</v>
          </cell>
          <cell r="I1169">
            <v>13</v>
          </cell>
          <cell r="J1169">
            <v>2062.8205000000003</v>
          </cell>
          <cell r="K1169" t="str">
            <v/>
          </cell>
        </row>
        <row r="1170">
          <cell r="A1170" t="str">
            <v>OHD3-110B</v>
          </cell>
          <cell r="B1170">
            <v>0</v>
          </cell>
          <cell r="C1170">
            <v>0</v>
          </cell>
          <cell r="D1170">
            <v>0</v>
          </cell>
          <cell r="E1170">
            <v>-1</v>
          </cell>
          <cell r="F1170">
            <v>0</v>
          </cell>
          <cell r="G1170">
            <v>0</v>
          </cell>
          <cell r="H1170">
            <v>0</v>
          </cell>
          <cell r="I1170">
            <v>1</v>
          </cell>
          <cell r="J1170">
            <v>3.59</v>
          </cell>
          <cell r="K1170" t="str">
            <v/>
          </cell>
        </row>
        <row r="1171">
          <cell r="A1171" t="str">
            <v>OPC-C1-RB</v>
          </cell>
          <cell r="B1171">
            <v>0</v>
          </cell>
          <cell r="C1171">
            <v>0</v>
          </cell>
          <cell r="D1171">
            <v>0</v>
          </cell>
          <cell r="E1171">
            <v>-137</v>
          </cell>
          <cell r="F1171">
            <v>0</v>
          </cell>
          <cell r="G1171">
            <v>0</v>
          </cell>
          <cell r="H1171">
            <v>0</v>
          </cell>
          <cell r="I1171">
            <v>137</v>
          </cell>
          <cell r="J1171">
            <v>1767.2863</v>
          </cell>
          <cell r="K1171" t="str">
            <v/>
          </cell>
        </row>
        <row r="1172">
          <cell r="A1172" t="str">
            <v>OPC-C1-RS</v>
          </cell>
          <cell r="B1172">
            <v>0</v>
          </cell>
          <cell r="C1172">
            <v>0</v>
          </cell>
          <cell r="D1172">
            <v>0</v>
          </cell>
          <cell r="E1172">
            <v>-255</v>
          </cell>
          <cell r="F1172">
            <v>0</v>
          </cell>
          <cell r="G1172">
            <v>0</v>
          </cell>
          <cell r="H1172">
            <v>0</v>
          </cell>
          <cell r="I1172">
            <v>255</v>
          </cell>
          <cell r="J1172">
            <v>2402.1</v>
          </cell>
          <cell r="K1172" t="str">
            <v/>
          </cell>
        </row>
        <row r="1173">
          <cell r="A1173" t="str">
            <v>OPC-E1-CCL</v>
          </cell>
          <cell r="B1173">
            <v>0</v>
          </cell>
          <cell r="C1173">
            <v>0</v>
          </cell>
          <cell r="D1173">
            <v>0</v>
          </cell>
          <cell r="E1173">
            <v>-7</v>
          </cell>
          <cell r="F1173">
            <v>0</v>
          </cell>
          <cell r="G1173">
            <v>0</v>
          </cell>
          <cell r="H1173">
            <v>0</v>
          </cell>
          <cell r="I1173">
            <v>7</v>
          </cell>
          <cell r="J1173">
            <v>682.5</v>
          </cell>
          <cell r="K1173" t="str">
            <v/>
          </cell>
        </row>
        <row r="1174">
          <cell r="A1174" t="str">
            <v>OPC-E1-DEV</v>
          </cell>
          <cell r="B1174">
            <v>0</v>
          </cell>
          <cell r="C1174">
            <v>0</v>
          </cell>
          <cell r="D1174">
            <v>0</v>
          </cell>
          <cell r="E1174">
            <v>-88</v>
          </cell>
          <cell r="F1174">
            <v>0</v>
          </cell>
          <cell r="G1174">
            <v>0</v>
          </cell>
          <cell r="H1174">
            <v>0</v>
          </cell>
          <cell r="I1174">
            <v>88</v>
          </cell>
          <cell r="J1174">
            <v>4041.2240000000002</v>
          </cell>
          <cell r="K1174" t="str">
            <v/>
          </cell>
        </row>
        <row r="1175">
          <cell r="A1175" t="str">
            <v>OPC-E1-DIO</v>
          </cell>
          <cell r="B1175">
            <v>0</v>
          </cell>
          <cell r="C1175">
            <v>0</v>
          </cell>
          <cell r="D1175">
            <v>0</v>
          </cell>
          <cell r="E1175">
            <v>-11</v>
          </cell>
          <cell r="F1175">
            <v>0</v>
          </cell>
          <cell r="G1175">
            <v>0</v>
          </cell>
          <cell r="H1175">
            <v>0</v>
          </cell>
          <cell r="I1175">
            <v>11</v>
          </cell>
          <cell r="J1175">
            <v>484</v>
          </cell>
          <cell r="K1175" t="str">
            <v/>
          </cell>
        </row>
        <row r="1176">
          <cell r="A1176" t="str">
            <v>OPC-E1-RS</v>
          </cell>
          <cell r="B1176">
            <v>190</v>
          </cell>
          <cell r="C1176">
            <v>0</v>
          </cell>
          <cell r="D1176">
            <v>190</v>
          </cell>
          <cell r="E1176">
            <v>169</v>
          </cell>
          <cell r="F1176">
            <v>0</v>
          </cell>
          <cell r="G1176">
            <v>190</v>
          </cell>
          <cell r="H1176">
            <v>3549</v>
          </cell>
          <cell r="I1176">
            <v>0</v>
          </cell>
          <cell r="J1176">
            <v>0</v>
          </cell>
          <cell r="K1176" t="str">
            <v/>
          </cell>
        </row>
        <row r="1177">
          <cell r="A1177" t="str">
            <v>OPC-E1-SY</v>
          </cell>
          <cell r="B1177">
            <v>0</v>
          </cell>
          <cell r="C1177">
            <v>0</v>
          </cell>
          <cell r="D1177">
            <v>0</v>
          </cell>
          <cell r="E1177">
            <v>-54</v>
          </cell>
          <cell r="F1177">
            <v>0</v>
          </cell>
          <cell r="G1177">
            <v>0</v>
          </cell>
          <cell r="H1177">
            <v>0</v>
          </cell>
          <cell r="I1177">
            <v>54</v>
          </cell>
          <cell r="J1177">
            <v>2849.7258000000002</v>
          </cell>
          <cell r="K1177" t="str">
            <v/>
          </cell>
        </row>
        <row r="1178">
          <cell r="A1178" t="str">
            <v>OPC-E9S-DIO</v>
          </cell>
          <cell r="B1178">
            <v>0</v>
          </cell>
          <cell r="C1178">
            <v>0</v>
          </cell>
          <cell r="D1178">
            <v>0</v>
          </cell>
          <cell r="E1178">
            <v>-1</v>
          </cell>
          <cell r="F1178">
            <v>0</v>
          </cell>
          <cell r="G1178">
            <v>0</v>
          </cell>
          <cell r="H1178">
            <v>0</v>
          </cell>
          <cell r="I1178">
            <v>1</v>
          </cell>
          <cell r="J1178">
            <v>78.227699999999999</v>
          </cell>
          <cell r="K1178" t="str">
            <v/>
          </cell>
        </row>
        <row r="1179">
          <cell r="A1179" t="str">
            <v>OPC-F1-PDP</v>
          </cell>
          <cell r="B1179">
            <v>0</v>
          </cell>
          <cell r="C1179">
            <v>0</v>
          </cell>
          <cell r="D1179">
            <v>0</v>
          </cell>
          <cell r="E1179">
            <v>-95</v>
          </cell>
          <cell r="F1179">
            <v>0</v>
          </cell>
          <cell r="G1179">
            <v>0</v>
          </cell>
          <cell r="H1179">
            <v>0</v>
          </cell>
          <cell r="I1179">
            <v>95</v>
          </cell>
          <cell r="J1179">
            <v>8618.7989999999991</v>
          </cell>
          <cell r="K1179" t="str">
            <v/>
          </cell>
        </row>
        <row r="1180">
          <cell r="A1180" t="str">
            <v>OPC-F1-RS</v>
          </cell>
          <cell r="B1180">
            <v>0</v>
          </cell>
          <cell r="C1180">
            <v>0</v>
          </cell>
          <cell r="D1180">
            <v>0</v>
          </cell>
          <cell r="E1180">
            <v>-24</v>
          </cell>
          <cell r="F1180">
            <v>0</v>
          </cell>
          <cell r="G1180">
            <v>0</v>
          </cell>
          <cell r="H1180">
            <v>0</v>
          </cell>
          <cell r="I1180">
            <v>24</v>
          </cell>
          <cell r="J1180">
            <v>503.99520000000001</v>
          </cell>
          <cell r="K1180" t="str">
            <v/>
          </cell>
        </row>
        <row r="1181">
          <cell r="A1181" t="str">
            <v>OPC-F1-RY</v>
          </cell>
          <cell r="B1181">
            <v>0</v>
          </cell>
          <cell r="C1181">
            <v>0</v>
          </cell>
          <cell r="D1181">
            <v>0</v>
          </cell>
          <cell r="E1181">
            <v>-44</v>
          </cell>
          <cell r="F1181">
            <v>0</v>
          </cell>
          <cell r="G1181">
            <v>0</v>
          </cell>
          <cell r="H1181">
            <v>0</v>
          </cell>
          <cell r="I1181">
            <v>44</v>
          </cell>
          <cell r="J1181">
            <v>1270.9004</v>
          </cell>
          <cell r="K1181" t="str">
            <v/>
          </cell>
        </row>
        <row r="1182">
          <cell r="A1182" t="str">
            <v>OPC-G11S-PG</v>
          </cell>
          <cell r="B1182">
            <v>0</v>
          </cell>
          <cell r="C1182">
            <v>0</v>
          </cell>
          <cell r="D1182">
            <v>0</v>
          </cell>
          <cell r="E1182">
            <v>-333</v>
          </cell>
          <cell r="F1182">
            <v>0</v>
          </cell>
          <cell r="G1182">
            <v>0</v>
          </cell>
          <cell r="H1182">
            <v>0</v>
          </cell>
          <cell r="I1182">
            <v>333</v>
          </cell>
          <cell r="J1182">
            <v>19322.558099999998</v>
          </cell>
          <cell r="K1182" t="str">
            <v/>
          </cell>
        </row>
        <row r="1183">
          <cell r="A1183" t="str">
            <v>OPC-G11S-PG2</v>
          </cell>
          <cell r="B1183">
            <v>0</v>
          </cell>
          <cell r="C1183">
            <v>0</v>
          </cell>
          <cell r="D1183">
            <v>0</v>
          </cell>
          <cell r="E1183">
            <v>-177</v>
          </cell>
          <cell r="F1183">
            <v>0</v>
          </cell>
          <cell r="G1183">
            <v>0</v>
          </cell>
          <cell r="H1183">
            <v>0</v>
          </cell>
          <cell r="I1183">
            <v>177</v>
          </cell>
          <cell r="J1183">
            <v>11427.12</v>
          </cell>
          <cell r="K1183" t="str">
            <v/>
          </cell>
        </row>
        <row r="1184">
          <cell r="A1184" t="str">
            <v>OPC-G11S-PGA</v>
          </cell>
          <cell r="B1184">
            <v>0</v>
          </cell>
          <cell r="C1184">
            <v>0</v>
          </cell>
          <cell r="D1184">
            <v>0</v>
          </cell>
          <cell r="E1184">
            <v>-5</v>
          </cell>
          <cell r="F1184">
            <v>0</v>
          </cell>
          <cell r="G1184">
            <v>0</v>
          </cell>
          <cell r="H1184">
            <v>0</v>
          </cell>
          <cell r="I1184">
            <v>5</v>
          </cell>
          <cell r="J1184">
            <v>314.47250000000003</v>
          </cell>
          <cell r="K1184" t="str">
            <v/>
          </cell>
        </row>
        <row r="1185">
          <cell r="A1185" t="str">
            <v>OPC-G11S-RY</v>
          </cell>
          <cell r="B1185">
            <v>0</v>
          </cell>
          <cell r="C1185">
            <v>0</v>
          </cell>
          <cell r="D1185">
            <v>0</v>
          </cell>
          <cell r="E1185">
            <v>-142</v>
          </cell>
          <cell r="F1185">
            <v>0</v>
          </cell>
          <cell r="G1185">
            <v>0</v>
          </cell>
          <cell r="H1185">
            <v>0</v>
          </cell>
          <cell r="I1185">
            <v>142</v>
          </cell>
          <cell r="J1185">
            <v>12052.179</v>
          </cell>
          <cell r="K1185" t="str">
            <v/>
          </cell>
        </row>
        <row r="1186">
          <cell r="A1186" t="str">
            <v>OPC-G11S-SPG</v>
          </cell>
          <cell r="B1186">
            <v>0</v>
          </cell>
          <cell r="C1186">
            <v>0</v>
          </cell>
          <cell r="D1186">
            <v>0</v>
          </cell>
          <cell r="E1186">
            <v>-1</v>
          </cell>
          <cell r="F1186">
            <v>0</v>
          </cell>
          <cell r="G1186">
            <v>0</v>
          </cell>
          <cell r="H1186">
            <v>0</v>
          </cell>
          <cell r="I1186">
            <v>1</v>
          </cell>
          <cell r="J1186">
            <v>52.5</v>
          </cell>
          <cell r="K1186" t="str">
            <v/>
          </cell>
        </row>
        <row r="1187">
          <cell r="A1187" t="str">
            <v>OPC-G11S-SY</v>
          </cell>
          <cell r="B1187">
            <v>0</v>
          </cell>
          <cell r="C1187">
            <v>0</v>
          </cell>
          <cell r="D1187">
            <v>0</v>
          </cell>
          <cell r="E1187">
            <v>-14</v>
          </cell>
          <cell r="F1187">
            <v>0</v>
          </cell>
          <cell r="G1187">
            <v>0</v>
          </cell>
          <cell r="H1187">
            <v>0</v>
          </cell>
          <cell r="I1187">
            <v>14</v>
          </cell>
          <cell r="J1187">
            <v>1811.3256000000001</v>
          </cell>
          <cell r="K1187" t="str">
            <v/>
          </cell>
        </row>
        <row r="1188">
          <cell r="A1188" t="str">
            <v>OPC-G9S-PID</v>
          </cell>
          <cell r="B1188">
            <v>0</v>
          </cell>
          <cell r="C1188">
            <v>0</v>
          </cell>
          <cell r="D1188">
            <v>0</v>
          </cell>
          <cell r="E1188">
            <v>-12</v>
          </cell>
          <cell r="F1188">
            <v>0</v>
          </cell>
          <cell r="G1188">
            <v>0</v>
          </cell>
          <cell r="H1188">
            <v>0</v>
          </cell>
          <cell r="I1188">
            <v>12</v>
          </cell>
          <cell r="J1188">
            <v>1236.3036</v>
          </cell>
          <cell r="K1188" t="str">
            <v/>
          </cell>
        </row>
        <row r="1189">
          <cell r="A1189" t="str">
            <v>OPC-G9S-RS</v>
          </cell>
          <cell r="B1189">
            <v>0</v>
          </cell>
          <cell r="C1189">
            <v>0</v>
          </cell>
          <cell r="D1189">
            <v>0</v>
          </cell>
          <cell r="E1189">
            <v>-1</v>
          </cell>
          <cell r="F1189">
            <v>0</v>
          </cell>
          <cell r="G1189">
            <v>0</v>
          </cell>
          <cell r="H1189">
            <v>0</v>
          </cell>
          <cell r="I1189">
            <v>1</v>
          </cell>
          <cell r="J1189">
            <v>36.654400000000003</v>
          </cell>
          <cell r="K1189" t="str">
            <v/>
          </cell>
        </row>
        <row r="1190">
          <cell r="A1190" t="str">
            <v>OPC-G9S-RSH</v>
          </cell>
          <cell r="B1190">
            <v>0</v>
          </cell>
          <cell r="C1190">
            <v>0</v>
          </cell>
          <cell r="D1190">
            <v>0</v>
          </cell>
          <cell r="E1190">
            <v>-1</v>
          </cell>
          <cell r="F1190">
            <v>0</v>
          </cell>
          <cell r="G1190">
            <v>0</v>
          </cell>
          <cell r="H1190">
            <v>0</v>
          </cell>
          <cell r="I1190">
            <v>1</v>
          </cell>
          <cell r="J1190">
            <v>135.29570000000001</v>
          </cell>
          <cell r="K1190" t="str">
            <v/>
          </cell>
        </row>
        <row r="1191">
          <cell r="A1191" t="str">
            <v>OPC-LM1-ID</v>
          </cell>
          <cell r="B1191">
            <v>0</v>
          </cell>
          <cell r="C1191">
            <v>0</v>
          </cell>
          <cell r="D1191">
            <v>0</v>
          </cell>
          <cell r="E1191">
            <v>-80</v>
          </cell>
          <cell r="F1191">
            <v>0</v>
          </cell>
          <cell r="G1191">
            <v>0</v>
          </cell>
          <cell r="H1191">
            <v>0</v>
          </cell>
          <cell r="I1191">
            <v>80</v>
          </cell>
          <cell r="J1191">
            <v>2352</v>
          </cell>
          <cell r="K1191" t="str">
            <v/>
          </cell>
        </row>
        <row r="1192">
          <cell r="A1192" t="str">
            <v>OPC-LM1-IL</v>
          </cell>
          <cell r="B1192">
            <v>0</v>
          </cell>
          <cell r="C1192">
            <v>0</v>
          </cell>
          <cell r="D1192">
            <v>0</v>
          </cell>
          <cell r="E1192">
            <v>-755</v>
          </cell>
          <cell r="F1192">
            <v>0</v>
          </cell>
          <cell r="G1192">
            <v>0</v>
          </cell>
          <cell r="H1192">
            <v>0</v>
          </cell>
          <cell r="I1192">
            <v>755</v>
          </cell>
          <cell r="J1192">
            <v>26912.73</v>
          </cell>
          <cell r="K1192" t="str">
            <v/>
          </cell>
        </row>
        <row r="1193">
          <cell r="A1193" t="str">
            <v>OPC-LM1-PP</v>
          </cell>
          <cell r="B1193">
            <v>0</v>
          </cell>
          <cell r="C1193">
            <v>0</v>
          </cell>
          <cell r="D1193">
            <v>0</v>
          </cell>
          <cell r="E1193">
            <v>-5</v>
          </cell>
          <cell r="F1193">
            <v>0</v>
          </cell>
          <cell r="G1193">
            <v>0</v>
          </cell>
          <cell r="H1193">
            <v>0</v>
          </cell>
          <cell r="I1193">
            <v>5</v>
          </cell>
          <cell r="J1193">
            <v>308.99250000000001</v>
          </cell>
          <cell r="K1193" t="str">
            <v/>
          </cell>
        </row>
        <row r="1194">
          <cell r="A1194" t="str">
            <v>OPC-LM1S-PS</v>
          </cell>
          <cell r="B1194">
            <v>0</v>
          </cell>
          <cell r="C1194">
            <v>0</v>
          </cell>
          <cell r="D1194">
            <v>0</v>
          </cell>
          <cell r="E1194">
            <v>-3</v>
          </cell>
          <cell r="F1194">
            <v>0</v>
          </cell>
          <cell r="G1194">
            <v>0</v>
          </cell>
          <cell r="H1194">
            <v>0</v>
          </cell>
          <cell r="I1194">
            <v>3</v>
          </cell>
          <cell r="J1194">
            <v>165.27</v>
          </cell>
          <cell r="K1194" t="str">
            <v/>
          </cell>
        </row>
        <row r="1195">
          <cell r="A1195" t="str">
            <v>OPC-VG7-DIO</v>
          </cell>
          <cell r="B1195">
            <v>0</v>
          </cell>
          <cell r="C1195">
            <v>0</v>
          </cell>
          <cell r="D1195">
            <v>0</v>
          </cell>
          <cell r="E1195">
            <v>-8</v>
          </cell>
          <cell r="F1195">
            <v>0</v>
          </cell>
          <cell r="G1195">
            <v>0</v>
          </cell>
          <cell r="H1195">
            <v>0</v>
          </cell>
          <cell r="I1195">
            <v>8</v>
          </cell>
          <cell r="J1195">
            <v>722.81600000000003</v>
          </cell>
          <cell r="K1195" t="str">
            <v/>
          </cell>
        </row>
        <row r="1196">
          <cell r="A1196" t="str">
            <v>OPC-VG7-FV</v>
          </cell>
          <cell r="B1196">
            <v>0</v>
          </cell>
          <cell r="C1196">
            <v>0</v>
          </cell>
          <cell r="D1196">
            <v>0</v>
          </cell>
          <cell r="E1196">
            <v>-2</v>
          </cell>
          <cell r="F1196">
            <v>0</v>
          </cell>
          <cell r="G1196">
            <v>0</v>
          </cell>
          <cell r="H1196">
            <v>0</v>
          </cell>
          <cell r="I1196">
            <v>2</v>
          </cell>
          <cell r="J1196">
            <v>499.22</v>
          </cell>
          <cell r="K1196" t="str">
            <v/>
          </cell>
        </row>
        <row r="1197">
          <cell r="A1197" t="str">
            <v>OPC-VG7-SPG</v>
          </cell>
          <cell r="B1197">
            <v>0</v>
          </cell>
          <cell r="C1197">
            <v>0</v>
          </cell>
          <cell r="D1197">
            <v>0</v>
          </cell>
          <cell r="E1197">
            <v>-6</v>
          </cell>
          <cell r="F1197">
            <v>0</v>
          </cell>
          <cell r="G1197">
            <v>0</v>
          </cell>
          <cell r="H1197">
            <v>0</v>
          </cell>
          <cell r="I1197">
            <v>6</v>
          </cell>
          <cell r="J1197">
            <v>1239.7998</v>
          </cell>
          <cell r="K1197" t="str">
            <v/>
          </cell>
        </row>
        <row r="1198">
          <cell r="A1198" t="str">
            <v>OPC-VG7-UPAC</v>
          </cell>
          <cell r="B1198">
            <v>0</v>
          </cell>
          <cell r="C1198">
            <v>0</v>
          </cell>
          <cell r="D1198">
            <v>0</v>
          </cell>
          <cell r="E1198">
            <v>-1</v>
          </cell>
          <cell r="F1198">
            <v>0</v>
          </cell>
          <cell r="G1198">
            <v>0</v>
          </cell>
          <cell r="H1198">
            <v>0</v>
          </cell>
          <cell r="I1198">
            <v>1</v>
          </cell>
          <cell r="J1198">
            <v>336.06290000000001</v>
          </cell>
          <cell r="K1198" t="str">
            <v/>
          </cell>
        </row>
        <row r="1199">
          <cell r="A1199" t="str">
            <v>OPC2-M3-IF</v>
          </cell>
          <cell r="B1199">
            <v>0</v>
          </cell>
          <cell r="C1199">
            <v>0</v>
          </cell>
          <cell r="D1199">
            <v>0</v>
          </cell>
          <cell r="E1199">
            <v>-2</v>
          </cell>
          <cell r="F1199">
            <v>0</v>
          </cell>
          <cell r="G1199">
            <v>0</v>
          </cell>
          <cell r="H1199">
            <v>0</v>
          </cell>
          <cell r="I1199">
            <v>2</v>
          </cell>
          <cell r="J1199">
            <v>143.96</v>
          </cell>
          <cell r="K1199" t="str">
            <v/>
          </cell>
        </row>
        <row r="1200">
          <cell r="A1200" t="str">
            <v>OPCIII-ES-RS</v>
          </cell>
          <cell r="B1200">
            <v>0</v>
          </cell>
          <cell r="C1200">
            <v>0</v>
          </cell>
          <cell r="D1200">
            <v>0</v>
          </cell>
          <cell r="E1200">
            <v>-4</v>
          </cell>
          <cell r="F1200">
            <v>0</v>
          </cell>
          <cell r="G1200">
            <v>0</v>
          </cell>
          <cell r="H1200">
            <v>0</v>
          </cell>
          <cell r="I1200">
            <v>4</v>
          </cell>
          <cell r="J1200">
            <v>68.799599999999998</v>
          </cell>
          <cell r="K1200" t="str">
            <v/>
          </cell>
        </row>
        <row r="1201">
          <cell r="A1201" t="str">
            <v>PB-F1-15</v>
          </cell>
          <cell r="B1201">
            <v>0</v>
          </cell>
          <cell r="C1201">
            <v>0</v>
          </cell>
          <cell r="D1201">
            <v>0</v>
          </cell>
          <cell r="E1201">
            <v>-4</v>
          </cell>
          <cell r="F1201">
            <v>0</v>
          </cell>
          <cell r="G1201">
            <v>0</v>
          </cell>
          <cell r="H1201">
            <v>0</v>
          </cell>
          <cell r="I1201">
            <v>4</v>
          </cell>
          <cell r="J1201">
            <v>40</v>
          </cell>
          <cell r="K1201" t="str">
            <v/>
          </cell>
        </row>
        <row r="1202">
          <cell r="A1202" t="str">
            <v>PCB FOR FRN3.7G11S-2</v>
          </cell>
          <cell r="B1202">
            <v>0</v>
          </cell>
          <cell r="C1202">
            <v>0</v>
          </cell>
          <cell r="D1202">
            <v>0</v>
          </cell>
          <cell r="E1202">
            <v>-1</v>
          </cell>
          <cell r="F1202">
            <v>0</v>
          </cell>
          <cell r="G1202">
            <v>0</v>
          </cell>
          <cell r="H1202">
            <v>0</v>
          </cell>
          <cell r="I1202">
            <v>1</v>
          </cell>
          <cell r="J1202">
            <v>0</v>
          </cell>
          <cell r="K1202" t="str">
            <v/>
          </cell>
        </row>
        <row r="1203">
          <cell r="A1203" t="str">
            <v>PS11047</v>
          </cell>
          <cell r="B1203">
            <v>0</v>
          </cell>
          <cell r="C1203">
            <v>0</v>
          </cell>
          <cell r="D1203">
            <v>0</v>
          </cell>
          <cell r="E1203">
            <v>-2</v>
          </cell>
          <cell r="F1203">
            <v>0</v>
          </cell>
          <cell r="G1203">
            <v>0</v>
          </cell>
          <cell r="H1203">
            <v>0</v>
          </cell>
          <cell r="I1203">
            <v>2</v>
          </cell>
          <cell r="J1203">
            <v>193.1</v>
          </cell>
          <cell r="K1203" t="str">
            <v/>
          </cell>
        </row>
        <row r="1204">
          <cell r="A1204" t="str">
            <v>PS12046</v>
          </cell>
          <cell r="B1204">
            <v>0</v>
          </cell>
          <cell r="C1204">
            <v>0</v>
          </cell>
          <cell r="D1204">
            <v>0</v>
          </cell>
          <cell r="E1204">
            <v>-1</v>
          </cell>
          <cell r="F1204">
            <v>0</v>
          </cell>
          <cell r="G1204">
            <v>0</v>
          </cell>
          <cell r="H1204">
            <v>0</v>
          </cell>
          <cell r="I1204">
            <v>1</v>
          </cell>
          <cell r="J1204">
            <v>34.9</v>
          </cell>
          <cell r="K1204" t="str">
            <v/>
          </cell>
        </row>
        <row r="1205">
          <cell r="A1205" t="str">
            <v>PS12047</v>
          </cell>
          <cell r="B1205">
            <v>0</v>
          </cell>
          <cell r="C1205">
            <v>0</v>
          </cell>
          <cell r="D1205">
            <v>0</v>
          </cell>
          <cell r="E1205">
            <v>-7</v>
          </cell>
          <cell r="F1205">
            <v>0</v>
          </cell>
          <cell r="G1205">
            <v>0</v>
          </cell>
          <cell r="H1205">
            <v>0</v>
          </cell>
          <cell r="I1205">
            <v>7</v>
          </cell>
          <cell r="J1205">
            <v>557.10620000000006</v>
          </cell>
          <cell r="K1205" t="str">
            <v/>
          </cell>
        </row>
        <row r="1206">
          <cell r="A1206" t="str">
            <v>PVC75-8</v>
          </cell>
          <cell r="B1206">
            <v>0</v>
          </cell>
          <cell r="C1206">
            <v>0</v>
          </cell>
          <cell r="D1206">
            <v>0</v>
          </cell>
          <cell r="E1206">
            <v>-1</v>
          </cell>
          <cell r="F1206">
            <v>0</v>
          </cell>
          <cell r="G1206">
            <v>0</v>
          </cell>
          <cell r="H1206">
            <v>0</v>
          </cell>
          <cell r="I1206">
            <v>1</v>
          </cell>
          <cell r="J1206">
            <v>24.41</v>
          </cell>
          <cell r="K1206" t="str">
            <v/>
          </cell>
        </row>
        <row r="1207">
          <cell r="A1207" t="str">
            <v>PVC76-16-A</v>
          </cell>
          <cell r="B1207">
            <v>0</v>
          </cell>
          <cell r="C1207">
            <v>0</v>
          </cell>
          <cell r="D1207">
            <v>0</v>
          </cell>
          <cell r="E1207">
            <v>-4</v>
          </cell>
          <cell r="F1207">
            <v>0</v>
          </cell>
          <cell r="G1207">
            <v>0</v>
          </cell>
          <cell r="H1207">
            <v>0</v>
          </cell>
          <cell r="I1207">
            <v>4</v>
          </cell>
          <cell r="J1207">
            <v>207.84</v>
          </cell>
          <cell r="K1207" t="str">
            <v/>
          </cell>
        </row>
        <row r="1208">
          <cell r="A1208" t="str">
            <v>R12.5A</v>
          </cell>
          <cell r="B1208">
            <v>0</v>
          </cell>
          <cell r="C1208">
            <v>0</v>
          </cell>
          <cell r="D1208">
            <v>0</v>
          </cell>
          <cell r="E1208">
            <v>-36</v>
          </cell>
          <cell r="F1208">
            <v>0</v>
          </cell>
          <cell r="G1208">
            <v>0</v>
          </cell>
          <cell r="H1208">
            <v>0</v>
          </cell>
          <cell r="I1208">
            <v>36</v>
          </cell>
          <cell r="J1208">
            <v>543.92039999999997</v>
          </cell>
          <cell r="K1208" t="str">
            <v/>
          </cell>
        </row>
        <row r="1209">
          <cell r="A1209" t="str">
            <v>OPC-G9S-DIO</v>
          </cell>
          <cell r="B1209">
            <v>0</v>
          </cell>
          <cell r="C1209">
            <v>0</v>
          </cell>
          <cell r="D1209">
            <v>0</v>
          </cell>
          <cell r="E1209">
            <v>-1</v>
          </cell>
          <cell r="F1209">
            <v>0</v>
          </cell>
          <cell r="G1209">
            <v>0</v>
          </cell>
          <cell r="H1209">
            <v>0</v>
          </cell>
          <cell r="I1209">
            <v>1</v>
          </cell>
          <cell r="J1209">
            <v>98.116900000000001</v>
          </cell>
          <cell r="K1209" t="str">
            <v/>
          </cell>
        </row>
        <row r="1210">
          <cell r="A1210" t="str">
            <v>OPC-G9S-MBP</v>
          </cell>
          <cell r="B1210">
            <v>0</v>
          </cell>
          <cell r="C1210">
            <v>0</v>
          </cell>
          <cell r="D1210">
            <v>0</v>
          </cell>
          <cell r="E1210">
            <v>-1</v>
          </cell>
          <cell r="F1210">
            <v>0</v>
          </cell>
          <cell r="G1210">
            <v>0</v>
          </cell>
          <cell r="H1210">
            <v>0</v>
          </cell>
          <cell r="I1210">
            <v>1</v>
          </cell>
          <cell r="J1210">
            <v>230.0814</v>
          </cell>
          <cell r="K1210" t="str">
            <v/>
          </cell>
        </row>
        <row r="1211">
          <cell r="A1211" t="str">
            <v>OPC-G9S-PG</v>
          </cell>
          <cell r="B1211">
            <v>0</v>
          </cell>
          <cell r="C1211">
            <v>0</v>
          </cell>
          <cell r="D1211">
            <v>0</v>
          </cell>
          <cell r="E1211">
            <v>-16</v>
          </cell>
          <cell r="F1211">
            <v>0</v>
          </cell>
          <cell r="G1211">
            <v>0</v>
          </cell>
          <cell r="H1211">
            <v>0</v>
          </cell>
          <cell r="I1211">
            <v>16</v>
          </cell>
          <cell r="J1211">
            <v>2364.3584000000001</v>
          </cell>
          <cell r="K1211" t="str">
            <v/>
          </cell>
        </row>
        <row r="1212">
          <cell r="A1212" t="str">
            <v>OPC-G9S-SY</v>
          </cell>
          <cell r="B1212">
            <v>0</v>
          </cell>
          <cell r="C1212">
            <v>0</v>
          </cell>
          <cell r="D1212">
            <v>0</v>
          </cell>
          <cell r="E1212">
            <v>-1</v>
          </cell>
          <cell r="F1212">
            <v>0</v>
          </cell>
          <cell r="G1212">
            <v>0</v>
          </cell>
          <cell r="H1212">
            <v>0</v>
          </cell>
          <cell r="I1212">
            <v>1</v>
          </cell>
          <cell r="J1212">
            <v>154.8409</v>
          </cell>
          <cell r="K1212" t="str">
            <v/>
          </cell>
        </row>
        <row r="1213">
          <cell r="A1213" t="str">
            <v>OPC-G9S-SYRS</v>
          </cell>
          <cell r="B1213">
            <v>0</v>
          </cell>
          <cell r="C1213">
            <v>0</v>
          </cell>
          <cell r="D1213">
            <v>0</v>
          </cell>
          <cell r="E1213">
            <v>-1</v>
          </cell>
          <cell r="F1213">
            <v>0</v>
          </cell>
          <cell r="G1213">
            <v>0</v>
          </cell>
          <cell r="H1213">
            <v>0</v>
          </cell>
          <cell r="I1213">
            <v>1</v>
          </cell>
          <cell r="J1213">
            <v>163.61340000000001</v>
          </cell>
          <cell r="K1213" t="str">
            <v/>
          </cell>
        </row>
        <row r="1214">
          <cell r="A1214" t="str">
            <v>OPC-IB-MAN</v>
          </cell>
          <cell r="B1214">
            <v>0</v>
          </cell>
          <cell r="C1214">
            <v>0</v>
          </cell>
          <cell r="D1214">
            <v>0</v>
          </cell>
          <cell r="E1214">
            <v>-2</v>
          </cell>
          <cell r="F1214">
            <v>0</v>
          </cell>
          <cell r="G1214">
            <v>0</v>
          </cell>
          <cell r="H1214">
            <v>0</v>
          </cell>
          <cell r="I1214">
            <v>2</v>
          </cell>
          <cell r="J1214">
            <v>10.2258</v>
          </cell>
          <cell r="K1214" t="str">
            <v/>
          </cell>
        </row>
        <row r="1215">
          <cell r="A1215" t="str">
            <v>OPC-LM1-PR</v>
          </cell>
          <cell r="B1215">
            <v>30</v>
          </cell>
          <cell r="C1215">
            <v>0</v>
          </cell>
          <cell r="D1215">
            <v>30</v>
          </cell>
          <cell r="E1215">
            <v>-111</v>
          </cell>
          <cell r="F1215">
            <v>0</v>
          </cell>
          <cell r="G1215">
            <v>0</v>
          </cell>
          <cell r="H1215">
            <v>0</v>
          </cell>
          <cell r="I1215">
            <v>111</v>
          </cell>
          <cell r="J1215">
            <v>7197.1068000000005</v>
          </cell>
          <cell r="K1215" t="str">
            <v/>
          </cell>
        </row>
        <row r="1216">
          <cell r="A1216" t="str">
            <v>OPC-LM1-PS</v>
          </cell>
          <cell r="B1216">
            <v>0</v>
          </cell>
          <cell r="C1216">
            <v>0</v>
          </cell>
          <cell r="D1216">
            <v>0</v>
          </cell>
          <cell r="E1216">
            <v>-102</v>
          </cell>
          <cell r="F1216">
            <v>0</v>
          </cell>
          <cell r="G1216">
            <v>0</v>
          </cell>
          <cell r="H1216">
            <v>0</v>
          </cell>
          <cell r="I1216">
            <v>102</v>
          </cell>
          <cell r="J1216">
            <v>5741.2638000000006</v>
          </cell>
          <cell r="K1216" t="str">
            <v/>
          </cell>
        </row>
        <row r="1217">
          <cell r="A1217" t="str">
            <v>OPC-LM1-PS1</v>
          </cell>
          <cell r="B1217">
            <v>100</v>
          </cell>
          <cell r="C1217">
            <v>0</v>
          </cell>
          <cell r="D1217">
            <v>100</v>
          </cell>
          <cell r="E1217">
            <v>-1140</v>
          </cell>
          <cell r="F1217">
            <v>0</v>
          </cell>
          <cell r="G1217">
            <v>0</v>
          </cell>
          <cell r="H1217">
            <v>0</v>
          </cell>
          <cell r="I1217">
            <v>1140</v>
          </cell>
          <cell r="J1217">
            <v>75167.039999999994</v>
          </cell>
          <cell r="K1217" t="str">
            <v/>
          </cell>
        </row>
        <row r="1218">
          <cell r="A1218" t="str">
            <v>OPC-VG7-PDP</v>
          </cell>
          <cell r="B1218">
            <v>0</v>
          </cell>
          <cell r="C1218">
            <v>0</v>
          </cell>
          <cell r="D1218">
            <v>0</v>
          </cell>
          <cell r="E1218">
            <v>-4</v>
          </cell>
          <cell r="F1218">
            <v>0</v>
          </cell>
          <cell r="G1218">
            <v>0</v>
          </cell>
          <cell r="H1218">
            <v>0</v>
          </cell>
          <cell r="I1218">
            <v>4</v>
          </cell>
          <cell r="J1218">
            <v>825.14279999999997</v>
          </cell>
          <cell r="K1218" t="str">
            <v/>
          </cell>
        </row>
        <row r="1219">
          <cell r="A1219" t="str">
            <v>OPC-VG7-PG</v>
          </cell>
          <cell r="B1219">
            <v>0</v>
          </cell>
          <cell r="C1219">
            <v>0</v>
          </cell>
          <cell r="D1219">
            <v>0</v>
          </cell>
          <cell r="E1219">
            <v>-3</v>
          </cell>
          <cell r="F1219">
            <v>0</v>
          </cell>
          <cell r="G1219">
            <v>0</v>
          </cell>
          <cell r="H1219">
            <v>0</v>
          </cell>
          <cell r="I1219">
            <v>3</v>
          </cell>
          <cell r="J1219">
            <v>284.64239999999995</v>
          </cell>
          <cell r="K1219" t="str">
            <v/>
          </cell>
        </row>
        <row r="1220">
          <cell r="A1220" t="str">
            <v>OPC-VG7-PMPG</v>
          </cell>
          <cell r="B1220">
            <v>0</v>
          </cell>
          <cell r="C1220">
            <v>0</v>
          </cell>
          <cell r="D1220">
            <v>0</v>
          </cell>
          <cell r="E1220">
            <v>-3</v>
          </cell>
          <cell r="F1220">
            <v>0</v>
          </cell>
          <cell r="G1220">
            <v>0</v>
          </cell>
          <cell r="H1220">
            <v>0</v>
          </cell>
          <cell r="I1220">
            <v>3</v>
          </cell>
          <cell r="J1220">
            <v>233.76</v>
          </cell>
          <cell r="K1220" t="str">
            <v/>
          </cell>
        </row>
        <row r="1221">
          <cell r="A1221" t="str">
            <v>OPC2-M3-PE2</v>
          </cell>
          <cell r="B1221">
            <v>0</v>
          </cell>
          <cell r="C1221">
            <v>0</v>
          </cell>
          <cell r="D1221">
            <v>0</v>
          </cell>
          <cell r="E1221">
            <v>-1</v>
          </cell>
          <cell r="F1221">
            <v>0</v>
          </cell>
          <cell r="G1221">
            <v>0</v>
          </cell>
          <cell r="H1221">
            <v>0</v>
          </cell>
          <cell r="I1221">
            <v>1</v>
          </cell>
          <cell r="J1221">
            <v>178.14</v>
          </cell>
          <cell r="K1221" t="str">
            <v/>
          </cell>
        </row>
        <row r="1222">
          <cell r="A1222" t="str">
            <v>OPC2-MS5-PE</v>
          </cell>
          <cell r="B1222">
            <v>0</v>
          </cell>
          <cell r="C1222">
            <v>0</v>
          </cell>
          <cell r="D1222">
            <v>0</v>
          </cell>
          <cell r="E1222">
            <v>-2</v>
          </cell>
          <cell r="F1222">
            <v>0</v>
          </cell>
          <cell r="G1222">
            <v>0</v>
          </cell>
          <cell r="H1222">
            <v>0</v>
          </cell>
          <cell r="I1222">
            <v>2</v>
          </cell>
          <cell r="J1222">
            <v>385.26</v>
          </cell>
          <cell r="K1222" t="str">
            <v/>
          </cell>
        </row>
        <row r="1223">
          <cell r="A1223" t="str">
            <v>OPC2-MS5-SY</v>
          </cell>
          <cell r="B1223">
            <v>0</v>
          </cell>
          <cell r="C1223">
            <v>0</v>
          </cell>
          <cell r="D1223">
            <v>0</v>
          </cell>
          <cell r="E1223">
            <v>-1</v>
          </cell>
          <cell r="F1223">
            <v>0</v>
          </cell>
          <cell r="G1223">
            <v>0</v>
          </cell>
          <cell r="H1223">
            <v>0</v>
          </cell>
          <cell r="I1223">
            <v>1</v>
          </cell>
          <cell r="J1223">
            <v>231.73</v>
          </cell>
          <cell r="K1223" t="str">
            <v/>
          </cell>
        </row>
        <row r="1224">
          <cell r="A1224" t="str">
            <v>PD10016A</v>
          </cell>
          <cell r="B1224">
            <v>0</v>
          </cell>
          <cell r="C1224">
            <v>0</v>
          </cell>
          <cell r="D1224">
            <v>0</v>
          </cell>
          <cell r="E1224">
            <v>-108</v>
          </cell>
          <cell r="F1224">
            <v>0</v>
          </cell>
          <cell r="G1224">
            <v>0</v>
          </cell>
          <cell r="H1224">
            <v>0</v>
          </cell>
          <cell r="I1224">
            <v>108</v>
          </cell>
          <cell r="J1224">
            <v>1532.088</v>
          </cell>
          <cell r="K1224" t="str">
            <v/>
          </cell>
        </row>
        <row r="1225">
          <cell r="A1225" t="str">
            <v>PD6016A</v>
          </cell>
          <cell r="B1225">
            <v>0</v>
          </cell>
          <cell r="C1225">
            <v>0</v>
          </cell>
          <cell r="D1225">
            <v>0</v>
          </cell>
          <cell r="E1225">
            <v>-51</v>
          </cell>
          <cell r="F1225">
            <v>0</v>
          </cell>
          <cell r="G1225">
            <v>0</v>
          </cell>
          <cell r="H1225">
            <v>0</v>
          </cell>
          <cell r="I1225">
            <v>51</v>
          </cell>
          <cell r="J1225">
            <v>1011.8603999999999</v>
          </cell>
          <cell r="K1225" t="str">
            <v/>
          </cell>
        </row>
        <row r="1226">
          <cell r="A1226" t="str">
            <v>PDP-SIM</v>
          </cell>
          <cell r="B1226">
            <v>0</v>
          </cell>
          <cell r="C1226">
            <v>0</v>
          </cell>
          <cell r="D1226">
            <v>0</v>
          </cell>
          <cell r="E1226">
            <v>-1</v>
          </cell>
          <cell r="F1226">
            <v>0</v>
          </cell>
          <cell r="G1226">
            <v>0</v>
          </cell>
          <cell r="H1226">
            <v>0</v>
          </cell>
          <cell r="I1226">
            <v>1</v>
          </cell>
          <cell r="J1226">
            <v>200</v>
          </cell>
          <cell r="K1226" t="str">
            <v/>
          </cell>
        </row>
        <row r="1227">
          <cell r="A1227" t="str">
            <v>PVC300A-16</v>
          </cell>
          <cell r="B1227">
            <v>0</v>
          </cell>
          <cell r="C1227">
            <v>0</v>
          </cell>
          <cell r="D1227">
            <v>0</v>
          </cell>
          <cell r="E1227">
            <v>-7</v>
          </cell>
          <cell r="F1227">
            <v>0</v>
          </cell>
          <cell r="G1227">
            <v>0</v>
          </cell>
          <cell r="H1227">
            <v>0</v>
          </cell>
          <cell r="I1227">
            <v>7</v>
          </cell>
          <cell r="J1227">
            <v>439.7253</v>
          </cell>
          <cell r="K1227" t="str">
            <v/>
          </cell>
        </row>
        <row r="1228">
          <cell r="A1228" t="str">
            <v>PVC75-16</v>
          </cell>
          <cell r="B1228">
            <v>0</v>
          </cell>
          <cell r="C1228">
            <v>0</v>
          </cell>
          <cell r="D1228">
            <v>0</v>
          </cell>
          <cell r="E1228">
            <v>-6</v>
          </cell>
          <cell r="F1228">
            <v>0</v>
          </cell>
          <cell r="G1228">
            <v>0</v>
          </cell>
          <cell r="H1228">
            <v>0</v>
          </cell>
          <cell r="I1228">
            <v>6</v>
          </cell>
          <cell r="J1228">
            <v>314.07479999999998</v>
          </cell>
          <cell r="K1228" t="str">
            <v/>
          </cell>
        </row>
        <row r="1229">
          <cell r="A1229" t="str">
            <v>PVC75-16 75A 1600V</v>
          </cell>
          <cell r="B1229">
            <v>0</v>
          </cell>
          <cell r="C1229">
            <v>0</v>
          </cell>
          <cell r="D1229">
            <v>0</v>
          </cell>
          <cell r="E1229">
            <v>-2</v>
          </cell>
          <cell r="F1229">
            <v>0</v>
          </cell>
          <cell r="G1229">
            <v>0</v>
          </cell>
          <cell r="H1229">
            <v>0</v>
          </cell>
          <cell r="I1229">
            <v>2</v>
          </cell>
          <cell r="J1229">
            <v>105.3</v>
          </cell>
          <cell r="K1229" t="str">
            <v/>
          </cell>
        </row>
        <row r="1230">
          <cell r="A1230" t="str">
            <v>R200P-69-40</v>
          </cell>
          <cell r="B1230">
            <v>0</v>
          </cell>
          <cell r="C1230">
            <v>0</v>
          </cell>
          <cell r="D1230">
            <v>0</v>
          </cell>
          <cell r="E1230">
            <v>-1</v>
          </cell>
          <cell r="F1230">
            <v>0</v>
          </cell>
          <cell r="G1230">
            <v>0</v>
          </cell>
          <cell r="H1230">
            <v>0</v>
          </cell>
          <cell r="I1230">
            <v>1</v>
          </cell>
          <cell r="J1230">
            <v>216.19</v>
          </cell>
          <cell r="K1230" t="str">
            <v/>
          </cell>
        </row>
        <row r="1231">
          <cell r="A1231" t="str">
            <v>R5</v>
          </cell>
          <cell r="B1231">
            <v>0</v>
          </cell>
          <cell r="C1231">
            <v>0</v>
          </cell>
          <cell r="D1231">
            <v>0</v>
          </cell>
          <cell r="E1231">
            <v>-3</v>
          </cell>
          <cell r="F1231">
            <v>0</v>
          </cell>
          <cell r="G1231">
            <v>0</v>
          </cell>
          <cell r="H1231">
            <v>0</v>
          </cell>
          <cell r="I1231">
            <v>3</v>
          </cell>
          <cell r="J1231">
            <v>0.72</v>
          </cell>
          <cell r="K1231" t="str">
            <v/>
          </cell>
        </row>
        <row r="1232">
          <cell r="A1232" t="str">
            <v>RF7.5G11X2-4</v>
          </cell>
          <cell r="B1232">
            <v>0</v>
          </cell>
          <cell r="C1232">
            <v>0</v>
          </cell>
          <cell r="D1232">
            <v>0</v>
          </cell>
          <cell r="E1232">
            <v>-11</v>
          </cell>
          <cell r="F1232">
            <v>0</v>
          </cell>
          <cell r="G1232">
            <v>0</v>
          </cell>
          <cell r="H1232">
            <v>0</v>
          </cell>
          <cell r="I1232">
            <v>11</v>
          </cell>
          <cell r="J1232">
            <v>758.59410000000003</v>
          </cell>
          <cell r="K1232" t="str">
            <v/>
          </cell>
        </row>
        <row r="1233">
          <cell r="A1233" t="str">
            <v>RF7.5X2-4</v>
          </cell>
          <cell r="B1233">
            <v>0</v>
          </cell>
          <cell r="C1233">
            <v>0</v>
          </cell>
          <cell r="D1233">
            <v>0</v>
          </cell>
          <cell r="E1233">
            <v>-39</v>
          </cell>
          <cell r="F1233">
            <v>0</v>
          </cell>
          <cell r="G1233">
            <v>0</v>
          </cell>
          <cell r="H1233">
            <v>0</v>
          </cell>
          <cell r="I1233">
            <v>39</v>
          </cell>
          <cell r="J1233">
            <v>2689.5608999999999</v>
          </cell>
          <cell r="K1233" t="str">
            <v/>
          </cell>
        </row>
        <row r="1234">
          <cell r="A1234" t="str">
            <v>RFV3-2-XY1-2003</v>
          </cell>
          <cell r="B1234">
            <v>0</v>
          </cell>
          <cell r="C1234">
            <v>0</v>
          </cell>
          <cell r="D1234">
            <v>0</v>
          </cell>
          <cell r="E1234">
            <v>-1</v>
          </cell>
          <cell r="F1234">
            <v>0</v>
          </cell>
          <cell r="G1234">
            <v>0</v>
          </cell>
          <cell r="H1234">
            <v>0</v>
          </cell>
          <cell r="I1234">
            <v>1</v>
          </cell>
          <cell r="J1234">
            <v>12.15</v>
          </cell>
          <cell r="K1234" t="str">
            <v/>
          </cell>
        </row>
        <row r="1235">
          <cell r="A1235" t="str">
            <v>RFV3-3-XY1-2003</v>
          </cell>
          <cell r="B1235">
            <v>0</v>
          </cell>
          <cell r="C1235">
            <v>0</v>
          </cell>
          <cell r="D1235">
            <v>0</v>
          </cell>
          <cell r="E1235">
            <v>-1</v>
          </cell>
          <cell r="F1235">
            <v>0</v>
          </cell>
          <cell r="G1235">
            <v>0</v>
          </cell>
          <cell r="H1235">
            <v>0</v>
          </cell>
          <cell r="I1235">
            <v>1</v>
          </cell>
          <cell r="J1235">
            <v>12.15</v>
          </cell>
          <cell r="K1235" t="str">
            <v/>
          </cell>
        </row>
        <row r="1236">
          <cell r="A1236" t="str">
            <v>RHC7.5-4C</v>
          </cell>
          <cell r="B1236">
            <v>0</v>
          </cell>
          <cell r="C1236">
            <v>0</v>
          </cell>
          <cell r="D1236">
            <v>0</v>
          </cell>
          <cell r="E1236">
            <v>-1</v>
          </cell>
          <cell r="F1236">
            <v>0</v>
          </cell>
          <cell r="G1236">
            <v>0</v>
          </cell>
          <cell r="H1236">
            <v>0</v>
          </cell>
          <cell r="I1236">
            <v>1</v>
          </cell>
          <cell r="J1236">
            <v>908</v>
          </cell>
          <cell r="K1236" t="str">
            <v/>
          </cell>
        </row>
        <row r="1237">
          <cell r="A1237" t="str">
            <v>RMA-C1-0.75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 t="str">
            <v/>
          </cell>
        </row>
        <row r="1238">
          <cell r="A1238" t="str">
            <v>RMA-C1-2.2</v>
          </cell>
          <cell r="B1238">
            <v>0</v>
          </cell>
          <cell r="C1238">
            <v>0</v>
          </cell>
          <cell r="D1238">
            <v>0</v>
          </cell>
          <cell r="E1238">
            <v>-1</v>
          </cell>
          <cell r="F1238">
            <v>0</v>
          </cell>
          <cell r="G1238">
            <v>0</v>
          </cell>
          <cell r="H1238">
            <v>0</v>
          </cell>
          <cell r="I1238">
            <v>1</v>
          </cell>
          <cell r="J1238">
            <v>12.52</v>
          </cell>
          <cell r="K1238" t="str">
            <v/>
          </cell>
        </row>
        <row r="1239">
          <cell r="A1239" t="str">
            <v>RS3280-IDF MK2</v>
          </cell>
          <cell r="B1239">
            <v>0</v>
          </cell>
          <cell r="C1239">
            <v>0</v>
          </cell>
          <cell r="D1239">
            <v>0</v>
          </cell>
          <cell r="E1239">
            <v>-6</v>
          </cell>
          <cell r="F1239">
            <v>0</v>
          </cell>
          <cell r="G1239">
            <v>0</v>
          </cell>
          <cell r="H1239">
            <v>0</v>
          </cell>
          <cell r="I1239">
            <v>6</v>
          </cell>
          <cell r="J1239">
            <v>2354.4996000000001</v>
          </cell>
          <cell r="K1239" t="str">
            <v/>
          </cell>
        </row>
        <row r="1240">
          <cell r="A1240" t="str">
            <v>SA411053-02</v>
          </cell>
          <cell r="B1240">
            <v>0</v>
          </cell>
          <cell r="C1240">
            <v>0</v>
          </cell>
          <cell r="D1240">
            <v>0</v>
          </cell>
          <cell r="E1240">
            <v>-4</v>
          </cell>
          <cell r="F1240">
            <v>0</v>
          </cell>
          <cell r="G1240">
            <v>0</v>
          </cell>
          <cell r="H1240">
            <v>0</v>
          </cell>
          <cell r="I1240">
            <v>4</v>
          </cell>
          <cell r="J1240">
            <v>8.14</v>
          </cell>
          <cell r="K1240" t="str">
            <v/>
          </cell>
        </row>
        <row r="1241">
          <cell r="A1241" t="str">
            <v>SA411054-02</v>
          </cell>
          <cell r="B1241">
            <v>0</v>
          </cell>
          <cell r="C1241">
            <v>0</v>
          </cell>
          <cell r="D1241">
            <v>0</v>
          </cell>
          <cell r="E1241">
            <v>-6</v>
          </cell>
          <cell r="F1241">
            <v>0</v>
          </cell>
          <cell r="G1241">
            <v>0</v>
          </cell>
          <cell r="H1241">
            <v>0</v>
          </cell>
          <cell r="I1241">
            <v>6</v>
          </cell>
          <cell r="J1241">
            <v>31.406999999999996</v>
          </cell>
          <cell r="K1241" t="str">
            <v/>
          </cell>
        </row>
        <row r="1242">
          <cell r="A1242" t="str">
            <v>SA51352600</v>
          </cell>
          <cell r="B1242">
            <v>0</v>
          </cell>
          <cell r="C1242">
            <v>0</v>
          </cell>
          <cell r="D1242">
            <v>0</v>
          </cell>
          <cell r="E1242">
            <v>-1</v>
          </cell>
          <cell r="F1242">
            <v>0</v>
          </cell>
          <cell r="G1242">
            <v>0</v>
          </cell>
          <cell r="H1242">
            <v>0</v>
          </cell>
          <cell r="I1242">
            <v>1</v>
          </cell>
          <cell r="J1242">
            <v>13.666700000000001</v>
          </cell>
          <cell r="K1242" t="str">
            <v/>
          </cell>
        </row>
        <row r="1243">
          <cell r="A1243" t="str">
            <v>SA517143-04</v>
          </cell>
          <cell r="B1243">
            <v>0</v>
          </cell>
          <cell r="C1243">
            <v>0</v>
          </cell>
          <cell r="D1243">
            <v>0</v>
          </cell>
          <cell r="E1243">
            <v>-2</v>
          </cell>
          <cell r="F1243">
            <v>0</v>
          </cell>
          <cell r="G1243">
            <v>0</v>
          </cell>
          <cell r="H1243">
            <v>0</v>
          </cell>
          <cell r="I1243">
            <v>2</v>
          </cell>
          <cell r="J1243">
            <v>45.1</v>
          </cell>
          <cell r="K1243" t="str">
            <v/>
          </cell>
        </row>
        <row r="1244">
          <cell r="A1244" t="str">
            <v>SA51714700</v>
          </cell>
          <cell r="B1244">
            <v>0</v>
          </cell>
          <cell r="C1244">
            <v>0</v>
          </cell>
          <cell r="D1244">
            <v>0</v>
          </cell>
          <cell r="E1244">
            <v>-1</v>
          </cell>
          <cell r="F1244">
            <v>0</v>
          </cell>
          <cell r="G1244">
            <v>0</v>
          </cell>
          <cell r="H1244">
            <v>0</v>
          </cell>
          <cell r="I1244">
            <v>1</v>
          </cell>
          <cell r="J1244">
            <v>1.4826999999999999</v>
          </cell>
          <cell r="K1244" t="str">
            <v/>
          </cell>
        </row>
        <row r="1245">
          <cell r="A1245" t="str">
            <v>SA527974-32</v>
          </cell>
          <cell r="B1245">
            <v>0</v>
          </cell>
          <cell r="C1245">
            <v>0</v>
          </cell>
          <cell r="D1245">
            <v>0</v>
          </cell>
          <cell r="E1245">
            <v>-10</v>
          </cell>
          <cell r="F1245">
            <v>0</v>
          </cell>
          <cell r="G1245">
            <v>0</v>
          </cell>
          <cell r="H1245">
            <v>0</v>
          </cell>
          <cell r="I1245">
            <v>10</v>
          </cell>
          <cell r="J1245">
            <v>1278.23</v>
          </cell>
          <cell r="K1245" t="str">
            <v/>
          </cell>
        </row>
        <row r="1246">
          <cell r="A1246" t="str">
            <v>SA527976-22</v>
          </cell>
          <cell r="B1246">
            <v>0</v>
          </cell>
          <cell r="C1246">
            <v>0</v>
          </cell>
          <cell r="D1246">
            <v>0</v>
          </cell>
          <cell r="E1246">
            <v>-3</v>
          </cell>
          <cell r="F1246">
            <v>0</v>
          </cell>
          <cell r="G1246">
            <v>0</v>
          </cell>
          <cell r="H1246">
            <v>0</v>
          </cell>
          <cell r="I1246">
            <v>3</v>
          </cell>
          <cell r="J1246">
            <v>531.02790000000005</v>
          </cell>
          <cell r="K1246" t="str">
            <v/>
          </cell>
        </row>
        <row r="1247">
          <cell r="A1247" t="str">
            <v>SA527976-32</v>
          </cell>
          <cell r="B1247">
            <v>0</v>
          </cell>
          <cell r="C1247">
            <v>0</v>
          </cell>
          <cell r="D1247">
            <v>0</v>
          </cell>
          <cell r="E1247">
            <v>-1</v>
          </cell>
          <cell r="F1247">
            <v>0</v>
          </cell>
          <cell r="G1247">
            <v>0</v>
          </cell>
          <cell r="H1247">
            <v>0</v>
          </cell>
          <cell r="I1247">
            <v>1</v>
          </cell>
          <cell r="J1247">
            <v>177.0093</v>
          </cell>
          <cell r="K1247" t="str">
            <v/>
          </cell>
        </row>
        <row r="1248">
          <cell r="A1248" t="str">
            <v>SA530379-05</v>
          </cell>
          <cell r="B1248">
            <v>0</v>
          </cell>
          <cell r="C1248">
            <v>0</v>
          </cell>
          <cell r="D1248">
            <v>0</v>
          </cell>
          <cell r="E1248">
            <v>-18</v>
          </cell>
          <cell r="F1248">
            <v>0</v>
          </cell>
          <cell r="G1248">
            <v>0</v>
          </cell>
          <cell r="H1248">
            <v>0</v>
          </cell>
          <cell r="I1248">
            <v>18</v>
          </cell>
          <cell r="J1248">
            <v>0</v>
          </cell>
          <cell r="K1248" t="str">
            <v/>
          </cell>
        </row>
        <row r="1249">
          <cell r="A1249" t="str">
            <v>SA530379-08</v>
          </cell>
          <cell r="B1249">
            <v>0</v>
          </cell>
          <cell r="C1249">
            <v>0</v>
          </cell>
          <cell r="D1249">
            <v>0</v>
          </cell>
          <cell r="E1249">
            <v>-1</v>
          </cell>
          <cell r="F1249">
            <v>0</v>
          </cell>
          <cell r="G1249">
            <v>0</v>
          </cell>
          <cell r="H1249">
            <v>0</v>
          </cell>
          <cell r="I1249">
            <v>1</v>
          </cell>
          <cell r="J1249">
            <v>0</v>
          </cell>
          <cell r="K1249" t="str">
            <v/>
          </cell>
        </row>
        <row r="1250">
          <cell r="A1250" t="str">
            <v>SA53114419</v>
          </cell>
          <cell r="B1250">
            <v>0</v>
          </cell>
          <cell r="C1250">
            <v>0</v>
          </cell>
          <cell r="D1250">
            <v>0</v>
          </cell>
          <cell r="E1250">
            <v>-13</v>
          </cell>
          <cell r="F1250">
            <v>0</v>
          </cell>
          <cell r="G1250">
            <v>0</v>
          </cell>
          <cell r="H1250">
            <v>0</v>
          </cell>
          <cell r="I1250">
            <v>13</v>
          </cell>
          <cell r="J1250">
            <v>1507.48</v>
          </cell>
          <cell r="K1250" t="str">
            <v/>
          </cell>
        </row>
        <row r="1251">
          <cell r="A1251" t="str">
            <v>SAI 2000 VA SENOIDAL</v>
          </cell>
          <cell r="B1251">
            <v>0</v>
          </cell>
          <cell r="C1251">
            <v>0</v>
          </cell>
          <cell r="D1251">
            <v>0</v>
          </cell>
          <cell r="E1251">
            <v>-1</v>
          </cell>
          <cell r="F1251">
            <v>0</v>
          </cell>
          <cell r="G1251">
            <v>0</v>
          </cell>
          <cell r="H1251">
            <v>0</v>
          </cell>
          <cell r="I1251">
            <v>1</v>
          </cell>
          <cell r="J1251">
            <v>268</v>
          </cell>
          <cell r="K1251" t="str">
            <v/>
          </cell>
        </row>
        <row r="1252">
          <cell r="A1252" t="str">
            <v>SC-7N/UL</v>
          </cell>
          <cell r="B1252">
            <v>0</v>
          </cell>
          <cell r="C1252">
            <v>0</v>
          </cell>
          <cell r="D1252">
            <v>0</v>
          </cell>
          <cell r="E1252">
            <v>-2</v>
          </cell>
          <cell r="F1252">
            <v>0</v>
          </cell>
          <cell r="G1252">
            <v>0</v>
          </cell>
          <cell r="H1252">
            <v>0</v>
          </cell>
          <cell r="I1252">
            <v>2</v>
          </cell>
          <cell r="J1252">
            <v>415.67</v>
          </cell>
          <cell r="K1252" t="str">
            <v/>
          </cell>
        </row>
        <row r="1253">
          <cell r="A1253" t="str">
            <v>SC-8N/UL</v>
          </cell>
          <cell r="B1253">
            <v>0</v>
          </cell>
          <cell r="C1253">
            <v>0</v>
          </cell>
          <cell r="D1253">
            <v>0</v>
          </cell>
          <cell r="E1253">
            <v>-2</v>
          </cell>
          <cell r="F1253">
            <v>0</v>
          </cell>
          <cell r="G1253">
            <v>0</v>
          </cell>
          <cell r="H1253">
            <v>0</v>
          </cell>
          <cell r="I1253">
            <v>2</v>
          </cell>
          <cell r="J1253">
            <v>449.54</v>
          </cell>
          <cell r="K1253" t="str">
            <v/>
          </cell>
        </row>
        <row r="1254">
          <cell r="A1254" t="str">
            <v>SCK78P122D205K-06</v>
          </cell>
          <cell r="B1254">
            <v>0</v>
          </cell>
          <cell r="C1254">
            <v>0</v>
          </cell>
          <cell r="D1254">
            <v>0</v>
          </cell>
          <cell r="E1254">
            <v>-42</v>
          </cell>
          <cell r="F1254">
            <v>0</v>
          </cell>
          <cell r="G1254">
            <v>0</v>
          </cell>
          <cell r="H1254">
            <v>0</v>
          </cell>
          <cell r="I1254">
            <v>42</v>
          </cell>
          <cell r="J1254">
            <v>1251.8981999999999</v>
          </cell>
          <cell r="K1254" t="str">
            <v/>
          </cell>
        </row>
        <row r="1255">
          <cell r="A1255" t="str">
            <v>SI47-0384</v>
          </cell>
          <cell r="B1255">
            <v>0</v>
          </cell>
          <cell r="C1255">
            <v>0</v>
          </cell>
          <cell r="D1255">
            <v>0</v>
          </cell>
          <cell r="E1255">
            <v>-30</v>
          </cell>
          <cell r="F1255">
            <v>0</v>
          </cell>
          <cell r="G1255">
            <v>0</v>
          </cell>
          <cell r="H1255">
            <v>0</v>
          </cell>
          <cell r="I1255">
            <v>30</v>
          </cell>
          <cell r="J1255">
            <v>41.414999999999999</v>
          </cell>
          <cell r="K1255" t="str">
            <v/>
          </cell>
        </row>
        <row r="1256">
          <cell r="A1256" t="str">
            <v>SI47-0386</v>
          </cell>
          <cell r="B1256">
            <v>0</v>
          </cell>
          <cell r="C1256">
            <v>0</v>
          </cell>
          <cell r="D1256">
            <v>0</v>
          </cell>
          <cell r="E1256">
            <v>-30</v>
          </cell>
          <cell r="F1256">
            <v>0</v>
          </cell>
          <cell r="G1256">
            <v>0</v>
          </cell>
          <cell r="H1256">
            <v>0</v>
          </cell>
          <cell r="I1256">
            <v>30</v>
          </cell>
          <cell r="J1256">
            <v>41.414999999999999</v>
          </cell>
          <cell r="K1256" t="str">
            <v/>
          </cell>
        </row>
        <row r="1257">
          <cell r="A1257" t="str">
            <v>RGE*ENGLISH MANUAL FOR E11S</v>
          </cell>
          <cell r="B1257">
            <v>0</v>
          </cell>
          <cell r="C1257">
            <v>0</v>
          </cell>
          <cell r="D1257">
            <v>0</v>
          </cell>
          <cell r="E1257">
            <v>-1</v>
          </cell>
          <cell r="F1257">
            <v>0</v>
          </cell>
          <cell r="G1257">
            <v>0</v>
          </cell>
          <cell r="H1257">
            <v>0</v>
          </cell>
          <cell r="I1257">
            <v>1</v>
          </cell>
          <cell r="J1257">
            <v>0.5</v>
          </cell>
          <cell r="K1257" t="str">
            <v/>
          </cell>
        </row>
        <row r="1258">
          <cell r="A1258" t="str">
            <v>RHC110-4C</v>
          </cell>
          <cell r="B1258">
            <v>0</v>
          </cell>
          <cell r="C1258">
            <v>0</v>
          </cell>
          <cell r="D1258">
            <v>0</v>
          </cell>
          <cell r="E1258">
            <v>-1</v>
          </cell>
          <cell r="F1258">
            <v>0</v>
          </cell>
          <cell r="G1258">
            <v>0</v>
          </cell>
          <cell r="H1258">
            <v>0</v>
          </cell>
          <cell r="I1258">
            <v>1</v>
          </cell>
          <cell r="J1258">
            <v>2733</v>
          </cell>
          <cell r="K1258" t="str">
            <v/>
          </cell>
        </row>
        <row r="1259">
          <cell r="A1259" t="str">
            <v>RHC55-4C</v>
          </cell>
          <cell r="B1259">
            <v>0</v>
          </cell>
          <cell r="C1259">
            <v>0</v>
          </cell>
          <cell r="D1259">
            <v>0</v>
          </cell>
          <cell r="E1259">
            <v>-1</v>
          </cell>
          <cell r="F1259">
            <v>0</v>
          </cell>
          <cell r="G1259">
            <v>0</v>
          </cell>
          <cell r="H1259">
            <v>0</v>
          </cell>
          <cell r="I1259">
            <v>1</v>
          </cell>
          <cell r="J1259">
            <v>1748</v>
          </cell>
          <cell r="K1259" t="str">
            <v/>
          </cell>
        </row>
        <row r="1260">
          <cell r="A1260" t="str">
            <v>RMA-C1-3.7</v>
          </cell>
          <cell r="B1260">
            <v>0</v>
          </cell>
          <cell r="C1260">
            <v>0</v>
          </cell>
          <cell r="D1260">
            <v>0</v>
          </cell>
          <cell r="E1260">
            <v>-3</v>
          </cell>
          <cell r="F1260">
            <v>0</v>
          </cell>
          <cell r="G1260">
            <v>0</v>
          </cell>
          <cell r="H1260">
            <v>0</v>
          </cell>
          <cell r="I1260">
            <v>3</v>
          </cell>
          <cell r="J1260">
            <v>45.962400000000002</v>
          </cell>
          <cell r="K1260" t="str">
            <v/>
          </cell>
        </row>
        <row r="1261">
          <cell r="A1261" t="str">
            <v>RS3100-IDF MK2</v>
          </cell>
          <cell r="B1261">
            <v>0</v>
          </cell>
          <cell r="C1261">
            <v>0</v>
          </cell>
          <cell r="D1261">
            <v>0</v>
          </cell>
          <cell r="E1261">
            <v>-1</v>
          </cell>
          <cell r="F1261">
            <v>0</v>
          </cell>
          <cell r="G1261">
            <v>0</v>
          </cell>
          <cell r="H1261">
            <v>0</v>
          </cell>
          <cell r="I1261">
            <v>1</v>
          </cell>
          <cell r="J1261">
            <v>128.84559999999999</v>
          </cell>
          <cell r="K1261" t="str">
            <v/>
          </cell>
        </row>
        <row r="1262">
          <cell r="A1262" t="str">
            <v>RS3120-IDF MK2</v>
          </cell>
          <cell r="B1262">
            <v>0</v>
          </cell>
          <cell r="C1262">
            <v>0</v>
          </cell>
          <cell r="D1262">
            <v>0</v>
          </cell>
          <cell r="E1262">
            <v>-4</v>
          </cell>
          <cell r="F1262">
            <v>0</v>
          </cell>
          <cell r="G1262">
            <v>0</v>
          </cell>
          <cell r="H1262">
            <v>0</v>
          </cell>
          <cell r="I1262">
            <v>4</v>
          </cell>
          <cell r="J1262">
            <v>486.75</v>
          </cell>
          <cell r="K1262" t="str">
            <v/>
          </cell>
        </row>
        <row r="1263">
          <cell r="A1263" t="str">
            <v>SA41119002</v>
          </cell>
          <cell r="B1263">
            <v>0</v>
          </cell>
          <cell r="C1263">
            <v>0</v>
          </cell>
          <cell r="D1263">
            <v>0</v>
          </cell>
          <cell r="E1263">
            <v>-2</v>
          </cell>
          <cell r="F1263">
            <v>0</v>
          </cell>
          <cell r="G1263">
            <v>0</v>
          </cell>
          <cell r="H1263">
            <v>0</v>
          </cell>
          <cell r="I1263">
            <v>2</v>
          </cell>
          <cell r="J1263">
            <v>0</v>
          </cell>
          <cell r="K1263" t="str">
            <v/>
          </cell>
        </row>
        <row r="1264">
          <cell r="A1264" t="str">
            <v>SA413457-01</v>
          </cell>
          <cell r="B1264">
            <v>0</v>
          </cell>
          <cell r="C1264">
            <v>0</v>
          </cell>
          <cell r="D1264">
            <v>0</v>
          </cell>
          <cell r="E1264">
            <v>-8</v>
          </cell>
          <cell r="F1264">
            <v>0</v>
          </cell>
          <cell r="G1264">
            <v>0</v>
          </cell>
          <cell r="H1264">
            <v>0</v>
          </cell>
          <cell r="I1264">
            <v>8</v>
          </cell>
          <cell r="J1264">
            <v>6.4</v>
          </cell>
          <cell r="K1264" t="str">
            <v/>
          </cell>
        </row>
        <row r="1265">
          <cell r="A1265" t="str">
            <v>SA414567-02 (ROHS)</v>
          </cell>
          <cell r="B1265">
            <v>0</v>
          </cell>
          <cell r="C1265">
            <v>0</v>
          </cell>
          <cell r="D1265">
            <v>0</v>
          </cell>
          <cell r="E1265">
            <v>-3</v>
          </cell>
          <cell r="F1265">
            <v>0</v>
          </cell>
          <cell r="G1265">
            <v>0</v>
          </cell>
          <cell r="H1265">
            <v>0</v>
          </cell>
          <cell r="I1265">
            <v>3</v>
          </cell>
          <cell r="J1265">
            <v>13.53</v>
          </cell>
          <cell r="K1265" t="str">
            <v/>
          </cell>
        </row>
        <row r="1266">
          <cell r="A1266" t="str">
            <v>SA52116903</v>
          </cell>
          <cell r="B1266">
            <v>0</v>
          </cell>
          <cell r="C1266">
            <v>0</v>
          </cell>
          <cell r="D1266">
            <v>0</v>
          </cell>
          <cell r="E1266">
            <v>-1</v>
          </cell>
          <cell r="F1266">
            <v>0</v>
          </cell>
          <cell r="G1266">
            <v>0</v>
          </cell>
          <cell r="H1266">
            <v>0</v>
          </cell>
          <cell r="I1266">
            <v>1</v>
          </cell>
          <cell r="J1266">
            <v>88.2</v>
          </cell>
          <cell r="K1266" t="str">
            <v/>
          </cell>
        </row>
        <row r="1267">
          <cell r="A1267" t="str">
            <v>SA527973-62</v>
          </cell>
          <cell r="B1267">
            <v>0</v>
          </cell>
          <cell r="C1267">
            <v>0</v>
          </cell>
          <cell r="D1267">
            <v>0</v>
          </cell>
          <cell r="E1267">
            <v>-9</v>
          </cell>
          <cell r="F1267">
            <v>0</v>
          </cell>
          <cell r="G1267">
            <v>0</v>
          </cell>
          <cell r="H1267">
            <v>0</v>
          </cell>
          <cell r="I1267">
            <v>9</v>
          </cell>
          <cell r="J1267">
            <v>919.86570000000006</v>
          </cell>
          <cell r="K1267" t="str">
            <v/>
          </cell>
        </row>
        <row r="1268">
          <cell r="A1268" t="str">
            <v>SA527973-72</v>
          </cell>
          <cell r="B1268">
            <v>0</v>
          </cell>
          <cell r="C1268">
            <v>0</v>
          </cell>
          <cell r="D1268">
            <v>0</v>
          </cell>
          <cell r="E1268">
            <v>-11</v>
          </cell>
          <cell r="F1268">
            <v>0</v>
          </cell>
          <cell r="G1268">
            <v>0</v>
          </cell>
          <cell r="H1268">
            <v>0</v>
          </cell>
          <cell r="I1268">
            <v>11</v>
          </cell>
          <cell r="J1268">
            <v>1113.0834</v>
          </cell>
          <cell r="K1268" t="str">
            <v/>
          </cell>
        </row>
        <row r="1269">
          <cell r="A1269" t="str">
            <v>SA528815-21</v>
          </cell>
          <cell r="B1269">
            <v>0</v>
          </cell>
          <cell r="C1269">
            <v>0</v>
          </cell>
          <cell r="D1269">
            <v>0</v>
          </cell>
          <cell r="E1269">
            <v>-1</v>
          </cell>
          <cell r="F1269">
            <v>0</v>
          </cell>
          <cell r="G1269">
            <v>0</v>
          </cell>
          <cell r="H1269">
            <v>0</v>
          </cell>
          <cell r="I1269">
            <v>1</v>
          </cell>
          <cell r="J1269">
            <v>0</v>
          </cell>
          <cell r="K1269" t="str">
            <v/>
          </cell>
        </row>
        <row r="1270">
          <cell r="A1270" t="str">
            <v>SA528817-21</v>
          </cell>
          <cell r="B1270">
            <v>0</v>
          </cell>
          <cell r="C1270">
            <v>0</v>
          </cell>
          <cell r="D1270">
            <v>0</v>
          </cell>
          <cell r="E1270">
            <v>-1</v>
          </cell>
          <cell r="F1270">
            <v>0</v>
          </cell>
          <cell r="G1270">
            <v>0</v>
          </cell>
          <cell r="H1270">
            <v>0</v>
          </cell>
          <cell r="I1270">
            <v>1</v>
          </cell>
          <cell r="J1270">
            <v>0</v>
          </cell>
          <cell r="K1270" t="str">
            <v/>
          </cell>
        </row>
        <row r="1271">
          <cell r="A1271" t="str">
            <v>SA529495-17</v>
          </cell>
          <cell r="B1271">
            <v>0</v>
          </cell>
          <cell r="C1271">
            <v>0</v>
          </cell>
          <cell r="D1271">
            <v>0</v>
          </cell>
          <cell r="E1271">
            <v>-8</v>
          </cell>
          <cell r="F1271">
            <v>0</v>
          </cell>
          <cell r="G1271">
            <v>0</v>
          </cell>
          <cell r="H1271">
            <v>0</v>
          </cell>
          <cell r="I1271">
            <v>8</v>
          </cell>
          <cell r="J1271">
            <v>10.4</v>
          </cell>
          <cell r="K1271" t="str">
            <v/>
          </cell>
        </row>
        <row r="1272">
          <cell r="A1272" t="str">
            <v>SA53855501</v>
          </cell>
          <cell r="B1272">
            <v>0</v>
          </cell>
          <cell r="C1272">
            <v>0</v>
          </cell>
          <cell r="D1272">
            <v>0</v>
          </cell>
          <cell r="E1272">
            <v>-5</v>
          </cell>
          <cell r="F1272">
            <v>0</v>
          </cell>
          <cell r="G1272">
            <v>0</v>
          </cell>
          <cell r="H1272">
            <v>0</v>
          </cell>
          <cell r="I1272">
            <v>5</v>
          </cell>
          <cell r="J1272">
            <v>9.3000000000000007</v>
          </cell>
          <cell r="K1272" t="str">
            <v/>
          </cell>
        </row>
        <row r="1273">
          <cell r="A1273" t="str">
            <v>SA53855502</v>
          </cell>
          <cell r="B1273">
            <v>0</v>
          </cell>
          <cell r="C1273">
            <v>0</v>
          </cell>
          <cell r="D1273">
            <v>0</v>
          </cell>
          <cell r="E1273">
            <v>-5</v>
          </cell>
          <cell r="F1273">
            <v>0</v>
          </cell>
          <cell r="G1273">
            <v>0</v>
          </cell>
          <cell r="H1273">
            <v>0</v>
          </cell>
          <cell r="I1273">
            <v>5</v>
          </cell>
          <cell r="J1273">
            <v>10.3</v>
          </cell>
          <cell r="K1273" t="str">
            <v/>
          </cell>
        </row>
        <row r="1274">
          <cell r="A1274" t="str">
            <v>SA53855503</v>
          </cell>
          <cell r="B1274">
            <v>0</v>
          </cell>
          <cell r="C1274">
            <v>0</v>
          </cell>
          <cell r="D1274">
            <v>0</v>
          </cell>
          <cell r="E1274">
            <v>-5</v>
          </cell>
          <cell r="F1274">
            <v>0</v>
          </cell>
          <cell r="G1274">
            <v>0</v>
          </cell>
          <cell r="H1274">
            <v>0</v>
          </cell>
          <cell r="I1274">
            <v>5</v>
          </cell>
          <cell r="J1274">
            <v>10.3</v>
          </cell>
          <cell r="K1274" t="str">
            <v/>
          </cell>
        </row>
        <row r="1275">
          <cell r="A1275" t="str">
            <v>SC-N7 AC200V</v>
          </cell>
          <cell r="B1275">
            <v>0</v>
          </cell>
          <cell r="C1275">
            <v>0</v>
          </cell>
          <cell r="D1275">
            <v>0</v>
          </cell>
          <cell r="E1275">
            <v>-2</v>
          </cell>
          <cell r="F1275">
            <v>0</v>
          </cell>
          <cell r="G1275">
            <v>0</v>
          </cell>
          <cell r="H1275">
            <v>0</v>
          </cell>
          <cell r="I1275">
            <v>2</v>
          </cell>
          <cell r="J1275">
            <v>415.67</v>
          </cell>
          <cell r="K1275" t="str">
            <v/>
          </cell>
        </row>
        <row r="1276">
          <cell r="A1276" t="str">
            <v>SC-N8</v>
          </cell>
          <cell r="B1276">
            <v>0</v>
          </cell>
          <cell r="C1276">
            <v>0</v>
          </cell>
          <cell r="D1276">
            <v>0</v>
          </cell>
          <cell r="E1276">
            <v>-5</v>
          </cell>
          <cell r="F1276">
            <v>0</v>
          </cell>
          <cell r="G1276">
            <v>0</v>
          </cell>
          <cell r="H1276">
            <v>0</v>
          </cell>
          <cell r="I1276">
            <v>5</v>
          </cell>
          <cell r="J1276">
            <v>966.95699999999999</v>
          </cell>
          <cell r="K1276" t="str">
            <v/>
          </cell>
        </row>
        <row r="1277">
          <cell r="A1277" t="str">
            <v>SC-N8/UL</v>
          </cell>
          <cell r="B1277">
            <v>0</v>
          </cell>
          <cell r="C1277">
            <v>0</v>
          </cell>
          <cell r="D1277">
            <v>0</v>
          </cell>
          <cell r="E1277">
            <v>-2</v>
          </cell>
          <cell r="F1277">
            <v>0</v>
          </cell>
          <cell r="G1277">
            <v>0</v>
          </cell>
          <cell r="H1277">
            <v>0</v>
          </cell>
          <cell r="I1277">
            <v>2</v>
          </cell>
          <cell r="J1277">
            <v>487.56</v>
          </cell>
          <cell r="K1277" t="str">
            <v/>
          </cell>
        </row>
        <row r="1278">
          <cell r="A1278" t="str">
            <v>SI47-0387A</v>
          </cell>
          <cell r="B1278">
            <v>0</v>
          </cell>
          <cell r="C1278">
            <v>0</v>
          </cell>
          <cell r="D1278">
            <v>0</v>
          </cell>
          <cell r="E1278">
            <v>-30</v>
          </cell>
          <cell r="F1278">
            <v>0</v>
          </cell>
          <cell r="G1278">
            <v>0</v>
          </cell>
          <cell r="H1278">
            <v>0</v>
          </cell>
          <cell r="I1278">
            <v>30</v>
          </cell>
          <cell r="J1278">
            <v>41.414999999999999</v>
          </cell>
          <cell r="K1278" t="str">
            <v/>
          </cell>
        </row>
        <row r="1279">
          <cell r="A1279" t="str">
            <v>T16A</v>
          </cell>
          <cell r="B1279">
            <v>0</v>
          </cell>
          <cell r="C1279">
            <v>0</v>
          </cell>
          <cell r="D1279">
            <v>0</v>
          </cell>
          <cell r="E1279">
            <v>-8</v>
          </cell>
          <cell r="F1279">
            <v>0</v>
          </cell>
          <cell r="G1279">
            <v>0</v>
          </cell>
          <cell r="H1279">
            <v>0</v>
          </cell>
          <cell r="I1279">
            <v>8</v>
          </cell>
          <cell r="J1279">
            <v>100.4</v>
          </cell>
          <cell r="K1279" t="str">
            <v/>
          </cell>
        </row>
        <row r="1280">
          <cell r="A1280" t="str">
            <v>TG-21</v>
          </cell>
          <cell r="B1280">
            <v>0</v>
          </cell>
          <cell r="C1280">
            <v>0</v>
          </cell>
          <cell r="D1280">
            <v>0</v>
          </cell>
          <cell r="E1280">
            <v>-5</v>
          </cell>
          <cell r="F1280">
            <v>0</v>
          </cell>
          <cell r="G1280">
            <v>0</v>
          </cell>
          <cell r="H1280">
            <v>0</v>
          </cell>
          <cell r="I1280">
            <v>5</v>
          </cell>
          <cell r="J1280">
            <v>1590.6989999999998</v>
          </cell>
          <cell r="K1280" t="str">
            <v/>
          </cell>
        </row>
        <row r="1281">
          <cell r="A1281" t="str">
            <v>THB1-UHS4556M</v>
          </cell>
          <cell r="B1281">
            <v>0</v>
          </cell>
          <cell r="C1281">
            <v>0</v>
          </cell>
          <cell r="D1281">
            <v>0</v>
          </cell>
          <cell r="E1281">
            <v>-12</v>
          </cell>
          <cell r="F1281">
            <v>0</v>
          </cell>
          <cell r="G1281">
            <v>0</v>
          </cell>
          <cell r="H1281">
            <v>0</v>
          </cell>
          <cell r="I1281">
            <v>12</v>
          </cell>
          <cell r="J1281">
            <v>891.16920000000005</v>
          </cell>
          <cell r="K1281" t="str">
            <v/>
          </cell>
        </row>
        <row r="1282">
          <cell r="A1282" t="str">
            <v>TK80W 120 OHM</v>
          </cell>
          <cell r="B1282">
            <v>0</v>
          </cell>
          <cell r="C1282">
            <v>0</v>
          </cell>
          <cell r="D1282">
            <v>0</v>
          </cell>
          <cell r="E1282">
            <v>-6</v>
          </cell>
          <cell r="F1282">
            <v>0</v>
          </cell>
          <cell r="G1282">
            <v>0</v>
          </cell>
          <cell r="H1282">
            <v>0</v>
          </cell>
          <cell r="I1282">
            <v>6</v>
          </cell>
          <cell r="J1282">
            <v>53.1</v>
          </cell>
          <cell r="K1282" t="str">
            <v/>
          </cell>
        </row>
        <row r="1283">
          <cell r="A1283" t="str">
            <v>TP-E1</v>
          </cell>
          <cell r="B1283">
            <v>0</v>
          </cell>
          <cell r="C1283">
            <v>0</v>
          </cell>
          <cell r="D1283">
            <v>0</v>
          </cell>
          <cell r="E1283">
            <v>-205</v>
          </cell>
          <cell r="F1283">
            <v>0</v>
          </cell>
          <cell r="G1283">
            <v>0</v>
          </cell>
          <cell r="H1283">
            <v>0</v>
          </cell>
          <cell r="I1283">
            <v>205</v>
          </cell>
          <cell r="J1283">
            <v>2606.0625</v>
          </cell>
          <cell r="K1283" t="str">
            <v/>
          </cell>
        </row>
        <row r="1284">
          <cell r="A1284" t="str">
            <v>TP-G1-ELS</v>
          </cell>
          <cell r="B1284">
            <v>125</v>
          </cell>
          <cell r="C1284">
            <v>0</v>
          </cell>
          <cell r="D1284">
            <v>125</v>
          </cell>
          <cell r="E1284">
            <v>12</v>
          </cell>
          <cell r="F1284">
            <v>0</v>
          </cell>
          <cell r="G1284">
            <v>0</v>
          </cell>
          <cell r="H1284">
            <v>438</v>
          </cell>
          <cell r="I1284">
            <v>0</v>
          </cell>
          <cell r="J1284">
            <v>0</v>
          </cell>
          <cell r="K1284" t="str">
            <v/>
          </cell>
        </row>
        <row r="1285">
          <cell r="A1285" t="str">
            <v>TP-G1-J1</v>
          </cell>
          <cell r="B1285">
            <v>0</v>
          </cell>
          <cell r="C1285">
            <v>0</v>
          </cell>
          <cell r="D1285">
            <v>0</v>
          </cell>
          <cell r="E1285">
            <v>-140</v>
          </cell>
          <cell r="F1285">
            <v>0</v>
          </cell>
          <cell r="G1285">
            <v>0</v>
          </cell>
          <cell r="H1285">
            <v>0</v>
          </cell>
          <cell r="I1285">
            <v>140</v>
          </cell>
          <cell r="J1285">
            <v>4200</v>
          </cell>
          <cell r="K1285" t="str">
            <v/>
          </cell>
        </row>
        <row r="1286">
          <cell r="A1286" t="str">
            <v>TP-G1-W</v>
          </cell>
          <cell r="B1286">
            <v>0</v>
          </cell>
          <cell r="C1286">
            <v>0</v>
          </cell>
          <cell r="D1286">
            <v>0</v>
          </cell>
          <cell r="E1286">
            <v>-10</v>
          </cell>
          <cell r="F1286">
            <v>0</v>
          </cell>
          <cell r="G1286">
            <v>0</v>
          </cell>
          <cell r="H1286">
            <v>0</v>
          </cell>
          <cell r="I1286">
            <v>10</v>
          </cell>
          <cell r="J1286">
            <v>646.6</v>
          </cell>
          <cell r="K1286" t="str">
            <v/>
          </cell>
        </row>
        <row r="1287">
          <cell r="A1287" t="str">
            <v>TRM-45</v>
          </cell>
          <cell r="B1287">
            <v>0</v>
          </cell>
          <cell r="C1287">
            <v>0</v>
          </cell>
          <cell r="D1287">
            <v>0</v>
          </cell>
          <cell r="E1287">
            <v>-10</v>
          </cell>
          <cell r="F1287">
            <v>0</v>
          </cell>
          <cell r="G1287">
            <v>0</v>
          </cell>
          <cell r="H1287">
            <v>0</v>
          </cell>
          <cell r="I1287">
            <v>10</v>
          </cell>
          <cell r="J1287">
            <v>209.75</v>
          </cell>
          <cell r="K1287" t="str">
            <v/>
          </cell>
        </row>
        <row r="1288">
          <cell r="A1288" t="str">
            <v>TUBO PASTA SILICONA 50GR</v>
          </cell>
          <cell r="B1288">
            <v>0</v>
          </cell>
          <cell r="C1288">
            <v>0</v>
          </cell>
          <cell r="D1288">
            <v>0</v>
          </cell>
          <cell r="E1288">
            <v>-2</v>
          </cell>
          <cell r="F1288">
            <v>0</v>
          </cell>
          <cell r="G1288">
            <v>0</v>
          </cell>
          <cell r="H1288">
            <v>0</v>
          </cell>
          <cell r="I1288">
            <v>2</v>
          </cell>
          <cell r="J1288">
            <v>42.66</v>
          </cell>
          <cell r="K1288" t="str">
            <v/>
          </cell>
        </row>
        <row r="1289">
          <cell r="A1289" t="str">
            <v>UT276D-TP(B98)</v>
          </cell>
          <cell r="B1289">
            <v>0</v>
          </cell>
          <cell r="C1289">
            <v>0</v>
          </cell>
          <cell r="D1289">
            <v>0</v>
          </cell>
          <cell r="E1289">
            <v>-18</v>
          </cell>
          <cell r="F1289">
            <v>0</v>
          </cell>
          <cell r="G1289">
            <v>0</v>
          </cell>
          <cell r="H1289">
            <v>0</v>
          </cell>
          <cell r="I1289">
            <v>18</v>
          </cell>
          <cell r="J1289">
            <v>659.9502</v>
          </cell>
          <cell r="K1289" t="str">
            <v/>
          </cell>
        </row>
        <row r="1290">
          <cell r="A1290" t="str">
            <v>VKP073A-SE</v>
          </cell>
          <cell r="B1290">
            <v>0</v>
          </cell>
          <cell r="C1290">
            <v>0</v>
          </cell>
          <cell r="D1290">
            <v>0</v>
          </cell>
          <cell r="E1290">
            <v>-10</v>
          </cell>
          <cell r="F1290">
            <v>0</v>
          </cell>
          <cell r="G1290">
            <v>0</v>
          </cell>
          <cell r="H1290">
            <v>0</v>
          </cell>
          <cell r="I1290">
            <v>10</v>
          </cell>
          <cell r="J1290">
            <v>0</v>
          </cell>
          <cell r="K1290" t="str">
            <v/>
          </cell>
        </row>
        <row r="1291">
          <cell r="A1291" t="str">
            <v>WSC-D36P03</v>
          </cell>
          <cell r="B1291">
            <v>0</v>
          </cell>
          <cell r="C1291">
            <v>0</v>
          </cell>
          <cell r="D1291">
            <v>0</v>
          </cell>
          <cell r="E1291">
            <v>-13</v>
          </cell>
          <cell r="F1291">
            <v>0</v>
          </cell>
          <cell r="G1291">
            <v>0</v>
          </cell>
          <cell r="H1291">
            <v>0</v>
          </cell>
          <cell r="I1291">
            <v>13</v>
          </cell>
          <cell r="J1291">
            <v>313.56</v>
          </cell>
          <cell r="K1291" t="str">
            <v/>
          </cell>
        </row>
        <row r="1292">
          <cell r="A1292" t="str">
            <v>WSC-M02P05-E</v>
          </cell>
          <cell r="B1292">
            <v>0</v>
          </cell>
          <cell r="C1292">
            <v>0</v>
          </cell>
          <cell r="D1292">
            <v>0</v>
          </cell>
          <cell r="E1292">
            <v>-2</v>
          </cell>
          <cell r="F1292">
            <v>0</v>
          </cell>
          <cell r="G1292">
            <v>0</v>
          </cell>
          <cell r="H1292">
            <v>0</v>
          </cell>
          <cell r="I1292">
            <v>2</v>
          </cell>
          <cell r="J1292">
            <v>0</v>
          </cell>
          <cell r="K1292" t="str">
            <v/>
          </cell>
        </row>
        <row r="1293">
          <cell r="A1293" t="str">
            <v>WSK-M09P-CC</v>
          </cell>
          <cell r="B1293">
            <v>0</v>
          </cell>
          <cell r="C1293">
            <v>0</v>
          </cell>
          <cell r="D1293">
            <v>0</v>
          </cell>
          <cell r="E1293">
            <v>-5</v>
          </cell>
          <cell r="F1293">
            <v>0</v>
          </cell>
          <cell r="G1293">
            <v>0</v>
          </cell>
          <cell r="H1293">
            <v>0</v>
          </cell>
          <cell r="I1293">
            <v>5</v>
          </cell>
          <cell r="J1293">
            <v>209.8</v>
          </cell>
          <cell r="K1293" t="str">
            <v/>
          </cell>
        </row>
        <row r="1294">
          <cell r="A1294" t="str">
            <v>WSK-S05P-E</v>
          </cell>
          <cell r="B1294">
            <v>0</v>
          </cell>
          <cell r="C1294">
            <v>0</v>
          </cell>
          <cell r="D1294">
            <v>0</v>
          </cell>
          <cell r="E1294">
            <v>-13</v>
          </cell>
          <cell r="F1294">
            <v>0</v>
          </cell>
          <cell r="G1294">
            <v>0</v>
          </cell>
          <cell r="H1294">
            <v>0</v>
          </cell>
          <cell r="I1294">
            <v>13</v>
          </cell>
          <cell r="J1294">
            <v>52.838499999999996</v>
          </cell>
          <cell r="K1294" t="str">
            <v/>
          </cell>
        </row>
        <row r="1295">
          <cell r="A1295" t="str">
            <v>FRN0.75G11S-4</v>
          </cell>
          <cell r="B1295">
            <v>0</v>
          </cell>
          <cell r="C1295">
            <v>0</v>
          </cell>
          <cell r="D1295">
            <v>0</v>
          </cell>
          <cell r="E1295">
            <v>-2</v>
          </cell>
          <cell r="F1295">
            <v>0</v>
          </cell>
          <cell r="G1295">
            <v>0</v>
          </cell>
          <cell r="H1295">
            <v>0</v>
          </cell>
          <cell r="I1295">
            <v>2</v>
          </cell>
          <cell r="J1295">
            <v>475.76179999999999</v>
          </cell>
          <cell r="K1295" t="str">
            <v/>
          </cell>
        </row>
        <row r="1296">
          <cell r="A1296" t="str">
            <v>TP-E11SA</v>
          </cell>
          <cell r="B1296">
            <v>0</v>
          </cell>
          <cell r="C1296">
            <v>0</v>
          </cell>
          <cell r="D1296">
            <v>0</v>
          </cell>
          <cell r="E1296">
            <v>-4</v>
          </cell>
          <cell r="F1296">
            <v>0</v>
          </cell>
          <cell r="G1296">
            <v>0</v>
          </cell>
          <cell r="H1296">
            <v>0</v>
          </cell>
          <cell r="I1296">
            <v>4</v>
          </cell>
          <cell r="J1296">
            <v>45.88</v>
          </cell>
          <cell r="K1296" t="str">
            <v/>
          </cell>
        </row>
        <row r="1297">
          <cell r="A1297" t="str">
            <v>TP-G1</v>
          </cell>
          <cell r="B1297">
            <v>0</v>
          </cell>
          <cell r="C1297">
            <v>0</v>
          </cell>
          <cell r="D1297">
            <v>0</v>
          </cell>
          <cell r="E1297">
            <v>-3</v>
          </cell>
          <cell r="F1297">
            <v>0</v>
          </cell>
          <cell r="G1297">
            <v>0</v>
          </cell>
          <cell r="H1297">
            <v>0</v>
          </cell>
          <cell r="I1297">
            <v>3</v>
          </cell>
          <cell r="J1297">
            <v>116.07839999999999</v>
          </cell>
          <cell r="K1297" t="str">
            <v/>
          </cell>
        </row>
        <row r="1298">
          <cell r="A1298" t="str">
            <v>TP-G1-CLS</v>
          </cell>
          <cell r="B1298">
            <v>0</v>
          </cell>
          <cell r="C1298">
            <v>0</v>
          </cell>
          <cell r="D1298">
            <v>0</v>
          </cell>
          <cell r="E1298">
            <v>-30</v>
          </cell>
          <cell r="F1298">
            <v>0</v>
          </cell>
          <cell r="G1298">
            <v>0</v>
          </cell>
          <cell r="H1298">
            <v>0</v>
          </cell>
          <cell r="I1298">
            <v>30</v>
          </cell>
          <cell r="J1298">
            <v>1214.991</v>
          </cell>
          <cell r="K1298" t="str">
            <v/>
          </cell>
        </row>
        <row r="1299">
          <cell r="A1299" t="str">
            <v>TP-G11-H</v>
          </cell>
          <cell r="B1299">
            <v>0</v>
          </cell>
          <cell r="C1299">
            <v>0</v>
          </cell>
          <cell r="D1299">
            <v>0</v>
          </cell>
          <cell r="E1299">
            <v>-5</v>
          </cell>
          <cell r="F1299">
            <v>0</v>
          </cell>
          <cell r="G1299">
            <v>0</v>
          </cell>
          <cell r="H1299">
            <v>0</v>
          </cell>
          <cell r="I1299">
            <v>5</v>
          </cell>
          <cell r="J1299">
            <v>305.38150000000002</v>
          </cell>
          <cell r="K1299" t="str">
            <v/>
          </cell>
        </row>
        <row r="1300">
          <cell r="A1300" t="str">
            <v>TP-G11S</v>
          </cell>
          <cell r="B1300">
            <v>0</v>
          </cell>
          <cell r="C1300">
            <v>0</v>
          </cell>
          <cell r="D1300">
            <v>0</v>
          </cell>
          <cell r="E1300">
            <v>-127</v>
          </cell>
          <cell r="F1300">
            <v>0</v>
          </cell>
          <cell r="G1300">
            <v>0</v>
          </cell>
          <cell r="H1300">
            <v>0</v>
          </cell>
          <cell r="I1300">
            <v>127</v>
          </cell>
          <cell r="J1300">
            <v>5126.9773000000005</v>
          </cell>
          <cell r="K1300" t="str">
            <v/>
          </cell>
        </row>
        <row r="1301">
          <cell r="A1301" t="str">
            <v>TP-G11S-HF</v>
          </cell>
          <cell r="B1301">
            <v>0</v>
          </cell>
          <cell r="C1301">
            <v>0</v>
          </cell>
          <cell r="D1301">
            <v>0</v>
          </cell>
          <cell r="E1301">
            <v>-6</v>
          </cell>
          <cell r="F1301">
            <v>0</v>
          </cell>
          <cell r="G1301">
            <v>0</v>
          </cell>
          <cell r="H1301">
            <v>0</v>
          </cell>
          <cell r="I1301">
            <v>6</v>
          </cell>
          <cell r="J1301">
            <v>211.7826</v>
          </cell>
          <cell r="K1301" t="str">
            <v/>
          </cell>
        </row>
        <row r="1302">
          <cell r="A1302" t="str">
            <v>UT626DG-TP</v>
          </cell>
          <cell r="B1302">
            <v>0</v>
          </cell>
          <cell r="C1302">
            <v>0</v>
          </cell>
          <cell r="D1302">
            <v>0</v>
          </cell>
          <cell r="E1302">
            <v>-21</v>
          </cell>
          <cell r="F1302">
            <v>0</v>
          </cell>
          <cell r="G1302">
            <v>0</v>
          </cell>
          <cell r="H1302">
            <v>0</v>
          </cell>
          <cell r="I1302">
            <v>21</v>
          </cell>
          <cell r="J1302">
            <v>1229.8461</v>
          </cell>
          <cell r="K1302" t="str">
            <v/>
          </cell>
        </row>
        <row r="1303">
          <cell r="A1303" t="str">
            <v>VCR2520</v>
          </cell>
          <cell r="B1303">
            <v>0</v>
          </cell>
          <cell r="C1303">
            <v>0</v>
          </cell>
          <cell r="D1303">
            <v>0</v>
          </cell>
          <cell r="E1303">
            <v>-1</v>
          </cell>
          <cell r="F1303">
            <v>0</v>
          </cell>
          <cell r="G1303">
            <v>0</v>
          </cell>
          <cell r="H1303">
            <v>0</v>
          </cell>
          <cell r="I1303">
            <v>1</v>
          </cell>
          <cell r="J1303">
            <v>10.53</v>
          </cell>
          <cell r="K1303" t="str">
            <v/>
          </cell>
        </row>
        <row r="1304">
          <cell r="A1304" t="str">
            <v>VFC083K</v>
          </cell>
          <cell r="B1304">
            <v>0</v>
          </cell>
          <cell r="C1304">
            <v>0</v>
          </cell>
          <cell r="D1304">
            <v>0</v>
          </cell>
          <cell r="E1304">
            <v>-1</v>
          </cell>
          <cell r="F1304">
            <v>0</v>
          </cell>
          <cell r="G1304">
            <v>0</v>
          </cell>
          <cell r="H1304">
            <v>0</v>
          </cell>
          <cell r="I1304">
            <v>1</v>
          </cell>
          <cell r="J1304">
            <v>0</v>
          </cell>
          <cell r="K1304" t="str">
            <v/>
          </cell>
        </row>
        <row r="1305">
          <cell r="A1305" t="str">
            <v>WSC-M04P02-E</v>
          </cell>
          <cell r="B1305">
            <v>0</v>
          </cell>
          <cell r="C1305">
            <v>0</v>
          </cell>
          <cell r="D1305">
            <v>0</v>
          </cell>
          <cell r="E1305">
            <v>-1</v>
          </cell>
          <cell r="F1305">
            <v>0</v>
          </cell>
          <cell r="G1305">
            <v>0</v>
          </cell>
          <cell r="H1305">
            <v>0</v>
          </cell>
          <cell r="I1305">
            <v>1</v>
          </cell>
          <cell r="J1305">
            <v>0</v>
          </cell>
          <cell r="K1305" t="str">
            <v/>
          </cell>
        </row>
        <row r="1306">
          <cell r="A1306" t="str">
            <v>WSC-P06P02-E</v>
          </cell>
          <cell r="B1306">
            <v>0</v>
          </cell>
          <cell r="C1306">
            <v>0</v>
          </cell>
          <cell r="D1306">
            <v>0</v>
          </cell>
          <cell r="E1306">
            <v>-1</v>
          </cell>
          <cell r="F1306">
            <v>0</v>
          </cell>
          <cell r="G1306">
            <v>0</v>
          </cell>
          <cell r="H1306">
            <v>0</v>
          </cell>
          <cell r="I1306">
            <v>1</v>
          </cell>
          <cell r="J1306">
            <v>0</v>
          </cell>
          <cell r="K1306" t="str">
            <v/>
          </cell>
        </row>
        <row r="1307">
          <cell r="A1307" t="str">
            <v>WSK-M03P-E</v>
          </cell>
          <cell r="B1307">
            <v>0</v>
          </cell>
          <cell r="C1307">
            <v>0</v>
          </cell>
          <cell r="D1307">
            <v>0</v>
          </cell>
          <cell r="E1307">
            <v>-8</v>
          </cell>
          <cell r="F1307">
            <v>0</v>
          </cell>
          <cell r="G1307">
            <v>0</v>
          </cell>
          <cell r="H1307">
            <v>0</v>
          </cell>
          <cell r="I1307">
            <v>8</v>
          </cell>
          <cell r="J1307">
            <v>0</v>
          </cell>
          <cell r="K1307" t="str">
            <v/>
          </cell>
        </row>
        <row r="1308">
          <cell r="A1308" t="str">
            <v>FRN0.4G11S-2JE</v>
          </cell>
          <cell r="B1308">
            <v>0</v>
          </cell>
          <cell r="C1308">
            <v>0</v>
          </cell>
          <cell r="D1308">
            <v>0</v>
          </cell>
          <cell r="E1308">
            <v>-3</v>
          </cell>
          <cell r="F1308">
            <v>0</v>
          </cell>
          <cell r="G1308">
            <v>0</v>
          </cell>
          <cell r="H1308">
            <v>0</v>
          </cell>
          <cell r="I1308">
            <v>3</v>
          </cell>
          <cell r="J1308">
            <v>530.19000000000005</v>
          </cell>
          <cell r="K1308" t="str">
            <v/>
          </cell>
        </row>
        <row r="1309">
          <cell r="A1309" t="str">
            <v>FRN11G11S-4UDP</v>
          </cell>
          <cell r="B1309">
            <v>0</v>
          </cell>
          <cell r="C1309">
            <v>0</v>
          </cell>
          <cell r="D1309">
            <v>0</v>
          </cell>
          <cell r="E1309">
            <v>-2</v>
          </cell>
          <cell r="F1309">
            <v>0</v>
          </cell>
          <cell r="G1309">
            <v>0</v>
          </cell>
          <cell r="H1309">
            <v>0</v>
          </cell>
          <cell r="I1309">
            <v>2</v>
          </cell>
          <cell r="J1309">
            <v>1300</v>
          </cell>
          <cell r="K1309" t="str">
            <v/>
          </cell>
        </row>
        <row r="1310">
          <cell r="A1310" t="str">
            <v>FRN11G11UD-4S1</v>
          </cell>
          <cell r="B1310">
            <v>0</v>
          </cell>
          <cell r="C1310">
            <v>0</v>
          </cell>
          <cell r="D1310">
            <v>0</v>
          </cell>
          <cell r="E1310">
            <v>-1</v>
          </cell>
          <cell r="F1310">
            <v>0</v>
          </cell>
          <cell r="G1310">
            <v>0</v>
          </cell>
          <cell r="H1310">
            <v>0</v>
          </cell>
          <cell r="I1310">
            <v>1</v>
          </cell>
          <cell r="J1310">
            <v>692.68</v>
          </cell>
          <cell r="K1310" t="str">
            <v/>
          </cell>
        </row>
        <row r="1311">
          <cell r="A1311" t="str">
            <v>FRN2.2G11S-2HF</v>
          </cell>
          <cell r="B1311">
            <v>0</v>
          </cell>
          <cell r="C1311">
            <v>0</v>
          </cell>
          <cell r="D1311">
            <v>0</v>
          </cell>
          <cell r="E1311">
            <v>-1</v>
          </cell>
          <cell r="F1311">
            <v>0</v>
          </cell>
          <cell r="G1311">
            <v>0</v>
          </cell>
          <cell r="H1311">
            <v>0</v>
          </cell>
          <cell r="I1311">
            <v>1</v>
          </cell>
          <cell r="J1311">
            <v>255.13550000000001</v>
          </cell>
          <cell r="K1311" t="str">
            <v/>
          </cell>
        </row>
        <row r="1312">
          <cell r="A1312" t="str">
            <v>FRN3.7G11S-4</v>
          </cell>
          <cell r="B1312">
            <v>0</v>
          </cell>
          <cell r="C1312">
            <v>0</v>
          </cell>
          <cell r="D1312">
            <v>0</v>
          </cell>
          <cell r="E1312">
            <v>-2</v>
          </cell>
          <cell r="F1312">
            <v>0</v>
          </cell>
          <cell r="G1312">
            <v>0</v>
          </cell>
          <cell r="H1312">
            <v>0</v>
          </cell>
          <cell r="I1312">
            <v>2</v>
          </cell>
          <cell r="J1312">
            <v>245.3466</v>
          </cell>
          <cell r="K1312" t="str">
            <v/>
          </cell>
        </row>
        <row r="1313">
          <cell r="A1313" t="str">
            <v>FRN3.7G11S-4Z</v>
          </cell>
          <cell r="B1313">
            <v>0</v>
          </cell>
          <cell r="C1313">
            <v>0</v>
          </cell>
          <cell r="D1313">
            <v>0</v>
          </cell>
          <cell r="E1313">
            <v>-3</v>
          </cell>
          <cell r="F1313">
            <v>0</v>
          </cell>
          <cell r="G1313">
            <v>0</v>
          </cell>
          <cell r="H1313">
            <v>0</v>
          </cell>
          <cell r="I1313">
            <v>3</v>
          </cell>
          <cell r="J1313">
            <v>0</v>
          </cell>
          <cell r="K1313" t="str">
            <v/>
          </cell>
        </row>
        <row r="1314">
          <cell r="A1314" t="str">
            <v>FRN3.7G1S-4</v>
          </cell>
          <cell r="B1314">
            <v>0</v>
          </cell>
          <cell r="C1314">
            <v>0</v>
          </cell>
          <cell r="D1314">
            <v>0</v>
          </cell>
          <cell r="E1314">
            <v>-1</v>
          </cell>
          <cell r="F1314">
            <v>0</v>
          </cell>
          <cell r="G1314">
            <v>0</v>
          </cell>
          <cell r="H1314">
            <v>0</v>
          </cell>
          <cell r="I1314">
            <v>1</v>
          </cell>
          <cell r="J1314">
            <v>131.88</v>
          </cell>
          <cell r="K1314" t="str">
            <v/>
          </cell>
        </row>
        <row r="1315">
          <cell r="A1315" t="str">
            <v>FRN18.5G11S-4LE1</v>
          </cell>
          <cell r="B1315">
            <v>0</v>
          </cell>
          <cell r="C1315">
            <v>0</v>
          </cell>
          <cell r="D1315">
            <v>0</v>
          </cell>
          <cell r="E1315">
            <v>-2</v>
          </cell>
          <cell r="F1315">
            <v>0</v>
          </cell>
          <cell r="G1315">
            <v>0</v>
          </cell>
          <cell r="H1315">
            <v>0</v>
          </cell>
          <cell r="I1315">
            <v>2</v>
          </cell>
          <cell r="J1315">
            <v>1506.06</v>
          </cell>
          <cell r="K1315" t="str">
            <v/>
          </cell>
        </row>
        <row r="1316">
          <cell r="A1316" t="str">
            <v>FRN22G11S-2LE1</v>
          </cell>
          <cell r="B1316">
            <v>0</v>
          </cell>
          <cell r="C1316">
            <v>0</v>
          </cell>
          <cell r="D1316">
            <v>0</v>
          </cell>
          <cell r="E1316">
            <v>-2</v>
          </cell>
          <cell r="F1316">
            <v>0</v>
          </cell>
          <cell r="G1316">
            <v>0</v>
          </cell>
          <cell r="H1316">
            <v>0</v>
          </cell>
          <cell r="I1316">
            <v>2</v>
          </cell>
          <cell r="J1316">
            <v>2246.08</v>
          </cell>
          <cell r="K1316" t="str">
            <v/>
          </cell>
        </row>
        <row r="1317">
          <cell r="A1317" t="str">
            <v>FRN3.7G11S-2LE1</v>
          </cell>
          <cell r="B1317">
            <v>0</v>
          </cell>
          <cell r="C1317">
            <v>0</v>
          </cell>
          <cell r="D1317">
            <v>0</v>
          </cell>
          <cell r="E1317">
            <v>-7</v>
          </cell>
          <cell r="F1317">
            <v>0</v>
          </cell>
          <cell r="G1317">
            <v>0</v>
          </cell>
          <cell r="H1317">
            <v>0</v>
          </cell>
          <cell r="I1317">
            <v>7</v>
          </cell>
          <cell r="J1317">
            <v>1787.0041000000001</v>
          </cell>
          <cell r="K1317" t="str">
            <v/>
          </cell>
        </row>
        <row r="1318">
          <cell r="A1318" t="str">
            <v>FRN3.7G11S-4LE</v>
          </cell>
          <cell r="B1318">
            <v>0</v>
          </cell>
          <cell r="C1318">
            <v>0</v>
          </cell>
          <cell r="D1318">
            <v>0</v>
          </cell>
          <cell r="E1318">
            <v>-3</v>
          </cell>
          <cell r="F1318">
            <v>0</v>
          </cell>
          <cell r="G1318">
            <v>0</v>
          </cell>
          <cell r="H1318">
            <v>0</v>
          </cell>
          <cell r="I1318">
            <v>3</v>
          </cell>
          <cell r="J1318">
            <v>888.46530000000007</v>
          </cell>
          <cell r="K1318" t="str">
            <v/>
          </cell>
        </row>
        <row r="1319">
          <cell r="A1319" t="str">
            <v>FRN3.7G11S-4LE1</v>
          </cell>
          <cell r="B1319">
            <v>0</v>
          </cell>
          <cell r="C1319">
            <v>0</v>
          </cell>
          <cell r="D1319">
            <v>0</v>
          </cell>
          <cell r="E1319">
            <v>-13</v>
          </cell>
          <cell r="F1319">
            <v>0</v>
          </cell>
          <cell r="G1319">
            <v>0</v>
          </cell>
          <cell r="H1319">
            <v>0</v>
          </cell>
          <cell r="I1319">
            <v>13</v>
          </cell>
          <cell r="J1319">
            <v>3594.8679000000002</v>
          </cell>
          <cell r="K1319" t="str">
            <v/>
          </cell>
        </row>
        <row r="1320">
          <cell r="A1320" t="str">
            <v>FRN5.5G11S-4LE1</v>
          </cell>
          <cell r="B1320">
            <v>0</v>
          </cell>
          <cell r="C1320">
            <v>0</v>
          </cell>
          <cell r="D1320">
            <v>0</v>
          </cell>
          <cell r="E1320">
            <v>-1</v>
          </cell>
          <cell r="F1320">
            <v>0</v>
          </cell>
          <cell r="G1320">
            <v>0</v>
          </cell>
          <cell r="H1320">
            <v>0</v>
          </cell>
          <cell r="I1320">
            <v>1</v>
          </cell>
          <cell r="J1320">
            <v>291.43970000000002</v>
          </cell>
          <cell r="K1320" t="str">
            <v/>
          </cell>
        </row>
        <row r="1321">
          <cell r="A1321" t="str">
            <v>FRN7.5G11S-2LE</v>
          </cell>
          <cell r="B1321">
            <v>0</v>
          </cell>
          <cell r="C1321">
            <v>0</v>
          </cell>
          <cell r="D1321">
            <v>0</v>
          </cell>
          <cell r="E1321">
            <v>-1</v>
          </cell>
          <cell r="F1321">
            <v>0</v>
          </cell>
          <cell r="G1321">
            <v>0</v>
          </cell>
          <cell r="H1321">
            <v>0</v>
          </cell>
          <cell r="I1321">
            <v>1</v>
          </cell>
          <cell r="J1321">
            <v>421.8784</v>
          </cell>
          <cell r="K1321" t="str">
            <v/>
          </cell>
        </row>
        <row r="1322">
          <cell r="A1322" t="str">
            <v>FRN7.5G11S-4</v>
          </cell>
          <cell r="B1322">
            <v>0</v>
          </cell>
          <cell r="C1322">
            <v>0</v>
          </cell>
          <cell r="D1322">
            <v>0</v>
          </cell>
          <cell r="E1322">
            <v>-3</v>
          </cell>
          <cell r="F1322">
            <v>0</v>
          </cell>
          <cell r="G1322">
            <v>0</v>
          </cell>
          <cell r="H1322">
            <v>0</v>
          </cell>
          <cell r="I1322">
            <v>3</v>
          </cell>
          <cell r="J1322">
            <v>1100.1573000000001</v>
          </cell>
          <cell r="K1322" t="str">
            <v/>
          </cell>
        </row>
        <row r="1323">
          <cell r="A1323" t="str">
            <v>FRN7.5G11S-4HF</v>
          </cell>
          <cell r="B1323">
            <v>0</v>
          </cell>
          <cell r="C1323">
            <v>0</v>
          </cell>
          <cell r="D1323">
            <v>0</v>
          </cell>
          <cell r="E1323">
            <v>-1</v>
          </cell>
          <cell r="F1323">
            <v>0</v>
          </cell>
          <cell r="G1323">
            <v>0</v>
          </cell>
          <cell r="H1323">
            <v>0</v>
          </cell>
          <cell r="I1323">
            <v>1</v>
          </cell>
          <cell r="J1323">
            <v>479.61</v>
          </cell>
          <cell r="K1323" t="str">
            <v/>
          </cell>
        </row>
        <row r="1324">
          <cell r="A1324" t="str">
            <v>FRN7.5G11S-4LE</v>
          </cell>
          <cell r="B1324">
            <v>0</v>
          </cell>
          <cell r="C1324">
            <v>0</v>
          </cell>
          <cell r="D1324">
            <v>0</v>
          </cell>
          <cell r="E1324">
            <v>-2</v>
          </cell>
          <cell r="F1324">
            <v>0</v>
          </cell>
          <cell r="G1324">
            <v>0</v>
          </cell>
          <cell r="H1324">
            <v>0</v>
          </cell>
          <cell r="I1324">
            <v>2</v>
          </cell>
          <cell r="J1324">
            <v>903.09</v>
          </cell>
          <cell r="K1324" t="str">
            <v/>
          </cell>
        </row>
        <row r="1325">
          <cell r="A1325" t="str">
            <v>FRN7.5G11S-4TD1</v>
          </cell>
          <cell r="B1325">
            <v>0</v>
          </cell>
          <cell r="C1325">
            <v>0</v>
          </cell>
          <cell r="D1325">
            <v>0</v>
          </cell>
          <cell r="E1325">
            <v>-3</v>
          </cell>
          <cell r="F1325">
            <v>0</v>
          </cell>
          <cell r="G1325">
            <v>0</v>
          </cell>
          <cell r="H1325">
            <v>0</v>
          </cell>
          <cell r="I1325">
            <v>3</v>
          </cell>
          <cell r="J1325">
            <v>1034.58</v>
          </cell>
          <cell r="K1325" t="str">
            <v/>
          </cell>
        </row>
        <row r="1326">
          <cell r="A1326" t="str">
            <v>FRN7.5G11UD-4Z</v>
          </cell>
          <cell r="B1326">
            <v>0</v>
          </cell>
          <cell r="C1326">
            <v>0</v>
          </cell>
          <cell r="D1326">
            <v>0</v>
          </cell>
          <cell r="E1326">
            <v>-1</v>
          </cell>
          <cell r="F1326">
            <v>0</v>
          </cell>
          <cell r="G1326">
            <v>0</v>
          </cell>
          <cell r="H1326">
            <v>0</v>
          </cell>
          <cell r="I1326">
            <v>1</v>
          </cell>
          <cell r="J1326">
            <v>250.53309999999999</v>
          </cell>
          <cell r="K1326" t="str">
            <v/>
          </cell>
        </row>
        <row r="1327">
          <cell r="A1327" t="str">
            <v>FRN7.5G11W-4EN</v>
          </cell>
          <cell r="B1327">
            <v>0</v>
          </cell>
          <cell r="C1327">
            <v>0</v>
          </cell>
          <cell r="D1327">
            <v>0</v>
          </cell>
          <cell r="E1327">
            <v>-1</v>
          </cell>
          <cell r="F1327">
            <v>0</v>
          </cell>
          <cell r="G1327">
            <v>0</v>
          </cell>
          <cell r="H1327">
            <v>0</v>
          </cell>
          <cell r="I1327">
            <v>1</v>
          </cell>
          <cell r="J1327">
            <v>622.17999999999995</v>
          </cell>
          <cell r="K1327" t="str">
            <v/>
          </cell>
        </row>
        <row r="1328">
          <cell r="A1328" t="str">
            <v>FRN1.5G9S-4EN</v>
          </cell>
          <cell r="B1328">
            <v>0</v>
          </cell>
          <cell r="C1328">
            <v>0</v>
          </cell>
          <cell r="D1328">
            <v>0</v>
          </cell>
          <cell r="E1328">
            <v>-1</v>
          </cell>
          <cell r="F1328">
            <v>0</v>
          </cell>
          <cell r="G1328">
            <v>0</v>
          </cell>
          <cell r="H1328">
            <v>0</v>
          </cell>
          <cell r="I1328">
            <v>1</v>
          </cell>
          <cell r="J1328">
            <v>230.6688</v>
          </cell>
          <cell r="K1328" t="str">
            <v/>
          </cell>
        </row>
        <row r="1329">
          <cell r="A1329" t="str">
            <v>FRN5.5G9S-4EN</v>
          </cell>
          <cell r="B1329">
            <v>0</v>
          </cell>
          <cell r="C1329">
            <v>0</v>
          </cell>
          <cell r="D1329">
            <v>0</v>
          </cell>
          <cell r="E1329">
            <v>-1</v>
          </cell>
          <cell r="F1329">
            <v>0</v>
          </cell>
          <cell r="G1329">
            <v>0</v>
          </cell>
          <cell r="H1329">
            <v>0</v>
          </cell>
          <cell r="I1329">
            <v>1</v>
          </cell>
          <cell r="J1329">
            <v>478.21940000000001</v>
          </cell>
          <cell r="K1329" t="str">
            <v/>
          </cell>
        </row>
        <row r="1330">
          <cell r="A1330" t="str">
            <v>FRN7.5G9S-4EN</v>
          </cell>
          <cell r="B1330">
            <v>0</v>
          </cell>
          <cell r="C1330">
            <v>0</v>
          </cell>
          <cell r="D1330">
            <v>0</v>
          </cell>
          <cell r="E1330">
            <v>-1</v>
          </cell>
          <cell r="F1330">
            <v>0</v>
          </cell>
          <cell r="G1330">
            <v>0</v>
          </cell>
          <cell r="H1330">
            <v>0</v>
          </cell>
          <cell r="I1330">
            <v>1</v>
          </cell>
          <cell r="J1330">
            <v>360.69029999999998</v>
          </cell>
          <cell r="K1330" t="str">
            <v/>
          </cell>
        </row>
        <row r="1331">
          <cell r="A1331" t="str">
            <v>017509</v>
          </cell>
          <cell r="B1331">
            <v>0</v>
          </cell>
          <cell r="C1331">
            <v>0</v>
          </cell>
          <cell r="D1331">
            <v>0</v>
          </cell>
          <cell r="E1331">
            <v>-1</v>
          </cell>
          <cell r="F1331">
            <v>0</v>
          </cell>
          <cell r="G1331">
            <v>0</v>
          </cell>
          <cell r="H1331">
            <v>0</v>
          </cell>
          <cell r="I1331">
            <v>1</v>
          </cell>
          <cell r="J1331">
            <v>80</v>
          </cell>
          <cell r="K1331" t="str">
            <v/>
          </cell>
        </row>
        <row r="1332">
          <cell r="A1332" t="str">
            <v>OPC-G11S-PDP</v>
          </cell>
          <cell r="B1332">
            <v>0</v>
          </cell>
          <cell r="C1332">
            <v>0</v>
          </cell>
          <cell r="D1332">
            <v>0</v>
          </cell>
          <cell r="E1332">
            <v>-34</v>
          </cell>
          <cell r="F1332">
            <v>0</v>
          </cell>
          <cell r="G1332">
            <v>0</v>
          </cell>
          <cell r="H1332">
            <v>0</v>
          </cell>
          <cell r="I1332">
            <v>34</v>
          </cell>
          <cell r="J1332">
            <v>6018</v>
          </cell>
          <cell r="K1332" t="str">
            <v/>
          </cell>
        </row>
        <row r="1333">
          <cell r="A1333" t="str">
            <v>FRN11LM1S-4</v>
          </cell>
          <cell r="B1333">
            <v>0</v>
          </cell>
          <cell r="C1333">
            <v>0</v>
          </cell>
          <cell r="D1333">
            <v>0</v>
          </cell>
          <cell r="E1333">
            <v>-2</v>
          </cell>
          <cell r="F1333">
            <v>0</v>
          </cell>
          <cell r="G1333">
            <v>0</v>
          </cell>
          <cell r="H1333">
            <v>0</v>
          </cell>
          <cell r="I1333">
            <v>2</v>
          </cell>
          <cell r="J1333">
            <v>976.35659999999996</v>
          </cell>
          <cell r="K1333" t="str">
            <v/>
          </cell>
        </row>
        <row r="1334">
          <cell r="A1334" t="str">
            <v>FRN15LM1S-4</v>
          </cell>
          <cell r="B1334">
            <v>0</v>
          </cell>
          <cell r="C1334">
            <v>0</v>
          </cell>
          <cell r="D1334">
            <v>0</v>
          </cell>
          <cell r="E1334">
            <v>-1</v>
          </cell>
          <cell r="F1334">
            <v>0</v>
          </cell>
          <cell r="G1334">
            <v>0</v>
          </cell>
          <cell r="H1334">
            <v>0</v>
          </cell>
          <cell r="I1334">
            <v>1</v>
          </cell>
          <cell r="J1334">
            <v>690.3</v>
          </cell>
          <cell r="K1334" t="str">
            <v/>
          </cell>
        </row>
        <row r="1335">
          <cell r="A1335" t="str">
            <v>FRN18.5LM1S-4C</v>
          </cell>
          <cell r="B1335">
            <v>0</v>
          </cell>
          <cell r="C1335">
            <v>0</v>
          </cell>
          <cell r="D1335">
            <v>0</v>
          </cell>
          <cell r="E1335">
            <v>-2</v>
          </cell>
          <cell r="F1335">
            <v>0</v>
          </cell>
          <cell r="G1335">
            <v>0</v>
          </cell>
          <cell r="H1335">
            <v>0</v>
          </cell>
          <cell r="I1335">
            <v>2</v>
          </cell>
          <cell r="J1335">
            <v>1489.8779999999999</v>
          </cell>
          <cell r="K1335" t="str">
            <v/>
          </cell>
        </row>
        <row r="1336">
          <cell r="A1336" t="str">
            <v>FRN22LM1S-4C</v>
          </cell>
          <cell r="B1336">
            <v>0</v>
          </cell>
          <cell r="C1336">
            <v>0</v>
          </cell>
          <cell r="D1336">
            <v>0</v>
          </cell>
          <cell r="E1336">
            <v>-2</v>
          </cell>
          <cell r="F1336">
            <v>0</v>
          </cell>
          <cell r="G1336">
            <v>0</v>
          </cell>
          <cell r="H1336">
            <v>0</v>
          </cell>
          <cell r="I1336">
            <v>2</v>
          </cell>
          <cell r="J1336">
            <v>1604.7428</v>
          </cell>
          <cell r="K1336" t="str">
            <v/>
          </cell>
        </row>
        <row r="1337">
          <cell r="A1337" t="str">
            <v>FRN7.5G11S-4SL2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 t="str">
            <v/>
          </cell>
        </row>
        <row r="1338">
          <cell r="A1338" t="str">
            <v>FRN0.4G9S-4EN</v>
          </cell>
          <cell r="B1338">
            <v>0</v>
          </cell>
          <cell r="C1338">
            <v>0</v>
          </cell>
          <cell r="D1338">
            <v>0</v>
          </cell>
          <cell r="E1338">
            <v>-2</v>
          </cell>
          <cell r="F1338">
            <v>0</v>
          </cell>
          <cell r="G1338">
            <v>0</v>
          </cell>
          <cell r="H1338">
            <v>0</v>
          </cell>
          <cell r="I1338">
            <v>2</v>
          </cell>
          <cell r="J1338">
            <v>305.03500000000003</v>
          </cell>
          <cell r="K1338" t="str">
            <v/>
          </cell>
        </row>
        <row r="1339">
          <cell r="A1339" t="str">
            <v>018410</v>
          </cell>
          <cell r="B1339">
            <v>0</v>
          </cell>
          <cell r="C1339">
            <v>0</v>
          </cell>
          <cell r="D1339">
            <v>0</v>
          </cell>
          <cell r="E1339">
            <v>-1</v>
          </cell>
          <cell r="F1339">
            <v>0</v>
          </cell>
          <cell r="G1339">
            <v>0</v>
          </cell>
          <cell r="H1339">
            <v>0</v>
          </cell>
          <cell r="I1339">
            <v>1</v>
          </cell>
          <cell r="J1339">
            <v>560</v>
          </cell>
          <cell r="K1339" t="str">
            <v/>
          </cell>
        </row>
        <row r="1340">
          <cell r="A1340" t="str">
            <v>OPC-G11S-COP</v>
          </cell>
          <cell r="B1340">
            <v>0</v>
          </cell>
          <cell r="C1340">
            <v>0</v>
          </cell>
          <cell r="D1340">
            <v>0</v>
          </cell>
          <cell r="E1340">
            <v>-15</v>
          </cell>
          <cell r="F1340">
            <v>0</v>
          </cell>
          <cell r="G1340">
            <v>0</v>
          </cell>
          <cell r="H1340">
            <v>0</v>
          </cell>
          <cell r="I1340">
            <v>15</v>
          </cell>
          <cell r="J1340">
            <v>3267.7305000000001</v>
          </cell>
          <cell r="K1340" t="str">
            <v/>
          </cell>
        </row>
        <row r="1341">
          <cell r="A1341" t="str">
            <v>OPC-G11S-DEV</v>
          </cell>
          <cell r="B1341">
            <v>0</v>
          </cell>
          <cell r="C1341">
            <v>0</v>
          </cell>
          <cell r="D1341">
            <v>0</v>
          </cell>
          <cell r="E1341">
            <v>-59</v>
          </cell>
          <cell r="F1341">
            <v>0</v>
          </cell>
          <cell r="G1341">
            <v>0</v>
          </cell>
          <cell r="H1341">
            <v>0</v>
          </cell>
          <cell r="I1341">
            <v>59</v>
          </cell>
          <cell r="J1341">
            <v>9215.0978999999988</v>
          </cell>
          <cell r="K1341" t="str">
            <v/>
          </cell>
        </row>
        <row r="1342">
          <cell r="A1342" t="str">
            <v>OPC-G11S-IBS</v>
          </cell>
          <cell r="B1342">
            <v>0</v>
          </cell>
          <cell r="C1342">
            <v>0</v>
          </cell>
          <cell r="D1342">
            <v>0</v>
          </cell>
          <cell r="E1342">
            <v>-4</v>
          </cell>
          <cell r="F1342">
            <v>0</v>
          </cell>
          <cell r="G1342">
            <v>0</v>
          </cell>
          <cell r="H1342">
            <v>0</v>
          </cell>
          <cell r="I1342">
            <v>4</v>
          </cell>
          <cell r="J1342">
            <v>1071.0704000000001</v>
          </cell>
          <cell r="K1342" t="str">
            <v/>
          </cell>
        </row>
        <row r="1343">
          <cell r="A1343" t="str">
            <v>FRN11LM1S-4C</v>
          </cell>
          <cell r="B1343">
            <v>0</v>
          </cell>
          <cell r="C1343">
            <v>0</v>
          </cell>
          <cell r="D1343">
            <v>0</v>
          </cell>
          <cell r="E1343">
            <v>-1</v>
          </cell>
          <cell r="F1343">
            <v>0</v>
          </cell>
          <cell r="G1343">
            <v>0</v>
          </cell>
          <cell r="H1343">
            <v>0</v>
          </cell>
          <cell r="I1343">
            <v>1</v>
          </cell>
          <cell r="J1343">
            <v>526.08690000000001</v>
          </cell>
          <cell r="K1343" t="str">
            <v/>
          </cell>
        </row>
        <row r="1344">
          <cell r="A1344" t="str">
            <v>FRN15LM1S-4C</v>
          </cell>
          <cell r="B1344">
            <v>0</v>
          </cell>
          <cell r="C1344">
            <v>0</v>
          </cell>
          <cell r="D1344">
            <v>0</v>
          </cell>
          <cell r="E1344">
            <v>-2</v>
          </cell>
          <cell r="F1344">
            <v>0</v>
          </cell>
          <cell r="G1344">
            <v>0</v>
          </cell>
          <cell r="H1344">
            <v>0</v>
          </cell>
          <cell r="I1344">
            <v>2</v>
          </cell>
          <cell r="J1344">
            <v>1320.4051999999999</v>
          </cell>
          <cell r="K1344" t="str">
            <v/>
          </cell>
        </row>
        <row r="1345">
          <cell r="A1345" t="str">
            <v>FRN5.5LM1S-4C</v>
          </cell>
          <cell r="B1345">
            <v>0</v>
          </cell>
          <cell r="C1345">
            <v>0</v>
          </cell>
          <cell r="D1345">
            <v>0</v>
          </cell>
          <cell r="E1345">
            <v>-5</v>
          </cell>
          <cell r="F1345">
            <v>0</v>
          </cell>
          <cell r="G1345">
            <v>0</v>
          </cell>
          <cell r="H1345">
            <v>0</v>
          </cell>
          <cell r="I1345">
            <v>5</v>
          </cell>
          <cell r="J1345">
            <v>1640.8564999999999</v>
          </cell>
          <cell r="K1345" t="str">
            <v/>
          </cell>
        </row>
        <row r="1346">
          <cell r="A1346" t="str">
            <v>FRN0.4C1S-7E COLD-PLATE</v>
          </cell>
          <cell r="B1346">
            <v>0</v>
          </cell>
          <cell r="C1346">
            <v>0</v>
          </cell>
          <cell r="D1346">
            <v>0</v>
          </cell>
          <cell r="E1346">
            <v>-2</v>
          </cell>
          <cell r="F1346">
            <v>0</v>
          </cell>
          <cell r="G1346">
            <v>0</v>
          </cell>
          <cell r="H1346">
            <v>0</v>
          </cell>
          <cell r="I1346">
            <v>2</v>
          </cell>
          <cell r="J1346">
            <v>0</v>
          </cell>
          <cell r="K1346" t="str">
            <v/>
          </cell>
        </row>
        <row r="1347">
          <cell r="A1347" t="str">
            <v>FRN0.75C1S-4J</v>
          </cell>
          <cell r="B1347">
            <v>0</v>
          </cell>
          <cell r="C1347">
            <v>0</v>
          </cell>
          <cell r="D1347">
            <v>0</v>
          </cell>
          <cell r="E1347">
            <v>-1</v>
          </cell>
          <cell r="F1347">
            <v>0</v>
          </cell>
          <cell r="G1347">
            <v>0</v>
          </cell>
          <cell r="H1347">
            <v>0</v>
          </cell>
          <cell r="I1347">
            <v>1</v>
          </cell>
          <cell r="J1347">
            <v>0</v>
          </cell>
          <cell r="K1347" t="str">
            <v/>
          </cell>
        </row>
        <row r="1348">
          <cell r="A1348" t="str">
            <v>FRN0.75C1S-7WM</v>
          </cell>
          <cell r="B1348">
            <v>0</v>
          </cell>
          <cell r="C1348">
            <v>0</v>
          </cell>
          <cell r="D1348">
            <v>0</v>
          </cell>
          <cell r="E1348">
            <v>-109</v>
          </cell>
          <cell r="F1348">
            <v>0</v>
          </cell>
          <cell r="G1348">
            <v>0</v>
          </cell>
          <cell r="H1348">
            <v>0</v>
          </cell>
          <cell r="I1348">
            <v>109</v>
          </cell>
          <cell r="J1348">
            <v>9064.44</v>
          </cell>
          <cell r="K1348" t="str">
            <v/>
          </cell>
        </row>
        <row r="1349">
          <cell r="A1349" t="str">
            <v>FRN1.5C1S-7J</v>
          </cell>
          <cell r="B1349">
            <v>0</v>
          </cell>
          <cell r="C1349">
            <v>0</v>
          </cell>
          <cell r="D1349">
            <v>0</v>
          </cell>
          <cell r="E1349">
            <v>-1</v>
          </cell>
          <cell r="F1349">
            <v>0</v>
          </cell>
          <cell r="G1349">
            <v>0</v>
          </cell>
          <cell r="H1349">
            <v>0</v>
          </cell>
          <cell r="I1349">
            <v>1</v>
          </cell>
          <cell r="J1349">
            <v>0</v>
          </cell>
          <cell r="K1349" t="str">
            <v/>
          </cell>
        </row>
        <row r="1350">
          <cell r="A1350" t="str">
            <v>FRN1.5C1S-7WM</v>
          </cell>
          <cell r="B1350">
            <v>0</v>
          </cell>
          <cell r="C1350">
            <v>0</v>
          </cell>
          <cell r="D1350">
            <v>0</v>
          </cell>
          <cell r="E1350">
            <v>-50</v>
          </cell>
          <cell r="F1350">
            <v>0</v>
          </cell>
          <cell r="G1350">
            <v>0</v>
          </cell>
          <cell r="H1350">
            <v>0</v>
          </cell>
          <cell r="I1350">
            <v>50</v>
          </cell>
          <cell r="J1350">
            <v>5117</v>
          </cell>
          <cell r="K1350" t="str">
            <v/>
          </cell>
        </row>
        <row r="1351">
          <cell r="A1351" t="str">
            <v>FRN2.2C1S-4J</v>
          </cell>
          <cell r="B1351">
            <v>0</v>
          </cell>
          <cell r="C1351">
            <v>0</v>
          </cell>
          <cell r="D1351">
            <v>0</v>
          </cell>
          <cell r="E1351">
            <v>-1</v>
          </cell>
          <cell r="F1351">
            <v>0</v>
          </cell>
          <cell r="G1351">
            <v>0</v>
          </cell>
          <cell r="H1351">
            <v>0</v>
          </cell>
          <cell r="I1351">
            <v>1</v>
          </cell>
          <cell r="J1351">
            <v>0</v>
          </cell>
          <cell r="K1351" t="str">
            <v/>
          </cell>
        </row>
        <row r="1352">
          <cell r="A1352" t="str">
            <v>FRN7.5LM1S-4EZ</v>
          </cell>
          <cell r="B1352">
            <v>0</v>
          </cell>
          <cell r="C1352">
            <v>0</v>
          </cell>
          <cell r="D1352">
            <v>0</v>
          </cell>
          <cell r="E1352">
            <v>-2</v>
          </cell>
          <cell r="F1352">
            <v>0</v>
          </cell>
          <cell r="G1352">
            <v>0</v>
          </cell>
          <cell r="H1352">
            <v>0</v>
          </cell>
          <cell r="I1352">
            <v>2</v>
          </cell>
          <cell r="J1352">
            <v>814.8</v>
          </cell>
          <cell r="K1352" t="str">
            <v/>
          </cell>
        </row>
        <row r="1353">
          <cell r="A1353" t="str">
            <v>OPC-G1-COP</v>
          </cell>
          <cell r="B1353">
            <v>0</v>
          </cell>
          <cell r="C1353">
            <v>0</v>
          </cell>
          <cell r="D1353">
            <v>0</v>
          </cell>
          <cell r="E1353">
            <v>-49</v>
          </cell>
          <cell r="F1353">
            <v>0</v>
          </cell>
          <cell r="G1353">
            <v>0</v>
          </cell>
          <cell r="H1353">
            <v>0</v>
          </cell>
          <cell r="I1353">
            <v>49</v>
          </cell>
          <cell r="J1353">
            <v>2056.0792000000001</v>
          </cell>
          <cell r="K1353" t="str">
            <v/>
          </cell>
        </row>
        <row r="1354">
          <cell r="A1354" t="str">
            <v>FRN0.4C1S-7J</v>
          </cell>
          <cell r="B1354">
            <v>0</v>
          </cell>
          <cell r="C1354">
            <v>0</v>
          </cell>
          <cell r="D1354">
            <v>0</v>
          </cell>
          <cell r="E1354">
            <v>-1</v>
          </cell>
          <cell r="F1354">
            <v>0</v>
          </cell>
          <cell r="G1354">
            <v>0</v>
          </cell>
          <cell r="H1354">
            <v>0</v>
          </cell>
          <cell r="I1354">
            <v>1</v>
          </cell>
          <cell r="J1354">
            <v>0</v>
          </cell>
          <cell r="K1354" t="str">
            <v/>
          </cell>
        </row>
        <row r="1355">
          <cell r="A1355" t="str">
            <v>FRN0.75C1S-7E-Z</v>
          </cell>
          <cell r="B1355">
            <v>0</v>
          </cell>
          <cell r="C1355">
            <v>0</v>
          </cell>
          <cell r="D1355">
            <v>0</v>
          </cell>
          <cell r="E1355">
            <v>-2</v>
          </cell>
          <cell r="F1355">
            <v>0</v>
          </cell>
          <cell r="G1355">
            <v>0</v>
          </cell>
          <cell r="H1355">
            <v>0</v>
          </cell>
          <cell r="I1355">
            <v>2</v>
          </cell>
          <cell r="J1355">
            <v>80</v>
          </cell>
          <cell r="K1355" t="str">
            <v/>
          </cell>
        </row>
        <row r="1356">
          <cell r="A1356" t="str">
            <v>FRN0.75C1S-7J</v>
          </cell>
          <cell r="B1356">
            <v>0</v>
          </cell>
          <cell r="C1356">
            <v>0</v>
          </cell>
          <cell r="D1356">
            <v>0</v>
          </cell>
          <cell r="E1356">
            <v>-1</v>
          </cell>
          <cell r="F1356">
            <v>0</v>
          </cell>
          <cell r="G1356">
            <v>0</v>
          </cell>
          <cell r="H1356">
            <v>0</v>
          </cell>
          <cell r="I1356">
            <v>1</v>
          </cell>
          <cell r="J1356">
            <v>0</v>
          </cell>
          <cell r="K1356" t="str">
            <v/>
          </cell>
        </row>
        <row r="1357">
          <cell r="A1357" t="str">
            <v>FRN1.5C1S-4J</v>
          </cell>
          <cell r="B1357">
            <v>0</v>
          </cell>
          <cell r="C1357">
            <v>0</v>
          </cell>
          <cell r="D1357">
            <v>0</v>
          </cell>
          <cell r="E1357">
            <v>-1</v>
          </cell>
          <cell r="F1357">
            <v>0</v>
          </cell>
          <cell r="G1357">
            <v>0</v>
          </cell>
          <cell r="H1357">
            <v>0</v>
          </cell>
          <cell r="I1357">
            <v>1</v>
          </cell>
          <cell r="J1357">
            <v>0</v>
          </cell>
          <cell r="K1357" t="str">
            <v/>
          </cell>
        </row>
        <row r="1358">
          <cell r="A1358" t="str">
            <v>FRN3.7C1S-4J</v>
          </cell>
          <cell r="B1358">
            <v>0</v>
          </cell>
          <cell r="C1358">
            <v>0</v>
          </cell>
          <cell r="D1358">
            <v>0</v>
          </cell>
          <cell r="E1358">
            <v>-1</v>
          </cell>
          <cell r="F1358">
            <v>0</v>
          </cell>
          <cell r="G1358">
            <v>0</v>
          </cell>
          <cell r="H1358">
            <v>0</v>
          </cell>
          <cell r="I1358">
            <v>1</v>
          </cell>
          <cell r="J1358">
            <v>0</v>
          </cell>
          <cell r="K1358" t="str">
            <v/>
          </cell>
        </row>
        <row r="1359">
          <cell r="A1359" t="str">
            <v>FRN0.1E1S-7J</v>
          </cell>
          <cell r="B1359">
            <v>0</v>
          </cell>
          <cell r="C1359">
            <v>0</v>
          </cell>
          <cell r="D1359">
            <v>0</v>
          </cell>
          <cell r="E1359">
            <v>-6</v>
          </cell>
          <cell r="F1359">
            <v>0</v>
          </cell>
          <cell r="G1359">
            <v>0</v>
          </cell>
          <cell r="H1359">
            <v>0</v>
          </cell>
          <cell r="I1359">
            <v>6</v>
          </cell>
          <cell r="J1359">
            <v>0</v>
          </cell>
          <cell r="K1359" t="str">
            <v/>
          </cell>
        </row>
        <row r="1360">
          <cell r="A1360" t="str">
            <v>FRN0.4E1S-7J</v>
          </cell>
          <cell r="B1360">
            <v>0</v>
          </cell>
          <cell r="C1360">
            <v>0</v>
          </cell>
          <cell r="D1360">
            <v>0</v>
          </cell>
          <cell r="E1360">
            <v>-3</v>
          </cell>
          <cell r="F1360">
            <v>0</v>
          </cell>
          <cell r="G1360">
            <v>0</v>
          </cell>
          <cell r="H1360">
            <v>0</v>
          </cell>
          <cell r="I1360">
            <v>3</v>
          </cell>
          <cell r="J1360">
            <v>277.2</v>
          </cell>
          <cell r="K1360" t="str">
            <v/>
          </cell>
        </row>
        <row r="1361">
          <cell r="A1361" t="str">
            <v>FRN0.75E1S-4Z (ROM E1S10416)</v>
          </cell>
          <cell r="B1361">
            <v>0</v>
          </cell>
          <cell r="C1361">
            <v>0</v>
          </cell>
          <cell r="D1361">
            <v>0</v>
          </cell>
          <cell r="E1361">
            <v>-1</v>
          </cell>
          <cell r="F1361">
            <v>0</v>
          </cell>
          <cell r="G1361">
            <v>0</v>
          </cell>
          <cell r="H1361">
            <v>0</v>
          </cell>
          <cell r="I1361">
            <v>1</v>
          </cell>
          <cell r="J1361">
            <v>126.81</v>
          </cell>
          <cell r="K1361" t="str">
            <v/>
          </cell>
        </row>
        <row r="1362">
          <cell r="A1362" t="str">
            <v>FRN0.75E1S-7J</v>
          </cell>
          <cell r="B1362">
            <v>0</v>
          </cell>
          <cell r="C1362">
            <v>0</v>
          </cell>
          <cell r="D1362">
            <v>0</v>
          </cell>
          <cell r="E1362">
            <v>-1</v>
          </cell>
          <cell r="F1362">
            <v>0</v>
          </cell>
          <cell r="G1362">
            <v>0</v>
          </cell>
          <cell r="H1362">
            <v>0</v>
          </cell>
          <cell r="I1362">
            <v>1</v>
          </cell>
          <cell r="J1362">
            <v>98.5</v>
          </cell>
          <cell r="K1362" t="str">
            <v/>
          </cell>
        </row>
        <row r="1363">
          <cell r="A1363" t="str">
            <v>FRN1.5E1E-4PD</v>
          </cell>
          <cell r="B1363">
            <v>0</v>
          </cell>
          <cell r="C1363">
            <v>0</v>
          </cell>
          <cell r="D1363">
            <v>0</v>
          </cell>
          <cell r="E1363">
            <v>-80</v>
          </cell>
          <cell r="F1363">
            <v>0</v>
          </cell>
          <cell r="G1363">
            <v>0</v>
          </cell>
          <cell r="H1363">
            <v>0</v>
          </cell>
          <cell r="I1363">
            <v>80</v>
          </cell>
          <cell r="J1363">
            <v>14223.2</v>
          </cell>
          <cell r="K1363" t="str">
            <v/>
          </cell>
        </row>
        <row r="1364">
          <cell r="A1364" t="str">
            <v>FRN4.0E1E-2LM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 t="str">
            <v/>
          </cell>
        </row>
        <row r="1365">
          <cell r="A1365" t="str">
            <v>FRN0.75E1S-7PM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 t="str">
            <v/>
          </cell>
        </row>
        <row r="1366">
          <cell r="A1366" t="str">
            <v>FRN0.75E1S-7Z</v>
          </cell>
          <cell r="B1366">
            <v>0</v>
          </cell>
          <cell r="C1366">
            <v>0</v>
          </cell>
          <cell r="D1366">
            <v>0</v>
          </cell>
          <cell r="E1366">
            <v>-1</v>
          </cell>
          <cell r="F1366">
            <v>0</v>
          </cell>
          <cell r="G1366">
            <v>0</v>
          </cell>
          <cell r="H1366">
            <v>0</v>
          </cell>
          <cell r="I1366">
            <v>1</v>
          </cell>
          <cell r="J1366">
            <v>95.76</v>
          </cell>
          <cell r="K1366" t="str">
            <v/>
          </cell>
        </row>
        <row r="1367">
          <cell r="A1367" t="str">
            <v>FRN1.5E1S-4J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 t="str">
            <v/>
          </cell>
        </row>
        <row r="1368">
          <cell r="A1368" t="str">
            <v>FRN1.5E1S-4Z (ROM E1S10416)</v>
          </cell>
          <cell r="B1368">
            <v>0</v>
          </cell>
          <cell r="C1368">
            <v>0</v>
          </cell>
          <cell r="D1368">
            <v>0</v>
          </cell>
          <cell r="E1368">
            <v>-1</v>
          </cell>
          <cell r="F1368">
            <v>0</v>
          </cell>
          <cell r="G1368">
            <v>0</v>
          </cell>
          <cell r="H1368">
            <v>0</v>
          </cell>
          <cell r="I1368">
            <v>1</v>
          </cell>
          <cell r="J1368">
            <v>151.38</v>
          </cell>
          <cell r="K1368" t="str">
            <v/>
          </cell>
        </row>
        <row r="1369">
          <cell r="A1369" t="str">
            <v>FRN11E1S-4C</v>
          </cell>
          <cell r="B1369">
            <v>0</v>
          </cell>
          <cell r="C1369">
            <v>0</v>
          </cell>
          <cell r="D1369">
            <v>0</v>
          </cell>
          <cell r="E1369">
            <v>-15</v>
          </cell>
          <cell r="F1369">
            <v>0</v>
          </cell>
          <cell r="G1369">
            <v>0</v>
          </cell>
          <cell r="H1369">
            <v>0</v>
          </cell>
          <cell r="I1369">
            <v>15</v>
          </cell>
          <cell r="J1369">
            <v>6913.3094999999994</v>
          </cell>
          <cell r="K1369" t="str">
            <v/>
          </cell>
        </row>
        <row r="1370">
          <cell r="A1370" t="str">
            <v>FRN15E1S-4J</v>
          </cell>
          <cell r="B1370">
            <v>0</v>
          </cell>
          <cell r="C1370">
            <v>0</v>
          </cell>
          <cell r="D1370">
            <v>0</v>
          </cell>
          <cell r="E1370">
            <v>-1</v>
          </cell>
          <cell r="F1370">
            <v>0</v>
          </cell>
          <cell r="G1370">
            <v>0</v>
          </cell>
          <cell r="H1370">
            <v>0</v>
          </cell>
          <cell r="I1370">
            <v>1</v>
          </cell>
          <cell r="J1370">
            <v>0</v>
          </cell>
          <cell r="K1370" t="str">
            <v/>
          </cell>
        </row>
        <row r="1371">
          <cell r="A1371" t="str">
            <v>FRN2.2E1S-4HL</v>
          </cell>
          <cell r="B1371">
            <v>0</v>
          </cell>
          <cell r="C1371">
            <v>0</v>
          </cell>
          <cell r="D1371">
            <v>0</v>
          </cell>
          <cell r="E1371">
            <v>-2</v>
          </cell>
          <cell r="F1371">
            <v>0</v>
          </cell>
          <cell r="G1371">
            <v>0</v>
          </cell>
          <cell r="H1371">
            <v>0</v>
          </cell>
          <cell r="I1371">
            <v>2</v>
          </cell>
          <cell r="J1371">
            <v>446</v>
          </cell>
          <cell r="K1371" t="str">
            <v/>
          </cell>
        </row>
        <row r="1372">
          <cell r="A1372" t="str">
            <v>FRN2.2E1S-4Z</v>
          </cell>
          <cell r="B1372">
            <v>0</v>
          </cell>
          <cell r="C1372">
            <v>0</v>
          </cell>
          <cell r="D1372">
            <v>0</v>
          </cell>
          <cell r="E1372">
            <v>-1</v>
          </cell>
          <cell r="F1372">
            <v>0</v>
          </cell>
          <cell r="G1372">
            <v>0</v>
          </cell>
          <cell r="H1372">
            <v>0</v>
          </cell>
          <cell r="I1372">
            <v>1</v>
          </cell>
          <cell r="J1372">
            <v>202.9</v>
          </cell>
          <cell r="K1372" t="str">
            <v/>
          </cell>
        </row>
        <row r="1373">
          <cell r="A1373" t="str">
            <v>FRN4.0E1S-4E-Z</v>
          </cell>
          <cell r="B1373">
            <v>0</v>
          </cell>
          <cell r="C1373">
            <v>0</v>
          </cell>
          <cell r="D1373">
            <v>0</v>
          </cell>
          <cell r="E1373">
            <v>-1</v>
          </cell>
          <cell r="F1373">
            <v>0</v>
          </cell>
          <cell r="G1373">
            <v>0</v>
          </cell>
          <cell r="H1373">
            <v>0</v>
          </cell>
          <cell r="I1373">
            <v>1</v>
          </cell>
          <cell r="J1373">
            <v>254.1</v>
          </cell>
          <cell r="K1373" t="str">
            <v/>
          </cell>
        </row>
        <row r="1374">
          <cell r="A1374" t="str">
            <v>FRN4.0E1S-4HL</v>
          </cell>
          <cell r="B1374">
            <v>0</v>
          </cell>
          <cell r="C1374">
            <v>0</v>
          </cell>
          <cell r="D1374">
            <v>0</v>
          </cell>
          <cell r="E1374">
            <v>-2</v>
          </cell>
          <cell r="F1374">
            <v>0</v>
          </cell>
          <cell r="G1374">
            <v>0</v>
          </cell>
          <cell r="H1374">
            <v>0</v>
          </cell>
          <cell r="I1374">
            <v>2</v>
          </cell>
          <cell r="J1374">
            <v>550</v>
          </cell>
          <cell r="K1374" t="str">
            <v/>
          </cell>
        </row>
        <row r="1375">
          <cell r="A1375" t="str">
            <v>FRN4.0E1S-4Z (ROM E1S10416)</v>
          </cell>
          <cell r="B1375">
            <v>0</v>
          </cell>
          <cell r="C1375">
            <v>0</v>
          </cell>
          <cell r="D1375">
            <v>0</v>
          </cell>
          <cell r="E1375">
            <v>-1</v>
          </cell>
          <cell r="F1375">
            <v>0</v>
          </cell>
          <cell r="G1375">
            <v>0</v>
          </cell>
          <cell r="H1375">
            <v>0</v>
          </cell>
          <cell r="I1375">
            <v>1</v>
          </cell>
          <cell r="J1375">
            <v>228.6</v>
          </cell>
          <cell r="K1375" t="str">
            <v/>
          </cell>
        </row>
        <row r="1376">
          <cell r="A1376" t="str">
            <v>FRN7.5E1S-4HL</v>
          </cell>
          <cell r="B1376">
            <v>0</v>
          </cell>
          <cell r="C1376">
            <v>0</v>
          </cell>
          <cell r="D1376">
            <v>0</v>
          </cell>
          <cell r="E1376">
            <v>-2</v>
          </cell>
          <cell r="F1376">
            <v>0</v>
          </cell>
          <cell r="G1376">
            <v>0</v>
          </cell>
          <cell r="H1376">
            <v>0</v>
          </cell>
          <cell r="I1376">
            <v>2</v>
          </cell>
          <cell r="J1376">
            <v>700</v>
          </cell>
          <cell r="K1376" t="str">
            <v/>
          </cell>
        </row>
        <row r="1377">
          <cell r="A1377" t="str">
            <v>FRN7.5E1S-4HLE</v>
          </cell>
          <cell r="B1377">
            <v>0</v>
          </cell>
          <cell r="C1377">
            <v>0</v>
          </cell>
          <cell r="D1377">
            <v>0</v>
          </cell>
          <cell r="E1377">
            <v>-3</v>
          </cell>
          <cell r="F1377">
            <v>0</v>
          </cell>
          <cell r="G1377">
            <v>0</v>
          </cell>
          <cell r="H1377">
            <v>0</v>
          </cell>
          <cell r="I1377">
            <v>3</v>
          </cell>
          <cell r="J1377">
            <v>1050</v>
          </cell>
          <cell r="K1377" t="str">
            <v/>
          </cell>
        </row>
        <row r="1378">
          <cell r="A1378" t="str">
            <v>FRN7.5E1S-4J</v>
          </cell>
          <cell r="B1378">
            <v>0</v>
          </cell>
          <cell r="C1378">
            <v>0</v>
          </cell>
          <cell r="D1378">
            <v>0</v>
          </cell>
          <cell r="E1378">
            <v>-2</v>
          </cell>
          <cell r="F1378">
            <v>0</v>
          </cell>
          <cell r="G1378">
            <v>0</v>
          </cell>
          <cell r="H1378">
            <v>0</v>
          </cell>
          <cell r="I1378">
            <v>2</v>
          </cell>
          <cell r="J1378">
            <v>663</v>
          </cell>
          <cell r="K1378" t="str">
            <v/>
          </cell>
        </row>
        <row r="1379">
          <cell r="A1379" t="str">
            <v>BRLE-15/4500</v>
          </cell>
          <cell r="B1379">
            <v>0</v>
          </cell>
          <cell r="C1379">
            <v>0</v>
          </cell>
          <cell r="D1379">
            <v>0</v>
          </cell>
          <cell r="E1379">
            <v>-18</v>
          </cell>
          <cell r="F1379">
            <v>0</v>
          </cell>
          <cell r="G1379">
            <v>0</v>
          </cell>
          <cell r="H1379">
            <v>0</v>
          </cell>
          <cell r="I1379">
            <v>18</v>
          </cell>
          <cell r="J1379">
            <v>1254.5999999999999</v>
          </cell>
          <cell r="K1379" t="str">
            <v/>
          </cell>
        </row>
        <row r="1380">
          <cell r="A1380" t="str">
            <v>BRLE-150/3600</v>
          </cell>
          <cell r="B1380">
            <v>0</v>
          </cell>
          <cell r="C1380">
            <v>0</v>
          </cell>
          <cell r="D1380">
            <v>0</v>
          </cell>
          <cell r="E1380">
            <v>-2</v>
          </cell>
          <cell r="F1380">
            <v>0</v>
          </cell>
          <cell r="G1380">
            <v>0</v>
          </cell>
          <cell r="H1380">
            <v>0</v>
          </cell>
          <cell r="I1380">
            <v>2</v>
          </cell>
          <cell r="J1380">
            <v>139.4</v>
          </cell>
          <cell r="K1380" t="str">
            <v/>
          </cell>
        </row>
        <row r="1381">
          <cell r="A1381" t="str">
            <v>BRLE-27/1800</v>
          </cell>
          <cell r="B1381">
            <v>0</v>
          </cell>
          <cell r="C1381">
            <v>0</v>
          </cell>
          <cell r="D1381">
            <v>0</v>
          </cell>
          <cell r="E1381">
            <v>-12</v>
          </cell>
          <cell r="F1381">
            <v>0</v>
          </cell>
          <cell r="G1381">
            <v>0</v>
          </cell>
          <cell r="H1381">
            <v>0</v>
          </cell>
          <cell r="I1381">
            <v>12</v>
          </cell>
          <cell r="J1381">
            <v>578.88</v>
          </cell>
          <cell r="K1381" t="str">
            <v/>
          </cell>
        </row>
        <row r="1382">
          <cell r="A1382" t="str">
            <v>BRLE-40/3000</v>
          </cell>
          <cell r="B1382">
            <v>0</v>
          </cell>
          <cell r="C1382">
            <v>0</v>
          </cell>
          <cell r="D1382">
            <v>0</v>
          </cell>
          <cell r="E1382">
            <v>-19</v>
          </cell>
          <cell r="F1382">
            <v>0</v>
          </cell>
          <cell r="G1382">
            <v>0</v>
          </cell>
          <cell r="H1382">
            <v>0</v>
          </cell>
          <cell r="I1382">
            <v>19</v>
          </cell>
          <cell r="J1382">
            <v>1350.71</v>
          </cell>
          <cell r="K1382" t="str">
            <v/>
          </cell>
        </row>
        <row r="1383">
          <cell r="A1383" t="str">
            <v>BRLE-60/1000</v>
          </cell>
          <cell r="B1383">
            <v>0</v>
          </cell>
          <cell r="C1383">
            <v>0</v>
          </cell>
          <cell r="D1383">
            <v>0</v>
          </cell>
          <cell r="E1383">
            <v>-6</v>
          </cell>
          <cell r="F1383">
            <v>0</v>
          </cell>
          <cell r="G1383">
            <v>0</v>
          </cell>
          <cell r="H1383">
            <v>0</v>
          </cell>
          <cell r="I1383">
            <v>6</v>
          </cell>
          <cell r="J1383">
            <v>192.9</v>
          </cell>
          <cell r="K1383" t="str">
            <v/>
          </cell>
        </row>
        <row r="1384">
          <cell r="A1384" t="str">
            <v>BRLE-80/600</v>
          </cell>
          <cell r="B1384">
            <v>0</v>
          </cell>
          <cell r="C1384">
            <v>0</v>
          </cell>
          <cell r="D1384">
            <v>0</v>
          </cell>
          <cell r="E1384">
            <v>-38</v>
          </cell>
          <cell r="F1384">
            <v>0</v>
          </cell>
          <cell r="G1384">
            <v>0</v>
          </cell>
          <cell r="H1384">
            <v>0</v>
          </cell>
          <cell r="I1384">
            <v>38</v>
          </cell>
          <cell r="J1384">
            <v>1034.74</v>
          </cell>
          <cell r="K1384" t="str">
            <v/>
          </cell>
        </row>
        <row r="1385">
          <cell r="A1385" t="str">
            <v>CNW811/36</v>
          </cell>
          <cell r="B1385">
            <v>0</v>
          </cell>
          <cell r="C1385">
            <v>0</v>
          </cell>
          <cell r="D1385">
            <v>0</v>
          </cell>
          <cell r="E1385">
            <v>-1</v>
          </cell>
          <cell r="F1385">
            <v>0</v>
          </cell>
          <cell r="G1385">
            <v>0</v>
          </cell>
          <cell r="H1385">
            <v>0</v>
          </cell>
          <cell r="I1385">
            <v>1</v>
          </cell>
          <cell r="J1385">
            <v>55.91</v>
          </cell>
          <cell r="K1385" t="str">
            <v/>
          </cell>
        </row>
        <row r="1386">
          <cell r="A1386" t="str">
            <v>CNW957.21/110</v>
          </cell>
          <cell r="B1386">
            <v>0</v>
          </cell>
          <cell r="C1386">
            <v>0</v>
          </cell>
          <cell r="D1386">
            <v>0</v>
          </cell>
          <cell r="E1386">
            <v>-1</v>
          </cell>
          <cell r="F1386">
            <v>0</v>
          </cell>
          <cell r="G1386">
            <v>0</v>
          </cell>
          <cell r="H1386">
            <v>0</v>
          </cell>
          <cell r="I1386">
            <v>1</v>
          </cell>
          <cell r="J1386">
            <v>1191.8399999999999</v>
          </cell>
          <cell r="K1386" t="str">
            <v/>
          </cell>
        </row>
        <row r="1387">
          <cell r="A1387" t="str">
            <v>CNW957.21/209</v>
          </cell>
          <cell r="B1387">
            <v>0</v>
          </cell>
          <cell r="C1387">
            <v>0</v>
          </cell>
          <cell r="D1387">
            <v>0</v>
          </cell>
          <cell r="E1387">
            <v>-1</v>
          </cell>
          <cell r="F1387">
            <v>0</v>
          </cell>
          <cell r="G1387">
            <v>0</v>
          </cell>
          <cell r="H1387">
            <v>0</v>
          </cell>
          <cell r="I1387">
            <v>1</v>
          </cell>
          <cell r="J1387">
            <v>1518.88</v>
          </cell>
          <cell r="K1387" t="str">
            <v/>
          </cell>
        </row>
        <row r="1388">
          <cell r="A1388" t="str">
            <v>EFL-0.4G9-4</v>
          </cell>
          <cell r="B1388">
            <v>0</v>
          </cell>
          <cell r="C1388">
            <v>0</v>
          </cell>
          <cell r="D1388">
            <v>0</v>
          </cell>
          <cell r="E1388">
            <v>-71</v>
          </cell>
          <cell r="F1388">
            <v>0</v>
          </cell>
          <cell r="G1388">
            <v>0</v>
          </cell>
          <cell r="H1388">
            <v>0</v>
          </cell>
          <cell r="I1388">
            <v>71</v>
          </cell>
          <cell r="J1388">
            <v>2176.8173999999999</v>
          </cell>
          <cell r="K1388" t="str">
            <v/>
          </cell>
        </row>
        <row r="1389">
          <cell r="A1389" t="str">
            <v>EFL-0.75C11-7</v>
          </cell>
          <cell r="B1389">
            <v>0</v>
          </cell>
          <cell r="C1389">
            <v>0</v>
          </cell>
          <cell r="D1389">
            <v>0</v>
          </cell>
          <cell r="E1389">
            <v>-89</v>
          </cell>
          <cell r="F1389">
            <v>0</v>
          </cell>
          <cell r="G1389">
            <v>0</v>
          </cell>
          <cell r="H1389">
            <v>0</v>
          </cell>
          <cell r="I1389">
            <v>89</v>
          </cell>
          <cell r="J1389">
            <v>2137.0857999999998</v>
          </cell>
          <cell r="K1389" t="str">
            <v/>
          </cell>
        </row>
        <row r="1390">
          <cell r="A1390" t="str">
            <v>EFL-0.75C9-7</v>
          </cell>
          <cell r="B1390">
            <v>0</v>
          </cell>
          <cell r="C1390">
            <v>0</v>
          </cell>
          <cell r="D1390">
            <v>0</v>
          </cell>
          <cell r="E1390">
            <v>-206</v>
          </cell>
          <cell r="F1390">
            <v>0</v>
          </cell>
          <cell r="G1390">
            <v>0</v>
          </cell>
          <cell r="H1390">
            <v>0</v>
          </cell>
          <cell r="I1390">
            <v>206</v>
          </cell>
          <cell r="J1390">
            <v>2258.9548</v>
          </cell>
          <cell r="K1390" t="str">
            <v/>
          </cell>
        </row>
        <row r="1391">
          <cell r="A1391" t="str">
            <v>EFL-1.5C11-7</v>
          </cell>
          <cell r="B1391">
            <v>0</v>
          </cell>
          <cell r="C1391">
            <v>0</v>
          </cell>
          <cell r="D1391">
            <v>0</v>
          </cell>
          <cell r="E1391">
            <v>-4</v>
          </cell>
          <cell r="F1391">
            <v>0</v>
          </cell>
          <cell r="G1391">
            <v>0</v>
          </cell>
          <cell r="H1391">
            <v>0</v>
          </cell>
          <cell r="I1391">
            <v>4</v>
          </cell>
          <cell r="J1391">
            <v>55.442</v>
          </cell>
          <cell r="K1391" t="str">
            <v/>
          </cell>
        </row>
        <row r="1392">
          <cell r="A1392" t="str">
            <v>EFL-1.5C9-7</v>
          </cell>
          <cell r="B1392">
            <v>0</v>
          </cell>
          <cell r="C1392">
            <v>0</v>
          </cell>
          <cell r="D1392">
            <v>0</v>
          </cell>
          <cell r="E1392">
            <v>-1</v>
          </cell>
          <cell r="F1392">
            <v>0</v>
          </cell>
          <cell r="G1392">
            <v>0</v>
          </cell>
          <cell r="H1392">
            <v>0</v>
          </cell>
          <cell r="I1392">
            <v>1</v>
          </cell>
          <cell r="J1392">
            <v>19.2</v>
          </cell>
          <cell r="K1392" t="str">
            <v/>
          </cell>
        </row>
        <row r="1393">
          <cell r="A1393" t="str">
            <v>EFL-1.5G9-4</v>
          </cell>
          <cell r="B1393">
            <v>0</v>
          </cell>
          <cell r="C1393">
            <v>0</v>
          </cell>
          <cell r="D1393">
            <v>0</v>
          </cell>
          <cell r="E1393">
            <v>-10</v>
          </cell>
          <cell r="F1393">
            <v>0</v>
          </cell>
          <cell r="G1393">
            <v>0</v>
          </cell>
          <cell r="H1393">
            <v>0</v>
          </cell>
          <cell r="I1393">
            <v>10</v>
          </cell>
          <cell r="J1393">
            <v>391.7</v>
          </cell>
          <cell r="K1393" t="str">
            <v/>
          </cell>
        </row>
        <row r="1394">
          <cell r="A1394" t="str">
            <v>BHF5B0416</v>
          </cell>
          <cell r="B1394">
            <v>0</v>
          </cell>
          <cell r="C1394">
            <v>0</v>
          </cell>
          <cell r="D1394">
            <v>0</v>
          </cell>
          <cell r="E1394">
            <v>-1</v>
          </cell>
          <cell r="F1394">
            <v>0</v>
          </cell>
          <cell r="G1394">
            <v>0</v>
          </cell>
          <cell r="H1394">
            <v>0</v>
          </cell>
          <cell r="I1394">
            <v>1</v>
          </cell>
          <cell r="J1394">
            <v>10</v>
          </cell>
          <cell r="K1394" t="str">
            <v/>
          </cell>
        </row>
        <row r="1395">
          <cell r="A1395" t="str">
            <v>BRLE-130/600</v>
          </cell>
          <cell r="B1395">
            <v>0</v>
          </cell>
          <cell r="C1395">
            <v>0</v>
          </cell>
          <cell r="D1395">
            <v>0</v>
          </cell>
          <cell r="E1395">
            <v>-83</v>
          </cell>
          <cell r="F1395">
            <v>0</v>
          </cell>
          <cell r="G1395">
            <v>0</v>
          </cell>
          <cell r="H1395">
            <v>0</v>
          </cell>
          <cell r="I1395">
            <v>83</v>
          </cell>
          <cell r="J1395">
            <v>2260.09</v>
          </cell>
          <cell r="K1395" t="str">
            <v/>
          </cell>
        </row>
        <row r="1396">
          <cell r="A1396" t="str">
            <v>BRLE-27/3000</v>
          </cell>
          <cell r="B1396">
            <v>0</v>
          </cell>
          <cell r="C1396">
            <v>0</v>
          </cell>
          <cell r="D1396">
            <v>0</v>
          </cell>
          <cell r="E1396">
            <v>-17</v>
          </cell>
          <cell r="F1396">
            <v>0</v>
          </cell>
          <cell r="G1396">
            <v>0</v>
          </cell>
          <cell r="H1396">
            <v>0</v>
          </cell>
          <cell r="I1396">
            <v>17</v>
          </cell>
          <cell r="J1396">
            <v>1235.9000000000001</v>
          </cell>
          <cell r="K1396" t="str">
            <v/>
          </cell>
        </row>
        <row r="1397">
          <cell r="A1397" t="str">
            <v>BRLE-40/1500</v>
          </cell>
          <cell r="B1397">
            <v>0</v>
          </cell>
          <cell r="C1397">
            <v>0</v>
          </cell>
          <cell r="D1397">
            <v>0</v>
          </cell>
          <cell r="E1397">
            <v>-9</v>
          </cell>
          <cell r="F1397">
            <v>0</v>
          </cell>
          <cell r="G1397">
            <v>0</v>
          </cell>
          <cell r="H1397">
            <v>0</v>
          </cell>
          <cell r="I1397">
            <v>9</v>
          </cell>
          <cell r="J1397">
            <v>425.77290000000005</v>
          </cell>
          <cell r="K1397" t="str">
            <v/>
          </cell>
        </row>
        <row r="1398">
          <cell r="A1398" t="str">
            <v>BRLE-40/200</v>
          </cell>
          <cell r="B1398">
            <v>0</v>
          </cell>
          <cell r="C1398">
            <v>0</v>
          </cell>
          <cell r="D1398">
            <v>0</v>
          </cell>
          <cell r="E1398">
            <v>-1</v>
          </cell>
          <cell r="F1398">
            <v>0</v>
          </cell>
          <cell r="G1398">
            <v>0</v>
          </cell>
          <cell r="H1398">
            <v>0</v>
          </cell>
          <cell r="I1398">
            <v>1</v>
          </cell>
          <cell r="J1398">
            <v>14.278600000000001</v>
          </cell>
          <cell r="K1398" t="str">
            <v/>
          </cell>
        </row>
        <row r="1399">
          <cell r="A1399" t="str">
            <v>BWD500072</v>
          </cell>
          <cell r="B1399">
            <v>0</v>
          </cell>
          <cell r="C1399">
            <v>0</v>
          </cell>
          <cell r="D1399">
            <v>0</v>
          </cell>
          <cell r="E1399">
            <v>-36</v>
          </cell>
          <cell r="F1399">
            <v>0</v>
          </cell>
          <cell r="G1399">
            <v>0</v>
          </cell>
          <cell r="H1399">
            <v>0</v>
          </cell>
          <cell r="I1399">
            <v>36</v>
          </cell>
          <cell r="J1399">
            <v>822.96</v>
          </cell>
          <cell r="K1399" t="str">
            <v/>
          </cell>
        </row>
        <row r="1400">
          <cell r="A1400" t="str">
            <v>BWD500160TS</v>
          </cell>
          <cell r="B1400">
            <v>0</v>
          </cell>
          <cell r="C1400">
            <v>0</v>
          </cell>
          <cell r="D1400">
            <v>0</v>
          </cell>
          <cell r="E1400">
            <v>-1</v>
          </cell>
          <cell r="F1400">
            <v>0</v>
          </cell>
          <cell r="G1400">
            <v>0</v>
          </cell>
          <cell r="H1400">
            <v>0</v>
          </cell>
          <cell r="I1400">
            <v>1</v>
          </cell>
          <cell r="J1400">
            <v>26.49</v>
          </cell>
          <cell r="K1400" t="str">
            <v/>
          </cell>
        </row>
        <row r="1401">
          <cell r="A1401" t="str">
            <v>CAB WSC-D26P03</v>
          </cell>
          <cell r="B1401">
            <v>0</v>
          </cell>
          <cell r="C1401">
            <v>0</v>
          </cell>
          <cell r="D1401">
            <v>0</v>
          </cell>
          <cell r="E1401">
            <v>-5</v>
          </cell>
          <cell r="F1401">
            <v>0</v>
          </cell>
          <cell r="G1401">
            <v>0</v>
          </cell>
          <cell r="H1401">
            <v>0</v>
          </cell>
          <cell r="I1401">
            <v>5</v>
          </cell>
          <cell r="J1401">
            <v>154.94999999999999</v>
          </cell>
          <cell r="K1401" t="str">
            <v/>
          </cell>
        </row>
        <row r="1402">
          <cell r="A1402" t="str">
            <v>EFL-0.2C11-7</v>
          </cell>
          <cell r="B1402">
            <v>0</v>
          </cell>
          <cell r="C1402">
            <v>0</v>
          </cell>
          <cell r="D1402">
            <v>0</v>
          </cell>
          <cell r="E1402">
            <v>-28</v>
          </cell>
          <cell r="F1402">
            <v>0</v>
          </cell>
          <cell r="G1402">
            <v>0</v>
          </cell>
          <cell r="H1402">
            <v>0</v>
          </cell>
          <cell r="I1402">
            <v>28</v>
          </cell>
          <cell r="J1402">
            <v>293.56039999999996</v>
          </cell>
          <cell r="K1402" t="str">
            <v/>
          </cell>
        </row>
        <row r="1403">
          <cell r="A1403" t="str">
            <v>EFL-0.2C9-7</v>
          </cell>
          <cell r="B1403">
            <v>0</v>
          </cell>
          <cell r="C1403">
            <v>0</v>
          </cell>
          <cell r="D1403">
            <v>0</v>
          </cell>
          <cell r="E1403">
            <v>-248</v>
          </cell>
          <cell r="F1403">
            <v>0</v>
          </cell>
          <cell r="G1403">
            <v>0</v>
          </cell>
          <cell r="H1403">
            <v>0</v>
          </cell>
          <cell r="I1403">
            <v>248</v>
          </cell>
          <cell r="J1403">
            <v>3106.82</v>
          </cell>
          <cell r="K1403" t="str">
            <v/>
          </cell>
        </row>
        <row r="1404">
          <cell r="A1404" t="str">
            <v>EFL-0.2E9-7</v>
          </cell>
          <cell r="B1404">
            <v>0</v>
          </cell>
          <cell r="C1404">
            <v>0</v>
          </cell>
          <cell r="D1404">
            <v>0</v>
          </cell>
          <cell r="E1404">
            <v>-21</v>
          </cell>
          <cell r="F1404">
            <v>0</v>
          </cell>
          <cell r="G1404">
            <v>0</v>
          </cell>
          <cell r="H1404">
            <v>0</v>
          </cell>
          <cell r="I1404">
            <v>21</v>
          </cell>
          <cell r="J1404">
            <v>216.3</v>
          </cell>
          <cell r="K1404" t="str">
            <v/>
          </cell>
        </row>
        <row r="1405">
          <cell r="A1405" t="str">
            <v>EFL-0.75E9-7</v>
          </cell>
          <cell r="B1405">
            <v>0</v>
          </cell>
          <cell r="C1405">
            <v>0</v>
          </cell>
          <cell r="D1405">
            <v>0</v>
          </cell>
          <cell r="E1405">
            <v>-3</v>
          </cell>
          <cell r="F1405">
            <v>0</v>
          </cell>
          <cell r="G1405">
            <v>0</v>
          </cell>
          <cell r="H1405">
            <v>0</v>
          </cell>
          <cell r="I1405">
            <v>3</v>
          </cell>
          <cell r="J1405">
            <v>70.80510000000001</v>
          </cell>
          <cell r="K1405" t="str">
            <v/>
          </cell>
        </row>
        <row r="1406">
          <cell r="A1406" t="str">
            <v>EFL-0.75G11-4</v>
          </cell>
          <cell r="B1406">
            <v>0</v>
          </cell>
          <cell r="C1406">
            <v>0</v>
          </cell>
          <cell r="D1406">
            <v>0</v>
          </cell>
          <cell r="E1406">
            <v>-86</v>
          </cell>
          <cell r="F1406">
            <v>0</v>
          </cell>
          <cell r="G1406">
            <v>0</v>
          </cell>
          <cell r="H1406">
            <v>0</v>
          </cell>
          <cell r="I1406">
            <v>86</v>
          </cell>
          <cell r="J1406">
            <v>2131.6475999999998</v>
          </cell>
          <cell r="K1406" t="str">
            <v/>
          </cell>
        </row>
        <row r="1407">
          <cell r="A1407" t="str">
            <v>EFL-0.75G11S-4</v>
          </cell>
          <cell r="B1407">
            <v>0</v>
          </cell>
          <cell r="C1407">
            <v>0</v>
          </cell>
          <cell r="D1407">
            <v>0</v>
          </cell>
          <cell r="E1407">
            <v>-1</v>
          </cell>
          <cell r="F1407">
            <v>0</v>
          </cell>
          <cell r="G1407">
            <v>0</v>
          </cell>
          <cell r="H1407">
            <v>0</v>
          </cell>
          <cell r="I1407">
            <v>1</v>
          </cell>
          <cell r="J1407">
            <v>24.7</v>
          </cell>
          <cell r="K1407" t="str">
            <v/>
          </cell>
        </row>
        <row r="1408">
          <cell r="A1408" t="str">
            <v>EFL-15G11-4</v>
          </cell>
          <cell r="B1408">
            <v>0</v>
          </cell>
          <cell r="C1408">
            <v>0</v>
          </cell>
          <cell r="D1408">
            <v>0</v>
          </cell>
          <cell r="E1408">
            <v>-42</v>
          </cell>
          <cell r="F1408">
            <v>0</v>
          </cell>
          <cell r="G1408">
            <v>0</v>
          </cell>
          <cell r="H1408">
            <v>0</v>
          </cell>
          <cell r="I1408">
            <v>42</v>
          </cell>
          <cell r="J1408">
            <v>1965.6042</v>
          </cell>
          <cell r="K1408" t="str">
            <v/>
          </cell>
        </row>
        <row r="1409">
          <cell r="A1409" t="str">
            <v>EFL-15G9-4</v>
          </cell>
          <cell r="B1409">
            <v>0</v>
          </cell>
          <cell r="C1409">
            <v>0</v>
          </cell>
          <cell r="D1409">
            <v>0</v>
          </cell>
          <cell r="E1409">
            <v>-5</v>
          </cell>
          <cell r="F1409">
            <v>0</v>
          </cell>
          <cell r="G1409">
            <v>0</v>
          </cell>
          <cell r="H1409">
            <v>0</v>
          </cell>
          <cell r="I1409">
            <v>5</v>
          </cell>
          <cell r="J1409">
            <v>307.7</v>
          </cell>
          <cell r="K1409" t="str">
            <v/>
          </cell>
        </row>
        <row r="1410">
          <cell r="A1410" t="str">
            <v>EFL-15SP-2</v>
          </cell>
          <cell r="B1410">
            <v>0</v>
          </cell>
          <cell r="C1410">
            <v>0</v>
          </cell>
          <cell r="D1410">
            <v>0</v>
          </cell>
          <cell r="E1410">
            <v>-2</v>
          </cell>
          <cell r="F1410">
            <v>0</v>
          </cell>
          <cell r="G1410">
            <v>0</v>
          </cell>
          <cell r="H1410">
            <v>0</v>
          </cell>
          <cell r="I1410">
            <v>2</v>
          </cell>
          <cell r="J1410">
            <v>330.02499999999998</v>
          </cell>
          <cell r="K1410" t="str">
            <v/>
          </cell>
        </row>
        <row r="1411">
          <cell r="A1411" t="str">
            <v>EFL-2.2E11-4</v>
          </cell>
          <cell r="B1411">
            <v>0</v>
          </cell>
          <cell r="C1411">
            <v>0</v>
          </cell>
          <cell r="D1411">
            <v>0</v>
          </cell>
          <cell r="E1411">
            <v>-79</v>
          </cell>
          <cell r="F1411">
            <v>0</v>
          </cell>
          <cell r="G1411">
            <v>0</v>
          </cell>
          <cell r="H1411">
            <v>0</v>
          </cell>
          <cell r="I1411">
            <v>79</v>
          </cell>
          <cell r="J1411">
            <v>2661.1702999999998</v>
          </cell>
          <cell r="K1411" t="str">
            <v/>
          </cell>
        </row>
        <row r="1412">
          <cell r="A1412" t="str">
            <v>EFL-2.2E11-7</v>
          </cell>
          <cell r="B1412">
            <v>0</v>
          </cell>
          <cell r="C1412">
            <v>0</v>
          </cell>
          <cell r="D1412">
            <v>0</v>
          </cell>
          <cell r="E1412">
            <v>-157</v>
          </cell>
          <cell r="F1412">
            <v>0</v>
          </cell>
          <cell r="G1412">
            <v>0</v>
          </cell>
          <cell r="H1412">
            <v>0</v>
          </cell>
          <cell r="I1412">
            <v>157</v>
          </cell>
          <cell r="J1412">
            <v>4667.4372999999996</v>
          </cell>
          <cell r="K1412" t="str">
            <v/>
          </cell>
        </row>
        <row r="1413">
          <cell r="A1413" t="str">
            <v>EFL-2.2E11-7LL</v>
          </cell>
          <cell r="B1413">
            <v>0</v>
          </cell>
          <cell r="C1413">
            <v>0</v>
          </cell>
          <cell r="D1413">
            <v>0</v>
          </cell>
          <cell r="E1413">
            <v>-1</v>
          </cell>
          <cell r="F1413">
            <v>0</v>
          </cell>
          <cell r="G1413">
            <v>0</v>
          </cell>
          <cell r="H1413">
            <v>0</v>
          </cell>
          <cell r="I1413">
            <v>1</v>
          </cell>
          <cell r="J1413">
            <v>21.5</v>
          </cell>
          <cell r="K1413" t="str">
            <v/>
          </cell>
        </row>
        <row r="1414">
          <cell r="A1414" t="str">
            <v>EFL-4.0E11-4</v>
          </cell>
          <cell r="B1414">
            <v>0</v>
          </cell>
          <cell r="C1414">
            <v>0</v>
          </cell>
          <cell r="D1414">
            <v>0</v>
          </cell>
          <cell r="E1414">
            <v>-58</v>
          </cell>
          <cell r="F1414">
            <v>0</v>
          </cell>
          <cell r="G1414">
            <v>0</v>
          </cell>
          <cell r="H1414">
            <v>0</v>
          </cell>
          <cell r="I1414">
            <v>58</v>
          </cell>
          <cell r="J1414">
            <v>1980.9146000000001</v>
          </cell>
          <cell r="K1414" t="str">
            <v/>
          </cell>
        </row>
        <row r="1415">
          <cell r="A1415" t="str">
            <v>EFL-4.0G11-4</v>
          </cell>
          <cell r="B1415">
            <v>0</v>
          </cell>
          <cell r="C1415">
            <v>0</v>
          </cell>
          <cell r="D1415">
            <v>0</v>
          </cell>
          <cell r="E1415">
            <v>-4</v>
          </cell>
          <cell r="F1415">
            <v>0</v>
          </cell>
          <cell r="G1415">
            <v>0</v>
          </cell>
          <cell r="H1415">
            <v>0</v>
          </cell>
          <cell r="I1415">
            <v>4</v>
          </cell>
          <cell r="J1415">
            <v>106</v>
          </cell>
          <cell r="K1415" t="str">
            <v/>
          </cell>
        </row>
        <row r="1416">
          <cell r="A1416" t="str">
            <v>EFL-4.0G9-4</v>
          </cell>
          <cell r="B1416">
            <v>0</v>
          </cell>
          <cell r="C1416">
            <v>0</v>
          </cell>
          <cell r="D1416">
            <v>0</v>
          </cell>
          <cell r="E1416">
            <v>-11</v>
          </cell>
          <cell r="F1416">
            <v>0</v>
          </cell>
          <cell r="G1416">
            <v>0</v>
          </cell>
          <cell r="H1416">
            <v>0</v>
          </cell>
          <cell r="I1416">
            <v>11</v>
          </cell>
          <cell r="J1416">
            <v>460.35</v>
          </cell>
          <cell r="K1416" t="str">
            <v/>
          </cell>
        </row>
        <row r="1417">
          <cell r="A1417" t="str">
            <v>ES-CV</v>
          </cell>
          <cell r="B1417">
            <v>0</v>
          </cell>
          <cell r="C1417">
            <v>0</v>
          </cell>
          <cell r="D1417">
            <v>0</v>
          </cell>
          <cell r="E1417">
            <v>-175</v>
          </cell>
          <cell r="F1417">
            <v>0</v>
          </cell>
          <cell r="G1417">
            <v>0</v>
          </cell>
          <cell r="H1417">
            <v>0</v>
          </cell>
          <cell r="I1417">
            <v>175</v>
          </cell>
          <cell r="J1417">
            <v>679.07</v>
          </cell>
          <cell r="K1417" t="str">
            <v/>
          </cell>
        </row>
        <row r="1418">
          <cell r="A1418" t="str">
            <v>FSQ3132804-28</v>
          </cell>
          <cell r="B1418">
            <v>0</v>
          </cell>
          <cell r="C1418">
            <v>0</v>
          </cell>
          <cell r="D1418">
            <v>0</v>
          </cell>
          <cell r="E1418">
            <v>-1</v>
          </cell>
          <cell r="F1418">
            <v>0</v>
          </cell>
          <cell r="G1418">
            <v>0</v>
          </cell>
          <cell r="H1418">
            <v>0</v>
          </cell>
          <cell r="I1418">
            <v>1</v>
          </cell>
          <cell r="J1418">
            <v>607.41999999999996</v>
          </cell>
          <cell r="K1418" t="str">
            <v/>
          </cell>
        </row>
        <row r="1419">
          <cell r="A1419" t="str">
            <v>GWH 240-40X20 160OHM/100W</v>
          </cell>
          <cell r="B1419">
            <v>0</v>
          </cell>
          <cell r="C1419">
            <v>0</v>
          </cell>
          <cell r="D1419">
            <v>0</v>
          </cell>
          <cell r="E1419">
            <v>-110</v>
          </cell>
          <cell r="F1419">
            <v>0</v>
          </cell>
          <cell r="G1419">
            <v>0</v>
          </cell>
          <cell r="H1419">
            <v>0</v>
          </cell>
          <cell r="I1419">
            <v>110</v>
          </cell>
          <cell r="J1419">
            <v>1375</v>
          </cell>
          <cell r="K1419" t="str">
            <v/>
          </cell>
        </row>
        <row r="1420">
          <cell r="A1420" t="str">
            <v>RF3044-F1S</v>
          </cell>
          <cell r="B1420">
            <v>0</v>
          </cell>
          <cell r="C1420">
            <v>0</v>
          </cell>
          <cell r="D1420">
            <v>0</v>
          </cell>
          <cell r="E1420">
            <v>-1</v>
          </cell>
          <cell r="F1420">
            <v>0</v>
          </cell>
          <cell r="G1420">
            <v>0</v>
          </cell>
          <cell r="H1420">
            <v>0</v>
          </cell>
          <cell r="I1420">
            <v>1</v>
          </cell>
          <cell r="J1420">
            <v>55</v>
          </cell>
          <cell r="K1420" t="str">
            <v/>
          </cell>
        </row>
        <row r="1421">
          <cell r="A1421" t="str">
            <v>RF3100-F11</v>
          </cell>
          <cell r="B1421">
            <v>0</v>
          </cell>
          <cell r="C1421">
            <v>0</v>
          </cell>
          <cell r="D1421">
            <v>0</v>
          </cell>
          <cell r="E1421">
            <v>-16</v>
          </cell>
          <cell r="F1421">
            <v>0</v>
          </cell>
          <cell r="G1421">
            <v>0</v>
          </cell>
          <cell r="H1421">
            <v>0</v>
          </cell>
          <cell r="I1421">
            <v>16</v>
          </cell>
          <cell r="J1421">
            <v>2290.56</v>
          </cell>
          <cell r="K1421" t="str">
            <v/>
          </cell>
        </row>
        <row r="1422">
          <cell r="A1422" t="str">
            <v>RF3180-F11</v>
          </cell>
          <cell r="B1422">
            <v>0</v>
          </cell>
          <cell r="C1422">
            <v>0</v>
          </cell>
          <cell r="D1422">
            <v>0</v>
          </cell>
          <cell r="E1422">
            <v>-9</v>
          </cell>
          <cell r="F1422">
            <v>0</v>
          </cell>
          <cell r="G1422">
            <v>0</v>
          </cell>
          <cell r="H1422">
            <v>0</v>
          </cell>
          <cell r="I1422">
            <v>9</v>
          </cell>
          <cell r="J1422">
            <v>1381.5693000000001</v>
          </cell>
          <cell r="K1422" t="str">
            <v/>
          </cell>
        </row>
        <row r="1423">
          <cell r="A1423" t="str">
            <v>RFE-0.75X2-7</v>
          </cell>
          <cell r="B1423">
            <v>0</v>
          </cell>
          <cell r="C1423">
            <v>0</v>
          </cell>
          <cell r="D1423">
            <v>0</v>
          </cell>
          <cell r="E1423">
            <v>-28</v>
          </cell>
          <cell r="F1423">
            <v>0</v>
          </cell>
          <cell r="G1423">
            <v>0</v>
          </cell>
          <cell r="H1423">
            <v>0</v>
          </cell>
          <cell r="I1423">
            <v>28</v>
          </cell>
          <cell r="J1423">
            <v>866.12959999999998</v>
          </cell>
          <cell r="K1423" t="str">
            <v/>
          </cell>
        </row>
        <row r="1424">
          <cell r="A1424" t="str">
            <v>RFH 400 100R J</v>
          </cell>
          <cell r="B1424">
            <v>0</v>
          </cell>
          <cell r="C1424">
            <v>0</v>
          </cell>
          <cell r="D1424">
            <v>0</v>
          </cell>
          <cell r="E1424">
            <v>-123</v>
          </cell>
          <cell r="F1424">
            <v>0</v>
          </cell>
          <cell r="G1424">
            <v>0</v>
          </cell>
          <cell r="H1424">
            <v>0</v>
          </cell>
          <cell r="I1424">
            <v>123</v>
          </cell>
          <cell r="J1424">
            <v>1906.5</v>
          </cell>
          <cell r="K1424" t="str">
            <v/>
          </cell>
        </row>
        <row r="1425">
          <cell r="A1425" t="str">
            <v>RFH 400 130R J</v>
          </cell>
          <cell r="B1425">
            <v>0</v>
          </cell>
          <cell r="C1425">
            <v>0</v>
          </cell>
          <cell r="D1425">
            <v>0</v>
          </cell>
          <cell r="E1425">
            <v>-43</v>
          </cell>
          <cell r="F1425">
            <v>0</v>
          </cell>
          <cell r="G1425">
            <v>0</v>
          </cell>
          <cell r="H1425">
            <v>0</v>
          </cell>
          <cell r="I1425">
            <v>43</v>
          </cell>
          <cell r="J1425">
            <v>666.5</v>
          </cell>
          <cell r="K1425" t="str">
            <v/>
          </cell>
        </row>
        <row r="1426">
          <cell r="A1426" t="str">
            <v>RS3550-IDF MK2</v>
          </cell>
          <cell r="B1426">
            <v>0</v>
          </cell>
          <cell r="C1426">
            <v>0</v>
          </cell>
          <cell r="D1426">
            <v>0</v>
          </cell>
          <cell r="E1426">
            <v>-1</v>
          </cell>
          <cell r="F1426">
            <v>0</v>
          </cell>
          <cell r="G1426">
            <v>0</v>
          </cell>
          <cell r="H1426">
            <v>0</v>
          </cell>
          <cell r="I1426">
            <v>1</v>
          </cell>
          <cell r="J1426">
            <v>981.68060000000003</v>
          </cell>
          <cell r="K1426" t="str">
            <v/>
          </cell>
        </row>
        <row r="1427">
          <cell r="A1427" t="str">
            <v>LMIS-PLG</v>
          </cell>
          <cell r="B1427">
            <v>0</v>
          </cell>
          <cell r="C1427">
            <v>0</v>
          </cell>
          <cell r="D1427">
            <v>0</v>
          </cell>
          <cell r="E1427">
            <v>-100</v>
          </cell>
          <cell r="F1427">
            <v>0</v>
          </cell>
          <cell r="G1427">
            <v>0</v>
          </cell>
          <cell r="H1427">
            <v>0</v>
          </cell>
          <cell r="I1427">
            <v>100</v>
          </cell>
          <cell r="J1427">
            <v>255</v>
          </cell>
          <cell r="K1427" t="str">
            <v/>
          </cell>
        </row>
        <row r="1428">
          <cell r="A1428" t="str">
            <v>OPC-G1-AIO</v>
          </cell>
          <cell r="B1428">
            <v>0</v>
          </cell>
          <cell r="C1428">
            <v>0</v>
          </cell>
          <cell r="D1428">
            <v>0</v>
          </cell>
          <cell r="E1428">
            <v>-73</v>
          </cell>
          <cell r="F1428">
            <v>0</v>
          </cell>
          <cell r="G1428">
            <v>0</v>
          </cell>
          <cell r="H1428">
            <v>0</v>
          </cell>
          <cell r="I1428">
            <v>73</v>
          </cell>
          <cell r="J1428">
            <v>3255.07</v>
          </cell>
          <cell r="K1428" t="str">
            <v/>
          </cell>
        </row>
        <row r="1429">
          <cell r="A1429" t="str">
            <v>OPC-G1-PDP</v>
          </cell>
          <cell r="B1429">
            <v>0</v>
          </cell>
          <cell r="C1429">
            <v>0</v>
          </cell>
          <cell r="D1429">
            <v>0</v>
          </cell>
          <cell r="E1429">
            <v>-84</v>
          </cell>
          <cell r="F1429">
            <v>0</v>
          </cell>
          <cell r="G1429">
            <v>0</v>
          </cell>
          <cell r="H1429">
            <v>0</v>
          </cell>
          <cell r="I1429">
            <v>84</v>
          </cell>
          <cell r="J1429">
            <v>8133.2411999999995</v>
          </cell>
          <cell r="K1429" t="str">
            <v/>
          </cell>
        </row>
        <row r="1430">
          <cell r="A1430" t="str">
            <v>OPC-G1-PG</v>
          </cell>
          <cell r="B1430">
            <v>0</v>
          </cell>
          <cell r="C1430">
            <v>0</v>
          </cell>
          <cell r="D1430">
            <v>0</v>
          </cell>
          <cell r="E1430">
            <v>-105</v>
          </cell>
          <cell r="F1430">
            <v>0</v>
          </cell>
          <cell r="G1430">
            <v>0</v>
          </cell>
          <cell r="H1430">
            <v>0</v>
          </cell>
          <cell r="I1430">
            <v>105</v>
          </cell>
          <cell r="J1430">
            <v>4193.9309999999996</v>
          </cell>
          <cell r="K1430" t="str">
            <v/>
          </cell>
        </row>
        <row r="1431">
          <cell r="A1431" t="str">
            <v>OPC-G1-PG2</v>
          </cell>
          <cell r="B1431">
            <v>0</v>
          </cell>
          <cell r="C1431">
            <v>0</v>
          </cell>
          <cell r="D1431">
            <v>0</v>
          </cell>
          <cell r="E1431">
            <v>-72</v>
          </cell>
          <cell r="F1431">
            <v>0</v>
          </cell>
          <cell r="G1431">
            <v>0</v>
          </cell>
          <cell r="H1431">
            <v>0</v>
          </cell>
          <cell r="I1431">
            <v>72</v>
          </cell>
          <cell r="J1431">
            <v>3088.5624000000003</v>
          </cell>
          <cell r="K1431" t="str">
            <v/>
          </cell>
        </row>
        <row r="1432">
          <cell r="A1432" t="str">
            <v>E1-CAS-7.5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 t="str">
            <v/>
          </cell>
        </row>
        <row r="1433">
          <cell r="A1433" t="str">
            <v>HF479442</v>
          </cell>
          <cell r="B1433">
            <v>0</v>
          </cell>
          <cell r="C1433">
            <v>0</v>
          </cell>
          <cell r="D1433">
            <v>0</v>
          </cell>
          <cell r="E1433">
            <v>-2</v>
          </cell>
          <cell r="F1433">
            <v>0</v>
          </cell>
          <cell r="G1433">
            <v>0</v>
          </cell>
          <cell r="H1433">
            <v>0</v>
          </cell>
          <cell r="I1433">
            <v>2</v>
          </cell>
          <cell r="J1433">
            <v>32.386600000000001</v>
          </cell>
          <cell r="K1433" t="str">
            <v/>
          </cell>
        </row>
        <row r="1434">
          <cell r="A1434" t="str">
            <v>LM1S-CPCB-4-11-E</v>
          </cell>
          <cell r="B1434">
            <v>0</v>
          </cell>
          <cell r="C1434">
            <v>0</v>
          </cell>
          <cell r="D1434">
            <v>0</v>
          </cell>
          <cell r="E1434">
            <v>-5</v>
          </cell>
          <cell r="F1434">
            <v>0</v>
          </cell>
          <cell r="G1434">
            <v>0</v>
          </cell>
          <cell r="H1434">
            <v>0</v>
          </cell>
          <cell r="I1434">
            <v>5</v>
          </cell>
          <cell r="J1434">
            <v>471.55</v>
          </cell>
          <cell r="K1434" t="str">
            <v/>
          </cell>
        </row>
        <row r="1435">
          <cell r="A1435" t="str">
            <v>EFL-2.2E9-7</v>
          </cell>
          <cell r="B1435">
            <v>0</v>
          </cell>
          <cell r="C1435">
            <v>0</v>
          </cell>
          <cell r="D1435">
            <v>0</v>
          </cell>
          <cell r="E1435">
            <v>-263</v>
          </cell>
          <cell r="F1435">
            <v>0</v>
          </cell>
          <cell r="G1435">
            <v>0</v>
          </cell>
          <cell r="H1435">
            <v>0</v>
          </cell>
          <cell r="I1435">
            <v>263</v>
          </cell>
          <cell r="J1435">
            <v>3635.9486999999999</v>
          </cell>
          <cell r="K1435" t="str">
            <v/>
          </cell>
        </row>
        <row r="1436">
          <cell r="A1436" t="str">
            <v>EFL-22G11-4</v>
          </cell>
          <cell r="B1436">
            <v>0</v>
          </cell>
          <cell r="C1436">
            <v>0</v>
          </cell>
          <cell r="D1436">
            <v>0</v>
          </cell>
          <cell r="E1436">
            <v>-30</v>
          </cell>
          <cell r="F1436">
            <v>0</v>
          </cell>
          <cell r="G1436">
            <v>0</v>
          </cell>
          <cell r="H1436">
            <v>0</v>
          </cell>
          <cell r="I1436">
            <v>30</v>
          </cell>
          <cell r="J1436">
            <v>1867.896</v>
          </cell>
          <cell r="K1436" t="str">
            <v/>
          </cell>
        </row>
        <row r="1437">
          <cell r="A1437" t="str">
            <v>EFL-3.7SP-2</v>
          </cell>
          <cell r="B1437">
            <v>0</v>
          </cell>
          <cell r="C1437">
            <v>0</v>
          </cell>
          <cell r="D1437">
            <v>0</v>
          </cell>
          <cell r="E1437">
            <v>-1</v>
          </cell>
          <cell r="F1437">
            <v>0</v>
          </cell>
          <cell r="G1437">
            <v>0</v>
          </cell>
          <cell r="H1437">
            <v>0</v>
          </cell>
          <cell r="I1437">
            <v>1</v>
          </cell>
          <cell r="J1437">
            <v>0</v>
          </cell>
          <cell r="K1437" t="str">
            <v/>
          </cell>
        </row>
        <row r="1438">
          <cell r="A1438" t="str">
            <v>EFL-7.5E11-4</v>
          </cell>
          <cell r="B1438">
            <v>0</v>
          </cell>
          <cell r="C1438">
            <v>0</v>
          </cell>
          <cell r="D1438">
            <v>0</v>
          </cell>
          <cell r="E1438">
            <v>-2</v>
          </cell>
          <cell r="F1438">
            <v>0</v>
          </cell>
          <cell r="G1438">
            <v>0</v>
          </cell>
          <cell r="H1438">
            <v>0</v>
          </cell>
          <cell r="I1438">
            <v>2</v>
          </cell>
          <cell r="J1438">
            <v>95.219399999999993</v>
          </cell>
          <cell r="K1438" t="str">
            <v/>
          </cell>
        </row>
        <row r="1439">
          <cell r="A1439" t="str">
            <v>EFL-7.5G11-4</v>
          </cell>
          <cell r="B1439">
            <v>0</v>
          </cell>
          <cell r="C1439">
            <v>0</v>
          </cell>
          <cell r="D1439">
            <v>0</v>
          </cell>
          <cell r="E1439">
            <v>-4</v>
          </cell>
          <cell r="F1439">
            <v>0</v>
          </cell>
          <cell r="G1439">
            <v>0</v>
          </cell>
          <cell r="H1439">
            <v>0</v>
          </cell>
          <cell r="I1439">
            <v>4</v>
          </cell>
          <cell r="J1439">
            <v>144.80000000000001</v>
          </cell>
          <cell r="K1439" t="str">
            <v/>
          </cell>
        </row>
        <row r="1440">
          <cell r="A1440" t="str">
            <v>EFL-7.5G9-4</v>
          </cell>
          <cell r="B1440">
            <v>0</v>
          </cell>
          <cell r="C1440">
            <v>0</v>
          </cell>
          <cell r="D1440">
            <v>0</v>
          </cell>
          <cell r="E1440">
            <v>-1</v>
          </cell>
          <cell r="F1440">
            <v>0</v>
          </cell>
          <cell r="G1440">
            <v>0</v>
          </cell>
          <cell r="H1440">
            <v>0</v>
          </cell>
          <cell r="I1440">
            <v>1</v>
          </cell>
          <cell r="J1440">
            <v>46.542700000000004</v>
          </cell>
          <cell r="K1440" t="str">
            <v/>
          </cell>
        </row>
        <row r="1441">
          <cell r="A1441" t="str">
            <v>GWH 240-40X20 4OHM/100W</v>
          </cell>
          <cell r="B1441">
            <v>0</v>
          </cell>
          <cell r="C1441">
            <v>0</v>
          </cell>
          <cell r="D1441">
            <v>0</v>
          </cell>
          <cell r="E1441">
            <v>-90</v>
          </cell>
          <cell r="F1441">
            <v>0</v>
          </cell>
          <cell r="G1441">
            <v>0</v>
          </cell>
          <cell r="H1441">
            <v>0</v>
          </cell>
          <cell r="I1441">
            <v>90</v>
          </cell>
          <cell r="J1441">
            <v>1134</v>
          </cell>
          <cell r="K1441" t="str">
            <v/>
          </cell>
        </row>
        <row r="1442">
          <cell r="A1442" t="str">
            <v>RF3018-F1S</v>
          </cell>
          <cell r="B1442">
            <v>0</v>
          </cell>
          <cell r="C1442">
            <v>0</v>
          </cell>
          <cell r="D1442">
            <v>0</v>
          </cell>
          <cell r="E1442">
            <v>-1</v>
          </cell>
          <cell r="F1442">
            <v>0</v>
          </cell>
          <cell r="G1442">
            <v>0</v>
          </cell>
          <cell r="H1442">
            <v>0</v>
          </cell>
          <cell r="I1442">
            <v>1</v>
          </cell>
          <cell r="J1442">
            <v>26</v>
          </cell>
          <cell r="K1442" t="str">
            <v/>
          </cell>
        </row>
        <row r="1443">
          <cell r="A1443" t="str">
            <v>RF3024-F1S</v>
          </cell>
          <cell r="B1443">
            <v>0</v>
          </cell>
          <cell r="C1443">
            <v>0</v>
          </cell>
          <cell r="D1443">
            <v>0</v>
          </cell>
          <cell r="E1443">
            <v>-1</v>
          </cell>
          <cell r="F1443">
            <v>0</v>
          </cell>
          <cell r="G1443">
            <v>0</v>
          </cell>
          <cell r="H1443">
            <v>0</v>
          </cell>
          <cell r="I1443">
            <v>1</v>
          </cell>
          <cell r="J1443">
            <v>35</v>
          </cell>
          <cell r="K1443" t="str">
            <v/>
          </cell>
        </row>
        <row r="1444">
          <cell r="A1444" t="str">
            <v>RF3280-F11</v>
          </cell>
          <cell r="B1444">
            <v>0</v>
          </cell>
          <cell r="C1444">
            <v>0</v>
          </cell>
          <cell r="D1444">
            <v>0</v>
          </cell>
          <cell r="E1444">
            <v>-16</v>
          </cell>
          <cell r="F1444">
            <v>0</v>
          </cell>
          <cell r="G1444">
            <v>0</v>
          </cell>
          <cell r="H1444">
            <v>0</v>
          </cell>
          <cell r="I1444">
            <v>16</v>
          </cell>
          <cell r="J1444">
            <v>4253.92</v>
          </cell>
          <cell r="K1444" t="str">
            <v/>
          </cell>
        </row>
        <row r="1445">
          <cell r="A1445" t="str">
            <v>RF3400-F11</v>
          </cell>
          <cell r="B1445">
            <v>0</v>
          </cell>
          <cell r="C1445">
            <v>0</v>
          </cell>
          <cell r="D1445">
            <v>0</v>
          </cell>
          <cell r="E1445">
            <v>-3</v>
          </cell>
          <cell r="F1445">
            <v>0</v>
          </cell>
          <cell r="G1445">
            <v>0</v>
          </cell>
          <cell r="H1445">
            <v>0</v>
          </cell>
          <cell r="I1445">
            <v>3</v>
          </cell>
          <cell r="J1445">
            <v>1288.47</v>
          </cell>
          <cell r="K1445" t="str">
            <v/>
          </cell>
        </row>
        <row r="1446">
          <cell r="A1446" t="str">
            <v>RF3880-F11</v>
          </cell>
          <cell r="B1446">
            <v>0</v>
          </cell>
          <cell r="C1446">
            <v>0</v>
          </cell>
          <cell r="D1446">
            <v>0</v>
          </cell>
          <cell r="E1446">
            <v>-7</v>
          </cell>
          <cell r="F1446">
            <v>0</v>
          </cell>
          <cell r="G1446">
            <v>0</v>
          </cell>
          <cell r="H1446">
            <v>0</v>
          </cell>
          <cell r="I1446">
            <v>7</v>
          </cell>
          <cell r="J1446">
            <v>3532.2336</v>
          </cell>
          <cell r="K1446" t="str">
            <v/>
          </cell>
        </row>
        <row r="1447">
          <cell r="A1447" t="str">
            <v>RFMTX 400 47R J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 t="str">
            <v/>
          </cell>
        </row>
        <row r="1448">
          <cell r="A1448" t="str">
            <v>RS3020-IDF MK2</v>
          </cell>
          <cell r="B1448">
            <v>0</v>
          </cell>
          <cell r="C1448">
            <v>0</v>
          </cell>
          <cell r="D1448">
            <v>0</v>
          </cell>
          <cell r="E1448">
            <v>-1</v>
          </cell>
          <cell r="F1448">
            <v>0</v>
          </cell>
          <cell r="G1448">
            <v>0</v>
          </cell>
          <cell r="H1448">
            <v>0</v>
          </cell>
          <cell r="I1448">
            <v>1</v>
          </cell>
          <cell r="J1448">
            <v>86.919600000000003</v>
          </cell>
          <cell r="K1448" t="str">
            <v/>
          </cell>
        </row>
        <row r="1449">
          <cell r="A1449" t="str">
            <v>RS3150-IDF MK2</v>
          </cell>
          <cell r="B1449">
            <v>0</v>
          </cell>
          <cell r="C1449">
            <v>0</v>
          </cell>
          <cell r="D1449">
            <v>0</v>
          </cell>
          <cell r="E1449">
            <v>-3</v>
          </cell>
          <cell r="F1449">
            <v>0</v>
          </cell>
          <cell r="G1449">
            <v>0</v>
          </cell>
          <cell r="H1449">
            <v>0</v>
          </cell>
          <cell r="I1449">
            <v>3</v>
          </cell>
          <cell r="J1449">
            <v>0</v>
          </cell>
          <cell r="K1449" t="str">
            <v/>
          </cell>
        </row>
        <row r="1450">
          <cell r="A1450" t="str">
            <v>OPC-G1-DEV</v>
          </cell>
          <cell r="B1450">
            <v>0</v>
          </cell>
          <cell r="C1450">
            <v>0</v>
          </cell>
          <cell r="D1450">
            <v>0</v>
          </cell>
          <cell r="E1450">
            <v>-115</v>
          </cell>
          <cell r="F1450">
            <v>0</v>
          </cell>
          <cell r="G1450">
            <v>0</v>
          </cell>
          <cell r="H1450">
            <v>0</v>
          </cell>
          <cell r="I1450">
            <v>115</v>
          </cell>
          <cell r="J1450">
            <v>8107.5</v>
          </cell>
          <cell r="K1450" t="str">
            <v/>
          </cell>
        </row>
        <row r="1451">
          <cell r="A1451" t="str">
            <v>OPC-G1-DI</v>
          </cell>
          <cell r="B1451">
            <v>0</v>
          </cell>
          <cell r="C1451">
            <v>0</v>
          </cell>
          <cell r="D1451">
            <v>0</v>
          </cell>
          <cell r="E1451">
            <v>-81</v>
          </cell>
          <cell r="F1451">
            <v>0</v>
          </cell>
          <cell r="G1451">
            <v>0</v>
          </cell>
          <cell r="H1451">
            <v>0</v>
          </cell>
          <cell r="I1451">
            <v>81</v>
          </cell>
          <cell r="J1451">
            <v>2997</v>
          </cell>
          <cell r="K1451" t="str">
            <v/>
          </cell>
        </row>
        <row r="1452">
          <cell r="A1452" t="str">
            <v>OPC-G1-DO</v>
          </cell>
          <cell r="B1452">
            <v>0</v>
          </cell>
          <cell r="C1452">
            <v>0</v>
          </cell>
          <cell r="D1452">
            <v>0</v>
          </cell>
          <cell r="E1452">
            <v>-84</v>
          </cell>
          <cell r="F1452">
            <v>0</v>
          </cell>
          <cell r="G1452">
            <v>0</v>
          </cell>
          <cell r="H1452">
            <v>0</v>
          </cell>
          <cell r="I1452">
            <v>84</v>
          </cell>
          <cell r="J1452">
            <v>3108</v>
          </cell>
          <cell r="K1452" t="str">
            <v/>
          </cell>
        </row>
        <row r="1453">
          <cell r="A1453" t="str">
            <v>OPC-G1-RY</v>
          </cell>
          <cell r="B1453">
            <v>0</v>
          </cell>
          <cell r="C1453">
            <v>0</v>
          </cell>
          <cell r="D1453">
            <v>0</v>
          </cell>
          <cell r="E1453">
            <v>-27</v>
          </cell>
          <cell r="F1453">
            <v>0</v>
          </cell>
          <cell r="G1453">
            <v>0</v>
          </cell>
          <cell r="H1453">
            <v>0</v>
          </cell>
          <cell r="I1453">
            <v>27</v>
          </cell>
          <cell r="J1453">
            <v>2079</v>
          </cell>
          <cell r="K1453" t="str">
            <v/>
          </cell>
        </row>
        <row r="1454">
          <cell r="A1454" t="str">
            <v>P40G1-22</v>
          </cell>
          <cell r="B1454">
            <v>0</v>
          </cell>
          <cell r="C1454">
            <v>0</v>
          </cell>
          <cell r="D1454">
            <v>0</v>
          </cell>
          <cell r="E1454">
            <v>-2</v>
          </cell>
          <cell r="F1454">
            <v>0</v>
          </cell>
          <cell r="G1454">
            <v>0</v>
          </cell>
          <cell r="H1454">
            <v>0</v>
          </cell>
          <cell r="I1454">
            <v>2</v>
          </cell>
          <cell r="J1454">
            <v>55.8</v>
          </cell>
          <cell r="K1454" t="str">
            <v/>
          </cell>
        </row>
        <row r="1455">
          <cell r="A1455" t="str">
            <v>DEMO CASE FOR MEGA</v>
          </cell>
          <cell r="B1455">
            <v>0</v>
          </cell>
          <cell r="C1455">
            <v>0</v>
          </cell>
          <cell r="D1455">
            <v>0</v>
          </cell>
          <cell r="E1455">
            <v>-4</v>
          </cell>
          <cell r="F1455">
            <v>0</v>
          </cell>
          <cell r="G1455">
            <v>0</v>
          </cell>
          <cell r="H1455">
            <v>0</v>
          </cell>
          <cell r="I1455">
            <v>4</v>
          </cell>
          <cell r="J1455">
            <v>0</v>
          </cell>
          <cell r="K1455" t="str">
            <v/>
          </cell>
        </row>
        <row r="1456">
          <cell r="A1456" t="str">
            <v>LM1S-FAN4-30</v>
          </cell>
          <cell r="B1456">
            <v>0</v>
          </cell>
          <cell r="C1456">
            <v>0</v>
          </cell>
          <cell r="D1456">
            <v>0</v>
          </cell>
          <cell r="E1456">
            <v>-4</v>
          </cell>
          <cell r="F1456">
            <v>0</v>
          </cell>
          <cell r="G1456">
            <v>0</v>
          </cell>
          <cell r="H1456">
            <v>0</v>
          </cell>
          <cell r="I1456">
            <v>4</v>
          </cell>
          <cell r="J1456">
            <v>68.599999999999994</v>
          </cell>
          <cell r="K1456" t="str">
            <v/>
          </cell>
        </row>
        <row r="1457">
          <cell r="A1457" t="str">
            <v>2MBI450U4E-120</v>
          </cell>
          <cell r="B1457">
            <v>0</v>
          </cell>
          <cell r="C1457">
            <v>0</v>
          </cell>
          <cell r="D1457">
            <v>0</v>
          </cell>
          <cell r="E1457">
            <v>-18</v>
          </cell>
          <cell r="F1457">
            <v>0</v>
          </cell>
          <cell r="G1457">
            <v>0</v>
          </cell>
          <cell r="H1457">
            <v>0</v>
          </cell>
          <cell r="I1457">
            <v>18</v>
          </cell>
          <cell r="J1457">
            <v>2311.7399999999998</v>
          </cell>
          <cell r="K1457" t="str">
            <v/>
          </cell>
        </row>
        <row r="1458">
          <cell r="A1458" t="str">
            <v>6.9URD32TTF550</v>
          </cell>
          <cell r="B1458">
            <v>0</v>
          </cell>
          <cell r="C1458">
            <v>0</v>
          </cell>
          <cell r="D1458">
            <v>0</v>
          </cell>
          <cell r="E1458">
            <v>-2</v>
          </cell>
          <cell r="F1458">
            <v>0</v>
          </cell>
          <cell r="G1458">
            <v>0</v>
          </cell>
          <cell r="H1458">
            <v>0</v>
          </cell>
          <cell r="I1458">
            <v>2</v>
          </cell>
          <cell r="J1458">
            <v>143.13999999999999</v>
          </cell>
          <cell r="K1458" t="str">
            <v/>
          </cell>
        </row>
        <row r="1459">
          <cell r="A1459" t="str">
            <v>6.9URD32TTF800</v>
          </cell>
          <cell r="B1459">
            <v>0</v>
          </cell>
          <cell r="C1459">
            <v>0</v>
          </cell>
          <cell r="D1459">
            <v>0</v>
          </cell>
          <cell r="E1459">
            <v>-2</v>
          </cell>
          <cell r="F1459">
            <v>0</v>
          </cell>
          <cell r="G1459">
            <v>0</v>
          </cell>
          <cell r="H1459">
            <v>0</v>
          </cell>
          <cell r="I1459">
            <v>2</v>
          </cell>
          <cell r="J1459">
            <v>158.82</v>
          </cell>
          <cell r="K1459" t="str">
            <v/>
          </cell>
        </row>
        <row r="1460">
          <cell r="A1460" t="str">
            <v>6MBI225U-120-03 (ROHS)</v>
          </cell>
          <cell r="B1460">
            <v>0</v>
          </cell>
          <cell r="C1460">
            <v>0</v>
          </cell>
          <cell r="D1460">
            <v>0</v>
          </cell>
          <cell r="E1460">
            <v>-2</v>
          </cell>
          <cell r="F1460">
            <v>0</v>
          </cell>
          <cell r="G1460">
            <v>0</v>
          </cell>
          <cell r="H1460">
            <v>0</v>
          </cell>
          <cell r="I1460">
            <v>2</v>
          </cell>
          <cell r="J1460">
            <v>450.98</v>
          </cell>
          <cell r="K1460" t="str">
            <v/>
          </cell>
        </row>
        <row r="1461">
          <cell r="A1461" t="str">
            <v>6MBI300UE-120-03 (ROHS)</v>
          </cell>
          <cell r="B1461">
            <v>0</v>
          </cell>
          <cell r="C1461">
            <v>0</v>
          </cell>
          <cell r="D1461">
            <v>0</v>
          </cell>
          <cell r="E1461">
            <v>-2</v>
          </cell>
          <cell r="F1461">
            <v>0</v>
          </cell>
          <cell r="G1461">
            <v>0</v>
          </cell>
          <cell r="H1461">
            <v>0</v>
          </cell>
          <cell r="I1461">
            <v>2</v>
          </cell>
          <cell r="J1461">
            <v>619.6</v>
          </cell>
          <cell r="K1461" t="str">
            <v/>
          </cell>
        </row>
        <row r="1462">
          <cell r="A1462" t="str">
            <v>6MBP100RSA120-50</v>
          </cell>
          <cell r="B1462">
            <v>0</v>
          </cell>
          <cell r="C1462">
            <v>0</v>
          </cell>
          <cell r="D1462">
            <v>0</v>
          </cell>
          <cell r="E1462">
            <v>-3</v>
          </cell>
          <cell r="F1462">
            <v>0</v>
          </cell>
          <cell r="G1462">
            <v>0</v>
          </cell>
          <cell r="H1462">
            <v>0</v>
          </cell>
          <cell r="I1462">
            <v>3</v>
          </cell>
          <cell r="J1462">
            <v>532.35</v>
          </cell>
          <cell r="K1462" t="str">
            <v/>
          </cell>
        </row>
        <row r="1463">
          <cell r="A1463" t="str">
            <v>6MBP150RSA120-50</v>
          </cell>
          <cell r="B1463">
            <v>0</v>
          </cell>
          <cell r="C1463">
            <v>0</v>
          </cell>
          <cell r="D1463">
            <v>0</v>
          </cell>
          <cell r="E1463">
            <v>-2</v>
          </cell>
          <cell r="F1463">
            <v>0</v>
          </cell>
          <cell r="G1463">
            <v>0</v>
          </cell>
          <cell r="H1463">
            <v>0</v>
          </cell>
          <cell r="I1463">
            <v>2</v>
          </cell>
          <cell r="J1463">
            <v>443.14</v>
          </cell>
          <cell r="K1463" t="str">
            <v/>
          </cell>
        </row>
        <row r="1464">
          <cell r="A1464" t="str">
            <v>8.5URD73TTF1400</v>
          </cell>
          <cell r="B1464">
            <v>0</v>
          </cell>
          <cell r="C1464">
            <v>0</v>
          </cell>
          <cell r="D1464">
            <v>0</v>
          </cell>
          <cell r="E1464">
            <v>-2</v>
          </cell>
          <cell r="F1464">
            <v>0</v>
          </cell>
          <cell r="G1464">
            <v>0</v>
          </cell>
          <cell r="H1464">
            <v>0</v>
          </cell>
          <cell r="I1464">
            <v>2</v>
          </cell>
          <cell r="J1464">
            <v>280.39999999999998</v>
          </cell>
          <cell r="K1464" t="str">
            <v/>
          </cell>
        </row>
        <row r="1465">
          <cell r="A1465" t="str">
            <v>EP4514 C2</v>
          </cell>
          <cell r="B1465">
            <v>0</v>
          </cell>
          <cell r="C1465">
            <v>0</v>
          </cell>
          <cell r="D1465">
            <v>0</v>
          </cell>
          <cell r="E1465">
            <v>-3</v>
          </cell>
          <cell r="F1465">
            <v>0</v>
          </cell>
          <cell r="G1465">
            <v>0</v>
          </cell>
          <cell r="H1465">
            <v>0</v>
          </cell>
          <cell r="I1465">
            <v>3</v>
          </cell>
          <cell r="J1465">
            <v>358.83</v>
          </cell>
          <cell r="K1465" t="str">
            <v/>
          </cell>
        </row>
        <row r="1466">
          <cell r="A1466" t="str">
            <v>EP4514 C3</v>
          </cell>
          <cell r="B1466">
            <v>0</v>
          </cell>
          <cell r="C1466">
            <v>0</v>
          </cell>
          <cell r="D1466">
            <v>0</v>
          </cell>
          <cell r="E1466">
            <v>-2</v>
          </cell>
          <cell r="F1466">
            <v>0</v>
          </cell>
          <cell r="G1466">
            <v>0</v>
          </cell>
          <cell r="H1466">
            <v>0</v>
          </cell>
          <cell r="I1466">
            <v>2</v>
          </cell>
          <cell r="J1466">
            <v>239.22</v>
          </cell>
          <cell r="K1466" t="str">
            <v/>
          </cell>
        </row>
        <row r="1467">
          <cell r="A1467" t="str">
            <v>EP4516 C3</v>
          </cell>
          <cell r="B1467">
            <v>0</v>
          </cell>
          <cell r="C1467">
            <v>0</v>
          </cell>
          <cell r="D1467">
            <v>0</v>
          </cell>
          <cell r="E1467">
            <v>-2</v>
          </cell>
          <cell r="F1467">
            <v>0</v>
          </cell>
          <cell r="G1467">
            <v>0</v>
          </cell>
          <cell r="H1467">
            <v>0</v>
          </cell>
          <cell r="I1467">
            <v>2</v>
          </cell>
          <cell r="J1467">
            <v>233.34</v>
          </cell>
          <cell r="K1467" t="str">
            <v/>
          </cell>
        </row>
        <row r="1468">
          <cell r="A1468" t="str">
            <v>EP4609 C2</v>
          </cell>
          <cell r="B1468">
            <v>0</v>
          </cell>
          <cell r="C1468">
            <v>0</v>
          </cell>
          <cell r="D1468">
            <v>0</v>
          </cell>
          <cell r="E1468">
            <v>-2</v>
          </cell>
          <cell r="F1468">
            <v>0</v>
          </cell>
          <cell r="G1468">
            <v>0</v>
          </cell>
          <cell r="H1468">
            <v>0</v>
          </cell>
          <cell r="I1468">
            <v>2</v>
          </cell>
          <cell r="J1468">
            <v>358.82</v>
          </cell>
          <cell r="K1468" t="str">
            <v/>
          </cell>
        </row>
        <row r="1469">
          <cell r="A1469" t="str">
            <v>EP4609 C5</v>
          </cell>
          <cell r="B1469">
            <v>0</v>
          </cell>
          <cell r="C1469">
            <v>0</v>
          </cell>
          <cell r="D1469">
            <v>0</v>
          </cell>
          <cell r="E1469">
            <v>-2</v>
          </cell>
          <cell r="F1469">
            <v>0</v>
          </cell>
          <cell r="G1469">
            <v>0</v>
          </cell>
          <cell r="H1469">
            <v>0</v>
          </cell>
          <cell r="I1469">
            <v>2</v>
          </cell>
          <cell r="J1469">
            <v>352.94</v>
          </cell>
          <cell r="K1469" t="str">
            <v/>
          </cell>
        </row>
        <row r="1470">
          <cell r="A1470" t="str">
            <v>EP4640 C1</v>
          </cell>
          <cell r="B1470">
            <v>0</v>
          </cell>
          <cell r="C1470">
            <v>0</v>
          </cell>
          <cell r="D1470">
            <v>0</v>
          </cell>
          <cell r="E1470">
            <v>-2</v>
          </cell>
          <cell r="F1470">
            <v>0</v>
          </cell>
          <cell r="G1470">
            <v>0</v>
          </cell>
          <cell r="H1470">
            <v>0</v>
          </cell>
          <cell r="I1470">
            <v>2</v>
          </cell>
          <cell r="J1470">
            <v>315.68</v>
          </cell>
          <cell r="K1470" t="str">
            <v/>
          </cell>
        </row>
        <row r="1471">
          <cell r="A1471" t="str">
            <v>HF5G2820</v>
          </cell>
          <cell r="B1471">
            <v>0</v>
          </cell>
          <cell r="C1471">
            <v>0</v>
          </cell>
          <cell r="D1471">
            <v>0</v>
          </cell>
          <cell r="E1471">
            <v>-2</v>
          </cell>
          <cell r="F1471">
            <v>0</v>
          </cell>
          <cell r="G1471">
            <v>0</v>
          </cell>
          <cell r="H1471">
            <v>0</v>
          </cell>
          <cell r="I1471">
            <v>2</v>
          </cell>
          <cell r="J1471">
            <v>558.82000000000005</v>
          </cell>
          <cell r="K1471" t="str">
            <v/>
          </cell>
        </row>
        <row r="1472">
          <cell r="A1472" t="str">
            <v>MMF-08D24ES-RMB (ROHS)</v>
          </cell>
          <cell r="B1472">
            <v>0</v>
          </cell>
          <cell r="C1472">
            <v>0</v>
          </cell>
          <cell r="D1472">
            <v>0</v>
          </cell>
          <cell r="E1472">
            <v>-4</v>
          </cell>
          <cell r="F1472">
            <v>0</v>
          </cell>
          <cell r="G1472">
            <v>0</v>
          </cell>
          <cell r="H1472">
            <v>0</v>
          </cell>
          <cell r="I1472">
            <v>4</v>
          </cell>
          <cell r="J1472">
            <v>34.92</v>
          </cell>
          <cell r="K1472" t="str">
            <v/>
          </cell>
        </row>
        <row r="1473">
          <cell r="A1473" t="str">
            <v>MMF-12D24DS-RNC (ROHS)</v>
          </cell>
          <cell r="B1473">
            <v>0</v>
          </cell>
          <cell r="C1473">
            <v>0</v>
          </cell>
          <cell r="D1473">
            <v>0</v>
          </cell>
          <cell r="E1473">
            <v>-6</v>
          </cell>
          <cell r="F1473">
            <v>0</v>
          </cell>
          <cell r="G1473">
            <v>0</v>
          </cell>
          <cell r="H1473">
            <v>0</v>
          </cell>
          <cell r="I1473">
            <v>6</v>
          </cell>
          <cell r="J1473">
            <v>94.14</v>
          </cell>
          <cell r="K1473" t="str">
            <v/>
          </cell>
        </row>
        <row r="1474">
          <cell r="A1474" t="str">
            <v>SC-N3 Z426 (ROHS)</v>
          </cell>
          <cell r="B1474">
            <v>0</v>
          </cell>
          <cell r="C1474">
            <v>0</v>
          </cell>
          <cell r="D1474">
            <v>0</v>
          </cell>
          <cell r="E1474">
            <v>-4</v>
          </cell>
          <cell r="F1474">
            <v>0</v>
          </cell>
          <cell r="G1474">
            <v>0</v>
          </cell>
          <cell r="H1474">
            <v>0</v>
          </cell>
          <cell r="I1474">
            <v>4</v>
          </cell>
          <cell r="J1474">
            <v>211.76</v>
          </cell>
          <cell r="K1474" t="str">
            <v/>
          </cell>
        </row>
        <row r="1475">
          <cell r="A1475" t="str">
            <v>SC-N7 200V</v>
          </cell>
          <cell r="B1475">
            <v>0</v>
          </cell>
          <cell r="C1475">
            <v>0</v>
          </cell>
          <cell r="D1475">
            <v>0</v>
          </cell>
          <cell r="E1475">
            <v>-4</v>
          </cell>
          <cell r="F1475">
            <v>0</v>
          </cell>
          <cell r="G1475">
            <v>0</v>
          </cell>
          <cell r="H1475">
            <v>0</v>
          </cell>
          <cell r="I1475">
            <v>4</v>
          </cell>
          <cell r="J1475">
            <v>709.8</v>
          </cell>
          <cell r="K1475" t="str">
            <v/>
          </cell>
        </row>
        <row r="1476">
          <cell r="A1476" t="str">
            <v>SC-N8 200V</v>
          </cell>
          <cell r="B1476">
            <v>0</v>
          </cell>
          <cell r="C1476">
            <v>0</v>
          </cell>
          <cell r="D1476">
            <v>0</v>
          </cell>
          <cell r="E1476">
            <v>-4</v>
          </cell>
          <cell r="F1476">
            <v>0</v>
          </cell>
          <cell r="G1476">
            <v>0</v>
          </cell>
          <cell r="H1476">
            <v>0</v>
          </cell>
          <cell r="I1476">
            <v>4</v>
          </cell>
          <cell r="J1476">
            <v>756.88</v>
          </cell>
          <cell r="K1476" t="str">
            <v/>
          </cell>
        </row>
        <row r="1477">
          <cell r="A1477" t="str">
            <v>DBE11-2C</v>
          </cell>
          <cell r="B1477">
            <v>0</v>
          </cell>
          <cell r="C1477">
            <v>0</v>
          </cell>
          <cell r="D1477">
            <v>0</v>
          </cell>
          <cell r="E1477">
            <v>-2</v>
          </cell>
          <cell r="F1477">
            <v>0</v>
          </cell>
          <cell r="G1477">
            <v>0</v>
          </cell>
          <cell r="H1477">
            <v>0</v>
          </cell>
          <cell r="I1477">
            <v>2</v>
          </cell>
          <cell r="J1477">
            <v>105.92</v>
          </cell>
          <cell r="K1477" t="str">
            <v/>
          </cell>
        </row>
        <row r="1478">
          <cell r="A1478" t="str">
            <v>DBE11-4C</v>
          </cell>
          <cell r="B1478">
            <v>0</v>
          </cell>
          <cell r="C1478">
            <v>0</v>
          </cell>
          <cell r="D1478">
            <v>0</v>
          </cell>
          <cell r="E1478">
            <v>-5</v>
          </cell>
          <cell r="F1478">
            <v>0</v>
          </cell>
          <cell r="G1478">
            <v>0</v>
          </cell>
          <cell r="H1478">
            <v>0</v>
          </cell>
          <cell r="I1478">
            <v>5</v>
          </cell>
          <cell r="J1478">
            <v>214.1</v>
          </cell>
          <cell r="K1478" t="str">
            <v/>
          </cell>
        </row>
        <row r="1479">
          <cell r="A1479" t="str">
            <v>DBE15-2C</v>
          </cell>
          <cell r="B1479">
            <v>0</v>
          </cell>
          <cell r="C1479">
            <v>0</v>
          </cell>
          <cell r="D1479">
            <v>0</v>
          </cell>
          <cell r="E1479">
            <v>-2</v>
          </cell>
          <cell r="F1479">
            <v>0</v>
          </cell>
          <cell r="G1479">
            <v>0</v>
          </cell>
          <cell r="H1479">
            <v>0</v>
          </cell>
          <cell r="I1479">
            <v>2</v>
          </cell>
          <cell r="J1479">
            <v>119.34</v>
          </cell>
          <cell r="K1479" t="str">
            <v/>
          </cell>
        </row>
        <row r="1480">
          <cell r="A1480" t="str">
            <v>DBE3.7-2C</v>
          </cell>
          <cell r="B1480">
            <v>0</v>
          </cell>
          <cell r="C1480">
            <v>0</v>
          </cell>
          <cell r="D1480">
            <v>0</v>
          </cell>
          <cell r="E1480">
            <v>-2</v>
          </cell>
          <cell r="F1480">
            <v>0</v>
          </cell>
          <cell r="G1480">
            <v>0</v>
          </cell>
          <cell r="H1480">
            <v>0</v>
          </cell>
          <cell r="I1480">
            <v>2</v>
          </cell>
          <cell r="J1480">
            <v>75.239999999999995</v>
          </cell>
          <cell r="K1480" t="str">
            <v/>
          </cell>
        </row>
        <row r="1481">
          <cell r="A1481" t="str">
            <v>DBE30-4C</v>
          </cell>
          <cell r="B1481">
            <v>0</v>
          </cell>
          <cell r="C1481">
            <v>0</v>
          </cell>
          <cell r="D1481">
            <v>0</v>
          </cell>
          <cell r="E1481">
            <v>-7</v>
          </cell>
          <cell r="F1481">
            <v>0</v>
          </cell>
          <cell r="G1481">
            <v>0</v>
          </cell>
          <cell r="H1481">
            <v>0</v>
          </cell>
          <cell r="I1481">
            <v>7</v>
          </cell>
          <cell r="J1481">
            <v>582.33000000000004</v>
          </cell>
          <cell r="K1481" t="str">
            <v/>
          </cell>
        </row>
        <row r="1482">
          <cell r="A1482" t="str">
            <v>DBE5.5-2C</v>
          </cell>
          <cell r="B1482">
            <v>0</v>
          </cell>
          <cell r="C1482">
            <v>0</v>
          </cell>
          <cell r="D1482">
            <v>0</v>
          </cell>
          <cell r="E1482">
            <v>-2</v>
          </cell>
          <cell r="F1482">
            <v>0</v>
          </cell>
          <cell r="G1482">
            <v>0</v>
          </cell>
          <cell r="H1482">
            <v>0</v>
          </cell>
          <cell r="I1482">
            <v>2</v>
          </cell>
          <cell r="J1482">
            <v>75.239999999999995</v>
          </cell>
          <cell r="K1482" t="str">
            <v/>
          </cell>
        </row>
        <row r="1483">
          <cell r="A1483" t="str">
            <v>6MBI300UE-120-04 (ROHS)</v>
          </cell>
          <cell r="B1483">
            <v>0</v>
          </cell>
          <cell r="C1483">
            <v>0</v>
          </cell>
          <cell r="D1483">
            <v>0</v>
          </cell>
          <cell r="E1483">
            <v>-4</v>
          </cell>
          <cell r="F1483">
            <v>0</v>
          </cell>
          <cell r="G1483">
            <v>0</v>
          </cell>
          <cell r="H1483">
            <v>0</v>
          </cell>
          <cell r="I1483">
            <v>4</v>
          </cell>
          <cell r="J1483">
            <v>1286.28</v>
          </cell>
          <cell r="K1483" t="str">
            <v/>
          </cell>
        </row>
        <row r="1484">
          <cell r="A1484" t="str">
            <v>6MBI450UE-120-03 (ROHS)</v>
          </cell>
          <cell r="B1484">
            <v>0</v>
          </cell>
          <cell r="C1484">
            <v>0</v>
          </cell>
          <cell r="D1484">
            <v>0</v>
          </cell>
          <cell r="E1484">
            <v>-2</v>
          </cell>
          <cell r="F1484">
            <v>0</v>
          </cell>
          <cell r="G1484">
            <v>0</v>
          </cell>
          <cell r="H1484">
            <v>0</v>
          </cell>
          <cell r="I1484">
            <v>2</v>
          </cell>
          <cell r="J1484">
            <v>811.76</v>
          </cell>
          <cell r="K1484" t="str">
            <v/>
          </cell>
        </row>
        <row r="1485">
          <cell r="A1485" t="str">
            <v>6MBI450UE-120-04 (ROHS)</v>
          </cell>
          <cell r="B1485">
            <v>0</v>
          </cell>
          <cell r="C1485">
            <v>0</v>
          </cell>
          <cell r="D1485">
            <v>0</v>
          </cell>
          <cell r="E1485">
            <v>-4</v>
          </cell>
          <cell r="F1485">
            <v>0</v>
          </cell>
          <cell r="G1485">
            <v>0</v>
          </cell>
          <cell r="H1485">
            <v>0</v>
          </cell>
          <cell r="I1485">
            <v>4</v>
          </cell>
          <cell r="J1485">
            <v>1682.36</v>
          </cell>
          <cell r="K1485" t="str">
            <v/>
          </cell>
        </row>
        <row r="1486">
          <cell r="A1486" t="str">
            <v>9.5URD273TTF2200</v>
          </cell>
          <cell r="B1486">
            <v>0</v>
          </cell>
          <cell r="C1486">
            <v>0</v>
          </cell>
          <cell r="D1486">
            <v>0</v>
          </cell>
          <cell r="E1486">
            <v>-6</v>
          </cell>
          <cell r="F1486">
            <v>0</v>
          </cell>
          <cell r="G1486">
            <v>0</v>
          </cell>
          <cell r="H1486">
            <v>0</v>
          </cell>
          <cell r="I1486">
            <v>6</v>
          </cell>
          <cell r="J1486">
            <v>1747.08</v>
          </cell>
          <cell r="K1486" t="str">
            <v/>
          </cell>
        </row>
        <row r="1487">
          <cell r="A1487" t="str">
            <v>DD100KB-160S (ROHS)</v>
          </cell>
          <cell r="B1487">
            <v>0</v>
          </cell>
          <cell r="C1487">
            <v>0</v>
          </cell>
          <cell r="D1487">
            <v>0</v>
          </cell>
          <cell r="E1487">
            <v>-15</v>
          </cell>
          <cell r="F1487">
            <v>0</v>
          </cell>
          <cell r="G1487">
            <v>0</v>
          </cell>
          <cell r="H1487">
            <v>0</v>
          </cell>
          <cell r="I1487">
            <v>15</v>
          </cell>
          <cell r="J1487">
            <v>220.65</v>
          </cell>
          <cell r="K1487" t="str">
            <v/>
          </cell>
        </row>
        <row r="1488">
          <cell r="A1488" t="str">
            <v>DD60KB-160S (ROHS)</v>
          </cell>
          <cell r="B1488">
            <v>0</v>
          </cell>
          <cell r="C1488">
            <v>0</v>
          </cell>
          <cell r="D1488">
            <v>0</v>
          </cell>
          <cell r="E1488">
            <v>-6</v>
          </cell>
          <cell r="F1488">
            <v>0</v>
          </cell>
          <cell r="G1488">
            <v>0</v>
          </cell>
          <cell r="H1488">
            <v>0</v>
          </cell>
          <cell r="I1488">
            <v>6</v>
          </cell>
          <cell r="J1488">
            <v>82.38</v>
          </cell>
          <cell r="K1488" t="str">
            <v/>
          </cell>
        </row>
        <row r="1489">
          <cell r="A1489" t="str">
            <v>EP4516 C4</v>
          </cell>
          <cell r="B1489">
            <v>0</v>
          </cell>
          <cell r="C1489">
            <v>0</v>
          </cell>
          <cell r="D1489">
            <v>0</v>
          </cell>
          <cell r="E1489">
            <v>-2</v>
          </cell>
          <cell r="F1489">
            <v>0</v>
          </cell>
          <cell r="G1489">
            <v>0</v>
          </cell>
          <cell r="H1489">
            <v>0</v>
          </cell>
          <cell r="I1489">
            <v>2</v>
          </cell>
          <cell r="J1489">
            <v>233.34</v>
          </cell>
          <cell r="K1489" t="str">
            <v/>
          </cell>
        </row>
        <row r="1490">
          <cell r="A1490" t="str">
            <v>EP4516 C5</v>
          </cell>
          <cell r="B1490">
            <v>0</v>
          </cell>
          <cell r="C1490">
            <v>0</v>
          </cell>
          <cell r="D1490">
            <v>0</v>
          </cell>
          <cell r="E1490">
            <v>-2</v>
          </cell>
          <cell r="F1490">
            <v>0</v>
          </cell>
          <cell r="G1490">
            <v>0</v>
          </cell>
          <cell r="H1490">
            <v>0</v>
          </cell>
          <cell r="I1490">
            <v>2</v>
          </cell>
          <cell r="J1490">
            <v>233.34</v>
          </cell>
          <cell r="K1490" t="str">
            <v/>
          </cell>
        </row>
        <row r="1491">
          <cell r="A1491" t="str">
            <v>EP4563 C2</v>
          </cell>
          <cell r="B1491">
            <v>0</v>
          </cell>
          <cell r="C1491">
            <v>0</v>
          </cell>
          <cell r="D1491">
            <v>0</v>
          </cell>
          <cell r="E1491">
            <v>-1</v>
          </cell>
          <cell r="F1491">
            <v>0</v>
          </cell>
          <cell r="G1491">
            <v>0</v>
          </cell>
          <cell r="H1491">
            <v>0</v>
          </cell>
          <cell r="I1491">
            <v>1</v>
          </cell>
          <cell r="J1491">
            <v>11.76</v>
          </cell>
          <cell r="K1491" t="str">
            <v/>
          </cell>
        </row>
        <row r="1492">
          <cell r="A1492" t="str">
            <v>EP4640 C2</v>
          </cell>
          <cell r="B1492">
            <v>0</v>
          </cell>
          <cell r="C1492">
            <v>0</v>
          </cell>
          <cell r="D1492">
            <v>0</v>
          </cell>
          <cell r="E1492">
            <v>-2</v>
          </cell>
          <cell r="F1492">
            <v>0</v>
          </cell>
          <cell r="G1492">
            <v>0</v>
          </cell>
          <cell r="H1492">
            <v>0</v>
          </cell>
          <cell r="I1492">
            <v>2</v>
          </cell>
          <cell r="J1492">
            <v>315.68</v>
          </cell>
          <cell r="K1492" t="str">
            <v/>
          </cell>
        </row>
        <row r="1493">
          <cell r="A1493" t="str">
            <v>EP4705 C4-Z2</v>
          </cell>
          <cell r="B1493">
            <v>0</v>
          </cell>
          <cell r="C1493">
            <v>0</v>
          </cell>
          <cell r="D1493">
            <v>0</v>
          </cell>
          <cell r="E1493">
            <v>-2</v>
          </cell>
          <cell r="F1493">
            <v>0</v>
          </cell>
          <cell r="G1493">
            <v>0</v>
          </cell>
          <cell r="H1493">
            <v>0</v>
          </cell>
          <cell r="I1493">
            <v>2</v>
          </cell>
          <cell r="J1493">
            <v>543.14</v>
          </cell>
          <cell r="K1493" t="str">
            <v/>
          </cell>
        </row>
        <row r="1494">
          <cell r="A1494" t="str">
            <v>EP4705 C5-Z2</v>
          </cell>
          <cell r="B1494">
            <v>0</v>
          </cell>
          <cell r="C1494">
            <v>0</v>
          </cell>
          <cell r="D1494">
            <v>0</v>
          </cell>
          <cell r="E1494">
            <v>-2</v>
          </cell>
          <cell r="F1494">
            <v>0</v>
          </cell>
          <cell r="G1494">
            <v>0</v>
          </cell>
          <cell r="H1494">
            <v>0</v>
          </cell>
          <cell r="I1494">
            <v>2</v>
          </cell>
          <cell r="J1494">
            <v>309.8</v>
          </cell>
          <cell r="K1494" t="str">
            <v/>
          </cell>
        </row>
        <row r="1495">
          <cell r="A1495" t="str">
            <v>SA537660-01</v>
          </cell>
          <cell r="B1495">
            <v>0</v>
          </cell>
          <cell r="C1495">
            <v>0</v>
          </cell>
          <cell r="D1495">
            <v>0</v>
          </cell>
          <cell r="E1495">
            <v>-1</v>
          </cell>
          <cell r="F1495">
            <v>0</v>
          </cell>
          <cell r="G1495">
            <v>0</v>
          </cell>
          <cell r="H1495">
            <v>0</v>
          </cell>
          <cell r="I1495">
            <v>1</v>
          </cell>
          <cell r="J1495">
            <v>1.57</v>
          </cell>
          <cell r="K1495" t="str">
            <v/>
          </cell>
        </row>
        <row r="1496">
          <cell r="A1496" t="str">
            <v>SC-4-1 Z426 (ROHS)</v>
          </cell>
          <cell r="B1496">
            <v>0</v>
          </cell>
          <cell r="C1496">
            <v>0</v>
          </cell>
          <cell r="D1496">
            <v>0</v>
          </cell>
          <cell r="E1496">
            <v>-4</v>
          </cell>
          <cell r="F1496">
            <v>0</v>
          </cell>
          <cell r="G1496">
            <v>0</v>
          </cell>
          <cell r="H1496">
            <v>0</v>
          </cell>
          <cell r="I1496">
            <v>4</v>
          </cell>
          <cell r="J1496">
            <v>62.76</v>
          </cell>
          <cell r="K1496" t="str">
            <v/>
          </cell>
        </row>
        <row r="1497">
          <cell r="A1497" t="str">
            <v>SC-N2S Z426 (ROHS)</v>
          </cell>
          <cell r="B1497">
            <v>0</v>
          </cell>
          <cell r="C1497">
            <v>0</v>
          </cell>
          <cell r="D1497">
            <v>0</v>
          </cell>
          <cell r="E1497">
            <v>-4</v>
          </cell>
          <cell r="F1497">
            <v>0</v>
          </cell>
          <cell r="G1497">
            <v>0</v>
          </cell>
          <cell r="H1497">
            <v>0</v>
          </cell>
          <cell r="I1497">
            <v>4</v>
          </cell>
          <cell r="J1497">
            <v>141.16</v>
          </cell>
          <cell r="K1497" t="str">
            <v/>
          </cell>
        </row>
        <row r="1498">
          <cell r="A1498" t="str">
            <v>THB1-UHS4556M-115 WITH SENSOR (ROHS)</v>
          </cell>
          <cell r="B1498">
            <v>0</v>
          </cell>
          <cell r="C1498">
            <v>0</v>
          </cell>
          <cell r="D1498">
            <v>0</v>
          </cell>
          <cell r="E1498">
            <v>-2</v>
          </cell>
          <cell r="F1498">
            <v>0</v>
          </cell>
          <cell r="G1498">
            <v>0</v>
          </cell>
          <cell r="H1498">
            <v>0</v>
          </cell>
          <cell r="I1498">
            <v>2</v>
          </cell>
          <cell r="J1498">
            <v>139.22</v>
          </cell>
          <cell r="K1498" t="str">
            <v/>
          </cell>
        </row>
        <row r="1499">
          <cell r="A1499" t="str">
            <v>DBE0.75-2C</v>
          </cell>
          <cell r="B1499">
            <v>0</v>
          </cell>
          <cell r="C1499">
            <v>0</v>
          </cell>
          <cell r="D1499">
            <v>0</v>
          </cell>
          <cell r="E1499">
            <v>-2</v>
          </cell>
          <cell r="F1499">
            <v>0</v>
          </cell>
          <cell r="G1499">
            <v>0</v>
          </cell>
          <cell r="H1499">
            <v>0</v>
          </cell>
          <cell r="I1499">
            <v>2</v>
          </cell>
          <cell r="J1499">
            <v>44.22</v>
          </cell>
          <cell r="K1499" t="str">
            <v/>
          </cell>
        </row>
        <row r="1500">
          <cell r="A1500" t="str">
            <v>DBE0.75-4C</v>
          </cell>
          <cell r="B1500">
            <v>0</v>
          </cell>
          <cell r="C1500">
            <v>0</v>
          </cell>
          <cell r="D1500">
            <v>0</v>
          </cell>
          <cell r="E1500">
            <v>-5</v>
          </cell>
          <cell r="F1500">
            <v>0</v>
          </cell>
          <cell r="G1500">
            <v>0</v>
          </cell>
          <cell r="H1500">
            <v>0</v>
          </cell>
          <cell r="I1500">
            <v>5</v>
          </cell>
          <cell r="J1500">
            <v>110.55</v>
          </cell>
          <cell r="K1500" t="str">
            <v/>
          </cell>
        </row>
        <row r="1501">
          <cell r="A1501" t="str">
            <v>DBE15-4C</v>
          </cell>
          <cell r="B1501">
            <v>0</v>
          </cell>
          <cell r="C1501">
            <v>0</v>
          </cell>
          <cell r="D1501">
            <v>0</v>
          </cell>
          <cell r="E1501">
            <v>-5</v>
          </cell>
          <cell r="F1501">
            <v>0</v>
          </cell>
          <cell r="G1501">
            <v>0</v>
          </cell>
          <cell r="H1501">
            <v>0</v>
          </cell>
          <cell r="I1501">
            <v>5</v>
          </cell>
          <cell r="J1501">
            <v>227</v>
          </cell>
          <cell r="K1501" t="str">
            <v/>
          </cell>
        </row>
        <row r="1502">
          <cell r="A1502" t="str">
            <v>DBE2.2-4C</v>
          </cell>
          <cell r="B1502">
            <v>0</v>
          </cell>
          <cell r="C1502">
            <v>0</v>
          </cell>
          <cell r="D1502">
            <v>0</v>
          </cell>
          <cell r="E1502">
            <v>-5</v>
          </cell>
          <cell r="F1502">
            <v>0</v>
          </cell>
          <cell r="G1502">
            <v>0</v>
          </cell>
          <cell r="H1502">
            <v>0</v>
          </cell>
          <cell r="I1502">
            <v>5</v>
          </cell>
          <cell r="J1502">
            <v>126.9</v>
          </cell>
          <cell r="K1502" t="str">
            <v/>
          </cell>
        </row>
        <row r="1503">
          <cell r="A1503" t="str">
            <v>DBE22-4C</v>
          </cell>
          <cell r="B1503">
            <v>0</v>
          </cell>
          <cell r="C1503">
            <v>0</v>
          </cell>
          <cell r="D1503">
            <v>0</v>
          </cell>
          <cell r="E1503">
            <v>-12</v>
          </cell>
          <cell r="F1503">
            <v>0</v>
          </cell>
          <cell r="G1503">
            <v>0</v>
          </cell>
          <cell r="H1503">
            <v>0</v>
          </cell>
          <cell r="I1503">
            <v>12</v>
          </cell>
          <cell r="J1503">
            <v>880.86</v>
          </cell>
          <cell r="K1503" t="str">
            <v/>
          </cell>
        </row>
        <row r="1504">
          <cell r="A1504" t="str">
            <v>DBE5.5-4C</v>
          </cell>
          <cell r="B1504">
            <v>0</v>
          </cell>
          <cell r="C1504">
            <v>0</v>
          </cell>
          <cell r="D1504">
            <v>0</v>
          </cell>
          <cell r="E1504">
            <v>-5</v>
          </cell>
          <cell r="F1504">
            <v>0</v>
          </cell>
          <cell r="G1504">
            <v>0</v>
          </cell>
          <cell r="H1504">
            <v>0</v>
          </cell>
          <cell r="I1504">
            <v>5</v>
          </cell>
          <cell r="J1504">
            <v>143.1</v>
          </cell>
          <cell r="K1504" t="str">
            <v/>
          </cell>
        </row>
        <row r="1505">
          <cell r="A1505" t="str">
            <v>DBE7.5-2C</v>
          </cell>
          <cell r="B1505">
            <v>0</v>
          </cell>
          <cell r="C1505">
            <v>0</v>
          </cell>
          <cell r="D1505">
            <v>0</v>
          </cell>
          <cell r="E1505">
            <v>-1</v>
          </cell>
          <cell r="F1505">
            <v>0</v>
          </cell>
          <cell r="G1505">
            <v>0</v>
          </cell>
          <cell r="H1505">
            <v>0</v>
          </cell>
          <cell r="I1505">
            <v>1</v>
          </cell>
          <cell r="J1505">
            <v>42.01</v>
          </cell>
          <cell r="K1505" t="str">
            <v/>
          </cell>
        </row>
        <row r="1506">
          <cell r="A1506" t="str">
            <v>DBE7.5-4C</v>
          </cell>
          <cell r="B1506">
            <v>0</v>
          </cell>
          <cell r="C1506">
            <v>0</v>
          </cell>
          <cell r="D1506">
            <v>0</v>
          </cell>
          <cell r="E1506">
            <v>-10</v>
          </cell>
          <cell r="F1506">
            <v>0</v>
          </cell>
          <cell r="G1506">
            <v>0</v>
          </cell>
          <cell r="H1506">
            <v>0</v>
          </cell>
          <cell r="I1506">
            <v>10</v>
          </cell>
          <cell r="J1506">
            <v>319.60000000000002</v>
          </cell>
          <cell r="K1506" t="str">
            <v/>
          </cell>
        </row>
        <row r="1507">
          <cell r="A1507" t="str">
            <v>GYG102C5-HB2</v>
          </cell>
          <cell r="B1507">
            <v>0</v>
          </cell>
          <cell r="C1507">
            <v>0</v>
          </cell>
          <cell r="D1507">
            <v>0</v>
          </cell>
          <cell r="E1507">
            <v>-1</v>
          </cell>
          <cell r="F1507">
            <v>0</v>
          </cell>
          <cell r="G1507">
            <v>0</v>
          </cell>
          <cell r="H1507">
            <v>0</v>
          </cell>
          <cell r="I1507">
            <v>1</v>
          </cell>
          <cell r="J1507">
            <v>0</v>
          </cell>
          <cell r="K1507" t="str">
            <v/>
          </cell>
        </row>
        <row r="1508">
          <cell r="A1508" t="str">
            <v>GYG501C5-HB2</v>
          </cell>
          <cell r="B1508">
            <v>0</v>
          </cell>
          <cell r="C1508">
            <v>0</v>
          </cell>
          <cell r="D1508">
            <v>0</v>
          </cell>
          <cell r="E1508">
            <v>-1</v>
          </cell>
          <cell r="F1508">
            <v>0</v>
          </cell>
          <cell r="G1508">
            <v>0</v>
          </cell>
          <cell r="H1508">
            <v>0</v>
          </cell>
          <cell r="I1508">
            <v>1</v>
          </cell>
          <cell r="J1508">
            <v>0</v>
          </cell>
          <cell r="K1508" t="str">
            <v/>
          </cell>
        </row>
        <row r="1509">
          <cell r="A1509" t="str">
            <v>RYT102C5-VV2</v>
          </cell>
          <cell r="B1509">
            <v>0</v>
          </cell>
          <cell r="C1509">
            <v>0</v>
          </cell>
          <cell r="D1509">
            <v>0</v>
          </cell>
          <cell r="E1509">
            <v>-1</v>
          </cell>
          <cell r="F1509">
            <v>0</v>
          </cell>
          <cell r="G1509">
            <v>0</v>
          </cell>
          <cell r="H1509">
            <v>0</v>
          </cell>
          <cell r="I1509">
            <v>1</v>
          </cell>
          <cell r="J1509">
            <v>0</v>
          </cell>
          <cell r="K1509" t="str">
            <v/>
          </cell>
        </row>
        <row r="1510">
          <cell r="A1510" t="str">
            <v>TP-E1U</v>
          </cell>
          <cell r="B1510">
            <v>15</v>
          </cell>
          <cell r="C1510">
            <v>0</v>
          </cell>
          <cell r="D1510">
            <v>15</v>
          </cell>
          <cell r="E1510">
            <v>-419</v>
          </cell>
          <cell r="F1510">
            <v>0</v>
          </cell>
          <cell r="G1510">
            <v>0</v>
          </cell>
          <cell r="H1510">
            <v>0</v>
          </cell>
          <cell r="I1510">
            <v>419</v>
          </cell>
          <cell r="J1510">
            <v>6711.0392000000002</v>
          </cell>
          <cell r="K1510" t="str">
            <v/>
          </cell>
        </row>
        <row r="1511">
          <cell r="A1511" t="str">
            <v>FRN30P11S-2</v>
          </cell>
          <cell r="B1511">
            <v>0</v>
          </cell>
          <cell r="C1511">
            <v>0</v>
          </cell>
          <cell r="D1511">
            <v>0</v>
          </cell>
          <cell r="E1511">
            <v>-1</v>
          </cell>
          <cell r="F1511">
            <v>0</v>
          </cell>
          <cell r="G1511">
            <v>0</v>
          </cell>
          <cell r="H1511">
            <v>0</v>
          </cell>
          <cell r="I1511">
            <v>1</v>
          </cell>
          <cell r="J1511">
            <v>1412.1885</v>
          </cell>
          <cell r="K1511" t="str">
            <v/>
          </cell>
        </row>
        <row r="1512">
          <cell r="A1512" t="str">
            <v>NQ4H-SE</v>
          </cell>
          <cell r="B1512">
            <v>0</v>
          </cell>
          <cell r="C1512">
            <v>0</v>
          </cell>
          <cell r="D1512">
            <v>0</v>
          </cell>
          <cell r="E1512">
            <v>-10</v>
          </cell>
          <cell r="F1512">
            <v>0</v>
          </cell>
          <cell r="G1512">
            <v>0</v>
          </cell>
          <cell r="H1512">
            <v>0</v>
          </cell>
          <cell r="I1512">
            <v>10</v>
          </cell>
          <cell r="J1512">
            <v>66.5</v>
          </cell>
          <cell r="K1512" t="str">
            <v/>
          </cell>
        </row>
        <row r="1513">
          <cell r="A1513" t="str">
            <v>NW0H-CA3</v>
          </cell>
          <cell r="B1513">
            <v>0</v>
          </cell>
          <cell r="C1513">
            <v>0</v>
          </cell>
          <cell r="D1513">
            <v>0</v>
          </cell>
          <cell r="E1513">
            <v>-4</v>
          </cell>
          <cell r="F1513">
            <v>0</v>
          </cell>
          <cell r="G1513">
            <v>0</v>
          </cell>
          <cell r="H1513">
            <v>0</v>
          </cell>
          <cell r="I1513">
            <v>4</v>
          </cell>
          <cell r="J1513">
            <v>25.1</v>
          </cell>
          <cell r="K1513" t="str">
            <v/>
          </cell>
        </row>
        <row r="1514">
          <cell r="A1514" t="str">
            <v>NW0H-CNV</v>
          </cell>
          <cell r="B1514">
            <v>0</v>
          </cell>
          <cell r="C1514">
            <v>0</v>
          </cell>
          <cell r="D1514">
            <v>0</v>
          </cell>
          <cell r="E1514">
            <v>-4</v>
          </cell>
          <cell r="F1514">
            <v>0</v>
          </cell>
          <cell r="G1514">
            <v>0</v>
          </cell>
          <cell r="H1514">
            <v>0</v>
          </cell>
          <cell r="I1514">
            <v>4</v>
          </cell>
          <cell r="J1514">
            <v>580.81640000000004</v>
          </cell>
          <cell r="K1514" t="str">
            <v/>
          </cell>
        </row>
        <row r="1515">
          <cell r="A1515" t="str">
            <v>NW3P16-42C</v>
          </cell>
          <cell r="B1515">
            <v>0</v>
          </cell>
          <cell r="C1515">
            <v>0</v>
          </cell>
          <cell r="D1515">
            <v>0</v>
          </cell>
          <cell r="E1515">
            <v>-2</v>
          </cell>
          <cell r="F1515">
            <v>0</v>
          </cell>
          <cell r="G1515">
            <v>0</v>
          </cell>
          <cell r="H1515">
            <v>0</v>
          </cell>
          <cell r="I1515">
            <v>2</v>
          </cell>
          <cell r="J1515">
            <v>0</v>
          </cell>
          <cell r="K1515" t="str">
            <v/>
          </cell>
        </row>
        <row r="1516">
          <cell r="A1516" t="str">
            <v>NW3W05606R</v>
          </cell>
          <cell r="B1516">
            <v>0</v>
          </cell>
          <cell r="C1516">
            <v>0</v>
          </cell>
          <cell r="D1516">
            <v>0</v>
          </cell>
          <cell r="E1516">
            <v>-2</v>
          </cell>
          <cell r="F1516">
            <v>0</v>
          </cell>
          <cell r="G1516">
            <v>0</v>
          </cell>
          <cell r="H1516">
            <v>0</v>
          </cell>
          <cell r="I1516">
            <v>2</v>
          </cell>
          <cell r="J1516">
            <v>0</v>
          </cell>
          <cell r="K1516" t="str">
            <v/>
          </cell>
        </row>
        <row r="1517">
          <cell r="A1517" t="str">
            <v>NWOH-CNV</v>
          </cell>
          <cell r="B1517">
            <v>0</v>
          </cell>
          <cell r="C1517">
            <v>0</v>
          </cell>
          <cell r="D1517">
            <v>0</v>
          </cell>
          <cell r="E1517">
            <v>-2</v>
          </cell>
          <cell r="F1517">
            <v>0</v>
          </cell>
          <cell r="G1517">
            <v>0</v>
          </cell>
          <cell r="H1517">
            <v>0</v>
          </cell>
          <cell r="I1517">
            <v>2</v>
          </cell>
          <cell r="J1517">
            <v>276</v>
          </cell>
          <cell r="K1517" t="str">
            <v/>
          </cell>
        </row>
        <row r="1518">
          <cell r="A1518" t="str">
            <v>FVR0.75S11S-2C</v>
          </cell>
          <cell r="B1518">
            <v>0</v>
          </cell>
          <cell r="C1518">
            <v>0</v>
          </cell>
          <cell r="D1518">
            <v>0</v>
          </cell>
          <cell r="E1518">
            <v>-5</v>
          </cell>
          <cell r="F1518">
            <v>0</v>
          </cell>
          <cell r="G1518">
            <v>0</v>
          </cell>
          <cell r="H1518">
            <v>0</v>
          </cell>
          <cell r="I1518">
            <v>5</v>
          </cell>
          <cell r="J1518">
            <v>205.5395</v>
          </cell>
          <cell r="K1518" t="str">
            <v/>
          </cell>
        </row>
        <row r="1519">
          <cell r="A1519" t="str">
            <v>FVR0.75S11S-2V</v>
          </cell>
          <cell r="B1519">
            <v>0</v>
          </cell>
          <cell r="C1519">
            <v>0</v>
          </cell>
          <cell r="D1519">
            <v>0</v>
          </cell>
          <cell r="E1519">
            <v>-2</v>
          </cell>
          <cell r="F1519">
            <v>0</v>
          </cell>
          <cell r="G1519">
            <v>0</v>
          </cell>
          <cell r="H1519">
            <v>0</v>
          </cell>
          <cell r="I1519">
            <v>2</v>
          </cell>
          <cell r="J1519">
            <v>0</v>
          </cell>
          <cell r="K1519" t="str">
            <v/>
          </cell>
        </row>
        <row r="1520">
          <cell r="A1520" t="str">
            <v>EFL-0.4E11-7</v>
          </cell>
          <cell r="B1520">
            <v>0</v>
          </cell>
          <cell r="C1520">
            <v>0</v>
          </cell>
          <cell r="D1520">
            <v>0</v>
          </cell>
          <cell r="E1520">
            <v>-3</v>
          </cell>
          <cell r="F1520">
            <v>0</v>
          </cell>
          <cell r="G1520">
            <v>0</v>
          </cell>
          <cell r="H1520">
            <v>0</v>
          </cell>
          <cell r="I1520">
            <v>3</v>
          </cell>
          <cell r="J1520">
            <v>41.396999999999998</v>
          </cell>
          <cell r="K1520" t="str">
            <v/>
          </cell>
        </row>
        <row r="1521">
          <cell r="A1521" t="str">
            <v>EFL-0.75E11-7LL</v>
          </cell>
          <cell r="B1521">
            <v>0</v>
          </cell>
          <cell r="C1521">
            <v>0</v>
          </cell>
          <cell r="D1521">
            <v>0</v>
          </cell>
          <cell r="E1521">
            <v>-21</v>
          </cell>
          <cell r="F1521">
            <v>0</v>
          </cell>
          <cell r="G1521">
            <v>0</v>
          </cell>
          <cell r="H1521">
            <v>0</v>
          </cell>
          <cell r="I1521">
            <v>21</v>
          </cell>
          <cell r="J1521">
            <v>392.89319999999998</v>
          </cell>
          <cell r="K1521" t="str">
            <v/>
          </cell>
        </row>
        <row r="1522">
          <cell r="A1522" t="str">
            <v>FN-2030-6-06</v>
          </cell>
          <cell r="B1522">
            <v>0</v>
          </cell>
          <cell r="C1522">
            <v>0</v>
          </cell>
          <cell r="D1522">
            <v>0</v>
          </cell>
          <cell r="E1522">
            <v>-58</v>
          </cell>
          <cell r="F1522">
            <v>0</v>
          </cell>
          <cell r="G1522">
            <v>0</v>
          </cell>
          <cell r="H1522">
            <v>0</v>
          </cell>
          <cell r="I1522">
            <v>58</v>
          </cell>
          <cell r="J1522">
            <v>273.99779999999998</v>
          </cell>
          <cell r="K1522" t="str">
            <v/>
          </cell>
        </row>
        <row r="1523">
          <cell r="A1523" t="str">
            <v>FN2030-30-08</v>
          </cell>
          <cell r="B1523">
            <v>0</v>
          </cell>
          <cell r="C1523">
            <v>0</v>
          </cell>
          <cell r="D1523">
            <v>0</v>
          </cell>
          <cell r="E1523">
            <v>-1</v>
          </cell>
          <cell r="F1523">
            <v>0</v>
          </cell>
          <cell r="G1523">
            <v>0</v>
          </cell>
          <cell r="H1523">
            <v>0</v>
          </cell>
          <cell r="I1523">
            <v>1</v>
          </cell>
          <cell r="J1523">
            <v>21.7</v>
          </cell>
          <cell r="K1523" t="str">
            <v/>
          </cell>
        </row>
        <row r="1524">
          <cell r="A1524" t="str">
            <v>RYT501C5-VV2</v>
          </cell>
          <cell r="B1524">
            <v>0</v>
          </cell>
          <cell r="C1524">
            <v>0</v>
          </cell>
          <cell r="D1524">
            <v>0</v>
          </cell>
          <cell r="E1524">
            <v>-1</v>
          </cell>
          <cell r="F1524">
            <v>0</v>
          </cell>
          <cell r="G1524">
            <v>0</v>
          </cell>
          <cell r="H1524">
            <v>0</v>
          </cell>
          <cell r="I1524">
            <v>1</v>
          </cell>
          <cell r="J1524">
            <v>0</v>
          </cell>
          <cell r="K1524" t="str">
            <v/>
          </cell>
        </row>
        <row r="1525">
          <cell r="A1525" t="str">
            <v>4674-08-07</v>
          </cell>
          <cell r="B1525">
            <v>0</v>
          </cell>
          <cell r="C1525">
            <v>0</v>
          </cell>
          <cell r="D1525">
            <v>0</v>
          </cell>
          <cell r="E1525">
            <v>-3</v>
          </cell>
          <cell r="F1525">
            <v>0</v>
          </cell>
          <cell r="G1525">
            <v>0</v>
          </cell>
          <cell r="H1525">
            <v>0</v>
          </cell>
          <cell r="I1525">
            <v>3</v>
          </cell>
          <cell r="J1525">
            <v>0</v>
          </cell>
          <cell r="K1525" t="str">
            <v/>
          </cell>
        </row>
        <row r="1526">
          <cell r="A1526" t="str">
            <v>E1-TP</v>
          </cell>
          <cell r="B1526">
            <v>0</v>
          </cell>
          <cell r="C1526">
            <v>0</v>
          </cell>
          <cell r="D1526">
            <v>0</v>
          </cell>
          <cell r="E1526">
            <v>-2</v>
          </cell>
          <cell r="F1526">
            <v>0</v>
          </cell>
          <cell r="G1526">
            <v>0</v>
          </cell>
          <cell r="H1526">
            <v>0</v>
          </cell>
          <cell r="I1526">
            <v>2</v>
          </cell>
          <cell r="J1526">
            <v>23.52</v>
          </cell>
          <cell r="K1526" t="str">
            <v/>
          </cell>
        </row>
        <row r="1527">
          <cell r="A1527" t="str">
            <v>FRN7.5P9S-4EN</v>
          </cell>
          <cell r="B1527">
            <v>0</v>
          </cell>
          <cell r="C1527">
            <v>0</v>
          </cell>
          <cell r="D1527">
            <v>0</v>
          </cell>
          <cell r="E1527">
            <v>-2</v>
          </cell>
          <cell r="F1527">
            <v>0</v>
          </cell>
          <cell r="G1527">
            <v>0</v>
          </cell>
          <cell r="H1527">
            <v>0</v>
          </cell>
          <cell r="I1527">
            <v>2</v>
          </cell>
          <cell r="J1527">
            <v>895.13440000000003</v>
          </cell>
          <cell r="K1527" t="str">
            <v/>
          </cell>
        </row>
        <row r="1528">
          <cell r="A1528" t="str">
            <v>NP1X1610-R1</v>
          </cell>
          <cell r="B1528">
            <v>0</v>
          </cell>
          <cell r="C1528">
            <v>0</v>
          </cell>
          <cell r="D1528">
            <v>0</v>
          </cell>
          <cell r="E1528">
            <v>-5</v>
          </cell>
          <cell r="F1528">
            <v>0</v>
          </cell>
          <cell r="G1528">
            <v>0</v>
          </cell>
          <cell r="H1528">
            <v>0</v>
          </cell>
          <cell r="I1528">
            <v>5</v>
          </cell>
          <cell r="J1528">
            <v>281</v>
          </cell>
          <cell r="K1528" t="str">
            <v/>
          </cell>
        </row>
        <row r="1529">
          <cell r="A1529" t="str">
            <v>NP4H-CB2</v>
          </cell>
          <cell r="B1529">
            <v>0</v>
          </cell>
          <cell r="C1529">
            <v>0</v>
          </cell>
          <cell r="D1529">
            <v>0</v>
          </cell>
          <cell r="E1529">
            <v>-6</v>
          </cell>
          <cell r="F1529">
            <v>0</v>
          </cell>
          <cell r="G1529">
            <v>0</v>
          </cell>
          <cell r="H1529">
            <v>0</v>
          </cell>
          <cell r="I1529">
            <v>6</v>
          </cell>
          <cell r="J1529">
            <v>297</v>
          </cell>
          <cell r="K1529" t="str">
            <v/>
          </cell>
        </row>
        <row r="1530">
          <cell r="A1530" t="str">
            <v>NW0P30R-31</v>
          </cell>
          <cell r="B1530">
            <v>0</v>
          </cell>
          <cell r="C1530">
            <v>0</v>
          </cell>
          <cell r="D1530">
            <v>0</v>
          </cell>
          <cell r="E1530">
            <v>-1</v>
          </cell>
          <cell r="F1530">
            <v>0</v>
          </cell>
          <cell r="G1530">
            <v>0</v>
          </cell>
          <cell r="H1530">
            <v>0</v>
          </cell>
          <cell r="I1530">
            <v>1</v>
          </cell>
          <cell r="J1530">
            <v>107.6</v>
          </cell>
          <cell r="K1530" t="str">
            <v/>
          </cell>
        </row>
        <row r="1531">
          <cell r="A1531" t="str">
            <v>NW3C2-ER3</v>
          </cell>
          <cell r="B1531">
            <v>0</v>
          </cell>
          <cell r="C1531">
            <v>0</v>
          </cell>
          <cell r="D1531">
            <v>0</v>
          </cell>
          <cell r="E1531">
            <v>-2</v>
          </cell>
          <cell r="F1531">
            <v>0</v>
          </cell>
          <cell r="G1531">
            <v>0</v>
          </cell>
          <cell r="H1531">
            <v>0</v>
          </cell>
          <cell r="I1531">
            <v>2</v>
          </cell>
          <cell r="J1531">
            <v>0</v>
          </cell>
          <cell r="K1531" t="str">
            <v/>
          </cell>
        </row>
        <row r="1532">
          <cell r="A1532" t="str">
            <v>NW3P08-41C</v>
          </cell>
          <cell r="B1532">
            <v>0</v>
          </cell>
          <cell r="C1532">
            <v>0</v>
          </cell>
          <cell r="D1532">
            <v>0</v>
          </cell>
          <cell r="E1532">
            <v>-2</v>
          </cell>
          <cell r="F1532">
            <v>0</v>
          </cell>
          <cell r="G1532">
            <v>0</v>
          </cell>
          <cell r="H1532">
            <v>0</v>
          </cell>
          <cell r="I1532">
            <v>2</v>
          </cell>
          <cell r="J1532">
            <v>0</v>
          </cell>
          <cell r="K1532" t="str">
            <v/>
          </cell>
        </row>
        <row r="1533">
          <cell r="A1533" t="str">
            <v>UG00C-S02</v>
          </cell>
          <cell r="B1533">
            <v>0</v>
          </cell>
          <cell r="C1533">
            <v>0</v>
          </cell>
          <cell r="D1533">
            <v>0</v>
          </cell>
          <cell r="E1533">
            <v>-2</v>
          </cell>
          <cell r="F1533">
            <v>0</v>
          </cell>
          <cell r="G1533">
            <v>0</v>
          </cell>
          <cell r="H1533">
            <v>0</v>
          </cell>
          <cell r="I1533">
            <v>2</v>
          </cell>
          <cell r="J1533">
            <v>65.619</v>
          </cell>
          <cell r="K1533" t="str">
            <v/>
          </cell>
        </row>
        <row r="1534">
          <cell r="A1534" t="str">
            <v>UG30P-D8</v>
          </cell>
          <cell r="B1534">
            <v>0</v>
          </cell>
          <cell r="C1534">
            <v>0</v>
          </cell>
          <cell r="D1534">
            <v>0</v>
          </cell>
          <cell r="E1534">
            <v>-1</v>
          </cell>
          <cell r="F1534">
            <v>0</v>
          </cell>
          <cell r="G1534">
            <v>0</v>
          </cell>
          <cell r="H1534">
            <v>0</v>
          </cell>
          <cell r="I1534">
            <v>1</v>
          </cell>
          <cell r="J1534">
            <v>39.909999999999997</v>
          </cell>
          <cell r="K1534" t="str">
            <v/>
          </cell>
        </row>
        <row r="1535">
          <cell r="A1535" t="str">
            <v>106-751-5VK11</v>
          </cell>
          <cell r="B1535">
            <v>0</v>
          </cell>
          <cell r="C1535">
            <v>0</v>
          </cell>
          <cell r="D1535">
            <v>0</v>
          </cell>
          <cell r="E1535">
            <v>-1</v>
          </cell>
          <cell r="F1535">
            <v>0</v>
          </cell>
          <cell r="G1535">
            <v>0</v>
          </cell>
          <cell r="H1535">
            <v>0</v>
          </cell>
          <cell r="I1535">
            <v>1</v>
          </cell>
          <cell r="J1535">
            <v>133.94999999999999</v>
          </cell>
          <cell r="K1535" t="str">
            <v/>
          </cell>
        </row>
        <row r="1536">
          <cell r="A1536" t="str">
            <v>EFL-0.4E11-7LL</v>
          </cell>
          <cell r="B1536">
            <v>0</v>
          </cell>
          <cell r="C1536">
            <v>0</v>
          </cell>
          <cell r="D1536">
            <v>0</v>
          </cell>
          <cell r="E1536">
            <v>-10</v>
          </cell>
          <cell r="F1536">
            <v>0</v>
          </cell>
          <cell r="G1536">
            <v>0</v>
          </cell>
          <cell r="H1536">
            <v>0</v>
          </cell>
          <cell r="I1536">
            <v>10</v>
          </cell>
          <cell r="J1536">
            <v>152</v>
          </cell>
          <cell r="K1536" t="str">
            <v/>
          </cell>
        </row>
        <row r="1537">
          <cell r="A1537" t="str">
            <v>EFL-0.75E11-4</v>
          </cell>
          <cell r="B1537">
            <v>0</v>
          </cell>
          <cell r="C1537">
            <v>0</v>
          </cell>
          <cell r="D1537">
            <v>0</v>
          </cell>
          <cell r="E1537">
            <v>-40</v>
          </cell>
          <cell r="F1537">
            <v>0</v>
          </cell>
          <cell r="G1537">
            <v>0</v>
          </cell>
          <cell r="H1537">
            <v>0</v>
          </cell>
          <cell r="I1537">
            <v>40</v>
          </cell>
          <cell r="J1537">
            <v>1107.2920000000001</v>
          </cell>
          <cell r="K1537" t="str">
            <v/>
          </cell>
        </row>
        <row r="1538">
          <cell r="A1538" t="str">
            <v>EFL-0.75E11-7</v>
          </cell>
          <cell r="B1538">
            <v>0</v>
          </cell>
          <cell r="C1538">
            <v>0</v>
          </cell>
          <cell r="D1538">
            <v>0</v>
          </cell>
          <cell r="E1538">
            <v>-8</v>
          </cell>
          <cell r="F1538">
            <v>0</v>
          </cell>
          <cell r="G1538">
            <v>0</v>
          </cell>
          <cell r="H1538">
            <v>0</v>
          </cell>
          <cell r="I1538">
            <v>8</v>
          </cell>
          <cell r="J1538">
            <v>148.0016</v>
          </cell>
          <cell r="K1538" t="str">
            <v/>
          </cell>
        </row>
        <row r="1539">
          <cell r="A1539" t="str">
            <v>FN2030-6-06</v>
          </cell>
          <cell r="B1539">
            <v>0</v>
          </cell>
          <cell r="C1539">
            <v>0</v>
          </cell>
          <cell r="D1539">
            <v>0</v>
          </cell>
          <cell r="E1539">
            <v>-4</v>
          </cell>
          <cell r="F1539">
            <v>0</v>
          </cell>
          <cell r="G1539">
            <v>0</v>
          </cell>
          <cell r="H1539">
            <v>0</v>
          </cell>
          <cell r="I1539">
            <v>4</v>
          </cell>
          <cell r="J1539">
            <v>20</v>
          </cell>
          <cell r="K1539" t="str">
            <v/>
          </cell>
        </row>
        <row r="1540">
          <cell r="A1540" t="str">
            <v>FN2060-30-08</v>
          </cell>
          <cell r="B1540">
            <v>0</v>
          </cell>
          <cell r="C1540">
            <v>0</v>
          </cell>
          <cell r="D1540">
            <v>0</v>
          </cell>
          <cell r="E1540">
            <v>-1</v>
          </cell>
          <cell r="F1540">
            <v>0</v>
          </cell>
          <cell r="G1540">
            <v>0</v>
          </cell>
          <cell r="H1540">
            <v>0</v>
          </cell>
          <cell r="I1540">
            <v>1</v>
          </cell>
          <cell r="J1540">
            <v>45</v>
          </cell>
          <cell r="K1540" t="str">
            <v/>
          </cell>
        </row>
        <row r="1541">
          <cell r="A1541" t="str">
            <v>FN2070-25-08</v>
          </cell>
          <cell r="B1541">
            <v>0</v>
          </cell>
          <cell r="C1541">
            <v>0</v>
          </cell>
          <cell r="D1541">
            <v>0</v>
          </cell>
          <cell r="E1541">
            <v>-1</v>
          </cell>
          <cell r="F1541">
            <v>0</v>
          </cell>
          <cell r="G1541">
            <v>0</v>
          </cell>
          <cell r="H1541">
            <v>0</v>
          </cell>
          <cell r="I1541">
            <v>1</v>
          </cell>
          <cell r="J1541">
            <v>44.5</v>
          </cell>
          <cell r="K1541" t="str">
            <v/>
          </cell>
        </row>
        <row r="1542">
          <cell r="A1542" t="str">
            <v>FN2090-10-06</v>
          </cell>
          <cell r="B1542">
            <v>0</v>
          </cell>
          <cell r="C1542">
            <v>0</v>
          </cell>
          <cell r="D1542">
            <v>0</v>
          </cell>
          <cell r="E1542">
            <v>-6</v>
          </cell>
          <cell r="F1542">
            <v>0</v>
          </cell>
          <cell r="G1542">
            <v>0</v>
          </cell>
          <cell r="H1542">
            <v>0</v>
          </cell>
          <cell r="I1542">
            <v>6</v>
          </cell>
          <cell r="J1542">
            <v>77.400000000000006</v>
          </cell>
          <cell r="K1542" t="str">
            <v/>
          </cell>
        </row>
        <row r="1543">
          <cell r="A1543" t="str">
            <v>FN2090-16-06</v>
          </cell>
          <cell r="B1543">
            <v>0</v>
          </cell>
          <cell r="C1543">
            <v>0</v>
          </cell>
          <cell r="D1543">
            <v>0</v>
          </cell>
          <cell r="E1543">
            <v>-70</v>
          </cell>
          <cell r="F1543">
            <v>0</v>
          </cell>
          <cell r="G1543">
            <v>0</v>
          </cell>
          <cell r="H1543">
            <v>0</v>
          </cell>
          <cell r="I1543">
            <v>70</v>
          </cell>
          <cell r="J1543">
            <v>966</v>
          </cell>
          <cell r="K1543" t="str">
            <v/>
          </cell>
        </row>
        <row r="1544">
          <cell r="A1544" t="str">
            <v>FN2090-6-06</v>
          </cell>
          <cell r="B1544">
            <v>0</v>
          </cell>
          <cell r="C1544">
            <v>0</v>
          </cell>
          <cell r="D1544">
            <v>0</v>
          </cell>
          <cell r="E1544">
            <v>-6</v>
          </cell>
          <cell r="F1544">
            <v>0</v>
          </cell>
          <cell r="G1544">
            <v>0</v>
          </cell>
          <cell r="H1544">
            <v>0</v>
          </cell>
          <cell r="I1544">
            <v>6</v>
          </cell>
          <cell r="J1544">
            <v>47.4</v>
          </cell>
          <cell r="K1544" t="str">
            <v/>
          </cell>
        </row>
        <row r="1545">
          <cell r="A1545" t="str">
            <v>FN3258T-75-34</v>
          </cell>
          <cell r="B1545">
            <v>0</v>
          </cell>
          <cell r="C1545">
            <v>0</v>
          </cell>
          <cell r="D1545">
            <v>0</v>
          </cell>
          <cell r="E1545">
            <v>-24</v>
          </cell>
          <cell r="F1545">
            <v>0</v>
          </cell>
          <cell r="G1545">
            <v>0</v>
          </cell>
          <cell r="H1545">
            <v>0</v>
          </cell>
          <cell r="I1545">
            <v>24</v>
          </cell>
          <cell r="J1545">
            <v>2191.1999999999998</v>
          </cell>
          <cell r="K1545" t="str">
            <v/>
          </cell>
        </row>
        <row r="1546">
          <cell r="A1546" t="str">
            <v>FN3280H-8-29</v>
          </cell>
          <cell r="B1546">
            <v>0</v>
          </cell>
          <cell r="C1546">
            <v>0</v>
          </cell>
          <cell r="D1546">
            <v>0</v>
          </cell>
          <cell r="E1546">
            <v>-2</v>
          </cell>
          <cell r="F1546">
            <v>0</v>
          </cell>
          <cell r="G1546">
            <v>0</v>
          </cell>
          <cell r="H1546">
            <v>0</v>
          </cell>
          <cell r="I1546">
            <v>2</v>
          </cell>
          <cell r="J1546">
            <v>77.8</v>
          </cell>
          <cell r="K1546" t="str">
            <v/>
          </cell>
        </row>
        <row r="1547">
          <cell r="A1547" t="str">
            <v>FN3359-1000-99</v>
          </cell>
          <cell r="B1547">
            <v>0</v>
          </cell>
          <cell r="C1547">
            <v>0</v>
          </cell>
          <cell r="D1547">
            <v>0</v>
          </cell>
          <cell r="E1547">
            <v>-4</v>
          </cell>
          <cell r="F1547">
            <v>0</v>
          </cell>
          <cell r="G1547">
            <v>0</v>
          </cell>
          <cell r="H1547">
            <v>0</v>
          </cell>
          <cell r="I1547">
            <v>4</v>
          </cell>
          <cell r="J1547">
            <v>3624</v>
          </cell>
          <cell r="K1547" t="str">
            <v/>
          </cell>
        </row>
        <row r="1548">
          <cell r="A1548" t="str">
            <v>FS20159-17-07</v>
          </cell>
          <cell r="B1548">
            <v>0</v>
          </cell>
          <cell r="C1548">
            <v>0</v>
          </cell>
          <cell r="D1548">
            <v>0</v>
          </cell>
          <cell r="E1548">
            <v>-63</v>
          </cell>
          <cell r="F1548">
            <v>0</v>
          </cell>
          <cell r="G1548">
            <v>0</v>
          </cell>
          <cell r="H1548">
            <v>0</v>
          </cell>
          <cell r="I1548">
            <v>63</v>
          </cell>
          <cell r="J1548">
            <v>1014.3</v>
          </cell>
          <cell r="K1548" t="str">
            <v/>
          </cell>
        </row>
        <row r="1549">
          <cell r="A1549" t="str">
            <v>FS20159-25-07</v>
          </cell>
          <cell r="B1549">
            <v>0</v>
          </cell>
          <cell r="C1549">
            <v>0</v>
          </cell>
          <cell r="D1549">
            <v>0</v>
          </cell>
          <cell r="E1549">
            <v>-53</v>
          </cell>
          <cell r="F1549">
            <v>0</v>
          </cell>
          <cell r="G1549">
            <v>0</v>
          </cell>
          <cell r="H1549">
            <v>0</v>
          </cell>
          <cell r="I1549">
            <v>53</v>
          </cell>
          <cell r="J1549">
            <v>1122.2644</v>
          </cell>
          <cell r="K1549" t="str">
            <v/>
          </cell>
        </row>
        <row r="1550">
          <cell r="A1550" t="str">
            <v>FS20229-13-07</v>
          </cell>
          <cell r="B1550">
            <v>0</v>
          </cell>
          <cell r="C1550">
            <v>0</v>
          </cell>
          <cell r="D1550">
            <v>0</v>
          </cell>
          <cell r="E1550">
            <v>-15</v>
          </cell>
          <cell r="F1550">
            <v>0</v>
          </cell>
          <cell r="G1550">
            <v>0</v>
          </cell>
          <cell r="H1550">
            <v>0</v>
          </cell>
          <cell r="I1550">
            <v>15</v>
          </cell>
          <cell r="J1550">
            <v>522</v>
          </cell>
          <cell r="K1550" t="str">
            <v/>
          </cell>
        </row>
        <row r="1551">
          <cell r="A1551" t="str">
            <v>FS21312-44-07</v>
          </cell>
          <cell r="B1551">
            <v>0</v>
          </cell>
          <cell r="C1551">
            <v>0</v>
          </cell>
          <cell r="D1551">
            <v>0</v>
          </cell>
          <cell r="E1551">
            <v>-159</v>
          </cell>
          <cell r="F1551">
            <v>0</v>
          </cell>
          <cell r="G1551">
            <v>0</v>
          </cell>
          <cell r="H1551">
            <v>0</v>
          </cell>
          <cell r="I1551">
            <v>159</v>
          </cell>
          <cell r="J1551">
            <v>6264.6318000000001</v>
          </cell>
          <cell r="K1551" t="str">
            <v/>
          </cell>
        </row>
        <row r="1552">
          <cell r="A1552" t="str">
            <v>FS21312-44-07-1</v>
          </cell>
          <cell r="B1552">
            <v>0</v>
          </cell>
          <cell r="C1552">
            <v>0</v>
          </cell>
          <cell r="D1552">
            <v>0</v>
          </cell>
          <cell r="E1552">
            <v>-337</v>
          </cell>
          <cell r="F1552">
            <v>0</v>
          </cell>
          <cell r="G1552">
            <v>0</v>
          </cell>
          <cell r="H1552">
            <v>0</v>
          </cell>
          <cell r="I1552">
            <v>337</v>
          </cell>
          <cell r="J1552">
            <v>16479.3</v>
          </cell>
          <cell r="K1552" t="str">
            <v/>
          </cell>
        </row>
        <row r="1553">
          <cell r="A1553" t="str">
            <v>FS21312-78-07</v>
          </cell>
          <cell r="B1553">
            <v>0</v>
          </cell>
          <cell r="C1553">
            <v>0</v>
          </cell>
          <cell r="D1553">
            <v>0</v>
          </cell>
          <cell r="E1553">
            <v>-46</v>
          </cell>
          <cell r="F1553">
            <v>0</v>
          </cell>
          <cell r="G1553">
            <v>0</v>
          </cell>
          <cell r="H1553">
            <v>0</v>
          </cell>
          <cell r="I1553">
            <v>46</v>
          </cell>
          <cell r="J1553">
            <v>3670.5930000000003</v>
          </cell>
          <cell r="K1553" t="str">
            <v/>
          </cell>
        </row>
        <row r="1554">
          <cell r="A1554" t="str">
            <v>FS21559-13-07</v>
          </cell>
          <cell r="B1554">
            <v>0</v>
          </cell>
          <cell r="C1554">
            <v>0</v>
          </cell>
          <cell r="D1554">
            <v>0</v>
          </cell>
          <cell r="E1554">
            <v>-1</v>
          </cell>
          <cell r="F1554">
            <v>0</v>
          </cell>
          <cell r="G1554">
            <v>0</v>
          </cell>
          <cell r="H1554">
            <v>0</v>
          </cell>
          <cell r="I1554">
            <v>1</v>
          </cell>
          <cell r="J1554">
            <v>30.797899999999998</v>
          </cell>
          <cell r="K1554" t="str">
            <v/>
          </cell>
        </row>
        <row r="1555">
          <cell r="A1555" t="str">
            <v>FS21559-24-07</v>
          </cell>
          <cell r="B1555">
            <v>0</v>
          </cell>
          <cell r="C1555">
            <v>0</v>
          </cell>
          <cell r="D1555">
            <v>0</v>
          </cell>
          <cell r="E1555">
            <v>-8</v>
          </cell>
          <cell r="F1555">
            <v>0</v>
          </cell>
          <cell r="G1555">
            <v>0</v>
          </cell>
          <cell r="H1555">
            <v>0</v>
          </cell>
          <cell r="I1555">
            <v>8</v>
          </cell>
          <cell r="J1555">
            <v>343.93360000000001</v>
          </cell>
          <cell r="K1555" t="str">
            <v/>
          </cell>
        </row>
        <row r="1556">
          <cell r="A1556" t="str">
            <v>FS21559-24-07-1</v>
          </cell>
          <cell r="B1556">
            <v>0</v>
          </cell>
          <cell r="C1556">
            <v>0</v>
          </cell>
          <cell r="D1556">
            <v>0</v>
          </cell>
          <cell r="E1556">
            <v>-149</v>
          </cell>
          <cell r="F1556">
            <v>0</v>
          </cell>
          <cell r="G1556">
            <v>0</v>
          </cell>
          <cell r="H1556">
            <v>0</v>
          </cell>
          <cell r="I1556">
            <v>149</v>
          </cell>
          <cell r="J1556">
            <v>5066</v>
          </cell>
          <cell r="K1556" t="str">
            <v/>
          </cell>
        </row>
        <row r="1557">
          <cell r="A1557" t="str">
            <v>FS23293-30-72</v>
          </cell>
          <cell r="B1557">
            <v>0</v>
          </cell>
          <cell r="C1557">
            <v>0</v>
          </cell>
          <cell r="D1557">
            <v>0</v>
          </cell>
          <cell r="E1557">
            <v>-47</v>
          </cell>
          <cell r="F1557">
            <v>0</v>
          </cell>
          <cell r="G1557">
            <v>0</v>
          </cell>
          <cell r="H1557">
            <v>0</v>
          </cell>
          <cell r="I1557">
            <v>47</v>
          </cell>
          <cell r="J1557">
            <v>1648.3980999999999</v>
          </cell>
          <cell r="K1557" t="str">
            <v/>
          </cell>
        </row>
        <row r="1558">
          <cell r="A1558" t="str">
            <v>FS23293-42-71</v>
          </cell>
          <cell r="B1558">
            <v>0</v>
          </cell>
          <cell r="C1558">
            <v>0</v>
          </cell>
          <cell r="D1558">
            <v>0</v>
          </cell>
          <cell r="E1558">
            <v>-1</v>
          </cell>
          <cell r="F1558">
            <v>0</v>
          </cell>
          <cell r="G1558">
            <v>0</v>
          </cell>
          <cell r="H1558">
            <v>0</v>
          </cell>
          <cell r="I1558">
            <v>1</v>
          </cell>
          <cell r="J1558">
            <v>36.2667</v>
          </cell>
          <cell r="K1558" t="str">
            <v/>
          </cell>
        </row>
        <row r="1559">
          <cell r="A1559" t="str">
            <v>FS23293-42-72</v>
          </cell>
          <cell r="B1559">
            <v>0</v>
          </cell>
          <cell r="C1559">
            <v>0</v>
          </cell>
          <cell r="D1559">
            <v>0</v>
          </cell>
          <cell r="E1559">
            <v>-31</v>
          </cell>
          <cell r="F1559">
            <v>0</v>
          </cell>
          <cell r="G1559">
            <v>0</v>
          </cell>
          <cell r="H1559">
            <v>0</v>
          </cell>
          <cell r="I1559">
            <v>31</v>
          </cell>
          <cell r="J1559">
            <v>917.88520000000005</v>
          </cell>
          <cell r="K1559" t="str">
            <v/>
          </cell>
        </row>
        <row r="1560">
          <cell r="A1560" t="str">
            <v>FS5536-12-07</v>
          </cell>
          <cell r="B1560">
            <v>0</v>
          </cell>
          <cell r="C1560">
            <v>0</v>
          </cell>
          <cell r="D1560">
            <v>0</v>
          </cell>
          <cell r="E1560">
            <v>-9</v>
          </cell>
          <cell r="F1560">
            <v>0</v>
          </cell>
          <cell r="G1560">
            <v>0</v>
          </cell>
          <cell r="H1560">
            <v>0</v>
          </cell>
          <cell r="I1560">
            <v>9</v>
          </cell>
          <cell r="J1560">
            <v>238.5</v>
          </cell>
          <cell r="K1560" t="str">
            <v/>
          </cell>
        </row>
        <row r="1561">
          <cell r="A1561" t="str">
            <v>FS5536-180-40</v>
          </cell>
          <cell r="B1561">
            <v>0</v>
          </cell>
          <cell r="C1561">
            <v>0</v>
          </cell>
          <cell r="D1561">
            <v>0</v>
          </cell>
          <cell r="E1561">
            <v>-19</v>
          </cell>
          <cell r="F1561">
            <v>0</v>
          </cell>
          <cell r="G1561">
            <v>0</v>
          </cell>
          <cell r="H1561">
            <v>0</v>
          </cell>
          <cell r="I1561">
            <v>19</v>
          </cell>
          <cell r="J1561">
            <v>3458</v>
          </cell>
          <cell r="K1561" t="str">
            <v/>
          </cell>
        </row>
        <row r="1562">
          <cell r="A1562" t="str">
            <v>FS5536-250-99</v>
          </cell>
          <cell r="B1562">
            <v>0</v>
          </cell>
          <cell r="C1562">
            <v>0</v>
          </cell>
          <cell r="D1562">
            <v>0</v>
          </cell>
          <cell r="E1562">
            <v>-5</v>
          </cell>
          <cell r="F1562">
            <v>0</v>
          </cell>
          <cell r="G1562">
            <v>0</v>
          </cell>
          <cell r="H1562">
            <v>0</v>
          </cell>
          <cell r="I1562">
            <v>5</v>
          </cell>
          <cell r="J1562">
            <v>1306.25</v>
          </cell>
          <cell r="K1562" t="str">
            <v/>
          </cell>
        </row>
        <row r="1563">
          <cell r="A1563" t="str">
            <v>FS5536-400-99-1</v>
          </cell>
          <cell r="B1563">
            <v>0</v>
          </cell>
          <cell r="C1563">
            <v>0</v>
          </cell>
          <cell r="D1563">
            <v>0</v>
          </cell>
          <cell r="E1563">
            <v>-5</v>
          </cell>
          <cell r="F1563">
            <v>0</v>
          </cell>
          <cell r="G1563">
            <v>0</v>
          </cell>
          <cell r="H1563">
            <v>0</v>
          </cell>
          <cell r="I1563">
            <v>5</v>
          </cell>
          <cell r="J1563">
            <v>1648.625</v>
          </cell>
          <cell r="K1563" t="str">
            <v/>
          </cell>
        </row>
        <row r="1564">
          <cell r="A1564" t="str">
            <v>FS5536-50-07</v>
          </cell>
          <cell r="B1564">
            <v>0</v>
          </cell>
          <cell r="C1564">
            <v>0</v>
          </cell>
          <cell r="D1564">
            <v>0</v>
          </cell>
          <cell r="E1564">
            <v>-48</v>
          </cell>
          <cell r="F1564">
            <v>0</v>
          </cell>
          <cell r="G1564">
            <v>0</v>
          </cell>
          <cell r="H1564">
            <v>0</v>
          </cell>
          <cell r="I1564">
            <v>48</v>
          </cell>
          <cell r="J1564">
            <v>2234.3136</v>
          </cell>
          <cell r="K1564" t="str">
            <v/>
          </cell>
        </row>
        <row r="1565">
          <cell r="A1565" t="str">
            <v>FS5536-72-07</v>
          </cell>
          <cell r="B1565">
            <v>0</v>
          </cell>
          <cell r="C1565">
            <v>0</v>
          </cell>
          <cell r="D1565">
            <v>0</v>
          </cell>
          <cell r="E1565">
            <v>-1</v>
          </cell>
          <cell r="F1565">
            <v>0</v>
          </cell>
          <cell r="G1565">
            <v>0</v>
          </cell>
          <cell r="H1565">
            <v>0</v>
          </cell>
          <cell r="I1565">
            <v>1</v>
          </cell>
          <cell r="J1565">
            <v>57.387099999999997</v>
          </cell>
          <cell r="K1565" t="str">
            <v/>
          </cell>
        </row>
        <row r="1566">
          <cell r="A1566" t="str">
            <v>FN2090TL-16-06</v>
          </cell>
          <cell r="B1566">
            <v>0</v>
          </cell>
          <cell r="C1566">
            <v>0</v>
          </cell>
          <cell r="D1566">
            <v>0</v>
          </cell>
          <cell r="E1566">
            <v>-1</v>
          </cell>
          <cell r="F1566">
            <v>0</v>
          </cell>
          <cell r="G1566">
            <v>0</v>
          </cell>
          <cell r="H1566">
            <v>0</v>
          </cell>
          <cell r="I1566">
            <v>1</v>
          </cell>
          <cell r="J1566">
            <v>13.8</v>
          </cell>
          <cell r="K1566" t="str">
            <v/>
          </cell>
        </row>
        <row r="1567">
          <cell r="A1567" t="str">
            <v>FN3258T-100-35</v>
          </cell>
          <cell r="B1567">
            <v>0</v>
          </cell>
          <cell r="C1567">
            <v>0</v>
          </cell>
          <cell r="D1567">
            <v>0</v>
          </cell>
          <cell r="E1567">
            <v>-23</v>
          </cell>
          <cell r="F1567">
            <v>0</v>
          </cell>
          <cell r="G1567">
            <v>0</v>
          </cell>
          <cell r="H1567">
            <v>0</v>
          </cell>
          <cell r="I1567">
            <v>23</v>
          </cell>
          <cell r="J1567">
            <v>2530</v>
          </cell>
          <cell r="K1567" t="str">
            <v/>
          </cell>
        </row>
        <row r="1568">
          <cell r="A1568" t="str">
            <v>FN3258T-130-35</v>
          </cell>
          <cell r="B1568">
            <v>0</v>
          </cell>
          <cell r="C1568">
            <v>0</v>
          </cell>
          <cell r="D1568">
            <v>0</v>
          </cell>
          <cell r="E1568">
            <v>-5</v>
          </cell>
          <cell r="F1568">
            <v>0</v>
          </cell>
          <cell r="G1568">
            <v>0</v>
          </cell>
          <cell r="H1568">
            <v>0</v>
          </cell>
          <cell r="I1568">
            <v>5</v>
          </cell>
          <cell r="J1568">
            <v>640</v>
          </cell>
          <cell r="K1568" t="str">
            <v/>
          </cell>
        </row>
        <row r="1569">
          <cell r="A1569" t="str">
            <v>FN3359-600-99</v>
          </cell>
          <cell r="B1569">
            <v>0</v>
          </cell>
          <cell r="C1569">
            <v>0</v>
          </cell>
          <cell r="D1569">
            <v>0</v>
          </cell>
          <cell r="E1569">
            <v>-7</v>
          </cell>
          <cell r="F1569">
            <v>0</v>
          </cell>
          <cell r="G1569">
            <v>0</v>
          </cell>
          <cell r="H1569">
            <v>0</v>
          </cell>
          <cell r="I1569">
            <v>7</v>
          </cell>
          <cell r="J1569">
            <v>3220</v>
          </cell>
          <cell r="K1569" t="str">
            <v/>
          </cell>
        </row>
        <row r="1570">
          <cell r="A1570" t="str">
            <v>FN3359-800-99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 t="str">
            <v/>
          </cell>
        </row>
        <row r="1571">
          <cell r="A1571" t="str">
            <v>FR05CM42AC (FPC-4R-22A)</v>
          </cell>
          <cell r="B1571">
            <v>0</v>
          </cell>
          <cell r="C1571">
            <v>0</v>
          </cell>
          <cell r="D1571">
            <v>0</v>
          </cell>
          <cell r="E1571">
            <v>-1</v>
          </cell>
          <cell r="F1571">
            <v>0</v>
          </cell>
          <cell r="G1571">
            <v>0</v>
          </cell>
          <cell r="H1571">
            <v>0</v>
          </cell>
          <cell r="I1571">
            <v>1</v>
          </cell>
          <cell r="J1571">
            <v>137.65</v>
          </cell>
          <cell r="K1571" t="str">
            <v/>
          </cell>
        </row>
        <row r="1572">
          <cell r="A1572" t="str">
            <v>FS20229-3,5-07</v>
          </cell>
          <cell r="B1572">
            <v>0</v>
          </cell>
          <cell r="C1572">
            <v>0</v>
          </cell>
          <cell r="D1572">
            <v>0</v>
          </cell>
          <cell r="E1572">
            <v>-26</v>
          </cell>
          <cell r="F1572">
            <v>0</v>
          </cell>
          <cell r="G1572">
            <v>0</v>
          </cell>
          <cell r="H1572">
            <v>0</v>
          </cell>
          <cell r="I1572">
            <v>26</v>
          </cell>
          <cell r="J1572">
            <v>754</v>
          </cell>
          <cell r="K1572" t="str">
            <v/>
          </cell>
        </row>
        <row r="1573">
          <cell r="A1573" t="str">
            <v>FS20229-9-07</v>
          </cell>
          <cell r="B1573">
            <v>0</v>
          </cell>
          <cell r="C1573">
            <v>0</v>
          </cell>
          <cell r="D1573">
            <v>0</v>
          </cell>
          <cell r="E1573">
            <v>-689</v>
          </cell>
          <cell r="F1573">
            <v>0</v>
          </cell>
          <cell r="G1573">
            <v>0</v>
          </cell>
          <cell r="H1573">
            <v>0</v>
          </cell>
          <cell r="I1573">
            <v>689</v>
          </cell>
          <cell r="J1573">
            <v>20847.073</v>
          </cell>
          <cell r="K1573" t="str">
            <v/>
          </cell>
        </row>
        <row r="1574">
          <cell r="A1574" t="str">
            <v>FS21312-18-07</v>
          </cell>
          <cell r="B1574">
            <v>0</v>
          </cell>
          <cell r="C1574">
            <v>0</v>
          </cell>
          <cell r="D1574">
            <v>0</v>
          </cell>
          <cell r="E1574">
            <v>-51</v>
          </cell>
          <cell r="F1574">
            <v>0</v>
          </cell>
          <cell r="G1574">
            <v>0</v>
          </cell>
          <cell r="H1574">
            <v>0</v>
          </cell>
          <cell r="I1574">
            <v>51</v>
          </cell>
          <cell r="J1574">
            <v>1783.3017000000002</v>
          </cell>
          <cell r="K1574" t="str">
            <v/>
          </cell>
        </row>
        <row r="1575">
          <cell r="A1575" t="str">
            <v>FS21558-10-07</v>
          </cell>
          <cell r="B1575">
            <v>0</v>
          </cell>
          <cell r="C1575">
            <v>0</v>
          </cell>
          <cell r="D1575">
            <v>0</v>
          </cell>
          <cell r="E1575">
            <v>-3</v>
          </cell>
          <cell r="F1575">
            <v>0</v>
          </cell>
          <cell r="G1575">
            <v>0</v>
          </cell>
          <cell r="H1575">
            <v>0</v>
          </cell>
          <cell r="I1575">
            <v>3</v>
          </cell>
          <cell r="J1575">
            <v>36.299999999999997</v>
          </cell>
          <cell r="K1575" t="str">
            <v/>
          </cell>
        </row>
        <row r="1576">
          <cell r="A1576" t="str">
            <v>FS21558-17-07</v>
          </cell>
          <cell r="B1576">
            <v>0</v>
          </cell>
          <cell r="C1576">
            <v>0</v>
          </cell>
          <cell r="D1576">
            <v>0</v>
          </cell>
          <cell r="E1576">
            <v>-127</v>
          </cell>
          <cell r="F1576">
            <v>0</v>
          </cell>
          <cell r="G1576">
            <v>0</v>
          </cell>
          <cell r="H1576">
            <v>0</v>
          </cell>
          <cell r="I1576">
            <v>127</v>
          </cell>
          <cell r="J1576">
            <v>1765.3</v>
          </cell>
          <cell r="K1576" t="str">
            <v/>
          </cell>
        </row>
        <row r="1577">
          <cell r="A1577" t="str">
            <v>FS21558-25-07</v>
          </cell>
          <cell r="B1577">
            <v>0</v>
          </cell>
          <cell r="C1577">
            <v>0</v>
          </cell>
          <cell r="D1577">
            <v>0</v>
          </cell>
          <cell r="E1577">
            <v>-28</v>
          </cell>
          <cell r="F1577">
            <v>0</v>
          </cell>
          <cell r="G1577">
            <v>0</v>
          </cell>
          <cell r="H1577">
            <v>0</v>
          </cell>
          <cell r="I1577">
            <v>28</v>
          </cell>
          <cell r="J1577">
            <v>511.5068</v>
          </cell>
          <cell r="K1577" t="str">
            <v/>
          </cell>
        </row>
        <row r="1578">
          <cell r="A1578" t="str">
            <v>FS21559-44-07</v>
          </cell>
          <cell r="B1578">
            <v>0</v>
          </cell>
          <cell r="C1578">
            <v>0</v>
          </cell>
          <cell r="D1578">
            <v>0</v>
          </cell>
          <cell r="E1578">
            <v>-2</v>
          </cell>
          <cell r="F1578">
            <v>0</v>
          </cell>
          <cell r="G1578">
            <v>0</v>
          </cell>
          <cell r="H1578">
            <v>0</v>
          </cell>
          <cell r="I1578">
            <v>2</v>
          </cell>
          <cell r="J1578">
            <v>93.266599999999997</v>
          </cell>
          <cell r="K1578" t="str">
            <v/>
          </cell>
        </row>
        <row r="1579">
          <cell r="A1579" t="str">
            <v>FS21559-9-07</v>
          </cell>
          <cell r="B1579">
            <v>0</v>
          </cell>
          <cell r="C1579">
            <v>0</v>
          </cell>
          <cell r="D1579">
            <v>0</v>
          </cell>
          <cell r="E1579">
            <v>-19</v>
          </cell>
          <cell r="F1579">
            <v>0</v>
          </cell>
          <cell r="G1579">
            <v>0</v>
          </cell>
          <cell r="H1579">
            <v>0</v>
          </cell>
          <cell r="I1579">
            <v>19</v>
          </cell>
          <cell r="J1579">
            <v>517.11919999999998</v>
          </cell>
          <cell r="K1579" t="str">
            <v/>
          </cell>
        </row>
        <row r="1580">
          <cell r="A1580" t="str">
            <v>FS23293-16-71</v>
          </cell>
          <cell r="B1580">
            <v>0</v>
          </cell>
          <cell r="C1580">
            <v>0</v>
          </cell>
          <cell r="D1580">
            <v>0</v>
          </cell>
          <cell r="E1580">
            <v>-569</v>
          </cell>
          <cell r="F1580">
            <v>0</v>
          </cell>
          <cell r="G1580">
            <v>0</v>
          </cell>
          <cell r="H1580">
            <v>0</v>
          </cell>
          <cell r="I1580">
            <v>569</v>
          </cell>
          <cell r="J1580">
            <v>12233.5569</v>
          </cell>
          <cell r="K1580" t="str">
            <v/>
          </cell>
        </row>
        <row r="1581">
          <cell r="A1581" t="str">
            <v>FS23293-57-52</v>
          </cell>
          <cell r="B1581">
            <v>0</v>
          </cell>
          <cell r="C1581">
            <v>0</v>
          </cell>
          <cell r="D1581">
            <v>0</v>
          </cell>
          <cell r="E1581">
            <v>-21</v>
          </cell>
          <cell r="F1581">
            <v>0</v>
          </cell>
          <cell r="G1581">
            <v>0</v>
          </cell>
          <cell r="H1581">
            <v>0</v>
          </cell>
          <cell r="I1581">
            <v>21</v>
          </cell>
          <cell r="J1581">
            <v>903.00210000000004</v>
          </cell>
          <cell r="K1581" t="str">
            <v/>
          </cell>
        </row>
        <row r="1582">
          <cell r="A1582" t="str">
            <v>FS28272-17-07-R</v>
          </cell>
          <cell r="B1582">
            <v>0</v>
          </cell>
          <cell r="C1582">
            <v>0</v>
          </cell>
          <cell r="D1582">
            <v>0</v>
          </cell>
          <cell r="E1582">
            <v>-100</v>
          </cell>
          <cell r="F1582">
            <v>0</v>
          </cell>
          <cell r="G1582">
            <v>0</v>
          </cell>
          <cell r="H1582">
            <v>0</v>
          </cell>
          <cell r="I1582">
            <v>100</v>
          </cell>
          <cell r="J1582">
            <v>1500</v>
          </cell>
          <cell r="K1582" t="str">
            <v/>
          </cell>
        </row>
        <row r="1583">
          <cell r="A1583" t="str">
            <v>FS5536-100-35</v>
          </cell>
          <cell r="B1583">
            <v>0</v>
          </cell>
          <cell r="C1583">
            <v>0</v>
          </cell>
          <cell r="D1583">
            <v>0</v>
          </cell>
          <cell r="E1583">
            <v>-5</v>
          </cell>
          <cell r="F1583">
            <v>0</v>
          </cell>
          <cell r="G1583">
            <v>0</v>
          </cell>
          <cell r="H1583">
            <v>0</v>
          </cell>
          <cell r="I1583">
            <v>5</v>
          </cell>
          <cell r="J1583">
            <v>555.20400000000006</v>
          </cell>
          <cell r="K1583" t="str">
            <v/>
          </cell>
        </row>
        <row r="1584">
          <cell r="A1584" t="str">
            <v>FS5536-250-99-1</v>
          </cell>
          <cell r="B1584">
            <v>0</v>
          </cell>
          <cell r="C1584">
            <v>0</v>
          </cell>
          <cell r="D1584">
            <v>0</v>
          </cell>
          <cell r="E1584">
            <v>-4</v>
          </cell>
          <cell r="F1584">
            <v>0</v>
          </cell>
          <cell r="G1584">
            <v>0</v>
          </cell>
          <cell r="H1584">
            <v>0</v>
          </cell>
          <cell r="I1584">
            <v>4</v>
          </cell>
          <cell r="J1584">
            <v>1372</v>
          </cell>
          <cell r="K1584" t="str">
            <v/>
          </cell>
        </row>
        <row r="1585">
          <cell r="A1585" t="str">
            <v>FS5536-35-07</v>
          </cell>
          <cell r="B1585">
            <v>0</v>
          </cell>
          <cell r="C1585">
            <v>0</v>
          </cell>
          <cell r="D1585">
            <v>0</v>
          </cell>
          <cell r="E1585">
            <v>-90</v>
          </cell>
          <cell r="F1585">
            <v>0</v>
          </cell>
          <cell r="G1585">
            <v>0</v>
          </cell>
          <cell r="H1585">
            <v>0</v>
          </cell>
          <cell r="I1585">
            <v>90</v>
          </cell>
          <cell r="J1585">
            <v>3897.3689999999997</v>
          </cell>
          <cell r="K1585" t="str">
            <v/>
          </cell>
        </row>
        <row r="1586">
          <cell r="A1586" t="str">
            <v>FS5536-35-07-IP54</v>
          </cell>
          <cell r="B1586">
            <v>0</v>
          </cell>
          <cell r="C1586">
            <v>0</v>
          </cell>
          <cell r="D1586">
            <v>0</v>
          </cell>
          <cell r="E1586">
            <v>-6</v>
          </cell>
          <cell r="F1586">
            <v>0</v>
          </cell>
          <cell r="G1586">
            <v>0</v>
          </cell>
          <cell r="H1586">
            <v>0</v>
          </cell>
          <cell r="I1586">
            <v>6</v>
          </cell>
          <cell r="J1586">
            <v>750</v>
          </cell>
          <cell r="K1586" t="str">
            <v/>
          </cell>
        </row>
        <row r="1587">
          <cell r="A1587" t="str">
            <v>FS5941-40-47</v>
          </cell>
          <cell r="B1587">
            <v>0</v>
          </cell>
          <cell r="C1587">
            <v>0</v>
          </cell>
          <cell r="D1587">
            <v>0</v>
          </cell>
          <cell r="E1587">
            <v>-4</v>
          </cell>
          <cell r="F1587">
            <v>0</v>
          </cell>
          <cell r="G1587">
            <v>0</v>
          </cell>
          <cell r="H1587">
            <v>0</v>
          </cell>
          <cell r="I1587">
            <v>4</v>
          </cell>
          <cell r="J1587">
            <v>404.13319999999999</v>
          </cell>
          <cell r="K1587" t="str">
            <v/>
          </cell>
        </row>
        <row r="1588">
          <cell r="A1588" t="str">
            <v>FS5941-60-52</v>
          </cell>
          <cell r="B1588">
            <v>0</v>
          </cell>
          <cell r="C1588">
            <v>0</v>
          </cell>
          <cell r="D1588">
            <v>0</v>
          </cell>
          <cell r="E1588">
            <v>-10</v>
          </cell>
          <cell r="F1588">
            <v>0</v>
          </cell>
          <cell r="G1588">
            <v>0</v>
          </cell>
          <cell r="H1588">
            <v>0</v>
          </cell>
          <cell r="I1588">
            <v>10</v>
          </cell>
          <cell r="J1588">
            <v>1313.5360000000001</v>
          </cell>
          <cell r="K1588" t="str">
            <v/>
          </cell>
        </row>
        <row r="1589">
          <cell r="A1589" t="str">
            <v>FS5941-86-52</v>
          </cell>
          <cell r="B1589">
            <v>0</v>
          </cell>
          <cell r="C1589">
            <v>0</v>
          </cell>
          <cell r="D1589">
            <v>0</v>
          </cell>
          <cell r="E1589">
            <v>-3</v>
          </cell>
          <cell r="F1589">
            <v>0</v>
          </cell>
          <cell r="G1589">
            <v>0</v>
          </cell>
          <cell r="H1589">
            <v>0</v>
          </cell>
          <cell r="I1589">
            <v>3</v>
          </cell>
          <cell r="J1589">
            <v>496.98</v>
          </cell>
          <cell r="K1589" t="str">
            <v/>
          </cell>
        </row>
        <row r="1590">
          <cell r="A1590" t="str">
            <v>FS5944-5-07</v>
          </cell>
          <cell r="B1590">
            <v>0</v>
          </cell>
          <cell r="C1590">
            <v>0</v>
          </cell>
          <cell r="D1590">
            <v>0</v>
          </cell>
          <cell r="E1590">
            <v>-1</v>
          </cell>
          <cell r="F1590">
            <v>0</v>
          </cell>
          <cell r="G1590">
            <v>0</v>
          </cell>
          <cell r="H1590">
            <v>0</v>
          </cell>
          <cell r="I1590">
            <v>1</v>
          </cell>
          <cell r="J1590">
            <v>0</v>
          </cell>
          <cell r="K1590" t="str">
            <v/>
          </cell>
        </row>
        <row r="1591">
          <cell r="A1591" t="str">
            <v>FS8082-10-07</v>
          </cell>
          <cell r="B1591">
            <v>0</v>
          </cell>
          <cell r="C1591">
            <v>0</v>
          </cell>
          <cell r="D1591">
            <v>0</v>
          </cell>
          <cell r="E1591">
            <v>-269</v>
          </cell>
          <cell r="F1591">
            <v>0</v>
          </cell>
          <cell r="G1591">
            <v>0</v>
          </cell>
          <cell r="H1591">
            <v>0</v>
          </cell>
          <cell r="I1591">
            <v>269</v>
          </cell>
          <cell r="J1591">
            <v>1748.5268999999998</v>
          </cell>
          <cell r="K1591" t="str">
            <v/>
          </cell>
        </row>
        <row r="1592">
          <cell r="A1592" t="str">
            <v>FS8082-10-07-R</v>
          </cell>
          <cell r="B1592">
            <v>0</v>
          </cell>
          <cell r="C1592">
            <v>0</v>
          </cell>
          <cell r="D1592">
            <v>0</v>
          </cell>
          <cell r="E1592">
            <v>-942</v>
          </cell>
          <cell r="F1592">
            <v>0</v>
          </cell>
          <cell r="G1592">
            <v>0</v>
          </cell>
          <cell r="H1592">
            <v>0</v>
          </cell>
          <cell r="I1592">
            <v>942</v>
          </cell>
          <cell r="J1592">
            <v>8242.5</v>
          </cell>
          <cell r="K1592" t="str">
            <v/>
          </cell>
        </row>
        <row r="1593">
          <cell r="A1593" t="str">
            <v>FRN015M3-21</v>
          </cell>
          <cell r="B1593">
            <v>0</v>
          </cell>
          <cell r="C1593">
            <v>0</v>
          </cell>
          <cell r="D1593">
            <v>0</v>
          </cell>
          <cell r="E1593">
            <v>-1</v>
          </cell>
          <cell r="F1593">
            <v>0</v>
          </cell>
          <cell r="G1593">
            <v>0</v>
          </cell>
          <cell r="H1593">
            <v>0</v>
          </cell>
          <cell r="I1593">
            <v>1</v>
          </cell>
          <cell r="J1593">
            <v>1368.42</v>
          </cell>
          <cell r="K1593" t="str">
            <v/>
          </cell>
        </row>
        <row r="1594">
          <cell r="A1594" t="str">
            <v>FRN11MC5-2</v>
          </cell>
          <cell r="B1594">
            <v>0</v>
          </cell>
          <cell r="C1594">
            <v>0</v>
          </cell>
          <cell r="D1594">
            <v>0</v>
          </cell>
          <cell r="E1594">
            <v>-2</v>
          </cell>
          <cell r="F1594">
            <v>0</v>
          </cell>
          <cell r="G1594">
            <v>0</v>
          </cell>
          <cell r="H1594">
            <v>0</v>
          </cell>
          <cell r="I1594">
            <v>2</v>
          </cell>
          <cell r="J1594">
            <v>1032.98</v>
          </cell>
          <cell r="K1594" t="str">
            <v/>
          </cell>
        </row>
        <row r="1595">
          <cell r="A1595" t="str">
            <v>FRN11PD5-2</v>
          </cell>
          <cell r="B1595">
            <v>0</v>
          </cell>
          <cell r="C1595">
            <v>0</v>
          </cell>
          <cell r="D1595">
            <v>0</v>
          </cell>
          <cell r="E1595">
            <v>-1</v>
          </cell>
          <cell r="F1595">
            <v>0</v>
          </cell>
          <cell r="G1595">
            <v>0</v>
          </cell>
          <cell r="H1595">
            <v>0</v>
          </cell>
          <cell r="I1595">
            <v>1</v>
          </cell>
          <cell r="J1595">
            <v>226.72</v>
          </cell>
          <cell r="K1595" t="str">
            <v/>
          </cell>
        </row>
        <row r="1596">
          <cell r="A1596" t="str">
            <v>FRN5.5MC5-2</v>
          </cell>
          <cell r="B1596">
            <v>0</v>
          </cell>
          <cell r="C1596">
            <v>0</v>
          </cell>
          <cell r="D1596">
            <v>0</v>
          </cell>
          <cell r="E1596">
            <v>-2</v>
          </cell>
          <cell r="F1596">
            <v>0</v>
          </cell>
          <cell r="G1596">
            <v>0</v>
          </cell>
          <cell r="H1596">
            <v>0</v>
          </cell>
          <cell r="I1596">
            <v>2</v>
          </cell>
          <cell r="J1596">
            <v>796.32</v>
          </cell>
          <cell r="K1596" t="str">
            <v/>
          </cell>
        </row>
        <row r="1597">
          <cell r="A1597" t="str">
            <v>FRN5.5V5-2</v>
          </cell>
          <cell r="B1597">
            <v>0</v>
          </cell>
          <cell r="C1597">
            <v>0</v>
          </cell>
          <cell r="D1597">
            <v>0</v>
          </cell>
          <cell r="E1597">
            <v>-1</v>
          </cell>
          <cell r="F1597">
            <v>0</v>
          </cell>
          <cell r="G1597">
            <v>0</v>
          </cell>
          <cell r="H1597">
            <v>0</v>
          </cell>
          <cell r="I1597">
            <v>1</v>
          </cell>
          <cell r="J1597">
            <v>652</v>
          </cell>
          <cell r="K1597" t="str">
            <v/>
          </cell>
        </row>
        <row r="1598">
          <cell r="A1598" t="str">
            <v>FRN7.5PD5-2</v>
          </cell>
          <cell r="B1598">
            <v>0</v>
          </cell>
          <cell r="C1598">
            <v>0</v>
          </cell>
          <cell r="D1598">
            <v>0</v>
          </cell>
          <cell r="E1598">
            <v>-1</v>
          </cell>
          <cell r="F1598">
            <v>0</v>
          </cell>
          <cell r="G1598">
            <v>0</v>
          </cell>
          <cell r="H1598">
            <v>0</v>
          </cell>
          <cell r="I1598">
            <v>1</v>
          </cell>
          <cell r="J1598">
            <v>254.9</v>
          </cell>
          <cell r="K1598" t="str">
            <v/>
          </cell>
        </row>
        <row r="1599">
          <cell r="A1599" t="str">
            <v>GRZG400 600W 5</v>
          </cell>
          <cell r="B1599">
            <v>0</v>
          </cell>
          <cell r="C1599">
            <v>0</v>
          </cell>
          <cell r="D1599">
            <v>0</v>
          </cell>
          <cell r="E1599">
            <v>-7</v>
          </cell>
          <cell r="F1599">
            <v>0</v>
          </cell>
          <cell r="G1599">
            <v>0</v>
          </cell>
          <cell r="H1599">
            <v>0</v>
          </cell>
          <cell r="I1599">
            <v>7</v>
          </cell>
          <cell r="J1599">
            <v>214.16569999999999</v>
          </cell>
          <cell r="K1599" t="str">
            <v/>
          </cell>
        </row>
        <row r="1600">
          <cell r="A1600" t="str">
            <v>GRZG80 1.74-X3</v>
          </cell>
          <cell r="B1600">
            <v>0</v>
          </cell>
          <cell r="C1600">
            <v>0</v>
          </cell>
          <cell r="D1600">
            <v>0</v>
          </cell>
          <cell r="E1600">
            <v>-1</v>
          </cell>
          <cell r="F1600">
            <v>0</v>
          </cell>
          <cell r="G1600">
            <v>0</v>
          </cell>
          <cell r="H1600">
            <v>0</v>
          </cell>
          <cell r="I1600">
            <v>1</v>
          </cell>
          <cell r="J1600">
            <v>60</v>
          </cell>
          <cell r="K1600" t="str">
            <v/>
          </cell>
        </row>
        <row r="1601">
          <cell r="A1601" t="str">
            <v>GYC401D5-HB2</v>
          </cell>
          <cell r="B1601">
            <v>0</v>
          </cell>
          <cell r="C1601">
            <v>0</v>
          </cell>
          <cell r="D1601">
            <v>0</v>
          </cell>
          <cell r="E1601">
            <v>-1</v>
          </cell>
          <cell r="F1601">
            <v>0</v>
          </cell>
          <cell r="G1601">
            <v>0</v>
          </cell>
          <cell r="H1601">
            <v>0</v>
          </cell>
          <cell r="I1601">
            <v>1</v>
          </cell>
          <cell r="J1601">
            <v>0</v>
          </cell>
          <cell r="K1601" t="str">
            <v/>
          </cell>
        </row>
        <row r="1602">
          <cell r="A1602" t="str">
            <v>GYG102CC2-T2E</v>
          </cell>
          <cell r="B1602">
            <v>0</v>
          </cell>
          <cell r="C1602">
            <v>0</v>
          </cell>
          <cell r="D1602">
            <v>0</v>
          </cell>
          <cell r="E1602">
            <v>-6</v>
          </cell>
          <cell r="F1602">
            <v>0</v>
          </cell>
          <cell r="G1602">
            <v>0</v>
          </cell>
          <cell r="H1602">
            <v>0</v>
          </cell>
          <cell r="I1602">
            <v>6</v>
          </cell>
          <cell r="J1602">
            <v>1950</v>
          </cell>
          <cell r="K1602" t="str">
            <v/>
          </cell>
        </row>
        <row r="1603">
          <cell r="A1603" t="str">
            <v>GYG102CC2-T2E-B</v>
          </cell>
          <cell r="B1603">
            <v>0</v>
          </cell>
          <cell r="C1603">
            <v>0</v>
          </cell>
          <cell r="D1603">
            <v>0</v>
          </cell>
          <cell r="E1603">
            <v>-1</v>
          </cell>
          <cell r="F1603">
            <v>0</v>
          </cell>
          <cell r="G1603">
            <v>0</v>
          </cell>
          <cell r="H1603">
            <v>0</v>
          </cell>
          <cell r="I1603">
            <v>1</v>
          </cell>
          <cell r="J1603">
            <v>430</v>
          </cell>
          <cell r="K1603" t="str">
            <v/>
          </cell>
        </row>
        <row r="1604">
          <cell r="A1604" t="str">
            <v>GYG152CC2-T2E</v>
          </cell>
          <cell r="B1604">
            <v>0</v>
          </cell>
          <cell r="C1604">
            <v>0</v>
          </cell>
          <cell r="D1604">
            <v>0</v>
          </cell>
          <cell r="E1604">
            <v>-1</v>
          </cell>
          <cell r="F1604">
            <v>0</v>
          </cell>
          <cell r="G1604">
            <v>0</v>
          </cell>
          <cell r="H1604">
            <v>0</v>
          </cell>
          <cell r="I1604">
            <v>1</v>
          </cell>
          <cell r="J1604">
            <v>351</v>
          </cell>
          <cell r="K1604" t="str">
            <v/>
          </cell>
        </row>
        <row r="1605">
          <cell r="A1605" t="str">
            <v>GYS101DC2-T2A</v>
          </cell>
          <cell r="B1605">
            <v>0</v>
          </cell>
          <cell r="C1605">
            <v>0</v>
          </cell>
          <cell r="D1605">
            <v>0</v>
          </cell>
          <cell r="E1605">
            <v>-14</v>
          </cell>
          <cell r="F1605">
            <v>0</v>
          </cell>
          <cell r="G1605">
            <v>0</v>
          </cell>
          <cell r="H1605">
            <v>0</v>
          </cell>
          <cell r="I1605">
            <v>14</v>
          </cell>
          <cell r="J1605">
            <v>1624</v>
          </cell>
          <cell r="K1605" t="str">
            <v/>
          </cell>
        </row>
        <row r="1606">
          <cell r="A1606" t="str">
            <v>GYS101DC2-T2A-B</v>
          </cell>
          <cell r="B1606">
            <v>0</v>
          </cell>
          <cell r="C1606">
            <v>0</v>
          </cell>
          <cell r="D1606">
            <v>0</v>
          </cell>
          <cell r="E1606">
            <v>-4</v>
          </cell>
          <cell r="F1606">
            <v>0</v>
          </cell>
          <cell r="G1606">
            <v>0</v>
          </cell>
          <cell r="H1606">
            <v>0</v>
          </cell>
          <cell r="I1606">
            <v>4</v>
          </cell>
          <cell r="J1606">
            <v>676</v>
          </cell>
          <cell r="K1606" t="str">
            <v/>
          </cell>
        </row>
        <row r="1607">
          <cell r="A1607" t="str">
            <v>GYS201DC2-T2A</v>
          </cell>
          <cell r="B1607">
            <v>0</v>
          </cell>
          <cell r="C1607">
            <v>0</v>
          </cell>
          <cell r="D1607">
            <v>0</v>
          </cell>
          <cell r="E1607">
            <v>-23</v>
          </cell>
          <cell r="F1607">
            <v>0</v>
          </cell>
          <cell r="G1607">
            <v>0</v>
          </cell>
          <cell r="H1607">
            <v>0</v>
          </cell>
          <cell r="I1607">
            <v>23</v>
          </cell>
          <cell r="J1607">
            <v>2760.0046000000002</v>
          </cell>
          <cell r="K1607" t="str">
            <v/>
          </cell>
        </row>
        <row r="1608">
          <cell r="A1608" t="str">
            <v>GYS401DC2-T2A</v>
          </cell>
          <cell r="B1608">
            <v>0</v>
          </cell>
          <cell r="C1608">
            <v>0</v>
          </cell>
          <cell r="D1608">
            <v>0</v>
          </cell>
          <cell r="E1608">
            <v>-79</v>
          </cell>
          <cell r="F1608">
            <v>0</v>
          </cell>
          <cell r="G1608">
            <v>0</v>
          </cell>
          <cell r="H1608">
            <v>0</v>
          </cell>
          <cell r="I1608">
            <v>79</v>
          </cell>
          <cell r="J1608">
            <v>10744</v>
          </cell>
          <cell r="K1608" t="str">
            <v/>
          </cell>
        </row>
        <row r="1609">
          <cell r="A1609" t="str">
            <v>GYS401DC2-T2A-B</v>
          </cell>
          <cell r="B1609">
            <v>0</v>
          </cell>
          <cell r="C1609">
            <v>0</v>
          </cell>
          <cell r="D1609">
            <v>0</v>
          </cell>
          <cell r="E1609">
            <v>-12</v>
          </cell>
          <cell r="F1609">
            <v>0</v>
          </cell>
          <cell r="G1609">
            <v>0</v>
          </cell>
          <cell r="H1609">
            <v>0</v>
          </cell>
          <cell r="I1609">
            <v>12</v>
          </cell>
          <cell r="J1609">
            <v>2400</v>
          </cell>
          <cell r="K1609" t="str">
            <v/>
          </cell>
        </row>
        <row r="1610">
          <cell r="A1610" t="str">
            <v>GYS401DC2-T2C</v>
          </cell>
          <cell r="B1610">
            <v>0</v>
          </cell>
          <cell r="C1610">
            <v>0</v>
          </cell>
          <cell r="D1610">
            <v>0</v>
          </cell>
          <cell r="E1610">
            <v>-11</v>
          </cell>
          <cell r="F1610">
            <v>0</v>
          </cell>
          <cell r="G1610">
            <v>0</v>
          </cell>
          <cell r="H1610">
            <v>0</v>
          </cell>
          <cell r="I1610">
            <v>11</v>
          </cell>
          <cell r="J1610">
            <v>1466.0910000000001</v>
          </cell>
          <cell r="K1610" t="str">
            <v/>
          </cell>
        </row>
        <row r="1611">
          <cell r="A1611" t="str">
            <v>GYS751D5-RB2</v>
          </cell>
          <cell r="B1611">
            <v>0</v>
          </cell>
          <cell r="C1611">
            <v>0</v>
          </cell>
          <cell r="D1611">
            <v>0</v>
          </cell>
          <cell r="E1611">
            <v>-2</v>
          </cell>
          <cell r="F1611">
            <v>0</v>
          </cell>
          <cell r="G1611">
            <v>0</v>
          </cell>
          <cell r="H1611">
            <v>0</v>
          </cell>
          <cell r="I1611">
            <v>2</v>
          </cell>
          <cell r="J1611">
            <v>0</v>
          </cell>
          <cell r="K1611" t="str">
            <v/>
          </cell>
        </row>
        <row r="1612">
          <cell r="A1612" t="str">
            <v>GYS751DC2-T2A</v>
          </cell>
          <cell r="B1612">
            <v>0</v>
          </cell>
          <cell r="C1612">
            <v>0</v>
          </cell>
          <cell r="D1612">
            <v>0</v>
          </cell>
          <cell r="E1612">
            <v>-52</v>
          </cell>
          <cell r="F1612">
            <v>0</v>
          </cell>
          <cell r="G1612">
            <v>0</v>
          </cell>
          <cell r="H1612">
            <v>0</v>
          </cell>
          <cell r="I1612">
            <v>52</v>
          </cell>
          <cell r="J1612">
            <v>8995.9843999999994</v>
          </cell>
          <cell r="K1612" t="str">
            <v/>
          </cell>
        </row>
        <row r="1613">
          <cell r="A1613" t="str">
            <v>GYS751DC2-T2A-B</v>
          </cell>
          <cell r="B1613">
            <v>0</v>
          </cell>
          <cell r="C1613">
            <v>0</v>
          </cell>
          <cell r="D1613">
            <v>0</v>
          </cell>
          <cell r="E1613">
            <v>-9</v>
          </cell>
          <cell r="F1613">
            <v>0</v>
          </cell>
          <cell r="G1613">
            <v>0</v>
          </cell>
          <cell r="H1613">
            <v>0</v>
          </cell>
          <cell r="I1613">
            <v>9</v>
          </cell>
          <cell r="J1613">
            <v>2178.3276000000001</v>
          </cell>
          <cell r="K1613" t="str">
            <v/>
          </cell>
        </row>
        <row r="1614">
          <cell r="A1614" t="str">
            <v>FR05CM42AC</v>
          </cell>
          <cell r="B1614">
            <v>0</v>
          </cell>
          <cell r="C1614">
            <v>0</v>
          </cell>
          <cell r="D1614">
            <v>0</v>
          </cell>
          <cell r="E1614">
            <v>-2</v>
          </cell>
          <cell r="F1614">
            <v>0</v>
          </cell>
          <cell r="G1614">
            <v>0</v>
          </cell>
          <cell r="H1614">
            <v>0</v>
          </cell>
          <cell r="I1614">
            <v>2</v>
          </cell>
          <cell r="J1614">
            <v>344</v>
          </cell>
          <cell r="K1614" t="str">
            <v/>
          </cell>
        </row>
        <row r="1615">
          <cell r="A1615" t="str">
            <v>FREG-10F</v>
          </cell>
          <cell r="B1615">
            <v>0</v>
          </cell>
          <cell r="C1615">
            <v>0</v>
          </cell>
          <cell r="D1615">
            <v>0</v>
          </cell>
          <cell r="E1615">
            <v>-1</v>
          </cell>
          <cell r="F1615">
            <v>0</v>
          </cell>
          <cell r="G1615">
            <v>0</v>
          </cell>
          <cell r="H1615">
            <v>0</v>
          </cell>
          <cell r="I1615">
            <v>1</v>
          </cell>
          <cell r="J1615">
            <v>411.8</v>
          </cell>
          <cell r="K1615" t="str">
            <v/>
          </cell>
        </row>
        <row r="1616">
          <cell r="A1616" t="str">
            <v>FRN003M3-21</v>
          </cell>
          <cell r="B1616">
            <v>0</v>
          </cell>
          <cell r="C1616">
            <v>0</v>
          </cell>
          <cell r="D1616">
            <v>0</v>
          </cell>
          <cell r="E1616">
            <v>-1</v>
          </cell>
          <cell r="F1616">
            <v>0</v>
          </cell>
          <cell r="G1616">
            <v>0</v>
          </cell>
          <cell r="H1616">
            <v>0</v>
          </cell>
          <cell r="I1616">
            <v>1</v>
          </cell>
          <cell r="J1616">
            <v>607.29</v>
          </cell>
          <cell r="K1616" t="str">
            <v/>
          </cell>
        </row>
        <row r="1617">
          <cell r="A1617" t="str">
            <v>FRN11PR5-2</v>
          </cell>
          <cell r="B1617">
            <v>0</v>
          </cell>
          <cell r="C1617">
            <v>0</v>
          </cell>
          <cell r="D1617">
            <v>0</v>
          </cell>
          <cell r="E1617">
            <v>-1</v>
          </cell>
          <cell r="F1617">
            <v>0</v>
          </cell>
          <cell r="G1617">
            <v>0</v>
          </cell>
          <cell r="H1617">
            <v>0</v>
          </cell>
          <cell r="I1617">
            <v>1</v>
          </cell>
          <cell r="J1617">
            <v>406.48</v>
          </cell>
          <cell r="K1617" t="str">
            <v/>
          </cell>
        </row>
        <row r="1618">
          <cell r="A1618" t="str">
            <v>FRN3.7M5-2</v>
          </cell>
          <cell r="B1618">
            <v>0</v>
          </cell>
          <cell r="C1618">
            <v>0</v>
          </cell>
          <cell r="D1618">
            <v>0</v>
          </cell>
          <cell r="E1618">
            <v>-1</v>
          </cell>
          <cell r="F1618">
            <v>0</v>
          </cell>
          <cell r="G1618">
            <v>0</v>
          </cell>
          <cell r="H1618">
            <v>0</v>
          </cell>
          <cell r="I1618">
            <v>1</v>
          </cell>
          <cell r="J1618">
            <v>608</v>
          </cell>
          <cell r="K1618" t="str">
            <v/>
          </cell>
        </row>
        <row r="1619">
          <cell r="A1619" t="str">
            <v>FRN5.5M5-2</v>
          </cell>
          <cell r="B1619">
            <v>0</v>
          </cell>
          <cell r="C1619">
            <v>0</v>
          </cell>
          <cell r="D1619">
            <v>0</v>
          </cell>
          <cell r="E1619">
            <v>-2</v>
          </cell>
          <cell r="F1619">
            <v>0</v>
          </cell>
          <cell r="G1619">
            <v>0</v>
          </cell>
          <cell r="H1619">
            <v>0</v>
          </cell>
          <cell r="I1619">
            <v>2</v>
          </cell>
          <cell r="J1619">
            <v>1126.0050000000001</v>
          </cell>
          <cell r="K1619" t="str">
            <v/>
          </cell>
        </row>
        <row r="1620">
          <cell r="A1620" t="str">
            <v>FRN7.5PR5-2</v>
          </cell>
          <cell r="B1620">
            <v>0</v>
          </cell>
          <cell r="C1620">
            <v>0</v>
          </cell>
          <cell r="D1620">
            <v>0</v>
          </cell>
          <cell r="E1620">
            <v>-3</v>
          </cell>
          <cell r="F1620">
            <v>0</v>
          </cell>
          <cell r="G1620">
            <v>0</v>
          </cell>
          <cell r="H1620">
            <v>0</v>
          </cell>
          <cell r="I1620">
            <v>3</v>
          </cell>
          <cell r="J1620">
            <v>916.38</v>
          </cell>
          <cell r="K1620" t="str">
            <v/>
          </cell>
        </row>
        <row r="1621">
          <cell r="A1621" t="str">
            <v>FRV300A-Z-ROR</v>
          </cell>
          <cell r="B1621">
            <v>0</v>
          </cell>
          <cell r="C1621">
            <v>0</v>
          </cell>
          <cell r="D1621">
            <v>0</v>
          </cell>
          <cell r="E1621">
            <v>-2</v>
          </cell>
          <cell r="F1621">
            <v>0</v>
          </cell>
          <cell r="G1621">
            <v>0</v>
          </cell>
          <cell r="H1621">
            <v>0</v>
          </cell>
          <cell r="I1621">
            <v>2</v>
          </cell>
          <cell r="J1621">
            <v>1227.54</v>
          </cell>
          <cell r="K1621" t="str">
            <v/>
          </cell>
        </row>
        <row r="1622">
          <cell r="A1622" t="str">
            <v>GRZG200</v>
          </cell>
          <cell r="B1622">
            <v>0</v>
          </cell>
          <cell r="C1622">
            <v>0</v>
          </cell>
          <cell r="D1622">
            <v>0</v>
          </cell>
          <cell r="E1622">
            <v>-1</v>
          </cell>
          <cell r="F1622">
            <v>0</v>
          </cell>
          <cell r="G1622">
            <v>0</v>
          </cell>
          <cell r="H1622">
            <v>0</v>
          </cell>
          <cell r="I1622">
            <v>1</v>
          </cell>
          <cell r="J1622">
            <v>28.25</v>
          </cell>
          <cell r="K1622" t="str">
            <v/>
          </cell>
        </row>
        <row r="1623">
          <cell r="A1623" t="str">
            <v>GYC401D5-HB2-B</v>
          </cell>
          <cell r="B1623">
            <v>0</v>
          </cell>
          <cell r="C1623">
            <v>0</v>
          </cell>
          <cell r="D1623">
            <v>0</v>
          </cell>
          <cell r="E1623">
            <v>-1</v>
          </cell>
          <cell r="F1623">
            <v>0</v>
          </cell>
          <cell r="G1623">
            <v>0</v>
          </cell>
          <cell r="H1623">
            <v>0</v>
          </cell>
          <cell r="I1623">
            <v>1</v>
          </cell>
          <cell r="J1623">
            <v>0</v>
          </cell>
          <cell r="K1623" t="str">
            <v/>
          </cell>
        </row>
        <row r="1624">
          <cell r="A1624" t="str">
            <v>GYC401D5-RB2</v>
          </cell>
          <cell r="B1624">
            <v>0</v>
          </cell>
          <cell r="C1624">
            <v>0</v>
          </cell>
          <cell r="D1624">
            <v>0</v>
          </cell>
          <cell r="E1624">
            <v>-1</v>
          </cell>
          <cell r="F1624">
            <v>0</v>
          </cell>
          <cell r="G1624">
            <v>0</v>
          </cell>
          <cell r="H1624">
            <v>0</v>
          </cell>
          <cell r="I1624">
            <v>1</v>
          </cell>
          <cell r="J1624">
            <v>0</v>
          </cell>
          <cell r="K1624" t="str">
            <v/>
          </cell>
        </row>
        <row r="1625">
          <cell r="A1625" t="str">
            <v>GYC401D5-RB2-B</v>
          </cell>
          <cell r="B1625">
            <v>0</v>
          </cell>
          <cell r="C1625">
            <v>0</v>
          </cell>
          <cell r="D1625">
            <v>0</v>
          </cell>
          <cell r="E1625">
            <v>-1</v>
          </cell>
          <cell r="F1625">
            <v>0</v>
          </cell>
          <cell r="G1625">
            <v>0</v>
          </cell>
          <cell r="H1625">
            <v>0</v>
          </cell>
          <cell r="I1625">
            <v>1</v>
          </cell>
          <cell r="J1625">
            <v>0</v>
          </cell>
          <cell r="K1625" t="str">
            <v/>
          </cell>
        </row>
        <row r="1626">
          <cell r="A1626" t="str">
            <v>GYG182BC2-T2G</v>
          </cell>
          <cell r="B1626">
            <v>0</v>
          </cell>
          <cell r="C1626">
            <v>0</v>
          </cell>
          <cell r="D1626">
            <v>0</v>
          </cell>
          <cell r="E1626">
            <v>-1</v>
          </cell>
          <cell r="F1626">
            <v>0</v>
          </cell>
          <cell r="G1626">
            <v>0</v>
          </cell>
          <cell r="H1626">
            <v>0</v>
          </cell>
          <cell r="I1626">
            <v>1</v>
          </cell>
          <cell r="J1626">
            <v>463</v>
          </cell>
          <cell r="K1626" t="str">
            <v/>
          </cell>
        </row>
        <row r="1627">
          <cell r="A1627" t="str">
            <v>GYG202CC2-T2E</v>
          </cell>
          <cell r="B1627">
            <v>0</v>
          </cell>
          <cell r="C1627">
            <v>0</v>
          </cell>
          <cell r="D1627">
            <v>0</v>
          </cell>
          <cell r="E1627">
            <v>-2</v>
          </cell>
          <cell r="F1627">
            <v>0</v>
          </cell>
          <cell r="G1627">
            <v>0</v>
          </cell>
          <cell r="H1627">
            <v>0</v>
          </cell>
          <cell r="I1627">
            <v>2</v>
          </cell>
          <cell r="J1627">
            <v>762</v>
          </cell>
          <cell r="K1627" t="str">
            <v/>
          </cell>
        </row>
        <row r="1628">
          <cell r="A1628" t="str">
            <v>GYG292BC2-T2G</v>
          </cell>
          <cell r="B1628">
            <v>0</v>
          </cell>
          <cell r="C1628">
            <v>0</v>
          </cell>
          <cell r="D1628">
            <v>0</v>
          </cell>
          <cell r="E1628">
            <v>-1</v>
          </cell>
          <cell r="F1628">
            <v>0</v>
          </cell>
          <cell r="G1628">
            <v>0</v>
          </cell>
          <cell r="H1628">
            <v>0</v>
          </cell>
          <cell r="I1628">
            <v>1</v>
          </cell>
          <cell r="J1628">
            <v>507</v>
          </cell>
          <cell r="K1628" t="str">
            <v/>
          </cell>
        </row>
        <row r="1629">
          <cell r="A1629" t="str">
            <v>GYS201DC2-T2A-B</v>
          </cell>
          <cell r="B1629">
            <v>0</v>
          </cell>
          <cell r="C1629">
            <v>0</v>
          </cell>
          <cell r="D1629">
            <v>0</v>
          </cell>
          <cell r="E1629">
            <v>-10</v>
          </cell>
          <cell r="F1629">
            <v>0</v>
          </cell>
          <cell r="G1629">
            <v>0</v>
          </cell>
          <cell r="H1629">
            <v>0</v>
          </cell>
          <cell r="I1629">
            <v>10</v>
          </cell>
          <cell r="J1629">
            <v>1911.6669999999999</v>
          </cell>
          <cell r="K1629" t="str">
            <v/>
          </cell>
        </row>
        <row r="1630">
          <cell r="A1630" t="str">
            <v>GYS201DC2-T2C</v>
          </cell>
          <cell r="B1630">
            <v>0</v>
          </cell>
          <cell r="C1630">
            <v>0</v>
          </cell>
          <cell r="D1630">
            <v>0</v>
          </cell>
          <cell r="E1630">
            <v>-2</v>
          </cell>
          <cell r="F1630">
            <v>0</v>
          </cell>
          <cell r="G1630">
            <v>0</v>
          </cell>
          <cell r="H1630">
            <v>0</v>
          </cell>
          <cell r="I1630">
            <v>2</v>
          </cell>
          <cell r="J1630">
            <v>276.29239999999999</v>
          </cell>
          <cell r="K1630" t="str">
            <v/>
          </cell>
        </row>
        <row r="1631">
          <cell r="A1631" t="str">
            <v>GYS401D5-HB2</v>
          </cell>
          <cell r="B1631">
            <v>0</v>
          </cell>
          <cell r="C1631">
            <v>0</v>
          </cell>
          <cell r="D1631">
            <v>0</v>
          </cell>
          <cell r="E1631">
            <v>-1</v>
          </cell>
          <cell r="F1631">
            <v>0</v>
          </cell>
          <cell r="G1631">
            <v>0</v>
          </cell>
          <cell r="H1631">
            <v>0</v>
          </cell>
          <cell r="I1631">
            <v>1</v>
          </cell>
          <cell r="J1631">
            <v>0</v>
          </cell>
          <cell r="K1631" t="str">
            <v/>
          </cell>
        </row>
        <row r="1632">
          <cell r="A1632" t="str">
            <v>GYS401DC2-T2E-B-Z3</v>
          </cell>
          <cell r="B1632">
            <v>0</v>
          </cell>
          <cell r="C1632">
            <v>0</v>
          </cell>
          <cell r="D1632">
            <v>0</v>
          </cell>
          <cell r="E1632">
            <v>-5</v>
          </cell>
          <cell r="F1632">
            <v>0</v>
          </cell>
          <cell r="G1632">
            <v>0</v>
          </cell>
          <cell r="H1632">
            <v>0</v>
          </cell>
          <cell r="I1632">
            <v>5</v>
          </cell>
          <cell r="J1632">
            <v>1130</v>
          </cell>
          <cell r="K1632" t="str">
            <v/>
          </cell>
        </row>
        <row r="1633">
          <cell r="A1633" t="str">
            <v>GYS502D5-HB2</v>
          </cell>
          <cell r="B1633">
            <v>0</v>
          </cell>
          <cell r="C1633">
            <v>0</v>
          </cell>
          <cell r="D1633">
            <v>0</v>
          </cell>
          <cell r="E1633">
            <v>-1</v>
          </cell>
          <cell r="F1633">
            <v>0</v>
          </cell>
          <cell r="G1633">
            <v>0</v>
          </cell>
          <cell r="H1633">
            <v>0</v>
          </cell>
          <cell r="I1633">
            <v>1</v>
          </cell>
          <cell r="J1633">
            <v>0</v>
          </cell>
          <cell r="K1633" t="str">
            <v/>
          </cell>
        </row>
        <row r="1634">
          <cell r="A1634" t="str">
            <v>GYS751D5-HB2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 t="str">
            <v/>
          </cell>
        </row>
        <row r="1635">
          <cell r="A1635" t="str">
            <v>GYS751DC2-T2E-Z3</v>
          </cell>
          <cell r="B1635">
            <v>0</v>
          </cell>
          <cell r="C1635">
            <v>0</v>
          </cell>
          <cell r="D1635">
            <v>0</v>
          </cell>
          <cell r="E1635">
            <v>-30</v>
          </cell>
          <cell r="F1635">
            <v>0</v>
          </cell>
          <cell r="G1635">
            <v>0</v>
          </cell>
          <cell r="H1635">
            <v>0</v>
          </cell>
          <cell r="I1635">
            <v>30</v>
          </cell>
          <cell r="J1635">
            <v>5970</v>
          </cell>
          <cell r="K1635" t="str">
            <v/>
          </cell>
        </row>
        <row r="1636">
          <cell r="A1636" t="str">
            <v>RYC101D3-VVT2</v>
          </cell>
          <cell r="B1636">
            <v>0</v>
          </cell>
          <cell r="C1636">
            <v>0</v>
          </cell>
          <cell r="D1636">
            <v>0</v>
          </cell>
          <cell r="E1636">
            <v>-14</v>
          </cell>
          <cell r="F1636">
            <v>0</v>
          </cell>
          <cell r="G1636">
            <v>0</v>
          </cell>
          <cell r="H1636">
            <v>0</v>
          </cell>
          <cell r="I1636">
            <v>14</v>
          </cell>
          <cell r="J1636">
            <v>2366</v>
          </cell>
          <cell r="K1636" t="str">
            <v/>
          </cell>
        </row>
        <row r="1637">
          <cell r="A1637" t="str">
            <v>RYC102C3-VVT2</v>
          </cell>
          <cell r="B1637">
            <v>0</v>
          </cell>
          <cell r="C1637">
            <v>0</v>
          </cell>
          <cell r="D1637">
            <v>0</v>
          </cell>
          <cell r="E1637">
            <v>-7</v>
          </cell>
          <cell r="F1637">
            <v>0</v>
          </cell>
          <cell r="G1637">
            <v>0</v>
          </cell>
          <cell r="H1637">
            <v>0</v>
          </cell>
          <cell r="I1637">
            <v>7</v>
          </cell>
          <cell r="J1637">
            <v>1694</v>
          </cell>
          <cell r="K1637" t="str">
            <v/>
          </cell>
        </row>
        <row r="1638">
          <cell r="A1638" t="str">
            <v>RYC152C3-VVT2</v>
          </cell>
          <cell r="B1638">
            <v>0</v>
          </cell>
          <cell r="C1638">
            <v>0</v>
          </cell>
          <cell r="D1638">
            <v>0</v>
          </cell>
          <cell r="E1638">
            <v>-1</v>
          </cell>
          <cell r="F1638">
            <v>0</v>
          </cell>
          <cell r="G1638">
            <v>0</v>
          </cell>
          <cell r="H1638">
            <v>0</v>
          </cell>
          <cell r="I1638">
            <v>1</v>
          </cell>
          <cell r="J1638">
            <v>258</v>
          </cell>
          <cell r="K1638" t="str">
            <v/>
          </cell>
        </row>
        <row r="1639">
          <cell r="A1639" t="str">
            <v>RYC201D3-VVT2</v>
          </cell>
          <cell r="B1639">
            <v>0</v>
          </cell>
          <cell r="C1639">
            <v>0</v>
          </cell>
          <cell r="D1639">
            <v>0</v>
          </cell>
          <cell r="E1639">
            <v>-35</v>
          </cell>
          <cell r="F1639">
            <v>0</v>
          </cell>
          <cell r="G1639">
            <v>0</v>
          </cell>
          <cell r="H1639">
            <v>0</v>
          </cell>
          <cell r="I1639">
            <v>35</v>
          </cell>
          <cell r="J1639">
            <v>5915.1120000000001</v>
          </cell>
          <cell r="K1639" t="str">
            <v/>
          </cell>
        </row>
        <row r="1640">
          <cell r="A1640" t="str">
            <v>RYC202C3-VVT2</v>
          </cell>
          <cell r="B1640">
            <v>0</v>
          </cell>
          <cell r="C1640">
            <v>0</v>
          </cell>
          <cell r="D1640">
            <v>0</v>
          </cell>
          <cell r="E1640">
            <v>-2</v>
          </cell>
          <cell r="F1640">
            <v>0</v>
          </cell>
          <cell r="G1640">
            <v>0</v>
          </cell>
          <cell r="H1640">
            <v>0</v>
          </cell>
          <cell r="I1640">
            <v>2</v>
          </cell>
          <cell r="J1640">
            <v>552</v>
          </cell>
          <cell r="K1640" t="str">
            <v/>
          </cell>
        </row>
        <row r="1641">
          <cell r="A1641" t="str">
            <v>RYE80P-Z83</v>
          </cell>
          <cell r="B1641">
            <v>0</v>
          </cell>
          <cell r="C1641">
            <v>0</v>
          </cell>
          <cell r="D1641">
            <v>0</v>
          </cell>
          <cell r="E1641">
            <v>-1</v>
          </cell>
          <cell r="F1641">
            <v>0</v>
          </cell>
          <cell r="G1641">
            <v>0</v>
          </cell>
          <cell r="H1641">
            <v>0</v>
          </cell>
          <cell r="I1641">
            <v>1</v>
          </cell>
          <cell r="J1641">
            <v>607.84</v>
          </cell>
          <cell r="K1641" t="str">
            <v/>
          </cell>
        </row>
        <row r="1642">
          <cell r="A1642" t="str">
            <v>RYT401D5-VV2</v>
          </cell>
          <cell r="B1642">
            <v>0</v>
          </cell>
          <cell r="C1642">
            <v>0</v>
          </cell>
          <cell r="D1642">
            <v>0</v>
          </cell>
          <cell r="E1642">
            <v>-5</v>
          </cell>
          <cell r="F1642">
            <v>0</v>
          </cell>
          <cell r="G1642">
            <v>0</v>
          </cell>
          <cell r="H1642">
            <v>0</v>
          </cell>
          <cell r="I1642">
            <v>5</v>
          </cell>
          <cell r="J1642">
            <v>0</v>
          </cell>
          <cell r="K1642" t="str">
            <v/>
          </cell>
        </row>
        <row r="1643">
          <cell r="A1643" t="str">
            <v>RYT502D5-VV2</v>
          </cell>
          <cell r="B1643">
            <v>0</v>
          </cell>
          <cell r="C1643">
            <v>0</v>
          </cell>
          <cell r="D1643">
            <v>0</v>
          </cell>
          <cell r="E1643">
            <v>-1</v>
          </cell>
          <cell r="F1643">
            <v>0</v>
          </cell>
          <cell r="G1643">
            <v>0</v>
          </cell>
          <cell r="H1643">
            <v>0</v>
          </cell>
          <cell r="I1643">
            <v>1</v>
          </cell>
          <cell r="J1643">
            <v>0</v>
          </cell>
          <cell r="K1643" t="str">
            <v/>
          </cell>
        </row>
        <row r="1644">
          <cell r="A1644" t="str">
            <v>WSC-M04P05-E</v>
          </cell>
          <cell r="B1644">
            <v>0</v>
          </cell>
          <cell r="C1644">
            <v>0</v>
          </cell>
          <cell r="D1644">
            <v>0</v>
          </cell>
          <cell r="E1644">
            <v>-7</v>
          </cell>
          <cell r="F1644">
            <v>0</v>
          </cell>
          <cell r="G1644">
            <v>0</v>
          </cell>
          <cell r="H1644">
            <v>0</v>
          </cell>
          <cell r="I1644">
            <v>7</v>
          </cell>
          <cell r="J1644">
            <v>50.000300000000003</v>
          </cell>
          <cell r="K1644" t="str">
            <v/>
          </cell>
        </row>
        <row r="1645">
          <cell r="A1645" t="str">
            <v>WSC-M04P05-WD</v>
          </cell>
          <cell r="B1645">
            <v>0</v>
          </cell>
          <cell r="C1645">
            <v>0</v>
          </cell>
          <cell r="D1645">
            <v>0</v>
          </cell>
          <cell r="E1645">
            <v>-4</v>
          </cell>
          <cell r="F1645">
            <v>0</v>
          </cell>
          <cell r="G1645">
            <v>0</v>
          </cell>
          <cell r="H1645">
            <v>0</v>
          </cell>
          <cell r="I1645">
            <v>4</v>
          </cell>
          <cell r="J1645">
            <v>73.2</v>
          </cell>
          <cell r="K1645" t="str">
            <v/>
          </cell>
        </row>
        <row r="1646">
          <cell r="A1646" t="str">
            <v>WSC-M06P05-B</v>
          </cell>
          <cell r="B1646">
            <v>0</v>
          </cell>
          <cell r="C1646">
            <v>0</v>
          </cell>
          <cell r="D1646">
            <v>0</v>
          </cell>
          <cell r="E1646">
            <v>-4</v>
          </cell>
          <cell r="F1646">
            <v>0</v>
          </cell>
          <cell r="G1646">
            <v>0</v>
          </cell>
          <cell r="H1646">
            <v>0</v>
          </cell>
          <cell r="I1646">
            <v>4</v>
          </cell>
          <cell r="J1646">
            <v>111.56</v>
          </cell>
          <cell r="K1646" t="str">
            <v/>
          </cell>
        </row>
        <row r="1647">
          <cell r="A1647" t="str">
            <v>WSC-P06P10-D</v>
          </cell>
          <cell r="B1647">
            <v>0</v>
          </cell>
          <cell r="C1647">
            <v>0</v>
          </cell>
          <cell r="D1647">
            <v>0</v>
          </cell>
          <cell r="E1647">
            <v>-10</v>
          </cell>
          <cell r="F1647">
            <v>0</v>
          </cell>
          <cell r="G1647">
            <v>0</v>
          </cell>
          <cell r="H1647">
            <v>0</v>
          </cell>
          <cell r="I1647">
            <v>10</v>
          </cell>
          <cell r="J1647">
            <v>272.60000000000002</v>
          </cell>
          <cell r="K1647" t="str">
            <v/>
          </cell>
        </row>
        <row r="1648">
          <cell r="A1648" t="str">
            <v>WSC-PCL</v>
          </cell>
          <cell r="B1648">
            <v>0</v>
          </cell>
          <cell r="C1648">
            <v>0</v>
          </cell>
          <cell r="D1648">
            <v>0</v>
          </cell>
          <cell r="E1648">
            <v>-6</v>
          </cell>
          <cell r="F1648">
            <v>0</v>
          </cell>
          <cell r="G1648">
            <v>0</v>
          </cell>
          <cell r="H1648">
            <v>0</v>
          </cell>
          <cell r="I1648">
            <v>6</v>
          </cell>
          <cell r="J1648">
            <v>65.16</v>
          </cell>
          <cell r="K1648" t="str">
            <v/>
          </cell>
        </row>
        <row r="1649">
          <cell r="A1649" t="str">
            <v>WSC-S03P03-B</v>
          </cell>
          <cell r="B1649">
            <v>0</v>
          </cell>
          <cell r="C1649">
            <v>0</v>
          </cell>
          <cell r="D1649">
            <v>0</v>
          </cell>
          <cell r="E1649">
            <v>-1</v>
          </cell>
          <cell r="F1649">
            <v>0</v>
          </cell>
          <cell r="G1649">
            <v>0</v>
          </cell>
          <cell r="H1649">
            <v>0</v>
          </cell>
          <cell r="I1649">
            <v>1</v>
          </cell>
          <cell r="J1649">
            <v>19.132000000000001</v>
          </cell>
          <cell r="K1649" t="str">
            <v/>
          </cell>
        </row>
        <row r="1650">
          <cell r="A1650" t="str">
            <v>WSK-M03P-B</v>
          </cell>
          <cell r="B1650">
            <v>0</v>
          </cell>
          <cell r="C1650">
            <v>0</v>
          </cell>
          <cell r="D1650">
            <v>0</v>
          </cell>
          <cell r="E1650">
            <v>-35</v>
          </cell>
          <cell r="F1650">
            <v>0</v>
          </cell>
          <cell r="G1650">
            <v>0</v>
          </cell>
          <cell r="H1650">
            <v>0</v>
          </cell>
          <cell r="I1650">
            <v>35</v>
          </cell>
          <cell r="J1650">
            <v>243.95</v>
          </cell>
          <cell r="K1650" t="str">
            <v/>
          </cell>
        </row>
        <row r="1651">
          <cell r="A1651" t="str">
            <v>WSK-M04P</v>
          </cell>
          <cell r="B1651">
            <v>0</v>
          </cell>
          <cell r="C1651">
            <v>0</v>
          </cell>
          <cell r="D1651">
            <v>0</v>
          </cell>
          <cell r="E1651">
            <v>-5</v>
          </cell>
          <cell r="F1651">
            <v>0</v>
          </cell>
          <cell r="G1651">
            <v>0</v>
          </cell>
          <cell r="H1651">
            <v>0</v>
          </cell>
          <cell r="I1651">
            <v>5</v>
          </cell>
          <cell r="J1651">
            <v>37</v>
          </cell>
          <cell r="K1651" t="str">
            <v/>
          </cell>
        </row>
        <row r="1652">
          <cell r="A1652" t="str">
            <v>WSK-M04P-CA</v>
          </cell>
          <cell r="B1652">
            <v>0</v>
          </cell>
          <cell r="C1652">
            <v>0</v>
          </cell>
          <cell r="D1652">
            <v>0</v>
          </cell>
          <cell r="E1652">
            <v>-36</v>
          </cell>
          <cell r="F1652">
            <v>0</v>
          </cell>
          <cell r="G1652">
            <v>0</v>
          </cell>
          <cell r="H1652">
            <v>0</v>
          </cell>
          <cell r="I1652">
            <v>36</v>
          </cell>
          <cell r="J1652">
            <v>1223.6400000000001</v>
          </cell>
          <cell r="K1652" t="str">
            <v/>
          </cell>
        </row>
        <row r="1653">
          <cell r="A1653" t="str">
            <v>WSK-S03P-B</v>
          </cell>
          <cell r="B1653">
            <v>0</v>
          </cell>
          <cell r="C1653">
            <v>0</v>
          </cell>
          <cell r="D1653">
            <v>0</v>
          </cell>
          <cell r="E1653">
            <v>-59</v>
          </cell>
          <cell r="F1653">
            <v>0</v>
          </cell>
          <cell r="G1653">
            <v>0</v>
          </cell>
          <cell r="H1653">
            <v>0</v>
          </cell>
          <cell r="I1653">
            <v>59</v>
          </cell>
          <cell r="J1653">
            <v>392.7276</v>
          </cell>
          <cell r="K1653" t="str">
            <v/>
          </cell>
        </row>
        <row r="1654">
          <cell r="A1654" t="str">
            <v>WSR-401</v>
          </cell>
          <cell r="B1654">
            <v>0</v>
          </cell>
          <cell r="C1654">
            <v>0</v>
          </cell>
          <cell r="D1654">
            <v>0</v>
          </cell>
          <cell r="E1654">
            <v>-9</v>
          </cell>
          <cell r="F1654">
            <v>0</v>
          </cell>
          <cell r="G1654">
            <v>0</v>
          </cell>
          <cell r="H1654">
            <v>0</v>
          </cell>
          <cell r="I1654">
            <v>9</v>
          </cell>
          <cell r="J1654">
            <v>187.29</v>
          </cell>
          <cell r="K1654" t="str">
            <v/>
          </cell>
        </row>
        <row r="1655">
          <cell r="A1655" t="str">
            <v>COVER FRN30G11S</v>
          </cell>
          <cell r="B1655">
            <v>0</v>
          </cell>
          <cell r="C1655">
            <v>0</v>
          </cell>
          <cell r="D1655">
            <v>0</v>
          </cell>
          <cell r="E1655">
            <v>-2</v>
          </cell>
          <cell r="F1655">
            <v>0</v>
          </cell>
          <cell r="G1655">
            <v>0</v>
          </cell>
          <cell r="H1655">
            <v>0</v>
          </cell>
          <cell r="I1655">
            <v>2</v>
          </cell>
          <cell r="J1655">
            <v>0</v>
          </cell>
          <cell r="K1655" t="str">
            <v/>
          </cell>
        </row>
        <row r="1656">
          <cell r="A1656" t="str">
            <v>E1-FNG-7.5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 t="str">
            <v/>
          </cell>
        </row>
        <row r="1657">
          <cell r="A1657" t="str">
            <v>E1-MTC-7.5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 t="str">
            <v/>
          </cell>
        </row>
        <row r="1658">
          <cell r="A1658" t="str">
            <v>E1-REC-7.5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 t="str">
            <v/>
          </cell>
        </row>
        <row r="1659">
          <cell r="A1659" t="str">
            <v>SA422721</v>
          </cell>
          <cell r="B1659">
            <v>0</v>
          </cell>
          <cell r="C1659">
            <v>0</v>
          </cell>
          <cell r="D1659">
            <v>0</v>
          </cell>
          <cell r="E1659">
            <v>-5</v>
          </cell>
          <cell r="F1659">
            <v>0</v>
          </cell>
          <cell r="G1659">
            <v>0</v>
          </cell>
          <cell r="H1659">
            <v>0</v>
          </cell>
          <cell r="I1659">
            <v>5</v>
          </cell>
          <cell r="J1659">
            <v>471</v>
          </cell>
          <cell r="K1659" t="str">
            <v/>
          </cell>
        </row>
        <row r="1660">
          <cell r="A1660" t="str">
            <v>SA54581901</v>
          </cell>
          <cell r="B1660">
            <v>0</v>
          </cell>
          <cell r="C1660">
            <v>0</v>
          </cell>
          <cell r="D1660">
            <v>0</v>
          </cell>
          <cell r="E1660">
            <v>-10</v>
          </cell>
          <cell r="F1660">
            <v>0</v>
          </cell>
          <cell r="G1660">
            <v>0</v>
          </cell>
          <cell r="H1660">
            <v>0</v>
          </cell>
          <cell r="I1660">
            <v>10</v>
          </cell>
          <cell r="J1660">
            <v>1864</v>
          </cell>
          <cell r="K1660" t="str">
            <v/>
          </cell>
        </row>
        <row r="1661">
          <cell r="A1661" t="str">
            <v>SCREWS (SPACERS FOR OPC-LM1-PS OR PS1)</v>
          </cell>
          <cell r="B1661">
            <v>0</v>
          </cell>
          <cell r="C1661">
            <v>0</v>
          </cell>
          <cell r="D1661">
            <v>0</v>
          </cell>
          <cell r="E1661">
            <v>-1000</v>
          </cell>
          <cell r="F1661">
            <v>0</v>
          </cell>
          <cell r="G1661">
            <v>0</v>
          </cell>
          <cell r="H1661">
            <v>0</v>
          </cell>
          <cell r="I1661">
            <v>1000</v>
          </cell>
          <cell r="J1661">
            <v>10</v>
          </cell>
          <cell r="K1661" t="str">
            <v/>
          </cell>
        </row>
        <row r="1662">
          <cell r="A1662" t="str">
            <v>RYC401D3-VVT2</v>
          </cell>
          <cell r="B1662">
            <v>0</v>
          </cell>
          <cell r="C1662">
            <v>0</v>
          </cell>
          <cell r="D1662">
            <v>0</v>
          </cell>
          <cell r="E1662">
            <v>-66</v>
          </cell>
          <cell r="F1662">
            <v>0</v>
          </cell>
          <cell r="G1662">
            <v>0</v>
          </cell>
          <cell r="H1662">
            <v>0</v>
          </cell>
          <cell r="I1662">
            <v>66</v>
          </cell>
          <cell r="J1662">
            <v>12807.2076</v>
          </cell>
          <cell r="K1662" t="str">
            <v/>
          </cell>
        </row>
        <row r="1663">
          <cell r="A1663" t="str">
            <v>RYC751C3-VVT2</v>
          </cell>
          <cell r="B1663">
            <v>0</v>
          </cell>
          <cell r="C1663">
            <v>0</v>
          </cell>
          <cell r="D1663">
            <v>0</v>
          </cell>
          <cell r="E1663">
            <v>-20</v>
          </cell>
          <cell r="F1663">
            <v>0</v>
          </cell>
          <cell r="G1663">
            <v>0</v>
          </cell>
          <cell r="H1663">
            <v>0</v>
          </cell>
          <cell r="I1663">
            <v>20</v>
          </cell>
          <cell r="J1663">
            <v>4580</v>
          </cell>
          <cell r="K1663" t="str">
            <v/>
          </cell>
        </row>
        <row r="1664">
          <cell r="A1664" t="str">
            <v>RYC751D3-VVT2</v>
          </cell>
          <cell r="B1664">
            <v>0</v>
          </cell>
          <cell r="C1664">
            <v>0</v>
          </cell>
          <cell r="D1664">
            <v>0</v>
          </cell>
          <cell r="E1664">
            <v>-43</v>
          </cell>
          <cell r="F1664">
            <v>0</v>
          </cell>
          <cell r="G1664">
            <v>0</v>
          </cell>
          <cell r="H1664">
            <v>0</v>
          </cell>
          <cell r="I1664">
            <v>43</v>
          </cell>
          <cell r="J1664">
            <v>9847</v>
          </cell>
          <cell r="K1664" t="str">
            <v/>
          </cell>
        </row>
        <row r="1665">
          <cell r="A1665" t="str">
            <v>RYT751D5-VV2</v>
          </cell>
          <cell r="B1665">
            <v>0</v>
          </cell>
          <cell r="C1665">
            <v>0</v>
          </cell>
          <cell r="D1665">
            <v>0</v>
          </cell>
          <cell r="E1665">
            <v>-4</v>
          </cell>
          <cell r="F1665">
            <v>0</v>
          </cell>
          <cell r="G1665">
            <v>0</v>
          </cell>
          <cell r="H1665">
            <v>0</v>
          </cell>
          <cell r="I1665">
            <v>4</v>
          </cell>
          <cell r="J1665">
            <v>0</v>
          </cell>
          <cell r="K1665" t="str">
            <v/>
          </cell>
        </row>
        <row r="1666">
          <cell r="A1666" t="str">
            <v>WSC-D26P03</v>
          </cell>
          <cell r="B1666">
            <v>0</v>
          </cell>
          <cell r="C1666">
            <v>0</v>
          </cell>
          <cell r="D1666">
            <v>0</v>
          </cell>
          <cell r="E1666">
            <v>-1</v>
          </cell>
          <cell r="F1666">
            <v>0</v>
          </cell>
          <cell r="G1666">
            <v>0</v>
          </cell>
          <cell r="H1666">
            <v>0</v>
          </cell>
          <cell r="I1666">
            <v>1</v>
          </cell>
          <cell r="J1666">
            <v>40.637300000000003</v>
          </cell>
          <cell r="K1666" t="str">
            <v/>
          </cell>
        </row>
        <row r="1667">
          <cell r="A1667" t="str">
            <v>WSC-M04P05-B</v>
          </cell>
          <cell r="B1667">
            <v>0</v>
          </cell>
          <cell r="C1667">
            <v>0</v>
          </cell>
          <cell r="D1667">
            <v>0</v>
          </cell>
          <cell r="E1667">
            <v>-11</v>
          </cell>
          <cell r="F1667">
            <v>0</v>
          </cell>
          <cell r="G1667">
            <v>0</v>
          </cell>
          <cell r="H1667">
            <v>0</v>
          </cell>
          <cell r="I1667">
            <v>11</v>
          </cell>
          <cell r="J1667">
            <v>212.95230000000001</v>
          </cell>
          <cell r="K1667" t="str">
            <v/>
          </cell>
        </row>
        <row r="1668">
          <cell r="A1668" t="str">
            <v>WSC-P06P05-D</v>
          </cell>
          <cell r="B1668">
            <v>0</v>
          </cell>
          <cell r="C1668">
            <v>0</v>
          </cell>
          <cell r="D1668">
            <v>0</v>
          </cell>
          <cell r="E1668">
            <v>-1</v>
          </cell>
          <cell r="F1668">
            <v>0</v>
          </cell>
          <cell r="G1668">
            <v>0</v>
          </cell>
          <cell r="H1668">
            <v>0</v>
          </cell>
          <cell r="I1668">
            <v>1</v>
          </cell>
          <cell r="J1668">
            <v>58.753500000000003</v>
          </cell>
          <cell r="K1668" t="str">
            <v/>
          </cell>
        </row>
        <row r="1669">
          <cell r="A1669" t="str">
            <v>WSC-P06P05-E</v>
          </cell>
          <cell r="B1669">
            <v>0</v>
          </cell>
          <cell r="C1669">
            <v>0</v>
          </cell>
          <cell r="D1669">
            <v>0</v>
          </cell>
          <cell r="E1669">
            <v>-12</v>
          </cell>
          <cell r="F1669">
            <v>0</v>
          </cell>
          <cell r="G1669">
            <v>0</v>
          </cell>
          <cell r="H1669">
            <v>0</v>
          </cell>
          <cell r="I1669">
            <v>12</v>
          </cell>
          <cell r="J1669">
            <v>50.000399999999999</v>
          </cell>
          <cell r="K1669" t="str">
            <v/>
          </cell>
        </row>
        <row r="1670">
          <cell r="A1670" t="str">
            <v>WSC-P06P10-CD</v>
          </cell>
          <cell r="B1670">
            <v>0</v>
          </cell>
          <cell r="C1670">
            <v>0</v>
          </cell>
          <cell r="D1670">
            <v>0</v>
          </cell>
          <cell r="E1670">
            <v>-7</v>
          </cell>
          <cell r="F1670">
            <v>0</v>
          </cell>
          <cell r="G1670">
            <v>0</v>
          </cell>
          <cell r="H1670">
            <v>0</v>
          </cell>
          <cell r="I1670">
            <v>7</v>
          </cell>
          <cell r="J1670">
            <v>671.02</v>
          </cell>
          <cell r="K1670" t="str">
            <v/>
          </cell>
        </row>
        <row r="1671">
          <cell r="A1671" t="str">
            <v>WSK-D20P</v>
          </cell>
          <cell r="B1671">
            <v>0</v>
          </cell>
          <cell r="C1671">
            <v>0</v>
          </cell>
          <cell r="D1671">
            <v>0</v>
          </cell>
          <cell r="E1671">
            <v>-35</v>
          </cell>
          <cell r="F1671">
            <v>0</v>
          </cell>
          <cell r="G1671">
            <v>0</v>
          </cell>
          <cell r="H1671">
            <v>0</v>
          </cell>
          <cell r="I1671">
            <v>35</v>
          </cell>
          <cell r="J1671">
            <v>396.55</v>
          </cell>
          <cell r="K1671" t="str">
            <v/>
          </cell>
        </row>
        <row r="1672">
          <cell r="A1672" t="str">
            <v>WSK-D26P</v>
          </cell>
          <cell r="B1672">
            <v>0</v>
          </cell>
          <cell r="C1672">
            <v>0</v>
          </cell>
          <cell r="D1672">
            <v>0</v>
          </cell>
          <cell r="E1672">
            <v>-55</v>
          </cell>
          <cell r="F1672">
            <v>0</v>
          </cell>
          <cell r="G1672">
            <v>0</v>
          </cell>
          <cell r="H1672">
            <v>0</v>
          </cell>
          <cell r="I1672">
            <v>55</v>
          </cell>
          <cell r="J1672">
            <v>623.15</v>
          </cell>
          <cell r="K1672" t="str">
            <v/>
          </cell>
        </row>
        <row r="1673">
          <cell r="A1673" t="str">
            <v>WSK-LO2P-D</v>
          </cell>
          <cell r="B1673">
            <v>0</v>
          </cell>
          <cell r="C1673">
            <v>0</v>
          </cell>
          <cell r="D1673">
            <v>0</v>
          </cell>
          <cell r="E1673">
            <v>-133</v>
          </cell>
          <cell r="F1673">
            <v>0</v>
          </cell>
          <cell r="G1673">
            <v>0</v>
          </cell>
          <cell r="H1673">
            <v>0</v>
          </cell>
          <cell r="I1673">
            <v>133</v>
          </cell>
          <cell r="J1673">
            <v>898.6943</v>
          </cell>
          <cell r="K1673" t="str">
            <v/>
          </cell>
        </row>
        <row r="1674">
          <cell r="A1674" t="str">
            <v>WSK-M06P-CA</v>
          </cell>
          <cell r="B1674">
            <v>0</v>
          </cell>
          <cell r="C1674">
            <v>0</v>
          </cell>
          <cell r="D1674">
            <v>0</v>
          </cell>
          <cell r="E1674">
            <v>-16</v>
          </cell>
          <cell r="F1674">
            <v>0</v>
          </cell>
          <cell r="G1674">
            <v>0</v>
          </cell>
          <cell r="H1674">
            <v>0</v>
          </cell>
          <cell r="I1674">
            <v>16</v>
          </cell>
          <cell r="J1674">
            <v>543.84</v>
          </cell>
          <cell r="K1674" t="str">
            <v/>
          </cell>
        </row>
        <row r="1675">
          <cell r="A1675" t="str">
            <v>WSK-P09P-D</v>
          </cell>
          <cell r="B1675">
            <v>0</v>
          </cell>
          <cell r="C1675">
            <v>0</v>
          </cell>
          <cell r="D1675">
            <v>0</v>
          </cell>
          <cell r="E1675">
            <v>-35</v>
          </cell>
          <cell r="F1675">
            <v>0</v>
          </cell>
          <cell r="G1675">
            <v>0</v>
          </cell>
          <cell r="H1675">
            <v>0</v>
          </cell>
          <cell r="I1675">
            <v>35</v>
          </cell>
          <cell r="J1675">
            <v>203</v>
          </cell>
          <cell r="K1675" t="str">
            <v/>
          </cell>
        </row>
        <row r="1676">
          <cell r="A1676" t="str">
            <v>WSK-R03P-B</v>
          </cell>
          <cell r="B1676">
            <v>0</v>
          </cell>
          <cell r="C1676">
            <v>0</v>
          </cell>
          <cell r="D1676">
            <v>0</v>
          </cell>
          <cell r="E1676">
            <v>-148</v>
          </cell>
          <cell r="F1676">
            <v>0</v>
          </cell>
          <cell r="G1676">
            <v>0</v>
          </cell>
          <cell r="H1676">
            <v>0</v>
          </cell>
          <cell r="I1676">
            <v>148</v>
          </cell>
          <cell r="J1676">
            <v>989.21720000000005</v>
          </cell>
          <cell r="K1676" t="str">
            <v/>
          </cell>
        </row>
        <row r="1677">
          <cell r="A1677" t="str">
            <v>E1-BTC-7.5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 t="str">
            <v/>
          </cell>
        </row>
        <row r="1678">
          <cell r="A1678" t="str">
            <v>E1-CTC-7.5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 t="str">
            <v/>
          </cell>
        </row>
        <row r="1679">
          <cell r="A1679" t="str">
            <v>E1-FC-7.5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 t="str">
            <v/>
          </cell>
        </row>
        <row r="1680">
          <cell r="A1680" t="str">
            <v>G1S-30W-13OHM</v>
          </cell>
          <cell r="B1680">
            <v>0</v>
          </cell>
          <cell r="C1680">
            <v>0</v>
          </cell>
          <cell r="D1680">
            <v>0</v>
          </cell>
          <cell r="E1680">
            <v>-2</v>
          </cell>
          <cell r="F1680">
            <v>0</v>
          </cell>
          <cell r="G1680">
            <v>0</v>
          </cell>
          <cell r="H1680">
            <v>0</v>
          </cell>
          <cell r="I1680">
            <v>2</v>
          </cell>
          <cell r="J1680">
            <v>6.2</v>
          </cell>
          <cell r="K1680" t="str">
            <v/>
          </cell>
        </row>
        <row r="1681">
          <cell r="A1681" t="str">
            <v>GXA2G742NQE169</v>
          </cell>
          <cell r="B1681">
            <v>0</v>
          </cell>
          <cell r="C1681">
            <v>0</v>
          </cell>
          <cell r="D1681">
            <v>0</v>
          </cell>
          <cell r="E1681">
            <v>-8</v>
          </cell>
          <cell r="F1681">
            <v>0</v>
          </cell>
          <cell r="G1681">
            <v>0</v>
          </cell>
          <cell r="H1681">
            <v>0</v>
          </cell>
          <cell r="I1681">
            <v>8</v>
          </cell>
          <cell r="J1681">
            <v>416</v>
          </cell>
          <cell r="K1681" t="str">
            <v/>
          </cell>
        </row>
        <row r="1682">
          <cell r="A1682" t="str">
            <v>LM1S-PCB-SB4-30</v>
          </cell>
          <cell r="B1682">
            <v>0</v>
          </cell>
          <cell r="C1682">
            <v>0</v>
          </cell>
          <cell r="D1682">
            <v>0</v>
          </cell>
          <cell r="E1682">
            <v>-2</v>
          </cell>
          <cell r="F1682">
            <v>0</v>
          </cell>
          <cell r="G1682">
            <v>0</v>
          </cell>
          <cell r="H1682">
            <v>0</v>
          </cell>
          <cell r="I1682">
            <v>2</v>
          </cell>
          <cell r="J1682">
            <v>25.3</v>
          </cell>
          <cell r="K1682" t="str">
            <v/>
          </cell>
        </row>
        <row r="1683">
          <cell r="A1683" t="str">
            <v>SPACERS FOR OPC-LM1-PS OR PS1</v>
          </cell>
          <cell r="B1683">
            <v>0</v>
          </cell>
          <cell r="C1683">
            <v>0</v>
          </cell>
          <cell r="D1683">
            <v>0</v>
          </cell>
          <cell r="E1683">
            <v>-500</v>
          </cell>
          <cell r="F1683">
            <v>0</v>
          </cell>
          <cell r="G1683">
            <v>0</v>
          </cell>
          <cell r="H1683">
            <v>0</v>
          </cell>
          <cell r="I1683">
            <v>500</v>
          </cell>
          <cell r="J1683">
            <v>350</v>
          </cell>
          <cell r="K1683" t="str">
            <v/>
          </cell>
        </row>
        <row r="1684">
          <cell r="A1684" t="str">
            <v>UG320HD-SC4</v>
          </cell>
          <cell r="B1684">
            <v>0</v>
          </cell>
          <cell r="C1684">
            <v>0</v>
          </cell>
          <cell r="D1684">
            <v>0</v>
          </cell>
          <cell r="E1684">
            <v>-1</v>
          </cell>
          <cell r="F1684">
            <v>0</v>
          </cell>
          <cell r="G1684">
            <v>0</v>
          </cell>
          <cell r="H1684">
            <v>0</v>
          </cell>
          <cell r="I1684">
            <v>1</v>
          </cell>
          <cell r="J1684">
            <v>636.53</v>
          </cell>
          <cell r="K1684" t="str">
            <v/>
          </cell>
        </row>
        <row r="1685">
          <cell r="A1685" t="str">
            <v>UG221H-LC4</v>
          </cell>
          <cell r="B1685">
            <v>0</v>
          </cell>
          <cell r="C1685">
            <v>0</v>
          </cell>
          <cell r="D1685">
            <v>0</v>
          </cell>
          <cell r="E1685">
            <v>-1</v>
          </cell>
          <cell r="F1685">
            <v>0</v>
          </cell>
          <cell r="G1685">
            <v>0</v>
          </cell>
          <cell r="H1685">
            <v>0</v>
          </cell>
          <cell r="I1685">
            <v>1</v>
          </cell>
          <cell r="J1685">
            <v>236.85</v>
          </cell>
          <cell r="K1685" t="str">
            <v/>
          </cell>
        </row>
        <row r="1686">
          <cell r="A1686" t="str">
            <v>UG221H-SR4</v>
          </cell>
          <cell r="B1686">
            <v>0</v>
          </cell>
          <cell r="C1686">
            <v>0</v>
          </cell>
          <cell r="D1686">
            <v>0</v>
          </cell>
          <cell r="E1686">
            <v>-1</v>
          </cell>
          <cell r="F1686">
            <v>0</v>
          </cell>
          <cell r="G1686">
            <v>0</v>
          </cell>
          <cell r="H1686">
            <v>0</v>
          </cell>
          <cell r="I1686">
            <v>1</v>
          </cell>
          <cell r="J1686">
            <v>236.85</v>
          </cell>
          <cell r="K1686" t="str">
            <v/>
          </cell>
        </row>
        <row r="1687">
          <cell r="A1687" t="str">
            <v>UG230H-LS4</v>
          </cell>
          <cell r="B1687">
            <v>0</v>
          </cell>
          <cell r="C1687">
            <v>0</v>
          </cell>
          <cell r="D1687">
            <v>0</v>
          </cell>
          <cell r="E1687">
            <v>-3</v>
          </cell>
          <cell r="F1687">
            <v>0</v>
          </cell>
          <cell r="G1687">
            <v>0</v>
          </cell>
          <cell r="H1687">
            <v>0</v>
          </cell>
          <cell r="I1687">
            <v>3</v>
          </cell>
          <cell r="J1687">
            <v>710.55</v>
          </cell>
          <cell r="K1687" t="str">
            <v/>
          </cell>
        </row>
        <row r="1688">
          <cell r="A1688" t="str">
            <v>UG230H-SS4</v>
          </cell>
          <cell r="B1688">
            <v>0</v>
          </cell>
          <cell r="C1688">
            <v>0</v>
          </cell>
          <cell r="D1688">
            <v>0</v>
          </cell>
          <cell r="E1688">
            <v>-1</v>
          </cell>
          <cell r="F1688">
            <v>0</v>
          </cell>
          <cell r="G1688">
            <v>0</v>
          </cell>
          <cell r="H1688">
            <v>0</v>
          </cell>
          <cell r="I1688">
            <v>1</v>
          </cell>
          <cell r="J1688">
            <v>336.23</v>
          </cell>
          <cell r="K1688" t="str">
            <v/>
          </cell>
        </row>
        <row r="1689">
          <cell r="A1689" t="str">
            <v>UG330H-VH4</v>
          </cell>
          <cell r="B1689">
            <v>0</v>
          </cell>
          <cell r="C1689">
            <v>0</v>
          </cell>
          <cell r="D1689">
            <v>0</v>
          </cell>
          <cell r="E1689">
            <v>-2</v>
          </cell>
          <cell r="F1689">
            <v>0</v>
          </cell>
          <cell r="G1689">
            <v>0</v>
          </cell>
          <cell r="H1689">
            <v>0</v>
          </cell>
          <cell r="I1689">
            <v>2</v>
          </cell>
          <cell r="J1689">
            <v>1398.7</v>
          </cell>
          <cell r="K1689" t="str">
            <v/>
          </cell>
        </row>
        <row r="1690">
          <cell r="A1690" t="str">
            <v>FRN11VG7S-4LE</v>
          </cell>
          <cell r="B1690">
            <v>0</v>
          </cell>
          <cell r="C1690">
            <v>0</v>
          </cell>
          <cell r="D1690">
            <v>0</v>
          </cell>
          <cell r="E1690">
            <v>-9</v>
          </cell>
          <cell r="F1690">
            <v>0</v>
          </cell>
          <cell r="G1690">
            <v>0</v>
          </cell>
          <cell r="H1690">
            <v>0</v>
          </cell>
          <cell r="I1690">
            <v>9</v>
          </cell>
          <cell r="J1690">
            <v>7110</v>
          </cell>
          <cell r="K1690" t="str">
            <v/>
          </cell>
        </row>
        <row r="1691">
          <cell r="A1691" t="str">
            <v>FRN15VG7-4</v>
          </cell>
          <cell r="B1691">
            <v>0</v>
          </cell>
          <cell r="C1691">
            <v>0</v>
          </cell>
          <cell r="D1691">
            <v>0</v>
          </cell>
          <cell r="E1691">
            <v>-1</v>
          </cell>
          <cell r="F1691">
            <v>0</v>
          </cell>
          <cell r="G1691">
            <v>0</v>
          </cell>
          <cell r="H1691">
            <v>0</v>
          </cell>
          <cell r="I1691">
            <v>1</v>
          </cell>
          <cell r="J1691">
            <v>1455.8017</v>
          </cell>
          <cell r="K1691" t="str">
            <v/>
          </cell>
        </row>
        <row r="1692">
          <cell r="A1692" t="str">
            <v>FRN5.5VG7S-2MV</v>
          </cell>
          <cell r="B1692">
            <v>0</v>
          </cell>
          <cell r="C1692">
            <v>0</v>
          </cell>
          <cell r="D1692">
            <v>0</v>
          </cell>
          <cell r="E1692">
            <v>-5</v>
          </cell>
          <cell r="F1692">
            <v>0</v>
          </cell>
          <cell r="G1692">
            <v>0</v>
          </cell>
          <cell r="H1692">
            <v>0</v>
          </cell>
          <cell r="I1692">
            <v>5</v>
          </cell>
          <cell r="J1692">
            <v>4683.9534999999996</v>
          </cell>
          <cell r="K1692" t="str">
            <v/>
          </cell>
        </row>
        <row r="1693">
          <cell r="A1693" t="str">
            <v>FRN5.5VG7S-4LE</v>
          </cell>
          <cell r="B1693">
            <v>0</v>
          </cell>
          <cell r="C1693">
            <v>0</v>
          </cell>
          <cell r="D1693">
            <v>0</v>
          </cell>
          <cell r="E1693">
            <v>-22</v>
          </cell>
          <cell r="F1693">
            <v>0</v>
          </cell>
          <cell r="G1693">
            <v>0</v>
          </cell>
          <cell r="H1693">
            <v>0</v>
          </cell>
          <cell r="I1693">
            <v>22</v>
          </cell>
          <cell r="J1693">
            <v>14060.545399999999</v>
          </cell>
          <cell r="K1693" t="str">
            <v/>
          </cell>
        </row>
        <row r="1694">
          <cell r="A1694" t="str">
            <v>FRN7.5VG7S-4LE</v>
          </cell>
          <cell r="B1694">
            <v>0</v>
          </cell>
          <cell r="C1694">
            <v>0</v>
          </cell>
          <cell r="D1694">
            <v>0</v>
          </cell>
          <cell r="E1694">
            <v>-5</v>
          </cell>
          <cell r="F1694">
            <v>0</v>
          </cell>
          <cell r="G1694">
            <v>0</v>
          </cell>
          <cell r="H1694">
            <v>0</v>
          </cell>
          <cell r="I1694">
            <v>5</v>
          </cell>
          <cell r="J1694">
            <v>3275</v>
          </cell>
          <cell r="K1694" t="str">
            <v/>
          </cell>
        </row>
        <row r="1695">
          <cell r="A1695" t="str">
            <v>UG330H-VS4</v>
          </cell>
          <cell r="B1695">
            <v>0</v>
          </cell>
          <cell r="C1695">
            <v>0</v>
          </cell>
          <cell r="D1695">
            <v>0</v>
          </cell>
          <cell r="E1695">
            <v>-1</v>
          </cell>
          <cell r="F1695">
            <v>0</v>
          </cell>
          <cell r="G1695">
            <v>0</v>
          </cell>
          <cell r="H1695">
            <v>0</v>
          </cell>
          <cell r="I1695">
            <v>1</v>
          </cell>
          <cell r="J1695">
            <v>670.97</v>
          </cell>
          <cell r="K1695" t="str">
            <v/>
          </cell>
        </row>
        <row r="1696">
          <cell r="A1696" t="str">
            <v>UG530H-VH4</v>
          </cell>
          <cell r="B1696">
            <v>0</v>
          </cell>
          <cell r="C1696">
            <v>0</v>
          </cell>
          <cell r="D1696">
            <v>0</v>
          </cell>
          <cell r="E1696">
            <v>-1</v>
          </cell>
          <cell r="F1696">
            <v>0</v>
          </cell>
          <cell r="G1696">
            <v>0</v>
          </cell>
          <cell r="H1696">
            <v>0</v>
          </cell>
          <cell r="I1696">
            <v>1</v>
          </cell>
          <cell r="J1696">
            <v>1058</v>
          </cell>
          <cell r="K1696" t="str">
            <v/>
          </cell>
        </row>
        <row r="1697">
          <cell r="A1697" t="str">
            <v>V606EC20</v>
          </cell>
          <cell r="B1697">
            <v>0</v>
          </cell>
          <cell r="C1697">
            <v>0</v>
          </cell>
          <cell r="D1697">
            <v>0</v>
          </cell>
          <cell r="E1697">
            <v>-10</v>
          </cell>
          <cell r="F1697">
            <v>0</v>
          </cell>
          <cell r="G1697">
            <v>0</v>
          </cell>
          <cell r="H1697">
            <v>0</v>
          </cell>
          <cell r="I1697">
            <v>10</v>
          </cell>
          <cell r="J1697">
            <v>2185.5990000000002</v>
          </cell>
          <cell r="K1697" t="str">
            <v/>
          </cell>
        </row>
        <row r="1698">
          <cell r="A1698" t="str">
            <v>V606EM20</v>
          </cell>
          <cell r="B1698">
            <v>0</v>
          </cell>
          <cell r="C1698">
            <v>0</v>
          </cell>
          <cell r="D1698">
            <v>0</v>
          </cell>
          <cell r="E1698">
            <v>-10</v>
          </cell>
          <cell r="F1698">
            <v>0</v>
          </cell>
          <cell r="G1698">
            <v>0</v>
          </cell>
          <cell r="H1698">
            <v>0</v>
          </cell>
          <cell r="I1698">
            <v>10</v>
          </cell>
          <cell r="J1698">
            <v>1610.442</v>
          </cell>
          <cell r="K1698" t="str">
            <v/>
          </cell>
        </row>
        <row r="1699">
          <cell r="A1699" t="str">
            <v>FRN15VG7S-2MV</v>
          </cell>
          <cell r="B1699">
            <v>0</v>
          </cell>
          <cell r="C1699">
            <v>0</v>
          </cell>
          <cell r="D1699">
            <v>0</v>
          </cell>
          <cell r="E1699">
            <v>-1</v>
          </cell>
          <cell r="F1699">
            <v>0</v>
          </cell>
          <cell r="G1699">
            <v>0</v>
          </cell>
          <cell r="H1699">
            <v>0</v>
          </cell>
          <cell r="I1699">
            <v>1</v>
          </cell>
          <cell r="J1699">
            <v>1252.79</v>
          </cell>
          <cell r="K1699" t="str">
            <v/>
          </cell>
        </row>
        <row r="1700">
          <cell r="A1700" t="str">
            <v>FRN3.7VG7S-2MV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 t="str">
            <v/>
          </cell>
        </row>
        <row r="1701">
          <cell r="A1701" t="str">
            <v>FRN7.5VC5-2</v>
          </cell>
          <cell r="B1701">
            <v>0</v>
          </cell>
          <cell r="C1701">
            <v>0</v>
          </cell>
          <cell r="D1701">
            <v>0</v>
          </cell>
          <cell r="E1701">
            <v>-1</v>
          </cell>
          <cell r="F1701">
            <v>0</v>
          </cell>
          <cell r="G1701">
            <v>0</v>
          </cell>
          <cell r="H1701">
            <v>0</v>
          </cell>
          <cell r="I1701">
            <v>1</v>
          </cell>
          <cell r="J1701">
            <v>0</v>
          </cell>
          <cell r="K1701" t="str">
            <v/>
          </cell>
        </row>
        <row r="1702">
          <cell r="A1702" t="str">
            <v>FRN7.5VG7S-2MV</v>
          </cell>
          <cell r="B1702">
            <v>0</v>
          </cell>
          <cell r="C1702">
            <v>0</v>
          </cell>
          <cell r="D1702">
            <v>0</v>
          </cell>
          <cell r="E1702">
            <v>-5</v>
          </cell>
          <cell r="F1702">
            <v>0</v>
          </cell>
          <cell r="G1702">
            <v>0</v>
          </cell>
          <cell r="H1702">
            <v>0</v>
          </cell>
          <cell r="I1702">
            <v>5</v>
          </cell>
          <cell r="J1702">
            <v>3540.5239999999999</v>
          </cell>
          <cell r="K1702" t="str">
            <v/>
          </cell>
        </row>
      </sheetData>
      <sheetData sheetId="16">
        <row r="1">
          <cell r="B1" t="str">
            <v>NOVEMBER</v>
          </cell>
        </row>
        <row r="2">
          <cell r="B2" t="str">
            <v>Outst</v>
          </cell>
          <cell r="C2" t="str">
            <v>Outst</v>
          </cell>
          <cell r="D2" t="str">
            <v>Forecast</v>
          </cell>
          <cell r="E2" t="str">
            <v>Sales</v>
          </cell>
          <cell r="F2" t="str">
            <v>Sales Forecast</v>
          </cell>
          <cell r="G2" t="str">
            <v>Purchase</v>
          </cell>
          <cell r="H2" t="str">
            <v xml:space="preserve">Purchase Q'ty (FOB base) Final </v>
          </cell>
          <cell r="I2" t="str">
            <v>Purchase Amount</v>
          </cell>
          <cell r="J2" t="str">
            <v>End Stock Q'ty
(After Refill)</v>
          </cell>
          <cell r="K2" t="str">
            <v>End Month Stock Amount (After Refill)</v>
          </cell>
        </row>
        <row r="3">
          <cell r="A3" t="str">
            <v>Item</v>
          </cell>
          <cell r="B3" t="str">
            <v>S/O</v>
          </cell>
          <cell r="C3" t="str">
            <v>P/O</v>
          </cell>
          <cell r="D3" t="str">
            <v>Ave</v>
          </cell>
          <cell r="E3" t="str">
            <v>Assumed</v>
          </cell>
          <cell r="G3" t="str">
            <v>Qty</v>
          </cell>
          <cell r="L3" t="str">
            <v>Excessive Portion_Amount</v>
          </cell>
        </row>
        <row r="4">
          <cell r="A4" t="str">
            <v>FRN0.1C1S-2J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 t="str">
            <v/>
          </cell>
        </row>
        <row r="5">
          <cell r="A5" t="str">
            <v>FRN0.2C1S-2J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/>
          </cell>
        </row>
        <row r="6">
          <cell r="A6" t="str">
            <v>FRN0.4C1S-2J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/>
          </cell>
        </row>
        <row r="7">
          <cell r="A7" t="str">
            <v>FRN0.75C1S-2J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/>
          </cell>
        </row>
        <row r="8">
          <cell r="A8" t="str">
            <v>FRN1.5C1S-2J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/>
          </cell>
        </row>
        <row r="9">
          <cell r="A9" t="str">
            <v>FRN2.2C1S-2J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-14</v>
          </cell>
          <cell r="H9">
            <v>0</v>
          </cell>
          <cell r="I9">
            <v>0</v>
          </cell>
          <cell r="J9">
            <v>14</v>
          </cell>
          <cell r="K9">
            <v>1464.82</v>
          </cell>
          <cell r="L9" t="str">
            <v/>
          </cell>
        </row>
        <row r="10">
          <cell r="A10" t="str">
            <v>FRN3.7C1S-2J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/>
          </cell>
        </row>
        <row r="11">
          <cell r="A11" t="str">
            <v>FRN0.1C1S-7E</v>
          </cell>
          <cell r="B11">
            <v>0</v>
          </cell>
          <cell r="C11">
            <v>0</v>
          </cell>
          <cell r="D11">
            <v>1</v>
          </cell>
          <cell r="E11">
            <v>1</v>
          </cell>
          <cell r="F11">
            <v>1</v>
          </cell>
          <cell r="G11">
            <v>-42.8</v>
          </cell>
          <cell r="H11">
            <v>0</v>
          </cell>
          <cell r="I11">
            <v>0</v>
          </cell>
          <cell r="J11">
            <v>44</v>
          </cell>
          <cell r="K11">
            <v>3204.96</v>
          </cell>
          <cell r="L11">
            <v>2476.56</v>
          </cell>
        </row>
        <row r="12">
          <cell r="A12" t="str">
            <v>FRN0.2C1S-7E</v>
          </cell>
          <cell r="B12">
            <v>0</v>
          </cell>
          <cell r="C12">
            <v>0</v>
          </cell>
          <cell r="D12">
            <v>83</v>
          </cell>
          <cell r="E12">
            <v>83</v>
          </cell>
          <cell r="F12">
            <v>83</v>
          </cell>
          <cell r="G12">
            <v>83</v>
          </cell>
          <cell r="H12">
            <v>58</v>
          </cell>
          <cell r="I12">
            <v>5933.2278589999996</v>
          </cell>
          <cell r="J12">
            <v>90</v>
          </cell>
          <cell r="K12">
            <v>6718.6890000000003</v>
          </cell>
          <cell r="L12" t="str">
            <v/>
          </cell>
        </row>
        <row r="13">
          <cell r="A13" t="str">
            <v>FRN0.4C1S-7E</v>
          </cell>
          <cell r="B13">
            <v>0</v>
          </cell>
          <cell r="C13">
            <v>0</v>
          </cell>
          <cell r="D13">
            <v>299</v>
          </cell>
          <cell r="E13">
            <v>299</v>
          </cell>
          <cell r="F13">
            <v>299</v>
          </cell>
          <cell r="G13">
            <v>299.39999999999998</v>
          </cell>
          <cell r="H13">
            <v>205</v>
          </cell>
          <cell r="I13">
            <v>21507.783728999999</v>
          </cell>
          <cell r="J13">
            <v>320</v>
          </cell>
          <cell r="K13">
            <v>23911.808000000001</v>
          </cell>
          <cell r="L13" t="str">
            <v/>
          </cell>
        </row>
        <row r="14">
          <cell r="A14" t="str">
            <v>FRN0.75C1S-7E</v>
          </cell>
          <cell r="B14">
            <v>0</v>
          </cell>
          <cell r="C14">
            <v>0</v>
          </cell>
          <cell r="D14">
            <v>328</v>
          </cell>
          <cell r="E14">
            <v>328</v>
          </cell>
          <cell r="F14">
            <v>328</v>
          </cell>
          <cell r="G14">
            <v>327.8</v>
          </cell>
          <cell r="H14">
            <v>228</v>
          </cell>
          <cell r="I14">
            <v>26093.224190000001</v>
          </cell>
          <cell r="J14">
            <v>353</v>
          </cell>
          <cell r="K14">
            <v>29132.242800000004</v>
          </cell>
          <cell r="L14" t="str">
            <v/>
          </cell>
        </row>
        <row r="15">
          <cell r="A15" t="str">
            <v>FRN1.5C1S-7E</v>
          </cell>
          <cell r="B15">
            <v>0</v>
          </cell>
          <cell r="C15">
            <v>0</v>
          </cell>
          <cell r="D15">
            <v>106</v>
          </cell>
          <cell r="E15">
            <v>106</v>
          </cell>
          <cell r="F15">
            <v>106</v>
          </cell>
          <cell r="G15">
            <v>106</v>
          </cell>
          <cell r="H15">
            <v>74</v>
          </cell>
          <cell r="I15">
            <v>9712.1680620000006</v>
          </cell>
          <cell r="J15">
            <v>114</v>
          </cell>
          <cell r="K15">
            <v>10777.924800000001</v>
          </cell>
          <cell r="L15" t="str">
            <v/>
          </cell>
        </row>
        <row r="16">
          <cell r="A16" t="str">
            <v>FRN2.2C1S-7E</v>
          </cell>
          <cell r="B16">
            <v>0</v>
          </cell>
          <cell r="C16">
            <v>0</v>
          </cell>
          <cell r="D16">
            <v>66</v>
          </cell>
          <cell r="E16">
            <v>66</v>
          </cell>
          <cell r="F16">
            <v>66</v>
          </cell>
          <cell r="G16">
            <v>66.2</v>
          </cell>
          <cell r="H16">
            <v>48</v>
          </cell>
          <cell r="I16">
            <v>6629.9841516000006</v>
          </cell>
          <cell r="J16">
            <v>73</v>
          </cell>
          <cell r="K16">
            <v>7499.0344999999998</v>
          </cell>
          <cell r="L16" t="str">
            <v/>
          </cell>
        </row>
        <row r="17">
          <cell r="A17" t="str">
            <v>FRN0.4C1S-4E</v>
          </cell>
          <cell r="B17">
            <v>0</v>
          </cell>
          <cell r="C17">
            <v>0</v>
          </cell>
          <cell r="D17">
            <v>16</v>
          </cell>
          <cell r="E17">
            <v>16</v>
          </cell>
          <cell r="F17">
            <v>16</v>
          </cell>
          <cell r="G17">
            <v>-106</v>
          </cell>
          <cell r="H17">
            <v>0</v>
          </cell>
          <cell r="I17">
            <v>0</v>
          </cell>
          <cell r="J17">
            <v>124</v>
          </cell>
          <cell r="K17">
            <v>14062.827599999999</v>
          </cell>
          <cell r="L17" t="str">
            <v/>
          </cell>
        </row>
        <row r="18">
          <cell r="A18" t="str">
            <v>FRN0.75C1S-4E</v>
          </cell>
          <cell r="B18">
            <v>0</v>
          </cell>
          <cell r="C18">
            <v>0</v>
          </cell>
          <cell r="D18">
            <v>38</v>
          </cell>
          <cell r="E18">
            <v>38</v>
          </cell>
          <cell r="F18">
            <v>38</v>
          </cell>
          <cell r="G18">
            <v>37.799999999999997</v>
          </cell>
          <cell r="H18">
            <v>26</v>
          </cell>
          <cell r="I18">
            <v>4250.1452111999997</v>
          </cell>
          <cell r="J18">
            <v>41</v>
          </cell>
          <cell r="K18">
            <v>4728.6571000000004</v>
          </cell>
          <cell r="L18" t="str">
            <v/>
          </cell>
        </row>
        <row r="19">
          <cell r="A19" t="str">
            <v>FRN1.5C1S-4E</v>
          </cell>
          <cell r="B19">
            <v>0</v>
          </cell>
          <cell r="C19">
            <v>0</v>
          </cell>
          <cell r="D19">
            <v>70</v>
          </cell>
          <cell r="E19">
            <v>70</v>
          </cell>
          <cell r="F19">
            <v>70</v>
          </cell>
          <cell r="G19">
            <v>69.599999999999994</v>
          </cell>
          <cell r="H19">
            <v>48</v>
          </cell>
          <cell r="I19">
            <v>9310.9904903999995</v>
          </cell>
          <cell r="J19">
            <v>76</v>
          </cell>
          <cell r="K19">
            <v>10449.4984</v>
          </cell>
          <cell r="L19" t="str">
            <v/>
          </cell>
        </row>
        <row r="20">
          <cell r="A20" t="str">
            <v>FRN2.2C1S-4E</v>
          </cell>
          <cell r="B20">
            <v>0</v>
          </cell>
          <cell r="C20">
            <v>0</v>
          </cell>
          <cell r="D20">
            <v>25</v>
          </cell>
          <cell r="E20">
            <v>25</v>
          </cell>
          <cell r="F20">
            <v>25</v>
          </cell>
          <cell r="G20">
            <v>24.6</v>
          </cell>
          <cell r="H20">
            <v>18</v>
          </cell>
          <cell r="I20">
            <v>4058.1298979999997</v>
          </cell>
          <cell r="J20">
            <v>28</v>
          </cell>
          <cell r="K20">
            <v>4768.7248</v>
          </cell>
          <cell r="L20" t="str">
            <v/>
          </cell>
        </row>
        <row r="21">
          <cell r="A21" t="str">
            <v>FRN4.0C1S-4E</v>
          </cell>
          <cell r="B21">
            <v>0</v>
          </cell>
          <cell r="C21">
            <v>0</v>
          </cell>
          <cell r="D21">
            <v>28</v>
          </cell>
          <cell r="E21">
            <v>28</v>
          </cell>
          <cell r="F21">
            <v>28</v>
          </cell>
          <cell r="G21">
            <v>28.2</v>
          </cell>
          <cell r="H21">
            <v>20</v>
          </cell>
          <cell r="I21">
            <v>5716.5371970000006</v>
          </cell>
          <cell r="J21">
            <v>31</v>
          </cell>
          <cell r="K21">
            <v>6486.0618000000004</v>
          </cell>
          <cell r="L21" t="str">
            <v/>
          </cell>
        </row>
        <row r="22">
          <cell r="A22" t="str">
            <v>FRN0.1C1E-2J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str">
            <v/>
          </cell>
        </row>
        <row r="23">
          <cell r="A23" t="str">
            <v>FRN0.2C1E-2J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str">
            <v/>
          </cell>
        </row>
        <row r="24">
          <cell r="A24" t="str">
            <v>FRN0.4C1E-2J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str">
            <v/>
          </cell>
        </row>
        <row r="25">
          <cell r="A25" t="str">
            <v>FRN0.75C1E-2J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str">
            <v/>
          </cell>
        </row>
        <row r="26">
          <cell r="A26" t="str">
            <v>FRN1.5C1E-2J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str">
            <v/>
          </cell>
        </row>
        <row r="27">
          <cell r="A27" t="str">
            <v>FRN2.2C1E-2J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str">
            <v/>
          </cell>
        </row>
        <row r="28">
          <cell r="A28" t="str">
            <v>FRN3.7C1E-2J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str">
            <v/>
          </cell>
        </row>
        <row r="29">
          <cell r="A29" t="str">
            <v>FRN0.1C1E-7E</v>
          </cell>
          <cell r="B29">
            <v>0</v>
          </cell>
          <cell r="C29">
            <v>0</v>
          </cell>
          <cell r="D29">
            <v>1</v>
          </cell>
          <cell r="E29">
            <v>1</v>
          </cell>
          <cell r="F29">
            <v>1</v>
          </cell>
          <cell r="G29">
            <v>-16.8</v>
          </cell>
          <cell r="H29">
            <v>0</v>
          </cell>
          <cell r="I29">
            <v>0</v>
          </cell>
          <cell r="J29">
            <v>18</v>
          </cell>
          <cell r="K29">
            <v>1394.1</v>
          </cell>
          <cell r="L29">
            <v>619.6</v>
          </cell>
        </row>
        <row r="30">
          <cell r="A30" t="str">
            <v>FRN0.2C1E-7E</v>
          </cell>
          <cell r="B30">
            <v>0</v>
          </cell>
          <cell r="C30">
            <v>0</v>
          </cell>
          <cell r="D30">
            <v>45</v>
          </cell>
          <cell r="E30">
            <v>45</v>
          </cell>
          <cell r="F30">
            <v>45</v>
          </cell>
          <cell r="G30">
            <v>45.2</v>
          </cell>
          <cell r="H30">
            <v>31</v>
          </cell>
          <cell r="I30">
            <v>3390.4773119999995</v>
          </cell>
          <cell r="J30">
            <v>49</v>
          </cell>
          <cell r="K30">
            <v>3691.0328000000004</v>
          </cell>
          <cell r="L30" t="str">
            <v/>
          </cell>
        </row>
        <row r="31">
          <cell r="A31" t="str">
            <v>FRN0.4C1E-7E</v>
          </cell>
          <cell r="B31">
            <v>0</v>
          </cell>
          <cell r="C31">
            <v>0</v>
          </cell>
          <cell r="D31">
            <v>177</v>
          </cell>
          <cell r="E31">
            <v>177</v>
          </cell>
          <cell r="F31">
            <v>177</v>
          </cell>
          <cell r="G31">
            <v>176.6</v>
          </cell>
          <cell r="H31">
            <v>121</v>
          </cell>
          <cell r="I31">
            <v>14343.870895199998</v>
          </cell>
          <cell r="J31">
            <v>190</v>
          </cell>
          <cell r="K31">
            <v>15803.325999999999</v>
          </cell>
          <cell r="L31" t="str">
            <v/>
          </cell>
        </row>
        <row r="32">
          <cell r="A32" t="str">
            <v>FRN0.75C1E-7E</v>
          </cell>
          <cell r="B32">
            <v>0</v>
          </cell>
          <cell r="C32">
            <v>0</v>
          </cell>
          <cell r="D32">
            <v>124</v>
          </cell>
          <cell r="E32">
            <v>124</v>
          </cell>
          <cell r="F32">
            <v>124</v>
          </cell>
          <cell r="G32">
            <v>124.2</v>
          </cell>
          <cell r="H32">
            <v>84</v>
          </cell>
          <cell r="I32">
            <v>11328.7804146</v>
          </cell>
          <cell r="J32">
            <v>133</v>
          </cell>
          <cell r="K32">
            <v>12376.261799999998</v>
          </cell>
          <cell r="L32" t="str">
            <v/>
          </cell>
        </row>
        <row r="33">
          <cell r="A33" t="str">
            <v>FRN1.5C1E-7E</v>
          </cell>
          <cell r="B33">
            <v>0</v>
          </cell>
          <cell r="C33">
            <v>0</v>
          </cell>
          <cell r="D33">
            <v>73</v>
          </cell>
          <cell r="E33">
            <v>73</v>
          </cell>
          <cell r="F33">
            <v>73</v>
          </cell>
          <cell r="G33">
            <v>73.2</v>
          </cell>
          <cell r="H33">
            <v>50</v>
          </cell>
          <cell r="I33">
            <v>7353.2031539999998</v>
          </cell>
          <cell r="J33">
            <v>79</v>
          </cell>
          <cell r="K33">
            <v>8208.0841999999993</v>
          </cell>
          <cell r="L33" t="str">
            <v/>
          </cell>
        </row>
        <row r="34">
          <cell r="A34" t="str">
            <v>FRN2.2C1E-7E</v>
          </cell>
          <cell r="B34">
            <v>0</v>
          </cell>
          <cell r="C34">
            <v>0</v>
          </cell>
          <cell r="D34">
            <v>33</v>
          </cell>
          <cell r="E34">
            <v>33</v>
          </cell>
          <cell r="F34">
            <v>33</v>
          </cell>
          <cell r="G34">
            <v>31</v>
          </cell>
          <cell r="H34">
            <v>22</v>
          </cell>
          <cell r="I34">
            <v>3479.2105069999998</v>
          </cell>
          <cell r="J34">
            <v>36</v>
          </cell>
          <cell r="K34">
            <v>4221.3527999999997</v>
          </cell>
          <cell r="L34" t="str">
            <v/>
          </cell>
        </row>
        <row r="35">
          <cell r="A35" t="str">
            <v>FRN0.4C1E-4E</v>
          </cell>
          <cell r="B35">
            <v>0</v>
          </cell>
          <cell r="C35">
            <v>0</v>
          </cell>
          <cell r="D35">
            <v>9</v>
          </cell>
          <cell r="E35">
            <v>9</v>
          </cell>
          <cell r="F35">
            <v>9</v>
          </cell>
          <cell r="G35">
            <v>-32.4</v>
          </cell>
          <cell r="H35">
            <v>0</v>
          </cell>
          <cell r="I35">
            <v>0</v>
          </cell>
          <cell r="J35">
            <v>42</v>
          </cell>
          <cell r="K35">
            <v>5256.1026000000002</v>
          </cell>
          <cell r="L35" t="str">
            <v/>
          </cell>
        </row>
        <row r="36">
          <cell r="A36" t="str">
            <v>FRN0.75C1E-4E</v>
          </cell>
          <cell r="B36">
            <v>0</v>
          </cell>
          <cell r="C36">
            <v>0</v>
          </cell>
          <cell r="D36">
            <v>34</v>
          </cell>
          <cell r="E36">
            <v>34</v>
          </cell>
          <cell r="F36">
            <v>34</v>
          </cell>
          <cell r="G36">
            <v>34</v>
          </cell>
          <cell r="H36">
            <v>23</v>
          </cell>
          <cell r="I36">
            <v>4548.4723660000009</v>
          </cell>
          <cell r="J36">
            <v>36</v>
          </cell>
          <cell r="K36">
            <v>4941.1008000000002</v>
          </cell>
          <cell r="L36" t="str">
            <v/>
          </cell>
        </row>
        <row r="37">
          <cell r="A37" t="str">
            <v>FRN1.5C1E-4E</v>
          </cell>
          <cell r="B37">
            <v>0</v>
          </cell>
          <cell r="C37">
            <v>0</v>
          </cell>
          <cell r="D37">
            <v>39</v>
          </cell>
          <cell r="E37">
            <v>39</v>
          </cell>
          <cell r="F37">
            <v>39</v>
          </cell>
          <cell r="G37">
            <v>39.200000000000003</v>
          </cell>
          <cell r="H37">
            <v>27</v>
          </cell>
          <cell r="I37">
            <v>6209.3272751999993</v>
          </cell>
          <cell r="J37">
            <v>43</v>
          </cell>
          <cell r="K37">
            <v>6911.8027999999995</v>
          </cell>
          <cell r="L37" t="str">
            <v/>
          </cell>
        </row>
        <row r="38">
          <cell r="A38" t="str">
            <v>FRN2.2C1E-4E</v>
          </cell>
          <cell r="B38">
            <v>0</v>
          </cell>
          <cell r="C38">
            <v>0</v>
          </cell>
          <cell r="D38">
            <v>71</v>
          </cell>
          <cell r="E38">
            <v>71</v>
          </cell>
          <cell r="F38">
            <v>71</v>
          </cell>
          <cell r="G38">
            <v>70.599999999999994</v>
          </cell>
          <cell r="H38">
            <v>48</v>
          </cell>
          <cell r="I38">
            <v>13384.858932200001</v>
          </cell>
          <cell r="J38">
            <v>76</v>
          </cell>
          <cell r="K38">
            <v>14752.36</v>
          </cell>
          <cell r="L38" t="str">
            <v/>
          </cell>
        </row>
        <row r="39">
          <cell r="A39" t="str">
            <v>FRN4.0C1E-4E</v>
          </cell>
          <cell r="B39">
            <v>0</v>
          </cell>
          <cell r="C39">
            <v>0</v>
          </cell>
          <cell r="D39">
            <v>61</v>
          </cell>
          <cell r="E39">
            <v>61</v>
          </cell>
          <cell r="F39">
            <v>61</v>
          </cell>
          <cell r="G39">
            <v>60.8</v>
          </cell>
          <cell r="H39">
            <v>41</v>
          </cell>
          <cell r="I39">
            <v>13918.2719168</v>
          </cell>
          <cell r="J39">
            <v>65</v>
          </cell>
          <cell r="K39">
            <v>15106.942500000001</v>
          </cell>
          <cell r="L39" t="str">
            <v/>
          </cell>
        </row>
        <row r="40">
          <cell r="A40" t="str">
            <v>FRN0.1C1S-6J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str">
            <v/>
          </cell>
        </row>
        <row r="41">
          <cell r="A41" t="str">
            <v>FRN0.2C1S-6J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/>
          </cell>
        </row>
        <row r="42">
          <cell r="A42" t="str">
            <v>FRN0.4C1S-6J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-1</v>
          </cell>
          <cell r="H42">
            <v>0</v>
          </cell>
          <cell r="I42">
            <v>0</v>
          </cell>
          <cell r="J42">
            <v>1</v>
          </cell>
          <cell r="K42">
            <v>89.43</v>
          </cell>
          <cell r="L42" t="str">
            <v/>
          </cell>
        </row>
        <row r="43">
          <cell r="A43" t="str">
            <v>FRN0.75C1S-6J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-1</v>
          </cell>
          <cell r="H43">
            <v>0</v>
          </cell>
          <cell r="I43">
            <v>0</v>
          </cell>
          <cell r="J43">
            <v>1</v>
          </cell>
          <cell r="K43">
            <v>103.26</v>
          </cell>
          <cell r="L43">
            <v>103.26</v>
          </cell>
        </row>
        <row r="44">
          <cell r="A44" t="str">
            <v>FRN1.5C1S-2E21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str">
            <v/>
          </cell>
        </row>
        <row r="45">
          <cell r="A45" t="str">
            <v>FRN2.2C1S-2E21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str">
            <v/>
          </cell>
        </row>
        <row r="46">
          <cell r="A46" t="str">
            <v>FRN3.7C1S-2E21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str">
            <v/>
          </cell>
        </row>
        <row r="47">
          <cell r="A47" t="str">
            <v>FRN1.5C1S-4E21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str">
            <v/>
          </cell>
        </row>
        <row r="48">
          <cell r="A48" t="str">
            <v>FRN2.2C1S-4E21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str">
            <v/>
          </cell>
        </row>
        <row r="49">
          <cell r="A49" t="str">
            <v>FRN4.0C1S-4E21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str">
            <v/>
          </cell>
        </row>
        <row r="50">
          <cell r="A50" t="str">
            <v>FRN0.75C1S-7WB</v>
          </cell>
          <cell r="B50">
            <v>0</v>
          </cell>
          <cell r="C50">
            <v>0</v>
          </cell>
          <cell r="D50">
            <v>729</v>
          </cell>
          <cell r="E50">
            <v>729</v>
          </cell>
          <cell r="F50">
            <v>729</v>
          </cell>
          <cell r="G50">
            <v>728.8</v>
          </cell>
          <cell r="H50">
            <v>497</v>
          </cell>
          <cell r="I50">
            <v>53931.199999999997</v>
          </cell>
          <cell r="J50">
            <v>779</v>
          </cell>
          <cell r="K50">
            <v>57973.413699999997</v>
          </cell>
          <cell r="L50" t="str">
            <v/>
          </cell>
        </row>
        <row r="51">
          <cell r="A51" t="str">
            <v>FRN2.2C1S-7QC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-66</v>
          </cell>
          <cell r="H51">
            <v>0</v>
          </cell>
          <cell r="I51">
            <v>0</v>
          </cell>
          <cell r="J51">
            <v>66</v>
          </cell>
          <cell r="K51">
            <v>7566.2070000000003</v>
          </cell>
          <cell r="L51" t="str">
            <v/>
          </cell>
        </row>
        <row r="52">
          <cell r="A52" t="str">
            <v>FRN0.75C1S-4QC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/>
          </cell>
        </row>
        <row r="53">
          <cell r="A53" t="str">
            <v>FRN1.5C1S-4QC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 t="str">
            <v/>
          </cell>
        </row>
        <row r="54">
          <cell r="A54" t="str">
            <v>FRN4.0C1S-4QC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 t="str">
            <v/>
          </cell>
        </row>
        <row r="55">
          <cell r="A55" t="str">
            <v>FRN0.1E1S-7E</v>
          </cell>
          <cell r="B55">
            <v>0</v>
          </cell>
          <cell r="C55">
            <v>0</v>
          </cell>
          <cell r="D55">
            <v>1</v>
          </cell>
          <cell r="E55">
            <v>1</v>
          </cell>
          <cell r="F55">
            <v>1</v>
          </cell>
          <cell r="G55">
            <v>-8.8000000000000007</v>
          </cell>
          <cell r="H55">
            <v>0</v>
          </cell>
          <cell r="I55">
            <v>0</v>
          </cell>
          <cell r="J55">
            <v>10</v>
          </cell>
          <cell r="K55">
            <v>827</v>
          </cell>
          <cell r="L55">
            <v>0</v>
          </cell>
        </row>
        <row r="56">
          <cell r="A56" t="str">
            <v>FRN0.2E1S-7E</v>
          </cell>
          <cell r="B56">
            <v>0</v>
          </cell>
          <cell r="C56">
            <v>0</v>
          </cell>
          <cell r="D56">
            <v>15</v>
          </cell>
          <cell r="E56">
            <v>15</v>
          </cell>
          <cell r="F56">
            <v>15</v>
          </cell>
          <cell r="G56">
            <v>14.8</v>
          </cell>
          <cell r="H56">
            <v>10</v>
          </cell>
          <cell r="I56">
            <v>1194.8040000000001</v>
          </cell>
          <cell r="J56">
            <v>17</v>
          </cell>
          <cell r="K56">
            <v>1415.0205000000001</v>
          </cell>
          <cell r="L56" t="str">
            <v/>
          </cell>
        </row>
        <row r="57">
          <cell r="A57" t="str">
            <v>FRN0.4E1S-7E</v>
          </cell>
          <cell r="B57">
            <v>0</v>
          </cell>
          <cell r="C57">
            <v>0</v>
          </cell>
          <cell r="D57">
            <v>46</v>
          </cell>
          <cell r="E57">
            <v>46</v>
          </cell>
          <cell r="F57">
            <v>46</v>
          </cell>
          <cell r="G57">
            <v>32.4</v>
          </cell>
          <cell r="H57">
            <v>33</v>
          </cell>
          <cell r="I57">
            <v>2694.3839999999996</v>
          </cell>
          <cell r="J57">
            <v>50</v>
          </cell>
          <cell r="K57">
            <v>4526.3249999999998</v>
          </cell>
          <cell r="L57" t="str">
            <v/>
          </cell>
        </row>
        <row r="58">
          <cell r="A58" t="str">
            <v>FRN0.75E1S-7E</v>
          </cell>
          <cell r="B58">
            <v>0</v>
          </cell>
          <cell r="C58">
            <v>0</v>
          </cell>
          <cell r="D58">
            <v>102</v>
          </cell>
          <cell r="E58">
            <v>102</v>
          </cell>
          <cell r="F58">
            <v>102</v>
          </cell>
          <cell r="G58">
            <v>102.2</v>
          </cell>
          <cell r="H58">
            <v>71</v>
          </cell>
          <cell r="I58">
            <v>9060.0300000000007</v>
          </cell>
          <cell r="J58">
            <v>109</v>
          </cell>
          <cell r="K58">
            <v>10277.228500000001</v>
          </cell>
          <cell r="L58" t="str">
            <v/>
          </cell>
        </row>
        <row r="59">
          <cell r="A59" t="str">
            <v>FRN1.5E1S-7E</v>
          </cell>
          <cell r="B59">
            <v>0</v>
          </cell>
          <cell r="C59">
            <v>0</v>
          </cell>
          <cell r="D59">
            <v>58</v>
          </cell>
          <cell r="E59">
            <v>58</v>
          </cell>
          <cell r="F59">
            <v>58</v>
          </cell>
          <cell r="G59">
            <v>2.5999999999999943</v>
          </cell>
          <cell r="H59">
            <v>41</v>
          </cell>
          <cell r="I59">
            <v>270.26999999999941</v>
          </cell>
          <cell r="J59">
            <v>64</v>
          </cell>
          <cell r="K59">
            <v>7087.8015999999998</v>
          </cell>
          <cell r="L59" t="str">
            <v/>
          </cell>
        </row>
        <row r="60">
          <cell r="A60" t="str">
            <v>FRN2.2E1S-7E</v>
          </cell>
          <cell r="B60">
            <v>0</v>
          </cell>
          <cell r="C60">
            <v>0</v>
          </cell>
          <cell r="D60">
            <v>43</v>
          </cell>
          <cell r="E60">
            <v>43</v>
          </cell>
          <cell r="F60">
            <v>43</v>
          </cell>
          <cell r="G60">
            <v>42.8</v>
          </cell>
          <cell r="H60">
            <v>30</v>
          </cell>
          <cell r="I60">
            <v>5296.5</v>
          </cell>
          <cell r="J60">
            <v>47</v>
          </cell>
          <cell r="K60">
            <v>6240.3262999999997</v>
          </cell>
          <cell r="L60" t="str">
            <v/>
          </cell>
        </row>
        <row r="61">
          <cell r="A61" t="str">
            <v>FRN0.4E1S-4E</v>
          </cell>
          <cell r="B61">
            <v>0</v>
          </cell>
          <cell r="C61">
            <v>0</v>
          </cell>
          <cell r="D61">
            <v>18</v>
          </cell>
          <cell r="E61">
            <v>18</v>
          </cell>
          <cell r="F61">
            <v>18</v>
          </cell>
          <cell r="G61">
            <v>-207.6</v>
          </cell>
          <cell r="H61">
            <v>0</v>
          </cell>
          <cell r="I61">
            <v>0</v>
          </cell>
          <cell r="J61">
            <v>228</v>
          </cell>
          <cell r="K61">
            <v>27730.614000000001</v>
          </cell>
          <cell r="L61">
            <v>7054.2790000000023</v>
          </cell>
        </row>
        <row r="62">
          <cell r="A62" t="str">
            <v>FRN0.75E1S-4E</v>
          </cell>
          <cell r="B62">
            <v>0</v>
          </cell>
          <cell r="C62">
            <v>110</v>
          </cell>
          <cell r="D62">
            <v>35</v>
          </cell>
          <cell r="E62">
            <v>35</v>
          </cell>
          <cell r="F62">
            <v>35</v>
          </cell>
          <cell r="G62">
            <v>-387.6</v>
          </cell>
          <cell r="H62">
            <v>0</v>
          </cell>
          <cell r="I62">
            <v>0</v>
          </cell>
          <cell r="J62">
            <v>426</v>
          </cell>
          <cell r="K62">
            <v>56480.400600000001</v>
          </cell>
          <cell r="L62">
            <v>14053.808599999997</v>
          </cell>
        </row>
        <row r="63">
          <cell r="A63" t="str">
            <v>FRN1.5E1S-4E</v>
          </cell>
          <cell r="B63">
            <v>0</v>
          </cell>
          <cell r="C63">
            <v>113</v>
          </cell>
          <cell r="D63">
            <v>50</v>
          </cell>
          <cell r="E63">
            <v>50</v>
          </cell>
          <cell r="F63">
            <v>50</v>
          </cell>
          <cell r="G63">
            <v>-183</v>
          </cell>
          <cell r="H63">
            <v>0</v>
          </cell>
          <cell r="I63">
            <v>0</v>
          </cell>
          <cell r="J63">
            <v>237</v>
          </cell>
          <cell r="K63">
            <v>36628.278899999998</v>
          </cell>
          <cell r="L63" t="str">
            <v/>
          </cell>
        </row>
        <row r="64">
          <cell r="A64" t="str">
            <v>FRN2.2E1S-4E</v>
          </cell>
          <cell r="B64">
            <v>66</v>
          </cell>
          <cell r="C64">
            <v>89</v>
          </cell>
          <cell r="D64">
            <v>97</v>
          </cell>
          <cell r="E64">
            <v>97</v>
          </cell>
          <cell r="F64">
            <v>31</v>
          </cell>
          <cell r="G64">
            <v>97.4</v>
          </cell>
          <cell r="H64">
            <v>89</v>
          </cell>
          <cell r="I64">
            <v>17074.22</v>
          </cell>
          <cell r="J64">
            <v>104</v>
          </cell>
          <cell r="K64">
            <v>18276.263200000001</v>
          </cell>
          <cell r="L64" t="str">
            <v/>
          </cell>
        </row>
        <row r="65">
          <cell r="A65" t="str">
            <v>FRN4.0E1S-4E</v>
          </cell>
          <cell r="B65">
            <v>0</v>
          </cell>
          <cell r="C65">
            <v>95</v>
          </cell>
          <cell r="D65">
            <v>44</v>
          </cell>
          <cell r="E65">
            <v>44</v>
          </cell>
          <cell r="F65">
            <v>44</v>
          </cell>
          <cell r="G65">
            <v>-79</v>
          </cell>
          <cell r="H65">
            <v>16</v>
          </cell>
          <cell r="I65">
            <v>0</v>
          </cell>
          <cell r="J65">
            <v>127</v>
          </cell>
          <cell r="K65">
            <v>30744.071099999997</v>
          </cell>
          <cell r="L65" t="str">
            <v/>
          </cell>
        </row>
        <row r="66">
          <cell r="A66" t="str">
            <v>FRN5.5E1S-4E</v>
          </cell>
          <cell r="B66">
            <v>20</v>
          </cell>
          <cell r="C66">
            <v>24</v>
          </cell>
          <cell r="D66">
            <v>33</v>
          </cell>
          <cell r="E66">
            <v>33</v>
          </cell>
          <cell r="F66">
            <v>13</v>
          </cell>
          <cell r="G66">
            <v>-201</v>
          </cell>
          <cell r="H66">
            <v>0</v>
          </cell>
          <cell r="I66">
            <v>0</v>
          </cell>
          <cell r="J66">
            <v>237</v>
          </cell>
          <cell r="K66">
            <v>68981.172600000005</v>
          </cell>
          <cell r="L66" t="str">
            <v/>
          </cell>
        </row>
        <row r="67">
          <cell r="A67" t="str">
            <v>FRN7.5E1S-4E</v>
          </cell>
          <cell r="B67">
            <v>0</v>
          </cell>
          <cell r="C67">
            <v>72</v>
          </cell>
          <cell r="D67">
            <v>37</v>
          </cell>
          <cell r="E67">
            <v>37</v>
          </cell>
          <cell r="F67">
            <v>37</v>
          </cell>
          <cell r="G67">
            <v>-190.2</v>
          </cell>
          <cell r="H67">
            <v>0</v>
          </cell>
          <cell r="I67">
            <v>0</v>
          </cell>
          <cell r="J67">
            <v>231</v>
          </cell>
          <cell r="K67">
            <v>71514.874199999991</v>
          </cell>
          <cell r="L67" t="str">
            <v/>
          </cell>
        </row>
        <row r="68">
          <cell r="A68" t="str">
            <v>FRN11E1S-4E</v>
          </cell>
          <cell r="B68">
            <v>40</v>
          </cell>
          <cell r="C68">
            <v>25</v>
          </cell>
          <cell r="D68">
            <v>42</v>
          </cell>
          <cell r="E68">
            <v>42</v>
          </cell>
          <cell r="F68">
            <v>2</v>
          </cell>
          <cell r="G68">
            <v>-210.6</v>
          </cell>
          <cell r="H68">
            <v>0</v>
          </cell>
          <cell r="I68">
            <v>0</v>
          </cell>
          <cell r="J68">
            <v>255</v>
          </cell>
          <cell r="K68">
            <v>90534.231</v>
          </cell>
          <cell r="L68" t="str">
            <v/>
          </cell>
        </row>
        <row r="69">
          <cell r="A69" t="str">
            <v>FRN15E1S-4E</v>
          </cell>
          <cell r="B69">
            <v>0</v>
          </cell>
          <cell r="C69">
            <v>0</v>
          </cell>
          <cell r="D69">
            <v>17</v>
          </cell>
          <cell r="E69">
            <v>17</v>
          </cell>
          <cell r="F69">
            <v>17</v>
          </cell>
          <cell r="G69">
            <v>4.2</v>
          </cell>
          <cell r="H69">
            <v>12</v>
          </cell>
          <cell r="I69">
            <v>2013.9839999999997</v>
          </cell>
          <cell r="J69">
            <v>19</v>
          </cell>
          <cell r="K69">
            <v>9596.3661000000011</v>
          </cell>
          <cell r="L69" t="str">
            <v/>
          </cell>
        </row>
        <row r="70">
          <cell r="A70" t="str">
            <v>FRN0.4E1S-4E12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/>
          </cell>
        </row>
        <row r="71">
          <cell r="A71" t="str">
            <v>FRN0.75E1S-4E12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/>
          </cell>
        </row>
        <row r="72">
          <cell r="A72" t="str">
            <v>FRN1.5E1S-4E12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str">
            <v/>
          </cell>
        </row>
        <row r="73">
          <cell r="A73" t="str">
            <v>FRN2.2E1S-4E12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str">
            <v/>
          </cell>
        </row>
        <row r="74">
          <cell r="A74" t="str">
            <v>FRN4.0E1S-4E12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str">
            <v/>
          </cell>
        </row>
        <row r="75">
          <cell r="A75" t="str">
            <v>FRN5.5E1S-4E12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str">
            <v/>
          </cell>
        </row>
        <row r="76">
          <cell r="A76" t="str">
            <v>FRN7.5E1S-4E12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str">
            <v/>
          </cell>
        </row>
        <row r="77">
          <cell r="A77" t="str">
            <v>FRN11E1S-4E12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str">
            <v/>
          </cell>
        </row>
        <row r="78">
          <cell r="A78" t="str">
            <v>FRN15E1S-4E12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str">
            <v/>
          </cell>
        </row>
        <row r="79">
          <cell r="A79" t="str">
            <v>FRN0.1E1S-2J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/>
          </cell>
        </row>
        <row r="80">
          <cell r="A80" t="str">
            <v>FRN0.2E1S-2J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str">
            <v/>
          </cell>
        </row>
        <row r="81">
          <cell r="A81" t="str">
            <v>FRN0.4E1S-2J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-4</v>
          </cell>
          <cell r="H81">
            <v>0</v>
          </cell>
          <cell r="I81">
            <v>0</v>
          </cell>
          <cell r="J81">
            <v>4</v>
          </cell>
          <cell r="K81">
            <v>176.1224</v>
          </cell>
          <cell r="L81">
            <v>176.1224</v>
          </cell>
        </row>
        <row r="82">
          <cell r="A82" t="str">
            <v>FRN0.75E1S-2J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str">
            <v/>
          </cell>
        </row>
        <row r="83">
          <cell r="A83" t="str">
            <v>FRN1.5E1S-2J</v>
          </cell>
          <cell r="B83">
            <v>0</v>
          </cell>
          <cell r="C83">
            <v>0</v>
          </cell>
          <cell r="D83">
            <v>1</v>
          </cell>
          <cell r="E83">
            <v>1</v>
          </cell>
          <cell r="F83">
            <v>1</v>
          </cell>
          <cell r="G83">
            <v>-20.8</v>
          </cell>
          <cell r="H83">
            <v>0</v>
          </cell>
          <cell r="I83">
            <v>0</v>
          </cell>
          <cell r="J83">
            <v>22</v>
          </cell>
          <cell r="K83">
            <v>2892.78</v>
          </cell>
          <cell r="L83">
            <v>1577.88</v>
          </cell>
        </row>
        <row r="84">
          <cell r="A84" t="str">
            <v>FRN2.2E1S-2J</v>
          </cell>
          <cell r="B84">
            <v>50</v>
          </cell>
          <cell r="C84">
            <v>0</v>
          </cell>
          <cell r="D84">
            <v>66</v>
          </cell>
          <cell r="E84">
            <v>66</v>
          </cell>
          <cell r="F84">
            <v>16</v>
          </cell>
          <cell r="G84">
            <v>65.599999999999994</v>
          </cell>
          <cell r="H84">
            <v>51</v>
          </cell>
          <cell r="I84">
            <v>9570.3839999999982</v>
          </cell>
          <cell r="J84">
            <v>70</v>
          </cell>
          <cell r="K84">
            <v>10212.299999999999</v>
          </cell>
          <cell r="L84" t="str">
            <v/>
          </cell>
        </row>
        <row r="85">
          <cell r="A85" t="str">
            <v>FRN3.7E1S-2J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-35.4</v>
          </cell>
          <cell r="H85">
            <v>0</v>
          </cell>
          <cell r="I85">
            <v>0</v>
          </cell>
          <cell r="J85">
            <v>45</v>
          </cell>
          <cell r="K85">
            <v>8623.7819999999992</v>
          </cell>
          <cell r="L85" t="str">
            <v/>
          </cell>
        </row>
        <row r="86">
          <cell r="A86" t="str">
            <v>FRN5.5E1S-2J</v>
          </cell>
          <cell r="B86">
            <v>8</v>
          </cell>
          <cell r="C86">
            <v>0</v>
          </cell>
          <cell r="D86">
            <v>12</v>
          </cell>
          <cell r="E86">
            <v>12</v>
          </cell>
          <cell r="F86">
            <v>4</v>
          </cell>
          <cell r="G86">
            <v>12.2</v>
          </cell>
          <cell r="H86">
            <v>10</v>
          </cell>
          <cell r="I86">
            <v>3365.0039999999999</v>
          </cell>
          <cell r="J86">
            <v>13</v>
          </cell>
          <cell r="K86">
            <v>3589.3234000000002</v>
          </cell>
          <cell r="L86" t="str">
            <v/>
          </cell>
        </row>
        <row r="87">
          <cell r="A87" t="str">
            <v>FRN7.5E1S-2J</v>
          </cell>
          <cell r="B87">
            <v>0</v>
          </cell>
          <cell r="C87">
            <v>0</v>
          </cell>
          <cell r="D87">
            <v>1</v>
          </cell>
          <cell r="E87">
            <v>1</v>
          </cell>
          <cell r="F87">
            <v>1</v>
          </cell>
          <cell r="G87">
            <v>-13.8</v>
          </cell>
          <cell r="H87">
            <v>0</v>
          </cell>
          <cell r="I87">
            <v>0</v>
          </cell>
          <cell r="J87">
            <v>15</v>
          </cell>
          <cell r="K87">
            <v>4591.8494999999994</v>
          </cell>
          <cell r="L87">
            <v>1530.6164999999996</v>
          </cell>
        </row>
        <row r="88">
          <cell r="A88" t="str">
            <v>FRN11E1S-2J</v>
          </cell>
          <cell r="B88">
            <v>8</v>
          </cell>
          <cell r="C88">
            <v>0</v>
          </cell>
          <cell r="D88">
            <v>5</v>
          </cell>
          <cell r="E88">
            <v>8</v>
          </cell>
          <cell r="F88">
            <v>0</v>
          </cell>
          <cell r="G88">
            <v>8</v>
          </cell>
          <cell r="H88">
            <v>4</v>
          </cell>
          <cell r="I88">
            <v>2489.04</v>
          </cell>
          <cell r="J88">
            <v>6</v>
          </cell>
          <cell r="K88">
            <v>1869.681</v>
          </cell>
          <cell r="L88" t="str">
            <v/>
          </cell>
        </row>
        <row r="89">
          <cell r="A89" t="str">
            <v>FRN15E1S-2J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-4</v>
          </cell>
          <cell r="H89">
            <v>0</v>
          </cell>
          <cell r="I89">
            <v>0</v>
          </cell>
          <cell r="J89">
            <v>4</v>
          </cell>
          <cell r="K89">
            <v>2050.56</v>
          </cell>
          <cell r="L89">
            <v>2050.56</v>
          </cell>
        </row>
        <row r="90">
          <cell r="A90" t="str">
            <v>FRN0.1E1E-7E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str">
            <v/>
          </cell>
        </row>
        <row r="91">
          <cell r="A91" t="str">
            <v>FRN0.2E1E-7E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/>
          </cell>
        </row>
        <row r="92">
          <cell r="A92" t="str">
            <v>FRN0.4E1E-7E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str">
            <v/>
          </cell>
        </row>
        <row r="93">
          <cell r="A93" t="str">
            <v>FRN0.75E1E-7E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-2</v>
          </cell>
          <cell r="H93">
            <v>0</v>
          </cell>
          <cell r="I93">
            <v>0</v>
          </cell>
          <cell r="J93">
            <v>2</v>
          </cell>
          <cell r="K93">
            <v>238.2</v>
          </cell>
          <cell r="L93">
            <v>238.2</v>
          </cell>
        </row>
        <row r="94">
          <cell r="A94" t="str">
            <v>FRN1.5E1E-7E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-2</v>
          </cell>
          <cell r="H94">
            <v>0</v>
          </cell>
          <cell r="I94">
            <v>0</v>
          </cell>
          <cell r="J94">
            <v>2</v>
          </cell>
          <cell r="K94">
            <v>303.86660000000001</v>
          </cell>
          <cell r="L94" t="str">
            <v/>
          </cell>
        </row>
        <row r="95">
          <cell r="A95" t="str">
            <v>FRN2.2E1E-7E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str">
            <v/>
          </cell>
        </row>
        <row r="96">
          <cell r="A96" t="str">
            <v>FRN0.4E1E-4E</v>
          </cell>
          <cell r="B96">
            <v>0</v>
          </cell>
          <cell r="C96">
            <v>0</v>
          </cell>
          <cell r="D96">
            <v>5</v>
          </cell>
          <cell r="E96">
            <v>5</v>
          </cell>
          <cell r="F96">
            <v>5</v>
          </cell>
          <cell r="G96">
            <v>-74.2</v>
          </cell>
          <cell r="H96">
            <v>0</v>
          </cell>
          <cell r="I96">
            <v>0</v>
          </cell>
          <cell r="J96">
            <v>79</v>
          </cell>
          <cell r="K96">
            <v>11673.711499999999</v>
          </cell>
          <cell r="L96">
            <v>5762.9714999999997</v>
          </cell>
        </row>
        <row r="97">
          <cell r="A97" t="str">
            <v>FRN0.75E1E-4E</v>
          </cell>
          <cell r="B97">
            <v>0</v>
          </cell>
          <cell r="C97">
            <v>0</v>
          </cell>
          <cell r="D97">
            <v>7</v>
          </cell>
          <cell r="E97">
            <v>7</v>
          </cell>
          <cell r="F97">
            <v>7</v>
          </cell>
          <cell r="G97">
            <v>-92.6</v>
          </cell>
          <cell r="H97">
            <v>0</v>
          </cell>
          <cell r="I97">
            <v>0</v>
          </cell>
          <cell r="J97">
            <v>101</v>
          </cell>
          <cell r="K97">
            <v>16128.154699999999</v>
          </cell>
          <cell r="L97">
            <v>4950.2256999999991</v>
          </cell>
        </row>
        <row r="98">
          <cell r="A98" t="str">
            <v>FRN1.5E1E-4E</v>
          </cell>
          <cell r="B98">
            <v>0</v>
          </cell>
          <cell r="C98">
            <v>0</v>
          </cell>
          <cell r="D98">
            <v>16</v>
          </cell>
          <cell r="E98">
            <v>16</v>
          </cell>
          <cell r="F98">
            <v>16</v>
          </cell>
          <cell r="G98">
            <v>-49</v>
          </cell>
          <cell r="H98">
            <v>0</v>
          </cell>
          <cell r="I98">
            <v>0</v>
          </cell>
          <cell r="J98">
            <v>67</v>
          </cell>
          <cell r="K98">
            <v>11961.5435</v>
          </cell>
          <cell r="L98" t="str">
            <v/>
          </cell>
        </row>
        <row r="99">
          <cell r="A99" t="str">
            <v>FRN2.2E1E-4E</v>
          </cell>
          <cell r="B99">
            <v>0</v>
          </cell>
          <cell r="C99">
            <v>0</v>
          </cell>
          <cell r="D99">
            <v>6</v>
          </cell>
          <cell r="E99">
            <v>6</v>
          </cell>
          <cell r="F99">
            <v>6</v>
          </cell>
          <cell r="G99">
            <v>-153</v>
          </cell>
          <cell r="H99">
            <v>0</v>
          </cell>
          <cell r="I99">
            <v>0</v>
          </cell>
          <cell r="J99">
            <v>159</v>
          </cell>
          <cell r="K99">
            <v>30374.183400000002</v>
          </cell>
          <cell r="L99">
            <v>20822.553400000001</v>
          </cell>
        </row>
        <row r="100">
          <cell r="A100" t="str">
            <v>FRN4.0E1E-4E</v>
          </cell>
          <cell r="B100">
            <v>0</v>
          </cell>
          <cell r="C100">
            <v>0</v>
          </cell>
          <cell r="D100">
            <v>25</v>
          </cell>
          <cell r="E100">
            <v>25</v>
          </cell>
          <cell r="F100">
            <v>25</v>
          </cell>
          <cell r="G100">
            <v>24.6</v>
          </cell>
          <cell r="H100">
            <v>17</v>
          </cell>
          <cell r="I100">
            <v>5838.3180000000002</v>
          </cell>
          <cell r="J100">
            <v>28</v>
          </cell>
          <cell r="K100">
            <v>6711.4067999999997</v>
          </cell>
          <cell r="L100" t="str">
            <v/>
          </cell>
        </row>
        <row r="101">
          <cell r="A101" t="str">
            <v>FRN5.5E1E-4E</v>
          </cell>
          <cell r="B101">
            <v>0</v>
          </cell>
          <cell r="C101">
            <v>0</v>
          </cell>
          <cell r="D101">
            <v>3</v>
          </cell>
          <cell r="E101">
            <v>3</v>
          </cell>
          <cell r="F101">
            <v>3</v>
          </cell>
          <cell r="G101">
            <v>-122.4</v>
          </cell>
          <cell r="H101">
            <v>0</v>
          </cell>
          <cell r="I101">
            <v>0</v>
          </cell>
          <cell r="J101">
            <v>126</v>
          </cell>
          <cell r="K101">
            <v>38371.019399999997</v>
          </cell>
          <cell r="L101">
            <v>29235.062399999995</v>
          </cell>
        </row>
        <row r="102">
          <cell r="A102" t="str">
            <v>FRN7.5E1E-4E</v>
          </cell>
          <cell r="B102">
            <v>0</v>
          </cell>
          <cell r="C102">
            <v>0</v>
          </cell>
          <cell r="D102">
            <v>6</v>
          </cell>
          <cell r="E102">
            <v>6</v>
          </cell>
          <cell r="F102">
            <v>6</v>
          </cell>
          <cell r="G102">
            <v>-132</v>
          </cell>
          <cell r="H102">
            <v>0</v>
          </cell>
          <cell r="I102">
            <v>0</v>
          </cell>
          <cell r="J102">
            <v>138</v>
          </cell>
          <cell r="K102">
            <v>44605.395000000004</v>
          </cell>
          <cell r="L102">
            <v>28444.02</v>
          </cell>
        </row>
        <row r="103">
          <cell r="A103" t="str">
            <v>FRN11E1E-4E</v>
          </cell>
          <cell r="B103">
            <v>0</v>
          </cell>
          <cell r="C103">
            <v>0</v>
          </cell>
          <cell r="D103">
            <v>2</v>
          </cell>
          <cell r="E103">
            <v>2</v>
          </cell>
          <cell r="F103">
            <v>2</v>
          </cell>
          <cell r="G103">
            <v>-72.400000000000006</v>
          </cell>
          <cell r="H103">
            <v>0</v>
          </cell>
          <cell r="I103">
            <v>0</v>
          </cell>
          <cell r="J103">
            <v>76</v>
          </cell>
          <cell r="K103">
            <v>30111.200000000001</v>
          </cell>
          <cell r="L103">
            <v>18225.2</v>
          </cell>
        </row>
        <row r="104">
          <cell r="A104" t="str">
            <v>FRN15E1E-4E</v>
          </cell>
          <cell r="B104">
            <v>0</v>
          </cell>
          <cell r="C104">
            <v>0</v>
          </cell>
          <cell r="D104">
            <v>1</v>
          </cell>
          <cell r="E104">
            <v>1</v>
          </cell>
          <cell r="F104">
            <v>1</v>
          </cell>
          <cell r="G104">
            <v>-52.8</v>
          </cell>
          <cell r="H104">
            <v>0</v>
          </cell>
          <cell r="I104">
            <v>0</v>
          </cell>
          <cell r="J104">
            <v>54</v>
          </cell>
          <cell r="K104">
            <v>28656.136800000004</v>
          </cell>
          <cell r="L104">
            <v>23349.444800000005</v>
          </cell>
        </row>
        <row r="105">
          <cell r="A105" t="str">
            <v>FRN0.4E1E-2J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str">
            <v/>
          </cell>
        </row>
        <row r="106">
          <cell r="A106" t="str">
            <v>FRN0.75E1E-2J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 t="str">
            <v/>
          </cell>
        </row>
        <row r="107">
          <cell r="A107" t="str">
            <v>FRN1.5E1E-2J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 t="str">
            <v/>
          </cell>
        </row>
        <row r="108">
          <cell r="A108" t="str">
            <v>FRN2.2E1E-2J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str">
            <v/>
          </cell>
        </row>
        <row r="109">
          <cell r="A109" t="str">
            <v>FRN3.7E1E-2J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/>
          </cell>
        </row>
        <row r="110">
          <cell r="A110" t="str">
            <v>FRN5.5E1E-2J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 t="str">
            <v/>
          </cell>
        </row>
        <row r="111">
          <cell r="A111" t="str">
            <v>FRN7.5E1E-2J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 t="str">
            <v/>
          </cell>
        </row>
        <row r="112">
          <cell r="A112" t="str">
            <v>FRN11E1E-2J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str">
            <v/>
          </cell>
        </row>
        <row r="113">
          <cell r="A113" t="str">
            <v>FRN15E1E-2J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 t="str">
            <v/>
          </cell>
        </row>
        <row r="114">
          <cell r="A114" t="str">
            <v>FRN0.1E1S-7ECN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 t="str">
            <v/>
          </cell>
        </row>
        <row r="115">
          <cell r="A115" t="str">
            <v>FRN0.2E1S-7ECN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 t="str">
            <v/>
          </cell>
        </row>
        <row r="116">
          <cell r="A116" t="str">
            <v>FRN0.4E1S-7ECN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-50</v>
          </cell>
          <cell r="H116">
            <v>0</v>
          </cell>
          <cell r="I116">
            <v>0</v>
          </cell>
          <cell r="J116">
            <v>50</v>
          </cell>
          <cell r="K116">
            <v>5058</v>
          </cell>
          <cell r="L116">
            <v>5058</v>
          </cell>
        </row>
        <row r="117">
          <cell r="A117" t="str">
            <v>FRN0.75E1S-7ECN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-48</v>
          </cell>
          <cell r="H117">
            <v>0</v>
          </cell>
          <cell r="I117">
            <v>0</v>
          </cell>
          <cell r="J117">
            <v>48</v>
          </cell>
          <cell r="K117">
            <v>5101.8768</v>
          </cell>
          <cell r="L117">
            <v>5101.8768</v>
          </cell>
        </row>
        <row r="118">
          <cell r="A118" t="str">
            <v>FRN1.5E1S-7ECN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-40</v>
          </cell>
          <cell r="H118">
            <v>0</v>
          </cell>
          <cell r="I118">
            <v>0</v>
          </cell>
          <cell r="J118">
            <v>40</v>
          </cell>
          <cell r="K118">
            <v>4878</v>
          </cell>
          <cell r="L118">
            <v>4878</v>
          </cell>
        </row>
        <row r="119">
          <cell r="A119" t="str">
            <v>FRN2.2E1S-7ECN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-30</v>
          </cell>
          <cell r="H119">
            <v>0</v>
          </cell>
          <cell r="I119">
            <v>0</v>
          </cell>
          <cell r="J119">
            <v>30</v>
          </cell>
          <cell r="K119">
            <v>4252.5</v>
          </cell>
          <cell r="L119">
            <v>4252.5</v>
          </cell>
        </row>
        <row r="120">
          <cell r="A120" t="str">
            <v>FRN0.4E1S-4ECN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-50</v>
          </cell>
          <cell r="H120">
            <v>0</v>
          </cell>
          <cell r="I120">
            <v>0</v>
          </cell>
          <cell r="J120">
            <v>50</v>
          </cell>
          <cell r="K120">
            <v>6597</v>
          </cell>
          <cell r="L120">
            <v>6597</v>
          </cell>
        </row>
        <row r="121">
          <cell r="A121" t="str">
            <v>FRN0.75E1S-4ECN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-47</v>
          </cell>
          <cell r="H121">
            <v>0</v>
          </cell>
          <cell r="I121">
            <v>0</v>
          </cell>
          <cell r="J121">
            <v>47</v>
          </cell>
          <cell r="K121">
            <v>6806.07</v>
          </cell>
          <cell r="L121">
            <v>6806.07</v>
          </cell>
        </row>
        <row r="122">
          <cell r="A122" t="str">
            <v>FRN1.5E1S-4ECN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-40</v>
          </cell>
          <cell r="H122">
            <v>0</v>
          </cell>
          <cell r="I122">
            <v>0</v>
          </cell>
          <cell r="J122">
            <v>40</v>
          </cell>
          <cell r="K122">
            <v>6775.2</v>
          </cell>
          <cell r="L122">
            <v>6775.2</v>
          </cell>
        </row>
        <row r="123">
          <cell r="A123" t="str">
            <v>FRN2.2E1S-4ECN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-30</v>
          </cell>
          <cell r="H123">
            <v>0</v>
          </cell>
          <cell r="I123">
            <v>0</v>
          </cell>
          <cell r="J123">
            <v>30</v>
          </cell>
          <cell r="K123">
            <v>5799</v>
          </cell>
          <cell r="L123">
            <v>5799</v>
          </cell>
        </row>
        <row r="124">
          <cell r="A124" t="str">
            <v>FRN4.0E1S-4ECN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-30</v>
          </cell>
          <cell r="H124">
            <v>0</v>
          </cell>
          <cell r="I124">
            <v>0</v>
          </cell>
          <cell r="J124">
            <v>30</v>
          </cell>
          <cell r="K124">
            <v>7400.7</v>
          </cell>
          <cell r="L124">
            <v>7400.7</v>
          </cell>
        </row>
        <row r="125">
          <cell r="A125" t="str">
            <v>FRN5.5E1S-4ECN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-20</v>
          </cell>
          <cell r="H125">
            <v>0</v>
          </cell>
          <cell r="I125">
            <v>0</v>
          </cell>
          <cell r="J125">
            <v>20</v>
          </cell>
          <cell r="K125">
            <v>5674.8</v>
          </cell>
          <cell r="L125">
            <v>5674.8</v>
          </cell>
        </row>
        <row r="126">
          <cell r="A126" t="str">
            <v>FRN7.5E1S-4ECN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-20</v>
          </cell>
          <cell r="H126">
            <v>0</v>
          </cell>
          <cell r="I126">
            <v>0</v>
          </cell>
          <cell r="J126">
            <v>20</v>
          </cell>
          <cell r="K126">
            <v>6327</v>
          </cell>
          <cell r="L126">
            <v>6327</v>
          </cell>
        </row>
        <row r="127">
          <cell r="A127" t="str">
            <v>FRN11E1S-4ECN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-20</v>
          </cell>
          <cell r="H127">
            <v>0</v>
          </cell>
          <cell r="I127">
            <v>0</v>
          </cell>
          <cell r="J127">
            <v>20</v>
          </cell>
          <cell r="K127">
            <v>7205.4</v>
          </cell>
          <cell r="L127">
            <v>7205.4</v>
          </cell>
        </row>
        <row r="128">
          <cell r="A128" t="str">
            <v>FRN15E1S-4ECN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-20</v>
          </cell>
          <cell r="H128">
            <v>0</v>
          </cell>
          <cell r="I128">
            <v>0</v>
          </cell>
          <cell r="J128">
            <v>20</v>
          </cell>
          <cell r="K128">
            <v>9950.4</v>
          </cell>
          <cell r="L128">
            <v>9950.4</v>
          </cell>
        </row>
        <row r="129">
          <cell r="A129" t="str">
            <v>FRN0.4E1E-2LM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str">
            <v/>
          </cell>
        </row>
        <row r="130">
          <cell r="A130" t="str">
            <v>FRN0.75E1E-2LM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str">
            <v/>
          </cell>
        </row>
        <row r="131">
          <cell r="A131" t="str">
            <v>FRN1.5E1E-2LM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str">
            <v/>
          </cell>
        </row>
        <row r="132">
          <cell r="A132" t="str">
            <v>FRN2.2E1E-2LM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str">
            <v/>
          </cell>
        </row>
        <row r="133">
          <cell r="A133" t="str">
            <v>FRN3.7E1E-2LM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str">
            <v/>
          </cell>
        </row>
        <row r="134">
          <cell r="A134" t="str">
            <v>FRN5.5E1E-2LM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str">
            <v/>
          </cell>
        </row>
        <row r="135">
          <cell r="A135" t="str">
            <v>FRN7.5E1E-2LM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str">
            <v/>
          </cell>
        </row>
        <row r="136">
          <cell r="A136" t="str">
            <v>FRN11E1E-2LM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str">
            <v/>
          </cell>
        </row>
        <row r="137">
          <cell r="A137" t="str">
            <v>FRN15E1E-2LM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str">
            <v/>
          </cell>
        </row>
        <row r="138">
          <cell r="A138" t="str">
            <v>FRN0.1E1S-2LM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str">
            <v/>
          </cell>
        </row>
        <row r="139">
          <cell r="A139" t="str">
            <v>FRN0.2E1S-2LM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str">
            <v/>
          </cell>
        </row>
        <row r="140">
          <cell r="A140" t="str">
            <v>FRN0.4E1S-2LM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str">
            <v/>
          </cell>
        </row>
        <row r="141">
          <cell r="A141" t="str">
            <v>FRN0.75E1S-2LM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str">
            <v/>
          </cell>
        </row>
        <row r="142">
          <cell r="A142" t="str">
            <v>FRN1.5E1S-2LM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str">
            <v/>
          </cell>
        </row>
        <row r="143">
          <cell r="A143" t="str">
            <v>FRN2.2E1S-2LM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/>
          </cell>
        </row>
        <row r="144">
          <cell r="A144" t="str">
            <v>FRN3.7E1S-2LM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str">
            <v/>
          </cell>
        </row>
        <row r="145">
          <cell r="A145" t="str">
            <v>FRN5.5E1S-2LM</v>
          </cell>
          <cell r="B145">
            <v>0</v>
          </cell>
          <cell r="C145">
            <v>0</v>
          </cell>
          <cell r="D145">
            <v>12</v>
          </cell>
          <cell r="E145">
            <v>12</v>
          </cell>
          <cell r="F145">
            <v>12</v>
          </cell>
          <cell r="G145">
            <v>12</v>
          </cell>
          <cell r="H145">
            <v>9</v>
          </cell>
          <cell r="I145">
            <v>3309.84</v>
          </cell>
          <cell r="J145">
            <v>8</v>
          </cell>
          <cell r="K145">
            <v>2451.7600000000002</v>
          </cell>
          <cell r="L145" t="str">
            <v/>
          </cell>
        </row>
        <row r="146">
          <cell r="A146" t="str">
            <v>FRN7.5E1S-2LM</v>
          </cell>
          <cell r="B146">
            <v>0</v>
          </cell>
          <cell r="C146">
            <v>0</v>
          </cell>
          <cell r="D146">
            <v>5</v>
          </cell>
          <cell r="E146">
            <v>5</v>
          </cell>
          <cell r="F146">
            <v>5</v>
          </cell>
          <cell r="G146">
            <v>5</v>
          </cell>
          <cell r="H146">
            <v>4</v>
          </cell>
          <cell r="I146">
            <v>1495.4</v>
          </cell>
          <cell r="J146">
            <v>4</v>
          </cell>
          <cell r="K146">
            <v>1329.24</v>
          </cell>
          <cell r="L146" t="str">
            <v/>
          </cell>
        </row>
        <row r="147">
          <cell r="A147" t="str">
            <v>FRN11E1S-2LM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-6</v>
          </cell>
          <cell r="H147">
            <v>0</v>
          </cell>
          <cell r="I147">
            <v>0</v>
          </cell>
          <cell r="J147">
            <v>7</v>
          </cell>
          <cell r="K147">
            <v>2419.9</v>
          </cell>
          <cell r="L147" t="str">
            <v/>
          </cell>
        </row>
        <row r="148">
          <cell r="A148" t="str">
            <v>FRN15E1S-2LM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-3</v>
          </cell>
          <cell r="H148">
            <v>0</v>
          </cell>
          <cell r="I148">
            <v>0</v>
          </cell>
          <cell r="J148">
            <v>4</v>
          </cell>
          <cell r="K148">
            <v>2278.4</v>
          </cell>
          <cell r="L148" t="str">
            <v/>
          </cell>
        </row>
        <row r="149">
          <cell r="A149" t="str">
            <v>FRN0.4E1S-4LM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str">
            <v/>
          </cell>
        </row>
        <row r="150">
          <cell r="A150" t="str">
            <v>FRN0.75E1S-4LM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str">
            <v/>
          </cell>
        </row>
        <row r="151">
          <cell r="A151" t="str">
            <v>FRN1.5E1S-4LM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str">
            <v/>
          </cell>
        </row>
        <row r="152">
          <cell r="A152" t="str">
            <v>FRN2.2E1S-4LM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str">
            <v/>
          </cell>
        </row>
        <row r="153">
          <cell r="A153" t="str">
            <v>FRN3.7E1S-4LM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str">
            <v/>
          </cell>
        </row>
        <row r="154">
          <cell r="A154" t="str">
            <v>FRN5.5E1S-4LM</v>
          </cell>
          <cell r="B154">
            <v>0</v>
          </cell>
          <cell r="C154">
            <v>943</v>
          </cell>
          <cell r="D154">
            <v>119</v>
          </cell>
          <cell r="E154">
            <v>119</v>
          </cell>
          <cell r="F154">
            <v>119</v>
          </cell>
          <cell r="G154">
            <v>118.8</v>
          </cell>
          <cell r="H154">
            <v>943</v>
          </cell>
          <cell r="I154">
            <v>31569.912</v>
          </cell>
          <cell r="J154">
            <v>113</v>
          </cell>
          <cell r="K154">
            <v>30608.581200000004</v>
          </cell>
          <cell r="L154" t="str">
            <v/>
          </cell>
        </row>
        <row r="155">
          <cell r="A155" t="str">
            <v>FRN7.5E1S-4LM</v>
          </cell>
          <cell r="B155">
            <v>0</v>
          </cell>
          <cell r="C155">
            <v>106</v>
          </cell>
          <cell r="D155">
            <v>36</v>
          </cell>
          <cell r="E155">
            <v>36</v>
          </cell>
          <cell r="F155">
            <v>36</v>
          </cell>
          <cell r="G155">
            <v>13.6</v>
          </cell>
          <cell r="H155">
            <v>106</v>
          </cell>
          <cell r="I155">
            <v>4057.56</v>
          </cell>
          <cell r="J155">
            <v>34</v>
          </cell>
          <cell r="K155">
            <v>11083.9388</v>
          </cell>
          <cell r="L155" t="str">
            <v/>
          </cell>
        </row>
        <row r="156">
          <cell r="A156" t="str">
            <v>FRN11E1S-4LM</v>
          </cell>
          <cell r="B156">
            <v>0</v>
          </cell>
          <cell r="C156">
            <v>33</v>
          </cell>
          <cell r="D156">
            <v>2</v>
          </cell>
          <cell r="E156">
            <v>2</v>
          </cell>
          <cell r="F156">
            <v>2</v>
          </cell>
          <cell r="G156">
            <v>-178.4</v>
          </cell>
          <cell r="H156">
            <v>0</v>
          </cell>
          <cell r="I156">
            <v>0</v>
          </cell>
          <cell r="J156">
            <v>182</v>
          </cell>
          <cell r="K156">
            <v>66554.870200000005</v>
          </cell>
          <cell r="L156">
            <v>55584.287200000006</v>
          </cell>
        </row>
        <row r="157">
          <cell r="A157" t="str">
            <v>FRN15E1S-4LM</v>
          </cell>
          <cell r="B157">
            <v>0</v>
          </cell>
          <cell r="C157">
            <v>0</v>
          </cell>
          <cell r="D157">
            <v>1</v>
          </cell>
          <cell r="E157">
            <v>1</v>
          </cell>
          <cell r="F157">
            <v>1</v>
          </cell>
          <cell r="G157">
            <v>-102.6</v>
          </cell>
          <cell r="H157">
            <v>0</v>
          </cell>
          <cell r="I157">
            <v>0</v>
          </cell>
          <cell r="J157">
            <v>105</v>
          </cell>
          <cell r="K157">
            <v>51966.747000000003</v>
          </cell>
          <cell r="L157">
            <v>42068.319000000003</v>
          </cell>
        </row>
        <row r="158">
          <cell r="A158" t="str">
            <v>FRN0.4E1E-4LM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str">
            <v/>
          </cell>
        </row>
        <row r="159">
          <cell r="A159" t="str">
            <v>FRN0.75E1E-4LM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 t="str">
            <v/>
          </cell>
        </row>
        <row r="160">
          <cell r="A160" t="str">
            <v>FRN1.5E1E-4LM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 t="str">
            <v/>
          </cell>
        </row>
        <row r="161">
          <cell r="A161" t="str">
            <v>FRN2.2E1E-4LM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str">
            <v/>
          </cell>
        </row>
        <row r="162">
          <cell r="A162" t="str">
            <v>FRN4.0E1E-4LM</v>
          </cell>
          <cell r="B162">
            <v>0</v>
          </cell>
          <cell r="C162">
            <v>369</v>
          </cell>
          <cell r="D162">
            <v>56</v>
          </cell>
          <cell r="E162">
            <v>56</v>
          </cell>
          <cell r="F162">
            <v>56</v>
          </cell>
          <cell r="G162">
            <v>55.8</v>
          </cell>
          <cell r="H162">
            <v>369</v>
          </cell>
          <cell r="I162">
            <v>13243.013999999999</v>
          </cell>
          <cell r="J162">
            <v>59</v>
          </cell>
          <cell r="K162">
            <v>14011.1312</v>
          </cell>
          <cell r="L162" t="str">
            <v/>
          </cell>
        </row>
        <row r="163">
          <cell r="A163" t="str">
            <v>FRN5.5E1E-4LM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 t="str">
            <v/>
          </cell>
        </row>
        <row r="164">
          <cell r="A164" t="str">
            <v>FRN7.5E1E-4LM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 t="str">
            <v/>
          </cell>
        </row>
        <row r="165">
          <cell r="A165" t="str">
            <v>FRN11E1E-4LM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str">
            <v/>
          </cell>
        </row>
        <row r="166">
          <cell r="A166" t="str">
            <v>FRN15E1E-4LM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str">
            <v/>
          </cell>
        </row>
        <row r="167">
          <cell r="A167" t="str">
            <v>FRN0.4G11S-4EN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-14</v>
          </cell>
          <cell r="H167">
            <v>0</v>
          </cell>
          <cell r="I167">
            <v>0</v>
          </cell>
          <cell r="J167">
            <v>14</v>
          </cell>
          <cell r="K167">
            <v>1705.1258</v>
          </cell>
          <cell r="L167" t="str">
            <v/>
          </cell>
        </row>
        <row r="168">
          <cell r="A168" t="str">
            <v>FRN0.75G11S-4EN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-82</v>
          </cell>
          <cell r="H168">
            <v>0</v>
          </cell>
          <cell r="I168">
            <v>0</v>
          </cell>
          <cell r="J168">
            <v>82</v>
          </cell>
          <cell r="K168">
            <v>11838.7336</v>
          </cell>
          <cell r="L168">
            <v>4619.9935999999998</v>
          </cell>
        </row>
        <row r="169">
          <cell r="A169" t="str">
            <v>FRN1.5G11S-4EN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 t="str">
            <v/>
          </cell>
        </row>
        <row r="170">
          <cell r="A170" t="str">
            <v>FRN2.2G11S-4EN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-656</v>
          </cell>
          <cell r="H170">
            <v>0</v>
          </cell>
          <cell r="I170">
            <v>0</v>
          </cell>
          <cell r="J170">
            <v>656</v>
          </cell>
          <cell r="K170">
            <v>141259.10399999999</v>
          </cell>
          <cell r="L170">
            <v>121879.04399999999</v>
          </cell>
        </row>
        <row r="171">
          <cell r="A171" t="str">
            <v>FRN4.0G11S-4EN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-45</v>
          </cell>
          <cell r="H171">
            <v>0</v>
          </cell>
          <cell r="I171">
            <v>0</v>
          </cell>
          <cell r="J171">
            <v>45</v>
          </cell>
          <cell r="K171">
            <v>11613.856499999998</v>
          </cell>
          <cell r="L171" t="str">
            <v/>
          </cell>
        </row>
        <row r="172">
          <cell r="A172" t="str">
            <v>FRN5.5G11S-4EN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-10</v>
          </cell>
          <cell r="H172">
            <v>0</v>
          </cell>
          <cell r="I172">
            <v>0</v>
          </cell>
          <cell r="J172">
            <v>10</v>
          </cell>
          <cell r="K172">
            <v>3321.0059999999999</v>
          </cell>
          <cell r="L172" t="str">
            <v/>
          </cell>
        </row>
        <row r="173">
          <cell r="A173" t="str">
            <v>FRN7.5G11S-4EN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 t="str">
            <v/>
          </cell>
        </row>
        <row r="174">
          <cell r="A174" t="str">
            <v>FRN11G11S-4EN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-283</v>
          </cell>
          <cell r="H174">
            <v>0</v>
          </cell>
          <cell r="I174">
            <v>0</v>
          </cell>
          <cell r="J174">
            <v>283</v>
          </cell>
          <cell r="K174">
            <v>131694.78580000001</v>
          </cell>
          <cell r="L174">
            <v>108427.15580000001</v>
          </cell>
        </row>
        <row r="175">
          <cell r="A175" t="str">
            <v>FRN15G11S-4EN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-138</v>
          </cell>
          <cell r="H175">
            <v>0</v>
          </cell>
          <cell r="I175">
            <v>0</v>
          </cell>
          <cell r="J175">
            <v>138</v>
          </cell>
          <cell r="K175">
            <v>86236.876199999999</v>
          </cell>
          <cell r="L175">
            <v>61240.680200000003</v>
          </cell>
        </row>
        <row r="176">
          <cell r="A176" t="str">
            <v>FRN18.5G11S-4EN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-113</v>
          </cell>
          <cell r="H176">
            <v>0</v>
          </cell>
          <cell r="I176">
            <v>0</v>
          </cell>
          <cell r="J176">
            <v>113</v>
          </cell>
          <cell r="K176">
            <v>77206.492899999997</v>
          </cell>
          <cell r="L176">
            <v>49876.760899999994</v>
          </cell>
        </row>
        <row r="177">
          <cell r="A177" t="str">
            <v>FRN22G11S-4EN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-149</v>
          </cell>
          <cell r="H177">
            <v>0</v>
          </cell>
          <cell r="I177">
            <v>0</v>
          </cell>
          <cell r="J177">
            <v>149</v>
          </cell>
          <cell r="K177">
            <v>122550.0266</v>
          </cell>
          <cell r="L177">
            <v>81425.856599999999</v>
          </cell>
        </row>
        <row r="178">
          <cell r="A178" t="str">
            <v>FRN30G11S-4EV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-18</v>
          </cell>
          <cell r="H178">
            <v>0</v>
          </cell>
          <cell r="I178">
            <v>0</v>
          </cell>
          <cell r="J178">
            <v>18</v>
          </cell>
          <cell r="K178">
            <v>19081.312199999997</v>
          </cell>
          <cell r="L178">
            <v>19081.312199999997</v>
          </cell>
        </row>
        <row r="179">
          <cell r="A179" t="str">
            <v>FRN30G11S-4EN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-149</v>
          </cell>
          <cell r="H179">
            <v>0</v>
          </cell>
          <cell r="I179">
            <v>0</v>
          </cell>
          <cell r="J179">
            <v>149</v>
          </cell>
          <cell r="K179">
            <v>161233.8983</v>
          </cell>
          <cell r="L179">
            <v>117949.63029999999</v>
          </cell>
        </row>
        <row r="180">
          <cell r="A180" t="str">
            <v>FRN37G11S-4EN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-56</v>
          </cell>
          <cell r="H180">
            <v>0</v>
          </cell>
          <cell r="I180">
            <v>0</v>
          </cell>
          <cell r="J180">
            <v>56</v>
          </cell>
          <cell r="K180">
            <v>77216.731200000009</v>
          </cell>
          <cell r="L180">
            <v>63428.029200000004</v>
          </cell>
        </row>
        <row r="181">
          <cell r="A181" t="str">
            <v>FRN45G11S-4EN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-14</v>
          </cell>
          <cell r="H181">
            <v>0</v>
          </cell>
          <cell r="I181">
            <v>0</v>
          </cell>
          <cell r="J181">
            <v>14</v>
          </cell>
          <cell r="K181">
            <v>23585.998799999998</v>
          </cell>
          <cell r="L181">
            <v>6738.8567999999977</v>
          </cell>
        </row>
        <row r="182">
          <cell r="A182" t="str">
            <v>FRN55G11S-4EN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 t="str">
            <v/>
          </cell>
        </row>
        <row r="183">
          <cell r="A183" t="str">
            <v>FRN75G11S-4EN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-18</v>
          </cell>
          <cell r="H183">
            <v>0</v>
          </cell>
          <cell r="I183">
            <v>0</v>
          </cell>
          <cell r="J183">
            <v>18</v>
          </cell>
          <cell r="K183">
            <v>40397.860800000002</v>
          </cell>
          <cell r="L183">
            <v>17954.604800000001</v>
          </cell>
        </row>
        <row r="184">
          <cell r="A184" t="str">
            <v>FRN90G11S-4EN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 t="str">
            <v/>
          </cell>
        </row>
        <row r="185">
          <cell r="A185" t="str">
            <v>FRN110G11S-4EN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 t="str">
            <v/>
          </cell>
        </row>
        <row r="186">
          <cell r="A186" t="str">
            <v>FRN132G11S-4EN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 t="str">
            <v/>
          </cell>
        </row>
        <row r="187">
          <cell r="A187" t="str">
            <v>FRN160G11S-4EN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 t="str">
            <v/>
          </cell>
        </row>
        <row r="188">
          <cell r="A188" t="str">
            <v>FRN200G11S-4EN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/>
          </cell>
        </row>
        <row r="189">
          <cell r="A189" t="str">
            <v>FRN220G11S-4EN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 t="str">
            <v/>
          </cell>
        </row>
        <row r="190">
          <cell r="A190" t="str">
            <v>FRN280G11S-4EN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-8</v>
          </cell>
          <cell r="H190">
            <v>0</v>
          </cell>
          <cell r="I190">
            <v>0</v>
          </cell>
          <cell r="J190">
            <v>8</v>
          </cell>
          <cell r="K190">
            <v>57439.296000000002</v>
          </cell>
          <cell r="L190">
            <v>57439.296000000002</v>
          </cell>
        </row>
        <row r="191">
          <cell r="A191" t="str">
            <v>FRN315G11S-4EN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-1</v>
          </cell>
          <cell r="H191">
            <v>0</v>
          </cell>
          <cell r="I191">
            <v>0</v>
          </cell>
          <cell r="J191">
            <v>1</v>
          </cell>
          <cell r="K191">
            <v>9802.51</v>
          </cell>
          <cell r="L191">
            <v>9802.51</v>
          </cell>
        </row>
        <row r="192">
          <cell r="A192" t="str">
            <v>FRN355G11S-4EN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 t="str">
            <v/>
          </cell>
        </row>
        <row r="193">
          <cell r="A193" t="str">
            <v>FRN400G11S-4EN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-1</v>
          </cell>
          <cell r="H193">
            <v>0</v>
          </cell>
          <cell r="I193">
            <v>0</v>
          </cell>
          <cell r="J193">
            <v>1</v>
          </cell>
          <cell r="K193">
            <v>11489.06</v>
          </cell>
          <cell r="L193">
            <v>11489.06</v>
          </cell>
        </row>
        <row r="194">
          <cell r="A194" t="str">
            <v>FRN500G11S-4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 t="str">
            <v/>
          </cell>
        </row>
        <row r="195">
          <cell r="A195" t="str">
            <v>FRN630G11S-4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 t="str">
            <v/>
          </cell>
        </row>
        <row r="196">
          <cell r="A196" t="str">
            <v>FRN0.2G11S-2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-5</v>
          </cell>
          <cell r="H196">
            <v>0</v>
          </cell>
          <cell r="I196">
            <v>0</v>
          </cell>
          <cell r="J196">
            <v>5</v>
          </cell>
          <cell r="K196">
            <v>747.4</v>
          </cell>
          <cell r="L196">
            <v>747.4</v>
          </cell>
        </row>
        <row r="197">
          <cell r="A197" t="str">
            <v>FRN0.4G11S-2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-3</v>
          </cell>
          <cell r="H197">
            <v>0</v>
          </cell>
          <cell r="I197">
            <v>0</v>
          </cell>
          <cell r="J197">
            <v>3</v>
          </cell>
          <cell r="K197">
            <v>465.29340000000002</v>
          </cell>
          <cell r="L197">
            <v>465.29340000000002</v>
          </cell>
        </row>
        <row r="198">
          <cell r="A198" t="str">
            <v>FRN0.75G11S-2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-2</v>
          </cell>
          <cell r="H198">
            <v>0</v>
          </cell>
          <cell r="I198">
            <v>0</v>
          </cell>
          <cell r="J198">
            <v>2</v>
          </cell>
          <cell r="K198">
            <v>309.81900000000002</v>
          </cell>
          <cell r="L198" t="str">
            <v/>
          </cell>
        </row>
        <row r="199">
          <cell r="A199" t="str">
            <v>FRN1.5G11S-2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-10</v>
          </cell>
          <cell r="H199">
            <v>0</v>
          </cell>
          <cell r="I199">
            <v>0</v>
          </cell>
          <cell r="J199">
            <v>10</v>
          </cell>
          <cell r="K199">
            <v>1842.7</v>
          </cell>
          <cell r="L199">
            <v>1842.7</v>
          </cell>
        </row>
        <row r="200">
          <cell r="A200" t="str">
            <v>FRN2.2G11S-2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-288</v>
          </cell>
          <cell r="H200">
            <v>0</v>
          </cell>
          <cell r="I200">
            <v>0</v>
          </cell>
          <cell r="J200">
            <v>288</v>
          </cell>
          <cell r="K200">
            <v>57522.815999999999</v>
          </cell>
          <cell r="L200">
            <v>57522.815999999999</v>
          </cell>
        </row>
        <row r="201">
          <cell r="A201" t="str">
            <v>FRN3.7G11S-2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 t="str">
            <v/>
          </cell>
        </row>
        <row r="202">
          <cell r="A202" t="str">
            <v>FRN5.5G11S-2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-6</v>
          </cell>
          <cell r="H202">
            <v>0</v>
          </cell>
          <cell r="I202">
            <v>0</v>
          </cell>
          <cell r="J202">
            <v>6</v>
          </cell>
          <cell r="K202">
            <v>2159.0994000000001</v>
          </cell>
          <cell r="L202" t="str">
            <v/>
          </cell>
        </row>
        <row r="203">
          <cell r="A203" t="str">
            <v>FRN7.5G11S-2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-15</v>
          </cell>
          <cell r="H203">
            <v>0</v>
          </cell>
          <cell r="I203">
            <v>0</v>
          </cell>
          <cell r="J203">
            <v>15</v>
          </cell>
          <cell r="K203">
            <v>6231.8670000000002</v>
          </cell>
          <cell r="L203">
            <v>6231.8670000000002</v>
          </cell>
        </row>
        <row r="204">
          <cell r="A204" t="str">
            <v>FRN11G11S-2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-71</v>
          </cell>
          <cell r="H204">
            <v>0</v>
          </cell>
          <cell r="I204">
            <v>0</v>
          </cell>
          <cell r="J204">
            <v>71</v>
          </cell>
          <cell r="K204">
            <v>29628.4136</v>
          </cell>
          <cell r="L204">
            <v>25455.3976</v>
          </cell>
        </row>
        <row r="205">
          <cell r="A205" t="str">
            <v>FRN15G11S-2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-5</v>
          </cell>
          <cell r="H205">
            <v>0</v>
          </cell>
          <cell r="I205">
            <v>0</v>
          </cell>
          <cell r="J205">
            <v>5</v>
          </cell>
          <cell r="K205">
            <v>3178.9080000000004</v>
          </cell>
          <cell r="L205">
            <v>3178.9080000000004</v>
          </cell>
        </row>
        <row r="206">
          <cell r="A206" t="str">
            <v>FRN18.5G11S-2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 t="str">
            <v>FRN22G11S-2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-78</v>
          </cell>
          <cell r="H207">
            <v>0</v>
          </cell>
          <cell r="I207">
            <v>0</v>
          </cell>
          <cell r="J207">
            <v>78</v>
          </cell>
          <cell r="K207">
            <v>66508.415999999997</v>
          </cell>
          <cell r="L207">
            <v>57981.695999999996</v>
          </cell>
        </row>
        <row r="208">
          <cell r="A208" t="str">
            <v>FRN30G11S-2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 t="str">
            <v/>
          </cell>
        </row>
        <row r="209">
          <cell r="A209" t="str">
            <v>FRN37G11S-2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 t="str">
            <v/>
          </cell>
        </row>
        <row r="210">
          <cell r="A210" t="str">
            <v>FRN45G11S-2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 t="str">
            <v/>
          </cell>
        </row>
        <row r="211">
          <cell r="A211" t="str">
            <v>FRN55G11S-2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-3</v>
          </cell>
          <cell r="H211">
            <v>0</v>
          </cell>
          <cell r="I211">
            <v>0</v>
          </cell>
          <cell r="J211">
            <v>3</v>
          </cell>
          <cell r="K211">
            <v>7938.3</v>
          </cell>
          <cell r="L211">
            <v>7938.3</v>
          </cell>
        </row>
        <row r="212">
          <cell r="A212" t="str">
            <v>FRN75G11S-2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 t="str">
            <v/>
          </cell>
        </row>
        <row r="213">
          <cell r="A213" t="str">
            <v>FRN90G11S-2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 t="str">
            <v/>
          </cell>
        </row>
        <row r="214">
          <cell r="A214" t="str">
            <v>FRN3.7G11S-2LE2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-2</v>
          </cell>
          <cell r="H214">
            <v>0</v>
          </cell>
          <cell r="I214">
            <v>0</v>
          </cell>
          <cell r="J214">
            <v>2</v>
          </cell>
          <cell r="K214">
            <v>471.22</v>
          </cell>
          <cell r="L214">
            <v>471.22</v>
          </cell>
        </row>
        <row r="215">
          <cell r="A215" t="str">
            <v>FRN5.5G11S-2LE2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 t="str">
            <v/>
          </cell>
        </row>
        <row r="216">
          <cell r="A216" t="str">
            <v>FRN7.5G11S-2LE2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 t="str">
            <v/>
          </cell>
        </row>
        <row r="217">
          <cell r="A217" t="str">
            <v>FRN11G11S-2LE2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-4</v>
          </cell>
          <cell r="H217">
            <v>0</v>
          </cell>
          <cell r="I217">
            <v>0</v>
          </cell>
          <cell r="J217">
            <v>4</v>
          </cell>
          <cell r="K217">
            <v>1786.2</v>
          </cell>
          <cell r="L217">
            <v>1786.2</v>
          </cell>
        </row>
        <row r="218">
          <cell r="A218" t="str">
            <v>FRN15G11S-2LE2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-9</v>
          </cell>
          <cell r="H218">
            <v>0</v>
          </cell>
          <cell r="I218">
            <v>0</v>
          </cell>
          <cell r="J218">
            <v>9</v>
          </cell>
          <cell r="K218">
            <v>6284.1716999999999</v>
          </cell>
          <cell r="L218">
            <v>6284.1716999999999</v>
          </cell>
        </row>
        <row r="219">
          <cell r="A219" t="str">
            <v>FRN18.5G11S-2LE2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-3</v>
          </cell>
          <cell r="H219">
            <v>0</v>
          </cell>
          <cell r="I219">
            <v>0</v>
          </cell>
          <cell r="J219">
            <v>3</v>
          </cell>
          <cell r="K219">
            <v>2357.2401</v>
          </cell>
          <cell r="L219">
            <v>2357.2401</v>
          </cell>
        </row>
        <row r="220">
          <cell r="A220" t="str">
            <v>FRN22G11S-2LE2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-4</v>
          </cell>
          <cell r="H220">
            <v>0</v>
          </cell>
          <cell r="I220">
            <v>0</v>
          </cell>
          <cell r="J220">
            <v>4</v>
          </cell>
          <cell r="K220">
            <v>4492.16</v>
          </cell>
          <cell r="L220">
            <v>4492.16</v>
          </cell>
        </row>
        <row r="221">
          <cell r="A221" t="str">
            <v>FRN3.7G11S-4LE2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/>
          </cell>
        </row>
        <row r="222">
          <cell r="A222" t="str">
            <v>FRN5.5G11S-4LE2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 t="str">
            <v/>
          </cell>
        </row>
        <row r="223">
          <cell r="A223" t="str">
            <v>FRN7.5G11S-4LE2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 t="str">
            <v/>
          </cell>
        </row>
        <row r="224">
          <cell r="A224" t="str">
            <v>FRN11G11S-4LE2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 t="str">
            <v/>
          </cell>
        </row>
        <row r="225">
          <cell r="A225" t="str">
            <v>FRN15G11S-4LE2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 t="str">
            <v/>
          </cell>
        </row>
        <row r="226">
          <cell r="A226" t="str">
            <v>FRN18.5G11S-4LE2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-25</v>
          </cell>
          <cell r="H226">
            <v>0</v>
          </cell>
          <cell r="I226">
            <v>0</v>
          </cell>
          <cell r="J226">
            <v>25</v>
          </cell>
          <cell r="K226">
            <v>17508</v>
          </cell>
          <cell r="L226">
            <v>10504.8</v>
          </cell>
        </row>
        <row r="227">
          <cell r="A227" t="str">
            <v>FRN22G11S-4LE2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-29</v>
          </cell>
          <cell r="H227">
            <v>0</v>
          </cell>
          <cell r="I227">
            <v>0</v>
          </cell>
          <cell r="J227">
            <v>29</v>
          </cell>
          <cell r="K227">
            <v>27201.1387</v>
          </cell>
          <cell r="L227">
            <v>27201.1387</v>
          </cell>
        </row>
        <row r="228">
          <cell r="A228" t="str">
            <v>FRN30G11S-4LE2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-3</v>
          </cell>
          <cell r="H228">
            <v>0</v>
          </cell>
          <cell r="I228">
            <v>0</v>
          </cell>
          <cell r="J228">
            <v>3</v>
          </cell>
          <cell r="K228">
            <v>3511.11</v>
          </cell>
          <cell r="L228">
            <v>3511.11</v>
          </cell>
        </row>
        <row r="229">
          <cell r="A229" t="str">
            <v>FRN37G11S-4LE2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-10</v>
          </cell>
          <cell r="H229">
            <v>0</v>
          </cell>
          <cell r="I229">
            <v>0</v>
          </cell>
          <cell r="J229">
            <v>10</v>
          </cell>
          <cell r="K229">
            <v>15449.6</v>
          </cell>
          <cell r="L229" t="str">
            <v/>
          </cell>
        </row>
        <row r="230">
          <cell r="A230" t="str">
            <v>FRN45G11S-4LE2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-2</v>
          </cell>
          <cell r="H230">
            <v>0</v>
          </cell>
          <cell r="I230">
            <v>0</v>
          </cell>
          <cell r="J230">
            <v>2</v>
          </cell>
          <cell r="K230">
            <v>3651.8</v>
          </cell>
          <cell r="L230">
            <v>3651.8</v>
          </cell>
        </row>
        <row r="231">
          <cell r="A231" t="str">
            <v>FRN55G11S-4LE2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 t="str">
            <v/>
          </cell>
        </row>
        <row r="232">
          <cell r="A232" t="str">
            <v>FRN75G11S-4LE2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 t="str">
            <v/>
          </cell>
        </row>
        <row r="233">
          <cell r="A233" t="str">
            <v>FRN90G11S-4LE2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 t="str">
            <v/>
          </cell>
        </row>
        <row r="234">
          <cell r="A234" t="str">
            <v>FRN7.5G11S-4TD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-110</v>
          </cell>
          <cell r="H234">
            <v>0</v>
          </cell>
          <cell r="I234">
            <v>0</v>
          </cell>
          <cell r="J234">
            <v>110</v>
          </cell>
          <cell r="K234">
            <v>37175.599999999999</v>
          </cell>
          <cell r="L234" t="str">
            <v/>
          </cell>
        </row>
        <row r="235">
          <cell r="A235" t="str">
            <v>FRN0.75G11S-4HFP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-92</v>
          </cell>
          <cell r="H235">
            <v>0</v>
          </cell>
          <cell r="I235">
            <v>0</v>
          </cell>
          <cell r="J235">
            <v>92</v>
          </cell>
          <cell r="K235">
            <v>18239</v>
          </cell>
          <cell r="L235">
            <v>4361.5</v>
          </cell>
        </row>
        <row r="236">
          <cell r="A236" t="str">
            <v>FRN2.2G11S-4HFP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-76</v>
          </cell>
          <cell r="H236">
            <v>0</v>
          </cell>
          <cell r="I236">
            <v>0</v>
          </cell>
          <cell r="J236">
            <v>76</v>
          </cell>
          <cell r="K236">
            <v>19478.351600000002</v>
          </cell>
          <cell r="L236">
            <v>11789.528600000001</v>
          </cell>
        </row>
        <row r="237">
          <cell r="A237" t="str">
            <v>FRN3.7G11S-4HFP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-7</v>
          </cell>
          <cell r="H237">
            <v>0</v>
          </cell>
          <cell r="I237">
            <v>0</v>
          </cell>
          <cell r="J237">
            <v>7</v>
          </cell>
          <cell r="K237">
            <v>2184.6999999999998</v>
          </cell>
          <cell r="L237" t="str">
            <v/>
          </cell>
        </row>
        <row r="238">
          <cell r="A238" t="str">
            <v>FRN5.5G11S-4HFP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 t="str">
            <v/>
          </cell>
        </row>
        <row r="239">
          <cell r="A239" t="str">
            <v>FRN7.5G11S-4HFP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-3</v>
          </cell>
          <cell r="H239">
            <v>0</v>
          </cell>
          <cell r="I239">
            <v>0</v>
          </cell>
          <cell r="J239">
            <v>3</v>
          </cell>
          <cell r="K239">
            <v>1410.06</v>
          </cell>
          <cell r="L239">
            <v>1410.06</v>
          </cell>
        </row>
        <row r="240">
          <cell r="A240" t="str">
            <v>FRN11G11S-4HFP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 t="str">
            <v/>
          </cell>
        </row>
        <row r="241">
          <cell r="A241" t="str">
            <v>FRN15G11S-4HFP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 t="str">
            <v/>
          </cell>
        </row>
        <row r="242">
          <cell r="A242" t="str">
            <v>FRN18.5G11S-4HFP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 t="str">
            <v/>
          </cell>
        </row>
        <row r="243">
          <cell r="A243" t="str">
            <v>FRN2.2G11S-2HFP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 t="str">
            <v/>
          </cell>
        </row>
        <row r="244">
          <cell r="A244" t="str">
            <v>FRN3.7G11S-2HFP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 t="str">
            <v/>
          </cell>
        </row>
        <row r="245">
          <cell r="A245" t="str">
            <v>FRN5.5G11S-2HFP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 t="str">
            <v/>
          </cell>
        </row>
        <row r="246">
          <cell r="A246" t="str">
            <v>FRN7.5G11S-2HFP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 t="str">
            <v/>
          </cell>
        </row>
        <row r="247">
          <cell r="A247" t="str">
            <v>FRN11G11S-2HFP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 t="str">
            <v/>
          </cell>
        </row>
        <row r="248">
          <cell r="A248" t="str">
            <v>FRN15G11S-2HFP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 t="str">
            <v/>
          </cell>
        </row>
        <row r="249">
          <cell r="A249" t="str">
            <v>FRN18.5G11S-2HFP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 t="str">
            <v/>
          </cell>
        </row>
        <row r="250">
          <cell r="A250" t="str">
            <v>FRN0.75F1S-2J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 t="str">
            <v/>
          </cell>
        </row>
        <row r="251">
          <cell r="A251" t="str">
            <v>FRN1.5F1S-2J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/>
          </cell>
        </row>
        <row r="252">
          <cell r="A252" t="str">
            <v>FRN2.2F1S-2J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 t="str">
            <v/>
          </cell>
        </row>
        <row r="253">
          <cell r="A253" t="str">
            <v>FRN3.7F1S-2J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 t="str">
            <v/>
          </cell>
        </row>
        <row r="254">
          <cell r="A254" t="str">
            <v>FRN5.5F1S-2J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 t="str">
            <v/>
          </cell>
        </row>
        <row r="255">
          <cell r="A255" t="str">
            <v>FRN7.5F1S-2J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 t="str">
            <v/>
          </cell>
        </row>
        <row r="256">
          <cell r="A256" t="str">
            <v>FRN11F1S-2J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 t="str">
            <v/>
          </cell>
        </row>
        <row r="257">
          <cell r="A257" t="str">
            <v>FRN15F1S-2J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-11</v>
          </cell>
          <cell r="H257">
            <v>0</v>
          </cell>
          <cell r="I257">
            <v>0</v>
          </cell>
          <cell r="J257">
            <v>11</v>
          </cell>
          <cell r="K257">
            <v>3900.49</v>
          </cell>
          <cell r="L257" t="str">
            <v/>
          </cell>
        </row>
        <row r="258">
          <cell r="A258" t="str">
            <v>FRN18.5F1S-2J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 t="str">
            <v/>
          </cell>
        </row>
        <row r="259">
          <cell r="A259" t="str">
            <v>FRN22F1S-2J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 t="str">
            <v/>
          </cell>
        </row>
        <row r="260">
          <cell r="A260" t="str">
            <v>FRN30F1S-2J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 t="str">
            <v/>
          </cell>
        </row>
        <row r="261">
          <cell r="A261" t="str">
            <v>FRN37F1S-2J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 t="str">
            <v/>
          </cell>
        </row>
        <row r="262">
          <cell r="A262" t="str">
            <v>FRN45F1S-2J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 t="str">
            <v/>
          </cell>
        </row>
        <row r="263">
          <cell r="A263" t="str">
            <v>FRN55F1S-2J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 t="str">
            <v/>
          </cell>
        </row>
        <row r="264">
          <cell r="A264" t="str">
            <v>FRN75F1S-2J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/>
          </cell>
        </row>
        <row r="265">
          <cell r="A265" t="str">
            <v>FRN0.75F1S-4E</v>
          </cell>
          <cell r="B265">
            <v>0</v>
          </cell>
          <cell r="C265">
            <v>0</v>
          </cell>
          <cell r="D265">
            <v>3</v>
          </cell>
          <cell r="E265">
            <v>3</v>
          </cell>
          <cell r="F265">
            <v>3</v>
          </cell>
          <cell r="G265">
            <v>-48.4</v>
          </cell>
          <cell r="H265">
            <v>0</v>
          </cell>
          <cell r="I265">
            <v>0</v>
          </cell>
          <cell r="J265">
            <v>52</v>
          </cell>
          <cell r="K265">
            <v>8205.3503999999994</v>
          </cell>
          <cell r="L265">
            <v>3471.4943999999996</v>
          </cell>
        </row>
        <row r="266">
          <cell r="A266" t="str">
            <v>FRN1.5F1S-4E</v>
          </cell>
          <cell r="B266">
            <v>0</v>
          </cell>
          <cell r="C266">
            <v>0</v>
          </cell>
          <cell r="D266">
            <v>16</v>
          </cell>
          <cell r="E266">
            <v>16</v>
          </cell>
          <cell r="F266">
            <v>16</v>
          </cell>
          <cell r="G266">
            <v>-43</v>
          </cell>
          <cell r="H266">
            <v>0</v>
          </cell>
          <cell r="I266">
            <v>0</v>
          </cell>
          <cell r="J266">
            <v>61</v>
          </cell>
          <cell r="K266">
            <v>9867.1464999999989</v>
          </cell>
          <cell r="L266" t="str">
            <v/>
          </cell>
        </row>
        <row r="267">
          <cell r="A267" t="str">
            <v>FRN2.2F1S-4E</v>
          </cell>
          <cell r="B267">
            <v>0</v>
          </cell>
          <cell r="C267">
            <v>0</v>
          </cell>
          <cell r="D267">
            <v>20</v>
          </cell>
          <cell r="E267">
            <v>20</v>
          </cell>
          <cell r="F267">
            <v>20</v>
          </cell>
          <cell r="G267">
            <v>-37.200000000000003</v>
          </cell>
          <cell r="H267">
            <v>0</v>
          </cell>
          <cell r="I267">
            <v>0</v>
          </cell>
          <cell r="J267">
            <v>60</v>
          </cell>
          <cell r="K267">
            <v>10306.379999999999</v>
          </cell>
          <cell r="L267" t="str">
            <v/>
          </cell>
        </row>
        <row r="268">
          <cell r="A268" t="str">
            <v>FRN4.0F1S-4E</v>
          </cell>
          <cell r="B268">
            <v>10</v>
          </cell>
          <cell r="C268">
            <v>0</v>
          </cell>
          <cell r="D268">
            <v>32</v>
          </cell>
          <cell r="E268">
            <v>32</v>
          </cell>
          <cell r="F268">
            <v>22</v>
          </cell>
          <cell r="G268">
            <v>24.2</v>
          </cell>
          <cell r="H268">
            <v>25</v>
          </cell>
          <cell r="I268">
            <v>4981.3279999999995</v>
          </cell>
          <cell r="J268">
            <v>37</v>
          </cell>
          <cell r="K268">
            <v>7555.7959000000001</v>
          </cell>
          <cell r="L268" t="str">
            <v/>
          </cell>
        </row>
        <row r="269">
          <cell r="A269" t="str">
            <v>FRN5.5F1S-4E</v>
          </cell>
          <cell r="B269">
            <v>0</v>
          </cell>
          <cell r="C269">
            <v>0</v>
          </cell>
          <cell r="D269">
            <v>34</v>
          </cell>
          <cell r="E269">
            <v>34</v>
          </cell>
          <cell r="F269">
            <v>34</v>
          </cell>
          <cell r="G269">
            <v>34.4</v>
          </cell>
          <cell r="H269">
            <v>26</v>
          </cell>
          <cell r="I269">
            <v>8436.2559999999994</v>
          </cell>
          <cell r="J269">
            <v>38</v>
          </cell>
          <cell r="K269">
            <v>10218.200000000001</v>
          </cell>
          <cell r="L269" t="str">
            <v/>
          </cell>
        </row>
        <row r="270">
          <cell r="A270" t="str">
            <v>FRN7.5F1S-4E</v>
          </cell>
          <cell r="B270">
            <v>0</v>
          </cell>
          <cell r="C270">
            <v>0</v>
          </cell>
          <cell r="D270">
            <v>48</v>
          </cell>
          <cell r="E270">
            <v>48</v>
          </cell>
          <cell r="F270">
            <v>48</v>
          </cell>
          <cell r="G270">
            <v>47.8</v>
          </cell>
          <cell r="H270">
            <v>35</v>
          </cell>
          <cell r="I270">
            <v>13335.722</v>
          </cell>
          <cell r="J270">
            <v>53</v>
          </cell>
          <cell r="K270">
            <v>14893.5512</v>
          </cell>
          <cell r="L270" t="str">
            <v/>
          </cell>
        </row>
        <row r="271">
          <cell r="A271" t="str">
            <v>FRN11F1S-4E</v>
          </cell>
          <cell r="B271">
            <v>2</v>
          </cell>
          <cell r="C271">
            <v>0</v>
          </cell>
          <cell r="D271">
            <v>28</v>
          </cell>
          <cell r="E271">
            <v>28</v>
          </cell>
          <cell r="F271">
            <v>26</v>
          </cell>
          <cell r="G271">
            <v>28</v>
          </cell>
          <cell r="H271">
            <v>20</v>
          </cell>
          <cell r="I271">
            <v>9134.44</v>
          </cell>
          <cell r="J271">
            <v>30</v>
          </cell>
          <cell r="K271">
            <v>10731</v>
          </cell>
          <cell r="L271" t="str">
            <v/>
          </cell>
        </row>
        <row r="272">
          <cell r="A272" t="str">
            <v>FRN15F1S-4E</v>
          </cell>
          <cell r="B272">
            <v>0</v>
          </cell>
          <cell r="C272">
            <v>0</v>
          </cell>
          <cell r="D272">
            <v>31</v>
          </cell>
          <cell r="E272">
            <v>31</v>
          </cell>
          <cell r="F272">
            <v>31</v>
          </cell>
          <cell r="G272">
            <v>30.8</v>
          </cell>
          <cell r="H272">
            <v>23</v>
          </cell>
          <cell r="I272">
            <v>11485.936</v>
          </cell>
          <cell r="J272">
            <v>35</v>
          </cell>
          <cell r="K272">
            <v>12983.6</v>
          </cell>
          <cell r="L272" t="str">
            <v/>
          </cell>
        </row>
        <row r="273">
          <cell r="A273" t="str">
            <v>FRN18.5F1S-4E</v>
          </cell>
          <cell r="B273">
            <v>0</v>
          </cell>
          <cell r="C273">
            <v>0</v>
          </cell>
          <cell r="D273">
            <v>13</v>
          </cell>
          <cell r="E273">
            <v>13</v>
          </cell>
          <cell r="F273">
            <v>13</v>
          </cell>
          <cell r="G273">
            <v>13.4</v>
          </cell>
          <cell r="H273">
            <v>9</v>
          </cell>
          <cell r="I273">
            <v>6358.5679999999993</v>
          </cell>
          <cell r="J273">
            <v>14</v>
          </cell>
          <cell r="K273">
            <v>6604.8527999999997</v>
          </cell>
          <cell r="L273" t="str">
            <v/>
          </cell>
        </row>
        <row r="274">
          <cell r="A274" t="str">
            <v>FRN22F1S-4E</v>
          </cell>
          <cell r="B274">
            <v>0</v>
          </cell>
          <cell r="C274">
            <v>0</v>
          </cell>
          <cell r="D274">
            <v>19</v>
          </cell>
          <cell r="E274">
            <v>19</v>
          </cell>
          <cell r="F274">
            <v>19</v>
          </cell>
          <cell r="G274">
            <v>18.600000000000001</v>
          </cell>
          <cell r="H274">
            <v>14</v>
          </cell>
          <cell r="I274">
            <v>9747.1439999999984</v>
          </cell>
          <cell r="J274">
            <v>22</v>
          </cell>
          <cell r="K274">
            <v>11468.006000000001</v>
          </cell>
          <cell r="L274" t="str">
            <v/>
          </cell>
        </row>
        <row r="275">
          <cell r="A275" t="str">
            <v>FRN30F1S-4E</v>
          </cell>
          <cell r="B275">
            <v>0</v>
          </cell>
          <cell r="C275">
            <v>0</v>
          </cell>
          <cell r="D275">
            <v>15</v>
          </cell>
          <cell r="E275">
            <v>15</v>
          </cell>
          <cell r="F275">
            <v>15</v>
          </cell>
          <cell r="G275">
            <v>14.8</v>
          </cell>
          <cell r="H275">
            <v>11</v>
          </cell>
          <cell r="I275">
            <v>11688.892</v>
          </cell>
          <cell r="J275">
            <v>17</v>
          </cell>
          <cell r="K275">
            <v>13416.4799</v>
          </cell>
          <cell r="L275" t="str">
            <v/>
          </cell>
        </row>
        <row r="276">
          <cell r="A276" t="str">
            <v>FRN37F1S-4E</v>
          </cell>
          <cell r="B276">
            <v>0</v>
          </cell>
          <cell r="C276">
            <v>0</v>
          </cell>
          <cell r="D276">
            <v>11</v>
          </cell>
          <cell r="E276">
            <v>11</v>
          </cell>
          <cell r="F276">
            <v>11</v>
          </cell>
          <cell r="G276">
            <v>11</v>
          </cell>
          <cell r="H276">
            <v>8</v>
          </cell>
          <cell r="I276">
            <v>9783.18</v>
          </cell>
          <cell r="J276">
            <v>15</v>
          </cell>
          <cell r="K276">
            <v>13443.798000000001</v>
          </cell>
          <cell r="L276" t="str">
            <v/>
          </cell>
        </row>
        <row r="277">
          <cell r="A277" t="str">
            <v>FRN45F1S-4E</v>
          </cell>
          <cell r="B277">
            <v>0</v>
          </cell>
          <cell r="C277">
            <v>0</v>
          </cell>
          <cell r="D277">
            <v>7</v>
          </cell>
          <cell r="E277">
            <v>7</v>
          </cell>
          <cell r="F277">
            <v>7</v>
          </cell>
          <cell r="G277">
            <v>6.5</v>
          </cell>
          <cell r="H277">
            <v>6</v>
          </cell>
          <cell r="I277">
            <v>6360.1850000000004</v>
          </cell>
          <cell r="J277">
            <v>11</v>
          </cell>
          <cell r="K277">
            <v>10826.6543</v>
          </cell>
          <cell r="L277" t="str">
            <v/>
          </cell>
        </row>
        <row r="278">
          <cell r="A278" t="str">
            <v>FRN55F1S-4E</v>
          </cell>
          <cell r="B278">
            <v>0</v>
          </cell>
          <cell r="C278">
            <v>0</v>
          </cell>
          <cell r="D278">
            <v>6</v>
          </cell>
          <cell r="E278">
            <v>6</v>
          </cell>
          <cell r="F278">
            <v>6</v>
          </cell>
          <cell r="G278">
            <v>6</v>
          </cell>
          <cell r="H278">
            <v>4</v>
          </cell>
          <cell r="I278">
            <v>7916.4</v>
          </cell>
          <cell r="J278">
            <v>9</v>
          </cell>
          <cell r="K278">
            <v>11874.6</v>
          </cell>
          <cell r="L278" t="str">
            <v/>
          </cell>
        </row>
        <row r="279">
          <cell r="A279" t="str">
            <v>FRN75F1S-4E</v>
          </cell>
          <cell r="B279">
            <v>0</v>
          </cell>
          <cell r="C279">
            <v>0</v>
          </cell>
          <cell r="D279">
            <v>4</v>
          </cell>
          <cell r="E279">
            <v>4</v>
          </cell>
          <cell r="F279">
            <v>4</v>
          </cell>
          <cell r="G279">
            <v>3.5</v>
          </cell>
          <cell r="H279">
            <v>4</v>
          </cell>
          <cell r="I279">
            <v>5628.14</v>
          </cell>
          <cell r="J279">
            <v>8</v>
          </cell>
          <cell r="K279">
            <v>12864.32</v>
          </cell>
          <cell r="L279" t="str">
            <v/>
          </cell>
        </row>
        <row r="280">
          <cell r="A280" t="str">
            <v>FRN90F1S-4E</v>
          </cell>
          <cell r="B280">
            <v>0</v>
          </cell>
          <cell r="C280">
            <v>0</v>
          </cell>
          <cell r="D280">
            <v>3</v>
          </cell>
          <cell r="E280">
            <v>3</v>
          </cell>
          <cell r="F280">
            <v>3</v>
          </cell>
          <cell r="G280">
            <v>2.5</v>
          </cell>
          <cell r="H280">
            <v>1</v>
          </cell>
          <cell r="I280">
            <v>5482.0249999999996</v>
          </cell>
          <cell r="J280">
            <v>5</v>
          </cell>
          <cell r="K280">
            <v>11410.994000000001</v>
          </cell>
          <cell r="L280" t="str">
            <v/>
          </cell>
        </row>
        <row r="281">
          <cell r="A281" t="str">
            <v>FRN110F1S-4E</v>
          </cell>
          <cell r="B281">
            <v>0</v>
          </cell>
          <cell r="C281">
            <v>0</v>
          </cell>
          <cell r="D281">
            <v>2</v>
          </cell>
          <cell r="E281">
            <v>2</v>
          </cell>
          <cell r="F281">
            <v>2</v>
          </cell>
          <cell r="G281">
            <v>1.5</v>
          </cell>
          <cell r="H281">
            <v>2</v>
          </cell>
          <cell r="I281">
            <v>3712.4849999999997</v>
          </cell>
          <cell r="J281">
            <v>5</v>
          </cell>
          <cell r="K281">
            <v>13074.967999999999</v>
          </cell>
          <cell r="L281" t="str">
            <v/>
          </cell>
        </row>
        <row r="282">
          <cell r="A282" t="str">
            <v>FRN132F1S-4E</v>
          </cell>
          <cell r="B282">
            <v>0</v>
          </cell>
          <cell r="C282">
            <v>0</v>
          </cell>
          <cell r="D282">
            <v>2</v>
          </cell>
          <cell r="E282">
            <v>2</v>
          </cell>
          <cell r="F282">
            <v>2</v>
          </cell>
          <cell r="G282">
            <v>2</v>
          </cell>
          <cell r="H282">
            <v>1</v>
          </cell>
          <cell r="I282">
            <v>6092.88</v>
          </cell>
          <cell r="J282">
            <v>3</v>
          </cell>
          <cell r="K282">
            <v>9646.6355999999996</v>
          </cell>
          <cell r="L282" t="str">
            <v/>
          </cell>
        </row>
        <row r="283">
          <cell r="A283" t="str">
            <v>FRN160F1S-4E</v>
          </cell>
          <cell r="B283">
            <v>0</v>
          </cell>
          <cell r="C283">
            <v>0</v>
          </cell>
          <cell r="D283">
            <v>2</v>
          </cell>
          <cell r="E283">
            <v>2</v>
          </cell>
          <cell r="F283">
            <v>2</v>
          </cell>
          <cell r="G283">
            <v>2</v>
          </cell>
          <cell r="H283">
            <v>1</v>
          </cell>
          <cell r="I283">
            <v>6326.56</v>
          </cell>
          <cell r="J283">
            <v>3</v>
          </cell>
          <cell r="K283">
            <v>9885.24</v>
          </cell>
          <cell r="L283" t="str">
            <v/>
          </cell>
        </row>
        <row r="284">
          <cell r="A284" t="str">
            <v>FRN200F1S-4E</v>
          </cell>
          <cell r="B284">
            <v>0</v>
          </cell>
          <cell r="C284">
            <v>0</v>
          </cell>
          <cell r="D284">
            <v>2</v>
          </cell>
          <cell r="E284">
            <v>2</v>
          </cell>
          <cell r="F284">
            <v>2</v>
          </cell>
          <cell r="G284">
            <v>1</v>
          </cell>
          <cell r="H284">
            <v>2</v>
          </cell>
          <cell r="I284">
            <v>3818.54</v>
          </cell>
          <cell r="J284">
            <v>3</v>
          </cell>
          <cell r="K284">
            <v>11455.62</v>
          </cell>
          <cell r="L284" t="str">
            <v/>
          </cell>
        </row>
        <row r="285">
          <cell r="A285" t="str">
            <v>FRN220F1S-4E</v>
          </cell>
          <cell r="B285">
            <v>0</v>
          </cell>
          <cell r="C285">
            <v>0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H285">
            <v>1</v>
          </cell>
          <cell r="I285">
            <v>4014.62</v>
          </cell>
          <cell r="J285">
            <v>3</v>
          </cell>
          <cell r="K285">
            <v>12090.699000000001</v>
          </cell>
          <cell r="L285" t="str">
            <v/>
          </cell>
        </row>
        <row r="286">
          <cell r="A286" t="str">
            <v>FRN280F1S-4E</v>
          </cell>
          <cell r="B286">
            <v>0</v>
          </cell>
          <cell r="C286">
            <v>0</v>
          </cell>
          <cell r="D286">
            <v>1</v>
          </cell>
          <cell r="E286">
            <v>1</v>
          </cell>
          <cell r="F286">
            <v>1</v>
          </cell>
          <cell r="G286">
            <v>1.2</v>
          </cell>
          <cell r="H286">
            <v>0</v>
          </cell>
          <cell r="I286">
            <v>6175.7039999999997</v>
          </cell>
          <cell r="J286">
            <v>1</v>
          </cell>
          <cell r="K286">
            <v>0</v>
          </cell>
          <cell r="L286" t="str">
            <v/>
          </cell>
        </row>
        <row r="287">
          <cell r="A287" t="str">
            <v>FRN315F1S-4E</v>
          </cell>
          <cell r="B287">
            <v>0</v>
          </cell>
          <cell r="C287">
            <v>0</v>
          </cell>
          <cell r="D287">
            <v>1</v>
          </cell>
          <cell r="E287">
            <v>1</v>
          </cell>
          <cell r="F287">
            <v>1</v>
          </cell>
          <cell r="G287">
            <v>0.2</v>
          </cell>
          <cell r="H287">
            <v>0</v>
          </cell>
          <cell r="I287">
            <v>0</v>
          </cell>
          <cell r="J287">
            <v>1</v>
          </cell>
          <cell r="K287">
            <v>7702.165</v>
          </cell>
          <cell r="L287" t="str">
            <v/>
          </cell>
        </row>
        <row r="288">
          <cell r="A288" t="str">
            <v>FRN355F1S-4E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0.2</v>
          </cell>
          <cell r="H288">
            <v>0</v>
          </cell>
          <cell r="I288">
            <v>0</v>
          </cell>
          <cell r="J288">
            <v>1</v>
          </cell>
          <cell r="K288">
            <v>9005.6332999999995</v>
          </cell>
          <cell r="L288" t="str">
            <v/>
          </cell>
        </row>
        <row r="289">
          <cell r="A289" t="str">
            <v>FRN400F1S-4E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-3</v>
          </cell>
          <cell r="H289">
            <v>0</v>
          </cell>
          <cell r="I289">
            <v>0</v>
          </cell>
          <cell r="J289">
            <v>3</v>
          </cell>
          <cell r="K289">
            <v>29172.324000000001</v>
          </cell>
          <cell r="L289">
            <v>29172.324000000001</v>
          </cell>
        </row>
        <row r="290">
          <cell r="A290" t="str">
            <v>FRN450F1S-4E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-4</v>
          </cell>
          <cell r="H290">
            <v>0</v>
          </cell>
          <cell r="I290">
            <v>0</v>
          </cell>
          <cell r="J290">
            <v>4</v>
          </cell>
          <cell r="K290">
            <v>39282.04</v>
          </cell>
          <cell r="L290">
            <v>39282.04</v>
          </cell>
        </row>
        <row r="291">
          <cell r="A291" t="str">
            <v>FRN500F1S-4E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-3</v>
          </cell>
          <cell r="H291">
            <v>0</v>
          </cell>
          <cell r="I291">
            <v>0</v>
          </cell>
          <cell r="J291">
            <v>3</v>
          </cell>
          <cell r="K291">
            <v>31821.759900000001</v>
          </cell>
          <cell r="L291">
            <v>31821.759900000001</v>
          </cell>
        </row>
        <row r="292">
          <cell r="A292" t="str">
            <v>FRN560F1S-4E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A293" t="str">
            <v>FRN0.75F1L-4E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 t="str">
            <v/>
          </cell>
        </row>
        <row r="294">
          <cell r="A294" t="str">
            <v>FRN1.5F1L-4E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-20</v>
          </cell>
          <cell r="H294">
            <v>0</v>
          </cell>
          <cell r="I294">
            <v>0</v>
          </cell>
          <cell r="J294">
            <v>20</v>
          </cell>
          <cell r="K294">
            <v>9308.6</v>
          </cell>
          <cell r="L294">
            <v>9308.6</v>
          </cell>
        </row>
        <row r="295">
          <cell r="A295" t="str">
            <v>FRN2.2F1L-4E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-41</v>
          </cell>
          <cell r="H295">
            <v>0</v>
          </cell>
          <cell r="I295">
            <v>0</v>
          </cell>
          <cell r="J295">
            <v>41</v>
          </cell>
          <cell r="K295">
            <v>19285.169999999998</v>
          </cell>
          <cell r="L295">
            <v>19285.169999999998</v>
          </cell>
        </row>
        <row r="296">
          <cell r="A296" t="str">
            <v>FRN4.0F1L-4E</v>
          </cell>
          <cell r="B296">
            <v>0</v>
          </cell>
          <cell r="C296">
            <v>0</v>
          </cell>
          <cell r="D296">
            <v>2</v>
          </cell>
          <cell r="E296">
            <v>2</v>
          </cell>
          <cell r="F296">
            <v>2</v>
          </cell>
          <cell r="G296">
            <v>1.6</v>
          </cell>
          <cell r="H296">
            <v>2</v>
          </cell>
          <cell r="I296">
            <v>603.20000000000005</v>
          </cell>
          <cell r="J296">
            <v>4</v>
          </cell>
          <cell r="K296">
            <v>1772.96</v>
          </cell>
          <cell r="L296" t="str">
            <v/>
          </cell>
        </row>
        <row r="297">
          <cell r="A297" t="str">
            <v>FRN5.5F1L-4E</v>
          </cell>
          <cell r="B297">
            <v>0</v>
          </cell>
          <cell r="C297">
            <v>0</v>
          </cell>
          <cell r="D297">
            <v>1</v>
          </cell>
          <cell r="E297">
            <v>1</v>
          </cell>
          <cell r="F297">
            <v>1</v>
          </cell>
          <cell r="G297">
            <v>1.2</v>
          </cell>
          <cell r="H297">
            <v>1</v>
          </cell>
          <cell r="I297">
            <v>500.4</v>
          </cell>
          <cell r="J297">
            <v>1</v>
          </cell>
          <cell r="K297">
            <v>537.71</v>
          </cell>
          <cell r="L297" t="str">
            <v/>
          </cell>
        </row>
        <row r="298">
          <cell r="A298" t="str">
            <v>FRN7.5F1L-4E</v>
          </cell>
          <cell r="B298">
            <v>0</v>
          </cell>
          <cell r="C298">
            <v>0</v>
          </cell>
          <cell r="D298">
            <v>1</v>
          </cell>
          <cell r="E298">
            <v>1</v>
          </cell>
          <cell r="F298">
            <v>1</v>
          </cell>
          <cell r="G298">
            <v>1.2</v>
          </cell>
          <cell r="H298">
            <v>1</v>
          </cell>
          <cell r="I298">
            <v>578.4</v>
          </cell>
          <cell r="J298">
            <v>1</v>
          </cell>
          <cell r="K298">
            <v>621.23</v>
          </cell>
          <cell r="L298" t="str">
            <v/>
          </cell>
        </row>
        <row r="299">
          <cell r="A299" t="str">
            <v>FRN11F1L-4E</v>
          </cell>
          <cell r="B299">
            <v>0</v>
          </cell>
          <cell r="C299">
            <v>0</v>
          </cell>
          <cell r="D299">
            <v>1</v>
          </cell>
          <cell r="E299">
            <v>1</v>
          </cell>
          <cell r="F299">
            <v>1</v>
          </cell>
          <cell r="G299">
            <v>1.2</v>
          </cell>
          <cell r="H299">
            <v>1</v>
          </cell>
          <cell r="I299">
            <v>625.20000000000005</v>
          </cell>
          <cell r="J299">
            <v>1</v>
          </cell>
          <cell r="K299">
            <v>521</v>
          </cell>
          <cell r="L299" t="str">
            <v/>
          </cell>
        </row>
        <row r="300">
          <cell r="A300" t="str">
            <v>FRN15F1L-4E</v>
          </cell>
          <cell r="B300">
            <v>0</v>
          </cell>
          <cell r="C300">
            <v>20</v>
          </cell>
          <cell r="D300">
            <v>1</v>
          </cell>
          <cell r="E300">
            <v>1</v>
          </cell>
          <cell r="F300">
            <v>1</v>
          </cell>
          <cell r="G300">
            <v>1.2</v>
          </cell>
          <cell r="H300">
            <v>20</v>
          </cell>
          <cell r="I300">
            <v>674.4</v>
          </cell>
          <cell r="J300">
            <v>1</v>
          </cell>
          <cell r="K300">
            <v>689.27</v>
          </cell>
          <cell r="L300" t="str">
            <v/>
          </cell>
        </row>
        <row r="301">
          <cell r="A301" t="str">
            <v>FRN18.5F1L-4E</v>
          </cell>
          <cell r="B301">
            <v>0</v>
          </cell>
          <cell r="C301">
            <v>6</v>
          </cell>
          <cell r="D301">
            <v>1</v>
          </cell>
          <cell r="E301">
            <v>1</v>
          </cell>
          <cell r="F301">
            <v>1</v>
          </cell>
          <cell r="G301">
            <v>-1.8</v>
          </cell>
          <cell r="H301">
            <v>4</v>
          </cell>
          <cell r="I301">
            <v>0</v>
          </cell>
          <cell r="J301">
            <v>3</v>
          </cell>
          <cell r="K301">
            <v>2675.0271000000002</v>
          </cell>
          <cell r="L301" t="str">
            <v/>
          </cell>
        </row>
        <row r="302">
          <cell r="A302" t="str">
            <v>FRN22F1L-4E</v>
          </cell>
          <cell r="B302">
            <v>0</v>
          </cell>
          <cell r="C302">
            <v>18</v>
          </cell>
          <cell r="D302">
            <v>1</v>
          </cell>
          <cell r="E302">
            <v>1</v>
          </cell>
          <cell r="F302">
            <v>1</v>
          </cell>
          <cell r="G302">
            <v>-0.8</v>
          </cell>
          <cell r="H302">
            <v>17</v>
          </cell>
          <cell r="I302">
            <v>0</v>
          </cell>
          <cell r="J302">
            <v>2</v>
          </cell>
          <cell r="K302">
            <v>2011.24</v>
          </cell>
          <cell r="L302" t="str">
            <v/>
          </cell>
        </row>
        <row r="303">
          <cell r="A303" t="str">
            <v>FRN30F1L-4E</v>
          </cell>
          <cell r="B303">
            <v>0</v>
          </cell>
          <cell r="C303">
            <v>0</v>
          </cell>
          <cell r="D303">
            <v>1</v>
          </cell>
          <cell r="E303">
            <v>1</v>
          </cell>
          <cell r="F303">
            <v>1</v>
          </cell>
          <cell r="G303">
            <v>-0.8</v>
          </cell>
          <cell r="H303">
            <v>0</v>
          </cell>
          <cell r="I303">
            <v>0</v>
          </cell>
          <cell r="J303">
            <v>2</v>
          </cell>
          <cell r="K303">
            <v>1726</v>
          </cell>
          <cell r="L303" t="str">
            <v/>
          </cell>
        </row>
        <row r="304">
          <cell r="A304" t="str">
            <v>FRN37F1L-4E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-14</v>
          </cell>
          <cell r="H304">
            <v>0</v>
          </cell>
          <cell r="I304">
            <v>0</v>
          </cell>
          <cell r="J304">
            <v>14</v>
          </cell>
          <cell r="K304">
            <v>30169.439999999999</v>
          </cell>
          <cell r="L304">
            <v>30169.439999999999</v>
          </cell>
        </row>
        <row r="305">
          <cell r="A305" t="str">
            <v>FRN45F1L-4E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-10</v>
          </cell>
          <cell r="H305">
            <v>0</v>
          </cell>
          <cell r="I305">
            <v>0</v>
          </cell>
          <cell r="J305">
            <v>10</v>
          </cell>
          <cell r="K305">
            <v>21979.524999999998</v>
          </cell>
          <cell r="L305">
            <v>21979.524999999998</v>
          </cell>
        </row>
        <row r="306">
          <cell r="A306" t="str">
            <v>FRN55F1L-4E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-1</v>
          </cell>
          <cell r="H306">
            <v>0</v>
          </cell>
          <cell r="I306">
            <v>0</v>
          </cell>
          <cell r="J306">
            <v>1</v>
          </cell>
          <cell r="K306">
            <v>2959.45</v>
          </cell>
          <cell r="L306">
            <v>2959.45</v>
          </cell>
        </row>
        <row r="307">
          <cell r="A307" t="str">
            <v>FRN75F1L-4E</v>
          </cell>
          <cell r="B307">
            <v>0</v>
          </cell>
          <cell r="C307">
            <v>0</v>
          </cell>
          <cell r="D307">
            <v>1</v>
          </cell>
          <cell r="E307">
            <v>1</v>
          </cell>
          <cell r="F307">
            <v>1</v>
          </cell>
          <cell r="G307">
            <v>1.2</v>
          </cell>
          <cell r="H307">
            <v>1</v>
          </cell>
          <cell r="I307">
            <v>2904</v>
          </cell>
          <cell r="J307">
            <v>1</v>
          </cell>
          <cell r="K307">
            <v>2420</v>
          </cell>
          <cell r="L307" t="str">
            <v/>
          </cell>
        </row>
        <row r="308">
          <cell r="A308" t="str">
            <v>FRN90F1L-4E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-5</v>
          </cell>
          <cell r="H308">
            <v>0</v>
          </cell>
          <cell r="I308">
            <v>0</v>
          </cell>
          <cell r="J308">
            <v>5</v>
          </cell>
          <cell r="K308">
            <v>16273.4</v>
          </cell>
          <cell r="L308">
            <v>16273.4</v>
          </cell>
        </row>
        <row r="309">
          <cell r="A309" t="str">
            <v>FRN0.4G1S-2J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-18</v>
          </cell>
          <cell r="H309">
            <v>0</v>
          </cell>
          <cell r="I309">
            <v>0</v>
          </cell>
          <cell r="J309">
            <v>18</v>
          </cell>
          <cell r="K309">
            <v>2702.7</v>
          </cell>
          <cell r="L309">
            <v>2702.7</v>
          </cell>
        </row>
        <row r="310">
          <cell r="A310" t="str">
            <v>FRN0.75G1S-2J</v>
          </cell>
          <cell r="B310">
            <v>0</v>
          </cell>
          <cell r="C310">
            <v>0</v>
          </cell>
          <cell r="D310">
            <v>2</v>
          </cell>
          <cell r="E310">
            <v>2</v>
          </cell>
          <cell r="F310">
            <v>2</v>
          </cell>
          <cell r="G310">
            <v>-3</v>
          </cell>
          <cell r="H310">
            <v>0</v>
          </cell>
          <cell r="I310">
            <v>0</v>
          </cell>
          <cell r="J310">
            <v>5</v>
          </cell>
          <cell r="K310">
            <v>766.35</v>
          </cell>
          <cell r="L310" t="str">
            <v/>
          </cell>
        </row>
        <row r="311">
          <cell r="A311" t="str">
            <v>FRN1.5G1S-2J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-15</v>
          </cell>
          <cell r="H311">
            <v>0</v>
          </cell>
          <cell r="I311">
            <v>0</v>
          </cell>
          <cell r="J311">
            <v>15</v>
          </cell>
          <cell r="K311">
            <v>2626.95</v>
          </cell>
          <cell r="L311">
            <v>2626.95</v>
          </cell>
        </row>
        <row r="312">
          <cell r="A312" t="str">
            <v>FRN2.2G1S-2J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-13</v>
          </cell>
          <cell r="H312">
            <v>0</v>
          </cell>
          <cell r="I312">
            <v>0</v>
          </cell>
          <cell r="J312">
            <v>13</v>
          </cell>
          <cell r="K312">
            <v>2442.44</v>
          </cell>
          <cell r="L312">
            <v>2442.44</v>
          </cell>
        </row>
        <row r="313">
          <cell r="A313" t="str">
            <v>FRN3.7G1S-2J</v>
          </cell>
          <cell r="B313">
            <v>0</v>
          </cell>
          <cell r="C313">
            <v>0</v>
          </cell>
          <cell r="D313">
            <v>6</v>
          </cell>
          <cell r="E313">
            <v>6</v>
          </cell>
          <cell r="F313">
            <v>6</v>
          </cell>
          <cell r="G313">
            <v>6</v>
          </cell>
          <cell r="H313">
            <v>4</v>
          </cell>
          <cell r="I313">
            <v>1529.46</v>
          </cell>
          <cell r="J313">
            <v>4</v>
          </cell>
          <cell r="K313">
            <v>1019.64</v>
          </cell>
          <cell r="L313" t="str">
            <v/>
          </cell>
        </row>
        <row r="314">
          <cell r="A314" t="str">
            <v>FRN5.5G1S-2J</v>
          </cell>
          <cell r="B314">
            <v>0</v>
          </cell>
          <cell r="C314">
            <v>0</v>
          </cell>
          <cell r="D314">
            <v>2</v>
          </cell>
          <cell r="E314">
            <v>2</v>
          </cell>
          <cell r="F314">
            <v>2</v>
          </cell>
          <cell r="G314">
            <v>2</v>
          </cell>
          <cell r="H314">
            <v>2</v>
          </cell>
          <cell r="I314">
            <v>693.9</v>
          </cell>
          <cell r="J314">
            <v>2</v>
          </cell>
          <cell r="K314">
            <v>693.9</v>
          </cell>
          <cell r="L314" t="str">
            <v/>
          </cell>
        </row>
        <row r="315">
          <cell r="A315" t="str">
            <v>FRN7.5G1S-2J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-10</v>
          </cell>
          <cell r="H315">
            <v>0</v>
          </cell>
          <cell r="I315">
            <v>0</v>
          </cell>
          <cell r="J315">
            <v>10</v>
          </cell>
          <cell r="K315">
            <v>4154.1000000000004</v>
          </cell>
          <cell r="L315">
            <v>4154.1000000000004</v>
          </cell>
        </row>
        <row r="316">
          <cell r="A316" t="str">
            <v>FRN11G1S-2J</v>
          </cell>
          <cell r="B316">
            <v>0</v>
          </cell>
          <cell r="C316">
            <v>0</v>
          </cell>
          <cell r="D316">
            <v>1</v>
          </cell>
          <cell r="E316">
            <v>1</v>
          </cell>
          <cell r="F316">
            <v>1</v>
          </cell>
          <cell r="G316">
            <v>-2</v>
          </cell>
          <cell r="H316">
            <v>0</v>
          </cell>
          <cell r="I316">
            <v>0</v>
          </cell>
          <cell r="J316">
            <v>3</v>
          </cell>
          <cell r="K316">
            <v>1257.78</v>
          </cell>
          <cell r="L316" t="str">
            <v/>
          </cell>
        </row>
        <row r="317">
          <cell r="A317" t="str">
            <v>FRN15G1S-2J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-12</v>
          </cell>
          <cell r="H317">
            <v>0</v>
          </cell>
          <cell r="I317">
            <v>0</v>
          </cell>
          <cell r="J317">
            <v>12</v>
          </cell>
          <cell r="K317">
            <v>7745.4</v>
          </cell>
          <cell r="L317">
            <v>7745.4</v>
          </cell>
        </row>
        <row r="318">
          <cell r="A318" t="str">
            <v>FRN18.5G1S-2J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-7</v>
          </cell>
          <cell r="H318">
            <v>0</v>
          </cell>
          <cell r="I318">
            <v>0</v>
          </cell>
          <cell r="J318">
            <v>7</v>
          </cell>
          <cell r="K318">
            <v>4951.3100000000004</v>
          </cell>
          <cell r="L318">
            <v>4951.3100000000004</v>
          </cell>
        </row>
        <row r="319">
          <cell r="A319" t="str">
            <v>FRN22G1S-2J</v>
          </cell>
          <cell r="B319">
            <v>8</v>
          </cell>
          <cell r="C319">
            <v>0</v>
          </cell>
          <cell r="D319">
            <v>6</v>
          </cell>
          <cell r="E319">
            <v>8</v>
          </cell>
          <cell r="F319">
            <v>0</v>
          </cell>
          <cell r="G319">
            <v>8</v>
          </cell>
          <cell r="H319">
            <v>5</v>
          </cell>
          <cell r="I319">
            <v>6769.6</v>
          </cell>
          <cell r="J319">
            <v>5</v>
          </cell>
          <cell r="K319">
            <v>4231</v>
          </cell>
          <cell r="L319" t="str">
            <v/>
          </cell>
        </row>
        <row r="320">
          <cell r="A320" t="str">
            <v>FRN30G1S-2J</v>
          </cell>
          <cell r="B320">
            <v>0</v>
          </cell>
          <cell r="C320">
            <v>0</v>
          </cell>
          <cell r="D320">
            <v>1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1489.97</v>
          </cell>
          <cell r="J320">
            <v>1</v>
          </cell>
          <cell r="K320">
            <v>1489.97</v>
          </cell>
          <cell r="L320" t="str">
            <v/>
          </cell>
        </row>
        <row r="321">
          <cell r="A321" t="str">
            <v>FRN37G1S-2J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-1</v>
          </cell>
          <cell r="H321">
            <v>0</v>
          </cell>
          <cell r="I321">
            <v>0</v>
          </cell>
          <cell r="J321">
            <v>1</v>
          </cell>
          <cell r="K321">
            <v>1410.06</v>
          </cell>
          <cell r="L321">
            <v>1410.06</v>
          </cell>
        </row>
        <row r="322">
          <cell r="A322" t="str">
            <v>FRN45G1S-2J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-2</v>
          </cell>
          <cell r="H322">
            <v>0</v>
          </cell>
          <cell r="I322">
            <v>0</v>
          </cell>
          <cell r="J322">
            <v>2</v>
          </cell>
          <cell r="K322">
            <v>4419.3999999999996</v>
          </cell>
          <cell r="L322">
            <v>4419.3999999999996</v>
          </cell>
        </row>
        <row r="323">
          <cell r="A323" t="str">
            <v>FRN55G1S-2J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-1</v>
          </cell>
          <cell r="H323">
            <v>0</v>
          </cell>
          <cell r="I323">
            <v>0</v>
          </cell>
          <cell r="J323">
            <v>1</v>
          </cell>
          <cell r="K323">
            <v>2633.2</v>
          </cell>
          <cell r="L323">
            <v>2633.2</v>
          </cell>
        </row>
        <row r="324">
          <cell r="A324" t="str">
            <v>FRN75G1S-2J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 t="str">
            <v/>
          </cell>
        </row>
        <row r="325">
          <cell r="A325" t="str">
            <v>FRN90G1S-2J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 t="str">
            <v/>
          </cell>
        </row>
        <row r="326">
          <cell r="A326" t="str">
            <v>FRN0.4G1E-4E</v>
          </cell>
          <cell r="B326">
            <v>0</v>
          </cell>
          <cell r="C326">
            <v>0</v>
          </cell>
          <cell r="D326">
            <v>9</v>
          </cell>
          <cell r="E326">
            <v>9</v>
          </cell>
          <cell r="F326">
            <v>9</v>
          </cell>
          <cell r="G326">
            <v>8.6999999999999993</v>
          </cell>
          <cell r="H326">
            <v>6</v>
          </cell>
          <cell r="I326">
            <v>850.077</v>
          </cell>
          <cell r="J326">
            <v>8</v>
          </cell>
          <cell r="K326">
            <v>781.68</v>
          </cell>
          <cell r="L326" t="str">
            <v/>
          </cell>
        </row>
        <row r="327">
          <cell r="A327" t="str">
            <v>FRN0.75G1E-4E</v>
          </cell>
          <cell r="B327">
            <v>0</v>
          </cell>
          <cell r="C327">
            <v>0</v>
          </cell>
          <cell r="D327">
            <v>24</v>
          </cell>
          <cell r="E327">
            <v>24</v>
          </cell>
          <cell r="F327">
            <v>24</v>
          </cell>
          <cell r="G327">
            <v>18.8</v>
          </cell>
          <cell r="H327">
            <v>16</v>
          </cell>
          <cell r="I327">
            <v>2290.7800000000002</v>
          </cell>
          <cell r="J327">
            <v>20</v>
          </cell>
          <cell r="K327">
            <v>2437.35</v>
          </cell>
          <cell r="L327" t="str">
            <v/>
          </cell>
        </row>
        <row r="328">
          <cell r="A328" t="str">
            <v>FRN1.5G1E-4E</v>
          </cell>
          <cell r="B328">
            <v>0</v>
          </cell>
          <cell r="C328">
            <v>0</v>
          </cell>
          <cell r="D328">
            <v>47</v>
          </cell>
          <cell r="E328">
            <v>47</v>
          </cell>
          <cell r="F328">
            <v>47</v>
          </cell>
          <cell r="G328">
            <v>47</v>
          </cell>
          <cell r="H328">
            <v>33</v>
          </cell>
          <cell r="I328">
            <v>6866.7</v>
          </cell>
          <cell r="J328">
            <v>42</v>
          </cell>
          <cell r="K328">
            <v>6186.0497999999998</v>
          </cell>
          <cell r="L328" t="str">
            <v/>
          </cell>
        </row>
        <row r="329">
          <cell r="A329" t="str">
            <v>FRN2.2G1E-4E</v>
          </cell>
          <cell r="B329">
            <v>0</v>
          </cell>
          <cell r="C329">
            <v>0</v>
          </cell>
          <cell r="D329">
            <v>43</v>
          </cell>
          <cell r="E329">
            <v>43</v>
          </cell>
          <cell r="F329">
            <v>43</v>
          </cell>
          <cell r="G329">
            <v>-123.8</v>
          </cell>
          <cell r="H329">
            <v>0</v>
          </cell>
          <cell r="I329">
            <v>0</v>
          </cell>
          <cell r="J329">
            <v>161</v>
          </cell>
          <cell r="K329">
            <v>29035.561099999999</v>
          </cell>
          <cell r="L329" t="str">
            <v/>
          </cell>
        </row>
        <row r="330">
          <cell r="A330" t="str">
            <v>FRN4.0G1E-4E</v>
          </cell>
          <cell r="B330">
            <v>0</v>
          </cell>
          <cell r="C330">
            <v>0</v>
          </cell>
          <cell r="D330">
            <v>78</v>
          </cell>
          <cell r="E330">
            <v>78</v>
          </cell>
          <cell r="F330">
            <v>78</v>
          </cell>
          <cell r="G330">
            <v>78.099999999999994</v>
          </cell>
          <cell r="H330">
            <v>55</v>
          </cell>
          <cell r="I330">
            <v>17343.667000000001</v>
          </cell>
          <cell r="J330">
            <v>74</v>
          </cell>
          <cell r="K330">
            <v>16621.909599999999</v>
          </cell>
          <cell r="L330" t="str">
            <v/>
          </cell>
        </row>
        <row r="331">
          <cell r="A331" t="str">
            <v>FRN5.5G1E-4E</v>
          </cell>
          <cell r="B331">
            <v>0</v>
          </cell>
          <cell r="C331">
            <v>0</v>
          </cell>
          <cell r="D331">
            <v>54</v>
          </cell>
          <cell r="E331">
            <v>54</v>
          </cell>
          <cell r="F331">
            <v>54</v>
          </cell>
          <cell r="G331">
            <v>-389</v>
          </cell>
          <cell r="H331">
            <v>0</v>
          </cell>
          <cell r="I331">
            <v>0</v>
          </cell>
          <cell r="J331">
            <v>441</v>
          </cell>
          <cell r="K331">
            <v>138399.73559999999</v>
          </cell>
          <cell r="L331" t="str">
            <v/>
          </cell>
        </row>
        <row r="332">
          <cell r="A332" t="str">
            <v>FRN7.5G1E-4E</v>
          </cell>
          <cell r="B332">
            <v>0</v>
          </cell>
          <cell r="C332">
            <v>0</v>
          </cell>
          <cell r="D332">
            <v>72</v>
          </cell>
          <cell r="E332">
            <v>72</v>
          </cell>
          <cell r="F332">
            <v>72</v>
          </cell>
          <cell r="G332">
            <v>-112.1</v>
          </cell>
          <cell r="H332">
            <v>0</v>
          </cell>
          <cell r="I332">
            <v>0</v>
          </cell>
          <cell r="J332">
            <v>181</v>
          </cell>
          <cell r="K332">
            <v>67706.380399999995</v>
          </cell>
          <cell r="L332" t="str">
            <v/>
          </cell>
        </row>
        <row r="333">
          <cell r="A333" t="str">
            <v>FRN11G1E-4E</v>
          </cell>
          <cell r="B333">
            <v>0</v>
          </cell>
          <cell r="C333">
            <v>0</v>
          </cell>
          <cell r="D333">
            <v>26</v>
          </cell>
          <cell r="E333">
            <v>26</v>
          </cell>
          <cell r="F333">
            <v>26</v>
          </cell>
          <cell r="G333">
            <v>-109.3</v>
          </cell>
          <cell r="H333">
            <v>0</v>
          </cell>
          <cell r="I333">
            <v>0</v>
          </cell>
          <cell r="J333">
            <v>134</v>
          </cell>
          <cell r="K333">
            <v>57718.503400000001</v>
          </cell>
          <cell r="L333" t="str">
            <v/>
          </cell>
        </row>
        <row r="334">
          <cell r="A334" t="str">
            <v>FRN15G1E-4E</v>
          </cell>
          <cell r="B334">
            <v>0</v>
          </cell>
          <cell r="C334">
            <v>0</v>
          </cell>
          <cell r="D334">
            <v>22</v>
          </cell>
          <cell r="E334">
            <v>22</v>
          </cell>
          <cell r="F334">
            <v>22</v>
          </cell>
          <cell r="G334">
            <v>8.8000000000000007</v>
          </cell>
          <cell r="H334">
            <v>15</v>
          </cell>
          <cell r="I334">
            <v>4989.8640000000005</v>
          </cell>
          <cell r="J334">
            <v>21</v>
          </cell>
          <cell r="K334">
            <v>12178.7001</v>
          </cell>
          <cell r="L334" t="str">
            <v/>
          </cell>
        </row>
        <row r="335">
          <cell r="A335" t="str">
            <v>FRN18.5G1E-4E</v>
          </cell>
          <cell r="B335">
            <v>0</v>
          </cell>
          <cell r="C335">
            <v>0</v>
          </cell>
          <cell r="D335">
            <v>20</v>
          </cell>
          <cell r="E335">
            <v>20</v>
          </cell>
          <cell r="F335">
            <v>20</v>
          </cell>
          <cell r="G335">
            <v>19.5</v>
          </cell>
          <cell r="H335">
            <v>13</v>
          </cell>
          <cell r="I335">
            <v>12269.205000000002</v>
          </cell>
          <cell r="J335">
            <v>20</v>
          </cell>
          <cell r="K335">
            <v>12983.746000000001</v>
          </cell>
          <cell r="L335" t="str">
            <v/>
          </cell>
        </row>
        <row r="336">
          <cell r="A336" t="str">
            <v>FRN22G1E-4E</v>
          </cell>
          <cell r="B336">
            <v>13</v>
          </cell>
          <cell r="C336">
            <v>0</v>
          </cell>
          <cell r="D336">
            <v>38</v>
          </cell>
          <cell r="E336">
            <v>38</v>
          </cell>
          <cell r="F336">
            <v>25</v>
          </cell>
          <cell r="G336">
            <v>37.700000000000003</v>
          </cell>
          <cell r="H336">
            <v>27</v>
          </cell>
          <cell r="I336">
            <v>29018.444000000003</v>
          </cell>
          <cell r="J336">
            <v>38</v>
          </cell>
          <cell r="K336">
            <v>29446.872599999999</v>
          </cell>
          <cell r="L336" t="str">
            <v/>
          </cell>
        </row>
        <row r="337">
          <cell r="A337" t="str">
            <v>FRN30G1E-4E</v>
          </cell>
          <cell r="B337">
            <v>0</v>
          </cell>
          <cell r="C337">
            <v>0</v>
          </cell>
          <cell r="D337">
            <v>22</v>
          </cell>
          <cell r="E337">
            <v>22</v>
          </cell>
          <cell r="F337">
            <v>22</v>
          </cell>
          <cell r="G337">
            <v>22.1</v>
          </cell>
          <cell r="H337">
            <v>16</v>
          </cell>
          <cell r="I337">
            <v>22700.899000000001</v>
          </cell>
          <cell r="J337">
            <v>22</v>
          </cell>
          <cell r="K337">
            <v>22601.326000000001</v>
          </cell>
          <cell r="L337" t="str">
            <v/>
          </cell>
        </row>
        <row r="338">
          <cell r="A338" t="str">
            <v>FRN37G1E-4E</v>
          </cell>
          <cell r="B338">
            <v>0</v>
          </cell>
          <cell r="C338">
            <v>0</v>
          </cell>
          <cell r="D338">
            <v>8</v>
          </cell>
          <cell r="E338">
            <v>8</v>
          </cell>
          <cell r="F338">
            <v>8</v>
          </cell>
          <cell r="G338">
            <v>8.1</v>
          </cell>
          <cell r="H338">
            <v>6</v>
          </cell>
          <cell r="I338">
            <v>10557.053999999998</v>
          </cell>
          <cell r="J338">
            <v>9</v>
          </cell>
          <cell r="K338">
            <v>11778.0795</v>
          </cell>
          <cell r="L338" t="str">
            <v/>
          </cell>
        </row>
        <row r="339">
          <cell r="A339" t="str">
            <v>FRN45G1E-4E</v>
          </cell>
          <cell r="B339">
            <v>0</v>
          </cell>
          <cell r="C339">
            <v>0</v>
          </cell>
          <cell r="D339">
            <v>8</v>
          </cell>
          <cell r="E339">
            <v>8</v>
          </cell>
          <cell r="F339">
            <v>8</v>
          </cell>
          <cell r="G339">
            <v>7.8</v>
          </cell>
          <cell r="H339">
            <v>5</v>
          </cell>
          <cell r="I339">
            <v>12329.46</v>
          </cell>
          <cell r="J339">
            <v>8</v>
          </cell>
          <cell r="K339">
            <v>12645.6</v>
          </cell>
          <cell r="L339" t="str">
            <v/>
          </cell>
        </row>
        <row r="340">
          <cell r="A340" t="str">
            <v>FRN55G1E-4E</v>
          </cell>
          <cell r="B340">
            <v>0</v>
          </cell>
          <cell r="C340">
            <v>0</v>
          </cell>
          <cell r="D340">
            <v>2</v>
          </cell>
          <cell r="E340">
            <v>2</v>
          </cell>
          <cell r="F340">
            <v>2</v>
          </cell>
          <cell r="G340">
            <v>2</v>
          </cell>
          <cell r="H340">
            <v>2</v>
          </cell>
          <cell r="I340">
            <v>3473.2</v>
          </cell>
          <cell r="J340">
            <v>3</v>
          </cell>
          <cell r="K340">
            <v>5438.3000999999995</v>
          </cell>
          <cell r="L340" t="str">
            <v/>
          </cell>
        </row>
        <row r="341">
          <cell r="A341" t="str">
            <v>FRN75G1E-4E</v>
          </cell>
          <cell r="B341">
            <v>0</v>
          </cell>
          <cell r="C341">
            <v>0</v>
          </cell>
          <cell r="D341">
            <v>4</v>
          </cell>
          <cell r="E341">
            <v>4</v>
          </cell>
          <cell r="F341">
            <v>4</v>
          </cell>
          <cell r="G341">
            <v>4</v>
          </cell>
          <cell r="H341">
            <v>3</v>
          </cell>
          <cell r="I341">
            <v>8669</v>
          </cell>
          <cell r="J341">
            <v>6</v>
          </cell>
          <cell r="K341">
            <v>13003.5</v>
          </cell>
          <cell r="L341" t="str">
            <v/>
          </cell>
        </row>
        <row r="342">
          <cell r="A342" t="str">
            <v>FRN90G1E-4E</v>
          </cell>
          <cell r="B342">
            <v>0</v>
          </cell>
          <cell r="C342">
            <v>0</v>
          </cell>
          <cell r="D342">
            <v>4</v>
          </cell>
          <cell r="E342">
            <v>4</v>
          </cell>
          <cell r="F342">
            <v>4</v>
          </cell>
          <cell r="G342">
            <v>4</v>
          </cell>
          <cell r="H342">
            <v>4</v>
          </cell>
          <cell r="I342">
            <v>10505.24</v>
          </cell>
          <cell r="J342">
            <v>6</v>
          </cell>
          <cell r="K342">
            <v>15757.86</v>
          </cell>
          <cell r="L342" t="str">
            <v/>
          </cell>
        </row>
        <row r="343">
          <cell r="A343" t="str">
            <v>FRN110G1E-4E</v>
          </cell>
          <cell r="B343">
            <v>0</v>
          </cell>
          <cell r="C343">
            <v>0</v>
          </cell>
          <cell r="D343">
            <v>3</v>
          </cell>
          <cell r="E343">
            <v>3</v>
          </cell>
          <cell r="F343">
            <v>3</v>
          </cell>
          <cell r="G343">
            <v>2.5</v>
          </cell>
          <cell r="H343">
            <v>3</v>
          </cell>
          <cell r="I343">
            <v>7471.4250000000002</v>
          </cell>
          <cell r="J343">
            <v>5</v>
          </cell>
          <cell r="K343">
            <v>14942.85</v>
          </cell>
          <cell r="L343" t="str">
            <v/>
          </cell>
        </row>
        <row r="344">
          <cell r="A344" t="str">
            <v>FRN132G1E-4E</v>
          </cell>
          <cell r="B344">
            <v>0</v>
          </cell>
          <cell r="C344">
            <v>0</v>
          </cell>
          <cell r="D344">
            <v>2</v>
          </cell>
          <cell r="E344">
            <v>2</v>
          </cell>
          <cell r="F344">
            <v>2</v>
          </cell>
          <cell r="G344">
            <v>2</v>
          </cell>
          <cell r="H344">
            <v>2</v>
          </cell>
          <cell r="I344">
            <v>7239.48</v>
          </cell>
          <cell r="J344">
            <v>3</v>
          </cell>
          <cell r="K344">
            <v>10859.22</v>
          </cell>
          <cell r="L344" t="str">
            <v/>
          </cell>
        </row>
        <row r="345">
          <cell r="A345" t="str">
            <v>FRN160G1E-4E</v>
          </cell>
          <cell r="B345">
            <v>0</v>
          </cell>
          <cell r="C345">
            <v>0</v>
          </cell>
          <cell r="D345">
            <v>1</v>
          </cell>
          <cell r="E345">
            <v>1</v>
          </cell>
          <cell r="F345">
            <v>1</v>
          </cell>
          <cell r="G345">
            <v>0.5</v>
          </cell>
          <cell r="H345">
            <v>1</v>
          </cell>
          <cell r="I345">
            <v>0</v>
          </cell>
          <cell r="J345">
            <v>2</v>
          </cell>
          <cell r="K345">
            <v>8779.48</v>
          </cell>
          <cell r="L345" t="str">
            <v/>
          </cell>
        </row>
        <row r="346">
          <cell r="A346" t="str">
            <v>FRN200G1E-4E</v>
          </cell>
          <cell r="B346">
            <v>0</v>
          </cell>
          <cell r="C346">
            <v>0</v>
          </cell>
          <cell r="D346">
            <v>2</v>
          </cell>
          <cell r="E346">
            <v>2</v>
          </cell>
          <cell r="F346">
            <v>2</v>
          </cell>
          <cell r="G346">
            <v>2</v>
          </cell>
          <cell r="H346">
            <v>2</v>
          </cell>
          <cell r="I346">
            <v>8705.06</v>
          </cell>
          <cell r="J346">
            <v>3</v>
          </cell>
          <cell r="K346">
            <v>13057.59</v>
          </cell>
          <cell r="L346" t="str">
            <v/>
          </cell>
        </row>
        <row r="347">
          <cell r="A347" t="str">
            <v>FRN220G1E-4E</v>
          </cell>
          <cell r="B347">
            <v>0</v>
          </cell>
          <cell r="C347">
            <v>0</v>
          </cell>
          <cell r="D347">
            <v>1</v>
          </cell>
          <cell r="E347">
            <v>1</v>
          </cell>
          <cell r="F347">
            <v>1</v>
          </cell>
          <cell r="G347">
            <v>0.5</v>
          </cell>
          <cell r="H347">
            <v>1</v>
          </cell>
          <cell r="I347">
            <v>0</v>
          </cell>
          <cell r="J347">
            <v>2</v>
          </cell>
          <cell r="K347">
            <v>10996.26</v>
          </cell>
          <cell r="L347" t="str">
            <v/>
          </cell>
        </row>
        <row r="348">
          <cell r="A348" t="str">
            <v>FRN280G1E-4E</v>
          </cell>
          <cell r="B348">
            <v>0</v>
          </cell>
          <cell r="C348">
            <v>0</v>
          </cell>
          <cell r="D348">
            <v>1</v>
          </cell>
          <cell r="E348">
            <v>1</v>
          </cell>
          <cell r="F348">
            <v>1</v>
          </cell>
          <cell r="G348">
            <v>0.5</v>
          </cell>
          <cell r="H348">
            <v>1</v>
          </cell>
          <cell r="I348">
            <v>0</v>
          </cell>
          <cell r="J348">
            <v>2</v>
          </cell>
          <cell r="K348">
            <v>16795.22</v>
          </cell>
          <cell r="L348" t="str">
            <v/>
          </cell>
        </row>
        <row r="349">
          <cell r="A349" t="str">
            <v>FRN315G1E-4E</v>
          </cell>
          <cell r="B349">
            <v>0</v>
          </cell>
          <cell r="C349">
            <v>0</v>
          </cell>
          <cell r="D349">
            <v>1</v>
          </cell>
          <cell r="E349">
            <v>1</v>
          </cell>
          <cell r="F349">
            <v>1</v>
          </cell>
          <cell r="G349">
            <v>1.3</v>
          </cell>
          <cell r="H349">
            <v>1</v>
          </cell>
          <cell r="I349">
            <v>12106.093999999999</v>
          </cell>
          <cell r="J349">
            <v>1</v>
          </cell>
          <cell r="K349">
            <v>9312.3799999999992</v>
          </cell>
          <cell r="L349" t="str">
            <v/>
          </cell>
        </row>
        <row r="350">
          <cell r="A350" t="str">
            <v>FRN355G1E-4E</v>
          </cell>
          <cell r="B350">
            <v>0</v>
          </cell>
          <cell r="C350">
            <v>0</v>
          </cell>
          <cell r="D350">
            <v>1</v>
          </cell>
          <cell r="E350">
            <v>1</v>
          </cell>
          <cell r="F350">
            <v>1</v>
          </cell>
          <cell r="G350">
            <v>1.3</v>
          </cell>
          <cell r="H350">
            <v>0</v>
          </cell>
          <cell r="I350">
            <v>13304.707</v>
          </cell>
          <cell r="J350">
            <v>1</v>
          </cell>
          <cell r="K350">
            <v>10234.39</v>
          </cell>
          <cell r="L350" t="str">
            <v/>
          </cell>
        </row>
        <row r="351">
          <cell r="A351" t="str">
            <v>FRN400G1E-4E</v>
          </cell>
          <cell r="B351">
            <v>0</v>
          </cell>
          <cell r="C351">
            <v>0</v>
          </cell>
          <cell r="D351">
            <v>1</v>
          </cell>
          <cell r="E351">
            <v>1</v>
          </cell>
          <cell r="F351">
            <v>1</v>
          </cell>
          <cell r="G351">
            <v>1.2</v>
          </cell>
          <cell r="H351">
            <v>0</v>
          </cell>
          <cell r="I351">
            <v>13097.532000000001</v>
          </cell>
          <cell r="J351">
            <v>1</v>
          </cell>
          <cell r="K351">
            <v>10914.61</v>
          </cell>
          <cell r="L351" t="str">
            <v/>
          </cell>
        </row>
        <row r="352">
          <cell r="A352" t="str">
            <v>FRN500G1E-4E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0.2</v>
          </cell>
          <cell r="H352">
            <v>0</v>
          </cell>
          <cell r="I352">
            <v>0</v>
          </cell>
          <cell r="J352">
            <v>1</v>
          </cell>
          <cell r="K352">
            <v>20651.669999999998</v>
          </cell>
          <cell r="L352" t="str">
            <v/>
          </cell>
        </row>
        <row r="353">
          <cell r="A353" t="str">
            <v>FRN630G1E-4E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0.2</v>
          </cell>
          <cell r="H353">
            <v>0</v>
          </cell>
          <cell r="I353">
            <v>0</v>
          </cell>
          <cell r="J353">
            <v>1</v>
          </cell>
          <cell r="K353">
            <v>21260</v>
          </cell>
          <cell r="L353" t="str">
            <v/>
          </cell>
        </row>
        <row r="354">
          <cell r="A354" t="str">
            <v>FRN4.0LM1S-4E</v>
          </cell>
          <cell r="B354">
            <v>0</v>
          </cell>
          <cell r="C354">
            <v>0</v>
          </cell>
          <cell r="D354">
            <v>6</v>
          </cell>
          <cell r="E354">
            <v>6</v>
          </cell>
          <cell r="F354">
            <v>6</v>
          </cell>
          <cell r="G354">
            <v>6</v>
          </cell>
          <cell r="H354">
            <v>6</v>
          </cell>
          <cell r="I354">
            <v>1530</v>
          </cell>
          <cell r="J354">
            <v>1</v>
          </cell>
          <cell r="K354">
            <v>312.13959999999997</v>
          </cell>
          <cell r="L354" t="str">
            <v/>
          </cell>
        </row>
        <row r="355">
          <cell r="A355" t="str">
            <v>FRN5.5LM1S-4E</v>
          </cell>
          <cell r="B355">
            <v>0</v>
          </cell>
          <cell r="C355">
            <v>0</v>
          </cell>
          <cell r="D355">
            <v>5</v>
          </cell>
          <cell r="E355">
            <v>5</v>
          </cell>
          <cell r="F355">
            <v>5</v>
          </cell>
          <cell r="G355">
            <v>-78</v>
          </cell>
          <cell r="H355">
            <v>0</v>
          </cell>
          <cell r="I355">
            <v>0</v>
          </cell>
          <cell r="J355">
            <v>82</v>
          </cell>
          <cell r="K355">
            <v>27568.400000000001</v>
          </cell>
          <cell r="L355">
            <v>14120.4</v>
          </cell>
        </row>
        <row r="356">
          <cell r="A356" t="str">
            <v>FRN7.5LM1S-4E</v>
          </cell>
          <cell r="B356">
            <v>0</v>
          </cell>
          <cell r="C356">
            <v>0</v>
          </cell>
          <cell r="D356">
            <v>1</v>
          </cell>
          <cell r="E356">
            <v>1</v>
          </cell>
          <cell r="F356">
            <v>1</v>
          </cell>
          <cell r="G356">
            <v>-39</v>
          </cell>
          <cell r="H356">
            <v>0</v>
          </cell>
          <cell r="I356">
            <v>0</v>
          </cell>
          <cell r="J356">
            <v>40</v>
          </cell>
          <cell r="K356">
            <v>14213.764000000001</v>
          </cell>
          <cell r="L356">
            <v>10660.323</v>
          </cell>
        </row>
        <row r="357">
          <cell r="A357" t="str">
            <v>FRN11LM1S-4E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-3</v>
          </cell>
          <cell r="H357">
            <v>0</v>
          </cell>
          <cell r="I357">
            <v>0</v>
          </cell>
          <cell r="J357">
            <v>3</v>
          </cell>
          <cell r="K357">
            <v>1388.6172000000001</v>
          </cell>
          <cell r="L357">
            <v>1388.6172000000001</v>
          </cell>
        </row>
        <row r="358">
          <cell r="A358" t="str">
            <v>FRN15LM1S-4E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-3</v>
          </cell>
          <cell r="H358">
            <v>0</v>
          </cell>
          <cell r="I358">
            <v>0</v>
          </cell>
          <cell r="J358">
            <v>3</v>
          </cell>
          <cell r="K358">
            <v>1768.5938999999998</v>
          </cell>
          <cell r="L358">
            <v>1768.5938999999998</v>
          </cell>
        </row>
        <row r="359">
          <cell r="A359" t="str">
            <v>FRN18.5LM1S-4E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-4</v>
          </cell>
          <cell r="H359">
            <v>0</v>
          </cell>
          <cell r="I359">
            <v>0</v>
          </cell>
          <cell r="J359">
            <v>4</v>
          </cell>
          <cell r="K359">
            <v>2961.7</v>
          </cell>
          <cell r="L359">
            <v>2961.7</v>
          </cell>
        </row>
        <row r="360">
          <cell r="A360" t="str">
            <v>FRN22LM1S-4E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-7</v>
          </cell>
          <cell r="H360">
            <v>0</v>
          </cell>
          <cell r="I360">
            <v>0</v>
          </cell>
          <cell r="J360">
            <v>7</v>
          </cell>
          <cell r="K360">
            <v>5440.9138000000003</v>
          </cell>
          <cell r="L360">
            <v>5440.9138000000003</v>
          </cell>
        </row>
        <row r="361">
          <cell r="A361" t="str">
            <v>FRN30LM1S-4E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/>
          </cell>
        </row>
        <row r="362">
          <cell r="A362" t="str">
            <v>FRN37LM1S-4E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 t="str">
            <v/>
          </cell>
        </row>
        <row r="363">
          <cell r="A363" t="str">
            <v>FRN4.0LM1S-4EA</v>
          </cell>
          <cell r="B363">
            <v>200</v>
          </cell>
          <cell r="C363">
            <v>0</v>
          </cell>
          <cell r="D363">
            <v>63</v>
          </cell>
          <cell r="E363">
            <v>200</v>
          </cell>
          <cell r="F363">
            <v>0</v>
          </cell>
          <cell r="G363">
            <v>200</v>
          </cell>
          <cell r="H363">
            <v>49</v>
          </cell>
          <cell r="I363">
            <v>54900</v>
          </cell>
          <cell r="J363">
            <v>98</v>
          </cell>
          <cell r="K363">
            <v>30589.680799999998</v>
          </cell>
          <cell r="L363" t="str">
            <v/>
          </cell>
        </row>
        <row r="364">
          <cell r="A364" t="str">
            <v>FRN5.5LM1S-4EA</v>
          </cell>
          <cell r="B364">
            <v>75</v>
          </cell>
          <cell r="C364">
            <v>0</v>
          </cell>
          <cell r="D364">
            <v>260</v>
          </cell>
          <cell r="E364">
            <v>260</v>
          </cell>
          <cell r="F364">
            <v>185</v>
          </cell>
          <cell r="G364">
            <v>260</v>
          </cell>
          <cell r="H364">
            <v>189</v>
          </cell>
          <cell r="I364">
            <v>77646.399999999994</v>
          </cell>
          <cell r="J364">
            <v>388</v>
          </cell>
          <cell r="K364">
            <v>119752.66919999999</v>
          </cell>
          <cell r="L364" t="str">
            <v/>
          </cell>
        </row>
        <row r="365">
          <cell r="A365" t="str">
            <v>FRN7.5LM1S-4EA</v>
          </cell>
          <cell r="B365">
            <v>0</v>
          </cell>
          <cell r="C365">
            <v>0</v>
          </cell>
          <cell r="D365">
            <v>140</v>
          </cell>
          <cell r="E365">
            <v>140</v>
          </cell>
          <cell r="F365">
            <v>140</v>
          </cell>
          <cell r="G365">
            <v>140</v>
          </cell>
          <cell r="H365">
            <v>85</v>
          </cell>
          <cell r="I365">
            <v>42436.800000000003</v>
          </cell>
          <cell r="J365">
            <v>206</v>
          </cell>
          <cell r="K365">
            <v>62500.070399999997</v>
          </cell>
          <cell r="L365" t="str">
            <v/>
          </cell>
        </row>
        <row r="366">
          <cell r="A366" t="str">
            <v>FRN11LM1S-4EA</v>
          </cell>
          <cell r="B366">
            <v>0</v>
          </cell>
          <cell r="C366">
            <v>0</v>
          </cell>
          <cell r="D366">
            <v>41</v>
          </cell>
          <cell r="E366">
            <v>41</v>
          </cell>
          <cell r="F366">
            <v>41</v>
          </cell>
          <cell r="G366">
            <v>41</v>
          </cell>
          <cell r="H366">
            <v>29</v>
          </cell>
          <cell r="I366">
            <v>15882.58</v>
          </cell>
          <cell r="J366">
            <v>70</v>
          </cell>
          <cell r="K366">
            <v>27367.963</v>
          </cell>
          <cell r="L366" t="str">
            <v/>
          </cell>
        </row>
        <row r="367">
          <cell r="A367" t="str">
            <v>FRN15LM1S-4EA</v>
          </cell>
          <cell r="B367">
            <v>0</v>
          </cell>
          <cell r="C367">
            <v>0</v>
          </cell>
          <cell r="D367">
            <v>14</v>
          </cell>
          <cell r="E367">
            <v>14</v>
          </cell>
          <cell r="F367">
            <v>14</v>
          </cell>
          <cell r="G367">
            <v>14.4</v>
          </cell>
          <cell r="H367">
            <v>9</v>
          </cell>
          <cell r="I367">
            <v>8149.3919999999989</v>
          </cell>
          <cell r="J367">
            <v>14</v>
          </cell>
          <cell r="K367">
            <v>8080.9763999999996</v>
          </cell>
          <cell r="L367" t="str">
            <v/>
          </cell>
        </row>
        <row r="368">
          <cell r="A368" t="str">
            <v>FRN18.5LM1S-4EA</v>
          </cell>
          <cell r="B368">
            <v>0</v>
          </cell>
          <cell r="C368">
            <v>0</v>
          </cell>
          <cell r="D368">
            <v>4</v>
          </cell>
          <cell r="E368">
            <v>4</v>
          </cell>
          <cell r="F368">
            <v>4</v>
          </cell>
          <cell r="G368">
            <v>3.8</v>
          </cell>
          <cell r="H368">
            <v>4</v>
          </cell>
          <cell r="I368">
            <v>2337.1139999999996</v>
          </cell>
          <cell r="J368">
            <v>5</v>
          </cell>
          <cell r="K368">
            <v>3260.5430000000001</v>
          </cell>
          <cell r="L368" t="str">
            <v/>
          </cell>
        </row>
        <row r="369">
          <cell r="A369" t="str">
            <v>FRN22LM1S-4EA</v>
          </cell>
          <cell r="B369">
            <v>0</v>
          </cell>
          <cell r="C369">
            <v>21</v>
          </cell>
          <cell r="D369">
            <v>2</v>
          </cell>
          <cell r="E369">
            <v>2</v>
          </cell>
          <cell r="F369">
            <v>2</v>
          </cell>
          <cell r="G369">
            <v>-40.4</v>
          </cell>
          <cell r="H369">
            <v>0</v>
          </cell>
          <cell r="I369">
            <v>0</v>
          </cell>
          <cell r="J369">
            <v>44</v>
          </cell>
          <cell r="K369">
            <v>32902.808400000002</v>
          </cell>
          <cell r="L369">
            <v>10469.075400000002</v>
          </cell>
        </row>
        <row r="370">
          <cell r="A370" t="str">
            <v>FRN30LM1S-4EA</v>
          </cell>
          <cell r="B370">
            <v>0</v>
          </cell>
          <cell r="C370">
            <v>35</v>
          </cell>
          <cell r="D370">
            <v>2</v>
          </cell>
          <cell r="E370">
            <v>2</v>
          </cell>
          <cell r="F370">
            <v>2</v>
          </cell>
          <cell r="G370">
            <v>-3.6</v>
          </cell>
          <cell r="H370">
            <v>31</v>
          </cell>
          <cell r="I370">
            <v>0</v>
          </cell>
          <cell r="J370">
            <v>6</v>
          </cell>
          <cell r="K370">
            <v>6366.3684000000003</v>
          </cell>
          <cell r="L370" t="str">
            <v/>
          </cell>
        </row>
        <row r="371">
          <cell r="A371" t="str">
            <v>FRN37LM1S-4EA</v>
          </cell>
          <cell r="B371">
            <v>0</v>
          </cell>
          <cell r="C371">
            <v>0</v>
          </cell>
          <cell r="D371">
            <v>1</v>
          </cell>
          <cell r="E371">
            <v>1</v>
          </cell>
          <cell r="F371">
            <v>1</v>
          </cell>
          <cell r="G371">
            <v>-19.8</v>
          </cell>
          <cell r="H371">
            <v>0</v>
          </cell>
          <cell r="I371">
            <v>0</v>
          </cell>
          <cell r="J371">
            <v>21</v>
          </cell>
          <cell r="K371">
            <v>30671.025000000001</v>
          </cell>
          <cell r="L371">
            <v>16065.775000000001</v>
          </cell>
        </row>
        <row r="372">
          <cell r="A372" t="str">
            <v>FRN45LM1S-4EA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-16</v>
          </cell>
          <cell r="H372">
            <v>0</v>
          </cell>
          <cell r="I372">
            <v>0</v>
          </cell>
          <cell r="J372">
            <v>16</v>
          </cell>
          <cell r="K372">
            <v>26101.439999999999</v>
          </cell>
          <cell r="L372">
            <v>26101.439999999999</v>
          </cell>
        </row>
        <row r="373">
          <cell r="A373" t="str">
            <v>FRN5.5LM1S-2EA</v>
          </cell>
          <cell r="B373">
            <v>0</v>
          </cell>
          <cell r="C373">
            <v>0</v>
          </cell>
          <cell r="D373">
            <v>26</v>
          </cell>
          <cell r="E373">
            <v>26</v>
          </cell>
          <cell r="F373">
            <v>26</v>
          </cell>
          <cell r="G373">
            <v>26.4</v>
          </cell>
          <cell r="H373">
            <v>22</v>
          </cell>
          <cell r="I373">
            <v>8157.3360000000002</v>
          </cell>
          <cell r="J373">
            <v>20</v>
          </cell>
          <cell r="K373">
            <v>6179.8</v>
          </cell>
          <cell r="L373" t="str">
            <v/>
          </cell>
        </row>
        <row r="374">
          <cell r="A374" t="str">
            <v>FRN7.5LM1S-2EA</v>
          </cell>
          <cell r="B374">
            <v>0</v>
          </cell>
          <cell r="C374">
            <v>0</v>
          </cell>
          <cell r="D374">
            <v>7</v>
          </cell>
          <cell r="E374">
            <v>7</v>
          </cell>
          <cell r="F374">
            <v>7</v>
          </cell>
          <cell r="G374">
            <v>7</v>
          </cell>
          <cell r="H374">
            <v>6</v>
          </cell>
          <cell r="I374">
            <v>2312.38</v>
          </cell>
          <cell r="J374">
            <v>6</v>
          </cell>
          <cell r="K374">
            <v>2131.2600000000002</v>
          </cell>
          <cell r="L374" t="str">
            <v/>
          </cell>
        </row>
        <row r="375">
          <cell r="A375" t="str">
            <v>FRN11LM1S-2EA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-6.8</v>
          </cell>
          <cell r="H375">
            <v>0</v>
          </cell>
          <cell r="I375">
            <v>0</v>
          </cell>
          <cell r="J375">
            <v>8</v>
          </cell>
          <cell r="K375">
            <v>3542.08</v>
          </cell>
          <cell r="L375" t="str">
            <v/>
          </cell>
        </row>
        <row r="376">
          <cell r="A376" t="str">
            <v>FRN15LM1S-2EA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-5</v>
          </cell>
          <cell r="H376">
            <v>0</v>
          </cell>
          <cell r="I376">
            <v>0</v>
          </cell>
          <cell r="J376">
            <v>5</v>
          </cell>
          <cell r="K376">
            <v>2947.7</v>
          </cell>
          <cell r="L376">
            <v>2947.7</v>
          </cell>
        </row>
        <row r="377">
          <cell r="A377" t="str">
            <v>FRN18.5LM1S-2EA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-2</v>
          </cell>
          <cell r="H377">
            <v>0</v>
          </cell>
          <cell r="I377">
            <v>0</v>
          </cell>
          <cell r="J377">
            <v>2</v>
          </cell>
          <cell r="K377">
            <v>1363.98</v>
          </cell>
          <cell r="L377">
            <v>1363.98</v>
          </cell>
        </row>
        <row r="378">
          <cell r="A378" t="str">
            <v>FRN22LM1S-2EA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-2</v>
          </cell>
          <cell r="H378">
            <v>0</v>
          </cell>
          <cell r="I378">
            <v>0</v>
          </cell>
          <cell r="J378">
            <v>2</v>
          </cell>
          <cell r="K378">
            <v>1389.88</v>
          </cell>
          <cell r="L378">
            <v>1389.88</v>
          </cell>
        </row>
        <row r="379">
          <cell r="A379" t="str">
            <v>FRN4.0LM1S-4SD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 t="str">
            <v/>
          </cell>
        </row>
        <row r="380">
          <cell r="A380" t="str">
            <v>FRN5.5LM1S-4SD</v>
          </cell>
          <cell r="B380">
            <v>0</v>
          </cell>
          <cell r="C380">
            <v>0</v>
          </cell>
          <cell r="D380">
            <v>301</v>
          </cell>
          <cell r="E380">
            <v>301</v>
          </cell>
          <cell r="F380">
            <v>301</v>
          </cell>
          <cell r="G380">
            <v>301</v>
          </cell>
          <cell r="H380">
            <v>179</v>
          </cell>
          <cell r="I380">
            <v>91082.6</v>
          </cell>
          <cell r="J380">
            <v>602</v>
          </cell>
          <cell r="K380">
            <v>182165.2</v>
          </cell>
          <cell r="L380" t="str">
            <v/>
          </cell>
        </row>
        <row r="381">
          <cell r="A381" t="str">
            <v>FRN7.5LM1S-4SD</v>
          </cell>
          <cell r="B381">
            <v>0</v>
          </cell>
          <cell r="C381">
            <v>0</v>
          </cell>
          <cell r="D381">
            <v>46</v>
          </cell>
          <cell r="E381">
            <v>46</v>
          </cell>
          <cell r="F381">
            <v>46</v>
          </cell>
          <cell r="G381">
            <v>46</v>
          </cell>
          <cell r="H381">
            <v>31</v>
          </cell>
          <cell r="I381">
            <v>14747.6</v>
          </cell>
          <cell r="J381">
            <v>88</v>
          </cell>
          <cell r="K381">
            <v>27605.4768</v>
          </cell>
          <cell r="L381" t="str">
            <v/>
          </cell>
        </row>
        <row r="382">
          <cell r="A382" t="str">
            <v>FRN11LM1S-4SD</v>
          </cell>
          <cell r="B382">
            <v>0</v>
          </cell>
          <cell r="C382">
            <v>0</v>
          </cell>
          <cell r="D382">
            <v>53</v>
          </cell>
          <cell r="E382">
            <v>53</v>
          </cell>
          <cell r="F382">
            <v>53</v>
          </cell>
          <cell r="G382">
            <v>53</v>
          </cell>
          <cell r="H382">
            <v>33</v>
          </cell>
          <cell r="I382">
            <v>23155.7</v>
          </cell>
          <cell r="J382">
            <v>118</v>
          </cell>
          <cell r="K382">
            <v>50251.586200000005</v>
          </cell>
          <cell r="L382" t="str">
            <v/>
          </cell>
        </row>
        <row r="383">
          <cell r="A383" t="str">
            <v>FRN15LM1S-4SD</v>
          </cell>
          <cell r="B383">
            <v>0</v>
          </cell>
          <cell r="C383">
            <v>0</v>
          </cell>
          <cell r="D383">
            <v>4</v>
          </cell>
          <cell r="E383">
            <v>4</v>
          </cell>
          <cell r="F383">
            <v>4</v>
          </cell>
          <cell r="G383">
            <v>4</v>
          </cell>
          <cell r="H383">
            <v>4</v>
          </cell>
          <cell r="I383">
            <v>2444.4</v>
          </cell>
          <cell r="J383">
            <v>10</v>
          </cell>
          <cell r="K383">
            <v>5991.8859999999995</v>
          </cell>
          <cell r="L383" t="str">
            <v/>
          </cell>
        </row>
        <row r="384">
          <cell r="A384" t="str">
            <v>FRN18.5LM1S-4SD</v>
          </cell>
          <cell r="B384">
            <v>0</v>
          </cell>
          <cell r="C384">
            <v>0</v>
          </cell>
          <cell r="D384">
            <v>2</v>
          </cell>
          <cell r="E384">
            <v>2</v>
          </cell>
          <cell r="F384">
            <v>2</v>
          </cell>
          <cell r="G384">
            <v>-3</v>
          </cell>
          <cell r="H384">
            <v>0</v>
          </cell>
          <cell r="I384">
            <v>0</v>
          </cell>
          <cell r="J384">
            <v>7</v>
          </cell>
          <cell r="K384">
            <v>4645.8999999999996</v>
          </cell>
          <cell r="L384" t="str">
            <v/>
          </cell>
        </row>
        <row r="385">
          <cell r="A385" t="str">
            <v>FRN22LM1S-4SD</v>
          </cell>
          <cell r="B385">
            <v>0</v>
          </cell>
          <cell r="C385">
            <v>0</v>
          </cell>
          <cell r="D385">
            <v>2</v>
          </cell>
          <cell r="E385">
            <v>2</v>
          </cell>
          <cell r="F385">
            <v>2</v>
          </cell>
          <cell r="G385">
            <v>0</v>
          </cell>
          <cell r="H385">
            <v>1</v>
          </cell>
          <cell r="I385">
            <v>0</v>
          </cell>
          <cell r="J385">
            <v>4</v>
          </cell>
          <cell r="K385">
            <v>3129.1224000000002</v>
          </cell>
          <cell r="L385" t="str">
            <v/>
          </cell>
        </row>
        <row r="386">
          <cell r="A386" t="str">
            <v>FRN30LM1S-4SD</v>
          </cell>
          <cell r="B386">
            <v>0</v>
          </cell>
          <cell r="C386">
            <v>0</v>
          </cell>
          <cell r="D386">
            <v>1</v>
          </cell>
          <cell r="E386">
            <v>1</v>
          </cell>
          <cell r="F386">
            <v>1</v>
          </cell>
          <cell r="G386">
            <v>-21</v>
          </cell>
          <cell r="H386">
            <v>0</v>
          </cell>
          <cell r="I386">
            <v>0</v>
          </cell>
          <cell r="J386">
            <v>23</v>
          </cell>
          <cell r="K386">
            <v>25725.656400000003</v>
          </cell>
          <cell r="L386">
            <v>14540.588400000002</v>
          </cell>
        </row>
        <row r="387">
          <cell r="A387" t="str">
            <v>FRN37LM1S-4SD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-13</v>
          </cell>
          <cell r="H387">
            <v>0</v>
          </cell>
          <cell r="I387">
            <v>0</v>
          </cell>
          <cell r="J387">
            <v>15</v>
          </cell>
          <cell r="K387">
            <v>22022.001</v>
          </cell>
          <cell r="L387">
            <v>7340.6670000000013</v>
          </cell>
        </row>
        <row r="388">
          <cell r="A388" t="str">
            <v>FRN5.5LM1S-2SD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 t="str">
            <v/>
          </cell>
        </row>
        <row r="389">
          <cell r="A389" t="str">
            <v>FRN7.5LM1S-2SD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 t="str">
            <v/>
          </cell>
        </row>
        <row r="390">
          <cell r="A390" t="str">
            <v>FRN11LM1S-2SD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 t="str">
            <v/>
          </cell>
        </row>
        <row r="391">
          <cell r="A391" t="str">
            <v>FRN15LM1S-2SD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 t="str">
            <v/>
          </cell>
        </row>
        <row r="392">
          <cell r="A392" t="str">
            <v>FRN18.5LM1S-2SD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 t="str">
            <v/>
          </cell>
        </row>
        <row r="393">
          <cell r="A393" t="str">
            <v>FRN22LM1S-2SD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 t="str">
            <v/>
          </cell>
        </row>
        <row r="394">
          <cell r="A394" t="str">
            <v>FRN3.7VG7S-4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-1</v>
          </cell>
          <cell r="H394">
            <v>0</v>
          </cell>
          <cell r="I394">
            <v>0</v>
          </cell>
          <cell r="J394">
            <v>1</v>
          </cell>
          <cell r="K394">
            <v>408.26670000000001</v>
          </cell>
          <cell r="L394">
            <v>408.26670000000001</v>
          </cell>
        </row>
        <row r="395">
          <cell r="A395" t="str">
            <v>FRN5.5VG7S-4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-1</v>
          </cell>
          <cell r="H395">
            <v>0</v>
          </cell>
          <cell r="I395">
            <v>0</v>
          </cell>
          <cell r="J395">
            <v>1</v>
          </cell>
          <cell r="K395">
            <v>639.55999999999995</v>
          </cell>
          <cell r="L395">
            <v>639.55999999999995</v>
          </cell>
        </row>
        <row r="396">
          <cell r="A396" t="str">
            <v>FRN7.5VG7S-4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-1</v>
          </cell>
          <cell r="H396">
            <v>0</v>
          </cell>
          <cell r="I396">
            <v>0</v>
          </cell>
          <cell r="J396">
            <v>1</v>
          </cell>
          <cell r="K396">
            <v>655</v>
          </cell>
          <cell r="L396">
            <v>655</v>
          </cell>
        </row>
        <row r="397">
          <cell r="A397" t="str">
            <v>FRN11VG7S-4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 t="str">
            <v/>
          </cell>
        </row>
        <row r="398">
          <cell r="A398" t="str">
            <v>FRN15VG7S-4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 t="str">
            <v/>
          </cell>
        </row>
        <row r="399">
          <cell r="A399" t="str">
            <v>FRN18.5VG7S-4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 t="str">
            <v/>
          </cell>
        </row>
        <row r="400">
          <cell r="A400" t="str">
            <v>FRN22VG7S-4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 t="str">
            <v/>
          </cell>
        </row>
        <row r="401">
          <cell r="A401" t="str">
            <v>FRN30VG7S-4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 t="str">
            <v/>
          </cell>
        </row>
        <row r="402">
          <cell r="A402" t="str">
            <v>FRN37VG7S-4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 t="str">
            <v/>
          </cell>
        </row>
        <row r="403">
          <cell r="A403" t="str">
            <v>FRN45VG7S-4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 t="str">
            <v/>
          </cell>
        </row>
        <row r="404">
          <cell r="A404" t="str">
            <v>FRN55VG7S-4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 t="str">
            <v/>
          </cell>
        </row>
        <row r="405">
          <cell r="A405" t="str">
            <v>FRN75VG7S-4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 t="str">
            <v/>
          </cell>
        </row>
        <row r="406">
          <cell r="A406" t="str">
            <v>FRN90VG7S-4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 t="str">
            <v/>
          </cell>
        </row>
        <row r="407">
          <cell r="A407" t="str">
            <v>FRN110VG7S-4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 t="str">
            <v/>
          </cell>
        </row>
        <row r="408">
          <cell r="A408" t="str">
            <v>FRN132VG7S-4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 t="str">
            <v/>
          </cell>
        </row>
        <row r="409">
          <cell r="A409" t="str">
            <v>FRN160VG7S-4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 t="str">
            <v/>
          </cell>
        </row>
        <row r="410">
          <cell r="A410" t="str">
            <v>FRN200VG7S-4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 t="str">
            <v/>
          </cell>
        </row>
        <row r="411">
          <cell r="A411" t="str">
            <v>FRN220VG7S-4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 t="str">
            <v/>
          </cell>
        </row>
        <row r="412">
          <cell r="A412" t="str">
            <v>FRN280VG7S-4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 t="str">
            <v/>
          </cell>
        </row>
        <row r="413">
          <cell r="A413" t="str">
            <v>FRN315VG7S-4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 t="str">
            <v/>
          </cell>
        </row>
        <row r="414">
          <cell r="A414" t="str">
            <v>FRN355VG7S-4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 t="str">
            <v/>
          </cell>
        </row>
        <row r="415">
          <cell r="A415" t="str">
            <v>FRN400VG7S-4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 t="str">
            <v/>
          </cell>
        </row>
        <row r="416">
          <cell r="A416" t="str">
            <v>FRN500VG7S-4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 t="str">
            <v/>
          </cell>
        </row>
        <row r="417">
          <cell r="A417" t="str">
            <v>FRN630VG7S-4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 t="str">
            <v/>
          </cell>
        </row>
        <row r="418">
          <cell r="A418" t="str">
            <v>FRN11VG7S-2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 t="str">
            <v/>
          </cell>
        </row>
        <row r="419">
          <cell r="A419" t="str">
            <v>RYT500D5-VV2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-1</v>
          </cell>
          <cell r="H419">
            <v>0</v>
          </cell>
          <cell r="I419">
            <v>0</v>
          </cell>
          <cell r="J419">
            <v>1</v>
          </cell>
          <cell r="K419">
            <v>229</v>
          </cell>
          <cell r="L419" t="str">
            <v/>
          </cell>
        </row>
        <row r="420">
          <cell r="A420" t="str">
            <v>ACRE4-0.75A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-12</v>
          </cell>
          <cell r="H420">
            <v>0</v>
          </cell>
          <cell r="I420">
            <v>0</v>
          </cell>
          <cell r="J420">
            <v>12</v>
          </cell>
          <cell r="K420">
            <v>299.41079999999999</v>
          </cell>
          <cell r="L420" t="str">
            <v/>
          </cell>
        </row>
        <row r="421">
          <cell r="A421" t="str">
            <v>ACRE4-1.5A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-10</v>
          </cell>
          <cell r="H421">
            <v>0</v>
          </cell>
          <cell r="I421">
            <v>0</v>
          </cell>
          <cell r="J421">
            <v>10</v>
          </cell>
          <cell r="K421">
            <v>256</v>
          </cell>
          <cell r="L421" t="str">
            <v/>
          </cell>
        </row>
        <row r="422">
          <cell r="A422" t="str">
            <v>ACRE4-11A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-10</v>
          </cell>
          <cell r="H422">
            <v>0</v>
          </cell>
          <cell r="I422">
            <v>0</v>
          </cell>
          <cell r="J422">
            <v>10</v>
          </cell>
          <cell r="K422">
            <v>454.2</v>
          </cell>
          <cell r="L422" t="str">
            <v/>
          </cell>
        </row>
        <row r="423">
          <cell r="A423" t="str">
            <v>ACRE4-18.5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-72</v>
          </cell>
          <cell r="H423">
            <v>0</v>
          </cell>
          <cell r="I423">
            <v>0</v>
          </cell>
          <cell r="J423">
            <v>72</v>
          </cell>
          <cell r="K423">
            <v>3853.4976000000001</v>
          </cell>
          <cell r="L423" t="str">
            <v/>
          </cell>
        </row>
        <row r="424">
          <cell r="A424" t="str">
            <v>ACRE4-22A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-5</v>
          </cell>
          <cell r="H424">
            <v>0</v>
          </cell>
          <cell r="I424">
            <v>0</v>
          </cell>
          <cell r="J424">
            <v>5</v>
          </cell>
          <cell r="K424">
            <v>336.46450000000004</v>
          </cell>
          <cell r="L424" t="str">
            <v/>
          </cell>
        </row>
        <row r="425">
          <cell r="A425" t="str">
            <v>ACRE4-37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-9</v>
          </cell>
          <cell r="H425">
            <v>0</v>
          </cell>
          <cell r="I425">
            <v>0</v>
          </cell>
          <cell r="J425">
            <v>9</v>
          </cell>
          <cell r="K425">
            <v>900.54719999999998</v>
          </cell>
          <cell r="L425" t="str">
            <v/>
          </cell>
        </row>
        <row r="426">
          <cell r="A426" t="str">
            <v>ACRE4-55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-6</v>
          </cell>
          <cell r="H426">
            <v>0</v>
          </cell>
          <cell r="I426">
            <v>0</v>
          </cell>
          <cell r="J426">
            <v>6</v>
          </cell>
          <cell r="K426">
            <v>952.45500000000004</v>
          </cell>
          <cell r="L426" t="str">
            <v/>
          </cell>
        </row>
        <row r="427">
          <cell r="A427" t="str">
            <v>ACRE4-7.5A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-14</v>
          </cell>
          <cell r="H427">
            <v>0</v>
          </cell>
          <cell r="I427">
            <v>0</v>
          </cell>
          <cell r="J427">
            <v>14</v>
          </cell>
          <cell r="K427">
            <v>616.75600000000009</v>
          </cell>
          <cell r="L427" t="str">
            <v/>
          </cell>
        </row>
        <row r="428">
          <cell r="A428" t="str">
            <v>ACRE4-75A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-1</v>
          </cell>
          <cell r="H428">
            <v>0</v>
          </cell>
          <cell r="I428">
            <v>0</v>
          </cell>
          <cell r="J428">
            <v>1</v>
          </cell>
          <cell r="K428">
            <v>162.96129999999999</v>
          </cell>
          <cell r="L428" t="str">
            <v/>
          </cell>
        </row>
        <row r="429">
          <cell r="A429" t="str">
            <v>DCRE2-0.2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-5</v>
          </cell>
          <cell r="H429">
            <v>0</v>
          </cell>
          <cell r="I429">
            <v>0</v>
          </cell>
          <cell r="J429">
            <v>5</v>
          </cell>
          <cell r="K429">
            <v>63.75</v>
          </cell>
          <cell r="L429" t="str">
            <v/>
          </cell>
        </row>
        <row r="430">
          <cell r="A430" t="str">
            <v>DCRE2-0.75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-5</v>
          </cell>
          <cell r="H430">
            <v>0</v>
          </cell>
          <cell r="I430">
            <v>0</v>
          </cell>
          <cell r="J430">
            <v>5</v>
          </cell>
          <cell r="K430">
            <v>82.35</v>
          </cell>
          <cell r="L430" t="str">
            <v/>
          </cell>
        </row>
        <row r="431">
          <cell r="A431" t="str">
            <v>DCRE2-1.5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 t="str">
            <v/>
          </cell>
        </row>
        <row r="432">
          <cell r="A432" t="str">
            <v>DCRE2-15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-6</v>
          </cell>
          <cell r="H432">
            <v>0</v>
          </cell>
          <cell r="I432">
            <v>0</v>
          </cell>
          <cell r="J432">
            <v>6</v>
          </cell>
          <cell r="K432">
            <v>247.524</v>
          </cell>
          <cell r="L432" t="str">
            <v/>
          </cell>
        </row>
        <row r="433">
          <cell r="A433" t="str">
            <v>DCRE2-18.5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-10</v>
          </cell>
          <cell r="H433">
            <v>0</v>
          </cell>
          <cell r="I433">
            <v>0</v>
          </cell>
          <cell r="J433">
            <v>10</v>
          </cell>
          <cell r="K433">
            <v>484</v>
          </cell>
          <cell r="L433" t="str">
            <v/>
          </cell>
        </row>
        <row r="434">
          <cell r="A434" t="str">
            <v>DCRE2-7.5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-7</v>
          </cell>
          <cell r="H434">
            <v>0</v>
          </cell>
          <cell r="I434">
            <v>0</v>
          </cell>
          <cell r="J434">
            <v>7</v>
          </cell>
          <cell r="K434">
            <v>203.91</v>
          </cell>
          <cell r="L434" t="str">
            <v/>
          </cell>
        </row>
        <row r="435">
          <cell r="A435" t="str">
            <v>DCRE4-0.4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</v>
          </cell>
          <cell r="H435">
            <v>0</v>
          </cell>
          <cell r="I435">
            <v>0</v>
          </cell>
          <cell r="J435">
            <v>6</v>
          </cell>
          <cell r="K435">
            <v>54.414600000000007</v>
          </cell>
          <cell r="L435" t="str">
            <v/>
          </cell>
        </row>
        <row r="436">
          <cell r="A436" t="str">
            <v>DCRE4-0.75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 t="str">
            <v/>
          </cell>
        </row>
        <row r="437">
          <cell r="A437" t="str">
            <v>DCRE4-1.5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-1</v>
          </cell>
          <cell r="H437">
            <v>0</v>
          </cell>
          <cell r="I437">
            <v>0</v>
          </cell>
          <cell r="J437">
            <v>1</v>
          </cell>
          <cell r="K437">
            <v>15.4047</v>
          </cell>
          <cell r="L437" t="str">
            <v/>
          </cell>
        </row>
        <row r="438">
          <cell r="A438" t="str">
            <v>DCRE4-11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-60</v>
          </cell>
          <cell r="H438">
            <v>0</v>
          </cell>
          <cell r="I438">
            <v>0</v>
          </cell>
          <cell r="J438">
            <v>60</v>
          </cell>
          <cell r="K438">
            <v>1504.692</v>
          </cell>
          <cell r="L438" t="str">
            <v/>
          </cell>
        </row>
        <row r="439">
          <cell r="A439" t="str">
            <v>DCRE4-11-F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-22</v>
          </cell>
          <cell r="H439">
            <v>0</v>
          </cell>
          <cell r="I439">
            <v>0</v>
          </cell>
          <cell r="J439">
            <v>22</v>
          </cell>
          <cell r="K439">
            <v>967.48959999999988</v>
          </cell>
          <cell r="L439" t="str">
            <v/>
          </cell>
        </row>
        <row r="440">
          <cell r="A440" t="str">
            <v>DCRE4-11-FZ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-28</v>
          </cell>
          <cell r="H440">
            <v>0</v>
          </cell>
          <cell r="I440">
            <v>0</v>
          </cell>
          <cell r="J440">
            <v>28</v>
          </cell>
          <cell r="K440">
            <v>1089.396</v>
          </cell>
          <cell r="L440" t="str">
            <v/>
          </cell>
        </row>
        <row r="441">
          <cell r="A441" t="str">
            <v>DCRE4-132B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-4</v>
          </cell>
          <cell r="H441">
            <v>0</v>
          </cell>
          <cell r="I441">
            <v>0</v>
          </cell>
          <cell r="J441">
            <v>4</v>
          </cell>
          <cell r="K441">
            <v>1162.6312</v>
          </cell>
          <cell r="L441" t="str">
            <v/>
          </cell>
        </row>
        <row r="442">
          <cell r="A442" t="str">
            <v>DCRE4-15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-16</v>
          </cell>
          <cell r="H442">
            <v>0</v>
          </cell>
          <cell r="I442">
            <v>0</v>
          </cell>
          <cell r="J442">
            <v>16</v>
          </cell>
          <cell r="K442">
            <v>671.976</v>
          </cell>
          <cell r="L442" t="str">
            <v/>
          </cell>
        </row>
        <row r="443">
          <cell r="A443" t="str">
            <v>DCRE4-15-F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-9</v>
          </cell>
          <cell r="H443">
            <v>0</v>
          </cell>
          <cell r="I443">
            <v>0</v>
          </cell>
          <cell r="J443">
            <v>9</v>
          </cell>
          <cell r="K443">
            <v>415.06380000000001</v>
          </cell>
          <cell r="L443" t="str">
            <v/>
          </cell>
        </row>
        <row r="444">
          <cell r="A444" t="str">
            <v>DCRE4-15-FZ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-59</v>
          </cell>
          <cell r="H444">
            <v>0</v>
          </cell>
          <cell r="I444">
            <v>0</v>
          </cell>
          <cell r="J444">
            <v>59</v>
          </cell>
          <cell r="K444">
            <v>2963.1511</v>
          </cell>
          <cell r="L444" t="str">
            <v/>
          </cell>
        </row>
        <row r="445">
          <cell r="A445" t="str">
            <v>DCRE4-160B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-2</v>
          </cell>
          <cell r="H445">
            <v>0</v>
          </cell>
          <cell r="I445">
            <v>0</v>
          </cell>
          <cell r="J445">
            <v>2</v>
          </cell>
          <cell r="K445">
            <v>693.0136</v>
          </cell>
          <cell r="L445" t="str">
            <v/>
          </cell>
        </row>
        <row r="446">
          <cell r="A446" t="str">
            <v>DCRE4-18.5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-4</v>
          </cell>
          <cell r="H446">
            <v>0</v>
          </cell>
          <cell r="I446">
            <v>0</v>
          </cell>
          <cell r="J446">
            <v>4</v>
          </cell>
          <cell r="K446">
            <v>170.9888</v>
          </cell>
          <cell r="L446" t="str">
            <v/>
          </cell>
        </row>
        <row r="447">
          <cell r="A447" t="str">
            <v>DCRE4-18.5 KL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-26</v>
          </cell>
          <cell r="H447">
            <v>0</v>
          </cell>
          <cell r="I447">
            <v>0</v>
          </cell>
          <cell r="J447">
            <v>26</v>
          </cell>
          <cell r="K447">
            <v>1149.2</v>
          </cell>
          <cell r="L447" t="str">
            <v/>
          </cell>
        </row>
        <row r="448">
          <cell r="A448" t="str">
            <v>DCRE4-18.5-F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-7</v>
          </cell>
          <cell r="H448">
            <v>0</v>
          </cell>
          <cell r="I448">
            <v>0</v>
          </cell>
          <cell r="J448">
            <v>7</v>
          </cell>
          <cell r="K448">
            <v>332.42509999999999</v>
          </cell>
          <cell r="L448" t="str">
            <v/>
          </cell>
        </row>
        <row r="449">
          <cell r="A449" t="str">
            <v>DCRE4-18.5-FZ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-20</v>
          </cell>
          <cell r="H449">
            <v>0</v>
          </cell>
          <cell r="I449">
            <v>0</v>
          </cell>
          <cell r="J449">
            <v>20</v>
          </cell>
          <cell r="K449">
            <v>1192.04</v>
          </cell>
          <cell r="L449" t="str">
            <v/>
          </cell>
        </row>
        <row r="450">
          <cell r="A450" t="str">
            <v>DCRE4-2.2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-6</v>
          </cell>
          <cell r="H450">
            <v>0</v>
          </cell>
          <cell r="I450">
            <v>0</v>
          </cell>
          <cell r="J450">
            <v>6</v>
          </cell>
          <cell r="K450">
            <v>101.7612</v>
          </cell>
          <cell r="L450" t="str">
            <v/>
          </cell>
        </row>
        <row r="451">
          <cell r="A451" t="str">
            <v>DCRE4-200B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-4</v>
          </cell>
          <cell r="H451">
            <v>0</v>
          </cell>
          <cell r="I451">
            <v>0</v>
          </cell>
          <cell r="J451">
            <v>4</v>
          </cell>
          <cell r="K451">
            <v>1427.7167999999999</v>
          </cell>
          <cell r="L451" t="str">
            <v/>
          </cell>
        </row>
        <row r="452">
          <cell r="A452" t="str">
            <v>DCRE4-22-F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-11</v>
          </cell>
          <cell r="H452">
            <v>0</v>
          </cell>
          <cell r="I452">
            <v>0</v>
          </cell>
          <cell r="J452">
            <v>11</v>
          </cell>
          <cell r="K452">
            <v>667.7</v>
          </cell>
          <cell r="L452" t="str">
            <v/>
          </cell>
        </row>
        <row r="453">
          <cell r="A453" t="str">
            <v>DCRE4-22-FZ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-18</v>
          </cell>
          <cell r="H453">
            <v>0</v>
          </cell>
          <cell r="I453">
            <v>0</v>
          </cell>
          <cell r="J453">
            <v>18</v>
          </cell>
          <cell r="K453">
            <v>1311.615</v>
          </cell>
          <cell r="L453" t="str">
            <v/>
          </cell>
        </row>
        <row r="454">
          <cell r="A454" t="str">
            <v>DCRE4-220B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-1</v>
          </cell>
          <cell r="H454">
            <v>0</v>
          </cell>
          <cell r="I454">
            <v>0</v>
          </cell>
          <cell r="J454">
            <v>1</v>
          </cell>
          <cell r="K454">
            <v>348.97469999999998</v>
          </cell>
          <cell r="L454" t="str">
            <v/>
          </cell>
        </row>
        <row r="455">
          <cell r="A455" t="str">
            <v>DCRE4-22A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-10</v>
          </cell>
          <cell r="H455">
            <v>0</v>
          </cell>
          <cell r="I455">
            <v>0</v>
          </cell>
          <cell r="J455">
            <v>10</v>
          </cell>
          <cell r="K455">
            <v>526.86799999999994</v>
          </cell>
          <cell r="L455" t="str">
            <v/>
          </cell>
        </row>
        <row r="456">
          <cell r="A456" t="str">
            <v>DCRE4-280B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-2</v>
          </cell>
          <cell r="H456">
            <v>0</v>
          </cell>
          <cell r="I456">
            <v>0</v>
          </cell>
          <cell r="J456">
            <v>2</v>
          </cell>
          <cell r="K456">
            <v>909.79</v>
          </cell>
          <cell r="L456" t="str">
            <v/>
          </cell>
        </row>
        <row r="457">
          <cell r="A457" t="str">
            <v>DCRE4-30-F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-1</v>
          </cell>
          <cell r="H457">
            <v>0</v>
          </cell>
          <cell r="I457">
            <v>0</v>
          </cell>
          <cell r="J457">
            <v>1</v>
          </cell>
          <cell r="K457">
            <v>81.285799999999995</v>
          </cell>
          <cell r="L457" t="str">
            <v/>
          </cell>
        </row>
        <row r="458">
          <cell r="A458" t="str">
            <v>DCRE4-30-FZ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-3</v>
          </cell>
          <cell r="H458">
            <v>0</v>
          </cell>
          <cell r="I458">
            <v>0</v>
          </cell>
          <cell r="J458">
            <v>3</v>
          </cell>
          <cell r="K458">
            <v>262.55129999999997</v>
          </cell>
          <cell r="L458" t="str">
            <v/>
          </cell>
        </row>
        <row r="459">
          <cell r="A459" t="str">
            <v>DCRE4-30B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-6</v>
          </cell>
          <cell r="H459">
            <v>0</v>
          </cell>
          <cell r="I459">
            <v>0</v>
          </cell>
          <cell r="J459">
            <v>6</v>
          </cell>
          <cell r="K459">
            <v>442.82100000000003</v>
          </cell>
          <cell r="L459" t="str">
            <v/>
          </cell>
        </row>
        <row r="460">
          <cell r="A460" t="str">
            <v>DCRE4-315B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-2</v>
          </cell>
          <cell r="H460">
            <v>0</v>
          </cell>
          <cell r="I460">
            <v>0</v>
          </cell>
          <cell r="J460">
            <v>2</v>
          </cell>
          <cell r="K460">
            <v>899.72879999999998</v>
          </cell>
          <cell r="L460" t="str">
            <v/>
          </cell>
        </row>
        <row r="461">
          <cell r="A461" t="str">
            <v>DCRE4-37-F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-19</v>
          </cell>
          <cell r="H461">
            <v>0</v>
          </cell>
          <cell r="I461">
            <v>0</v>
          </cell>
          <cell r="J461">
            <v>19</v>
          </cell>
          <cell r="K461">
            <v>2602.8669999999997</v>
          </cell>
          <cell r="L461" t="str">
            <v/>
          </cell>
        </row>
        <row r="462">
          <cell r="A462" t="str">
            <v>DCRE4-37-FZ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-7</v>
          </cell>
          <cell r="H462">
            <v>0</v>
          </cell>
          <cell r="I462">
            <v>0</v>
          </cell>
          <cell r="J462">
            <v>7</v>
          </cell>
          <cell r="K462">
            <v>902.27969999999993</v>
          </cell>
          <cell r="L462" t="str">
            <v/>
          </cell>
        </row>
        <row r="463">
          <cell r="A463" t="str">
            <v>DCRE4-37B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-14</v>
          </cell>
          <cell r="H463">
            <v>0</v>
          </cell>
          <cell r="I463">
            <v>0</v>
          </cell>
          <cell r="J463">
            <v>14</v>
          </cell>
          <cell r="K463">
            <v>1278.0978</v>
          </cell>
          <cell r="L463" t="str">
            <v/>
          </cell>
        </row>
        <row r="464">
          <cell r="A464" t="str">
            <v>DCRE4-4.0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-6</v>
          </cell>
          <cell r="H464">
            <v>0</v>
          </cell>
          <cell r="I464">
            <v>0</v>
          </cell>
          <cell r="J464">
            <v>6</v>
          </cell>
          <cell r="K464">
            <v>115.16579999999999</v>
          </cell>
          <cell r="L464" t="str">
            <v/>
          </cell>
        </row>
        <row r="465">
          <cell r="A465" t="str">
            <v>DCRE4-4.0-F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-20</v>
          </cell>
          <cell r="H465">
            <v>0</v>
          </cell>
          <cell r="I465">
            <v>0</v>
          </cell>
          <cell r="J465">
            <v>20</v>
          </cell>
          <cell r="K465">
            <v>510.51400000000001</v>
          </cell>
          <cell r="L465" t="str">
            <v/>
          </cell>
        </row>
        <row r="466">
          <cell r="A466" t="str">
            <v>DCRE4-400B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-3</v>
          </cell>
          <cell r="H466">
            <v>0</v>
          </cell>
          <cell r="I466">
            <v>0</v>
          </cell>
          <cell r="J466">
            <v>3</v>
          </cell>
          <cell r="K466">
            <v>1212.51</v>
          </cell>
          <cell r="L466" t="str">
            <v/>
          </cell>
        </row>
        <row r="467">
          <cell r="A467" t="str">
            <v>DCRE4-45-F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-11</v>
          </cell>
          <cell r="H467">
            <v>0</v>
          </cell>
          <cell r="I467">
            <v>0</v>
          </cell>
          <cell r="J467">
            <v>11</v>
          </cell>
          <cell r="K467">
            <v>2288.2595999999999</v>
          </cell>
          <cell r="L467" t="str">
            <v/>
          </cell>
        </row>
        <row r="468">
          <cell r="A468" t="str">
            <v>DCRE4-45-FZ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-7</v>
          </cell>
          <cell r="H468">
            <v>0</v>
          </cell>
          <cell r="I468">
            <v>0</v>
          </cell>
          <cell r="J468">
            <v>7</v>
          </cell>
          <cell r="K468">
            <v>1145.5297</v>
          </cell>
          <cell r="L468" t="str">
            <v/>
          </cell>
        </row>
        <row r="469">
          <cell r="A469" t="str">
            <v>DCRE4-45B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-13</v>
          </cell>
          <cell r="H469">
            <v>0</v>
          </cell>
          <cell r="I469">
            <v>0</v>
          </cell>
          <cell r="J469">
            <v>13</v>
          </cell>
          <cell r="K469">
            <v>1358.89</v>
          </cell>
          <cell r="L469" t="str">
            <v/>
          </cell>
        </row>
        <row r="470">
          <cell r="A470" t="str">
            <v>DCRE4-5.5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-36</v>
          </cell>
          <cell r="H470">
            <v>0</v>
          </cell>
          <cell r="I470">
            <v>0</v>
          </cell>
          <cell r="J470">
            <v>36</v>
          </cell>
          <cell r="K470">
            <v>778.00319999999999</v>
          </cell>
          <cell r="L470" t="str">
            <v/>
          </cell>
        </row>
        <row r="471">
          <cell r="A471" t="str">
            <v>DCRE4-5.5-F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-15</v>
          </cell>
          <cell r="H471">
            <v>0</v>
          </cell>
          <cell r="I471">
            <v>0</v>
          </cell>
          <cell r="J471">
            <v>15</v>
          </cell>
          <cell r="K471">
            <v>467.64449999999999</v>
          </cell>
          <cell r="L471" t="str">
            <v/>
          </cell>
        </row>
        <row r="472">
          <cell r="A472" t="str">
            <v>DCRE4-5.5-FZ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-34</v>
          </cell>
          <cell r="H472">
            <v>0</v>
          </cell>
          <cell r="I472">
            <v>0</v>
          </cell>
          <cell r="J472">
            <v>34</v>
          </cell>
          <cell r="K472">
            <v>803.2568</v>
          </cell>
          <cell r="L472" t="str">
            <v/>
          </cell>
        </row>
        <row r="473">
          <cell r="A473" t="str">
            <v>DCRE4-500B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-3</v>
          </cell>
          <cell r="H473">
            <v>0</v>
          </cell>
          <cell r="I473">
            <v>0</v>
          </cell>
          <cell r="J473">
            <v>3</v>
          </cell>
          <cell r="K473">
            <v>1267.44</v>
          </cell>
          <cell r="L473" t="str">
            <v/>
          </cell>
        </row>
        <row r="474">
          <cell r="A474" t="str">
            <v>DCRE4-55B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-11</v>
          </cell>
          <cell r="H474">
            <v>0</v>
          </cell>
          <cell r="I474">
            <v>0</v>
          </cell>
          <cell r="J474">
            <v>11</v>
          </cell>
          <cell r="K474">
            <v>1350.1807000000001</v>
          </cell>
          <cell r="L474" t="str">
            <v/>
          </cell>
        </row>
        <row r="475">
          <cell r="A475" t="str">
            <v>DCRE4-7.5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-4</v>
          </cell>
          <cell r="H475">
            <v>0</v>
          </cell>
          <cell r="I475">
            <v>0</v>
          </cell>
          <cell r="J475">
            <v>4</v>
          </cell>
          <cell r="K475">
            <v>103.6536</v>
          </cell>
          <cell r="L475" t="str">
            <v/>
          </cell>
        </row>
        <row r="476">
          <cell r="A476" t="str">
            <v>DCRE4-7.5-F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-10</v>
          </cell>
          <cell r="H476">
            <v>0</v>
          </cell>
          <cell r="I476">
            <v>0</v>
          </cell>
          <cell r="J476">
            <v>10</v>
          </cell>
          <cell r="K476">
            <v>291.51</v>
          </cell>
          <cell r="L476" t="str">
            <v/>
          </cell>
        </row>
        <row r="477">
          <cell r="A477" t="str">
            <v>DCRE4-7.5-FZ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-17</v>
          </cell>
          <cell r="H477">
            <v>0</v>
          </cell>
          <cell r="I477">
            <v>0</v>
          </cell>
          <cell r="J477">
            <v>17</v>
          </cell>
          <cell r="K477">
            <v>520.08609999999999</v>
          </cell>
          <cell r="L477" t="str">
            <v/>
          </cell>
        </row>
        <row r="478">
          <cell r="A478" t="str">
            <v>DCRE4-75B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-1</v>
          </cell>
          <cell r="H478">
            <v>0</v>
          </cell>
          <cell r="I478">
            <v>0</v>
          </cell>
          <cell r="J478">
            <v>1</v>
          </cell>
          <cell r="K478">
            <v>161.9479</v>
          </cell>
          <cell r="L478" t="str">
            <v/>
          </cell>
        </row>
        <row r="479">
          <cell r="A479" t="str">
            <v>DCRE4-90B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-9</v>
          </cell>
          <cell r="H479">
            <v>0</v>
          </cell>
          <cell r="I479">
            <v>0</v>
          </cell>
          <cell r="J479">
            <v>9</v>
          </cell>
          <cell r="K479">
            <v>1727.7696000000001</v>
          </cell>
          <cell r="L479" t="str">
            <v/>
          </cell>
        </row>
        <row r="480">
          <cell r="A480" t="str">
            <v>FG-11-0001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-8</v>
          </cell>
          <cell r="H480">
            <v>0</v>
          </cell>
          <cell r="I480">
            <v>0</v>
          </cell>
          <cell r="J480">
            <v>8</v>
          </cell>
          <cell r="K480">
            <v>67.058400000000006</v>
          </cell>
          <cell r="L480" t="str">
            <v/>
          </cell>
        </row>
        <row r="481">
          <cell r="A481" t="str">
            <v>FG-11-0002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-4</v>
          </cell>
          <cell r="H481">
            <v>0</v>
          </cell>
          <cell r="I481">
            <v>0</v>
          </cell>
          <cell r="J481">
            <v>4</v>
          </cell>
          <cell r="K481">
            <v>36.687600000000003</v>
          </cell>
          <cell r="L481" t="str">
            <v/>
          </cell>
        </row>
        <row r="482">
          <cell r="A482" t="str">
            <v>FG-11-0005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-1</v>
          </cell>
          <cell r="H482">
            <v>0</v>
          </cell>
          <cell r="I482">
            <v>0</v>
          </cell>
          <cell r="J482">
            <v>1</v>
          </cell>
          <cell r="K482">
            <v>11.1343</v>
          </cell>
          <cell r="L482" t="str">
            <v/>
          </cell>
        </row>
        <row r="483">
          <cell r="A483" t="str">
            <v>FG-11-0018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-1</v>
          </cell>
          <cell r="H483">
            <v>0</v>
          </cell>
          <cell r="I483">
            <v>0</v>
          </cell>
          <cell r="J483">
            <v>1</v>
          </cell>
          <cell r="K483">
            <v>17.222799999999999</v>
          </cell>
          <cell r="L483" t="str">
            <v/>
          </cell>
        </row>
        <row r="484">
          <cell r="A484" t="str">
            <v>FG-11-0025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-1</v>
          </cell>
          <cell r="H484">
            <v>0</v>
          </cell>
          <cell r="I484">
            <v>0</v>
          </cell>
          <cell r="J484">
            <v>1</v>
          </cell>
          <cell r="K484">
            <v>19.025200000000002</v>
          </cell>
          <cell r="L484" t="str">
            <v/>
          </cell>
        </row>
        <row r="485">
          <cell r="A485" t="str">
            <v>FG-11-0041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-1</v>
          </cell>
          <cell r="H485">
            <v>0</v>
          </cell>
          <cell r="I485">
            <v>0</v>
          </cell>
          <cell r="J485">
            <v>1</v>
          </cell>
          <cell r="K485">
            <v>27.1966</v>
          </cell>
          <cell r="L485" t="str">
            <v/>
          </cell>
        </row>
        <row r="486">
          <cell r="A486" t="str">
            <v>FG-11-0041-KL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-2</v>
          </cell>
          <cell r="H486">
            <v>0</v>
          </cell>
          <cell r="I486">
            <v>0</v>
          </cell>
          <cell r="J486">
            <v>2</v>
          </cell>
          <cell r="K486">
            <v>60.117800000000003</v>
          </cell>
          <cell r="L486" t="str">
            <v/>
          </cell>
        </row>
        <row r="487">
          <cell r="A487" t="str">
            <v>FG-11-0080-KL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-5</v>
          </cell>
          <cell r="H487">
            <v>0</v>
          </cell>
          <cell r="I487">
            <v>0</v>
          </cell>
          <cell r="J487">
            <v>5</v>
          </cell>
          <cell r="K487">
            <v>127.35599999999999</v>
          </cell>
          <cell r="L487" t="str">
            <v/>
          </cell>
        </row>
        <row r="488">
          <cell r="A488" t="str">
            <v>FG-11-0100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-1</v>
          </cell>
          <cell r="H488">
            <v>0</v>
          </cell>
          <cell r="I488">
            <v>0</v>
          </cell>
          <cell r="J488">
            <v>1</v>
          </cell>
          <cell r="K488">
            <v>63.245399999999997</v>
          </cell>
          <cell r="L488" t="str">
            <v/>
          </cell>
        </row>
        <row r="489">
          <cell r="A489" t="str">
            <v>FG-11-0146-KL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-2</v>
          </cell>
          <cell r="H489">
            <v>0</v>
          </cell>
          <cell r="I489">
            <v>0</v>
          </cell>
          <cell r="J489">
            <v>2</v>
          </cell>
          <cell r="K489">
            <v>182.0916</v>
          </cell>
          <cell r="L489" t="str">
            <v/>
          </cell>
        </row>
        <row r="490">
          <cell r="A490" t="str">
            <v>FVR0.1C11S-7EN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-1</v>
          </cell>
          <cell r="H490">
            <v>0</v>
          </cell>
          <cell r="I490">
            <v>0</v>
          </cell>
          <cell r="J490">
            <v>1</v>
          </cell>
          <cell r="K490">
            <v>82.398399999999995</v>
          </cell>
          <cell r="L490" t="str">
            <v/>
          </cell>
        </row>
        <row r="491">
          <cell r="A491" t="str">
            <v>FVR0.2C11S-7EN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-2</v>
          </cell>
          <cell r="H491">
            <v>0</v>
          </cell>
          <cell r="I491">
            <v>0</v>
          </cell>
          <cell r="J491">
            <v>2</v>
          </cell>
          <cell r="K491">
            <v>123.2518</v>
          </cell>
          <cell r="L491" t="str">
            <v/>
          </cell>
        </row>
        <row r="492">
          <cell r="A492" t="str">
            <v>FVR0.4C11S-6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-1</v>
          </cell>
          <cell r="H492">
            <v>0</v>
          </cell>
          <cell r="I492">
            <v>0</v>
          </cell>
          <cell r="J492">
            <v>1</v>
          </cell>
          <cell r="K492">
            <v>113.27</v>
          </cell>
          <cell r="L492" t="str">
            <v/>
          </cell>
        </row>
        <row r="493">
          <cell r="A493" t="str">
            <v>FVR0.4C11S-7EN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-6</v>
          </cell>
          <cell r="H493">
            <v>0</v>
          </cell>
          <cell r="I493">
            <v>0</v>
          </cell>
          <cell r="J493">
            <v>6</v>
          </cell>
          <cell r="K493">
            <v>377.8374</v>
          </cell>
          <cell r="L493" t="str">
            <v/>
          </cell>
        </row>
        <row r="494">
          <cell r="A494" t="str">
            <v>FVR0.75C11S-2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-1</v>
          </cell>
          <cell r="H494">
            <v>0</v>
          </cell>
          <cell r="I494">
            <v>0</v>
          </cell>
          <cell r="J494">
            <v>1</v>
          </cell>
          <cell r="K494">
            <v>49.323099999999997</v>
          </cell>
          <cell r="L494" t="str">
            <v/>
          </cell>
        </row>
        <row r="495">
          <cell r="A495" t="str">
            <v>FVR0.75C11S-7EN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-3</v>
          </cell>
          <cell r="H495">
            <v>0</v>
          </cell>
          <cell r="I495">
            <v>0</v>
          </cell>
          <cell r="J495">
            <v>3</v>
          </cell>
          <cell r="K495">
            <v>249.76499999999999</v>
          </cell>
          <cell r="L495" t="str">
            <v/>
          </cell>
        </row>
        <row r="496">
          <cell r="A496" t="str">
            <v>FVR0.75C11S-7WM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</v>
          </cell>
          <cell r="H496">
            <v>0</v>
          </cell>
          <cell r="I496">
            <v>0</v>
          </cell>
          <cell r="J496">
            <v>1</v>
          </cell>
          <cell r="K496">
            <v>0</v>
          </cell>
          <cell r="L496" t="str">
            <v/>
          </cell>
        </row>
        <row r="497">
          <cell r="A497" t="str">
            <v>FVR1.5C11S-7EN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-1</v>
          </cell>
          <cell r="H497">
            <v>0</v>
          </cell>
          <cell r="I497">
            <v>0</v>
          </cell>
          <cell r="J497">
            <v>1</v>
          </cell>
          <cell r="K497">
            <v>98.738900000000001</v>
          </cell>
          <cell r="L497" t="str">
            <v/>
          </cell>
        </row>
        <row r="498">
          <cell r="A498" t="str">
            <v>FVR1.5C11S-7WM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-6</v>
          </cell>
          <cell r="H498">
            <v>0</v>
          </cell>
          <cell r="I498">
            <v>0</v>
          </cell>
          <cell r="J498">
            <v>6</v>
          </cell>
          <cell r="K498">
            <v>0</v>
          </cell>
          <cell r="L498" t="str">
            <v/>
          </cell>
        </row>
        <row r="499">
          <cell r="A499" t="str">
            <v>FVR2.2C11S-7EN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-6</v>
          </cell>
          <cell r="H499">
            <v>0</v>
          </cell>
          <cell r="I499">
            <v>0</v>
          </cell>
          <cell r="J499">
            <v>6</v>
          </cell>
          <cell r="K499">
            <v>655.40520000000004</v>
          </cell>
          <cell r="L499" t="str">
            <v/>
          </cell>
        </row>
        <row r="500">
          <cell r="A500" t="str">
            <v>FVR2.2C11S-7WM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-11</v>
          </cell>
          <cell r="H500">
            <v>0</v>
          </cell>
          <cell r="I500">
            <v>0</v>
          </cell>
          <cell r="J500">
            <v>11</v>
          </cell>
          <cell r="K500">
            <v>221.98329999999999</v>
          </cell>
          <cell r="L500" t="str">
            <v/>
          </cell>
        </row>
        <row r="501">
          <cell r="A501" t="str">
            <v>FVR3.7C11S-2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-1</v>
          </cell>
          <cell r="H501">
            <v>0</v>
          </cell>
          <cell r="I501">
            <v>0</v>
          </cell>
          <cell r="J501">
            <v>1</v>
          </cell>
          <cell r="K501">
            <v>144.4342</v>
          </cell>
          <cell r="L501" t="str">
            <v/>
          </cell>
        </row>
        <row r="502">
          <cell r="A502" t="str">
            <v>OPC-C11S-RSC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-2</v>
          </cell>
          <cell r="H502">
            <v>0</v>
          </cell>
          <cell r="I502">
            <v>0</v>
          </cell>
          <cell r="J502">
            <v>2</v>
          </cell>
          <cell r="K502">
            <v>0</v>
          </cell>
          <cell r="L502" t="str">
            <v/>
          </cell>
        </row>
        <row r="503">
          <cell r="A503" t="str">
            <v>FVR0.4C9S-7EN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-1</v>
          </cell>
          <cell r="H503">
            <v>0</v>
          </cell>
          <cell r="I503">
            <v>0</v>
          </cell>
          <cell r="J503">
            <v>1</v>
          </cell>
          <cell r="K503">
            <v>71.9893</v>
          </cell>
          <cell r="L503" t="str">
            <v/>
          </cell>
        </row>
        <row r="504">
          <cell r="A504" t="str">
            <v>FVR1.5C9S-7EN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-1</v>
          </cell>
          <cell r="H504">
            <v>0</v>
          </cell>
          <cell r="I504">
            <v>0</v>
          </cell>
          <cell r="J504">
            <v>1</v>
          </cell>
          <cell r="K504">
            <v>124.8597</v>
          </cell>
          <cell r="L504" t="str">
            <v/>
          </cell>
        </row>
        <row r="505">
          <cell r="A505" t="str">
            <v>GEHAEUSE 38700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-138</v>
          </cell>
          <cell r="H505">
            <v>0</v>
          </cell>
          <cell r="I505">
            <v>0</v>
          </cell>
          <cell r="J505">
            <v>138</v>
          </cell>
          <cell r="K505">
            <v>9315</v>
          </cell>
          <cell r="L505" t="str">
            <v/>
          </cell>
        </row>
        <row r="506">
          <cell r="A506" t="str">
            <v>P9900561001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-1</v>
          </cell>
          <cell r="H506">
            <v>0</v>
          </cell>
          <cell r="I506">
            <v>0</v>
          </cell>
          <cell r="J506">
            <v>1</v>
          </cell>
          <cell r="K506">
            <v>58.38</v>
          </cell>
          <cell r="L506" t="str">
            <v/>
          </cell>
        </row>
        <row r="507">
          <cell r="A507" t="str">
            <v>P9900561002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-2</v>
          </cell>
          <cell r="H507">
            <v>0</v>
          </cell>
          <cell r="I507">
            <v>0</v>
          </cell>
          <cell r="J507">
            <v>2</v>
          </cell>
          <cell r="K507">
            <v>117.18</v>
          </cell>
          <cell r="L507" t="str">
            <v/>
          </cell>
        </row>
        <row r="508">
          <cell r="A508" t="str">
            <v>P9900561003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-2</v>
          </cell>
          <cell r="H508">
            <v>0</v>
          </cell>
          <cell r="I508">
            <v>0</v>
          </cell>
          <cell r="J508">
            <v>2</v>
          </cell>
          <cell r="K508">
            <v>125.16</v>
          </cell>
          <cell r="L508" t="str">
            <v/>
          </cell>
        </row>
        <row r="509">
          <cell r="A509" t="str">
            <v>P9900561003 CU-MRL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</row>
        <row r="510">
          <cell r="A510" t="str">
            <v>P9900561003 MEHRPREIS PRO M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</row>
        <row r="511">
          <cell r="A511" t="str">
            <v>P9900561005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-1</v>
          </cell>
          <cell r="H511">
            <v>0</v>
          </cell>
          <cell r="I511">
            <v>0</v>
          </cell>
          <cell r="J511">
            <v>1</v>
          </cell>
          <cell r="K511">
            <v>110.67</v>
          </cell>
          <cell r="L511" t="str">
            <v/>
          </cell>
        </row>
        <row r="512">
          <cell r="A512" t="str">
            <v>P9900561005 CU-KKS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-1</v>
          </cell>
          <cell r="H512">
            <v>0</v>
          </cell>
          <cell r="I512">
            <v>0</v>
          </cell>
          <cell r="J512">
            <v>1</v>
          </cell>
          <cell r="K512">
            <v>8.1199999999999992</v>
          </cell>
          <cell r="L512" t="str">
            <v/>
          </cell>
        </row>
        <row r="513">
          <cell r="A513" t="str">
            <v>P9900561005 MEHRPREIS PRO M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-4</v>
          </cell>
          <cell r="H513">
            <v>0</v>
          </cell>
          <cell r="I513">
            <v>0</v>
          </cell>
          <cell r="J513">
            <v>4</v>
          </cell>
          <cell r="K513">
            <v>7.64</v>
          </cell>
          <cell r="L513" t="str">
            <v/>
          </cell>
        </row>
        <row r="514">
          <cell r="A514" t="str">
            <v>P9900561006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-2</v>
          </cell>
          <cell r="H514">
            <v>0</v>
          </cell>
          <cell r="I514">
            <v>0</v>
          </cell>
          <cell r="J514">
            <v>2</v>
          </cell>
          <cell r="K514">
            <v>221.34</v>
          </cell>
          <cell r="L514" t="str">
            <v/>
          </cell>
        </row>
        <row r="515">
          <cell r="A515" t="str">
            <v>P9900561006 CU-MRL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-1</v>
          </cell>
          <cell r="H515">
            <v>0</v>
          </cell>
          <cell r="I515">
            <v>0</v>
          </cell>
          <cell r="J515">
            <v>1</v>
          </cell>
          <cell r="K515">
            <v>1.87</v>
          </cell>
          <cell r="L515" t="str">
            <v/>
          </cell>
        </row>
        <row r="516">
          <cell r="A516" t="str">
            <v>P9900561006 MEHRPREIS PRO M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-1</v>
          </cell>
          <cell r="H516">
            <v>0</v>
          </cell>
          <cell r="I516">
            <v>0</v>
          </cell>
          <cell r="J516">
            <v>1</v>
          </cell>
          <cell r="K516">
            <v>2.15</v>
          </cell>
          <cell r="L516" t="str">
            <v/>
          </cell>
        </row>
        <row r="517">
          <cell r="A517" t="str">
            <v>P9900561009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</row>
        <row r="518">
          <cell r="A518" t="str">
            <v>P9900561009 CU-MRL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</row>
        <row r="519">
          <cell r="A519" t="str">
            <v>P9900561009 MEHRPREIS PRO M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</row>
        <row r="520">
          <cell r="A520" t="str">
            <v>P9900561010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</row>
        <row r="521">
          <cell r="A521" t="str">
            <v>P9900561010 CU-MRL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</row>
        <row r="522">
          <cell r="A522" t="str">
            <v>P9900561010 MEHRPREIS PRO M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 t="str">
            <v/>
          </cell>
        </row>
        <row r="523">
          <cell r="A523" t="str">
            <v>P9900561011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-1</v>
          </cell>
          <cell r="H523">
            <v>0</v>
          </cell>
          <cell r="I523">
            <v>0</v>
          </cell>
          <cell r="J523">
            <v>1</v>
          </cell>
          <cell r="K523">
            <v>110.78</v>
          </cell>
          <cell r="L523" t="str">
            <v/>
          </cell>
        </row>
        <row r="524">
          <cell r="A524" t="str">
            <v>P9900561011 CU-MRL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 t="str">
            <v/>
          </cell>
        </row>
        <row r="525">
          <cell r="A525" t="str">
            <v>P9900561011 MEHRPREIS PRO M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 t="str">
            <v/>
          </cell>
        </row>
        <row r="526">
          <cell r="A526" t="str">
            <v>P9900561012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-1</v>
          </cell>
          <cell r="H526">
            <v>0</v>
          </cell>
          <cell r="I526">
            <v>0</v>
          </cell>
          <cell r="J526">
            <v>1</v>
          </cell>
          <cell r="K526">
            <v>112.98</v>
          </cell>
          <cell r="L526" t="str">
            <v/>
          </cell>
        </row>
        <row r="527">
          <cell r="A527" t="str">
            <v>P9900561012 CU-MRL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-1</v>
          </cell>
          <cell r="H527">
            <v>0</v>
          </cell>
          <cell r="I527">
            <v>0</v>
          </cell>
          <cell r="J527">
            <v>1</v>
          </cell>
          <cell r="K527">
            <v>13.397500000000001</v>
          </cell>
          <cell r="L527" t="str">
            <v/>
          </cell>
        </row>
        <row r="528">
          <cell r="A528" t="str">
            <v>P9900561012 MEHRPREIS PRO M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-28</v>
          </cell>
          <cell r="H528">
            <v>0</v>
          </cell>
          <cell r="I528">
            <v>0</v>
          </cell>
          <cell r="J528">
            <v>28</v>
          </cell>
          <cell r="K528">
            <v>74.48</v>
          </cell>
          <cell r="L528" t="str">
            <v/>
          </cell>
        </row>
        <row r="529">
          <cell r="A529" t="str">
            <v>P9900561013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-2</v>
          </cell>
          <cell r="H529">
            <v>0</v>
          </cell>
          <cell r="I529">
            <v>0</v>
          </cell>
          <cell r="J529">
            <v>2</v>
          </cell>
          <cell r="K529">
            <v>199.5</v>
          </cell>
          <cell r="L529" t="str">
            <v/>
          </cell>
        </row>
        <row r="530">
          <cell r="A530" t="str">
            <v>P9900561014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-2</v>
          </cell>
          <cell r="H530">
            <v>0</v>
          </cell>
          <cell r="I530">
            <v>0</v>
          </cell>
          <cell r="J530">
            <v>2</v>
          </cell>
          <cell r="K530">
            <v>257.88</v>
          </cell>
          <cell r="L530" t="str">
            <v/>
          </cell>
        </row>
        <row r="531">
          <cell r="A531" t="str">
            <v>P9900561018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 t="str">
            <v/>
          </cell>
        </row>
        <row r="532">
          <cell r="A532" t="str">
            <v>P9900561018 CU-FST2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-2</v>
          </cell>
          <cell r="H532">
            <v>0</v>
          </cell>
          <cell r="I532">
            <v>0</v>
          </cell>
          <cell r="J532">
            <v>2</v>
          </cell>
          <cell r="K532">
            <v>5.0411999999999999</v>
          </cell>
          <cell r="L532" t="str">
            <v/>
          </cell>
        </row>
        <row r="533">
          <cell r="A533" t="str">
            <v>P9900561018 MEHRPREIS PRO M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-53</v>
          </cell>
          <cell r="H533">
            <v>0</v>
          </cell>
          <cell r="I533">
            <v>0</v>
          </cell>
          <cell r="J533">
            <v>53</v>
          </cell>
          <cell r="K533">
            <v>24.91</v>
          </cell>
          <cell r="L533" t="str">
            <v/>
          </cell>
        </row>
        <row r="534">
          <cell r="A534" t="str">
            <v>P9900561020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-4</v>
          </cell>
          <cell r="H534">
            <v>0</v>
          </cell>
          <cell r="I534">
            <v>0</v>
          </cell>
          <cell r="J534">
            <v>4</v>
          </cell>
          <cell r="K534">
            <v>187.2</v>
          </cell>
          <cell r="L534" t="str">
            <v/>
          </cell>
        </row>
        <row r="535">
          <cell r="A535" t="str">
            <v>P9900561020 CU-MRL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-1</v>
          </cell>
          <cell r="H535">
            <v>0</v>
          </cell>
          <cell r="I535">
            <v>0</v>
          </cell>
          <cell r="J535">
            <v>1</v>
          </cell>
          <cell r="K535">
            <v>0.95</v>
          </cell>
          <cell r="L535" t="str">
            <v/>
          </cell>
        </row>
        <row r="536">
          <cell r="A536" t="str">
            <v>P9900561020 MEHRPREIS PRO M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-3</v>
          </cell>
          <cell r="H536">
            <v>0</v>
          </cell>
          <cell r="I536">
            <v>0</v>
          </cell>
          <cell r="J536">
            <v>3</v>
          </cell>
          <cell r="K536">
            <v>5.76</v>
          </cell>
          <cell r="L536" t="str">
            <v/>
          </cell>
        </row>
        <row r="537">
          <cell r="A537" t="str">
            <v>P9900561022 MEHRPREIS PRO M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-7</v>
          </cell>
          <cell r="H537">
            <v>0</v>
          </cell>
          <cell r="I537">
            <v>0</v>
          </cell>
          <cell r="J537">
            <v>7</v>
          </cell>
          <cell r="K537">
            <v>13.44</v>
          </cell>
          <cell r="L537" t="str">
            <v/>
          </cell>
        </row>
        <row r="538">
          <cell r="A538" t="str">
            <v>P9900561023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-2</v>
          </cell>
          <cell r="H538">
            <v>0</v>
          </cell>
          <cell r="I538">
            <v>0</v>
          </cell>
          <cell r="J538">
            <v>2</v>
          </cell>
          <cell r="K538">
            <v>93.6</v>
          </cell>
          <cell r="L538" t="str">
            <v/>
          </cell>
        </row>
        <row r="539">
          <cell r="A539" t="str">
            <v>P9900561023 CU-MRL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 t="str">
            <v/>
          </cell>
        </row>
        <row r="540">
          <cell r="A540" t="str">
            <v>P9900561024 MEHRPREIS PRO M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 t="str">
            <v/>
          </cell>
        </row>
        <row r="541">
          <cell r="A541" t="str">
            <v>P9900561033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 t="str">
            <v/>
          </cell>
        </row>
        <row r="542">
          <cell r="A542" t="str">
            <v>P9900561033 CU-MRL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 t="str">
            <v/>
          </cell>
        </row>
        <row r="543">
          <cell r="A543" t="str">
            <v>P9900561038 MEHRPREIS PRO 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-3</v>
          </cell>
          <cell r="H543">
            <v>0</v>
          </cell>
          <cell r="I543">
            <v>0</v>
          </cell>
          <cell r="J543">
            <v>3</v>
          </cell>
          <cell r="K543">
            <v>1.53</v>
          </cell>
          <cell r="L543" t="str">
            <v/>
          </cell>
        </row>
        <row r="544">
          <cell r="A544" t="str">
            <v>P9900561039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 t="str">
            <v/>
          </cell>
        </row>
        <row r="545">
          <cell r="A545" t="str">
            <v>P9900561039 CU-UZL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-5</v>
          </cell>
          <cell r="H545">
            <v>0</v>
          </cell>
          <cell r="I545">
            <v>0</v>
          </cell>
          <cell r="J545">
            <v>5</v>
          </cell>
          <cell r="K545">
            <v>8.6615000000000002</v>
          </cell>
          <cell r="L545" t="str">
            <v/>
          </cell>
        </row>
        <row r="546">
          <cell r="A546" t="str">
            <v>P9900561040 MEHRPREIS PRO M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-15</v>
          </cell>
          <cell r="H546">
            <v>0</v>
          </cell>
          <cell r="I546">
            <v>0</v>
          </cell>
          <cell r="J546">
            <v>15</v>
          </cell>
          <cell r="K546">
            <v>7.65</v>
          </cell>
          <cell r="L546" t="str">
            <v/>
          </cell>
        </row>
        <row r="547">
          <cell r="A547" t="str">
            <v>P9900561041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 t="str">
            <v/>
          </cell>
        </row>
        <row r="548">
          <cell r="A548" t="str">
            <v>P9900561041 CU-UZL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 t="str">
            <v/>
          </cell>
        </row>
        <row r="549">
          <cell r="A549" t="str">
            <v>P9900561042 MEHRPREIS PRO M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 t="str">
            <v/>
          </cell>
        </row>
        <row r="550">
          <cell r="A550" t="str">
            <v>P9900561043 CU-UZL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</v>
          </cell>
          <cell r="H550">
            <v>0</v>
          </cell>
          <cell r="I550">
            <v>0</v>
          </cell>
          <cell r="J550">
            <v>1</v>
          </cell>
          <cell r="K550">
            <v>4.13</v>
          </cell>
          <cell r="L550" t="str">
            <v/>
          </cell>
        </row>
        <row r="551">
          <cell r="A551" t="str">
            <v>P9900561047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-2</v>
          </cell>
          <cell r="H551">
            <v>0</v>
          </cell>
          <cell r="I551">
            <v>0</v>
          </cell>
          <cell r="J551">
            <v>2</v>
          </cell>
          <cell r="K551">
            <v>78.998999999999995</v>
          </cell>
          <cell r="L551" t="str">
            <v/>
          </cell>
        </row>
        <row r="552">
          <cell r="A552" t="str">
            <v>P9900561102 CU-KKS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-2</v>
          </cell>
          <cell r="H552">
            <v>0</v>
          </cell>
          <cell r="I552">
            <v>0</v>
          </cell>
          <cell r="J552">
            <v>2</v>
          </cell>
          <cell r="K552">
            <v>1.1838</v>
          </cell>
          <cell r="L552" t="str">
            <v/>
          </cell>
        </row>
        <row r="553">
          <cell r="A553" t="str">
            <v>P9900561103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 t="str">
            <v/>
          </cell>
        </row>
        <row r="554">
          <cell r="A554" t="str">
            <v>P9900561103 CU-KKS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 t="str">
            <v/>
          </cell>
        </row>
        <row r="555">
          <cell r="A555" t="str">
            <v>P9900561019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-4</v>
          </cell>
          <cell r="H555">
            <v>0</v>
          </cell>
          <cell r="I555">
            <v>0</v>
          </cell>
          <cell r="J555">
            <v>4</v>
          </cell>
          <cell r="K555">
            <v>147.96719999999999</v>
          </cell>
          <cell r="L555" t="str">
            <v/>
          </cell>
        </row>
        <row r="556">
          <cell r="A556" t="str">
            <v>P9900561019 CU-ERN 1387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-6</v>
          </cell>
          <cell r="H556">
            <v>0</v>
          </cell>
          <cell r="I556">
            <v>0</v>
          </cell>
          <cell r="J556">
            <v>6</v>
          </cell>
          <cell r="K556">
            <v>6.3840000000000003</v>
          </cell>
          <cell r="L556" t="str">
            <v/>
          </cell>
        </row>
        <row r="557">
          <cell r="A557" t="str">
            <v>P9900561019 MEHRPREIS PRO M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-50</v>
          </cell>
          <cell r="H557">
            <v>0</v>
          </cell>
          <cell r="I557">
            <v>0</v>
          </cell>
          <cell r="J557">
            <v>50</v>
          </cell>
          <cell r="K557">
            <v>34.270000000000003</v>
          </cell>
          <cell r="L557" t="str">
            <v/>
          </cell>
        </row>
        <row r="558">
          <cell r="A558" t="str">
            <v>P9900561021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-4</v>
          </cell>
          <cell r="H558">
            <v>0</v>
          </cell>
          <cell r="I558">
            <v>0</v>
          </cell>
          <cell r="J558">
            <v>4</v>
          </cell>
          <cell r="K558">
            <v>187.2</v>
          </cell>
          <cell r="L558" t="str">
            <v/>
          </cell>
        </row>
        <row r="559">
          <cell r="A559" t="str">
            <v>P9900561022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-14</v>
          </cell>
          <cell r="H559">
            <v>0</v>
          </cell>
          <cell r="I559">
            <v>0</v>
          </cell>
          <cell r="J559">
            <v>14</v>
          </cell>
          <cell r="K559">
            <v>655.20000000000005</v>
          </cell>
          <cell r="L559" t="str">
            <v/>
          </cell>
        </row>
        <row r="560">
          <cell r="A560" t="str">
            <v>P9900561022 CU-MRL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-1</v>
          </cell>
          <cell r="H560">
            <v>0</v>
          </cell>
          <cell r="I560">
            <v>0</v>
          </cell>
          <cell r="J560">
            <v>1</v>
          </cell>
          <cell r="K560">
            <v>1.2683</v>
          </cell>
          <cell r="L560" t="str">
            <v/>
          </cell>
        </row>
        <row r="561">
          <cell r="A561" t="str">
            <v>P9900561023 MEHRPREIS PRO M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 t="str">
            <v/>
          </cell>
        </row>
        <row r="562">
          <cell r="A562" t="str">
            <v>P9900561024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 t="str">
            <v/>
          </cell>
        </row>
        <row r="563">
          <cell r="A563" t="str">
            <v>P9900561024 CU-MRL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 t="str">
            <v/>
          </cell>
        </row>
        <row r="564">
          <cell r="A564" t="str">
            <v>P9900561033 MEHRPREIS PRO M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 t="str">
            <v/>
          </cell>
        </row>
        <row r="565">
          <cell r="A565" t="str">
            <v>P9900561038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 t="str">
            <v/>
          </cell>
        </row>
        <row r="566">
          <cell r="A566" t="str">
            <v>P9900561038 CU-UZL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-1</v>
          </cell>
          <cell r="H566">
            <v>0</v>
          </cell>
          <cell r="I566">
            <v>0</v>
          </cell>
          <cell r="J566">
            <v>1</v>
          </cell>
          <cell r="K566">
            <v>2.5188000000000001</v>
          </cell>
          <cell r="L566" t="str">
            <v/>
          </cell>
        </row>
        <row r="567">
          <cell r="A567" t="str">
            <v>P9900561039 MEHRPREIS PRO M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 t="str">
            <v/>
          </cell>
        </row>
        <row r="568">
          <cell r="A568" t="str">
            <v>P9900561040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-1</v>
          </cell>
          <cell r="H568">
            <v>0</v>
          </cell>
          <cell r="I568">
            <v>0</v>
          </cell>
          <cell r="J568">
            <v>1</v>
          </cell>
          <cell r="K568">
            <v>5.7233000000000001</v>
          </cell>
          <cell r="L568" t="str">
            <v/>
          </cell>
        </row>
        <row r="569">
          <cell r="A569" t="str">
            <v>P9900561040 CU-UZL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-4</v>
          </cell>
          <cell r="H569">
            <v>0</v>
          </cell>
          <cell r="I569">
            <v>0</v>
          </cell>
          <cell r="J569">
            <v>4</v>
          </cell>
          <cell r="K569">
            <v>6.1703999999999999</v>
          </cell>
          <cell r="L569" t="str">
            <v/>
          </cell>
        </row>
        <row r="570">
          <cell r="A570" t="str">
            <v>P9900561041 MEHRPREIS PRO M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 t="str">
            <v/>
          </cell>
        </row>
        <row r="571">
          <cell r="A571" t="str">
            <v>P9900561042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 t="str">
            <v/>
          </cell>
        </row>
        <row r="572">
          <cell r="A572" t="str">
            <v>P9900561042 CU-UZL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-2</v>
          </cell>
          <cell r="H572">
            <v>0</v>
          </cell>
          <cell r="I572">
            <v>0</v>
          </cell>
          <cell r="J572">
            <v>2</v>
          </cell>
          <cell r="K572">
            <v>4.49</v>
          </cell>
          <cell r="L572" t="str">
            <v/>
          </cell>
        </row>
        <row r="573">
          <cell r="A573" t="str">
            <v>P9900561047 CU-UZL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-2</v>
          </cell>
          <cell r="H573">
            <v>0</v>
          </cell>
          <cell r="I573">
            <v>0</v>
          </cell>
          <cell r="J573">
            <v>2</v>
          </cell>
          <cell r="K573">
            <v>2.0583999999999998</v>
          </cell>
          <cell r="L573" t="str">
            <v/>
          </cell>
        </row>
        <row r="574">
          <cell r="A574" t="str">
            <v>P9900561047 MEHRPREIS PRO M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-36</v>
          </cell>
          <cell r="H574">
            <v>0</v>
          </cell>
          <cell r="I574">
            <v>0</v>
          </cell>
          <cell r="J574">
            <v>36</v>
          </cell>
          <cell r="K574">
            <v>22.32</v>
          </cell>
          <cell r="L574" t="str">
            <v/>
          </cell>
        </row>
        <row r="575">
          <cell r="A575" t="str">
            <v>P9900561102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-1</v>
          </cell>
          <cell r="H575">
            <v>0</v>
          </cell>
          <cell r="I575">
            <v>0</v>
          </cell>
          <cell r="J575">
            <v>1</v>
          </cell>
          <cell r="K575">
            <v>231.38</v>
          </cell>
          <cell r="L575" t="str">
            <v/>
          </cell>
        </row>
        <row r="576">
          <cell r="A576" t="str">
            <v>P9900561103001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-1</v>
          </cell>
          <cell r="H576">
            <v>0</v>
          </cell>
          <cell r="I576">
            <v>0</v>
          </cell>
          <cell r="J576">
            <v>1</v>
          </cell>
          <cell r="K576">
            <v>231.38</v>
          </cell>
          <cell r="L576" t="str">
            <v/>
          </cell>
        </row>
        <row r="577">
          <cell r="A577" t="str">
            <v>P9900561103001 CU-KKS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-1</v>
          </cell>
          <cell r="H577">
            <v>0</v>
          </cell>
          <cell r="I577">
            <v>0</v>
          </cell>
          <cell r="J577">
            <v>1</v>
          </cell>
          <cell r="K577">
            <v>0.71</v>
          </cell>
          <cell r="L577" t="str">
            <v/>
          </cell>
        </row>
        <row r="578">
          <cell r="A578" t="str">
            <v>P9900561104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 t="str">
            <v/>
          </cell>
        </row>
        <row r="579">
          <cell r="A579" t="str">
            <v>P9900561104 CU-KKS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 t="str">
            <v/>
          </cell>
        </row>
        <row r="580">
          <cell r="A580" t="str">
            <v>P9900561105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-1</v>
          </cell>
          <cell r="H580">
            <v>0</v>
          </cell>
          <cell r="I580">
            <v>0</v>
          </cell>
          <cell r="J580">
            <v>1</v>
          </cell>
          <cell r="K580">
            <v>350.86</v>
          </cell>
          <cell r="L580" t="str">
            <v/>
          </cell>
        </row>
        <row r="581">
          <cell r="A581" t="str">
            <v>P9900561105 CU-KKS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-2</v>
          </cell>
          <cell r="H581">
            <v>0</v>
          </cell>
          <cell r="I581">
            <v>0</v>
          </cell>
          <cell r="J581">
            <v>2</v>
          </cell>
          <cell r="K581">
            <v>1.58</v>
          </cell>
          <cell r="L581" t="str">
            <v/>
          </cell>
        </row>
        <row r="582">
          <cell r="A582" t="str">
            <v>P9900561114 CU-KKS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-6</v>
          </cell>
          <cell r="H582">
            <v>0</v>
          </cell>
          <cell r="I582">
            <v>0</v>
          </cell>
          <cell r="J582">
            <v>6</v>
          </cell>
          <cell r="K582">
            <v>5.5074000000000005</v>
          </cell>
          <cell r="L582" t="str">
            <v/>
          </cell>
        </row>
        <row r="583">
          <cell r="A583" t="str">
            <v>P9900561115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 t="str">
            <v/>
          </cell>
        </row>
        <row r="584">
          <cell r="A584" t="str">
            <v>P9900561115 CU-KKS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 t="str">
            <v/>
          </cell>
        </row>
        <row r="585">
          <cell r="A585" t="str">
            <v>FVR0.2E11S-2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-1</v>
          </cell>
          <cell r="H585">
            <v>0</v>
          </cell>
          <cell r="I585">
            <v>0</v>
          </cell>
          <cell r="J585">
            <v>1</v>
          </cell>
          <cell r="K585">
            <v>0</v>
          </cell>
          <cell r="L585" t="str">
            <v/>
          </cell>
        </row>
        <row r="586">
          <cell r="A586" t="str">
            <v>FVR0.2E11S-7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-1</v>
          </cell>
          <cell r="H586">
            <v>0</v>
          </cell>
          <cell r="I586">
            <v>0</v>
          </cell>
          <cell r="J586">
            <v>1</v>
          </cell>
          <cell r="K586">
            <v>67.490499999999997</v>
          </cell>
          <cell r="L586" t="str">
            <v/>
          </cell>
        </row>
        <row r="587">
          <cell r="A587" t="str">
            <v>FVR0.2E11S-7EN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-2</v>
          </cell>
          <cell r="H587">
            <v>0</v>
          </cell>
          <cell r="I587">
            <v>0</v>
          </cell>
          <cell r="J587">
            <v>2</v>
          </cell>
          <cell r="K587">
            <v>188.74</v>
          </cell>
          <cell r="L587" t="str">
            <v/>
          </cell>
        </row>
        <row r="588">
          <cell r="A588" t="str">
            <v>FVR0.75E11S-4EN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-3</v>
          </cell>
          <cell r="H588">
            <v>0</v>
          </cell>
          <cell r="I588">
            <v>0</v>
          </cell>
          <cell r="J588">
            <v>3</v>
          </cell>
          <cell r="K588">
            <v>286.59479999999996</v>
          </cell>
          <cell r="L588" t="str">
            <v/>
          </cell>
        </row>
        <row r="589">
          <cell r="A589" t="str">
            <v>FVR0.75E11S-7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-2</v>
          </cell>
          <cell r="H589">
            <v>0</v>
          </cell>
          <cell r="I589">
            <v>0</v>
          </cell>
          <cell r="J589">
            <v>2</v>
          </cell>
          <cell r="K589">
            <v>125.22920000000001</v>
          </cell>
          <cell r="L589" t="str">
            <v/>
          </cell>
        </row>
        <row r="590">
          <cell r="A590" t="str">
            <v>FVR0.75E11S-7EN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-7</v>
          </cell>
          <cell r="H590">
            <v>0</v>
          </cell>
          <cell r="I590">
            <v>0</v>
          </cell>
          <cell r="J590">
            <v>7</v>
          </cell>
          <cell r="K590">
            <v>765.47169999999994</v>
          </cell>
          <cell r="L590" t="str">
            <v/>
          </cell>
        </row>
        <row r="591">
          <cell r="A591" t="str">
            <v>FVR2.2E11S-7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-1</v>
          </cell>
          <cell r="H591">
            <v>0</v>
          </cell>
          <cell r="I591">
            <v>0</v>
          </cell>
          <cell r="J591">
            <v>1</v>
          </cell>
          <cell r="K591">
            <v>80.272800000000004</v>
          </cell>
          <cell r="L591" t="str">
            <v/>
          </cell>
        </row>
        <row r="592">
          <cell r="A592" t="str">
            <v>FVR2.2E11S-7EN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-1</v>
          </cell>
          <cell r="H592">
            <v>0</v>
          </cell>
          <cell r="I592">
            <v>0</v>
          </cell>
          <cell r="J592">
            <v>1</v>
          </cell>
          <cell r="K592">
            <v>150.1019</v>
          </cell>
          <cell r="L592" t="str">
            <v/>
          </cell>
        </row>
        <row r="593">
          <cell r="A593" t="str">
            <v>FVR4.0E11S-4EN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-1</v>
          </cell>
          <cell r="H593">
            <v>0</v>
          </cell>
          <cell r="I593">
            <v>0</v>
          </cell>
          <cell r="J593">
            <v>1</v>
          </cell>
          <cell r="K593">
            <v>264.47149999999999</v>
          </cell>
          <cell r="L593" t="str">
            <v/>
          </cell>
        </row>
        <row r="594">
          <cell r="A594" t="str">
            <v>FVR0.2E9S-7EN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-22</v>
          </cell>
          <cell r="H594">
            <v>0</v>
          </cell>
          <cell r="I594">
            <v>0</v>
          </cell>
          <cell r="J594">
            <v>22</v>
          </cell>
          <cell r="K594">
            <v>2077.7723999999998</v>
          </cell>
          <cell r="L594" t="str">
            <v/>
          </cell>
        </row>
        <row r="595">
          <cell r="A595" t="str">
            <v>FVR0.4E9S-7EN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-223</v>
          </cell>
          <cell r="H595">
            <v>0</v>
          </cell>
          <cell r="I595">
            <v>0</v>
          </cell>
          <cell r="J595">
            <v>223</v>
          </cell>
          <cell r="K595">
            <v>22877.703799999999</v>
          </cell>
          <cell r="L595" t="str">
            <v/>
          </cell>
        </row>
        <row r="596">
          <cell r="A596" t="str">
            <v>FVR0.4E9S-7EY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-31</v>
          </cell>
          <cell r="H596">
            <v>0</v>
          </cell>
          <cell r="I596">
            <v>0</v>
          </cell>
          <cell r="J596">
            <v>31</v>
          </cell>
          <cell r="K596">
            <v>3453.2480999999998</v>
          </cell>
          <cell r="L596" t="str">
            <v/>
          </cell>
        </row>
        <row r="597">
          <cell r="A597" t="str">
            <v>FVR2.2E9S-4EY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-1</v>
          </cell>
          <cell r="H597">
            <v>0</v>
          </cell>
          <cell r="I597">
            <v>0</v>
          </cell>
          <cell r="J597">
            <v>1</v>
          </cell>
          <cell r="K597">
            <v>220.83</v>
          </cell>
          <cell r="L597" t="str">
            <v/>
          </cell>
        </row>
        <row r="598">
          <cell r="A598" t="str">
            <v>FVR4.0E9S-4EN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-1</v>
          </cell>
          <cell r="H598">
            <v>0</v>
          </cell>
          <cell r="I598">
            <v>0</v>
          </cell>
          <cell r="J598">
            <v>1</v>
          </cell>
          <cell r="K598">
            <v>267.47430000000003</v>
          </cell>
          <cell r="L598" t="str">
            <v/>
          </cell>
        </row>
        <row r="599">
          <cell r="A599" t="str">
            <v>P9900561107 CU-KKS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-1</v>
          </cell>
          <cell r="H599">
            <v>0</v>
          </cell>
          <cell r="I599">
            <v>0</v>
          </cell>
          <cell r="J599">
            <v>1</v>
          </cell>
          <cell r="K599">
            <v>1.325</v>
          </cell>
          <cell r="L599" t="str">
            <v/>
          </cell>
        </row>
        <row r="600">
          <cell r="A600" t="str">
            <v>P9900561112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-1</v>
          </cell>
          <cell r="H600">
            <v>0</v>
          </cell>
          <cell r="I600">
            <v>0</v>
          </cell>
          <cell r="J600">
            <v>1</v>
          </cell>
          <cell r="K600">
            <v>234.4</v>
          </cell>
          <cell r="L600" t="str">
            <v/>
          </cell>
        </row>
        <row r="601">
          <cell r="A601" t="str">
            <v>P9900561112 CU-KKS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-1</v>
          </cell>
          <cell r="H601">
            <v>0</v>
          </cell>
          <cell r="I601">
            <v>0</v>
          </cell>
          <cell r="J601">
            <v>1</v>
          </cell>
          <cell r="K601">
            <v>0.64749999999999996</v>
          </cell>
          <cell r="L601" t="str">
            <v/>
          </cell>
        </row>
        <row r="602">
          <cell r="A602" t="str">
            <v>P9900561116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 t="str">
            <v/>
          </cell>
        </row>
        <row r="603">
          <cell r="A603" t="str">
            <v>P9900561116 CU-KKS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 t="str">
            <v/>
          </cell>
        </row>
        <row r="604">
          <cell r="A604" t="str">
            <v>FVR0.1E11S-7EN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-1</v>
          </cell>
          <cell r="H604">
            <v>0</v>
          </cell>
          <cell r="I604">
            <v>0</v>
          </cell>
          <cell r="J604">
            <v>1</v>
          </cell>
          <cell r="K604">
            <v>91.930099999999996</v>
          </cell>
          <cell r="L604" t="str">
            <v/>
          </cell>
        </row>
        <row r="605">
          <cell r="A605" t="str">
            <v>FVR0.4E11S-4EN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-1</v>
          </cell>
          <cell r="H605">
            <v>0</v>
          </cell>
          <cell r="I605">
            <v>0</v>
          </cell>
          <cell r="J605">
            <v>1</v>
          </cell>
          <cell r="K605">
            <v>132.52699999999999</v>
          </cell>
          <cell r="L605" t="str">
            <v/>
          </cell>
        </row>
        <row r="606">
          <cell r="A606" t="str">
            <v>FVR0.4E11S-7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-1</v>
          </cell>
          <cell r="H606">
            <v>0</v>
          </cell>
          <cell r="I606">
            <v>0</v>
          </cell>
          <cell r="J606">
            <v>1</v>
          </cell>
          <cell r="K606">
            <v>142.29839999999999</v>
          </cell>
          <cell r="L606" t="str">
            <v/>
          </cell>
        </row>
        <row r="607">
          <cell r="A607" t="str">
            <v>FVR0.4E11S-7EN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-1</v>
          </cell>
          <cell r="H607">
            <v>0</v>
          </cell>
          <cell r="I607">
            <v>0</v>
          </cell>
          <cell r="J607">
            <v>1</v>
          </cell>
          <cell r="K607">
            <v>102.6251</v>
          </cell>
          <cell r="L607" t="str">
            <v/>
          </cell>
        </row>
        <row r="608">
          <cell r="A608" t="str">
            <v>FVR1.5E11S-4EN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-2</v>
          </cell>
          <cell r="H608">
            <v>0</v>
          </cell>
          <cell r="I608">
            <v>0</v>
          </cell>
          <cell r="J608">
            <v>2</v>
          </cell>
          <cell r="K608">
            <v>354.09820000000002</v>
          </cell>
          <cell r="L608" t="str">
            <v/>
          </cell>
        </row>
        <row r="609">
          <cell r="A609" t="str">
            <v>FVR1.5E11S-7EN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-2</v>
          </cell>
          <cell r="H609">
            <v>0</v>
          </cell>
          <cell r="I609">
            <v>0</v>
          </cell>
          <cell r="J609">
            <v>2</v>
          </cell>
          <cell r="K609">
            <v>241.58439999999999</v>
          </cell>
          <cell r="L609" t="str">
            <v/>
          </cell>
        </row>
        <row r="610">
          <cell r="A610" t="str">
            <v>FVR2.2E11S-2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-1</v>
          </cell>
          <cell r="H610">
            <v>0</v>
          </cell>
          <cell r="I610">
            <v>0</v>
          </cell>
          <cell r="J610">
            <v>1</v>
          </cell>
          <cell r="K610">
            <v>178.6816</v>
          </cell>
          <cell r="L610" t="str">
            <v/>
          </cell>
        </row>
        <row r="611">
          <cell r="A611" t="str">
            <v>FVR5.5E11S-4EN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-3</v>
          </cell>
          <cell r="H611">
            <v>0</v>
          </cell>
          <cell r="I611">
            <v>0</v>
          </cell>
          <cell r="J611">
            <v>3</v>
          </cell>
          <cell r="K611">
            <v>1046.28</v>
          </cell>
          <cell r="L611" t="str">
            <v/>
          </cell>
        </row>
        <row r="612">
          <cell r="A612" t="str">
            <v>FVR7.5E11S-4EN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-2</v>
          </cell>
          <cell r="H612">
            <v>0</v>
          </cell>
          <cell r="I612">
            <v>0</v>
          </cell>
          <cell r="J612">
            <v>2</v>
          </cell>
          <cell r="K612">
            <v>764.62</v>
          </cell>
          <cell r="L612" t="str">
            <v/>
          </cell>
        </row>
        <row r="613">
          <cell r="A613" t="str">
            <v>FVR0.1E9S-7EN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-8</v>
          </cell>
          <cell r="H613">
            <v>0</v>
          </cell>
          <cell r="I613">
            <v>0</v>
          </cell>
          <cell r="J613">
            <v>8</v>
          </cell>
          <cell r="K613">
            <v>755.43920000000003</v>
          </cell>
          <cell r="L613" t="str">
            <v/>
          </cell>
        </row>
        <row r="614">
          <cell r="A614" t="str">
            <v>FVR0.75E9S-7EN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-5</v>
          </cell>
          <cell r="H614">
            <v>0</v>
          </cell>
          <cell r="I614">
            <v>0</v>
          </cell>
          <cell r="J614">
            <v>5</v>
          </cell>
          <cell r="K614">
            <v>547.15</v>
          </cell>
          <cell r="L614" t="str">
            <v/>
          </cell>
        </row>
        <row r="615">
          <cell r="A615" t="str">
            <v>FVR1.5E9S-7EN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-13</v>
          </cell>
          <cell r="H615">
            <v>0</v>
          </cell>
          <cell r="I615">
            <v>0</v>
          </cell>
          <cell r="J615">
            <v>13</v>
          </cell>
          <cell r="K615">
            <v>1580.8</v>
          </cell>
          <cell r="L615" t="str">
            <v/>
          </cell>
        </row>
        <row r="616">
          <cell r="A616" t="str">
            <v>FVR2.2E9S-4EN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-9</v>
          </cell>
          <cell r="H616">
            <v>0</v>
          </cell>
          <cell r="I616">
            <v>0</v>
          </cell>
          <cell r="J616">
            <v>9</v>
          </cell>
          <cell r="K616">
            <v>1980.8154</v>
          </cell>
          <cell r="L616" t="str">
            <v/>
          </cell>
        </row>
        <row r="617">
          <cell r="A617" t="str">
            <v>FRN15F1S-4J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-3</v>
          </cell>
          <cell r="H617">
            <v>0</v>
          </cell>
          <cell r="I617">
            <v>0</v>
          </cell>
          <cell r="J617">
            <v>3</v>
          </cell>
          <cell r="K617">
            <v>1000.8099</v>
          </cell>
          <cell r="L617" t="str">
            <v/>
          </cell>
        </row>
        <row r="618">
          <cell r="A618" t="str">
            <v>AR22F0R-01B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-5</v>
          </cell>
          <cell r="H618">
            <v>0</v>
          </cell>
          <cell r="I618">
            <v>0</v>
          </cell>
          <cell r="J618">
            <v>5</v>
          </cell>
          <cell r="K618">
            <v>6.05</v>
          </cell>
          <cell r="L618" t="str">
            <v/>
          </cell>
        </row>
        <row r="619">
          <cell r="A619" t="str">
            <v>AR30M0R-11B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-3</v>
          </cell>
          <cell r="H619">
            <v>0</v>
          </cell>
          <cell r="I619">
            <v>0</v>
          </cell>
          <cell r="J619">
            <v>3</v>
          </cell>
          <cell r="K619">
            <v>7.83</v>
          </cell>
          <cell r="L619" t="str">
            <v/>
          </cell>
        </row>
        <row r="620">
          <cell r="A620" t="str">
            <v>AR9B290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-10</v>
          </cell>
          <cell r="H620">
            <v>0</v>
          </cell>
          <cell r="I620">
            <v>0</v>
          </cell>
          <cell r="J620">
            <v>10</v>
          </cell>
          <cell r="K620">
            <v>4.9000000000000004</v>
          </cell>
          <cell r="L620" t="str">
            <v/>
          </cell>
        </row>
        <row r="621">
          <cell r="A621" t="str">
            <v>CP32EM/10KD DC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-6</v>
          </cell>
          <cell r="H621">
            <v>0</v>
          </cell>
          <cell r="I621">
            <v>0</v>
          </cell>
          <cell r="J621">
            <v>6</v>
          </cell>
          <cell r="K621">
            <v>0</v>
          </cell>
          <cell r="L621" t="str">
            <v/>
          </cell>
        </row>
        <row r="622">
          <cell r="A622" t="str">
            <v>CP32EM/15KD DC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-6</v>
          </cell>
          <cell r="H622">
            <v>0</v>
          </cell>
          <cell r="I622">
            <v>0</v>
          </cell>
          <cell r="J622">
            <v>6</v>
          </cell>
          <cell r="K622">
            <v>0</v>
          </cell>
          <cell r="L622" t="str">
            <v/>
          </cell>
        </row>
        <row r="623">
          <cell r="A623" t="str">
            <v>CP32EM/1KD DC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-6</v>
          </cell>
          <cell r="H623">
            <v>0</v>
          </cell>
          <cell r="I623">
            <v>0</v>
          </cell>
          <cell r="J623">
            <v>6</v>
          </cell>
          <cell r="K623">
            <v>0</v>
          </cell>
          <cell r="L623" t="str">
            <v/>
          </cell>
        </row>
        <row r="624">
          <cell r="A624" t="str">
            <v>CR2L-150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-7</v>
          </cell>
          <cell r="H624">
            <v>0</v>
          </cell>
          <cell r="I624">
            <v>0</v>
          </cell>
          <cell r="J624">
            <v>7</v>
          </cell>
          <cell r="K624">
            <v>39.580100000000002</v>
          </cell>
          <cell r="L624" t="str">
            <v/>
          </cell>
        </row>
        <row r="625">
          <cell r="A625" t="str">
            <v>CR2LS-75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-8</v>
          </cell>
          <cell r="H625">
            <v>0</v>
          </cell>
          <cell r="I625">
            <v>0</v>
          </cell>
          <cell r="J625">
            <v>8</v>
          </cell>
          <cell r="K625">
            <v>35.6</v>
          </cell>
          <cell r="L625" t="str">
            <v/>
          </cell>
        </row>
        <row r="626">
          <cell r="A626" t="str">
            <v>CR6L-75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-5</v>
          </cell>
          <cell r="H626">
            <v>0</v>
          </cell>
          <cell r="I626">
            <v>0</v>
          </cell>
          <cell r="J626">
            <v>5</v>
          </cell>
          <cell r="K626">
            <v>0</v>
          </cell>
          <cell r="L626" t="str">
            <v/>
          </cell>
        </row>
        <row r="627">
          <cell r="A627" t="str">
            <v>FRN22F1S-4J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-1</v>
          </cell>
          <cell r="H627">
            <v>0</v>
          </cell>
          <cell r="I627">
            <v>0</v>
          </cell>
          <cell r="J627">
            <v>1</v>
          </cell>
          <cell r="K627">
            <v>300</v>
          </cell>
          <cell r="L627" t="str">
            <v/>
          </cell>
        </row>
        <row r="628">
          <cell r="A628" t="str">
            <v>FRN3.7F1S-4E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-15</v>
          </cell>
          <cell r="H628">
            <v>0</v>
          </cell>
          <cell r="I628">
            <v>0</v>
          </cell>
          <cell r="J628">
            <v>15</v>
          </cell>
          <cell r="K628">
            <v>3216.3</v>
          </cell>
          <cell r="L628" t="str">
            <v/>
          </cell>
        </row>
        <row r="629">
          <cell r="A629" t="str">
            <v>FRN7.5F1S-4J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-4</v>
          </cell>
          <cell r="H629">
            <v>0</v>
          </cell>
          <cell r="I629">
            <v>0</v>
          </cell>
          <cell r="J629">
            <v>4</v>
          </cell>
          <cell r="K629">
            <v>390.47480000000002</v>
          </cell>
          <cell r="L629" t="str">
            <v/>
          </cell>
        </row>
        <row r="630">
          <cell r="A630" t="str">
            <v>BLA030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-3</v>
          </cell>
          <cell r="H630">
            <v>0</v>
          </cell>
          <cell r="I630">
            <v>0</v>
          </cell>
          <cell r="J630">
            <v>3</v>
          </cell>
          <cell r="K630">
            <v>2.4300000000000002</v>
          </cell>
          <cell r="L630" t="str">
            <v/>
          </cell>
        </row>
        <row r="631">
          <cell r="A631" t="str">
            <v>CP-T4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-1</v>
          </cell>
          <cell r="H631">
            <v>0</v>
          </cell>
          <cell r="I631">
            <v>0</v>
          </cell>
          <cell r="J631">
            <v>1</v>
          </cell>
          <cell r="K631">
            <v>0.01</v>
          </cell>
          <cell r="L631" t="str">
            <v/>
          </cell>
        </row>
        <row r="632">
          <cell r="A632" t="str">
            <v>CP31FM/7W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-2</v>
          </cell>
          <cell r="H632">
            <v>0</v>
          </cell>
          <cell r="I632">
            <v>0</v>
          </cell>
          <cell r="J632">
            <v>2</v>
          </cell>
          <cell r="K632">
            <v>10.02</v>
          </cell>
          <cell r="L632" t="str">
            <v/>
          </cell>
        </row>
        <row r="633">
          <cell r="A633" t="str">
            <v>CP32EM/2KD DC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-6</v>
          </cell>
          <cell r="H633">
            <v>0</v>
          </cell>
          <cell r="I633">
            <v>0</v>
          </cell>
          <cell r="J633">
            <v>6</v>
          </cell>
          <cell r="K633">
            <v>0</v>
          </cell>
          <cell r="L633" t="str">
            <v/>
          </cell>
        </row>
        <row r="634">
          <cell r="A634" t="str">
            <v>CP32EM/3KD DC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-6</v>
          </cell>
          <cell r="H634">
            <v>0</v>
          </cell>
          <cell r="I634">
            <v>0</v>
          </cell>
          <cell r="J634">
            <v>6</v>
          </cell>
          <cell r="K634">
            <v>0</v>
          </cell>
          <cell r="L634" t="str">
            <v/>
          </cell>
        </row>
        <row r="635">
          <cell r="A635" t="str">
            <v>CP32EM/5KD DC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-6</v>
          </cell>
          <cell r="H635">
            <v>0</v>
          </cell>
          <cell r="I635">
            <v>0</v>
          </cell>
          <cell r="J635">
            <v>6</v>
          </cell>
          <cell r="K635">
            <v>0</v>
          </cell>
          <cell r="L635" t="str">
            <v/>
          </cell>
        </row>
        <row r="636">
          <cell r="A636" t="str">
            <v>CS10F-500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-30</v>
          </cell>
          <cell r="H636">
            <v>0</v>
          </cell>
          <cell r="I636">
            <v>0</v>
          </cell>
          <cell r="J636">
            <v>30</v>
          </cell>
          <cell r="K636">
            <v>606</v>
          </cell>
          <cell r="L636" t="str">
            <v/>
          </cell>
        </row>
        <row r="637">
          <cell r="A637" t="str">
            <v>CS5F-100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-11</v>
          </cell>
          <cell r="H637">
            <v>0</v>
          </cell>
          <cell r="I637">
            <v>0</v>
          </cell>
          <cell r="J637">
            <v>11</v>
          </cell>
          <cell r="K637">
            <v>191.39230000000001</v>
          </cell>
          <cell r="L637" t="str">
            <v/>
          </cell>
        </row>
        <row r="638">
          <cell r="A638" t="str">
            <v>CS5F-250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-16</v>
          </cell>
          <cell r="H638">
            <v>0</v>
          </cell>
          <cell r="I638">
            <v>0</v>
          </cell>
          <cell r="J638">
            <v>16</v>
          </cell>
          <cell r="K638">
            <v>325.27999999999997</v>
          </cell>
          <cell r="L638" t="str">
            <v/>
          </cell>
        </row>
        <row r="639">
          <cell r="A639" t="str">
            <v>CS5F-500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-10</v>
          </cell>
          <cell r="H639">
            <v>0</v>
          </cell>
          <cell r="I639">
            <v>0</v>
          </cell>
          <cell r="J639">
            <v>10</v>
          </cell>
          <cell r="K639">
            <v>364.4</v>
          </cell>
          <cell r="L639" t="str">
            <v/>
          </cell>
        </row>
        <row r="640">
          <cell r="A640" t="str">
            <v>CS5F-75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-10</v>
          </cell>
          <cell r="H640">
            <v>0</v>
          </cell>
          <cell r="I640">
            <v>0</v>
          </cell>
          <cell r="J640">
            <v>10</v>
          </cell>
          <cell r="K640">
            <v>210.5</v>
          </cell>
          <cell r="L640" t="str">
            <v/>
          </cell>
        </row>
        <row r="641">
          <cell r="A641" t="str">
            <v>EA33/15K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-10</v>
          </cell>
          <cell r="H641">
            <v>0</v>
          </cell>
          <cell r="I641">
            <v>0</v>
          </cell>
          <cell r="J641">
            <v>10</v>
          </cell>
          <cell r="K641">
            <v>116.3</v>
          </cell>
          <cell r="L641" t="str">
            <v/>
          </cell>
        </row>
        <row r="642">
          <cell r="A642" t="str">
            <v>HH62P-FL DC24V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-4</v>
          </cell>
          <cell r="H642">
            <v>0</v>
          </cell>
          <cell r="I642">
            <v>0</v>
          </cell>
          <cell r="J642">
            <v>4</v>
          </cell>
          <cell r="K642">
            <v>14.88</v>
          </cell>
          <cell r="L642" t="str">
            <v/>
          </cell>
        </row>
        <row r="643">
          <cell r="A643" t="str">
            <v>PA30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-6</v>
          </cell>
          <cell r="H643">
            <v>0</v>
          </cell>
          <cell r="I643">
            <v>0</v>
          </cell>
          <cell r="J643">
            <v>6</v>
          </cell>
          <cell r="K643">
            <v>8.2799999999999994</v>
          </cell>
          <cell r="L643" t="str">
            <v/>
          </cell>
        </row>
        <row r="644">
          <cell r="A644" t="str">
            <v>RCA3737-1C, 2,8A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-2</v>
          </cell>
          <cell r="H644">
            <v>0</v>
          </cell>
          <cell r="I644">
            <v>0</v>
          </cell>
          <cell r="J644">
            <v>2</v>
          </cell>
          <cell r="K644">
            <v>0.02</v>
          </cell>
          <cell r="L644" t="str">
            <v/>
          </cell>
        </row>
        <row r="645">
          <cell r="A645" t="str">
            <v>SA53BT/50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-1</v>
          </cell>
          <cell r="H645">
            <v>0</v>
          </cell>
          <cell r="I645">
            <v>0</v>
          </cell>
          <cell r="J645">
            <v>1</v>
          </cell>
          <cell r="K645">
            <v>0.01</v>
          </cell>
          <cell r="L645" t="str">
            <v/>
          </cell>
        </row>
        <row r="646">
          <cell r="A646" t="str">
            <v>SC-05 AC110V,2B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-5</v>
          </cell>
          <cell r="H646">
            <v>0</v>
          </cell>
          <cell r="I646">
            <v>0</v>
          </cell>
          <cell r="J646">
            <v>5</v>
          </cell>
          <cell r="K646">
            <v>32</v>
          </cell>
          <cell r="L646" t="str">
            <v/>
          </cell>
        </row>
        <row r="647">
          <cell r="A647" t="str">
            <v>SC-05 AC200V 2A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-3</v>
          </cell>
          <cell r="H647">
            <v>0</v>
          </cell>
          <cell r="I647">
            <v>0</v>
          </cell>
          <cell r="J647">
            <v>3</v>
          </cell>
          <cell r="K647">
            <v>0</v>
          </cell>
          <cell r="L647" t="str">
            <v/>
          </cell>
        </row>
        <row r="648">
          <cell r="A648" t="str">
            <v>SC-1N, AC440V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-2</v>
          </cell>
          <cell r="H648">
            <v>0</v>
          </cell>
          <cell r="I648">
            <v>0</v>
          </cell>
          <cell r="J648">
            <v>2</v>
          </cell>
          <cell r="K648">
            <v>32.22</v>
          </cell>
          <cell r="L648" t="str">
            <v/>
          </cell>
        </row>
        <row r="649">
          <cell r="A649" t="str">
            <v>SC-5-1, AC440V 2A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-10</v>
          </cell>
          <cell r="H649">
            <v>0</v>
          </cell>
          <cell r="I649">
            <v>0</v>
          </cell>
          <cell r="J649">
            <v>10</v>
          </cell>
          <cell r="K649">
            <v>79.2</v>
          </cell>
          <cell r="L649" t="str">
            <v/>
          </cell>
        </row>
        <row r="650">
          <cell r="A650" t="str">
            <v>SC-N2, AC220V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-1</v>
          </cell>
          <cell r="H650">
            <v>0</v>
          </cell>
          <cell r="I650">
            <v>0</v>
          </cell>
          <cell r="J650">
            <v>1</v>
          </cell>
          <cell r="K650">
            <v>16.47</v>
          </cell>
          <cell r="L650" t="str">
            <v/>
          </cell>
        </row>
        <row r="651">
          <cell r="A651" t="str">
            <v>TG21 ADAPTOR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-1</v>
          </cell>
          <cell r="H651">
            <v>0</v>
          </cell>
          <cell r="I651">
            <v>0</v>
          </cell>
          <cell r="J651">
            <v>1</v>
          </cell>
          <cell r="K651">
            <v>70</v>
          </cell>
          <cell r="L651" t="str">
            <v/>
          </cell>
        </row>
        <row r="652">
          <cell r="A652" t="str">
            <v>TP-G1-SD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-1645</v>
          </cell>
          <cell r="H652">
            <v>0</v>
          </cell>
          <cell r="I652">
            <v>0</v>
          </cell>
          <cell r="J652">
            <v>1645</v>
          </cell>
          <cell r="K652">
            <v>60042.5</v>
          </cell>
          <cell r="L652" t="str">
            <v/>
          </cell>
        </row>
        <row r="653">
          <cell r="A653" t="str">
            <v>BSM1000CN01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-1</v>
          </cell>
          <cell r="H653">
            <v>0</v>
          </cell>
          <cell r="I653">
            <v>0</v>
          </cell>
          <cell r="J653">
            <v>1</v>
          </cell>
          <cell r="K653">
            <v>177.72319999999999</v>
          </cell>
          <cell r="L653" t="str">
            <v/>
          </cell>
        </row>
        <row r="654">
          <cell r="A654" t="str">
            <v>FMC-0, AC200V, 4A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-5</v>
          </cell>
          <cell r="H654">
            <v>0</v>
          </cell>
          <cell r="I654">
            <v>0</v>
          </cell>
          <cell r="J654">
            <v>5</v>
          </cell>
          <cell r="K654">
            <v>17.350000000000001</v>
          </cell>
          <cell r="L654" t="str">
            <v/>
          </cell>
        </row>
        <row r="655">
          <cell r="A655" t="str">
            <v>FMC-3, AC220V, 1A1B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-2</v>
          </cell>
          <cell r="H655">
            <v>0</v>
          </cell>
          <cell r="I655">
            <v>0</v>
          </cell>
          <cell r="J655">
            <v>2</v>
          </cell>
          <cell r="K655">
            <v>28.98</v>
          </cell>
          <cell r="L655" t="str">
            <v/>
          </cell>
        </row>
        <row r="656">
          <cell r="A656" t="str">
            <v>FMCA-1 AC200V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-1</v>
          </cell>
          <cell r="H656">
            <v>0</v>
          </cell>
          <cell r="I656">
            <v>0</v>
          </cell>
          <cell r="J656">
            <v>1</v>
          </cell>
          <cell r="K656">
            <v>6.44</v>
          </cell>
          <cell r="L656" t="str">
            <v/>
          </cell>
        </row>
        <row r="657">
          <cell r="A657" t="str">
            <v>RCA3737-1C, 2A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-2</v>
          </cell>
          <cell r="H657">
            <v>0</v>
          </cell>
          <cell r="I657">
            <v>0</v>
          </cell>
          <cell r="J657">
            <v>2</v>
          </cell>
          <cell r="K657">
            <v>8.2200000000000006</v>
          </cell>
          <cell r="L657" t="str">
            <v/>
          </cell>
        </row>
        <row r="658">
          <cell r="A658" t="str">
            <v>RCA3737-1C, 4A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-2</v>
          </cell>
          <cell r="H658">
            <v>0</v>
          </cell>
          <cell r="I658">
            <v>0</v>
          </cell>
          <cell r="J658">
            <v>2</v>
          </cell>
          <cell r="K658">
            <v>0.02</v>
          </cell>
          <cell r="L658" t="str">
            <v/>
          </cell>
        </row>
        <row r="659">
          <cell r="A659" t="str">
            <v>RCA3737-1C, 8A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-4</v>
          </cell>
          <cell r="H659">
            <v>0</v>
          </cell>
          <cell r="I659">
            <v>0</v>
          </cell>
          <cell r="J659">
            <v>4</v>
          </cell>
          <cell r="K659">
            <v>0.04</v>
          </cell>
          <cell r="L659" t="str">
            <v/>
          </cell>
        </row>
        <row r="660">
          <cell r="A660" t="str">
            <v>SC-05 AC240V 2B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-3</v>
          </cell>
          <cell r="H660">
            <v>0</v>
          </cell>
          <cell r="I660">
            <v>0</v>
          </cell>
          <cell r="J660">
            <v>3</v>
          </cell>
          <cell r="K660">
            <v>18</v>
          </cell>
          <cell r="L660" t="str">
            <v/>
          </cell>
        </row>
        <row r="661">
          <cell r="A661" t="str">
            <v>SC-05 AC400V 1A1B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-2</v>
          </cell>
          <cell r="H661">
            <v>0</v>
          </cell>
          <cell r="I661">
            <v>0</v>
          </cell>
          <cell r="J661">
            <v>2</v>
          </cell>
          <cell r="K661">
            <v>12</v>
          </cell>
          <cell r="L661" t="str">
            <v/>
          </cell>
        </row>
        <row r="662">
          <cell r="A662" t="str">
            <v>SC-05 AC440V,2A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-10</v>
          </cell>
          <cell r="H662">
            <v>0</v>
          </cell>
          <cell r="I662">
            <v>0</v>
          </cell>
          <cell r="J662">
            <v>10</v>
          </cell>
          <cell r="K662">
            <v>0.1</v>
          </cell>
          <cell r="L662" t="str">
            <v/>
          </cell>
        </row>
        <row r="663">
          <cell r="A663" t="str">
            <v>SC-N4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-1</v>
          </cell>
          <cell r="H663">
            <v>0</v>
          </cell>
          <cell r="I663">
            <v>0</v>
          </cell>
          <cell r="J663">
            <v>1</v>
          </cell>
          <cell r="K663">
            <v>34</v>
          </cell>
          <cell r="L663" t="str">
            <v/>
          </cell>
        </row>
        <row r="664">
          <cell r="A664" t="str">
            <v>SC-N7 AC100V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-1</v>
          </cell>
          <cell r="H664">
            <v>0</v>
          </cell>
          <cell r="I664">
            <v>0</v>
          </cell>
          <cell r="J664">
            <v>1</v>
          </cell>
          <cell r="K664">
            <v>209.79</v>
          </cell>
          <cell r="L664" t="str">
            <v/>
          </cell>
        </row>
        <row r="665">
          <cell r="A665" t="str">
            <v>SH-4,AC110,4A4B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-4</v>
          </cell>
          <cell r="H665">
            <v>0</v>
          </cell>
          <cell r="I665">
            <v>0</v>
          </cell>
          <cell r="J665">
            <v>4</v>
          </cell>
          <cell r="K665">
            <v>28.36</v>
          </cell>
          <cell r="L665" t="str">
            <v/>
          </cell>
        </row>
        <row r="666">
          <cell r="A666" t="str">
            <v>CNW811/64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-1</v>
          </cell>
          <cell r="H666">
            <v>0</v>
          </cell>
          <cell r="I666">
            <v>0</v>
          </cell>
          <cell r="J666">
            <v>1</v>
          </cell>
          <cell r="K666">
            <v>56.92</v>
          </cell>
          <cell r="L666" t="str">
            <v/>
          </cell>
        </row>
        <row r="667">
          <cell r="A667" t="str">
            <v>FRN15G1S-4J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-1</v>
          </cell>
          <cell r="H667">
            <v>0</v>
          </cell>
          <cell r="I667">
            <v>0</v>
          </cell>
          <cell r="J667">
            <v>1</v>
          </cell>
          <cell r="K667">
            <v>298.435</v>
          </cell>
          <cell r="L667" t="str">
            <v/>
          </cell>
        </row>
        <row r="668">
          <cell r="A668" t="str">
            <v>FRN3.7G1E-4E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-98</v>
          </cell>
          <cell r="H668">
            <v>0</v>
          </cell>
          <cell r="I668">
            <v>0</v>
          </cell>
          <cell r="J668">
            <v>98</v>
          </cell>
          <cell r="K668">
            <v>22908.48</v>
          </cell>
          <cell r="L668" t="str">
            <v/>
          </cell>
        </row>
        <row r="669">
          <cell r="A669" t="str">
            <v>FRN90G1E-4J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 t="str">
            <v/>
          </cell>
        </row>
        <row r="670">
          <cell r="A670" t="str">
            <v>10-21931-1024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-2</v>
          </cell>
          <cell r="H670">
            <v>0</v>
          </cell>
          <cell r="I670">
            <v>0</v>
          </cell>
          <cell r="J670">
            <v>2</v>
          </cell>
          <cell r="K670">
            <v>330.62</v>
          </cell>
          <cell r="L670" t="str">
            <v/>
          </cell>
        </row>
        <row r="671">
          <cell r="A671" t="str">
            <v>1DI30MA-050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-1</v>
          </cell>
          <cell r="H671">
            <v>0</v>
          </cell>
          <cell r="I671">
            <v>0</v>
          </cell>
          <cell r="J671">
            <v>1</v>
          </cell>
          <cell r="K671">
            <v>12.15</v>
          </cell>
          <cell r="L671" t="str">
            <v/>
          </cell>
        </row>
        <row r="672">
          <cell r="A672" t="str">
            <v>1DI50MA-050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-2</v>
          </cell>
          <cell r="H672">
            <v>0</v>
          </cell>
          <cell r="I672">
            <v>0</v>
          </cell>
          <cell r="J672">
            <v>2</v>
          </cell>
          <cell r="K672">
            <v>30.76</v>
          </cell>
          <cell r="L672" t="str">
            <v/>
          </cell>
        </row>
        <row r="673">
          <cell r="A673" t="str">
            <v>2750M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-2</v>
          </cell>
          <cell r="H673">
            <v>0</v>
          </cell>
          <cell r="I673">
            <v>0</v>
          </cell>
          <cell r="J673">
            <v>2</v>
          </cell>
          <cell r="K673">
            <v>95.18</v>
          </cell>
          <cell r="L673" t="str">
            <v/>
          </cell>
        </row>
        <row r="674">
          <cell r="A674" t="str">
            <v>2DI150MA-050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-12</v>
          </cell>
          <cell r="H674">
            <v>0</v>
          </cell>
          <cell r="I674">
            <v>0</v>
          </cell>
          <cell r="J674">
            <v>12</v>
          </cell>
          <cell r="K674">
            <v>491.76</v>
          </cell>
          <cell r="L674" t="str">
            <v/>
          </cell>
        </row>
        <row r="675">
          <cell r="A675" t="str">
            <v>2DI200MC-050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-6</v>
          </cell>
          <cell r="H675">
            <v>0</v>
          </cell>
          <cell r="I675">
            <v>0</v>
          </cell>
          <cell r="J675">
            <v>6</v>
          </cell>
          <cell r="K675">
            <v>466.38</v>
          </cell>
          <cell r="L675" t="str">
            <v/>
          </cell>
        </row>
        <row r="676">
          <cell r="A676" t="str">
            <v>2MBI150PC-140-02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-15</v>
          </cell>
          <cell r="H676">
            <v>0</v>
          </cell>
          <cell r="I676">
            <v>0</v>
          </cell>
          <cell r="J676">
            <v>15</v>
          </cell>
          <cell r="K676">
            <v>1781.7465</v>
          </cell>
          <cell r="L676" t="str">
            <v/>
          </cell>
        </row>
        <row r="677">
          <cell r="A677" t="str">
            <v>30W  20OHM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-16</v>
          </cell>
          <cell r="H677">
            <v>0</v>
          </cell>
          <cell r="I677">
            <v>0</v>
          </cell>
          <cell r="J677">
            <v>16</v>
          </cell>
          <cell r="K677">
            <v>52.116799999999998</v>
          </cell>
          <cell r="L677" t="str">
            <v/>
          </cell>
        </row>
        <row r="678">
          <cell r="A678" t="str">
            <v>30W  20OHMJ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-1</v>
          </cell>
          <cell r="H678">
            <v>0</v>
          </cell>
          <cell r="I678">
            <v>0</v>
          </cell>
          <cell r="J678">
            <v>1</v>
          </cell>
          <cell r="K678">
            <v>0</v>
          </cell>
          <cell r="L678" t="str">
            <v/>
          </cell>
        </row>
        <row r="679">
          <cell r="A679" t="str">
            <v>30W 6.6J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-3</v>
          </cell>
          <cell r="H679">
            <v>0</v>
          </cell>
          <cell r="I679">
            <v>0</v>
          </cell>
          <cell r="J679">
            <v>3</v>
          </cell>
          <cell r="K679">
            <v>11.4084</v>
          </cell>
          <cell r="L679" t="str">
            <v/>
          </cell>
        </row>
        <row r="680">
          <cell r="A680" t="str">
            <v>3R8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-7</v>
          </cell>
          <cell r="H680">
            <v>0</v>
          </cell>
          <cell r="I680">
            <v>0</v>
          </cell>
          <cell r="J680">
            <v>7</v>
          </cell>
          <cell r="K680">
            <v>860.37</v>
          </cell>
          <cell r="L680" t="str">
            <v/>
          </cell>
        </row>
        <row r="681">
          <cell r="A681" t="str">
            <v>4715KL-05W-B39-P00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-12</v>
          </cell>
          <cell r="H681">
            <v>0</v>
          </cell>
          <cell r="I681">
            <v>0</v>
          </cell>
          <cell r="J681">
            <v>12</v>
          </cell>
          <cell r="K681">
            <v>155.88720000000001</v>
          </cell>
          <cell r="L681" t="str">
            <v/>
          </cell>
        </row>
        <row r="682">
          <cell r="A682" t="str">
            <v>4715MS-22T-B50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-1</v>
          </cell>
          <cell r="H682">
            <v>0</v>
          </cell>
          <cell r="I682">
            <v>0</v>
          </cell>
          <cell r="J682">
            <v>1</v>
          </cell>
          <cell r="K682">
            <v>3.14</v>
          </cell>
          <cell r="L682" t="str">
            <v/>
          </cell>
        </row>
        <row r="683">
          <cell r="A683" t="str">
            <v>4724-37-2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-2</v>
          </cell>
          <cell r="H683">
            <v>0</v>
          </cell>
          <cell r="I683">
            <v>0</v>
          </cell>
          <cell r="J683">
            <v>2</v>
          </cell>
          <cell r="K683">
            <v>0</v>
          </cell>
          <cell r="L683" t="str">
            <v/>
          </cell>
        </row>
        <row r="684">
          <cell r="A684" t="str">
            <v>4734-15-7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</v>
          </cell>
          <cell r="H684">
            <v>0</v>
          </cell>
          <cell r="I684">
            <v>0</v>
          </cell>
          <cell r="J684">
            <v>1</v>
          </cell>
          <cell r="K684">
            <v>0</v>
          </cell>
          <cell r="L684" t="str">
            <v/>
          </cell>
        </row>
        <row r="685">
          <cell r="A685" t="str">
            <v>4744-22-7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-3</v>
          </cell>
          <cell r="H685">
            <v>0</v>
          </cell>
          <cell r="I685">
            <v>0</v>
          </cell>
          <cell r="J685">
            <v>3</v>
          </cell>
          <cell r="K685">
            <v>0</v>
          </cell>
          <cell r="L685" t="str">
            <v/>
          </cell>
        </row>
        <row r="686">
          <cell r="A686" t="str">
            <v>1DI100MA-050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-1</v>
          </cell>
          <cell r="H686">
            <v>0</v>
          </cell>
          <cell r="I686">
            <v>0</v>
          </cell>
          <cell r="J686">
            <v>1</v>
          </cell>
          <cell r="K686">
            <v>30.77</v>
          </cell>
          <cell r="L686" t="str">
            <v/>
          </cell>
        </row>
        <row r="687">
          <cell r="A687" t="str">
            <v>1DI200A-120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-1</v>
          </cell>
          <cell r="H687">
            <v>0</v>
          </cell>
          <cell r="I687">
            <v>0</v>
          </cell>
          <cell r="J687">
            <v>1</v>
          </cell>
          <cell r="K687">
            <v>65.59</v>
          </cell>
          <cell r="L687" t="str">
            <v/>
          </cell>
        </row>
        <row r="688">
          <cell r="A688" t="str">
            <v>1DI200MA-050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-1</v>
          </cell>
          <cell r="H688">
            <v>0</v>
          </cell>
          <cell r="I688">
            <v>0</v>
          </cell>
          <cell r="J688">
            <v>1</v>
          </cell>
          <cell r="K688">
            <v>48.58</v>
          </cell>
          <cell r="L688" t="str">
            <v/>
          </cell>
        </row>
        <row r="689">
          <cell r="A689" t="str">
            <v>2750MTP-15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-4</v>
          </cell>
          <cell r="H689">
            <v>0</v>
          </cell>
          <cell r="I689">
            <v>0</v>
          </cell>
          <cell r="J689">
            <v>4</v>
          </cell>
          <cell r="K689">
            <v>180.17320000000001</v>
          </cell>
          <cell r="L689" t="str">
            <v/>
          </cell>
        </row>
        <row r="690">
          <cell r="A690" t="str">
            <v>291697-26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-1</v>
          </cell>
          <cell r="H690">
            <v>0</v>
          </cell>
          <cell r="I690">
            <v>0</v>
          </cell>
          <cell r="J690">
            <v>1</v>
          </cell>
          <cell r="K690">
            <v>0</v>
          </cell>
          <cell r="L690" t="str">
            <v/>
          </cell>
        </row>
        <row r="691">
          <cell r="A691" t="str">
            <v>2DI100MA-050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-3</v>
          </cell>
          <cell r="H691">
            <v>0</v>
          </cell>
          <cell r="I691">
            <v>0</v>
          </cell>
          <cell r="J691">
            <v>3</v>
          </cell>
          <cell r="K691">
            <v>166.2</v>
          </cell>
          <cell r="L691" t="str">
            <v/>
          </cell>
        </row>
        <row r="692">
          <cell r="A692" t="str">
            <v>2MBI300P-140-02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-1</v>
          </cell>
          <cell r="H692">
            <v>0</v>
          </cell>
          <cell r="I692">
            <v>0</v>
          </cell>
          <cell r="J692">
            <v>1</v>
          </cell>
          <cell r="K692">
            <v>255.87289999999999</v>
          </cell>
          <cell r="L692" t="str">
            <v/>
          </cell>
        </row>
        <row r="693">
          <cell r="A693" t="str">
            <v>2MBI300P-140-03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-113</v>
          </cell>
          <cell r="H693">
            <v>0</v>
          </cell>
          <cell r="I693">
            <v>0</v>
          </cell>
          <cell r="J693">
            <v>113</v>
          </cell>
          <cell r="K693">
            <v>12866.5303</v>
          </cell>
          <cell r="L693" t="str">
            <v/>
          </cell>
        </row>
        <row r="694">
          <cell r="A694" t="str">
            <v>30W  20J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-1</v>
          </cell>
          <cell r="H694">
            <v>0</v>
          </cell>
          <cell r="I694">
            <v>0</v>
          </cell>
          <cell r="J694">
            <v>1</v>
          </cell>
          <cell r="K694">
            <v>4.0674000000000001</v>
          </cell>
          <cell r="L694" t="str">
            <v/>
          </cell>
        </row>
        <row r="695">
          <cell r="A695" t="str">
            <v>332199-01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-1</v>
          </cell>
          <cell r="H695">
            <v>0</v>
          </cell>
          <cell r="I695">
            <v>0</v>
          </cell>
          <cell r="J695">
            <v>1</v>
          </cell>
          <cell r="K695">
            <v>52.76</v>
          </cell>
          <cell r="L695" t="str">
            <v/>
          </cell>
        </row>
        <row r="696">
          <cell r="A696" t="str">
            <v>332201-01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-4</v>
          </cell>
          <cell r="H696">
            <v>0</v>
          </cell>
          <cell r="I696">
            <v>0</v>
          </cell>
          <cell r="J696">
            <v>4</v>
          </cell>
          <cell r="K696">
            <v>129.11439999999999</v>
          </cell>
          <cell r="L696" t="str">
            <v/>
          </cell>
        </row>
        <row r="697">
          <cell r="A697" t="str">
            <v>3450M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-2</v>
          </cell>
          <cell r="H697">
            <v>0</v>
          </cell>
          <cell r="I697">
            <v>0</v>
          </cell>
          <cell r="J697">
            <v>2</v>
          </cell>
          <cell r="K697">
            <v>64.78</v>
          </cell>
          <cell r="L697" t="str">
            <v/>
          </cell>
        </row>
        <row r="698">
          <cell r="A698" t="str">
            <v>4715MS-22T-B50-B03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-9</v>
          </cell>
          <cell r="H698">
            <v>0</v>
          </cell>
          <cell r="I698">
            <v>0</v>
          </cell>
          <cell r="J698">
            <v>9</v>
          </cell>
          <cell r="K698">
            <v>126.07380000000001</v>
          </cell>
          <cell r="L698" t="str">
            <v/>
          </cell>
        </row>
        <row r="699">
          <cell r="A699" t="str">
            <v>4715MS-22T-B50-BOO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-7</v>
          </cell>
          <cell r="H699">
            <v>0</v>
          </cell>
          <cell r="I699">
            <v>0</v>
          </cell>
          <cell r="J699">
            <v>7</v>
          </cell>
          <cell r="K699">
            <v>124.59439999999999</v>
          </cell>
          <cell r="L699" t="str">
            <v/>
          </cell>
        </row>
        <row r="700">
          <cell r="A700" t="str">
            <v>4715PS-22T-B30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-2</v>
          </cell>
          <cell r="H700">
            <v>0</v>
          </cell>
          <cell r="I700">
            <v>0</v>
          </cell>
          <cell r="J700">
            <v>2</v>
          </cell>
          <cell r="K700">
            <v>38.533799999999999</v>
          </cell>
          <cell r="L700" t="str">
            <v/>
          </cell>
        </row>
        <row r="701">
          <cell r="A701" t="str">
            <v>58-11121-1024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-2</v>
          </cell>
          <cell r="H701">
            <v>0</v>
          </cell>
          <cell r="I701">
            <v>0</v>
          </cell>
          <cell r="J701">
            <v>2</v>
          </cell>
          <cell r="K701">
            <v>350.38</v>
          </cell>
          <cell r="L701" t="str">
            <v/>
          </cell>
        </row>
        <row r="702">
          <cell r="A702" t="str">
            <v>6250MG1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-3</v>
          </cell>
          <cell r="H702">
            <v>0</v>
          </cell>
          <cell r="I702">
            <v>0</v>
          </cell>
          <cell r="J702">
            <v>3</v>
          </cell>
          <cell r="K702">
            <v>205.27710000000002</v>
          </cell>
          <cell r="L702" t="str">
            <v/>
          </cell>
        </row>
        <row r="703">
          <cell r="A703" t="str">
            <v>6250MG1 WITH (SH-MF,U-CON)C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-1</v>
          </cell>
          <cell r="H703">
            <v>0</v>
          </cell>
          <cell r="I703">
            <v>0</v>
          </cell>
          <cell r="J703">
            <v>1</v>
          </cell>
          <cell r="K703">
            <v>67.61</v>
          </cell>
          <cell r="L703" t="str">
            <v/>
          </cell>
        </row>
        <row r="704">
          <cell r="A704" t="str">
            <v>6DI30B-050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-2</v>
          </cell>
          <cell r="H704">
            <v>0</v>
          </cell>
          <cell r="I704">
            <v>0</v>
          </cell>
          <cell r="J704">
            <v>2</v>
          </cell>
          <cell r="K704">
            <v>42.35</v>
          </cell>
          <cell r="L704" t="str">
            <v/>
          </cell>
        </row>
        <row r="705">
          <cell r="A705" t="str">
            <v>6DI50MB-050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-1</v>
          </cell>
          <cell r="H705">
            <v>0</v>
          </cell>
          <cell r="I705">
            <v>0</v>
          </cell>
          <cell r="J705">
            <v>1</v>
          </cell>
          <cell r="K705">
            <v>69</v>
          </cell>
          <cell r="L705" t="str">
            <v/>
          </cell>
        </row>
        <row r="706">
          <cell r="A706" t="str">
            <v>6DI75MB-050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-1</v>
          </cell>
          <cell r="H706">
            <v>0</v>
          </cell>
          <cell r="I706">
            <v>0</v>
          </cell>
          <cell r="J706">
            <v>1</v>
          </cell>
          <cell r="K706">
            <v>77.73</v>
          </cell>
          <cell r="L706" t="str">
            <v/>
          </cell>
        </row>
        <row r="707">
          <cell r="A707" t="str">
            <v>6MBP100RS060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-1</v>
          </cell>
          <cell r="H707">
            <v>0</v>
          </cell>
          <cell r="I707">
            <v>0</v>
          </cell>
          <cell r="J707">
            <v>1</v>
          </cell>
          <cell r="K707">
            <v>88.82</v>
          </cell>
          <cell r="L707" t="str">
            <v/>
          </cell>
        </row>
        <row r="708">
          <cell r="A708" t="str">
            <v>6MBP100RS120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-7</v>
          </cell>
          <cell r="H708">
            <v>0</v>
          </cell>
          <cell r="I708">
            <v>0</v>
          </cell>
          <cell r="J708">
            <v>7</v>
          </cell>
          <cell r="K708">
            <v>1326.0639000000001</v>
          </cell>
          <cell r="L708" t="str">
            <v/>
          </cell>
        </row>
        <row r="709">
          <cell r="A709" t="str">
            <v>6MBP150RS060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-2</v>
          </cell>
          <cell r="H709">
            <v>0</v>
          </cell>
          <cell r="I709">
            <v>0</v>
          </cell>
          <cell r="J709">
            <v>2</v>
          </cell>
          <cell r="K709">
            <v>203.655</v>
          </cell>
          <cell r="L709" t="str">
            <v/>
          </cell>
        </row>
        <row r="710">
          <cell r="A710" t="str">
            <v>7R12.5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-11</v>
          </cell>
          <cell r="H710">
            <v>0</v>
          </cell>
          <cell r="I710">
            <v>0</v>
          </cell>
          <cell r="J710">
            <v>11</v>
          </cell>
          <cell r="K710">
            <v>1033.23</v>
          </cell>
          <cell r="L710" t="str">
            <v/>
          </cell>
        </row>
        <row r="711">
          <cell r="A711" t="str">
            <v>7R312.5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-9</v>
          </cell>
          <cell r="H711">
            <v>0</v>
          </cell>
          <cell r="I711">
            <v>0</v>
          </cell>
          <cell r="J711">
            <v>9</v>
          </cell>
          <cell r="K711">
            <v>1186.3800000000001</v>
          </cell>
          <cell r="L711" t="str">
            <v/>
          </cell>
        </row>
        <row r="712">
          <cell r="A712" t="str">
            <v>7T16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-8</v>
          </cell>
          <cell r="H712">
            <v>0</v>
          </cell>
          <cell r="I712">
            <v>0</v>
          </cell>
          <cell r="J712">
            <v>8</v>
          </cell>
          <cell r="K712">
            <v>696.32</v>
          </cell>
          <cell r="L712" t="str">
            <v/>
          </cell>
        </row>
        <row r="713">
          <cell r="A713" t="str">
            <v>80W  2.5J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-6</v>
          </cell>
          <cell r="H713">
            <v>0</v>
          </cell>
          <cell r="I713">
            <v>0</v>
          </cell>
          <cell r="J713">
            <v>6</v>
          </cell>
          <cell r="K713">
            <v>25.968000000000004</v>
          </cell>
          <cell r="L713" t="str">
            <v/>
          </cell>
        </row>
        <row r="714">
          <cell r="A714" t="str">
            <v>8436-22-4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-1</v>
          </cell>
          <cell r="H714">
            <v>0</v>
          </cell>
          <cell r="I714">
            <v>0</v>
          </cell>
          <cell r="J714">
            <v>1</v>
          </cell>
          <cell r="K714">
            <v>0</v>
          </cell>
          <cell r="L714" t="str">
            <v/>
          </cell>
        </row>
        <row r="715">
          <cell r="A715" t="str">
            <v>8446-37-4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-3</v>
          </cell>
          <cell r="H715">
            <v>0</v>
          </cell>
          <cell r="I715">
            <v>0</v>
          </cell>
          <cell r="J715">
            <v>3</v>
          </cell>
          <cell r="K715">
            <v>0</v>
          </cell>
          <cell r="L715" t="str">
            <v/>
          </cell>
        </row>
        <row r="716">
          <cell r="A716" t="str">
            <v>A70P2000-4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-5</v>
          </cell>
          <cell r="H716">
            <v>0</v>
          </cell>
          <cell r="I716">
            <v>0</v>
          </cell>
          <cell r="J716">
            <v>5</v>
          </cell>
          <cell r="K716">
            <v>1621.3964999999998</v>
          </cell>
          <cell r="L716" t="str">
            <v/>
          </cell>
        </row>
        <row r="717">
          <cell r="A717" t="str">
            <v>A70Q-500-4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-2</v>
          </cell>
          <cell r="H717">
            <v>0</v>
          </cell>
          <cell r="I717">
            <v>0</v>
          </cell>
          <cell r="J717">
            <v>2</v>
          </cell>
          <cell r="K717">
            <v>141.13999999999999</v>
          </cell>
          <cell r="L717" t="str">
            <v/>
          </cell>
        </row>
        <row r="718">
          <cell r="A718" t="str">
            <v>A70Q-600-4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-2</v>
          </cell>
          <cell r="H718">
            <v>0</v>
          </cell>
          <cell r="I718">
            <v>0</v>
          </cell>
          <cell r="J718">
            <v>2</v>
          </cell>
          <cell r="K718">
            <v>141.13999999999999</v>
          </cell>
          <cell r="L718" t="str">
            <v/>
          </cell>
        </row>
        <row r="719">
          <cell r="A719" t="str">
            <v>A70QS400-4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-6</v>
          </cell>
          <cell r="H719">
            <v>0</v>
          </cell>
          <cell r="I719">
            <v>0</v>
          </cell>
          <cell r="J719">
            <v>6</v>
          </cell>
          <cell r="K719">
            <v>436.60199999999998</v>
          </cell>
          <cell r="L719" t="str">
            <v/>
          </cell>
        </row>
        <row r="720">
          <cell r="A720" t="str">
            <v>A70QS500-4K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-14</v>
          </cell>
          <cell r="H720">
            <v>0</v>
          </cell>
          <cell r="I720">
            <v>0</v>
          </cell>
          <cell r="J720">
            <v>14</v>
          </cell>
          <cell r="K720">
            <v>2180.8793999999998</v>
          </cell>
          <cell r="L720" t="str">
            <v/>
          </cell>
        </row>
        <row r="721">
          <cell r="A721" t="str">
            <v>A70QS600-4K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-4</v>
          </cell>
          <cell r="H721">
            <v>0</v>
          </cell>
          <cell r="I721">
            <v>0</v>
          </cell>
          <cell r="J721">
            <v>4</v>
          </cell>
          <cell r="K721">
            <v>619.12</v>
          </cell>
          <cell r="L721" t="str">
            <v/>
          </cell>
        </row>
        <row r="722">
          <cell r="A722" t="str">
            <v>BRUSH LOCKER FOR TG-21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-1</v>
          </cell>
          <cell r="H722">
            <v>0</v>
          </cell>
          <cell r="I722">
            <v>0</v>
          </cell>
          <cell r="J722">
            <v>1</v>
          </cell>
          <cell r="K722">
            <v>98.79</v>
          </cell>
          <cell r="L722" t="str">
            <v/>
          </cell>
        </row>
        <row r="723">
          <cell r="A723" t="str">
            <v>BU-F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-1</v>
          </cell>
          <cell r="H723">
            <v>0</v>
          </cell>
          <cell r="I723">
            <v>0</v>
          </cell>
          <cell r="J723">
            <v>1</v>
          </cell>
          <cell r="K723">
            <v>106.61</v>
          </cell>
          <cell r="L723" t="str">
            <v/>
          </cell>
        </row>
        <row r="724">
          <cell r="A724" t="str">
            <v>BU132-4C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-8</v>
          </cell>
          <cell r="H724">
            <v>0</v>
          </cell>
          <cell r="I724">
            <v>0</v>
          </cell>
          <cell r="J724">
            <v>8</v>
          </cell>
          <cell r="K724">
            <v>6398.16</v>
          </cell>
          <cell r="L724" t="str">
            <v/>
          </cell>
        </row>
        <row r="725">
          <cell r="A725" t="str">
            <v>BU220-4C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-9</v>
          </cell>
          <cell r="H725">
            <v>0</v>
          </cell>
          <cell r="I725">
            <v>0</v>
          </cell>
          <cell r="J725">
            <v>9</v>
          </cell>
          <cell r="K725">
            <v>10507.926599999999</v>
          </cell>
          <cell r="L725" t="str">
            <v/>
          </cell>
        </row>
        <row r="726">
          <cell r="A726" t="str">
            <v>BU3-220-2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-26</v>
          </cell>
          <cell r="H726">
            <v>0</v>
          </cell>
          <cell r="I726">
            <v>0</v>
          </cell>
          <cell r="J726">
            <v>26</v>
          </cell>
          <cell r="K726">
            <v>3556.2253999999998</v>
          </cell>
          <cell r="L726" t="str">
            <v/>
          </cell>
        </row>
        <row r="727">
          <cell r="A727" t="str">
            <v>BU3-220-4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-1</v>
          </cell>
          <cell r="H727">
            <v>0</v>
          </cell>
          <cell r="I727">
            <v>0</v>
          </cell>
          <cell r="J727">
            <v>1</v>
          </cell>
          <cell r="K727">
            <v>0</v>
          </cell>
          <cell r="L727" t="str">
            <v/>
          </cell>
        </row>
        <row r="728">
          <cell r="A728" t="str">
            <v>6DI75MB-050.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-1</v>
          </cell>
          <cell r="H728">
            <v>0</v>
          </cell>
          <cell r="I728">
            <v>0</v>
          </cell>
          <cell r="J728">
            <v>1</v>
          </cell>
          <cell r="K728">
            <v>81.941800000000001</v>
          </cell>
          <cell r="L728" t="str">
            <v/>
          </cell>
        </row>
        <row r="729">
          <cell r="A729" t="str">
            <v>6MB150J-120A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-11</v>
          </cell>
          <cell r="H729">
            <v>0</v>
          </cell>
          <cell r="I729">
            <v>0</v>
          </cell>
          <cell r="J729">
            <v>11</v>
          </cell>
          <cell r="K729">
            <v>1227.2006999999999</v>
          </cell>
          <cell r="L729" t="str">
            <v/>
          </cell>
        </row>
        <row r="730">
          <cell r="A730" t="str">
            <v>6MBI100NA-060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-1</v>
          </cell>
          <cell r="H730">
            <v>0</v>
          </cell>
          <cell r="I730">
            <v>0</v>
          </cell>
          <cell r="J730">
            <v>1</v>
          </cell>
          <cell r="K730">
            <v>61.54</v>
          </cell>
          <cell r="L730" t="str">
            <v/>
          </cell>
        </row>
        <row r="731">
          <cell r="A731" t="str">
            <v>6MBP50RS120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-8</v>
          </cell>
          <cell r="H731">
            <v>0</v>
          </cell>
          <cell r="I731">
            <v>0</v>
          </cell>
          <cell r="J731">
            <v>8</v>
          </cell>
          <cell r="K731">
            <v>700.53520000000003</v>
          </cell>
          <cell r="L731" t="str">
            <v/>
          </cell>
        </row>
        <row r="732">
          <cell r="A732" t="str">
            <v>6MBP75RS060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-8</v>
          </cell>
          <cell r="H732">
            <v>0</v>
          </cell>
          <cell r="I732">
            <v>0</v>
          </cell>
          <cell r="J732">
            <v>8</v>
          </cell>
          <cell r="K732">
            <v>491.95359999999999</v>
          </cell>
          <cell r="L732" t="str">
            <v/>
          </cell>
        </row>
        <row r="733">
          <cell r="A733" t="str">
            <v>6MBP75RS120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</v>
          </cell>
          <cell r="H733">
            <v>0</v>
          </cell>
          <cell r="I733">
            <v>0</v>
          </cell>
          <cell r="J733">
            <v>7</v>
          </cell>
          <cell r="K733">
            <v>1120.7286999999999</v>
          </cell>
          <cell r="L733" t="str">
            <v/>
          </cell>
        </row>
        <row r="734">
          <cell r="A734" t="str">
            <v>80-30X22-4096-16X.MN04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-15</v>
          </cell>
          <cell r="H734">
            <v>0</v>
          </cell>
          <cell r="I734">
            <v>0</v>
          </cell>
          <cell r="J734">
            <v>15</v>
          </cell>
          <cell r="K734">
            <v>2175</v>
          </cell>
          <cell r="L734" t="str">
            <v/>
          </cell>
        </row>
        <row r="735">
          <cell r="A735" t="str">
            <v>80W  10J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-6</v>
          </cell>
          <cell r="H735">
            <v>0</v>
          </cell>
          <cell r="I735">
            <v>0</v>
          </cell>
          <cell r="J735">
            <v>6</v>
          </cell>
          <cell r="K735">
            <v>23.526</v>
          </cell>
          <cell r="L735" t="str">
            <v/>
          </cell>
        </row>
        <row r="736">
          <cell r="A736" t="str">
            <v>80W  10OHM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-21</v>
          </cell>
          <cell r="H736">
            <v>0</v>
          </cell>
          <cell r="I736">
            <v>0</v>
          </cell>
          <cell r="J736">
            <v>21</v>
          </cell>
          <cell r="K736">
            <v>82.506900000000002</v>
          </cell>
          <cell r="L736" t="str">
            <v/>
          </cell>
        </row>
        <row r="737">
          <cell r="A737" t="str">
            <v>88RS160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-2</v>
          </cell>
          <cell r="H737">
            <v>0</v>
          </cell>
          <cell r="I737">
            <v>0</v>
          </cell>
          <cell r="J737">
            <v>2</v>
          </cell>
          <cell r="K737">
            <v>119.84</v>
          </cell>
          <cell r="L737" t="str">
            <v/>
          </cell>
        </row>
        <row r="738">
          <cell r="A738" t="str">
            <v>A50P600-4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-1</v>
          </cell>
          <cell r="H738">
            <v>0</v>
          </cell>
          <cell r="I738">
            <v>0</v>
          </cell>
          <cell r="J738">
            <v>1</v>
          </cell>
          <cell r="K738">
            <v>32</v>
          </cell>
          <cell r="L738" t="str">
            <v/>
          </cell>
        </row>
        <row r="739">
          <cell r="A739" t="str">
            <v>A70P1600-4TA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-5</v>
          </cell>
          <cell r="H739">
            <v>0</v>
          </cell>
          <cell r="I739">
            <v>0</v>
          </cell>
          <cell r="J739">
            <v>5</v>
          </cell>
          <cell r="K739">
            <v>1740.03</v>
          </cell>
          <cell r="L739" t="str">
            <v/>
          </cell>
        </row>
        <row r="740">
          <cell r="A740" t="str">
            <v>A70Q400-4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-7</v>
          </cell>
          <cell r="H740">
            <v>0</v>
          </cell>
          <cell r="I740">
            <v>0</v>
          </cell>
          <cell r="J740">
            <v>7</v>
          </cell>
          <cell r="K740">
            <v>253.19280000000001</v>
          </cell>
          <cell r="L740" t="str">
            <v/>
          </cell>
        </row>
        <row r="741">
          <cell r="A741" t="str">
            <v>A70Q500-4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-3</v>
          </cell>
          <cell r="H741">
            <v>0</v>
          </cell>
          <cell r="I741">
            <v>0</v>
          </cell>
          <cell r="J741">
            <v>3</v>
          </cell>
          <cell r="K741">
            <v>203.13749999999999</v>
          </cell>
          <cell r="L741" t="str">
            <v/>
          </cell>
        </row>
        <row r="742">
          <cell r="A742" t="str">
            <v>A70Q600-4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-4</v>
          </cell>
          <cell r="H742">
            <v>0</v>
          </cell>
          <cell r="I742">
            <v>0</v>
          </cell>
          <cell r="J742">
            <v>4</v>
          </cell>
          <cell r="K742">
            <v>282.27999999999997</v>
          </cell>
          <cell r="L742" t="str">
            <v/>
          </cell>
        </row>
        <row r="743">
          <cell r="A743" t="str">
            <v>A70QS800-4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-5</v>
          </cell>
          <cell r="H743">
            <v>0</v>
          </cell>
          <cell r="I743">
            <v>0</v>
          </cell>
          <cell r="J743">
            <v>5</v>
          </cell>
          <cell r="K743">
            <v>320.84850000000006</v>
          </cell>
          <cell r="L743" t="str">
            <v/>
          </cell>
        </row>
        <row r="744">
          <cell r="A744" t="str">
            <v>ACL-40B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-58</v>
          </cell>
          <cell r="H744">
            <v>0</v>
          </cell>
          <cell r="I744">
            <v>0</v>
          </cell>
          <cell r="J744">
            <v>58</v>
          </cell>
          <cell r="K744">
            <v>1607.76</v>
          </cell>
          <cell r="L744" t="str">
            <v/>
          </cell>
        </row>
        <row r="745">
          <cell r="A745" t="str">
            <v>BLA005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-3</v>
          </cell>
          <cell r="H745">
            <v>0</v>
          </cell>
          <cell r="I745">
            <v>0</v>
          </cell>
          <cell r="J745">
            <v>3</v>
          </cell>
          <cell r="K745">
            <v>1.2</v>
          </cell>
          <cell r="L745" t="str">
            <v/>
          </cell>
        </row>
        <row r="746">
          <cell r="A746" t="str">
            <v>BU22-2C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-125</v>
          </cell>
          <cell r="H746">
            <v>0</v>
          </cell>
          <cell r="I746">
            <v>0</v>
          </cell>
          <cell r="J746">
            <v>125</v>
          </cell>
          <cell r="K746">
            <v>15203</v>
          </cell>
          <cell r="L746" t="str">
            <v/>
          </cell>
        </row>
        <row r="747">
          <cell r="A747" t="str">
            <v>BU22-4C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-2</v>
          </cell>
          <cell r="H747">
            <v>0</v>
          </cell>
          <cell r="I747">
            <v>0</v>
          </cell>
          <cell r="J747">
            <v>2</v>
          </cell>
          <cell r="K747">
            <v>275.65519999999998</v>
          </cell>
          <cell r="L747" t="str">
            <v/>
          </cell>
        </row>
        <row r="748">
          <cell r="A748" t="str">
            <v>BU22-4D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-281</v>
          </cell>
          <cell r="H748">
            <v>0</v>
          </cell>
          <cell r="I748">
            <v>0</v>
          </cell>
          <cell r="J748">
            <v>281</v>
          </cell>
          <cell r="K748">
            <v>38730.230000000003</v>
          </cell>
          <cell r="L748" t="str">
            <v/>
          </cell>
        </row>
        <row r="749">
          <cell r="A749" t="str">
            <v>BU3-220-4EN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-67</v>
          </cell>
          <cell r="H749">
            <v>0</v>
          </cell>
          <cell r="I749">
            <v>0</v>
          </cell>
          <cell r="J749">
            <v>67</v>
          </cell>
          <cell r="K749">
            <v>9474.9457000000002</v>
          </cell>
          <cell r="L749" t="str">
            <v/>
          </cell>
        </row>
        <row r="750">
          <cell r="A750" t="str">
            <v>BU37-4C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-41</v>
          </cell>
          <cell r="H750">
            <v>0</v>
          </cell>
          <cell r="I750">
            <v>0</v>
          </cell>
          <cell r="J750">
            <v>41</v>
          </cell>
          <cell r="K750">
            <v>13555.42</v>
          </cell>
          <cell r="L750" t="str">
            <v/>
          </cell>
        </row>
        <row r="751">
          <cell r="A751" t="str">
            <v>BU55-2C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-8</v>
          </cell>
          <cell r="H751">
            <v>0</v>
          </cell>
          <cell r="I751">
            <v>0</v>
          </cell>
          <cell r="J751">
            <v>8</v>
          </cell>
          <cell r="K751">
            <v>3586.8159999999998</v>
          </cell>
          <cell r="L751" t="str">
            <v/>
          </cell>
        </row>
        <row r="752">
          <cell r="A752" t="str">
            <v>BU55-4C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-18</v>
          </cell>
          <cell r="H752">
            <v>0</v>
          </cell>
          <cell r="I752">
            <v>0</v>
          </cell>
          <cell r="J752">
            <v>18</v>
          </cell>
          <cell r="K752">
            <v>7960.0140000000001</v>
          </cell>
          <cell r="L752" t="str">
            <v/>
          </cell>
        </row>
        <row r="753">
          <cell r="A753" t="str">
            <v>BU90-2C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-7</v>
          </cell>
          <cell r="H753">
            <v>0</v>
          </cell>
          <cell r="I753">
            <v>0</v>
          </cell>
          <cell r="J753">
            <v>7</v>
          </cell>
          <cell r="K753">
            <v>4315.6112999999996</v>
          </cell>
          <cell r="L753" t="str">
            <v/>
          </cell>
        </row>
        <row r="754">
          <cell r="A754" t="str">
            <v>BU90-4C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-21</v>
          </cell>
          <cell r="H754">
            <v>0</v>
          </cell>
          <cell r="I754">
            <v>0</v>
          </cell>
          <cell r="J754">
            <v>21</v>
          </cell>
          <cell r="K754">
            <v>12285.7245</v>
          </cell>
          <cell r="L754" t="str">
            <v/>
          </cell>
        </row>
        <row r="755">
          <cell r="A755" t="str">
            <v>CAB WSC-M06P05-B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-67</v>
          </cell>
          <cell r="H755">
            <v>0</v>
          </cell>
          <cell r="I755">
            <v>0</v>
          </cell>
          <cell r="J755">
            <v>67</v>
          </cell>
          <cell r="K755">
            <v>907.85</v>
          </cell>
          <cell r="L755" t="str">
            <v/>
          </cell>
        </row>
        <row r="756">
          <cell r="A756" t="str">
            <v>CAB WSC-M06P10-B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-30</v>
          </cell>
          <cell r="H756">
            <v>0</v>
          </cell>
          <cell r="I756">
            <v>0</v>
          </cell>
          <cell r="J756">
            <v>30</v>
          </cell>
          <cell r="K756">
            <v>717.6</v>
          </cell>
          <cell r="L756" t="str">
            <v/>
          </cell>
        </row>
        <row r="757">
          <cell r="A757" t="str">
            <v>CAB WSC-P06P05-D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-23</v>
          </cell>
          <cell r="H757">
            <v>0</v>
          </cell>
          <cell r="I757">
            <v>0</v>
          </cell>
          <cell r="J757">
            <v>23</v>
          </cell>
          <cell r="K757">
            <v>521.64</v>
          </cell>
          <cell r="L757" t="str">
            <v/>
          </cell>
        </row>
        <row r="758">
          <cell r="A758" t="str">
            <v>CABG5SPG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-2</v>
          </cell>
          <cell r="H758">
            <v>0</v>
          </cell>
          <cell r="I758">
            <v>0</v>
          </cell>
          <cell r="J758">
            <v>2</v>
          </cell>
          <cell r="K758">
            <v>125.42</v>
          </cell>
          <cell r="L758" t="str">
            <v/>
          </cell>
        </row>
        <row r="759">
          <cell r="A759" t="str">
            <v>CB-1S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-57</v>
          </cell>
          <cell r="H759">
            <v>0</v>
          </cell>
          <cell r="I759">
            <v>0</v>
          </cell>
          <cell r="J759">
            <v>57</v>
          </cell>
          <cell r="K759">
            <v>338.01</v>
          </cell>
          <cell r="L759" t="str">
            <v/>
          </cell>
        </row>
        <row r="760">
          <cell r="A760" t="str">
            <v>CB-3S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-62</v>
          </cell>
          <cell r="H760">
            <v>0</v>
          </cell>
          <cell r="I760">
            <v>0</v>
          </cell>
          <cell r="J760">
            <v>62</v>
          </cell>
          <cell r="K760">
            <v>417.79320000000001</v>
          </cell>
          <cell r="L760" t="str">
            <v/>
          </cell>
        </row>
        <row r="761">
          <cell r="A761" t="str">
            <v>CB3-10R-2C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-52</v>
          </cell>
          <cell r="H761">
            <v>0</v>
          </cell>
          <cell r="I761">
            <v>0</v>
          </cell>
          <cell r="J761">
            <v>52</v>
          </cell>
          <cell r="K761">
            <v>2037.3652000000002</v>
          </cell>
          <cell r="L761" t="str">
            <v/>
          </cell>
        </row>
        <row r="762">
          <cell r="A762" t="str">
            <v>CB3-10R-2S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-111</v>
          </cell>
          <cell r="H762">
            <v>0</v>
          </cell>
          <cell r="I762">
            <v>0</v>
          </cell>
          <cell r="J762">
            <v>111</v>
          </cell>
          <cell r="K762">
            <v>1968.03</v>
          </cell>
          <cell r="L762" t="str">
            <v/>
          </cell>
        </row>
        <row r="763">
          <cell r="A763" t="str">
            <v>CB3-10R-5S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-57</v>
          </cell>
          <cell r="H763">
            <v>0</v>
          </cell>
          <cell r="I763">
            <v>0</v>
          </cell>
          <cell r="J763">
            <v>57</v>
          </cell>
          <cell r="K763">
            <v>1802.34</v>
          </cell>
          <cell r="L763" t="str">
            <v/>
          </cell>
        </row>
        <row r="764">
          <cell r="A764" t="str">
            <v>CF4-7.5C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-1</v>
          </cell>
          <cell r="H764">
            <v>0</v>
          </cell>
          <cell r="I764">
            <v>0</v>
          </cell>
          <cell r="J764">
            <v>1</v>
          </cell>
          <cell r="K764">
            <v>151</v>
          </cell>
          <cell r="L764" t="str">
            <v/>
          </cell>
        </row>
        <row r="765">
          <cell r="A765" t="str">
            <v>CLK100AA160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-10</v>
          </cell>
          <cell r="H765">
            <v>0</v>
          </cell>
          <cell r="I765">
            <v>0</v>
          </cell>
          <cell r="J765">
            <v>10</v>
          </cell>
          <cell r="K765">
            <v>524.28899999999999</v>
          </cell>
          <cell r="L765" t="str">
            <v/>
          </cell>
        </row>
        <row r="766">
          <cell r="A766" t="str">
            <v>CLK120AA80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-1</v>
          </cell>
          <cell r="H766">
            <v>0</v>
          </cell>
          <cell r="I766">
            <v>0</v>
          </cell>
          <cell r="J766">
            <v>1</v>
          </cell>
          <cell r="K766">
            <v>0</v>
          </cell>
          <cell r="L766" t="str">
            <v/>
          </cell>
        </row>
        <row r="767">
          <cell r="A767" t="str">
            <v>CM200DU-24H-203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-10</v>
          </cell>
          <cell r="H767">
            <v>0</v>
          </cell>
          <cell r="I767">
            <v>0</v>
          </cell>
          <cell r="J767">
            <v>10</v>
          </cell>
          <cell r="K767">
            <v>1108.174</v>
          </cell>
          <cell r="L767" t="str">
            <v/>
          </cell>
        </row>
        <row r="768">
          <cell r="A768" t="str">
            <v>CM200DY-24H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-5</v>
          </cell>
          <cell r="H768">
            <v>0</v>
          </cell>
          <cell r="I768">
            <v>0</v>
          </cell>
          <cell r="J768">
            <v>5</v>
          </cell>
          <cell r="K768">
            <v>994.7</v>
          </cell>
          <cell r="L768" t="str">
            <v/>
          </cell>
        </row>
        <row r="769">
          <cell r="A769" t="str">
            <v>CNW811/16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 t="str">
            <v/>
          </cell>
        </row>
        <row r="770">
          <cell r="A770" t="str">
            <v>CNW933/37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-50</v>
          </cell>
          <cell r="H770">
            <v>0</v>
          </cell>
          <cell r="I770">
            <v>0</v>
          </cell>
          <cell r="J770">
            <v>50</v>
          </cell>
          <cell r="K770">
            <v>15513.85</v>
          </cell>
          <cell r="L770" t="str">
            <v/>
          </cell>
        </row>
        <row r="771">
          <cell r="A771" t="str">
            <v>CNW933/4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</v>
          </cell>
          <cell r="H771">
            <v>0</v>
          </cell>
          <cell r="I771">
            <v>0</v>
          </cell>
          <cell r="J771">
            <v>1</v>
          </cell>
          <cell r="K771">
            <v>101.51</v>
          </cell>
          <cell r="L771" t="str">
            <v/>
          </cell>
        </row>
        <row r="772">
          <cell r="A772" t="str">
            <v>CNW933/450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</v>
          </cell>
          <cell r="H772">
            <v>0</v>
          </cell>
          <cell r="I772">
            <v>0</v>
          </cell>
          <cell r="J772">
            <v>1</v>
          </cell>
          <cell r="K772">
            <v>1050.5999999999999</v>
          </cell>
          <cell r="L772" t="str">
            <v/>
          </cell>
        </row>
        <row r="773">
          <cell r="A773" t="str">
            <v>CONVERTER PC USB-RS232/422/485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-41</v>
          </cell>
          <cell r="H773">
            <v>0</v>
          </cell>
          <cell r="I773">
            <v>0</v>
          </cell>
          <cell r="J773">
            <v>41</v>
          </cell>
          <cell r="K773">
            <v>1536.1100999999999</v>
          </cell>
          <cell r="L773" t="str">
            <v/>
          </cell>
        </row>
        <row r="774">
          <cell r="A774" t="str">
            <v>COVER-PLATE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</v>
          </cell>
          <cell r="H774">
            <v>0</v>
          </cell>
          <cell r="I774">
            <v>0</v>
          </cell>
          <cell r="J774">
            <v>1</v>
          </cell>
          <cell r="K774">
            <v>0</v>
          </cell>
          <cell r="L774" t="str">
            <v/>
          </cell>
        </row>
        <row r="775">
          <cell r="A775" t="str">
            <v>CP-C9S-EN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-1</v>
          </cell>
          <cell r="H775">
            <v>0</v>
          </cell>
          <cell r="I775">
            <v>0</v>
          </cell>
          <cell r="J775">
            <v>1</v>
          </cell>
          <cell r="K775">
            <v>155.1978</v>
          </cell>
          <cell r="L775" t="str">
            <v/>
          </cell>
        </row>
        <row r="776">
          <cell r="A776" t="str">
            <v>C1S-FAN3.7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-6</v>
          </cell>
          <cell r="H776">
            <v>0</v>
          </cell>
          <cell r="I776">
            <v>0</v>
          </cell>
          <cell r="J776">
            <v>6</v>
          </cell>
          <cell r="K776">
            <v>25.725000000000001</v>
          </cell>
          <cell r="L776" t="str">
            <v/>
          </cell>
        </row>
        <row r="777">
          <cell r="A777" t="str">
            <v>CAB WSC-M04P05-B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-23</v>
          </cell>
          <cell r="H777">
            <v>0</v>
          </cell>
          <cell r="I777">
            <v>0</v>
          </cell>
          <cell r="J777">
            <v>23</v>
          </cell>
          <cell r="K777">
            <v>195.27</v>
          </cell>
          <cell r="L777" t="str">
            <v/>
          </cell>
        </row>
        <row r="778">
          <cell r="A778" t="str">
            <v>CAB WSC-M04P10-B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-85</v>
          </cell>
          <cell r="H778">
            <v>0</v>
          </cell>
          <cell r="I778">
            <v>0</v>
          </cell>
          <cell r="J778">
            <v>85</v>
          </cell>
          <cell r="K778">
            <v>1203.5999999999999</v>
          </cell>
          <cell r="L778" t="str">
            <v/>
          </cell>
        </row>
        <row r="779">
          <cell r="A779" t="str">
            <v>CAB WSC-P06P10-D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-76</v>
          </cell>
          <cell r="H779">
            <v>0</v>
          </cell>
          <cell r="I779">
            <v>0</v>
          </cell>
          <cell r="J779">
            <v>76</v>
          </cell>
          <cell r="K779">
            <v>2071.7600000000002</v>
          </cell>
          <cell r="L779" t="str">
            <v/>
          </cell>
        </row>
        <row r="780">
          <cell r="A780" t="str">
            <v>CAB WSC-S03P03-B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-33</v>
          </cell>
          <cell r="H780">
            <v>0</v>
          </cell>
          <cell r="I780">
            <v>0</v>
          </cell>
          <cell r="J780">
            <v>33</v>
          </cell>
          <cell r="K780">
            <v>155.43</v>
          </cell>
          <cell r="L780" t="str">
            <v/>
          </cell>
        </row>
        <row r="781">
          <cell r="A781" t="str">
            <v>CABG1.5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-50</v>
          </cell>
          <cell r="H781">
            <v>0</v>
          </cell>
          <cell r="I781">
            <v>0</v>
          </cell>
          <cell r="J781">
            <v>50</v>
          </cell>
          <cell r="K781">
            <v>187</v>
          </cell>
          <cell r="L781" t="str">
            <v/>
          </cell>
        </row>
        <row r="782">
          <cell r="A782" t="str">
            <v>CB-5S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-24</v>
          </cell>
          <cell r="H782">
            <v>0</v>
          </cell>
          <cell r="I782">
            <v>0</v>
          </cell>
          <cell r="J782">
            <v>24</v>
          </cell>
          <cell r="K782">
            <v>183.12</v>
          </cell>
          <cell r="L782" t="str">
            <v/>
          </cell>
        </row>
        <row r="783">
          <cell r="A783" t="str">
            <v>CB-MS5-2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-1</v>
          </cell>
          <cell r="H783">
            <v>0</v>
          </cell>
          <cell r="I783">
            <v>0</v>
          </cell>
          <cell r="J783">
            <v>1</v>
          </cell>
          <cell r="K783">
            <v>13.425000000000001</v>
          </cell>
          <cell r="L783" t="str">
            <v/>
          </cell>
        </row>
        <row r="784">
          <cell r="A784" t="str">
            <v>CB3-10R-1C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-33</v>
          </cell>
          <cell r="H784">
            <v>0</v>
          </cell>
          <cell r="I784">
            <v>0</v>
          </cell>
          <cell r="J784">
            <v>33</v>
          </cell>
          <cell r="K784">
            <v>923.34</v>
          </cell>
          <cell r="L784" t="str">
            <v/>
          </cell>
        </row>
        <row r="785">
          <cell r="A785" t="str">
            <v>CBAD-E11S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-124</v>
          </cell>
          <cell r="H785">
            <v>0</v>
          </cell>
          <cell r="I785">
            <v>0</v>
          </cell>
          <cell r="J785">
            <v>124</v>
          </cell>
          <cell r="K785">
            <v>2006.32</v>
          </cell>
          <cell r="L785" t="str">
            <v/>
          </cell>
        </row>
        <row r="786">
          <cell r="A786" t="str">
            <v>CBIII-10R-2S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</v>
          </cell>
          <cell r="H786">
            <v>0</v>
          </cell>
          <cell r="I786">
            <v>0</v>
          </cell>
          <cell r="J786">
            <v>1</v>
          </cell>
          <cell r="K786">
            <v>22.5137</v>
          </cell>
          <cell r="L786" t="str">
            <v/>
          </cell>
        </row>
        <row r="787">
          <cell r="A787" t="str">
            <v>CBR-5S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-76</v>
          </cell>
          <cell r="H787">
            <v>0</v>
          </cell>
          <cell r="I787">
            <v>0</v>
          </cell>
          <cell r="J787">
            <v>76</v>
          </cell>
          <cell r="K787">
            <v>1881.76</v>
          </cell>
          <cell r="L787" t="str">
            <v/>
          </cell>
        </row>
        <row r="788">
          <cell r="A788" t="str">
            <v>CLK70AA160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-9</v>
          </cell>
          <cell r="H788">
            <v>0</v>
          </cell>
          <cell r="I788">
            <v>0</v>
          </cell>
          <cell r="J788">
            <v>9</v>
          </cell>
          <cell r="K788">
            <v>455.86349999999999</v>
          </cell>
          <cell r="L788" t="str">
            <v/>
          </cell>
        </row>
        <row r="789">
          <cell r="A789" t="str">
            <v>CM100DY-24H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-5</v>
          </cell>
          <cell r="H789">
            <v>0</v>
          </cell>
          <cell r="I789">
            <v>0</v>
          </cell>
          <cell r="J789">
            <v>5</v>
          </cell>
          <cell r="K789">
            <v>417.2</v>
          </cell>
          <cell r="L789" t="str">
            <v/>
          </cell>
        </row>
        <row r="790">
          <cell r="A790" t="str">
            <v>CM200DU-24H-202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-18</v>
          </cell>
          <cell r="H790">
            <v>0</v>
          </cell>
          <cell r="I790">
            <v>0</v>
          </cell>
          <cell r="J790">
            <v>18</v>
          </cell>
          <cell r="K790">
            <v>2667.0402000000004</v>
          </cell>
          <cell r="L790" t="str">
            <v/>
          </cell>
        </row>
        <row r="791">
          <cell r="A791" t="str">
            <v>CNW811/25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-1</v>
          </cell>
          <cell r="H791">
            <v>0</v>
          </cell>
          <cell r="I791">
            <v>0</v>
          </cell>
          <cell r="J791">
            <v>1</v>
          </cell>
          <cell r="K791">
            <v>32.332500000000003</v>
          </cell>
          <cell r="L791" t="str">
            <v/>
          </cell>
        </row>
        <row r="792">
          <cell r="A792" t="str">
            <v>CNW855/7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-1</v>
          </cell>
          <cell r="H792">
            <v>0</v>
          </cell>
          <cell r="I792">
            <v>0</v>
          </cell>
          <cell r="J792">
            <v>1</v>
          </cell>
          <cell r="K792">
            <v>54.57</v>
          </cell>
          <cell r="L792" t="str">
            <v/>
          </cell>
        </row>
        <row r="793">
          <cell r="A793" t="str">
            <v>CNW933/24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-60</v>
          </cell>
          <cell r="H793">
            <v>0</v>
          </cell>
          <cell r="I793">
            <v>0</v>
          </cell>
          <cell r="J793">
            <v>60</v>
          </cell>
          <cell r="K793">
            <v>12143.165999999999</v>
          </cell>
          <cell r="L793" t="str">
            <v/>
          </cell>
        </row>
        <row r="794">
          <cell r="A794" t="str">
            <v>CNW933/48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-89</v>
          </cell>
          <cell r="H794">
            <v>0</v>
          </cell>
          <cell r="I794">
            <v>0</v>
          </cell>
          <cell r="J794">
            <v>89</v>
          </cell>
          <cell r="K794">
            <v>30435.33</v>
          </cell>
          <cell r="L794" t="str">
            <v/>
          </cell>
        </row>
        <row r="795">
          <cell r="A795" t="str">
            <v>CNW933/75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-30</v>
          </cell>
          <cell r="H795">
            <v>0</v>
          </cell>
          <cell r="I795">
            <v>0</v>
          </cell>
          <cell r="J795">
            <v>30</v>
          </cell>
          <cell r="K795">
            <v>14752.05</v>
          </cell>
          <cell r="L795" t="str">
            <v/>
          </cell>
        </row>
        <row r="796">
          <cell r="A796" t="str">
            <v>CONTROL PCB FOR G11UD-4S1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-15</v>
          </cell>
          <cell r="H796">
            <v>0</v>
          </cell>
          <cell r="I796">
            <v>0</v>
          </cell>
          <cell r="J796">
            <v>15</v>
          </cell>
          <cell r="K796">
            <v>1861.35</v>
          </cell>
          <cell r="L796" t="str">
            <v/>
          </cell>
        </row>
        <row r="797">
          <cell r="A797" t="str">
            <v>CPAD-C1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-58</v>
          </cell>
          <cell r="H797">
            <v>0</v>
          </cell>
          <cell r="I797">
            <v>0</v>
          </cell>
          <cell r="J797">
            <v>58</v>
          </cell>
          <cell r="K797">
            <v>5668.92</v>
          </cell>
          <cell r="L797" t="str">
            <v/>
          </cell>
        </row>
        <row r="798">
          <cell r="A798" t="str">
            <v>CPAD-C1A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-28</v>
          </cell>
          <cell r="H798">
            <v>0</v>
          </cell>
          <cell r="I798">
            <v>0</v>
          </cell>
          <cell r="J798">
            <v>28</v>
          </cell>
          <cell r="K798">
            <v>2534</v>
          </cell>
          <cell r="L798" t="str">
            <v/>
          </cell>
        </row>
        <row r="799">
          <cell r="A799" t="str">
            <v>CR2098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-1</v>
          </cell>
          <cell r="H799">
            <v>0</v>
          </cell>
          <cell r="I799">
            <v>0</v>
          </cell>
          <cell r="J799">
            <v>1</v>
          </cell>
          <cell r="K799">
            <v>151.41999999999999</v>
          </cell>
          <cell r="L799" t="str">
            <v/>
          </cell>
        </row>
        <row r="800">
          <cell r="A800" t="str">
            <v>CR2L-100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-5</v>
          </cell>
          <cell r="H800">
            <v>0</v>
          </cell>
          <cell r="I800">
            <v>0</v>
          </cell>
          <cell r="J800">
            <v>5</v>
          </cell>
          <cell r="K800">
            <v>26.41</v>
          </cell>
          <cell r="L800" t="str">
            <v/>
          </cell>
        </row>
        <row r="801">
          <cell r="A801" t="str">
            <v>CR2L-125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-6</v>
          </cell>
          <cell r="H801">
            <v>0</v>
          </cell>
          <cell r="I801">
            <v>0</v>
          </cell>
          <cell r="J801">
            <v>6</v>
          </cell>
          <cell r="K801">
            <v>35.04</v>
          </cell>
          <cell r="L801" t="str">
            <v/>
          </cell>
        </row>
        <row r="802">
          <cell r="A802" t="str">
            <v>CR2L-200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-8</v>
          </cell>
          <cell r="H802">
            <v>0</v>
          </cell>
          <cell r="I802">
            <v>0</v>
          </cell>
          <cell r="J802">
            <v>8</v>
          </cell>
          <cell r="K802">
            <v>64.8</v>
          </cell>
          <cell r="L802" t="str">
            <v/>
          </cell>
        </row>
        <row r="803">
          <cell r="A803" t="str">
            <v>CR2LS-30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-9</v>
          </cell>
          <cell r="H803">
            <v>0</v>
          </cell>
          <cell r="I803">
            <v>0</v>
          </cell>
          <cell r="J803">
            <v>9</v>
          </cell>
          <cell r="K803">
            <v>36.450000000000003</v>
          </cell>
          <cell r="L803" t="str">
            <v/>
          </cell>
        </row>
        <row r="804">
          <cell r="A804" t="str">
            <v>CR2LS-50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-8</v>
          </cell>
          <cell r="H804">
            <v>0</v>
          </cell>
          <cell r="I804">
            <v>0</v>
          </cell>
          <cell r="J804">
            <v>8</v>
          </cell>
          <cell r="K804">
            <v>32.4</v>
          </cell>
          <cell r="L804" t="str">
            <v/>
          </cell>
        </row>
        <row r="805">
          <cell r="A805" t="str">
            <v>CR6L-100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-7</v>
          </cell>
          <cell r="H805">
            <v>0</v>
          </cell>
          <cell r="I805">
            <v>0</v>
          </cell>
          <cell r="J805">
            <v>7</v>
          </cell>
          <cell r="K805">
            <v>70.105000000000004</v>
          </cell>
          <cell r="L805" t="str">
            <v/>
          </cell>
        </row>
        <row r="806">
          <cell r="A806" t="str">
            <v>CR6L-30/UL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-4</v>
          </cell>
          <cell r="H806">
            <v>0</v>
          </cell>
          <cell r="I806">
            <v>0</v>
          </cell>
          <cell r="J806">
            <v>4</v>
          </cell>
          <cell r="K806">
            <v>16</v>
          </cell>
          <cell r="L806" t="str">
            <v/>
          </cell>
        </row>
        <row r="807">
          <cell r="A807" t="str">
            <v>CR6L-300/UL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-9</v>
          </cell>
          <cell r="H807">
            <v>0</v>
          </cell>
          <cell r="I807">
            <v>0</v>
          </cell>
          <cell r="J807">
            <v>9</v>
          </cell>
          <cell r="K807">
            <v>243.69209999999998</v>
          </cell>
          <cell r="L807" t="str">
            <v/>
          </cell>
        </row>
        <row r="808">
          <cell r="A808" t="str">
            <v>CS5F-150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-8</v>
          </cell>
          <cell r="H808">
            <v>0</v>
          </cell>
          <cell r="I808">
            <v>0</v>
          </cell>
          <cell r="J808">
            <v>8</v>
          </cell>
          <cell r="K808">
            <v>174.88</v>
          </cell>
          <cell r="L808" t="str">
            <v/>
          </cell>
        </row>
        <row r="809">
          <cell r="A809" t="str">
            <v>CS5F-40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-20</v>
          </cell>
          <cell r="H809">
            <v>0</v>
          </cell>
          <cell r="I809">
            <v>0</v>
          </cell>
          <cell r="J809">
            <v>20</v>
          </cell>
          <cell r="K809">
            <v>478.1</v>
          </cell>
          <cell r="L809" t="str">
            <v/>
          </cell>
        </row>
        <row r="810">
          <cell r="A810" t="str">
            <v>CT CABLE (FRN45G11S-4)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-1</v>
          </cell>
          <cell r="H810">
            <v>0</v>
          </cell>
          <cell r="I810">
            <v>0</v>
          </cell>
          <cell r="J810">
            <v>1</v>
          </cell>
          <cell r="K810">
            <v>4.05</v>
          </cell>
          <cell r="L810" t="str">
            <v/>
          </cell>
        </row>
        <row r="811">
          <cell r="A811" t="str">
            <v>CU7.5-4C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-1</v>
          </cell>
          <cell r="H811">
            <v>0</v>
          </cell>
          <cell r="I811">
            <v>0</v>
          </cell>
          <cell r="J811">
            <v>1</v>
          </cell>
          <cell r="K811">
            <v>152</v>
          </cell>
          <cell r="L811" t="str">
            <v/>
          </cell>
        </row>
        <row r="812">
          <cell r="A812" t="str">
            <v>DB003M3-21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-2</v>
          </cell>
          <cell r="H812">
            <v>0</v>
          </cell>
          <cell r="I812">
            <v>0</v>
          </cell>
          <cell r="J812">
            <v>2</v>
          </cell>
          <cell r="K812">
            <v>57.18</v>
          </cell>
          <cell r="L812" t="str">
            <v/>
          </cell>
        </row>
        <row r="813">
          <cell r="A813" t="str">
            <v>DB007M3-21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-2</v>
          </cell>
          <cell r="H813">
            <v>0</v>
          </cell>
          <cell r="I813">
            <v>0</v>
          </cell>
          <cell r="J813">
            <v>2</v>
          </cell>
          <cell r="K813">
            <v>114.36</v>
          </cell>
          <cell r="L813" t="str">
            <v/>
          </cell>
        </row>
        <row r="814">
          <cell r="A814" t="str">
            <v>DB015M3-21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-2</v>
          </cell>
          <cell r="H814">
            <v>0</v>
          </cell>
          <cell r="I814">
            <v>0</v>
          </cell>
          <cell r="J814">
            <v>2</v>
          </cell>
          <cell r="K814">
            <v>227.46</v>
          </cell>
          <cell r="L814" t="str">
            <v/>
          </cell>
        </row>
        <row r="815">
          <cell r="A815" t="str">
            <v>DB160-4C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-3</v>
          </cell>
          <cell r="H815">
            <v>0</v>
          </cell>
          <cell r="I815">
            <v>0</v>
          </cell>
          <cell r="J815">
            <v>3</v>
          </cell>
          <cell r="K815">
            <v>4181.1219000000001</v>
          </cell>
          <cell r="L815" t="str">
            <v/>
          </cell>
        </row>
        <row r="816">
          <cell r="A816" t="str">
            <v>DB18.5-4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-1</v>
          </cell>
          <cell r="H816">
            <v>0</v>
          </cell>
          <cell r="I816">
            <v>0</v>
          </cell>
          <cell r="J816">
            <v>1</v>
          </cell>
          <cell r="K816">
            <v>310.68</v>
          </cell>
          <cell r="L816" t="str">
            <v/>
          </cell>
        </row>
        <row r="817">
          <cell r="A817" t="str">
            <v>DB2.2-4C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-8</v>
          </cell>
          <cell r="H817">
            <v>0</v>
          </cell>
          <cell r="I817">
            <v>0</v>
          </cell>
          <cell r="J817">
            <v>8</v>
          </cell>
          <cell r="K817">
            <v>275.60000000000002</v>
          </cell>
          <cell r="L817" t="str">
            <v/>
          </cell>
        </row>
        <row r="818">
          <cell r="A818" t="str">
            <v>DB3.7-4C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-17</v>
          </cell>
          <cell r="H818">
            <v>0</v>
          </cell>
          <cell r="I818">
            <v>0</v>
          </cell>
          <cell r="J818">
            <v>17</v>
          </cell>
          <cell r="K818">
            <v>750.89</v>
          </cell>
          <cell r="L818" t="str">
            <v/>
          </cell>
        </row>
        <row r="819">
          <cell r="A819" t="str">
            <v>DB30-4C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-3</v>
          </cell>
          <cell r="H819">
            <v>0</v>
          </cell>
          <cell r="I819">
            <v>0</v>
          </cell>
          <cell r="J819">
            <v>3</v>
          </cell>
          <cell r="K819">
            <v>1172.1879000000001</v>
          </cell>
          <cell r="L819" t="str">
            <v/>
          </cell>
        </row>
        <row r="820">
          <cell r="A820" t="str">
            <v>DB37-4C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-6</v>
          </cell>
          <cell r="H820">
            <v>0</v>
          </cell>
          <cell r="I820">
            <v>0</v>
          </cell>
          <cell r="J820">
            <v>6</v>
          </cell>
          <cell r="K820">
            <v>2809.1021999999998</v>
          </cell>
          <cell r="L820" t="str">
            <v/>
          </cell>
        </row>
        <row r="821">
          <cell r="A821" t="str">
            <v>DB7.5-4C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-20</v>
          </cell>
          <cell r="H821">
            <v>0</v>
          </cell>
          <cell r="I821">
            <v>0</v>
          </cell>
          <cell r="J821">
            <v>20</v>
          </cell>
          <cell r="K821">
            <v>1399</v>
          </cell>
          <cell r="L821" t="str">
            <v/>
          </cell>
        </row>
        <row r="822">
          <cell r="A822" t="str">
            <v>DB75-4C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-5</v>
          </cell>
          <cell r="H822">
            <v>0</v>
          </cell>
          <cell r="I822">
            <v>0</v>
          </cell>
          <cell r="J822">
            <v>5</v>
          </cell>
          <cell r="K822">
            <v>4291.2344999999996</v>
          </cell>
          <cell r="L822" t="str">
            <v/>
          </cell>
        </row>
        <row r="823">
          <cell r="A823" t="str">
            <v>DC-MS5-2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-2</v>
          </cell>
          <cell r="H823">
            <v>0</v>
          </cell>
          <cell r="I823">
            <v>0</v>
          </cell>
          <cell r="J823">
            <v>2</v>
          </cell>
          <cell r="K823">
            <v>12.96</v>
          </cell>
          <cell r="L823" t="str">
            <v/>
          </cell>
        </row>
        <row r="824">
          <cell r="A824" t="str">
            <v>CR2L-225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-5</v>
          </cell>
          <cell r="H824">
            <v>0</v>
          </cell>
          <cell r="I824">
            <v>0</v>
          </cell>
          <cell r="J824">
            <v>5</v>
          </cell>
          <cell r="K824">
            <v>42.5</v>
          </cell>
          <cell r="L824" t="str">
            <v/>
          </cell>
        </row>
        <row r="825">
          <cell r="A825" t="str">
            <v>CR2LS-100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-5</v>
          </cell>
          <cell r="H825">
            <v>0</v>
          </cell>
          <cell r="I825">
            <v>0</v>
          </cell>
          <cell r="J825">
            <v>5</v>
          </cell>
          <cell r="K825">
            <v>26.45</v>
          </cell>
          <cell r="L825" t="str">
            <v/>
          </cell>
        </row>
        <row r="826">
          <cell r="A826" t="str">
            <v>CR2LS-20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-18</v>
          </cell>
          <cell r="H826">
            <v>0</v>
          </cell>
          <cell r="I826">
            <v>0</v>
          </cell>
          <cell r="J826">
            <v>18</v>
          </cell>
          <cell r="K826">
            <v>72.900000000000006</v>
          </cell>
          <cell r="L826" t="str">
            <v/>
          </cell>
        </row>
        <row r="827">
          <cell r="A827" t="str">
            <v>CR6L-100/UL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-4</v>
          </cell>
          <cell r="H827">
            <v>0</v>
          </cell>
          <cell r="I827">
            <v>0</v>
          </cell>
          <cell r="J827">
            <v>4</v>
          </cell>
          <cell r="K827">
            <v>21.04</v>
          </cell>
          <cell r="L827" t="str">
            <v/>
          </cell>
        </row>
        <row r="828">
          <cell r="A828" t="str">
            <v>CR6L-150/UL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-7</v>
          </cell>
          <cell r="H828">
            <v>0</v>
          </cell>
          <cell r="I828">
            <v>0</v>
          </cell>
          <cell r="J828">
            <v>7</v>
          </cell>
          <cell r="K828">
            <v>79.677499999999995</v>
          </cell>
          <cell r="L828" t="str">
            <v/>
          </cell>
        </row>
        <row r="829">
          <cell r="A829" t="str">
            <v>CR6L-200/UL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-10</v>
          </cell>
          <cell r="H829">
            <v>0</v>
          </cell>
          <cell r="I829">
            <v>0</v>
          </cell>
          <cell r="J829">
            <v>10</v>
          </cell>
          <cell r="K829">
            <v>185.31700000000001</v>
          </cell>
          <cell r="L829" t="str">
            <v/>
          </cell>
        </row>
        <row r="830">
          <cell r="A830" t="str">
            <v>CS5F-200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-10</v>
          </cell>
          <cell r="H830">
            <v>0</v>
          </cell>
          <cell r="I830">
            <v>0</v>
          </cell>
          <cell r="J830">
            <v>10</v>
          </cell>
          <cell r="K830">
            <v>218.6</v>
          </cell>
          <cell r="L830" t="str">
            <v/>
          </cell>
        </row>
        <row r="831">
          <cell r="A831" t="str">
            <v>CS5F-300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-6</v>
          </cell>
          <cell r="H831">
            <v>0</v>
          </cell>
          <cell r="I831">
            <v>0</v>
          </cell>
          <cell r="J831">
            <v>6</v>
          </cell>
          <cell r="K831">
            <v>136.02000000000001</v>
          </cell>
          <cell r="L831" t="str">
            <v/>
          </cell>
        </row>
        <row r="832">
          <cell r="A832" t="str">
            <v>CS5F-350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-1</v>
          </cell>
          <cell r="H832">
            <v>0</v>
          </cell>
          <cell r="I832">
            <v>0</v>
          </cell>
          <cell r="J832">
            <v>1</v>
          </cell>
          <cell r="K832">
            <v>0.01</v>
          </cell>
          <cell r="L832" t="str">
            <v/>
          </cell>
        </row>
        <row r="833">
          <cell r="A833" t="str">
            <v>CVM40CD160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-1</v>
          </cell>
          <cell r="H833">
            <v>0</v>
          </cell>
          <cell r="I833">
            <v>0</v>
          </cell>
          <cell r="J833">
            <v>1</v>
          </cell>
          <cell r="K833">
            <v>53.04</v>
          </cell>
          <cell r="L833" t="str">
            <v/>
          </cell>
        </row>
        <row r="834">
          <cell r="A834" t="str">
            <v>DB0.75-4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-1</v>
          </cell>
          <cell r="H834">
            <v>0</v>
          </cell>
          <cell r="I834">
            <v>0</v>
          </cell>
          <cell r="J834">
            <v>1</v>
          </cell>
          <cell r="K834">
            <v>0</v>
          </cell>
          <cell r="L834" t="str">
            <v/>
          </cell>
        </row>
        <row r="835">
          <cell r="A835" t="str">
            <v>DB0.75-4C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-12</v>
          </cell>
          <cell r="H835">
            <v>0</v>
          </cell>
          <cell r="I835">
            <v>0</v>
          </cell>
          <cell r="J835">
            <v>12</v>
          </cell>
          <cell r="K835">
            <v>271.68</v>
          </cell>
          <cell r="L835" t="str">
            <v/>
          </cell>
        </row>
        <row r="836">
          <cell r="A836" t="str">
            <v>DB11-4C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-11</v>
          </cell>
          <cell r="H836">
            <v>0</v>
          </cell>
          <cell r="I836">
            <v>0</v>
          </cell>
          <cell r="J836">
            <v>11</v>
          </cell>
          <cell r="K836">
            <v>1563.3705999999997</v>
          </cell>
          <cell r="L836" t="str">
            <v/>
          </cell>
        </row>
        <row r="837">
          <cell r="A837" t="str">
            <v>DB132-4C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-3</v>
          </cell>
          <cell r="H837">
            <v>0</v>
          </cell>
          <cell r="I837">
            <v>0</v>
          </cell>
          <cell r="J837">
            <v>3</v>
          </cell>
          <cell r="K837">
            <v>3638.9414999999999</v>
          </cell>
          <cell r="L837" t="str">
            <v/>
          </cell>
        </row>
        <row r="838">
          <cell r="A838" t="str">
            <v>DB15-4C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-12</v>
          </cell>
          <cell r="H838">
            <v>0</v>
          </cell>
          <cell r="I838">
            <v>0</v>
          </cell>
          <cell r="J838">
            <v>12</v>
          </cell>
          <cell r="K838">
            <v>1899</v>
          </cell>
          <cell r="L838" t="str">
            <v/>
          </cell>
        </row>
        <row r="839">
          <cell r="A839" t="str">
            <v>DB200-4C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-2</v>
          </cell>
          <cell r="H839">
            <v>0</v>
          </cell>
          <cell r="I839">
            <v>0</v>
          </cell>
          <cell r="J839">
            <v>2</v>
          </cell>
          <cell r="K839">
            <v>3308.2181999999998</v>
          </cell>
          <cell r="L839" t="str">
            <v/>
          </cell>
        </row>
        <row r="840">
          <cell r="A840" t="str">
            <v>DB22-4C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-2</v>
          </cell>
          <cell r="H840">
            <v>0</v>
          </cell>
          <cell r="I840">
            <v>0</v>
          </cell>
          <cell r="J840">
            <v>2</v>
          </cell>
          <cell r="K840">
            <v>572.64700000000005</v>
          </cell>
          <cell r="L840" t="str">
            <v/>
          </cell>
        </row>
        <row r="841">
          <cell r="A841" t="str">
            <v>DB220-4C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-3</v>
          </cell>
          <cell r="H841">
            <v>0</v>
          </cell>
          <cell r="I841">
            <v>0</v>
          </cell>
          <cell r="J841">
            <v>3</v>
          </cell>
          <cell r="K841">
            <v>5623.8384000000005</v>
          </cell>
          <cell r="L841" t="str">
            <v/>
          </cell>
        </row>
        <row r="842">
          <cell r="A842" t="str">
            <v>DB45-4C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-5</v>
          </cell>
          <cell r="H842">
            <v>0</v>
          </cell>
          <cell r="I842">
            <v>0</v>
          </cell>
          <cell r="J842">
            <v>5</v>
          </cell>
          <cell r="K842">
            <v>2671.8755000000001</v>
          </cell>
          <cell r="L842" t="str">
            <v/>
          </cell>
        </row>
        <row r="843">
          <cell r="A843" t="str">
            <v>DB5.5-4C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-23</v>
          </cell>
          <cell r="H843">
            <v>0</v>
          </cell>
          <cell r="I843">
            <v>0</v>
          </cell>
          <cell r="J843">
            <v>23</v>
          </cell>
          <cell r="K843">
            <v>1411.74</v>
          </cell>
          <cell r="L843" t="str">
            <v/>
          </cell>
        </row>
        <row r="844">
          <cell r="A844" t="str">
            <v>DB55-4C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-3</v>
          </cell>
          <cell r="H844">
            <v>0</v>
          </cell>
          <cell r="I844">
            <v>0</v>
          </cell>
          <cell r="J844">
            <v>3</v>
          </cell>
          <cell r="K844">
            <v>1791.4989</v>
          </cell>
          <cell r="L844" t="str">
            <v/>
          </cell>
        </row>
        <row r="845">
          <cell r="A845" t="str">
            <v>DD200KB160S (ROHS)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-18</v>
          </cell>
          <cell r="H845">
            <v>0</v>
          </cell>
          <cell r="I845">
            <v>0</v>
          </cell>
          <cell r="J845">
            <v>18</v>
          </cell>
          <cell r="K845">
            <v>547.02</v>
          </cell>
          <cell r="L845" t="str">
            <v/>
          </cell>
        </row>
        <row r="846">
          <cell r="A846" t="str">
            <v>DDUA3864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-1</v>
          </cell>
          <cell r="H846">
            <v>0</v>
          </cell>
          <cell r="I846">
            <v>0</v>
          </cell>
          <cell r="J846">
            <v>1</v>
          </cell>
          <cell r="K846">
            <v>295</v>
          </cell>
          <cell r="L846" t="str">
            <v/>
          </cell>
        </row>
        <row r="847">
          <cell r="A847" t="str">
            <v>DF11-2428SC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-40</v>
          </cell>
          <cell r="H847">
            <v>0</v>
          </cell>
          <cell r="I847">
            <v>0</v>
          </cell>
          <cell r="J847">
            <v>40</v>
          </cell>
          <cell r="K847">
            <v>35.6</v>
          </cell>
          <cell r="L847" t="str">
            <v/>
          </cell>
        </row>
        <row r="848">
          <cell r="A848" t="str">
            <v>DF11-4DS-2C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-10</v>
          </cell>
          <cell r="H848">
            <v>0</v>
          </cell>
          <cell r="I848">
            <v>0</v>
          </cell>
          <cell r="J848">
            <v>10</v>
          </cell>
          <cell r="K848">
            <v>40.4</v>
          </cell>
          <cell r="L848" t="str">
            <v/>
          </cell>
        </row>
        <row r="849">
          <cell r="A849" t="str">
            <v>DOCKING SPACERS FOR OPC-G11S-AIO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-62</v>
          </cell>
          <cell r="H849">
            <v>0</v>
          </cell>
          <cell r="I849">
            <v>0</v>
          </cell>
          <cell r="J849">
            <v>62</v>
          </cell>
          <cell r="K849">
            <v>28.160399999999999</v>
          </cell>
          <cell r="L849" t="str">
            <v/>
          </cell>
        </row>
        <row r="850">
          <cell r="A850" t="str">
            <v>DT90S4-TF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-1</v>
          </cell>
          <cell r="H850">
            <v>0</v>
          </cell>
          <cell r="I850">
            <v>0</v>
          </cell>
          <cell r="J850">
            <v>1</v>
          </cell>
          <cell r="K850">
            <v>337.25</v>
          </cell>
          <cell r="L850" t="str">
            <v/>
          </cell>
        </row>
        <row r="851">
          <cell r="A851" t="str">
            <v>E1-CPCB4-7.5(E)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-3</v>
          </cell>
          <cell r="H851">
            <v>0</v>
          </cell>
          <cell r="I851">
            <v>0</v>
          </cell>
          <cell r="J851">
            <v>3</v>
          </cell>
          <cell r="K851">
            <v>138.24</v>
          </cell>
          <cell r="L851" t="str">
            <v/>
          </cell>
        </row>
        <row r="852">
          <cell r="A852" t="str">
            <v>E1-CTP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-4</v>
          </cell>
          <cell r="H852">
            <v>0</v>
          </cell>
          <cell r="I852">
            <v>0</v>
          </cell>
          <cell r="J852">
            <v>4</v>
          </cell>
          <cell r="K852">
            <v>37.24</v>
          </cell>
          <cell r="L852" t="str">
            <v/>
          </cell>
        </row>
        <row r="853">
          <cell r="A853" t="str">
            <v>E1-FAN15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-4</v>
          </cell>
          <cell r="H853">
            <v>0</v>
          </cell>
          <cell r="I853">
            <v>0</v>
          </cell>
          <cell r="J853">
            <v>4</v>
          </cell>
          <cell r="K853">
            <v>20.399999999999999</v>
          </cell>
          <cell r="L853" t="str">
            <v/>
          </cell>
        </row>
        <row r="854">
          <cell r="A854" t="str">
            <v>E1-PCB-SB4-15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-3</v>
          </cell>
          <cell r="H854">
            <v>0</v>
          </cell>
          <cell r="I854">
            <v>0</v>
          </cell>
          <cell r="J854">
            <v>3</v>
          </cell>
          <cell r="K854">
            <v>7.65</v>
          </cell>
          <cell r="L854" t="str">
            <v/>
          </cell>
        </row>
        <row r="855">
          <cell r="A855" t="str">
            <v>E1-PPCB4-11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-4</v>
          </cell>
          <cell r="H855">
            <v>0</v>
          </cell>
          <cell r="I855">
            <v>0</v>
          </cell>
          <cell r="J855">
            <v>4</v>
          </cell>
          <cell r="K855">
            <v>658.84</v>
          </cell>
          <cell r="L855" t="str">
            <v/>
          </cell>
        </row>
        <row r="856">
          <cell r="A856" t="str">
            <v>E1-PPCB4-15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-4</v>
          </cell>
          <cell r="H856">
            <v>0</v>
          </cell>
          <cell r="I856">
            <v>0</v>
          </cell>
          <cell r="J856">
            <v>4</v>
          </cell>
          <cell r="K856">
            <v>172.56</v>
          </cell>
          <cell r="L856" t="str">
            <v/>
          </cell>
        </row>
        <row r="857">
          <cell r="A857" t="str">
            <v>E11-C3PCB-EN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-2</v>
          </cell>
          <cell r="H857">
            <v>0</v>
          </cell>
          <cell r="I857">
            <v>0</v>
          </cell>
          <cell r="J857">
            <v>2</v>
          </cell>
          <cell r="K857">
            <v>66.48</v>
          </cell>
          <cell r="L857" t="str">
            <v/>
          </cell>
        </row>
        <row r="858">
          <cell r="A858" t="str">
            <v>E11-FAN-7.5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-4</v>
          </cell>
          <cell r="H858">
            <v>0</v>
          </cell>
          <cell r="I858">
            <v>0</v>
          </cell>
          <cell r="J858">
            <v>4</v>
          </cell>
          <cell r="K858">
            <v>55.034399999999998</v>
          </cell>
          <cell r="L858" t="str">
            <v/>
          </cell>
        </row>
        <row r="859">
          <cell r="A859" t="str">
            <v>E11-FAN2.2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-2</v>
          </cell>
          <cell r="H859">
            <v>0</v>
          </cell>
          <cell r="I859">
            <v>0</v>
          </cell>
          <cell r="J859">
            <v>2</v>
          </cell>
          <cell r="K859">
            <v>11.18</v>
          </cell>
          <cell r="L859" t="str">
            <v/>
          </cell>
        </row>
        <row r="860">
          <cell r="A860" t="str">
            <v>ECN 1313 2048 62S12-78K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-1</v>
          </cell>
          <cell r="H860">
            <v>0</v>
          </cell>
          <cell r="I860">
            <v>0</v>
          </cell>
          <cell r="J860">
            <v>1</v>
          </cell>
          <cell r="K860">
            <v>192.95</v>
          </cell>
          <cell r="L860" t="str">
            <v/>
          </cell>
        </row>
        <row r="861">
          <cell r="A861" t="str">
            <v>ECN 1313 ID. NR. 531986-03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-2</v>
          </cell>
          <cell r="H861">
            <v>0</v>
          </cell>
          <cell r="I861">
            <v>0</v>
          </cell>
          <cell r="J861">
            <v>2</v>
          </cell>
          <cell r="K861">
            <v>385.9</v>
          </cell>
          <cell r="L861" t="str">
            <v/>
          </cell>
        </row>
        <row r="862">
          <cell r="A862" t="str">
            <v>ECST401LGN592MEDOM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-8</v>
          </cell>
          <cell r="H862">
            <v>0</v>
          </cell>
          <cell r="I862">
            <v>0</v>
          </cell>
          <cell r="J862">
            <v>8</v>
          </cell>
          <cell r="K862">
            <v>543.44000000000005</v>
          </cell>
          <cell r="L862" t="str">
            <v/>
          </cell>
        </row>
        <row r="863">
          <cell r="A863" t="str">
            <v>EFL-75G9-4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-2</v>
          </cell>
          <cell r="H863">
            <v>0</v>
          </cell>
          <cell r="I863">
            <v>0</v>
          </cell>
          <cell r="J863">
            <v>2</v>
          </cell>
          <cell r="K863">
            <v>987.81619999999998</v>
          </cell>
          <cell r="L863" t="str">
            <v/>
          </cell>
        </row>
        <row r="864">
          <cell r="A864" t="str">
            <v>EM1220R5D0LN1HU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-16</v>
          </cell>
          <cell r="H864">
            <v>0</v>
          </cell>
          <cell r="I864">
            <v>0</v>
          </cell>
          <cell r="J864">
            <v>16</v>
          </cell>
          <cell r="K864">
            <v>91.412800000000004</v>
          </cell>
          <cell r="L864" t="str">
            <v/>
          </cell>
        </row>
        <row r="865">
          <cell r="A865" t="str">
            <v>EM122R55DOLN1HG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-40</v>
          </cell>
          <cell r="H865">
            <v>0</v>
          </cell>
          <cell r="I865">
            <v>0</v>
          </cell>
          <cell r="J865">
            <v>40</v>
          </cell>
          <cell r="K865">
            <v>165.22</v>
          </cell>
          <cell r="L865" t="str">
            <v/>
          </cell>
        </row>
        <row r="866">
          <cell r="A866" t="str">
            <v>ENCODER HEIDENHAIN 413 204801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-1</v>
          </cell>
          <cell r="H866">
            <v>0</v>
          </cell>
          <cell r="I866">
            <v>0</v>
          </cell>
          <cell r="J866">
            <v>1</v>
          </cell>
          <cell r="K866">
            <v>213.44</v>
          </cell>
          <cell r="L866" t="str">
            <v/>
          </cell>
        </row>
        <row r="867">
          <cell r="A867" t="str">
            <v>ENGLISH MANUAL FOR E11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-41</v>
          </cell>
          <cell r="H867">
            <v>0</v>
          </cell>
          <cell r="I867">
            <v>0</v>
          </cell>
          <cell r="J867">
            <v>41</v>
          </cell>
          <cell r="K867">
            <v>20.5</v>
          </cell>
          <cell r="L867" t="str">
            <v/>
          </cell>
        </row>
        <row r="868">
          <cell r="A868" t="str">
            <v>EP 1757A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-5</v>
          </cell>
          <cell r="H868">
            <v>0</v>
          </cell>
          <cell r="I868">
            <v>0</v>
          </cell>
          <cell r="J868">
            <v>5</v>
          </cell>
          <cell r="K868">
            <v>141.69999999999999</v>
          </cell>
          <cell r="L868" t="str">
            <v/>
          </cell>
        </row>
        <row r="869">
          <cell r="A869" t="str">
            <v>EP-3798E-4-280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-1</v>
          </cell>
          <cell r="H869">
            <v>0</v>
          </cell>
          <cell r="I869">
            <v>0</v>
          </cell>
          <cell r="J869">
            <v>1</v>
          </cell>
          <cell r="K869">
            <v>398.36</v>
          </cell>
          <cell r="L869" t="str">
            <v/>
          </cell>
        </row>
        <row r="870">
          <cell r="A870" t="str">
            <v>EP-3959E-C-2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-2</v>
          </cell>
          <cell r="H870">
            <v>0</v>
          </cell>
          <cell r="I870">
            <v>0</v>
          </cell>
          <cell r="J870">
            <v>2</v>
          </cell>
          <cell r="K870">
            <v>336.33</v>
          </cell>
          <cell r="L870" t="str">
            <v/>
          </cell>
        </row>
        <row r="871">
          <cell r="A871" t="str">
            <v>EP1331B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-1</v>
          </cell>
          <cell r="H871">
            <v>0</v>
          </cell>
          <cell r="I871">
            <v>0</v>
          </cell>
          <cell r="J871">
            <v>1</v>
          </cell>
          <cell r="K871">
            <v>275.3</v>
          </cell>
          <cell r="L871" t="str">
            <v/>
          </cell>
        </row>
        <row r="872">
          <cell r="A872" t="str">
            <v>E1-CHR4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-3</v>
          </cell>
          <cell r="H872">
            <v>0</v>
          </cell>
          <cell r="I872">
            <v>0</v>
          </cell>
          <cell r="J872">
            <v>3</v>
          </cell>
          <cell r="K872">
            <v>11.46</v>
          </cell>
          <cell r="L872" t="str">
            <v/>
          </cell>
        </row>
        <row r="873">
          <cell r="A873" t="str">
            <v>E1-CMV-MD4-15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-6</v>
          </cell>
          <cell r="H873">
            <v>0</v>
          </cell>
          <cell r="I873">
            <v>0</v>
          </cell>
          <cell r="J873">
            <v>6</v>
          </cell>
          <cell r="K873">
            <v>349.60739999999998</v>
          </cell>
          <cell r="L873" t="str">
            <v/>
          </cell>
        </row>
        <row r="874">
          <cell r="A874" t="str">
            <v>E1-CPCB4-5.5(E)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-1</v>
          </cell>
          <cell r="H874">
            <v>0</v>
          </cell>
          <cell r="I874">
            <v>0</v>
          </cell>
          <cell r="J874">
            <v>1</v>
          </cell>
          <cell r="K874">
            <v>46.08</v>
          </cell>
          <cell r="L874" t="str">
            <v/>
          </cell>
        </row>
        <row r="875">
          <cell r="A875" t="str">
            <v>E1-FAN3.7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-6</v>
          </cell>
          <cell r="H875">
            <v>0</v>
          </cell>
          <cell r="I875">
            <v>0</v>
          </cell>
          <cell r="J875">
            <v>6</v>
          </cell>
          <cell r="K875">
            <v>23.52</v>
          </cell>
          <cell r="L875" t="str">
            <v/>
          </cell>
        </row>
        <row r="876">
          <cell r="A876" t="str">
            <v>E1-FAN7.5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-15</v>
          </cell>
          <cell r="H876">
            <v>0</v>
          </cell>
          <cell r="I876">
            <v>0</v>
          </cell>
          <cell r="J876">
            <v>15</v>
          </cell>
          <cell r="K876">
            <v>73.5</v>
          </cell>
          <cell r="L876" t="str">
            <v/>
          </cell>
        </row>
        <row r="877">
          <cell r="A877" t="str">
            <v>E1-INSH4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-3</v>
          </cell>
          <cell r="H877">
            <v>0</v>
          </cell>
          <cell r="I877">
            <v>0</v>
          </cell>
          <cell r="J877">
            <v>3</v>
          </cell>
          <cell r="K877">
            <v>2.34</v>
          </cell>
          <cell r="L877" t="str">
            <v/>
          </cell>
        </row>
        <row r="878">
          <cell r="A878" t="str">
            <v>E1-PPCB4-5.5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-4</v>
          </cell>
          <cell r="H878">
            <v>0</v>
          </cell>
          <cell r="I878">
            <v>0</v>
          </cell>
          <cell r="J878">
            <v>4</v>
          </cell>
          <cell r="K878">
            <v>658.84</v>
          </cell>
          <cell r="L878" t="str">
            <v/>
          </cell>
        </row>
        <row r="879">
          <cell r="A879" t="str">
            <v>E1-PPCB4-7.5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-4</v>
          </cell>
          <cell r="H879">
            <v>0</v>
          </cell>
          <cell r="I879">
            <v>0</v>
          </cell>
          <cell r="J879">
            <v>4</v>
          </cell>
          <cell r="K879">
            <v>658.84</v>
          </cell>
          <cell r="L879" t="str">
            <v/>
          </cell>
        </row>
        <row r="880">
          <cell r="A880" t="str">
            <v>E1-PWR-MD4-15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-3</v>
          </cell>
          <cell r="H880">
            <v>0</v>
          </cell>
          <cell r="I880">
            <v>0</v>
          </cell>
          <cell r="J880">
            <v>3</v>
          </cell>
          <cell r="K880">
            <v>382.35</v>
          </cell>
          <cell r="L880" t="str">
            <v/>
          </cell>
        </row>
        <row r="881">
          <cell r="A881" t="str">
            <v>E11-FAN3.7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-3</v>
          </cell>
          <cell r="H881">
            <v>0</v>
          </cell>
          <cell r="I881">
            <v>0</v>
          </cell>
          <cell r="J881">
            <v>3</v>
          </cell>
          <cell r="K881">
            <v>20.25</v>
          </cell>
          <cell r="L881" t="str">
            <v/>
          </cell>
        </row>
        <row r="882">
          <cell r="A882" t="str">
            <v>E11-PPCB-5.5-4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-2</v>
          </cell>
          <cell r="H882">
            <v>0</v>
          </cell>
          <cell r="I882">
            <v>0</v>
          </cell>
          <cell r="J882">
            <v>2</v>
          </cell>
          <cell r="K882">
            <v>130.97999999999999</v>
          </cell>
          <cell r="L882" t="str">
            <v/>
          </cell>
        </row>
        <row r="883">
          <cell r="A883" t="str">
            <v>E11-PPCB-7.5-4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-2</v>
          </cell>
          <cell r="H883">
            <v>0</v>
          </cell>
          <cell r="I883">
            <v>0</v>
          </cell>
          <cell r="J883">
            <v>2</v>
          </cell>
          <cell r="K883">
            <v>130.97999999999999</v>
          </cell>
          <cell r="L883" t="str">
            <v/>
          </cell>
        </row>
        <row r="884">
          <cell r="A884" t="str">
            <v>EFL-22SP-2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-1</v>
          </cell>
          <cell r="H884">
            <v>0</v>
          </cell>
          <cell r="I884">
            <v>0</v>
          </cell>
          <cell r="J884">
            <v>1</v>
          </cell>
          <cell r="K884">
            <v>0</v>
          </cell>
          <cell r="L884" t="str">
            <v/>
          </cell>
        </row>
        <row r="885">
          <cell r="A885" t="str">
            <v>EFL-7.5G9-2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-1</v>
          </cell>
          <cell r="H885">
            <v>0</v>
          </cell>
          <cell r="I885">
            <v>0</v>
          </cell>
          <cell r="J885">
            <v>1</v>
          </cell>
          <cell r="K885">
            <v>87.614999999999995</v>
          </cell>
          <cell r="L885" t="str">
            <v/>
          </cell>
        </row>
        <row r="886">
          <cell r="A886" t="str">
            <v>EFL-7.5SP-2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-2</v>
          </cell>
          <cell r="H886">
            <v>0</v>
          </cell>
          <cell r="I886">
            <v>0</v>
          </cell>
          <cell r="J886">
            <v>2</v>
          </cell>
          <cell r="K886">
            <v>257.79000000000002</v>
          </cell>
          <cell r="L886" t="str">
            <v/>
          </cell>
        </row>
        <row r="887">
          <cell r="A887" t="str">
            <v>EMGG31-08S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-9</v>
          </cell>
          <cell r="H887">
            <v>0</v>
          </cell>
          <cell r="I887">
            <v>0</v>
          </cell>
          <cell r="J887">
            <v>9</v>
          </cell>
          <cell r="K887">
            <v>223.42500000000001</v>
          </cell>
          <cell r="L887" t="str">
            <v/>
          </cell>
        </row>
        <row r="888">
          <cell r="A888" t="str">
            <v>ENC1313-312212-03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-1</v>
          </cell>
          <cell r="H888">
            <v>0</v>
          </cell>
          <cell r="I888">
            <v>0</v>
          </cell>
          <cell r="J888">
            <v>1</v>
          </cell>
          <cell r="K888">
            <v>190</v>
          </cell>
          <cell r="L888" t="str">
            <v/>
          </cell>
        </row>
        <row r="889">
          <cell r="A889" t="str">
            <v>ENCODER HEIDENHAIN 1085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-1</v>
          </cell>
          <cell r="H889">
            <v>0</v>
          </cell>
          <cell r="I889">
            <v>0</v>
          </cell>
          <cell r="J889">
            <v>1</v>
          </cell>
          <cell r="K889">
            <v>244.97</v>
          </cell>
          <cell r="L889" t="str">
            <v/>
          </cell>
        </row>
        <row r="890">
          <cell r="A890" t="str">
            <v>EP 1910A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-1</v>
          </cell>
          <cell r="H890">
            <v>0</v>
          </cell>
          <cell r="I890">
            <v>0</v>
          </cell>
          <cell r="J890">
            <v>1</v>
          </cell>
          <cell r="K890">
            <v>113.36</v>
          </cell>
          <cell r="L890" t="str">
            <v/>
          </cell>
        </row>
        <row r="891">
          <cell r="A891" t="str">
            <v>EP 2694D-C2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-1</v>
          </cell>
          <cell r="H891">
            <v>0</v>
          </cell>
          <cell r="I891">
            <v>0</v>
          </cell>
          <cell r="J891">
            <v>1</v>
          </cell>
          <cell r="K891">
            <v>485.83</v>
          </cell>
          <cell r="L891" t="str">
            <v/>
          </cell>
        </row>
        <row r="892">
          <cell r="A892" t="str">
            <v>EP-3798E-4-220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-1</v>
          </cell>
          <cell r="H892">
            <v>0</v>
          </cell>
          <cell r="I892">
            <v>0</v>
          </cell>
          <cell r="J892">
            <v>1</v>
          </cell>
          <cell r="K892">
            <v>398.36</v>
          </cell>
          <cell r="L892" t="str">
            <v/>
          </cell>
        </row>
        <row r="893">
          <cell r="A893" t="str">
            <v>EP1583B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-1</v>
          </cell>
          <cell r="H893">
            <v>0</v>
          </cell>
          <cell r="I893">
            <v>0</v>
          </cell>
          <cell r="J893">
            <v>1</v>
          </cell>
          <cell r="K893">
            <v>242.91</v>
          </cell>
          <cell r="L893" t="str">
            <v/>
          </cell>
        </row>
        <row r="894">
          <cell r="A894" t="str">
            <v>EP1587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-1</v>
          </cell>
          <cell r="H894">
            <v>0</v>
          </cell>
          <cell r="I894">
            <v>0</v>
          </cell>
          <cell r="J894">
            <v>1</v>
          </cell>
          <cell r="K894">
            <v>161.94</v>
          </cell>
          <cell r="L894" t="str">
            <v/>
          </cell>
        </row>
        <row r="895">
          <cell r="A895" t="str">
            <v>EP1694A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-1</v>
          </cell>
          <cell r="H895">
            <v>0</v>
          </cell>
          <cell r="I895">
            <v>0</v>
          </cell>
          <cell r="J895">
            <v>1</v>
          </cell>
          <cell r="K895">
            <v>437.25</v>
          </cell>
          <cell r="L895" t="str">
            <v/>
          </cell>
        </row>
        <row r="896">
          <cell r="A896" t="str">
            <v>EP1816B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-1</v>
          </cell>
          <cell r="H896">
            <v>0</v>
          </cell>
          <cell r="I896">
            <v>0</v>
          </cell>
          <cell r="J896">
            <v>1</v>
          </cell>
          <cell r="K896">
            <v>70.45</v>
          </cell>
          <cell r="L896" t="str">
            <v/>
          </cell>
        </row>
        <row r="897">
          <cell r="A897" t="str">
            <v>EP1858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-1</v>
          </cell>
          <cell r="H897">
            <v>0</v>
          </cell>
          <cell r="I897">
            <v>0</v>
          </cell>
          <cell r="J897">
            <v>1</v>
          </cell>
          <cell r="K897">
            <v>251.01</v>
          </cell>
          <cell r="L897" t="str">
            <v/>
          </cell>
        </row>
        <row r="898">
          <cell r="A898" t="str">
            <v>EP2097A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-1</v>
          </cell>
          <cell r="H898">
            <v>0</v>
          </cell>
          <cell r="I898">
            <v>0</v>
          </cell>
          <cell r="J898">
            <v>1</v>
          </cell>
          <cell r="K898">
            <v>81.78</v>
          </cell>
          <cell r="L898" t="str">
            <v/>
          </cell>
        </row>
        <row r="899">
          <cell r="A899" t="str">
            <v>EP2109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-1</v>
          </cell>
          <cell r="H899">
            <v>0</v>
          </cell>
          <cell r="I899">
            <v>0</v>
          </cell>
          <cell r="J899">
            <v>1</v>
          </cell>
          <cell r="K899">
            <v>113.36</v>
          </cell>
          <cell r="L899" t="str">
            <v/>
          </cell>
        </row>
        <row r="900">
          <cell r="A900" t="str">
            <v>EP2259BYT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-2</v>
          </cell>
          <cell r="H900">
            <v>0</v>
          </cell>
          <cell r="I900">
            <v>0</v>
          </cell>
          <cell r="J900">
            <v>2</v>
          </cell>
          <cell r="K900">
            <v>566.79999999999995</v>
          </cell>
          <cell r="L900" t="str">
            <v/>
          </cell>
        </row>
        <row r="901">
          <cell r="A901" t="str">
            <v>EP2402D-C4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-1</v>
          </cell>
          <cell r="H901">
            <v>0</v>
          </cell>
          <cell r="I901">
            <v>0</v>
          </cell>
          <cell r="J901">
            <v>1</v>
          </cell>
          <cell r="K901">
            <v>364.37</v>
          </cell>
          <cell r="L901" t="str">
            <v/>
          </cell>
        </row>
        <row r="902">
          <cell r="A902" t="str">
            <v>EP2852-C1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-1</v>
          </cell>
          <cell r="H902">
            <v>0</v>
          </cell>
          <cell r="I902">
            <v>0</v>
          </cell>
          <cell r="J902">
            <v>1</v>
          </cell>
          <cell r="K902">
            <v>242.91</v>
          </cell>
          <cell r="L902" t="str">
            <v/>
          </cell>
        </row>
        <row r="903">
          <cell r="A903" t="str">
            <v>EP3234B-C1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-1</v>
          </cell>
          <cell r="H903">
            <v>0</v>
          </cell>
          <cell r="I903">
            <v>0</v>
          </cell>
          <cell r="J903">
            <v>1</v>
          </cell>
          <cell r="K903">
            <v>323.89</v>
          </cell>
          <cell r="L903" t="str">
            <v/>
          </cell>
        </row>
        <row r="904">
          <cell r="A904" t="str">
            <v>EP3234B-C2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-2</v>
          </cell>
          <cell r="H904">
            <v>0</v>
          </cell>
          <cell r="I904">
            <v>0</v>
          </cell>
          <cell r="J904">
            <v>2</v>
          </cell>
          <cell r="K904">
            <v>716.05</v>
          </cell>
          <cell r="L904" t="str">
            <v/>
          </cell>
        </row>
        <row r="905">
          <cell r="A905" t="str">
            <v>EP3895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-1</v>
          </cell>
          <cell r="H905">
            <v>0</v>
          </cell>
          <cell r="I905">
            <v>0</v>
          </cell>
          <cell r="J905">
            <v>1</v>
          </cell>
          <cell r="K905">
            <v>145.75</v>
          </cell>
          <cell r="L905" t="str">
            <v/>
          </cell>
        </row>
        <row r="906">
          <cell r="A906" t="str">
            <v>EP3896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-1</v>
          </cell>
          <cell r="H906">
            <v>0</v>
          </cell>
          <cell r="I906">
            <v>0</v>
          </cell>
          <cell r="J906">
            <v>1</v>
          </cell>
          <cell r="K906">
            <v>210.53</v>
          </cell>
          <cell r="L906" t="str">
            <v/>
          </cell>
        </row>
        <row r="907">
          <cell r="A907" t="str">
            <v>EP3957  C-3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-6</v>
          </cell>
          <cell r="H907">
            <v>0</v>
          </cell>
          <cell r="I907">
            <v>0</v>
          </cell>
          <cell r="J907">
            <v>6</v>
          </cell>
          <cell r="K907">
            <v>2387.319</v>
          </cell>
          <cell r="L907" t="str">
            <v/>
          </cell>
        </row>
        <row r="908">
          <cell r="A908" t="str">
            <v>EP3959  C-2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-3</v>
          </cell>
          <cell r="H908">
            <v>0</v>
          </cell>
          <cell r="I908">
            <v>0</v>
          </cell>
          <cell r="J908">
            <v>3</v>
          </cell>
          <cell r="K908">
            <v>863.85629999999992</v>
          </cell>
          <cell r="L908" t="str">
            <v/>
          </cell>
        </row>
        <row r="909">
          <cell r="A909" t="str">
            <v>EP3959  C-3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-9</v>
          </cell>
          <cell r="H909">
            <v>0</v>
          </cell>
          <cell r="I909">
            <v>0</v>
          </cell>
          <cell r="J909">
            <v>9</v>
          </cell>
          <cell r="K909">
            <v>1552.2650999999998</v>
          </cell>
          <cell r="L909" t="str">
            <v/>
          </cell>
        </row>
        <row r="910">
          <cell r="A910" t="str">
            <v>EP3959  C-4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-6</v>
          </cell>
          <cell r="H910">
            <v>0</v>
          </cell>
          <cell r="I910">
            <v>0</v>
          </cell>
          <cell r="J910">
            <v>6</v>
          </cell>
          <cell r="K910">
            <v>1699.2714000000001</v>
          </cell>
          <cell r="L910" t="str">
            <v/>
          </cell>
        </row>
        <row r="911">
          <cell r="A911" t="str">
            <v>EP3985  C-4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-3</v>
          </cell>
          <cell r="H911">
            <v>0</v>
          </cell>
          <cell r="I911">
            <v>0</v>
          </cell>
          <cell r="J911">
            <v>3</v>
          </cell>
          <cell r="K911">
            <v>147.44729999999998</v>
          </cell>
          <cell r="L911" t="str">
            <v/>
          </cell>
        </row>
        <row r="912">
          <cell r="A912" t="str">
            <v>EP4113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-8</v>
          </cell>
          <cell r="H912">
            <v>0</v>
          </cell>
          <cell r="I912">
            <v>0</v>
          </cell>
          <cell r="J912">
            <v>8</v>
          </cell>
          <cell r="K912">
            <v>2470.5320000000002</v>
          </cell>
          <cell r="L912" t="str">
            <v/>
          </cell>
        </row>
        <row r="913">
          <cell r="A913" t="str">
            <v>EP4142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-6</v>
          </cell>
          <cell r="H913">
            <v>0</v>
          </cell>
          <cell r="I913">
            <v>0</v>
          </cell>
          <cell r="J913">
            <v>6</v>
          </cell>
          <cell r="K913">
            <v>1909.02</v>
          </cell>
          <cell r="L913" t="str">
            <v/>
          </cell>
        </row>
        <row r="914">
          <cell r="A914" t="str">
            <v>ES1-24R-S-N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 t="str">
            <v/>
          </cell>
        </row>
        <row r="915">
          <cell r="A915" t="str">
            <v>ES1-47R-S-C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-10</v>
          </cell>
          <cell r="H915">
            <v>0</v>
          </cell>
          <cell r="I915">
            <v>0</v>
          </cell>
          <cell r="J915">
            <v>10</v>
          </cell>
          <cell r="K915">
            <v>403</v>
          </cell>
          <cell r="L915" t="str">
            <v/>
          </cell>
        </row>
        <row r="916">
          <cell r="A916" t="str">
            <v>ES1-47R-S-N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-39</v>
          </cell>
          <cell r="H916">
            <v>0</v>
          </cell>
          <cell r="I916">
            <v>0</v>
          </cell>
          <cell r="J916">
            <v>39</v>
          </cell>
          <cell r="K916">
            <v>1305.4080000000001</v>
          </cell>
          <cell r="L916" t="str">
            <v/>
          </cell>
        </row>
        <row r="917">
          <cell r="A917" t="str">
            <v>ES2-18R-S-C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-2</v>
          </cell>
          <cell r="H917">
            <v>0</v>
          </cell>
          <cell r="I917">
            <v>0</v>
          </cell>
          <cell r="J917">
            <v>2</v>
          </cell>
          <cell r="K917">
            <v>95.142799999999994</v>
          </cell>
          <cell r="L917" t="str">
            <v/>
          </cell>
        </row>
        <row r="918">
          <cell r="A918" t="str">
            <v>ES2-18R-S-N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-12</v>
          </cell>
          <cell r="H918">
            <v>0</v>
          </cell>
          <cell r="I918">
            <v>0</v>
          </cell>
          <cell r="J918">
            <v>12</v>
          </cell>
          <cell r="K918">
            <v>812.4</v>
          </cell>
          <cell r="L918" t="str">
            <v/>
          </cell>
        </row>
        <row r="919">
          <cell r="A919" t="str">
            <v>ES2-24R-S-C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-113</v>
          </cell>
          <cell r="H919">
            <v>0</v>
          </cell>
          <cell r="I919">
            <v>0</v>
          </cell>
          <cell r="J919">
            <v>113</v>
          </cell>
          <cell r="K919">
            <v>8188.3302999999996</v>
          </cell>
          <cell r="L919" t="str">
            <v/>
          </cell>
        </row>
        <row r="920">
          <cell r="A920" t="str">
            <v>EP2100A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-1</v>
          </cell>
          <cell r="H920">
            <v>0</v>
          </cell>
          <cell r="I920">
            <v>0</v>
          </cell>
          <cell r="J920">
            <v>1</v>
          </cell>
          <cell r="K920">
            <v>81.78</v>
          </cell>
          <cell r="L920" t="str">
            <v/>
          </cell>
        </row>
        <row r="921">
          <cell r="A921" t="str">
            <v>EP2101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-1</v>
          </cell>
          <cell r="H921">
            <v>0</v>
          </cell>
          <cell r="I921">
            <v>0</v>
          </cell>
          <cell r="J921">
            <v>1</v>
          </cell>
          <cell r="K921">
            <v>99.6</v>
          </cell>
          <cell r="L921" t="str">
            <v/>
          </cell>
        </row>
        <row r="922">
          <cell r="A922" t="str">
            <v>EP2106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-1</v>
          </cell>
          <cell r="H922">
            <v>0</v>
          </cell>
          <cell r="I922">
            <v>0</v>
          </cell>
          <cell r="J922">
            <v>1</v>
          </cell>
          <cell r="K922">
            <v>58.895600000000002</v>
          </cell>
          <cell r="L922" t="str">
            <v/>
          </cell>
        </row>
        <row r="923">
          <cell r="A923" t="str">
            <v>EP2689E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-1</v>
          </cell>
          <cell r="H923">
            <v>0</v>
          </cell>
          <cell r="I923">
            <v>0</v>
          </cell>
          <cell r="J923">
            <v>1</v>
          </cell>
          <cell r="K923">
            <v>0</v>
          </cell>
          <cell r="L923" t="str">
            <v/>
          </cell>
        </row>
        <row r="924">
          <cell r="A924" t="str">
            <v>EP2838D C1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-1</v>
          </cell>
          <cell r="H924">
            <v>0</v>
          </cell>
          <cell r="I924">
            <v>0</v>
          </cell>
          <cell r="J924">
            <v>1</v>
          </cell>
          <cell r="K924">
            <v>769.23</v>
          </cell>
          <cell r="L924" t="str">
            <v/>
          </cell>
        </row>
        <row r="925">
          <cell r="A925" t="str">
            <v>EP2850B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-1</v>
          </cell>
          <cell r="H925">
            <v>0</v>
          </cell>
          <cell r="I925">
            <v>0</v>
          </cell>
          <cell r="J925">
            <v>1</v>
          </cell>
          <cell r="K925">
            <v>226.72</v>
          </cell>
          <cell r="L925" t="str">
            <v/>
          </cell>
        </row>
        <row r="926">
          <cell r="A926" t="str">
            <v>EP3234B-C3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-1</v>
          </cell>
          <cell r="H926">
            <v>0</v>
          </cell>
          <cell r="I926">
            <v>0</v>
          </cell>
          <cell r="J926">
            <v>1</v>
          </cell>
          <cell r="K926">
            <v>423.53</v>
          </cell>
          <cell r="L926" t="str">
            <v/>
          </cell>
        </row>
        <row r="927">
          <cell r="A927" t="str">
            <v>EP3234B-C4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-1</v>
          </cell>
          <cell r="H927">
            <v>0</v>
          </cell>
          <cell r="I927">
            <v>0</v>
          </cell>
          <cell r="J927">
            <v>1</v>
          </cell>
          <cell r="K927">
            <v>423.53</v>
          </cell>
          <cell r="L927" t="str">
            <v/>
          </cell>
        </row>
        <row r="928">
          <cell r="A928" t="str">
            <v>EP3234B-C5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-1</v>
          </cell>
          <cell r="H928">
            <v>0</v>
          </cell>
          <cell r="I928">
            <v>0</v>
          </cell>
          <cell r="J928">
            <v>1</v>
          </cell>
          <cell r="K928">
            <v>413.07330000000002</v>
          </cell>
          <cell r="L928" t="str">
            <v/>
          </cell>
        </row>
        <row r="929">
          <cell r="A929" t="str">
            <v>EP3957  C-4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-5</v>
          </cell>
          <cell r="H929">
            <v>0</v>
          </cell>
          <cell r="I929">
            <v>0</v>
          </cell>
          <cell r="J929">
            <v>5</v>
          </cell>
          <cell r="K929">
            <v>1634.501</v>
          </cell>
          <cell r="L929" t="str">
            <v/>
          </cell>
        </row>
        <row r="930">
          <cell r="A930" t="str">
            <v>EP3957  C-5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-5</v>
          </cell>
          <cell r="H930">
            <v>0</v>
          </cell>
          <cell r="I930">
            <v>0</v>
          </cell>
          <cell r="J930">
            <v>5</v>
          </cell>
          <cell r="K930">
            <v>1054.56</v>
          </cell>
          <cell r="L930" t="str">
            <v/>
          </cell>
        </row>
        <row r="931">
          <cell r="A931" t="str">
            <v>EP3959  C-1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-5</v>
          </cell>
          <cell r="H931">
            <v>0</v>
          </cell>
          <cell r="I931">
            <v>0</v>
          </cell>
          <cell r="J931">
            <v>5</v>
          </cell>
          <cell r="K931">
            <v>889.56450000000007</v>
          </cell>
          <cell r="L931" t="str">
            <v/>
          </cell>
        </row>
        <row r="932">
          <cell r="A932" t="str">
            <v>EP3959  C-5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-8</v>
          </cell>
          <cell r="H932">
            <v>0</v>
          </cell>
          <cell r="I932">
            <v>0</v>
          </cell>
          <cell r="J932">
            <v>8</v>
          </cell>
          <cell r="K932">
            <v>1433.7088000000001</v>
          </cell>
          <cell r="L932" t="str">
            <v/>
          </cell>
        </row>
        <row r="933">
          <cell r="A933" t="str">
            <v>EP3959  D-4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-1</v>
          </cell>
          <cell r="H933">
            <v>0</v>
          </cell>
          <cell r="I933">
            <v>0</v>
          </cell>
          <cell r="J933">
            <v>1</v>
          </cell>
          <cell r="K933">
            <v>0</v>
          </cell>
          <cell r="L933" t="str">
            <v/>
          </cell>
        </row>
        <row r="934">
          <cell r="A934" t="str">
            <v>EP3985  C-2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-5</v>
          </cell>
          <cell r="H934">
            <v>0</v>
          </cell>
          <cell r="I934">
            <v>0</v>
          </cell>
          <cell r="J934">
            <v>5</v>
          </cell>
          <cell r="K934">
            <v>154.94300000000001</v>
          </cell>
          <cell r="L934" t="str">
            <v/>
          </cell>
        </row>
        <row r="935">
          <cell r="A935" t="str">
            <v>ERE24-06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-2</v>
          </cell>
          <cell r="H935">
            <v>0</v>
          </cell>
          <cell r="I935">
            <v>0</v>
          </cell>
          <cell r="J935">
            <v>2</v>
          </cell>
          <cell r="K935">
            <v>19.440000000000001</v>
          </cell>
          <cell r="L935" t="str">
            <v/>
          </cell>
        </row>
        <row r="936">
          <cell r="A936" t="str">
            <v>ERE74-06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-2</v>
          </cell>
          <cell r="H936">
            <v>0</v>
          </cell>
          <cell r="I936">
            <v>0</v>
          </cell>
          <cell r="J936">
            <v>2</v>
          </cell>
          <cell r="K936">
            <v>19.440000000000001</v>
          </cell>
          <cell r="L936" t="str">
            <v/>
          </cell>
        </row>
        <row r="937">
          <cell r="A937" t="str">
            <v>ES1-24R-S-C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-2</v>
          </cell>
          <cell r="H937">
            <v>0</v>
          </cell>
          <cell r="I937">
            <v>0</v>
          </cell>
          <cell r="J937">
            <v>2</v>
          </cell>
          <cell r="K937">
            <v>79.933400000000006</v>
          </cell>
          <cell r="L937" t="str">
            <v/>
          </cell>
        </row>
        <row r="938">
          <cell r="A938" t="str">
            <v>ES1-50R-S-C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-2</v>
          </cell>
          <cell r="H938">
            <v>0</v>
          </cell>
          <cell r="I938">
            <v>0</v>
          </cell>
          <cell r="J938">
            <v>2</v>
          </cell>
          <cell r="K938">
            <v>76.599999999999994</v>
          </cell>
          <cell r="L938" t="str">
            <v/>
          </cell>
        </row>
        <row r="939">
          <cell r="A939" t="str">
            <v>ES1-68R-S-C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-70</v>
          </cell>
          <cell r="H939">
            <v>0</v>
          </cell>
          <cell r="I939">
            <v>0</v>
          </cell>
          <cell r="J939">
            <v>70</v>
          </cell>
          <cell r="K939">
            <v>2817.654</v>
          </cell>
          <cell r="L939" t="str">
            <v/>
          </cell>
        </row>
        <row r="940">
          <cell r="A940" t="str">
            <v>ES1-68R-S-N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-2</v>
          </cell>
          <cell r="H940">
            <v>0</v>
          </cell>
          <cell r="I940">
            <v>0</v>
          </cell>
          <cell r="J940">
            <v>2</v>
          </cell>
          <cell r="K940">
            <v>71.007400000000004</v>
          </cell>
          <cell r="L940" t="str">
            <v/>
          </cell>
        </row>
        <row r="941">
          <cell r="A941" t="str">
            <v>ES2-24R-S-C-LM8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-10</v>
          </cell>
          <cell r="H941">
            <v>0</v>
          </cell>
          <cell r="I941">
            <v>0</v>
          </cell>
          <cell r="J941">
            <v>10</v>
          </cell>
          <cell r="K941">
            <v>293.89999999999998</v>
          </cell>
          <cell r="L941" t="str">
            <v/>
          </cell>
        </row>
        <row r="942">
          <cell r="A942" t="str">
            <v>ES2-24R-S-N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-5</v>
          </cell>
          <cell r="H942">
            <v>0</v>
          </cell>
          <cell r="I942">
            <v>0</v>
          </cell>
          <cell r="J942">
            <v>5</v>
          </cell>
          <cell r="K942">
            <v>338.5</v>
          </cell>
          <cell r="L942" t="str">
            <v/>
          </cell>
        </row>
        <row r="943">
          <cell r="A943" t="str">
            <v>ES3-12R-S-C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-3</v>
          </cell>
          <cell r="H943">
            <v>0</v>
          </cell>
          <cell r="I943">
            <v>0</v>
          </cell>
          <cell r="J943">
            <v>3</v>
          </cell>
          <cell r="K943">
            <v>298.5</v>
          </cell>
          <cell r="L943" t="str">
            <v/>
          </cell>
        </row>
        <row r="944">
          <cell r="A944" t="str">
            <v>ES3-12R-S-N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-7</v>
          </cell>
          <cell r="H944">
            <v>0</v>
          </cell>
          <cell r="I944">
            <v>0</v>
          </cell>
          <cell r="J944">
            <v>7</v>
          </cell>
          <cell r="K944">
            <v>664.79770000000008</v>
          </cell>
          <cell r="L944" t="str">
            <v/>
          </cell>
        </row>
        <row r="945">
          <cell r="A945" t="str">
            <v>ES3-18R-S-C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-90</v>
          </cell>
          <cell r="H945">
            <v>0</v>
          </cell>
          <cell r="I945">
            <v>0</v>
          </cell>
          <cell r="J945">
            <v>90</v>
          </cell>
          <cell r="K945">
            <v>8955.1530000000002</v>
          </cell>
          <cell r="L945" t="str">
            <v/>
          </cell>
        </row>
        <row r="946">
          <cell r="A946" t="str">
            <v>ES3-18R-S-N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-3</v>
          </cell>
          <cell r="H946">
            <v>0</v>
          </cell>
          <cell r="I946">
            <v>0</v>
          </cell>
          <cell r="J946">
            <v>3</v>
          </cell>
          <cell r="K946">
            <v>283.38600000000002</v>
          </cell>
          <cell r="L946" t="str">
            <v/>
          </cell>
        </row>
        <row r="947">
          <cell r="A947" t="str">
            <v>EST-100R-S-N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-20</v>
          </cell>
          <cell r="H947">
            <v>0</v>
          </cell>
          <cell r="I947">
            <v>0</v>
          </cell>
          <cell r="J947">
            <v>20</v>
          </cell>
          <cell r="K947">
            <v>645.25</v>
          </cell>
          <cell r="L947" t="str">
            <v/>
          </cell>
        </row>
        <row r="948">
          <cell r="A948" t="str">
            <v>EST-47R-S-N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-197</v>
          </cell>
          <cell r="H948">
            <v>0</v>
          </cell>
          <cell r="I948">
            <v>0</v>
          </cell>
          <cell r="J948">
            <v>197</v>
          </cell>
          <cell r="K948">
            <v>7588.6566999999995</v>
          </cell>
          <cell r="L948" t="str">
            <v/>
          </cell>
        </row>
        <row r="949">
          <cell r="A949" t="str">
            <v>EST2-47R-S-C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-192</v>
          </cell>
          <cell r="H949">
            <v>0</v>
          </cell>
          <cell r="I949">
            <v>0</v>
          </cell>
          <cell r="J949">
            <v>192</v>
          </cell>
          <cell r="K949">
            <v>11032.4928</v>
          </cell>
          <cell r="L949" t="str">
            <v/>
          </cell>
        </row>
        <row r="950">
          <cell r="A950" t="str">
            <v>ETG81-050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-1</v>
          </cell>
          <cell r="H950">
            <v>0</v>
          </cell>
          <cell r="I950">
            <v>0</v>
          </cell>
          <cell r="J950">
            <v>1</v>
          </cell>
          <cell r="K950">
            <v>10.85</v>
          </cell>
          <cell r="L950" t="str">
            <v/>
          </cell>
        </row>
        <row r="951">
          <cell r="A951" t="str">
            <v>ETG81-050A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-3</v>
          </cell>
          <cell r="H951">
            <v>0</v>
          </cell>
          <cell r="I951">
            <v>0</v>
          </cell>
          <cell r="J951">
            <v>3</v>
          </cell>
          <cell r="K951">
            <v>34.790100000000002</v>
          </cell>
          <cell r="L951" t="str">
            <v/>
          </cell>
        </row>
        <row r="952">
          <cell r="A952" t="str">
            <v>ETK81-050A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-1</v>
          </cell>
          <cell r="H952">
            <v>0</v>
          </cell>
          <cell r="I952">
            <v>0</v>
          </cell>
          <cell r="J952">
            <v>1</v>
          </cell>
          <cell r="K952">
            <v>13.77</v>
          </cell>
          <cell r="L952" t="str">
            <v/>
          </cell>
        </row>
        <row r="953">
          <cell r="A953" t="str">
            <v>EVK31-050A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-15</v>
          </cell>
          <cell r="H953">
            <v>0</v>
          </cell>
          <cell r="I953">
            <v>0</v>
          </cell>
          <cell r="J953">
            <v>15</v>
          </cell>
          <cell r="K953">
            <v>111.72</v>
          </cell>
          <cell r="L953" t="str">
            <v/>
          </cell>
        </row>
        <row r="954">
          <cell r="A954" t="str">
            <v>EVK71-050B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-8</v>
          </cell>
          <cell r="H954">
            <v>0</v>
          </cell>
          <cell r="I954">
            <v>0</v>
          </cell>
          <cell r="J954">
            <v>8</v>
          </cell>
          <cell r="K954">
            <v>158.37039999999999</v>
          </cell>
          <cell r="L954" t="str">
            <v/>
          </cell>
        </row>
        <row r="955">
          <cell r="A955" t="str">
            <v>EVL31-055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-6</v>
          </cell>
          <cell r="H955">
            <v>0</v>
          </cell>
          <cell r="I955">
            <v>0</v>
          </cell>
          <cell r="J955">
            <v>6</v>
          </cell>
          <cell r="K955">
            <v>505.8</v>
          </cell>
          <cell r="L955" t="str">
            <v/>
          </cell>
        </row>
        <row r="956">
          <cell r="A956" t="str">
            <v>F1S-40W-8.3OHM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-4</v>
          </cell>
          <cell r="H956">
            <v>0</v>
          </cell>
          <cell r="I956">
            <v>0</v>
          </cell>
          <cell r="J956">
            <v>4</v>
          </cell>
          <cell r="K956">
            <v>19.189599999999999</v>
          </cell>
          <cell r="L956" t="str">
            <v/>
          </cell>
        </row>
        <row r="957">
          <cell r="A957" t="str">
            <v>F1S-CMV-MD4-22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-4</v>
          </cell>
          <cell r="H957">
            <v>0</v>
          </cell>
          <cell r="I957">
            <v>0</v>
          </cell>
          <cell r="J957">
            <v>4</v>
          </cell>
          <cell r="K957">
            <v>225.4</v>
          </cell>
          <cell r="L957" t="str">
            <v/>
          </cell>
        </row>
        <row r="958">
          <cell r="A958" t="str">
            <v>F1S-CMV-MD4-30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-5</v>
          </cell>
          <cell r="H958">
            <v>0</v>
          </cell>
          <cell r="I958">
            <v>0</v>
          </cell>
          <cell r="J958">
            <v>5</v>
          </cell>
          <cell r="K958">
            <v>371.29349999999999</v>
          </cell>
          <cell r="L958" t="str">
            <v/>
          </cell>
        </row>
        <row r="959">
          <cell r="A959" t="str">
            <v>F1S-FAN5.5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-6</v>
          </cell>
          <cell r="H959">
            <v>0</v>
          </cell>
          <cell r="I959">
            <v>0</v>
          </cell>
          <cell r="J959">
            <v>6</v>
          </cell>
          <cell r="K959">
            <v>30.975000000000001</v>
          </cell>
          <cell r="L959" t="str">
            <v/>
          </cell>
        </row>
        <row r="960">
          <cell r="A960" t="str">
            <v>F1S-PCB-AX4-15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-4</v>
          </cell>
          <cell r="H960">
            <v>0</v>
          </cell>
          <cell r="I960">
            <v>0</v>
          </cell>
          <cell r="J960">
            <v>4</v>
          </cell>
          <cell r="K960">
            <v>78.84</v>
          </cell>
          <cell r="L960" t="str">
            <v/>
          </cell>
        </row>
        <row r="961">
          <cell r="A961" t="str">
            <v>F1S-PCB-SB4-30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-2</v>
          </cell>
          <cell r="H961">
            <v>0</v>
          </cell>
          <cell r="I961">
            <v>0</v>
          </cell>
          <cell r="J961">
            <v>2</v>
          </cell>
          <cell r="K961">
            <v>9.1199999999999992</v>
          </cell>
          <cell r="L961" t="str">
            <v/>
          </cell>
        </row>
        <row r="962">
          <cell r="A962" t="str">
            <v>F1S-PWR-MD4-11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-4</v>
          </cell>
          <cell r="H962">
            <v>0</v>
          </cell>
          <cell r="I962">
            <v>0</v>
          </cell>
          <cell r="J962">
            <v>4</v>
          </cell>
          <cell r="K962">
            <v>747.63160000000005</v>
          </cell>
          <cell r="L962" t="str">
            <v/>
          </cell>
        </row>
        <row r="963">
          <cell r="A963" t="str">
            <v>F1S-PWR-MD4-15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-2</v>
          </cell>
          <cell r="H963">
            <v>0</v>
          </cell>
          <cell r="I963">
            <v>0</v>
          </cell>
          <cell r="J963">
            <v>2</v>
          </cell>
          <cell r="K963">
            <v>373.04500000000002</v>
          </cell>
          <cell r="L963" t="str">
            <v/>
          </cell>
        </row>
        <row r="964">
          <cell r="A964" t="str">
            <v>F1S-PWR-MD4-22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-4</v>
          </cell>
          <cell r="H964">
            <v>0</v>
          </cell>
          <cell r="I964">
            <v>0</v>
          </cell>
          <cell r="J964">
            <v>4</v>
          </cell>
          <cell r="K964">
            <v>546.38679999999999</v>
          </cell>
          <cell r="L964" t="str">
            <v/>
          </cell>
        </row>
        <row r="965">
          <cell r="A965" t="str">
            <v>F1S-TPCB-REL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-4</v>
          </cell>
          <cell r="H965">
            <v>0</v>
          </cell>
          <cell r="I965">
            <v>0</v>
          </cell>
          <cell r="J965">
            <v>4</v>
          </cell>
          <cell r="K965">
            <v>6.68</v>
          </cell>
          <cell r="L965" t="str">
            <v/>
          </cell>
        </row>
        <row r="966">
          <cell r="A966" t="str">
            <v>F200160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-2</v>
          </cell>
          <cell r="H966">
            <v>0</v>
          </cell>
          <cell r="I966">
            <v>0</v>
          </cell>
          <cell r="J966">
            <v>2</v>
          </cell>
          <cell r="K966">
            <v>0</v>
          </cell>
          <cell r="L966" t="str">
            <v/>
          </cell>
        </row>
        <row r="967">
          <cell r="A967" t="str">
            <v>FAN FOR MPF5133A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-2</v>
          </cell>
          <cell r="H967">
            <v>0</v>
          </cell>
          <cell r="I967">
            <v>0</v>
          </cell>
          <cell r="J967">
            <v>2</v>
          </cell>
          <cell r="K967">
            <v>0</v>
          </cell>
          <cell r="L967" t="str">
            <v/>
          </cell>
        </row>
        <row r="968">
          <cell r="A968" t="str">
            <v>ES3-24R-S-C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-24</v>
          </cell>
          <cell r="H968">
            <v>0</v>
          </cell>
          <cell r="I968">
            <v>0</v>
          </cell>
          <cell r="J968">
            <v>24</v>
          </cell>
          <cell r="K968">
            <v>2292</v>
          </cell>
          <cell r="L968" t="str">
            <v/>
          </cell>
        </row>
        <row r="969">
          <cell r="A969" t="str">
            <v>ESH-68R-S-C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-9</v>
          </cell>
          <cell r="H969">
            <v>0</v>
          </cell>
          <cell r="I969">
            <v>0</v>
          </cell>
          <cell r="J969">
            <v>9</v>
          </cell>
          <cell r="K969">
            <v>234.1746</v>
          </cell>
          <cell r="L969" t="str">
            <v/>
          </cell>
        </row>
        <row r="970">
          <cell r="A970" t="str">
            <v>ESH-68R-S-N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-20</v>
          </cell>
          <cell r="H970">
            <v>0</v>
          </cell>
          <cell r="I970">
            <v>0</v>
          </cell>
          <cell r="J970">
            <v>20</v>
          </cell>
          <cell r="K970">
            <v>530</v>
          </cell>
          <cell r="L970" t="str">
            <v/>
          </cell>
        </row>
        <row r="971">
          <cell r="A971" t="str">
            <v>EST2-47R-S-N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-63</v>
          </cell>
          <cell r="H971">
            <v>0</v>
          </cell>
          <cell r="I971">
            <v>0</v>
          </cell>
          <cell r="J971">
            <v>63</v>
          </cell>
          <cell r="K971">
            <v>3355.6572000000001</v>
          </cell>
          <cell r="L971" t="str">
            <v/>
          </cell>
        </row>
        <row r="972">
          <cell r="A972" t="str">
            <v>ET206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-12</v>
          </cell>
          <cell r="H972">
            <v>0</v>
          </cell>
          <cell r="I972">
            <v>0</v>
          </cell>
          <cell r="J972">
            <v>12</v>
          </cell>
          <cell r="K972">
            <v>14.52</v>
          </cell>
          <cell r="L972" t="str">
            <v/>
          </cell>
        </row>
        <row r="973">
          <cell r="A973" t="str">
            <v>ETF11-050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-6</v>
          </cell>
          <cell r="H973">
            <v>0</v>
          </cell>
          <cell r="I973">
            <v>0</v>
          </cell>
          <cell r="J973">
            <v>6</v>
          </cell>
          <cell r="K973">
            <v>48.6</v>
          </cell>
          <cell r="L973" t="str">
            <v/>
          </cell>
        </row>
        <row r="974">
          <cell r="A974" t="str">
            <v>ETK85-050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-2</v>
          </cell>
          <cell r="H974">
            <v>0</v>
          </cell>
          <cell r="I974">
            <v>0</v>
          </cell>
          <cell r="J974">
            <v>2</v>
          </cell>
          <cell r="K974">
            <v>31.1</v>
          </cell>
          <cell r="L974" t="str">
            <v/>
          </cell>
        </row>
        <row r="975">
          <cell r="A975" t="str">
            <v>ETL81-050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-1</v>
          </cell>
          <cell r="H975">
            <v>0</v>
          </cell>
          <cell r="I975">
            <v>0</v>
          </cell>
          <cell r="J975">
            <v>1</v>
          </cell>
          <cell r="K975">
            <v>24.29</v>
          </cell>
          <cell r="L975" t="str">
            <v/>
          </cell>
        </row>
        <row r="976">
          <cell r="A976" t="str">
            <v>ETN81-055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-6</v>
          </cell>
          <cell r="H976">
            <v>0</v>
          </cell>
          <cell r="I976">
            <v>0</v>
          </cell>
          <cell r="J976">
            <v>6</v>
          </cell>
          <cell r="K976">
            <v>272.04000000000002</v>
          </cell>
          <cell r="L976" t="str">
            <v/>
          </cell>
        </row>
        <row r="977">
          <cell r="A977" t="str">
            <v>EVM31-050A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-7</v>
          </cell>
          <cell r="H977">
            <v>0</v>
          </cell>
          <cell r="I977">
            <v>0</v>
          </cell>
          <cell r="J977">
            <v>7</v>
          </cell>
          <cell r="K977">
            <v>349.87330000000003</v>
          </cell>
          <cell r="L977" t="str">
            <v/>
          </cell>
        </row>
        <row r="978">
          <cell r="A978" t="str">
            <v>EVM32-050A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-9</v>
          </cell>
          <cell r="H978">
            <v>0</v>
          </cell>
          <cell r="I978">
            <v>0</v>
          </cell>
          <cell r="J978">
            <v>9</v>
          </cell>
          <cell r="K978">
            <v>534.33000000000004</v>
          </cell>
          <cell r="L978" t="str">
            <v/>
          </cell>
        </row>
        <row r="979">
          <cell r="A979" t="str">
            <v>F1S-30W-15.2OHM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-11</v>
          </cell>
          <cell r="H979">
            <v>0</v>
          </cell>
          <cell r="I979">
            <v>0</v>
          </cell>
          <cell r="J979">
            <v>11</v>
          </cell>
          <cell r="K979">
            <v>45.32</v>
          </cell>
          <cell r="L979" t="str">
            <v/>
          </cell>
        </row>
        <row r="980">
          <cell r="A980" t="str">
            <v>F1S-CPCB4-11(E)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-8</v>
          </cell>
          <cell r="H980">
            <v>0</v>
          </cell>
          <cell r="I980">
            <v>0</v>
          </cell>
          <cell r="J980">
            <v>8</v>
          </cell>
          <cell r="K980">
            <v>386.88400000000001</v>
          </cell>
          <cell r="L980" t="str">
            <v/>
          </cell>
        </row>
        <row r="981">
          <cell r="A981" t="str">
            <v>F1S-FAN15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-31</v>
          </cell>
          <cell r="H981">
            <v>0</v>
          </cell>
          <cell r="I981">
            <v>0</v>
          </cell>
          <cell r="J981">
            <v>31</v>
          </cell>
          <cell r="K981">
            <v>171.67179999999999</v>
          </cell>
          <cell r="L981" t="str">
            <v/>
          </cell>
        </row>
        <row r="982">
          <cell r="A982" t="str">
            <v>F1S-FAN30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-6</v>
          </cell>
          <cell r="H982">
            <v>0</v>
          </cell>
          <cell r="I982">
            <v>0</v>
          </cell>
          <cell r="J982">
            <v>6</v>
          </cell>
          <cell r="K982">
            <v>61.978200000000001</v>
          </cell>
          <cell r="L982" t="str">
            <v/>
          </cell>
        </row>
        <row r="983">
          <cell r="A983" t="str">
            <v>F1S-PPCB4-18.5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-6</v>
          </cell>
          <cell r="H983">
            <v>0</v>
          </cell>
          <cell r="I983">
            <v>0</v>
          </cell>
          <cell r="J983">
            <v>6</v>
          </cell>
          <cell r="K983">
            <v>400.52519999999998</v>
          </cell>
          <cell r="L983" t="str">
            <v/>
          </cell>
        </row>
        <row r="984">
          <cell r="A984" t="str">
            <v>F1S-PPCB4-22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-4</v>
          </cell>
          <cell r="H984">
            <v>0</v>
          </cell>
          <cell r="I984">
            <v>0</v>
          </cell>
          <cell r="J984">
            <v>4</v>
          </cell>
          <cell r="K984">
            <v>265.61599999999999</v>
          </cell>
          <cell r="L984" t="str">
            <v/>
          </cell>
        </row>
        <row r="985">
          <cell r="A985" t="str">
            <v>F1S-PPCB4-30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-4</v>
          </cell>
          <cell r="H985">
            <v>0</v>
          </cell>
          <cell r="I985">
            <v>0</v>
          </cell>
          <cell r="J985">
            <v>4</v>
          </cell>
          <cell r="K985">
            <v>286.05599999999998</v>
          </cell>
          <cell r="L985" t="str">
            <v/>
          </cell>
        </row>
        <row r="986">
          <cell r="A986" t="str">
            <v>F1S-PWR-MD4-30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-3</v>
          </cell>
          <cell r="H986">
            <v>0</v>
          </cell>
          <cell r="I986">
            <v>0</v>
          </cell>
          <cell r="J986">
            <v>3</v>
          </cell>
          <cell r="K986">
            <v>566.04809999999998</v>
          </cell>
          <cell r="L986" t="str">
            <v/>
          </cell>
        </row>
        <row r="987">
          <cell r="A987" t="str">
            <v>F1S-PWR-MD4-5.5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-4</v>
          </cell>
          <cell r="H987">
            <v>0</v>
          </cell>
          <cell r="I987">
            <v>0</v>
          </cell>
          <cell r="J987">
            <v>4</v>
          </cell>
          <cell r="K987">
            <v>647.04</v>
          </cell>
          <cell r="L987" t="str">
            <v/>
          </cell>
        </row>
        <row r="988">
          <cell r="A988" t="str">
            <v>F1S-PWR-MD4-7.5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-5</v>
          </cell>
          <cell r="H988">
            <v>0</v>
          </cell>
          <cell r="I988">
            <v>0</v>
          </cell>
          <cell r="J988">
            <v>5</v>
          </cell>
          <cell r="K988">
            <v>937.10849999999994</v>
          </cell>
          <cell r="L988" t="str">
            <v/>
          </cell>
        </row>
        <row r="989">
          <cell r="A989" t="str">
            <v>FBA06A24H1BS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-5</v>
          </cell>
          <cell r="H989">
            <v>0</v>
          </cell>
          <cell r="I989">
            <v>0</v>
          </cell>
          <cell r="J989">
            <v>5</v>
          </cell>
          <cell r="K989">
            <v>65.2</v>
          </cell>
          <cell r="L989" t="str">
            <v/>
          </cell>
        </row>
        <row r="990">
          <cell r="A990" t="str">
            <v>FC-1 AC200V 1A1B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-2</v>
          </cell>
          <cell r="H990">
            <v>0</v>
          </cell>
          <cell r="I990">
            <v>0</v>
          </cell>
          <cell r="J990">
            <v>2</v>
          </cell>
          <cell r="K990">
            <v>13.5716</v>
          </cell>
          <cell r="L990" t="str">
            <v/>
          </cell>
        </row>
        <row r="991">
          <cell r="A991" t="str">
            <v>FC-1/UL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-16</v>
          </cell>
          <cell r="H991">
            <v>0</v>
          </cell>
          <cell r="I991">
            <v>0</v>
          </cell>
          <cell r="J991">
            <v>16</v>
          </cell>
          <cell r="K991">
            <v>383.57119999999998</v>
          </cell>
          <cell r="L991" t="str">
            <v/>
          </cell>
        </row>
        <row r="992">
          <cell r="A992" t="str">
            <v>FC-4/UL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-4</v>
          </cell>
          <cell r="H992">
            <v>0</v>
          </cell>
          <cell r="I992">
            <v>0</v>
          </cell>
          <cell r="J992">
            <v>4</v>
          </cell>
          <cell r="K992">
            <v>300.44</v>
          </cell>
          <cell r="L992" t="str">
            <v/>
          </cell>
        </row>
        <row r="993">
          <cell r="A993" t="str">
            <v>FDRU112MC/2A-G-H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-1</v>
          </cell>
          <cell r="H993">
            <v>0</v>
          </cell>
          <cell r="I993">
            <v>0</v>
          </cell>
          <cell r="J993">
            <v>1</v>
          </cell>
          <cell r="K993">
            <v>549.63890000000004</v>
          </cell>
          <cell r="L993" t="str">
            <v/>
          </cell>
        </row>
        <row r="994">
          <cell r="A994" t="str">
            <v>FDRU112MC/2AB32-G-H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-1</v>
          </cell>
          <cell r="H994">
            <v>0</v>
          </cell>
          <cell r="I994">
            <v>0</v>
          </cell>
          <cell r="J994">
            <v>1</v>
          </cell>
          <cell r="K994">
            <v>662.12310000000002</v>
          </cell>
          <cell r="L994" t="str">
            <v/>
          </cell>
        </row>
        <row r="995">
          <cell r="A995" t="str">
            <v>FMD5AC22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-1</v>
          </cell>
          <cell r="H995">
            <v>0</v>
          </cell>
          <cell r="I995">
            <v>0</v>
          </cell>
          <cell r="J995">
            <v>1</v>
          </cell>
          <cell r="K995">
            <v>808.91</v>
          </cell>
          <cell r="L995" t="str">
            <v/>
          </cell>
        </row>
        <row r="996">
          <cell r="A996" t="str">
            <v>FN-31-0039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-10</v>
          </cell>
          <cell r="H996">
            <v>0</v>
          </cell>
          <cell r="I996">
            <v>0</v>
          </cell>
          <cell r="J996">
            <v>10</v>
          </cell>
          <cell r="K996">
            <v>398.245</v>
          </cell>
          <cell r="L996" t="str">
            <v/>
          </cell>
        </row>
        <row r="997">
          <cell r="A997" t="str">
            <v>FRONT COVER G9-22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-1</v>
          </cell>
          <cell r="H997">
            <v>0</v>
          </cell>
          <cell r="I997">
            <v>0</v>
          </cell>
          <cell r="J997">
            <v>1</v>
          </cell>
          <cell r="K997">
            <v>0</v>
          </cell>
          <cell r="L997" t="str">
            <v/>
          </cell>
        </row>
        <row r="998">
          <cell r="A998" t="str">
            <v>G11-CPCB(E) (S11000: C-96)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-1</v>
          </cell>
          <cell r="H998">
            <v>0</v>
          </cell>
          <cell r="I998">
            <v>0</v>
          </cell>
          <cell r="J998">
            <v>1</v>
          </cell>
          <cell r="K998">
            <v>0</v>
          </cell>
          <cell r="L998" t="str">
            <v/>
          </cell>
        </row>
        <row r="999">
          <cell r="A999" t="str">
            <v>G11-CPCB(E) 4-1.5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-1</v>
          </cell>
          <cell r="H999">
            <v>0</v>
          </cell>
          <cell r="I999">
            <v>0</v>
          </cell>
          <cell r="J999">
            <v>1</v>
          </cell>
          <cell r="K999">
            <v>111.43</v>
          </cell>
          <cell r="L999" t="str">
            <v/>
          </cell>
        </row>
        <row r="1000">
          <cell r="A1000" t="str">
            <v>G11-CPCB(E) 4-11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-12</v>
          </cell>
          <cell r="H1000">
            <v>0</v>
          </cell>
          <cell r="I1000">
            <v>0</v>
          </cell>
          <cell r="J1000">
            <v>12</v>
          </cell>
          <cell r="K1000">
            <v>984.66480000000001</v>
          </cell>
          <cell r="L1000" t="str">
            <v/>
          </cell>
        </row>
        <row r="1001">
          <cell r="A1001" t="str">
            <v>G11-CPCB(E) 4-7.5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-23</v>
          </cell>
          <cell r="H1001">
            <v>0</v>
          </cell>
          <cell r="I1001">
            <v>0</v>
          </cell>
          <cell r="J1001">
            <v>23</v>
          </cell>
          <cell r="K1001">
            <v>2205.2768000000001</v>
          </cell>
          <cell r="L1001" t="str">
            <v/>
          </cell>
        </row>
        <row r="1002">
          <cell r="A1002" t="str">
            <v>G11-CPCB(H)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-3</v>
          </cell>
          <cell r="H1002">
            <v>0</v>
          </cell>
          <cell r="I1002">
            <v>0</v>
          </cell>
          <cell r="J1002">
            <v>3</v>
          </cell>
          <cell r="K1002">
            <v>309.90750000000003</v>
          </cell>
          <cell r="L1002" t="str">
            <v/>
          </cell>
        </row>
        <row r="1003">
          <cell r="A1003" t="str">
            <v>G11-CPCB(SYZ)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-1</v>
          </cell>
          <cell r="H1003">
            <v>0</v>
          </cell>
          <cell r="I1003">
            <v>0</v>
          </cell>
          <cell r="J1003">
            <v>1</v>
          </cell>
          <cell r="K1003">
            <v>107.32</v>
          </cell>
          <cell r="L1003" t="str">
            <v/>
          </cell>
        </row>
        <row r="1004">
          <cell r="A1004" t="str">
            <v>G11-CPCB/4EN (0.4-22)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-4</v>
          </cell>
          <cell r="H1004">
            <v>0</v>
          </cell>
          <cell r="I1004">
            <v>0</v>
          </cell>
          <cell r="J1004">
            <v>4</v>
          </cell>
          <cell r="K1004">
            <v>401.16</v>
          </cell>
          <cell r="L1004" t="str">
            <v/>
          </cell>
        </row>
        <row r="1005">
          <cell r="A1005" t="str">
            <v>G11-CU4-11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-5</v>
          </cell>
          <cell r="H1005">
            <v>0</v>
          </cell>
          <cell r="I1005">
            <v>0</v>
          </cell>
          <cell r="J1005">
            <v>5</v>
          </cell>
          <cell r="K1005">
            <v>110.875</v>
          </cell>
          <cell r="L1005" t="str">
            <v/>
          </cell>
        </row>
        <row r="1006">
          <cell r="A1006" t="str">
            <v>G11-CU4-18.5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-1</v>
          </cell>
          <cell r="H1006">
            <v>0</v>
          </cell>
          <cell r="I1006">
            <v>0</v>
          </cell>
          <cell r="J1006">
            <v>1</v>
          </cell>
          <cell r="K1006">
            <v>63.854999999999997</v>
          </cell>
          <cell r="L1006" t="str">
            <v/>
          </cell>
        </row>
        <row r="1007">
          <cell r="A1007" t="str">
            <v>G11-DBR-3.7-4</v>
          </cell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-1</v>
          </cell>
          <cell r="H1007">
            <v>0</v>
          </cell>
          <cell r="I1007">
            <v>0</v>
          </cell>
          <cell r="J1007">
            <v>1</v>
          </cell>
          <cell r="K1007">
            <v>5.68</v>
          </cell>
          <cell r="L1007" t="str">
            <v/>
          </cell>
        </row>
        <row r="1008">
          <cell r="A1008" t="str">
            <v>G11-DBR-7.5-2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 t="str">
            <v/>
          </cell>
        </row>
        <row r="1009">
          <cell r="A1009" t="str">
            <v>G11-DBR-7.5-4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-5</v>
          </cell>
          <cell r="H1009">
            <v>0</v>
          </cell>
          <cell r="I1009">
            <v>0</v>
          </cell>
          <cell r="J1009">
            <v>5</v>
          </cell>
          <cell r="K1009">
            <v>72.313500000000005</v>
          </cell>
          <cell r="L1009" t="str">
            <v/>
          </cell>
        </row>
        <row r="1010">
          <cell r="A1010" t="str">
            <v>G11-PPCB-15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-1</v>
          </cell>
          <cell r="H1010">
            <v>0</v>
          </cell>
          <cell r="I1010">
            <v>0</v>
          </cell>
          <cell r="J1010">
            <v>1</v>
          </cell>
          <cell r="K1010">
            <v>0</v>
          </cell>
          <cell r="L1010" t="str">
            <v/>
          </cell>
        </row>
        <row r="1011">
          <cell r="A1011" t="str">
            <v>G11-PPCB-3.7</v>
          </cell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-1</v>
          </cell>
          <cell r="H1011">
            <v>0</v>
          </cell>
          <cell r="I1011">
            <v>0</v>
          </cell>
          <cell r="J1011">
            <v>1</v>
          </cell>
          <cell r="K1011">
            <v>80.068299999999994</v>
          </cell>
          <cell r="L1011" t="str">
            <v/>
          </cell>
        </row>
        <row r="1012">
          <cell r="A1012" t="str">
            <v>G11-PPCB-5.5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-1</v>
          </cell>
          <cell r="H1012">
            <v>0</v>
          </cell>
          <cell r="I1012">
            <v>0</v>
          </cell>
          <cell r="J1012">
            <v>1</v>
          </cell>
          <cell r="K1012">
            <v>64.338800000000006</v>
          </cell>
          <cell r="L1012" t="str">
            <v/>
          </cell>
        </row>
        <row r="1013">
          <cell r="A1013" t="str">
            <v>G11-PPCB4-15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-8</v>
          </cell>
          <cell r="H1013">
            <v>0</v>
          </cell>
          <cell r="I1013">
            <v>0</v>
          </cell>
          <cell r="J1013">
            <v>8</v>
          </cell>
          <cell r="K1013">
            <v>750.35440000000006</v>
          </cell>
          <cell r="L1013" t="str">
            <v/>
          </cell>
        </row>
        <row r="1014">
          <cell r="A1014" t="str">
            <v>G11-PPCB4-18.5</v>
          </cell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-10</v>
          </cell>
          <cell r="H1014">
            <v>0</v>
          </cell>
          <cell r="I1014">
            <v>0</v>
          </cell>
          <cell r="J1014">
            <v>10</v>
          </cell>
          <cell r="K1014">
            <v>819.64299999999992</v>
          </cell>
          <cell r="L1014" t="str">
            <v/>
          </cell>
        </row>
        <row r="1015">
          <cell r="A1015" t="str">
            <v>G11-PPCB4-22</v>
          </cell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-10</v>
          </cell>
          <cell r="H1015">
            <v>0</v>
          </cell>
          <cell r="I1015">
            <v>0</v>
          </cell>
          <cell r="J1015">
            <v>10</v>
          </cell>
          <cell r="K1015">
            <v>817.14699999999993</v>
          </cell>
          <cell r="L1015" t="str">
            <v/>
          </cell>
        </row>
        <row r="1016">
          <cell r="A1016" t="str">
            <v>FDRU90S/2P-G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-1</v>
          </cell>
          <cell r="H1016">
            <v>0</v>
          </cell>
          <cell r="I1016">
            <v>0</v>
          </cell>
          <cell r="J1016">
            <v>1</v>
          </cell>
          <cell r="K1016">
            <v>359.43830000000003</v>
          </cell>
          <cell r="L1016" t="str">
            <v/>
          </cell>
        </row>
        <row r="1017">
          <cell r="A1017" t="str">
            <v>FERRIT-RING 251-125</v>
          </cell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-9</v>
          </cell>
          <cell r="H1017">
            <v>0</v>
          </cell>
          <cell r="I1017">
            <v>0</v>
          </cell>
          <cell r="J1017">
            <v>9</v>
          </cell>
          <cell r="K1017">
            <v>18.899999999999999</v>
          </cell>
          <cell r="L1017" t="str">
            <v/>
          </cell>
        </row>
        <row r="1018">
          <cell r="A1018" t="str">
            <v>FERRIT-RING 251-167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-9</v>
          </cell>
          <cell r="H1018">
            <v>0</v>
          </cell>
          <cell r="I1018">
            <v>0</v>
          </cell>
          <cell r="J1018">
            <v>9</v>
          </cell>
          <cell r="K1018">
            <v>49.5</v>
          </cell>
          <cell r="L1018" t="str">
            <v/>
          </cell>
        </row>
        <row r="1019">
          <cell r="A1019" t="str">
            <v>FRONT COVER P9-22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-1</v>
          </cell>
          <cell r="H1019">
            <v>0</v>
          </cell>
          <cell r="I1019">
            <v>0</v>
          </cell>
          <cell r="J1019">
            <v>1</v>
          </cell>
          <cell r="K1019">
            <v>0</v>
          </cell>
          <cell r="L1019" t="str">
            <v/>
          </cell>
        </row>
        <row r="1020">
          <cell r="A1020" t="str">
            <v>G11-BTC(J)-15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-2</v>
          </cell>
          <cell r="H1020">
            <v>0</v>
          </cell>
          <cell r="I1020">
            <v>0</v>
          </cell>
          <cell r="J1020">
            <v>2</v>
          </cell>
          <cell r="K1020">
            <v>31.94</v>
          </cell>
          <cell r="L1020" t="str">
            <v/>
          </cell>
        </row>
        <row r="1021">
          <cell r="A1021" t="str">
            <v>G11-CPCB (SA535792-73)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-49</v>
          </cell>
          <cell r="H1021">
            <v>0</v>
          </cell>
          <cell r="I1021">
            <v>0</v>
          </cell>
          <cell r="J1021">
            <v>49</v>
          </cell>
          <cell r="K1021">
            <v>5258.68</v>
          </cell>
          <cell r="L1021" t="str">
            <v/>
          </cell>
        </row>
        <row r="1022">
          <cell r="A1022" t="str">
            <v>G11-CPCB(E) 4-22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-2</v>
          </cell>
          <cell r="H1022">
            <v>0</v>
          </cell>
          <cell r="I1022">
            <v>0</v>
          </cell>
          <cell r="J1022">
            <v>2</v>
          </cell>
          <cell r="K1022">
            <v>0</v>
          </cell>
          <cell r="L1022" t="str">
            <v/>
          </cell>
        </row>
        <row r="1023">
          <cell r="A1023" t="str">
            <v>G11-CPCB(E) 4-3.7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-1</v>
          </cell>
          <cell r="H1023">
            <v>0</v>
          </cell>
          <cell r="I1023">
            <v>0</v>
          </cell>
          <cell r="J1023">
            <v>1</v>
          </cell>
          <cell r="K1023">
            <v>0</v>
          </cell>
          <cell r="L1023" t="str">
            <v/>
          </cell>
        </row>
        <row r="1024">
          <cell r="A1024" t="str">
            <v>G11-CPCB(E) 4-5.5</v>
          </cell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-15</v>
          </cell>
          <cell r="H1024">
            <v>0</v>
          </cell>
          <cell r="I1024">
            <v>0</v>
          </cell>
          <cell r="J1024">
            <v>15</v>
          </cell>
          <cell r="K1024">
            <v>54.250499999999995</v>
          </cell>
          <cell r="L1024" t="str">
            <v/>
          </cell>
        </row>
        <row r="1025">
          <cell r="A1025" t="str">
            <v>G11-CPCB-2-22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-1</v>
          </cell>
          <cell r="H1025">
            <v>0</v>
          </cell>
          <cell r="I1025">
            <v>0</v>
          </cell>
          <cell r="J1025">
            <v>1</v>
          </cell>
          <cell r="K1025">
            <v>0</v>
          </cell>
          <cell r="L1025" t="str">
            <v/>
          </cell>
        </row>
        <row r="1026">
          <cell r="A1026" t="str">
            <v>G11-CPCB-2-22(LE)</v>
          </cell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-3</v>
          </cell>
          <cell r="H1026">
            <v>0</v>
          </cell>
          <cell r="I1026">
            <v>0</v>
          </cell>
          <cell r="J1026">
            <v>3</v>
          </cell>
          <cell r="K1026">
            <v>0</v>
          </cell>
          <cell r="L1026" t="str">
            <v/>
          </cell>
        </row>
        <row r="1027">
          <cell r="A1027" t="str">
            <v>G11-CPCB-UDP</v>
          </cell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-20</v>
          </cell>
          <cell r="H1027">
            <v>0</v>
          </cell>
          <cell r="I1027">
            <v>0</v>
          </cell>
          <cell r="J1027">
            <v>20</v>
          </cell>
          <cell r="K1027">
            <v>2146.4</v>
          </cell>
          <cell r="L1027" t="str">
            <v/>
          </cell>
        </row>
        <row r="1028">
          <cell r="A1028" t="str">
            <v>G11-CU4-3.7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-4</v>
          </cell>
          <cell r="H1028">
            <v>0</v>
          </cell>
          <cell r="I1028">
            <v>0</v>
          </cell>
          <cell r="J1028">
            <v>4</v>
          </cell>
          <cell r="K1028">
            <v>71.567999999999998</v>
          </cell>
          <cell r="L1028" t="str">
            <v/>
          </cell>
        </row>
        <row r="1029">
          <cell r="A1029" t="str">
            <v>G11-CU4-5.5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-17</v>
          </cell>
          <cell r="H1029">
            <v>0</v>
          </cell>
          <cell r="I1029">
            <v>0</v>
          </cell>
          <cell r="J1029">
            <v>17</v>
          </cell>
          <cell r="K1029">
            <v>252.95150000000001</v>
          </cell>
          <cell r="L1029" t="str">
            <v/>
          </cell>
        </row>
        <row r="1030">
          <cell r="A1030" t="str">
            <v>G11-CU4-7.5</v>
          </cell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-10</v>
          </cell>
          <cell r="H1030">
            <v>0</v>
          </cell>
          <cell r="I1030">
            <v>0</v>
          </cell>
          <cell r="J1030">
            <v>10</v>
          </cell>
          <cell r="K1030">
            <v>181.911</v>
          </cell>
          <cell r="L1030" t="str">
            <v/>
          </cell>
        </row>
        <row r="1031">
          <cell r="A1031" t="str">
            <v>G11-FAN3.7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-24</v>
          </cell>
          <cell r="H1031">
            <v>0</v>
          </cell>
          <cell r="I1031">
            <v>0</v>
          </cell>
          <cell r="J1031">
            <v>24</v>
          </cell>
          <cell r="K1031">
            <v>153.15360000000001</v>
          </cell>
          <cell r="L1031" t="str">
            <v/>
          </cell>
        </row>
        <row r="1032">
          <cell r="A1032" t="str">
            <v>G11-FAN7.5</v>
          </cell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-120</v>
          </cell>
          <cell r="H1032">
            <v>0</v>
          </cell>
          <cell r="I1032">
            <v>0</v>
          </cell>
          <cell r="J1032">
            <v>120</v>
          </cell>
          <cell r="K1032">
            <v>906.3</v>
          </cell>
          <cell r="L1032" t="str">
            <v/>
          </cell>
        </row>
        <row r="1033">
          <cell r="A1033" t="str">
            <v>G11-PPCB-11</v>
          </cell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-3</v>
          </cell>
          <cell r="H1033">
            <v>0</v>
          </cell>
          <cell r="I1033">
            <v>0</v>
          </cell>
          <cell r="J1033">
            <v>3</v>
          </cell>
          <cell r="K1033">
            <v>254.6481</v>
          </cell>
          <cell r="L1033" t="str">
            <v/>
          </cell>
        </row>
        <row r="1034">
          <cell r="A1034" t="str">
            <v>G11-PPCB-7.5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-3</v>
          </cell>
          <cell r="H1034">
            <v>0</v>
          </cell>
          <cell r="I1034">
            <v>0</v>
          </cell>
          <cell r="J1034">
            <v>3</v>
          </cell>
          <cell r="K1034">
            <v>217.53390000000002</v>
          </cell>
          <cell r="L1034" t="str">
            <v/>
          </cell>
        </row>
        <row r="1035">
          <cell r="A1035" t="str">
            <v>G11-PPCB4-1.5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-1</v>
          </cell>
          <cell r="H1035">
            <v>0</v>
          </cell>
          <cell r="I1035">
            <v>0</v>
          </cell>
          <cell r="J1035">
            <v>1</v>
          </cell>
          <cell r="K1035">
            <v>0</v>
          </cell>
          <cell r="L1035" t="str">
            <v/>
          </cell>
        </row>
        <row r="1036">
          <cell r="A1036" t="str">
            <v>G11-PPCB4-11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-9</v>
          </cell>
          <cell r="H1036">
            <v>0</v>
          </cell>
          <cell r="I1036">
            <v>0</v>
          </cell>
          <cell r="J1036">
            <v>9</v>
          </cell>
          <cell r="K1036">
            <v>681.51869999999997</v>
          </cell>
          <cell r="L1036" t="str">
            <v/>
          </cell>
        </row>
        <row r="1037">
          <cell r="A1037" t="str">
            <v>G11-PPCB4-3.7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-3</v>
          </cell>
          <cell r="H1037">
            <v>0</v>
          </cell>
          <cell r="I1037">
            <v>0</v>
          </cell>
          <cell r="J1037">
            <v>3</v>
          </cell>
          <cell r="K1037">
            <v>161.994</v>
          </cell>
          <cell r="L1037" t="str">
            <v/>
          </cell>
        </row>
        <row r="1038">
          <cell r="A1038" t="str">
            <v>G11-PPCB4-5.5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-9</v>
          </cell>
          <cell r="H1038">
            <v>0</v>
          </cell>
          <cell r="I1038">
            <v>0</v>
          </cell>
          <cell r="J1038">
            <v>9</v>
          </cell>
          <cell r="K1038">
            <v>558.99270000000001</v>
          </cell>
          <cell r="L1038" t="str">
            <v/>
          </cell>
        </row>
        <row r="1039">
          <cell r="A1039" t="str">
            <v>G11-PPCB4-7.5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-20</v>
          </cell>
          <cell r="H1039">
            <v>0</v>
          </cell>
          <cell r="I1039">
            <v>0</v>
          </cell>
          <cell r="J1039">
            <v>20</v>
          </cell>
          <cell r="K1039">
            <v>1476.02</v>
          </cell>
          <cell r="L1039" t="str">
            <v/>
          </cell>
        </row>
        <row r="1040">
          <cell r="A1040" t="str">
            <v>G11-RUB-22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-2</v>
          </cell>
          <cell r="H1040">
            <v>0</v>
          </cell>
          <cell r="I1040">
            <v>0</v>
          </cell>
          <cell r="J1040">
            <v>2</v>
          </cell>
          <cell r="K1040">
            <v>1.8504</v>
          </cell>
          <cell r="L1040" t="str">
            <v/>
          </cell>
        </row>
        <row r="1041">
          <cell r="A1041" t="str">
            <v>G11-RUB-3.7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-1</v>
          </cell>
          <cell r="H1041">
            <v>0</v>
          </cell>
          <cell r="I1041">
            <v>0</v>
          </cell>
          <cell r="J1041">
            <v>1</v>
          </cell>
          <cell r="K1041">
            <v>0.32079999999999997</v>
          </cell>
          <cell r="L1041" t="str">
            <v/>
          </cell>
        </row>
        <row r="1042">
          <cell r="A1042" t="str">
            <v>G11-RUB-7.5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-3</v>
          </cell>
          <cell r="H1042">
            <v>0</v>
          </cell>
          <cell r="I1042">
            <v>0</v>
          </cell>
          <cell r="J1042">
            <v>3</v>
          </cell>
          <cell r="K1042">
            <v>2.4716999999999998</v>
          </cell>
          <cell r="L1042" t="str">
            <v/>
          </cell>
        </row>
        <row r="1043">
          <cell r="A1043" t="str">
            <v>G9-CPCB(E) 4-11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-1</v>
          </cell>
          <cell r="H1043">
            <v>0</v>
          </cell>
          <cell r="I1043">
            <v>0</v>
          </cell>
          <cell r="J1043">
            <v>1</v>
          </cell>
          <cell r="K1043">
            <v>105.5</v>
          </cell>
          <cell r="L1043" t="str">
            <v/>
          </cell>
        </row>
        <row r="1044">
          <cell r="A1044" t="str">
            <v>G9-CPCB(E) 4-5.5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-1</v>
          </cell>
          <cell r="H1044">
            <v>0</v>
          </cell>
          <cell r="I1044">
            <v>0</v>
          </cell>
          <cell r="J1044">
            <v>1</v>
          </cell>
          <cell r="K1044">
            <v>105.5</v>
          </cell>
          <cell r="L1044" t="str">
            <v/>
          </cell>
        </row>
        <row r="1045">
          <cell r="A1045" t="str">
            <v>G9-CPCB(E) 4-7.5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-1</v>
          </cell>
          <cell r="H1045">
            <v>0</v>
          </cell>
          <cell r="I1045">
            <v>0</v>
          </cell>
          <cell r="J1045">
            <v>1</v>
          </cell>
          <cell r="K1045">
            <v>105.5</v>
          </cell>
          <cell r="L1045" t="str">
            <v/>
          </cell>
        </row>
        <row r="1046">
          <cell r="A1046" t="str">
            <v>G9-CU4-3.7</v>
          </cell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-1</v>
          </cell>
          <cell r="H1046">
            <v>0</v>
          </cell>
          <cell r="I1046">
            <v>0</v>
          </cell>
          <cell r="J1046">
            <v>1</v>
          </cell>
          <cell r="K1046">
            <v>5.78</v>
          </cell>
          <cell r="L1046" t="str">
            <v/>
          </cell>
        </row>
        <row r="1047">
          <cell r="A1047" t="str">
            <v>G9-CU4-7.5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-2</v>
          </cell>
          <cell r="H1047">
            <v>0</v>
          </cell>
          <cell r="I1047">
            <v>0</v>
          </cell>
          <cell r="J1047">
            <v>2</v>
          </cell>
          <cell r="K1047">
            <v>41.56</v>
          </cell>
          <cell r="L1047" t="str">
            <v/>
          </cell>
        </row>
        <row r="1048">
          <cell r="A1048" t="str">
            <v>G9-FAN22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-7</v>
          </cell>
          <cell r="H1048">
            <v>0</v>
          </cell>
          <cell r="I1048">
            <v>0</v>
          </cell>
          <cell r="J1048">
            <v>7</v>
          </cell>
          <cell r="K1048">
            <v>162.05420000000001</v>
          </cell>
          <cell r="L1048" t="str">
            <v/>
          </cell>
        </row>
        <row r="1049">
          <cell r="A1049" t="str">
            <v>G9-PPCB4-18.5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-2</v>
          </cell>
          <cell r="H1049">
            <v>0</v>
          </cell>
          <cell r="I1049">
            <v>0</v>
          </cell>
          <cell r="J1049">
            <v>2</v>
          </cell>
          <cell r="K1049">
            <v>259.3</v>
          </cell>
          <cell r="L1049" t="str">
            <v/>
          </cell>
        </row>
        <row r="1050">
          <cell r="A1050" t="str">
            <v>G9-PPCB4-5.5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-1</v>
          </cell>
          <cell r="H1050">
            <v>0</v>
          </cell>
          <cell r="I1050">
            <v>0</v>
          </cell>
          <cell r="J1050">
            <v>1</v>
          </cell>
          <cell r="K1050">
            <v>91.47</v>
          </cell>
          <cell r="L1050" t="str">
            <v/>
          </cell>
        </row>
        <row r="1051">
          <cell r="A1051" t="str">
            <v>G9-PPCB4-7.5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-12</v>
          </cell>
          <cell r="H1051">
            <v>0</v>
          </cell>
          <cell r="I1051">
            <v>0</v>
          </cell>
          <cell r="J1051">
            <v>12</v>
          </cell>
          <cell r="K1051">
            <v>1040.3399999999999</v>
          </cell>
          <cell r="L1051" t="str">
            <v/>
          </cell>
        </row>
        <row r="1052">
          <cell r="A1052" t="str">
            <v>H03-504369C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-6</v>
          </cell>
          <cell r="H1052">
            <v>0</v>
          </cell>
          <cell r="I1052">
            <v>0</v>
          </cell>
          <cell r="J1052">
            <v>6</v>
          </cell>
          <cell r="K1052">
            <v>72.900000000000006</v>
          </cell>
          <cell r="L1052" t="str">
            <v/>
          </cell>
        </row>
        <row r="1053">
          <cell r="A1053" t="str">
            <v>HCGHA2G362N3K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-4</v>
          </cell>
          <cell r="H1053">
            <v>0</v>
          </cell>
          <cell r="I1053">
            <v>0</v>
          </cell>
          <cell r="J1053">
            <v>4</v>
          </cell>
          <cell r="K1053">
            <v>264.23559999999998</v>
          </cell>
          <cell r="L1053" t="str">
            <v/>
          </cell>
        </row>
        <row r="1054">
          <cell r="A1054" t="str">
            <v>HCGHA2G452NE3K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-6</v>
          </cell>
          <cell r="H1054">
            <v>0</v>
          </cell>
          <cell r="I1054">
            <v>0</v>
          </cell>
          <cell r="J1054">
            <v>6</v>
          </cell>
          <cell r="K1054">
            <v>495.74879999999996</v>
          </cell>
          <cell r="L1054" t="str">
            <v/>
          </cell>
        </row>
        <row r="1055">
          <cell r="A1055" t="str">
            <v>HF3225519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 t="str">
            <v/>
          </cell>
        </row>
        <row r="1056">
          <cell r="A1056" t="str">
            <v>HF334880A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-6</v>
          </cell>
          <cell r="H1056">
            <v>0</v>
          </cell>
          <cell r="I1056">
            <v>0</v>
          </cell>
          <cell r="J1056">
            <v>6</v>
          </cell>
          <cell r="K1056">
            <v>0</v>
          </cell>
          <cell r="L1056" t="str">
            <v/>
          </cell>
        </row>
        <row r="1057">
          <cell r="A1057" t="str">
            <v>HF467058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 t="str">
            <v/>
          </cell>
        </row>
        <row r="1058">
          <cell r="A1058" t="str">
            <v>HF476506A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-2</v>
          </cell>
          <cell r="H1058">
            <v>0</v>
          </cell>
          <cell r="I1058">
            <v>0</v>
          </cell>
          <cell r="J1058">
            <v>2</v>
          </cell>
          <cell r="K1058">
            <v>135.88499999999999</v>
          </cell>
          <cell r="L1058" t="str">
            <v/>
          </cell>
        </row>
        <row r="1059">
          <cell r="A1059" t="str">
            <v>HF476507A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-2</v>
          </cell>
          <cell r="H1059">
            <v>0</v>
          </cell>
          <cell r="I1059">
            <v>0</v>
          </cell>
          <cell r="J1059">
            <v>2</v>
          </cell>
          <cell r="K1059">
            <v>176.86</v>
          </cell>
          <cell r="L1059" t="str">
            <v/>
          </cell>
        </row>
        <row r="1060">
          <cell r="A1060" t="str">
            <v>HF476508A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-2</v>
          </cell>
          <cell r="H1060">
            <v>0</v>
          </cell>
          <cell r="I1060">
            <v>0</v>
          </cell>
          <cell r="J1060">
            <v>2</v>
          </cell>
          <cell r="K1060">
            <v>83.168000000000006</v>
          </cell>
          <cell r="L1060" t="str">
            <v/>
          </cell>
        </row>
        <row r="1061">
          <cell r="A1061" t="str">
            <v>HF5B3951B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-1</v>
          </cell>
          <cell r="H1061">
            <v>0</v>
          </cell>
          <cell r="I1061">
            <v>0</v>
          </cell>
          <cell r="J1061">
            <v>1</v>
          </cell>
          <cell r="K1061">
            <v>221.38</v>
          </cell>
          <cell r="L1061" t="str">
            <v/>
          </cell>
        </row>
        <row r="1062">
          <cell r="A1062" t="str">
            <v>HF5B4773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-3</v>
          </cell>
          <cell r="H1062">
            <v>0</v>
          </cell>
          <cell r="I1062">
            <v>0</v>
          </cell>
          <cell r="J1062">
            <v>3</v>
          </cell>
          <cell r="K1062">
            <v>106.89</v>
          </cell>
          <cell r="L1062" t="str">
            <v/>
          </cell>
        </row>
        <row r="1063">
          <cell r="A1063" t="str">
            <v>HF5C5504</v>
          </cell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-25</v>
          </cell>
          <cell r="H1063">
            <v>0</v>
          </cell>
          <cell r="I1063">
            <v>0</v>
          </cell>
          <cell r="J1063">
            <v>25</v>
          </cell>
          <cell r="K1063">
            <v>270.02499999999998</v>
          </cell>
          <cell r="L1063" t="str">
            <v/>
          </cell>
        </row>
        <row r="1064">
          <cell r="A1064" t="str">
            <v>G11-UPCI22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-1</v>
          </cell>
          <cell r="H1064">
            <v>0</v>
          </cell>
          <cell r="I1064">
            <v>0</v>
          </cell>
          <cell r="J1064">
            <v>1</v>
          </cell>
          <cell r="K1064">
            <v>0</v>
          </cell>
          <cell r="L1064" t="str">
            <v/>
          </cell>
        </row>
        <row r="1065">
          <cell r="A1065" t="str">
            <v>G11S-CPCB(LE1)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-2</v>
          </cell>
          <cell r="H1065">
            <v>0</v>
          </cell>
          <cell r="I1065">
            <v>0</v>
          </cell>
          <cell r="J1065">
            <v>2</v>
          </cell>
          <cell r="K1065">
            <v>232.8</v>
          </cell>
          <cell r="L1065" t="str">
            <v/>
          </cell>
        </row>
        <row r="1066">
          <cell r="A1066" t="str">
            <v>G9-CPCB 4-5.5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-1</v>
          </cell>
          <cell r="H1066">
            <v>0</v>
          </cell>
          <cell r="I1066">
            <v>0</v>
          </cell>
          <cell r="J1066">
            <v>1</v>
          </cell>
          <cell r="K1066">
            <v>121.99</v>
          </cell>
          <cell r="L1066" t="str">
            <v/>
          </cell>
        </row>
        <row r="1067">
          <cell r="A1067" t="str">
            <v>G9-CPCB(E)4-11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-1</v>
          </cell>
          <cell r="H1067">
            <v>0</v>
          </cell>
          <cell r="I1067">
            <v>0</v>
          </cell>
          <cell r="J1067">
            <v>1</v>
          </cell>
          <cell r="K1067">
            <v>121.99</v>
          </cell>
          <cell r="L1067" t="str">
            <v/>
          </cell>
        </row>
        <row r="1068">
          <cell r="A1068" t="str">
            <v>G9-CPCB(E)4-7.5</v>
          </cell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-3</v>
          </cell>
          <cell r="H1068">
            <v>0</v>
          </cell>
          <cell r="I1068">
            <v>0</v>
          </cell>
          <cell r="J1068">
            <v>3</v>
          </cell>
          <cell r="K1068">
            <v>342.04110000000003</v>
          </cell>
          <cell r="L1068" t="str">
            <v/>
          </cell>
        </row>
        <row r="1069">
          <cell r="A1069" t="str">
            <v>G9-CU4-15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-3</v>
          </cell>
          <cell r="H1069">
            <v>0</v>
          </cell>
          <cell r="I1069">
            <v>0</v>
          </cell>
          <cell r="J1069">
            <v>3</v>
          </cell>
          <cell r="K1069">
            <v>50.34</v>
          </cell>
          <cell r="L1069" t="str">
            <v/>
          </cell>
        </row>
        <row r="1070">
          <cell r="A1070" t="str">
            <v>G9-FAN3.7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-6</v>
          </cell>
          <cell r="H1070">
            <v>0</v>
          </cell>
          <cell r="I1070">
            <v>0</v>
          </cell>
          <cell r="J1070">
            <v>6</v>
          </cell>
          <cell r="K1070">
            <v>56.052000000000007</v>
          </cell>
          <cell r="L1070" t="str">
            <v/>
          </cell>
        </row>
        <row r="1071">
          <cell r="A1071" t="str">
            <v>G9-FAN7.5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-17</v>
          </cell>
          <cell r="H1071">
            <v>0</v>
          </cell>
          <cell r="I1071">
            <v>0</v>
          </cell>
          <cell r="J1071">
            <v>17</v>
          </cell>
          <cell r="K1071">
            <v>275.315</v>
          </cell>
          <cell r="L1071" t="str">
            <v/>
          </cell>
        </row>
        <row r="1072">
          <cell r="A1072" t="str">
            <v>G9-GPCB(M)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-4</v>
          </cell>
          <cell r="H1072">
            <v>0</v>
          </cell>
          <cell r="I1072">
            <v>0</v>
          </cell>
          <cell r="J1072">
            <v>4</v>
          </cell>
          <cell r="K1072">
            <v>13.92</v>
          </cell>
          <cell r="L1072" t="str">
            <v/>
          </cell>
        </row>
        <row r="1073">
          <cell r="A1073" t="str">
            <v>G9-PPCB4-7.5 EX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-1</v>
          </cell>
          <cell r="H1073">
            <v>0</v>
          </cell>
          <cell r="I1073">
            <v>0</v>
          </cell>
          <cell r="J1073">
            <v>1</v>
          </cell>
          <cell r="K1073">
            <v>29.105</v>
          </cell>
          <cell r="L1073" t="str">
            <v/>
          </cell>
        </row>
        <row r="1074">
          <cell r="A1074" t="str">
            <v>G9-PPCB4-7.5-N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-1</v>
          </cell>
          <cell r="H1074">
            <v>0</v>
          </cell>
          <cell r="I1074">
            <v>0</v>
          </cell>
          <cell r="J1074">
            <v>1</v>
          </cell>
          <cell r="K1074">
            <v>91.212500000000006</v>
          </cell>
          <cell r="L1074" t="str">
            <v/>
          </cell>
        </row>
        <row r="1075">
          <cell r="A1075" t="str">
            <v>GZ 60W 20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-2</v>
          </cell>
          <cell r="H1075">
            <v>0</v>
          </cell>
          <cell r="I1075">
            <v>0</v>
          </cell>
          <cell r="J1075">
            <v>2</v>
          </cell>
          <cell r="K1075">
            <v>8.1</v>
          </cell>
          <cell r="L1075" t="str">
            <v/>
          </cell>
        </row>
        <row r="1076">
          <cell r="A1076" t="str">
            <v>HCGHA2G592N3K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-16</v>
          </cell>
          <cell r="H1076">
            <v>0</v>
          </cell>
          <cell r="I1076">
            <v>0</v>
          </cell>
          <cell r="J1076">
            <v>16</v>
          </cell>
          <cell r="K1076">
            <v>1768.6608000000001</v>
          </cell>
          <cell r="L1076" t="str">
            <v/>
          </cell>
        </row>
        <row r="1077">
          <cell r="A1077" t="str">
            <v>HCGHA2G742N3K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-4</v>
          </cell>
          <cell r="H1077">
            <v>0</v>
          </cell>
          <cell r="I1077">
            <v>0</v>
          </cell>
          <cell r="J1077">
            <v>4</v>
          </cell>
          <cell r="K1077">
            <v>518.45000000000005</v>
          </cell>
          <cell r="L1077" t="str">
            <v/>
          </cell>
        </row>
        <row r="1078">
          <cell r="A1078" t="str">
            <v>HF200537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 t="str">
            <v/>
          </cell>
        </row>
        <row r="1079">
          <cell r="A1079" t="str">
            <v>HF476394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-1</v>
          </cell>
          <cell r="H1079">
            <v>0</v>
          </cell>
          <cell r="I1079">
            <v>0</v>
          </cell>
          <cell r="J1079">
            <v>1</v>
          </cell>
          <cell r="K1079">
            <v>91.47</v>
          </cell>
          <cell r="L1079" t="str">
            <v/>
          </cell>
        </row>
        <row r="1080">
          <cell r="A1080" t="str">
            <v>HF476498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-3</v>
          </cell>
          <cell r="H1080">
            <v>0</v>
          </cell>
          <cell r="I1080">
            <v>0</v>
          </cell>
          <cell r="J1080">
            <v>3</v>
          </cell>
          <cell r="K1080">
            <v>66.669899999999998</v>
          </cell>
          <cell r="L1080" t="str">
            <v/>
          </cell>
        </row>
        <row r="1081">
          <cell r="A1081" t="str">
            <v>HF476501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-1</v>
          </cell>
          <cell r="H1081">
            <v>0</v>
          </cell>
          <cell r="I1081">
            <v>0</v>
          </cell>
          <cell r="J1081">
            <v>1</v>
          </cell>
          <cell r="K1081">
            <v>45.29</v>
          </cell>
          <cell r="L1081" t="str">
            <v/>
          </cell>
        </row>
        <row r="1082">
          <cell r="A1082" t="str">
            <v>HF476517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-2</v>
          </cell>
          <cell r="H1082">
            <v>0</v>
          </cell>
          <cell r="I1082">
            <v>0</v>
          </cell>
          <cell r="J1082">
            <v>2</v>
          </cell>
          <cell r="K1082">
            <v>153.72</v>
          </cell>
          <cell r="L1082" t="str">
            <v/>
          </cell>
        </row>
        <row r="1083">
          <cell r="A1083" t="str">
            <v>HF479441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-4</v>
          </cell>
          <cell r="H1083">
            <v>0</v>
          </cell>
          <cell r="I1083">
            <v>0</v>
          </cell>
          <cell r="J1083">
            <v>4</v>
          </cell>
          <cell r="K1083">
            <v>182.0352</v>
          </cell>
          <cell r="L1083" t="str">
            <v/>
          </cell>
        </row>
        <row r="1084">
          <cell r="A1084" t="str">
            <v>HF5A6141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-2</v>
          </cell>
          <cell r="H1084">
            <v>0</v>
          </cell>
          <cell r="I1084">
            <v>0</v>
          </cell>
          <cell r="J1084">
            <v>2</v>
          </cell>
          <cell r="K1084">
            <v>8.9</v>
          </cell>
          <cell r="L1084" t="str">
            <v/>
          </cell>
        </row>
        <row r="1085">
          <cell r="A1085" t="str">
            <v>HF5C6252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-3</v>
          </cell>
          <cell r="H1085">
            <v>0</v>
          </cell>
          <cell r="I1085">
            <v>0</v>
          </cell>
          <cell r="J1085">
            <v>3</v>
          </cell>
          <cell r="K1085">
            <v>13.53</v>
          </cell>
          <cell r="L1085" t="str">
            <v/>
          </cell>
        </row>
        <row r="1086">
          <cell r="A1086" t="str">
            <v>HF5D2964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-3</v>
          </cell>
          <cell r="H1086">
            <v>0</v>
          </cell>
          <cell r="I1086">
            <v>0</v>
          </cell>
          <cell r="J1086">
            <v>3</v>
          </cell>
          <cell r="K1086">
            <v>63.15</v>
          </cell>
          <cell r="L1086" t="str">
            <v/>
          </cell>
        </row>
        <row r="1087">
          <cell r="A1087" t="str">
            <v>HF5D2965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-1</v>
          </cell>
          <cell r="H1087">
            <v>0</v>
          </cell>
          <cell r="I1087">
            <v>0</v>
          </cell>
          <cell r="J1087">
            <v>1</v>
          </cell>
          <cell r="K1087">
            <v>24.71</v>
          </cell>
          <cell r="L1087" t="str">
            <v/>
          </cell>
        </row>
        <row r="1088">
          <cell r="A1088" t="str">
            <v>HF5D7824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-24</v>
          </cell>
          <cell r="H1088">
            <v>0</v>
          </cell>
          <cell r="I1088">
            <v>0</v>
          </cell>
          <cell r="J1088">
            <v>24</v>
          </cell>
          <cell r="K1088">
            <v>18.72</v>
          </cell>
          <cell r="L1088" t="str">
            <v/>
          </cell>
        </row>
        <row r="1089">
          <cell r="A1089" t="str">
            <v>HF5E2524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-1</v>
          </cell>
          <cell r="H1089">
            <v>0</v>
          </cell>
          <cell r="I1089">
            <v>0</v>
          </cell>
          <cell r="J1089">
            <v>1</v>
          </cell>
          <cell r="K1089">
            <v>42.91</v>
          </cell>
          <cell r="L1089" t="str">
            <v/>
          </cell>
        </row>
        <row r="1090">
          <cell r="A1090" t="str">
            <v>HF5E2536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-1</v>
          </cell>
          <cell r="H1090">
            <v>0</v>
          </cell>
          <cell r="I1090">
            <v>0</v>
          </cell>
          <cell r="J1090">
            <v>1</v>
          </cell>
          <cell r="K1090">
            <v>24.29</v>
          </cell>
          <cell r="L1090" t="str">
            <v/>
          </cell>
        </row>
        <row r="1091">
          <cell r="A1091" t="str">
            <v>HF5F4400B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-4</v>
          </cell>
          <cell r="H1091">
            <v>0</v>
          </cell>
          <cell r="I1091">
            <v>0</v>
          </cell>
          <cell r="J1091">
            <v>4</v>
          </cell>
          <cell r="K1091">
            <v>282.22719999999998</v>
          </cell>
          <cell r="L1091" t="str">
            <v/>
          </cell>
        </row>
        <row r="1092">
          <cell r="A1092" t="str">
            <v>HF5F4400C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-4</v>
          </cell>
          <cell r="H1092">
            <v>0</v>
          </cell>
          <cell r="I1092">
            <v>0</v>
          </cell>
          <cell r="J1092">
            <v>4</v>
          </cell>
          <cell r="K1092">
            <v>717.75</v>
          </cell>
          <cell r="L1092" t="str">
            <v/>
          </cell>
        </row>
        <row r="1093">
          <cell r="A1093" t="str">
            <v>HF5F4401C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-1</v>
          </cell>
          <cell r="H1093">
            <v>0</v>
          </cell>
          <cell r="I1093">
            <v>0</v>
          </cell>
          <cell r="J1093">
            <v>1</v>
          </cell>
          <cell r="K1093">
            <v>139</v>
          </cell>
          <cell r="L1093" t="str">
            <v/>
          </cell>
        </row>
        <row r="1094">
          <cell r="A1094" t="str">
            <v>HHE-3.0L1S-7GH1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-1</v>
          </cell>
          <cell r="H1094">
            <v>0</v>
          </cell>
          <cell r="I1094">
            <v>0</v>
          </cell>
          <cell r="J1094">
            <v>1</v>
          </cell>
          <cell r="K1094">
            <v>470</v>
          </cell>
          <cell r="L1094" t="str">
            <v/>
          </cell>
        </row>
        <row r="1095">
          <cell r="A1095" t="str">
            <v>HS4556M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-14</v>
          </cell>
          <cell r="H1095">
            <v>0</v>
          </cell>
          <cell r="I1095">
            <v>0</v>
          </cell>
          <cell r="J1095">
            <v>14</v>
          </cell>
          <cell r="K1095">
            <v>308.64959999999996</v>
          </cell>
          <cell r="L1095" t="str">
            <v/>
          </cell>
        </row>
        <row r="1096">
          <cell r="A1096" t="str">
            <v>I-7561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-1</v>
          </cell>
          <cell r="H1096">
            <v>0</v>
          </cell>
          <cell r="I1096">
            <v>0</v>
          </cell>
          <cell r="J1096">
            <v>1</v>
          </cell>
          <cell r="K1096">
            <v>89</v>
          </cell>
          <cell r="L1096" t="str">
            <v/>
          </cell>
        </row>
        <row r="1097">
          <cell r="A1097" t="str">
            <v>INVESTIGATION COST REF. NO. RKF16783R607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-1</v>
          </cell>
          <cell r="H1097">
            <v>0</v>
          </cell>
          <cell r="I1097">
            <v>0</v>
          </cell>
          <cell r="J1097">
            <v>1</v>
          </cell>
          <cell r="K1097">
            <v>1330</v>
          </cell>
          <cell r="L1097" t="str">
            <v/>
          </cell>
        </row>
        <row r="1098">
          <cell r="A1098" t="str">
            <v>K21F 80G4 IGR MMP 0.75KW1400UPM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-1</v>
          </cell>
          <cell r="H1098">
            <v>0</v>
          </cell>
          <cell r="I1098">
            <v>0</v>
          </cell>
          <cell r="J1098">
            <v>1</v>
          </cell>
          <cell r="K1098">
            <v>487.26130000000001</v>
          </cell>
          <cell r="L1098" t="str">
            <v/>
          </cell>
        </row>
        <row r="1099">
          <cell r="A1099" t="str">
            <v>KC6001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-14</v>
          </cell>
          <cell r="H1099">
            <v>0</v>
          </cell>
          <cell r="I1099">
            <v>0</v>
          </cell>
          <cell r="J1099">
            <v>14</v>
          </cell>
          <cell r="K1099">
            <v>46.48</v>
          </cell>
          <cell r="L1099" t="str">
            <v/>
          </cell>
        </row>
        <row r="1100">
          <cell r="A1100" t="str">
            <v>LM1S-CPCB4-11-E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-5</v>
          </cell>
          <cell r="H1100">
            <v>0</v>
          </cell>
          <cell r="I1100">
            <v>0</v>
          </cell>
          <cell r="J1100">
            <v>5</v>
          </cell>
          <cell r="K1100">
            <v>471.55</v>
          </cell>
          <cell r="L1100" t="str">
            <v/>
          </cell>
        </row>
        <row r="1101">
          <cell r="A1101" t="str">
            <v>LM1S-CPCB4-30-E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-2</v>
          </cell>
          <cell r="H1101">
            <v>0</v>
          </cell>
          <cell r="I1101">
            <v>0</v>
          </cell>
          <cell r="J1101">
            <v>2</v>
          </cell>
          <cell r="K1101">
            <v>188.62</v>
          </cell>
          <cell r="L1101" t="str">
            <v/>
          </cell>
        </row>
        <row r="1102">
          <cell r="A1102" t="str">
            <v>LM1S-CPCB4-30-EA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-3</v>
          </cell>
          <cell r="H1102">
            <v>0</v>
          </cell>
          <cell r="I1102">
            <v>0</v>
          </cell>
          <cell r="J1102">
            <v>3</v>
          </cell>
          <cell r="K1102">
            <v>282.93</v>
          </cell>
          <cell r="L1102" t="str">
            <v/>
          </cell>
        </row>
        <row r="1103">
          <cell r="A1103" t="str">
            <v>LM1S-PPCB4-11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-5</v>
          </cell>
          <cell r="H1103">
            <v>0</v>
          </cell>
          <cell r="I1103">
            <v>0</v>
          </cell>
          <cell r="J1103">
            <v>5</v>
          </cell>
          <cell r="K1103">
            <v>357.35</v>
          </cell>
          <cell r="L1103" t="str">
            <v/>
          </cell>
        </row>
        <row r="1104">
          <cell r="A1104" t="str">
            <v>LM1S-PPCB4-15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-4</v>
          </cell>
          <cell r="H1104">
            <v>0</v>
          </cell>
          <cell r="I1104">
            <v>0</v>
          </cell>
          <cell r="J1104">
            <v>4</v>
          </cell>
          <cell r="K1104">
            <v>297.24</v>
          </cell>
          <cell r="L1104" t="str">
            <v/>
          </cell>
        </row>
        <row r="1105">
          <cell r="A1105" t="str">
            <v>LM1S-PPCB4-18.5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-4</v>
          </cell>
          <cell r="H1105">
            <v>0</v>
          </cell>
          <cell r="I1105">
            <v>0</v>
          </cell>
          <cell r="J1105">
            <v>4</v>
          </cell>
          <cell r="K1105">
            <v>296.48</v>
          </cell>
          <cell r="L1105" t="str">
            <v/>
          </cell>
        </row>
        <row r="1106">
          <cell r="A1106" t="str">
            <v>LM1S-PWR-MD4-5.5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-5</v>
          </cell>
          <cell r="H1106">
            <v>0</v>
          </cell>
          <cell r="I1106">
            <v>0</v>
          </cell>
          <cell r="J1106">
            <v>5</v>
          </cell>
          <cell r="K1106">
            <v>1053.9000000000001</v>
          </cell>
          <cell r="L1106" t="str">
            <v/>
          </cell>
        </row>
        <row r="1107">
          <cell r="A1107" t="str">
            <v>LM1S-PWR-MD4-7.5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-6</v>
          </cell>
          <cell r="H1107">
            <v>0</v>
          </cell>
          <cell r="I1107">
            <v>0</v>
          </cell>
          <cell r="J1107">
            <v>6</v>
          </cell>
          <cell r="K1107">
            <v>1264.68</v>
          </cell>
          <cell r="L1107" t="str">
            <v/>
          </cell>
        </row>
        <row r="1108">
          <cell r="A1108" t="str">
            <v>LR4-7.5C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-1</v>
          </cell>
          <cell r="H1108">
            <v>0</v>
          </cell>
          <cell r="I1108">
            <v>0</v>
          </cell>
          <cell r="J1108">
            <v>1</v>
          </cell>
          <cell r="K1108">
            <v>305</v>
          </cell>
          <cell r="L1108" t="str">
            <v/>
          </cell>
        </row>
        <row r="1109">
          <cell r="A1109" t="str">
            <v>MANUAL PROFIBUS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-1</v>
          </cell>
          <cell r="H1109">
            <v>0</v>
          </cell>
          <cell r="I1109">
            <v>0</v>
          </cell>
          <cell r="J1109">
            <v>1</v>
          </cell>
          <cell r="K1109">
            <v>5.6242000000000001</v>
          </cell>
          <cell r="L1109" t="str">
            <v/>
          </cell>
        </row>
        <row r="1110">
          <cell r="A1110" t="str">
            <v>MEH371C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-30</v>
          </cell>
          <cell r="H1110">
            <v>0</v>
          </cell>
          <cell r="I1110">
            <v>0</v>
          </cell>
          <cell r="J1110">
            <v>30</v>
          </cell>
          <cell r="K1110">
            <v>0</v>
          </cell>
          <cell r="L1110" t="str">
            <v/>
          </cell>
        </row>
        <row r="1111">
          <cell r="A1111" t="str">
            <v>MFS20A10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-12</v>
          </cell>
          <cell r="H1111">
            <v>0</v>
          </cell>
          <cell r="I1111">
            <v>0</v>
          </cell>
          <cell r="J1111">
            <v>12</v>
          </cell>
          <cell r="K1111">
            <v>14.52</v>
          </cell>
          <cell r="L1111" t="str">
            <v/>
          </cell>
        </row>
        <row r="1112">
          <cell r="A1112" t="str">
            <v>HF5E2537B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-3</v>
          </cell>
          <cell r="H1112">
            <v>0</v>
          </cell>
          <cell r="I1112">
            <v>0</v>
          </cell>
          <cell r="J1112">
            <v>3</v>
          </cell>
          <cell r="K1112">
            <v>356.18009999999998</v>
          </cell>
          <cell r="L1112" t="str">
            <v/>
          </cell>
        </row>
        <row r="1113">
          <cell r="A1113" t="str">
            <v>HF5E2539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-1</v>
          </cell>
          <cell r="H1113">
            <v>0</v>
          </cell>
          <cell r="I1113">
            <v>0</v>
          </cell>
          <cell r="J1113">
            <v>1</v>
          </cell>
          <cell r="K1113">
            <v>39.68</v>
          </cell>
          <cell r="L1113" t="str">
            <v/>
          </cell>
        </row>
        <row r="1114">
          <cell r="A1114" t="str">
            <v>HF5E2540A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-1</v>
          </cell>
          <cell r="H1114">
            <v>0</v>
          </cell>
          <cell r="I1114">
            <v>0</v>
          </cell>
          <cell r="J1114">
            <v>1</v>
          </cell>
          <cell r="K1114">
            <v>51.47</v>
          </cell>
          <cell r="L1114" t="str">
            <v/>
          </cell>
        </row>
        <row r="1115">
          <cell r="A1115" t="str">
            <v>HF5F4401D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-1</v>
          </cell>
          <cell r="H1115">
            <v>0</v>
          </cell>
          <cell r="I1115">
            <v>0</v>
          </cell>
          <cell r="J1115">
            <v>1</v>
          </cell>
          <cell r="K1115">
            <v>410.73250000000002</v>
          </cell>
          <cell r="L1115" t="str">
            <v/>
          </cell>
        </row>
        <row r="1116">
          <cell r="A1116" t="str">
            <v>HF5F8657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-2</v>
          </cell>
          <cell r="H1116">
            <v>0</v>
          </cell>
          <cell r="I1116">
            <v>0</v>
          </cell>
          <cell r="J1116">
            <v>2</v>
          </cell>
          <cell r="K1116">
            <v>177</v>
          </cell>
          <cell r="L1116" t="str">
            <v/>
          </cell>
        </row>
        <row r="1117">
          <cell r="A1117" t="str">
            <v>HF5F8658</v>
          </cell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-1</v>
          </cell>
          <cell r="H1117">
            <v>0</v>
          </cell>
          <cell r="I1117">
            <v>0</v>
          </cell>
          <cell r="J1117">
            <v>1</v>
          </cell>
          <cell r="K1117">
            <v>336.27</v>
          </cell>
          <cell r="L1117" t="str">
            <v/>
          </cell>
        </row>
        <row r="1118">
          <cell r="A1118" t="str">
            <v>IL-W-10P-SD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-267</v>
          </cell>
          <cell r="H1118">
            <v>0</v>
          </cell>
          <cell r="I1118">
            <v>0</v>
          </cell>
          <cell r="J1118">
            <v>267</v>
          </cell>
          <cell r="K1118">
            <v>283.02</v>
          </cell>
          <cell r="L1118" t="str">
            <v/>
          </cell>
        </row>
        <row r="1119">
          <cell r="A1119" t="str">
            <v>IL-W-10S-SD</v>
          </cell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-267</v>
          </cell>
          <cell r="H1119">
            <v>0</v>
          </cell>
          <cell r="I1119">
            <v>0</v>
          </cell>
          <cell r="J1119">
            <v>267</v>
          </cell>
          <cell r="K1119">
            <v>283.02</v>
          </cell>
          <cell r="L1119" t="str">
            <v/>
          </cell>
        </row>
        <row r="1120">
          <cell r="A1120" t="str">
            <v>INSULATION SHEET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-1</v>
          </cell>
          <cell r="H1120">
            <v>0</v>
          </cell>
          <cell r="I1120">
            <v>0</v>
          </cell>
          <cell r="J1120">
            <v>1</v>
          </cell>
          <cell r="K1120">
            <v>0</v>
          </cell>
          <cell r="L1120" t="str">
            <v/>
          </cell>
        </row>
        <row r="1121">
          <cell r="A1121" t="str">
            <v>KFL-7.5G11-4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-1</v>
          </cell>
          <cell r="H1121">
            <v>0</v>
          </cell>
          <cell r="I1121">
            <v>0</v>
          </cell>
          <cell r="J1121">
            <v>1</v>
          </cell>
          <cell r="K1121">
            <v>167.76779999999999</v>
          </cell>
          <cell r="L1121" t="str">
            <v/>
          </cell>
        </row>
        <row r="1122">
          <cell r="A1122" t="str">
            <v>LFC4-7.5C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-1</v>
          </cell>
          <cell r="H1122">
            <v>0</v>
          </cell>
          <cell r="I1122">
            <v>0</v>
          </cell>
          <cell r="J1122">
            <v>1</v>
          </cell>
          <cell r="K1122">
            <v>134</v>
          </cell>
          <cell r="L1122" t="str">
            <v/>
          </cell>
        </row>
        <row r="1123">
          <cell r="A1123" t="str">
            <v>LM1S-CMV-MD4-11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-4</v>
          </cell>
          <cell r="H1123">
            <v>0</v>
          </cell>
          <cell r="I1123">
            <v>0</v>
          </cell>
          <cell r="J1123">
            <v>4</v>
          </cell>
          <cell r="K1123">
            <v>282.36</v>
          </cell>
          <cell r="L1123" t="str">
            <v/>
          </cell>
        </row>
        <row r="1124">
          <cell r="A1124" t="str">
            <v>LM1S-DB-MD4-22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-2</v>
          </cell>
          <cell r="H1124">
            <v>0</v>
          </cell>
          <cell r="I1124">
            <v>0</v>
          </cell>
          <cell r="J1124">
            <v>2</v>
          </cell>
          <cell r="K1124">
            <v>86.08</v>
          </cell>
          <cell r="L1124" t="str">
            <v/>
          </cell>
        </row>
        <row r="1125">
          <cell r="A1125" t="str">
            <v>LM1S-DB-MD4-30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-2</v>
          </cell>
          <cell r="H1125">
            <v>0</v>
          </cell>
          <cell r="I1125">
            <v>0</v>
          </cell>
          <cell r="J1125">
            <v>2</v>
          </cell>
          <cell r="K1125">
            <v>109.02</v>
          </cell>
          <cell r="L1125" t="str">
            <v/>
          </cell>
        </row>
        <row r="1126">
          <cell r="A1126" t="str">
            <v>LM1S-PCB-AX4-7.5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-2</v>
          </cell>
          <cell r="H1126">
            <v>0</v>
          </cell>
          <cell r="I1126">
            <v>0</v>
          </cell>
          <cell r="J1126">
            <v>2</v>
          </cell>
          <cell r="K1126">
            <v>33.72</v>
          </cell>
          <cell r="L1126" t="str">
            <v/>
          </cell>
        </row>
        <row r="1127">
          <cell r="A1127" t="str">
            <v>LM1S-PPCB4-22</v>
          </cell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-4</v>
          </cell>
          <cell r="H1127">
            <v>0</v>
          </cell>
          <cell r="I1127">
            <v>0</v>
          </cell>
          <cell r="J1127">
            <v>4</v>
          </cell>
          <cell r="K1127">
            <v>296.48</v>
          </cell>
          <cell r="L1127" t="str">
            <v/>
          </cell>
        </row>
        <row r="1128">
          <cell r="A1128" t="str">
            <v>LM1S-PPCB4-30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-2</v>
          </cell>
          <cell r="H1128">
            <v>0</v>
          </cell>
          <cell r="I1128">
            <v>0</v>
          </cell>
          <cell r="J1128">
            <v>2</v>
          </cell>
          <cell r="K1128">
            <v>250.98</v>
          </cell>
          <cell r="L1128" t="str">
            <v/>
          </cell>
        </row>
        <row r="1129">
          <cell r="A1129" t="str">
            <v>LM1S-PWR-MD4-30</v>
          </cell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-2</v>
          </cell>
          <cell r="H1129">
            <v>0</v>
          </cell>
          <cell r="I1129">
            <v>0</v>
          </cell>
          <cell r="J1129">
            <v>2</v>
          </cell>
          <cell r="K1129">
            <v>500</v>
          </cell>
          <cell r="L1129" t="str">
            <v/>
          </cell>
        </row>
        <row r="1130">
          <cell r="A1130" t="str">
            <v>MA-C1-0.75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-1</v>
          </cell>
          <cell r="H1130">
            <v>0</v>
          </cell>
          <cell r="I1130">
            <v>0</v>
          </cell>
          <cell r="J1130">
            <v>1</v>
          </cell>
          <cell r="K1130">
            <v>6.42</v>
          </cell>
          <cell r="L1130" t="str">
            <v/>
          </cell>
        </row>
        <row r="1131">
          <cell r="A1131" t="str">
            <v>MA-C1-3.7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-2</v>
          </cell>
          <cell r="H1131">
            <v>0</v>
          </cell>
          <cell r="I1131">
            <v>0</v>
          </cell>
          <cell r="J1131">
            <v>2</v>
          </cell>
          <cell r="K1131">
            <v>13</v>
          </cell>
          <cell r="L1131" t="str">
            <v/>
          </cell>
        </row>
        <row r="1132">
          <cell r="A1132" t="str">
            <v>MAC9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-1</v>
          </cell>
          <cell r="H1132">
            <v>0</v>
          </cell>
          <cell r="I1132">
            <v>0</v>
          </cell>
          <cell r="J1132">
            <v>1</v>
          </cell>
          <cell r="K1132">
            <v>7.1581000000000001</v>
          </cell>
          <cell r="L1132" t="str">
            <v/>
          </cell>
        </row>
        <row r="1133">
          <cell r="A1133" t="str">
            <v>MFS30A30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-5</v>
          </cell>
          <cell r="H1133">
            <v>0</v>
          </cell>
          <cell r="I1133">
            <v>0</v>
          </cell>
          <cell r="J1133">
            <v>5</v>
          </cell>
          <cell r="K1133">
            <v>5.25</v>
          </cell>
          <cell r="L1133" t="str">
            <v/>
          </cell>
        </row>
        <row r="1134">
          <cell r="A1134" t="str">
            <v>MFS30A30W 5 OHM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-12</v>
          </cell>
          <cell r="H1134">
            <v>0</v>
          </cell>
          <cell r="I1134">
            <v>0</v>
          </cell>
          <cell r="J1134">
            <v>12</v>
          </cell>
          <cell r="K1134">
            <v>24.24</v>
          </cell>
          <cell r="L1134" t="str">
            <v/>
          </cell>
        </row>
        <row r="1135">
          <cell r="A1135" t="str">
            <v>MFS40A 40W 1 OHM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-5</v>
          </cell>
          <cell r="H1135">
            <v>0</v>
          </cell>
          <cell r="I1135">
            <v>0</v>
          </cell>
          <cell r="J1135">
            <v>5</v>
          </cell>
          <cell r="K1135">
            <v>11.12</v>
          </cell>
          <cell r="L1135" t="str">
            <v/>
          </cell>
        </row>
        <row r="1136">
          <cell r="A1136" t="str">
            <v>MFS40A 40W 5 OHM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-11</v>
          </cell>
          <cell r="H1136">
            <v>0</v>
          </cell>
          <cell r="I1136">
            <v>0</v>
          </cell>
          <cell r="J1136">
            <v>11</v>
          </cell>
          <cell r="K1136">
            <v>13.31</v>
          </cell>
          <cell r="L1136" t="str">
            <v/>
          </cell>
        </row>
        <row r="1137">
          <cell r="A1137" t="str">
            <v>MFS40A30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-6</v>
          </cell>
          <cell r="H1137">
            <v>0</v>
          </cell>
          <cell r="I1137">
            <v>0</v>
          </cell>
          <cell r="J1137">
            <v>6</v>
          </cell>
          <cell r="K1137">
            <v>6.3</v>
          </cell>
          <cell r="L1137" t="str">
            <v/>
          </cell>
        </row>
        <row r="1138">
          <cell r="A1138" t="str">
            <v>MFS40N 40W 1 OHM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-5</v>
          </cell>
          <cell r="H1138">
            <v>0</v>
          </cell>
          <cell r="I1138">
            <v>0</v>
          </cell>
          <cell r="J1138">
            <v>5</v>
          </cell>
          <cell r="K1138">
            <v>5</v>
          </cell>
          <cell r="L1138" t="str">
            <v/>
          </cell>
        </row>
        <row r="1139">
          <cell r="A1139" t="str">
            <v>MP-117(132G9-4EN)</v>
          </cell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-2</v>
          </cell>
          <cell r="H1139">
            <v>0</v>
          </cell>
          <cell r="I1139">
            <v>0</v>
          </cell>
          <cell r="J1139">
            <v>2</v>
          </cell>
          <cell r="K1139">
            <v>19.739999999999998</v>
          </cell>
          <cell r="L1139" t="str">
            <v/>
          </cell>
        </row>
        <row r="1140">
          <cell r="A1140" t="str">
            <v>MRS18-DUL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-12</v>
          </cell>
          <cell r="H1140">
            <v>0</v>
          </cell>
          <cell r="I1140">
            <v>0</v>
          </cell>
          <cell r="J1140">
            <v>12</v>
          </cell>
          <cell r="K1140">
            <v>1855.902</v>
          </cell>
          <cell r="L1140" t="str">
            <v/>
          </cell>
        </row>
        <row r="1141">
          <cell r="A1141" t="str">
            <v>MSB024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-6</v>
          </cell>
          <cell r="H1141">
            <v>0</v>
          </cell>
          <cell r="I1141">
            <v>0</v>
          </cell>
          <cell r="J1141">
            <v>6</v>
          </cell>
          <cell r="K1141">
            <v>3.7997999999999998</v>
          </cell>
          <cell r="L1141" t="str">
            <v/>
          </cell>
        </row>
        <row r="1142">
          <cell r="A1142" t="str">
            <v>OC1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 t="str">
            <v/>
          </cell>
        </row>
        <row r="1143">
          <cell r="A1143" t="str">
            <v>OC2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-2</v>
          </cell>
          <cell r="H1143">
            <v>0</v>
          </cell>
          <cell r="I1143">
            <v>0</v>
          </cell>
          <cell r="J1143">
            <v>2</v>
          </cell>
          <cell r="K1143">
            <v>12.652200000000001</v>
          </cell>
          <cell r="L1143" t="str">
            <v/>
          </cell>
        </row>
        <row r="1144">
          <cell r="A1144" t="str">
            <v>OC3</v>
          </cell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-7</v>
          </cell>
          <cell r="H1144">
            <v>0</v>
          </cell>
          <cell r="I1144">
            <v>0</v>
          </cell>
          <cell r="J1144">
            <v>7</v>
          </cell>
          <cell r="K1144">
            <v>66.859099999999998</v>
          </cell>
          <cell r="L1144" t="str">
            <v/>
          </cell>
        </row>
        <row r="1145">
          <cell r="A1145" t="str">
            <v>OC4</v>
          </cell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-10</v>
          </cell>
          <cell r="H1145">
            <v>0</v>
          </cell>
          <cell r="I1145">
            <v>0</v>
          </cell>
          <cell r="J1145">
            <v>10</v>
          </cell>
          <cell r="K1145">
            <v>282.14699999999999</v>
          </cell>
          <cell r="L1145" t="str">
            <v/>
          </cell>
        </row>
        <row r="1146">
          <cell r="A1146" t="str">
            <v>OFLE-4.5A-4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-15</v>
          </cell>
          <cell r="H1146">
            <v>0</v>
          </cell>
          <cell r="I1146">
            <v>0</v>
          </cell>
          <cell r="J1146">
            <v>15</v>
          </cell>
          <cell r="K1146">
            <v>1628.6895</v>
          </cell>
          <cell r="L1146" t="str">
            <v/>
          </cell>
        </row>
        <row r="1147">
          <cell r="A1147" t="str">
            <v>OFLE-60A-4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-2</v>
          </cell>
          <cell r="H1147">
            <v>0</v>
          </cell>
          <cell r="I1147">
            <v>0</v>
          </cell>
          <cell r="J1147">
            <v>2</v>
          </cell>
          <cell r="K1147">
            <v>984.84</v>
          </cell>
          <cell r="L1147" t="str">
            <v/>
          </cell>
        </row>
        <row r="1148">
          <cell r="A1148" t="str">
            <v>OFLE-8A-4</v>
          </cell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-3</v>
          </cell>
          <cell r="H1148">
            <v>0</v>
          </cell>
          <cell r="I1148">
            <v>0</v>
          </cell>
          <cell r="J1148">
            <v>3</v>
          </cell>
          <cell r="K1148">
            <v>477.50430000000006</v>
          </cell>
          <cell r="L1148" t="str">
            <v/>
          </cell>
        </row>
        <row r="1149">
          <cell r="A1149" t="str">
            <v>OPC-C11S-RSA-E</v>
          </cell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-399</v>
          </cell>
          <cell r="H1149">
            <v>0</v>
          </cell>
          <cell r="I1149">
            <v>0</v>
          </cell>
          <cell r="J1149">
            <v>399</v>
          </cell>
          <cell r="K1149">
            <v>5736.2633999999998</v>
          </cell>
          <cell r="L1149" t="str">
            <v/>
          </cell>
        </row>
        <row r="1150">
          <cell r="A1150" t="str">
            <v>OPC-C11S-RSB-E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-106</v>
          </cell>
          <cell r="H1150">
            <v>0</v>
          </cell>
          <cell r="I1150">
            <v>0</v>
          </cell>
          <cell r="J1150">
            <v>106</v>
          </cell>
          <cell r="K1150">
            <v>1772.1715999999999</v>
          </cell>
          <cell r="L1150" t="str">
            <v/>
          </cell>
        </row>
        <row r="1151">
          <cell r="A1151" t="str">
            <v>OPC-C11S-RSC-E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-85</v>
          </cell>
          <cell r="H1151">
            <v>0</v>
          </cell>
          <cell r="I1151">
            <v>0</v>
          </cell>
          <cell r="J1151">
            <v>85</v>
          </cell>
          <cell r="K1151">
            <v>1246.9925000000001</v>
          </cell>
          <cell r="L1151" t="str">
            <v/>
          </cell>
        </row>
        <row r="1152">
          <cell r="A1152" t="str">
            <v>OPC-E1-PDP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-63</v>
          </cell>
          <cell r="H1152">
            <v>0</v>
          </cell>
          <cell r="I1152">
            <v>0</v>
          </cell>
          <cell r="J1152">
            <v>63</v>
          </cell>
          <cell r="K1152">
            <v>4162.3721999999998</v>
          </cell>
          <cell r="L1152" t="str">
            <v/>
          </cell>
        </row>
        <row r="1153">
          <cell r="A1153" t="str">
            <v>OPC-E1-PG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-37</v>
          </cell>
          <cell r="H1153">
            <v>0</v>
          </cell>
          <cell r="I1153">
            <v>0</v>
          </cell>
          <cell r="J1153">
            <v>37</v>
          </cell>
          <cell r="K1153">
            <v>1160.875</v>
          </cell>
          <cell r="L1153" t="str">
            <v/>
          </cell>
        </row>
        <row r="1154">
          <cell r="A1154" t="str">
            <v>OPC-E1-PG3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-71</v>
          </cell>
          <cell r="H1154">
            <v>0</v>
          </cell>
          <cell r="I1154">
            <v>0</v>
          </cell>
          <cell r="J1154">
            <v>71</v>
          </cell>
          <cell r="K1154">
            <v>2445.2045000000003</v>
          </cell>
          <cell r="L1154" t="str">
            <v/>
          </cell>
        </row>
        <row r="1155">
          <cell r="A1155" t="str">
            <v>OPC-E9S-RS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-1</v>
          </cell>
          <cell r="H1155">
            <v>0</v>
          </cell>
          <cell r="I1155">
            <v>0</v>
          </cell>
          <cell r="J1155">
            <v>1</v>
          </cell>
          <cell r="K1155">
            <v>27.712</v>
          </cell>
          <cell r="L1155" t="str">
            <v/>
          </cell>
        </row>
        <row r="1156">
          <cell r="A1156" t="str">
            <v>OPC-F1-DEV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-53</v>
          </cell>
          <cell r="H1156">
            <v>0</v>
          </cell>
          <cell r="I1156">
            <v>0</v>
          </cell>
          <cell r="J1156">
            <v>53</v>
          </cell>
          <cell r="K1156">
            <v>3949.9999000000003</v>
          </cell>
          <cell r="L1156" t="str">
            <v/>
          </cell>
        </row>
        <row r="1157">
          <cell r="A1157" t="str">
            <v>OPC-F1-LNW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-1</v>
          </cell>
          <cell r="H1157">
            <v>0</v>
          </cell>
          <cell r="I1157">
            <v>0</v>
          </cell>
          <cell r="J1157">
            <v>1</v>
          </cell>
          <cell r="K1157">
            <v>97</v>
          </cell>
          <cell r="L1157" t="str">
            <v/>
          </cell>
        </row>
        <row r="1158">
          <cell r="A1158" t="str">
            <v>OPC-G11S-AIO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-4</v>
          </cell>
          <cell r="H1158">
            <v>0</v>
          </cell>
          <cell r="I1158">
            <v>0</v>
          </cell>
          <cell r="J1158">
            <v>4</v>
          </cell>
          <cell r="K1158">
            <v>447.68</v>
          </cell>
          <cell r="L1158" t="str">
            <v/>
          </cell>
        </row>
        <row r="1159">
          <cell r="A1159" t="str">
            <v>OPC-G11S-DIO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-37</v>
          </cell>
          <cell r="H1159">
            <v>0</v>
          </cell>
          <cell r="I1159">
            <v>0</v>
          </cell>
          <cell r="J1159">
            <v>37</v>
          </cell>
          <cell r="K1159">
            <v>2791.3946999999998</v>
          </cell>
          <cell r="L1159" t="str">
            <v/>
          </cell>
        </row>
        <row r="1160">
          <cell r="A1160" t="str">
            <v>OPC-G11S-PC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-7</v>
          </cell>
          <cell r="H1160">
            <v>0</v>
          </cell>
          <cell r="I1160">
            <v>0</v>
          </cell>
          <cell r="J1160">
            <v>7</v>
          </cell>
          <cell r="K1160">
            <v>131.96609999999998</v>
          </cell>
          <cell r="L1160" t="str">
            <v/>
          </cell>
        </row>
        <row r="1161">
          <cell r="A1161" t="str">
            <v>MHS10A 10W 20OHM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-1</v>
          </cell>
          <cell r="H1161">
            <v>0</v>
          </cell>
          <cell r="I1161">
            <v>0</v>
          </cell>
          <cell r="J1161">
            <v>1</v>
          </cell>
          <cell r="K1161">
            <v>1.21</v>
          </cell>
          <cell r="L1161" t="str">
            <v/>
          </cell>
        </row>
        <row r="1162">
          <cell r="A1162" t="str">
            <v>MMF-09B24DH-RCB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-14</v>
          </cell>
          <cell r="H1162">
            <v>0</v>
          </cell>
          <cell r="I1162">
            <v>0</v>
          </cell>
          <cell r="J1162">
            <v>14</v>
          </cell>
          <cell r="K1162">
            <v>92.840999999999994</v>
          </cell>
          <cell r="L1162" t="str">
            <v/>
          </cell>
        </row>
        <row r="1163">
          <cell r="A1163" t="str">
            <v>MMF-09D24TS-RM9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-25</v>
          </cell>
          <cell r="H1163">
            <v>0</v>
          </cell>
          <cell r="I1163">
            <v>0</v>
          </cell>
          <cell r="J1163">
            <v>25</v>
          </cell>
          <cell r="K1163">
            <v>228</v>
          </cell>
          <cell r="L1163" t="str">
            <v/>
          </cell>
        </row>
        <row r="1164">
          <cell r="A1164" t="str">
            <v>NC10GAT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-2</v>
          </cell>
          <cell r="H1164">
            <v>0</v>
          </cell>
          <cell r="I1164">
            <v>0</v>
          </cell>
          <cell r="J1164">
            <v>2</v>
          </cell>
          <cell r="K1164">
            <v>29.4</v>
          </cell>
          <cell r="L1164" t="str">
            <v/>
          </cell>
        </row>
        <row r="1165">
          <cell r="A1165" t="str">
            <v>NC10GCTS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-3</v>
          </cell>
          <cell r="H1165">
            <v>0</v>
          </cell>
          <cell r="I1165">
            <v>0</v>
          </cell>
          <cell r="J1165">
            <v>3</v>
          </cell>
          <cell r="K1165">
            <v>60.36</v>
          </cell>
          <cell r="L1165" t="str">
            <v/>
          </cell>
        </row>
        <row r="1166">
          <cell r="A1166" t="str">
            <v>NEMA 4 KIT (WITH GASKET)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-1</v>
          </cell>
          <cell r="H1166">
            <v>0</v>
          </cell>
          <cell r="I1166">
            <v>0</v>
          </cell>
          <cell r="J1166">
            <v>1</v>
          </cell>
          <cell r="K1166">
            <v>0</v>
          </cell>
          <cell r="L1166" t="str">
            <v/>
          </cell>
        </row>
        <row r="1167">
          <cell r="A1167" t="str">
            <v>OFL-3.7-2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-2</v>
          </cell>
          <cell r="H1167">
            <v>0</v>
          </cell>
          <cell r="I1167">
            <v>0</v>
          </cell>
          <cell r="J1167">
            <v>2</v>
          </cell>
          <cell r="K1167">
            <v>498.16</v>
          </cell>
          <cell r="L1167" t="str">
            <v/>
          </cell>
        </row>
        <row r="1168">
          <cell r="A1168" t="str">
            <v>OFL-3.7-4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-1</v>
          </cell>
          <cell r="H1168">
            <v>0</v>
          </cell>
          <cell r="I1168">
            <v>0</v>
          </cell>
          <cell r="J1168">
            <v>1</v>
          </cell>
          <cell r="K1168">
            <v>282.64</v>
          </cell>
          <cell r="L1168" t="str">
            <v/>
          </cell>
        </row>
        <row r="1169">
          <cell r="A1169" t="str">
            <v>OFLE-13A-4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-13</v>
          </cell>
          <cell r="H1169">
            <v>0</v>
          </cell>
          <cell r="I1169">
            <v>0</v>
          </cell>
          <cell r="J1169">
            <v>13</v>
          </cell>
          <cell r="K1169">
            <v>2062.8205000000003</v>
          </cell>
          <cell r="L1169" t="str">
            <v/>
          </cell>
        </row>
        <row r="1170">
          <cell r="A1170" t="str">
            <v>OHD3-110B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-1</v>
          </cell>
          <cell r="H1170">
            <v>0</v>
          </cell>
          <cell r="I1170">
            <v>0</v>
          </cell>
          <cell r="J1170">
            <v>1</v>
          </cell>
          <cell r="K1170">
            <v>3.59</v>
          </cell>
          <cell r="L1170" t="str">
            <v/>
          </cell>
        </row>
        <row r="1171">
          <cell r="A1171" t="str">
            <v>OPC-C1-RB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-137</v>
          </cell>
          <cell r="H1171">
            <v>0</v>
          </cell>
          <cell r="I1171">
            <v>0</v>
          </cell>
          <cell r="J1171">
            <v>137</v>
          </cell>
          <cell r="K1171">
            <v>1767.2863</v>
          </cell>
          <cell r="L1171" t="str">
            <v/>
          </cell>
        </row>
        <row r="1172">
          <cell r="A1172" t="str">
            <v>OPC-C1-RS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-255</v>
          </cell>
          <cell r="H1172">
            <v>0</v>
          </cell>
          <cell r="I1172">
            <v>0</v>
          </cell>
          <cell r="J1172">
            <v>255</v>
          </cell>
          <cell r="K1172">
            <v>2402.1</v>
          </cell>
          <cell r="L1172" t="str">
            <v/>
          </cell>
        </row>
        <row r="1173">
          <cell r="A1173" t="str">
            <v>OPC-E1-CCL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-7</v>
          </cell>
          <cell r="H1173">
            <v>0</v>
          </cell>
          <cell r="I1173">
            <v>0</v>
          </cell>
          <cell r="J1173">
            <v>7</v>
          </cell>
          <cell r="K1173">
            <v>682.5</v>
          </cell>
          <cell r="L1173" t="str">
            <v/>
          </cell>
        </row>
        <row r="1174">
          <cell r="A1174" t="str">
            <v>OPC-E1-DEV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-88</v>
          </cell>
          <cell r="H1174">
            <v>0</v>
          </cell>
          <cell r="I1174">
            <v>0</v>
          </cell>
          <cell r="J1174">
            <v>88</v>
          </cell>
          <cell r="K1174">
            <v>4041.2240000000002</v>
          </cell>
          <cell r="L1174" t="str">
            <v/>
          </cell>
        </row>
        <row r="1175">
          <cell r="A1175" t="str">
            <v>OPC-E1-DIO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-11</v>
          </cell>
          <cell r="H1175">
            <v>0</v>
          </cell>
          <cell r="I1175">
            <v>0</v>
          </cell>
          <cell r="J1175">
            <v>11</v>
          </cell>
          <cell r="K1175">
            <v>484</v>
          </cell>
          <cell r="L1175" t="str">
            <v/>
          </cell>
        </row>
        <row r="1176">
          <cell r="A1176" t="str">
            <v>OPC-E1-RS</v>
          </cell>
          <cell r="B1176">
            <v>190</v>
          </cell>
          <cell r="C1176">
            <v>0</v>
          </cell>
          <cell r="D1176">
            <v>0</v>
          </cell>
          <cell r="E1176">
            <v>190</v>
          </cell>
          <cell r="F1176">
            <v>0</v>
          </cell>
          <cell r="G1176">
            <v>190</v>
          </cell>
          <cell r="H1176">
            <v>0</v>
          </cell>
          <cell r="I1176">
            <v>3990</v>
          </cell>
          <cell r="J1176">
            <v>0</v>
          </cell>
          <cell r="K1176">
            <v>0</v>
          </cell>
          <cell r="L1176" t="str">
            <v/>
          </cell>
        </row>
        <row r="1177">
          <cell r="A1177" t="str">
            <v>OPC-E1-SY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-54</v>
          </cell>
          <cell r="H1177">
            <v>0</v>
          </cell>
          <cell r="I1177">
            <v>0</v>
          </cell>
          <cell r="J1177">
            <v>54</v>
          </cell>
          <cell r="K1177">
            <v>2849.7258000000002</v>
          </cell>
          <cell r="L1177" t="str">
            <v/>
          </cell>
        </row>
        <row r="1178">
          <cell r="A1178" t="str">
            <v>OPC-E9S-DIO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-1</v>
          </cell>
          <cell r="H1178">
            <v>0</v>
          </cell>
          <cell r="I1178">
            <v>0</v>
          </cell>
          <cell r="J1178">
            <v>1</v>
          </cell>
          <cell r="K1178">
            <v>78.227699999999999</v>
          </cell>
          <cell r="L1178" t="str">
            <v/>
          </cell>
        </row>
        <row r="1179">
          <cell r="A1179" t="str">
            <v>OPC-F1-PDP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-95</v>
          </cell>
          <cell r="H1179">
            <v>0</v>
          </cell>
          <cell r="I1179">
            <v>0</v>
          </cell>
          <cell r="J1179">
            <v>95</v>
          </cell>
          <cell r="K1179">
            <v>8618.7989999999991</v>
          </cell>
          <cell r="L1179" t="str">
            <v/>
          </cell>
        </row>
        <row r="1180">
          <cell r="A1180" t="str">
            <v>OPC-F1-RS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-24</v>
          </cell>
          <cell r="H1180">
            <v>0</v>
          </cell>
          <cell r="I1180">
            <v>0</v>
          </cell>
          <cell r="J1180">
            <v>24</v>
          </cell>
          <cell r="K1180">
            <v>503.99520000000001</v>
          </cell>
          <cell r="L1180" t="str">
            <v/>
          </cell>
        </row>
        <row r="1181">
          <cell r="A1181" t="str">
            <v>OPC-F1-RY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-44</v>
          </cell>
          <cell r="H1181">
            <v>0</v>
          </cell>
          <cell r="I1181">
            <v>0</v>
          </cell>
          <cell r="J1181">
            <v>44</v>
          </cell>
          <cell r="K1181">
            <v>1270.9004</v>
          </cell>
          <cell r="L1181" t="str">
            <v/>
          </cell>
        </row>
        <row r="1182">
          <cell r="A1182" t="str">
            <v>OPC-G11S-PG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-333</v>
          </cell>
          <cell r="H1182">
            <v>0</v>
          </cell>
          <cell r="I1182">
            <v>0</v>
          </cell>
          <cell r="J1182">
            <v>333</v>
          </cell>
          <cell r="K1182">
            <v>19322.558099999998</v>
          </cell>
          <cell r="L1182" t="str">
            <v/>
          </cell>
        </row>
        <row r="1183">
          <cell r="A1183" t="str">
            <v>OPC-G11S-PG2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-177</v>
          </cell>
          <cell r="H1183">
            <v>0</v>
          </cell>
          <cell r="I1183">
            <v>0</v>
          </cell>
          <cell r="J1183">
            <v>177</v>
          </cell>
          <cell r="K1183">
            <v>11427.12</v>
          </cell>
          <cell r="L1183" t="str">
            <v/>
          </cell>
        </row>
        <row r="1184">
          <cell r="A1184" t="str">
            <v>OPC-G11S-PGA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-5</v>
          </cell>
          <cell r="H1184">
            <v>0</v>
          </cell>
          <cell r="I1184">
            <v>0</v>
          </cell>
          <cell r="J1184">
            <v>5</v>
          </cell>
          <cell r="K1184">
            <v>314.47250000000003</v>
          </cell>
          <cell r="L1184" t="str">
            <v/>
          </cell>
        </row>
        <row r="1185">
          <cell r="A1185" t="str">
            <v>OPC-G11S-RY</v>
          </cell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-142</v>
          </cell>
          <cell r="H1185">
            <v>0</v>
          </cell>
          <cell r="I1185">
            <v>0</v>
          </cell>
          <cell r="J1185">
            <v>142</v>
          </cell>
          <cell r="K1185">
            <v>12052.179</v>
          </cell>
          <cell r="L1185" t="str">
            <v/>
          </cell>
        </row>
        <row r="1186">
          <cell r="A1186" t="str">
            <v>OPC-G11S-SPG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-1</v>
          </cell>
          <cell r="H1186">
            <v>0</v>
          </cell>
          <cell r="I1186">
            <v>0</v>
          </cell>
          <cell r="J1186">
            <v>1</v>
          </cell>
          <cell r="K1186">
            <v>52.5</v>
          </cell>
          <cell r="L1186" t="str">
            <v/>
          </cell>
        </row>
        <row r="1187">
          <cell r="A1187" t="str">
            <v>OPC-G11S-SY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-14</v>
          </cell>
          <cell r="H1187">
            <v>0</v>
          </cell>
          <cell r="I1187">
            <v>0</v>
          </cell>
          <cell r="J1187">
            <v>14</v>
          </cell>
          <cell r="K1187">
            <v>1811.3256000000001</v>
          </cell>
          <cell r="L1187" t="str">
            <v/>
          </cell>
        </row>
        <row r="1188">
          <cell r="A1188" t="str">
            <v>OPC-G9S-PID</v>
          </cell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-12</v>
          </cell>
          <cell r="H1188">
            <v>0</v>
          </cell>
          <cell r="I1188">
            <v>0</v>
          </cell>
          <cell r="J1188">
            <v>12</v>
          </cell>
          <cell r="K1188">
            <v>1236.3036</v>
          </cell>
          <cell r="L1188" t="str">
            <v/>
          </cell>
        </row>
        <row r="1189">
          <cell r="A1189" t="str">
            <v>OPC-G9S-RS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-1</v>
          </cell>
          <cell r="H1189">
            <v>0</v>
          </cell>
          <cell r="I1189">
            <v>0</v>
          </cell>
          <cell r="J1189">
            <v>1</v>
          </cell>
          <cell r="K1189">
            <v>36.654400000000003</v>
          </cell>
          <cell r="L1189" t="str">
            <v/>
          </cell>
        </row>
        <row r="1190">
          <cell r="A1190" t="str">
            <v>OPC-G9S-RSH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-1</v>
          </cell>
          <cell r="H1190">
            <v>0</v>
          </cell>
          <cell r="I1190">
            <v>0</v>
          </cell>
          <cell r="J1190">
            <v>1</v>
          </cell>
          <cell r="K1190">
            <v>135.29570000000001</v>
          </cell>
          <cell r="L1190" t="str">
            <v/>
          </cell>
        </row>
        <row r="1191">
          <cell r="A1191" t="str">
            <v>OPC-LM1-ID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-80</v>
          </cell>
          <cell r="H1191">
            <v>0</v>
          </cell>
          <cell r="I1191">
            <v>0</v>
          </cell>
          <cell r="J1191">
            <v>80</v>
          </cell>
          <cell r="K1191">
            <v>2352</v>
          </cell>
          <cell r="L1191" t="str">
            <v/>
          </cell>
        </row>
        <row r="1192">
          <cell r="A1192" t="str">
            <v>OPC-LM1-IL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-755</v>
          </cell>
          <cell r="H1192">
            <v>0</v>
          </cell>
          <cell r="I1192">
            <v>0</v>
          </cell>
          <cell r="J1192">
            <v>755</v>
          </cell>
          <cell r="K1192">
            <v>26912.73</v>
          </cell>
          <cell r="L1192" t="str">
            <v/>
          </cell>
        </row>
        <row r="1193">
          <cell r="A1193" t="str">
            <v>OPC-LM1-PP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-5</v>
          </cell>
          <cell r="H1193">
            <v>0</v>
          </cell>
          <cell r="I1193">
            <v>0</v>
          </cell>
          <cell r="J1193">
            <v>5</v>
          </cell>
          <cell r="K1193">
            <v>308.99250000000001</v>
          </cell>
          <cell r="L1193" t="str">
            <v/>
          </cell>
        </row>
        <row r="1194">
          <cell r="A1194" t="str">
            <v>OPC-LM1S-PS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-3</v>
          </cell>
          <cell r="H1194">
            <v>0</v>
          </cell>
          <cell r="I1194">
            <v>0</v>
          </cell>
          <cell r="J1194">
            <v>3</v>
          </cell>
          <cell r="K1194">
            <v>165.27</v>
          </cell>
          <cell r="L1194" t="str">
            <v/>
          </cell>
        </row>
        <row r="1195">
          <cell r="A1195" t="str">
            <v>OPC-VG7-DIO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-8</v>
          </cell>
          <cell r="H1195">
            <v>0</v>
          </cell>
          <cell r="I1195">
            <v>0</v>
          </cell>
          <cell r="J1195">
            <v>8</v>
          </cell>
          <cell r="K1195">
            <v>722.81600000000003</v>
          </cell>
          <cell r="L1195" t="str">
            <v/>
          </cell>
        </row>
        <row r="1196">
          <cell r="A1196" t="str">
            <v>OPC-VG7-FV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-2</v>
          </cell>
          <cell r="H1196">
            <v>0</v>
          </cell>
          <cell r="I1196">
            <v>0</v>
          </cell>
          <cell r="J1196">
            <v>2</v>
          </cell>
          <cell r="K1196">
            <v>499.22</v>
          </cell>
          <cell r="L1196" t="str">
            <v/>
          </cell>
        </row>
        <row r="1197">
          <cell r="A1197" t="str">
            <v>OPC-VG7-SPG</v>
          </cell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-6</v>
          </cell>
          <cell r="H1197">
            <v>0</v>
          </cell>
          <cell r="I1197">
            <v>0</v>
          </cell>
          <cell r="J1197">
            <v>6</v>
          </cell>
          <cell r="K1197">
            <v>1239.7998</v>
          </cell>
          <cell r="L1197" t="str">
            <v/>
          </cell>
        </row>
        <row r="1198">
          <cell r="A1198" t="str">
            <v>OPC-VG7-UPAC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-1</v>
          </cell>
          <cell r="H1198">
            <v>0</v>
          </cell>
          <cell r="I1198">
            <v>0</v>
          </cell>
          <cell r="J1198">
            <v>1</v>
          </cell>
          <cell r="K1198">
            <v>336.06290000000001</v>
          </cell>
          <cell r="L1198" t="str">
            <v/>
          </cell>
        </row>
        <row r="1199">
          <cell r="A1199" t="str">
            <v>OPC2-M3-IF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-2</v>
          </cell>
          <cell r="H1199">
            <v>0</v>
          </cell>
          <cell r="I1199">
            <v>0</v>
          </cell>
          <cell r="J1199">
            <v>2</v>
          </cell>
          <cell r="K1199">
            <v>143.96</v>
          </cell>
          <cell r="L1199" t="str">
            <v/>
          </cell>
        </row>
        <row r="1200">
          <cell r="A1200" t="str">
            <v>OPCIII-ES-RS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-4</v>
          </cell>
          <cell r="H1200">
            <v>0</v>
          </cell>
          <cell r="I1200">
            <v>0</v>
          </cell>
          <cell r="J1200">
            <v>4</v>
          </cell>
          <cell r="K1200">
            <v>68.799599999999998</v>
          </cell>
          <cell r="L1200" t="str">
            <v/>
          </cell>
        </row>
        <row r="1201">
          <cell r="A1201" t="str">
            <v>PB-F1-15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-4</v>
          </cell>
          <cell r="H1201">
            <v>0</v>
          </cell>
          <cell r="I1201">
            <v>0</v>
          </cell>
          <cell r="J1201">
            <v>4</v>
          </cell>
          <cell r="K1201">
            <v>40</v>
          </cell>
          <cell r="L1201" t="str">
            <v/>
          </cell>
        </row>
        <row r="1202">
          <cell r="A1202" t="str">
            <v>PCB FOR FRN3.7G11S-2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-1</v>
          </cell>
          <cell r="H1202">
            <v>0</v>
          </cell>
          <cell r="I1202">
            <v>0</v>
          </cell>
          <cell r="J1202">
            <v>1</v>
          </cell>
          <cell r="K1202">
            <v>0</v>
          </cell>
          <cell r="L1202" t="str">
            <v/>
          </cell>
        </row>
        <row r="1203">
          <cell r="A1203" t="str">
            <v>PS11047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-2</v>
          </cell>
          <cell r="H1203">
            <v>0</v>
          </cell>
          <cell r="I1203">
            <v>0</v>
          </cell>
          <cell r="J1203">
            <v>2</v>
          </cell>
          <cell r="K1203">
            <v>193.1</v>
          </cell>
          <cell r="L1203" t="str">
            <v/>
          </cell>
        </row>
        <row r="1204">
          <cell r="A1204" t="str">
            <v>PS12046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-1</v>
          </cell>
          <cell r="H1204">
            <v>0</v>
          </cell>
          <cell r="I1204">
            <v>0</v>
          </cell>
          <cell r="J1204">
            <v>1</v>
          </cell>
          <cell r="K1204">
            <v>34.9</v>
          </cell>
          <cell r="L1204" t="str">
            <v/>
          </cell>
        </row>
        <row r="1205">
          <cell r="A1205" t="str">
            <v>PS12047</v>
          </cell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-7</v>
          </cell>
          <cell r="H1205">
            <v>0</v>
          </cell>
          <cell r="I1205">
            <v>0</v>
          </cell>
          <cell r="J1205">
            <v>7</v>
          </cell>
          <cell r="K1205">
            <v>557.10620000000006</v>
          </cell>
          <cell r="L1205" t="str">
            <v/>
          </cell>
        </row>
        <row r="1206">
          <cell r="A1206" t="str">
            <v>PVC75-8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-1</v>
          </cell>
          <cell r="H1206">
            <v>0</v>
          </cell>
          <cell r="I1206">
            <v>0</v>
          </cell>
          <cell r="J1206">
            <v>1</v>
          </cell>
          <cell r="K1206">
            <v>24.41</v>
          </cell>
          <cell r="L1206" t="str">
            <v/>
          </cell>
        </row>
        <row r="1207">
          <cell r="A1207" t="str">
            <v>PVC76-16-A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-4</v>
          </cell>
          <cell r="H1207">
            <v>0</v>
          </cell>
          <cell r="I1207">
            <v>0</v>
          </cell>
          <cell r="J1207">
            <v>4</v>
          </cell>
          <cell r="K1207">
            <v>207.84</v>
          </cell>
          <cell r="L1207" t="str">
            <v/>
          </cell>
        </row>
        <row r="1208">
          <cell r="A1208" t="str">
            <v>R12.5A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-36</v>
          </cell>
          <cell r="H1208">
            <v>0</v>
          </cell>
          <cell r="I1208">
            <v>0</v>
          </cell>
          <cell r="J1208">
            <v>36</v>
          </cell>
          <cell r="K1208">
            <v>543.92039999999997</v>
          </cell>
          <cell r="L1208" t="str">
            <v/>
          </cell>
        </row>
        <row r="1209">
          <cell r="A1209" t="str">
            <v>OPC-G9S-DIO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-1</v>
          </cell>
          <cell r="H1209">
            <v>0</v>
          </cell>
          <cell r="I1209">
            <v>0</v>
          </cell>
          <cell r="J1209">
            <v>1</v>
          </cell>
          <cell r="K1209">
            <v>98.116900000000001</v>
          </cell>
          <cell r="L1209" t="str">
            <v/>
          </cell>
        </row>
        <row r="1210">
          <cell r="A1210" t="str">
            <v>OPC-G9S-MBP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-1</v>
          </cell>
          <cell r="H1210">
            <v>0</v>
          </cell>
          <cell r="I1210">
            <v>0</v>
          </cell>
          <cell r="J1210">
            <v>1</v>
          </cell>
          <cell r="K1210">
            <v>230.0814</v>
          </cell>
          <cell r="L1210" t="str">
            <v/>
          </cell>
        </row>
        <row r="1211">
          <cell r="A1211" t="str">
            <v>OPC-G9S-PG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-16</v>
          </cell>
          <cell r="H1211">
            <v>0</v>
          </cell>
          <cell r="I1211">
            <v>0</v>
          </cell>
          <cell r="J1211">
            <v>16</v>
          </cell>
          <cell r="K1211">
            <v>2364.3584000000001</v>
          </cell>
          <cell r="L1211" t="str">
            <v/>
          </cell>
        </row>
        <row r="1212">
          <cell r="A1212" t="str">
            <v>OPC-G9S-SY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-1</v>
          </cell>
          <cell r="H1212">
            <v>0</v>
          </cell>
          <cell r="I1212">
            <v>0</v>
          </cell>
          <cell r="J1212">
            <v>1</v>
          </cell>
          <cell r="K1212">
            <v>154.8409</v>
          </cell>
          <cell r="L1212" t="str">
            <v/>
          </cell>
        </row>
        <row r="1213">
          <cell r="A1213" t="str">
            <v>OPC-G9S-SYRS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-1</v>
          </cell>
          <cell r="H1213">
            <v>0</v>
          </cell>
          <cell r="I1213">
            <v>0</v>
          </cell>
          <cell r="J1213">
            <v>1</v>
          </cell>
          <cell r="K1213">
            <v>163.61340000000001</v>
          </cell>
          <cell r="L1213" t="str">
            <v/>
          </cell>
        </row>
        <row r="1214">
          <cell r="A1214" t="str">
            <v>OPC-IB-MAN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-2</v>
          </cell>
          <cell r="H1214">
            <v>0</v>
          </cell>
          <cell r="I1214">
            <v>0</v>
          </cell>
          <cell r="J1214">
            <v>2</v>
          </cell>
          <cell r="K1214">
            <v>10.2258</v>
          </cell>
          <cell r="L1214" t="str">
            <v/>
          </cell>
        </row>
        <row r="1215">
          <cell r="A1215" t="str">
            <v>OPC-LM1-PR</v>
          </cell>
          <cell r="B1215">
            <v>30</v>
          </cell>
          <cell r="C1215">
            <v>0</v>
          </cell>
          <cell r="D1215">
            <v>0</v>
          </cell>
          <cell r="E1215">
            <v>30</v>
          </cell>
          <cell r="F1215">
            <v>0</v>
          </cell>
          <cell r="G1215">
            <v>-81</v>
          </cell>
          <cell r="H1215">
            <v>0</v>
          </cell>
          <cell r="I1215">
            <v>0</v>
          </cell>
          <cell r="J1215">
            <v>81</v>
          </cell>
          <cell r="K1215">
            <v>5251.9428000000007</v>
          </cell>
          <cell r="L1215" t="str">
            <v/>
          </cell>
        </row>
        <row r="1216">
          <cell r="A1216" t="str">
            <v>OPC-LM1-PS</v>
          </cell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-102</v>
          </cell>
          <cell r="H1216">
            <v>0</v>
          </cell>
          <cell r="I1216">
            <v>0</v>
          </cell>
          <cell r="J1216">
            <v>102</v>
          </cell>
          <cell r="K1216">
            <v>5741.2638000000006</v>
          </cell>
          <cell r="L1216" t="str">
            <v/>
          </cell>
        </row>
        <row r="1217">
          <cell r="A1217" t="str">
            <v>OPC-LM1-PS1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-1140</v>
          </cell>
          <cell r="H1217">
            <v>0</v>
          </cell>
          <cell r="I1217">
            <v>0</v>
          </cell>
          <cell r="J1217">
            <v>1140</v>
          </cell>
          <cell r="K1217">
            <v>75167.039999999994</v>
          </cell>
          <cell r="L1217" t="str">
            <v/>
          </cell>
        </row>
        <row r="1218">
          <cell r="A1218" t="str">
            <v>OPC-VG7-PDP</v>
          </cell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-4</v>
          </cell>
          <cell r="H1218">
            <v>0</v>
          </cell>
          <cell r="I1218">
            <v>0</v>
          </cell>
          <cell r="J1218">
            <v>4</v>
          </cell>
          <cell r="K1218">
            <v>825.14279999999997</v>
          </cell>
          <cell r="L1218" t="str">
            <v/>
          </cell>
        </row>
        <row r="1219">
          <cell r="A1219" t="str">
            <v>OPC-VG7-PG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-3</v>
          </cell>
          <cell r="H1219">
            <v>0</v>
          </cell>
          <cell r="I1219">
            <v>0</v>
          </cell>
          <cell r="J1219">
            <v>3</v>
          </cell>
          <cell r="K1219">
            <v>284.64239999999995</v>
          </cell>
          <cell r="L1219" t="str">
            <v/>
          </cell>
        </row>
        <row r="1220">
          <cell r="A1220" t="str">
            <v>OPC-VG7-PMPG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-3</v>
          </cell>
          <cell r="H1220">
            <v>0</v>
          </cell>
          <cell r="I1220">
            <v>0</v>
          </cell>
          <cell r="J1220">
            <v>3</v>
          </cell>
          <cell r="K1220">
            <v>233.76</v>
          </cell>
          <cell r="L1220" t="str">
            <v/>
          </cell>
        </row>
        <row r="1221">
          <cell r="A1221" t="str">
            <v>OPC2-M3-PE2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-1</v>
          </cell>
          <cell r="H1221">
            <v>0</v>
          </cell>
          <cell r="I1221">
            <v>0</v>
          </cell>
          <cell r="J1221">
            <v>1</v>
          </cell>
          <cell r="K1221">
            <v>178.14</v>
          </cell>
          <cell r="L1221" t="str">
            <v/>
          </cell>
        </row>
        <row r="1222">
          <cell r="A1222" t="str">
            <v>OPC2-MS5-PE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-2</v>
          </cell>
          <cell r="H1222">
            <v>0</v>
          </cell>
          <cell r="I1222">
            <v>0</v>
          </cell>
          <cell r="J1222">
            <v>2</v>
          </cell>
          <cell r="K1222">
            <v>385.26</v>
          </cell>
          <cell r="L1222" t="str">
            <v/>
          </cell>
        </row>
        <row r="1223">
          <cell r="A1223" t="str">
            <v>OPC2-MS5-SY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-1</v>
          </cell>
          <cell r="H1223">
            <v>0</v>
          </cell>
          <cell r="I1223">
            <v>0</v>
          </cell>
          <cell r="J1223">
            <v>1</v>
          </cell>
          <cell r="K1223">
            <v>231.73</v>
          </cell>
          <cell r="L1223" t="str">
            <v/>
          </cell>
        </row>
        <row r="1224">
          <cell r="A1224" t="str">
            <v>PD10016A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-108</v>
          </cell>
          <cell r="H1224">
            <v>0</v>
          </cell>
          <cell r="I1224">
            <v>0</v>
          </cell>
          <cell r="J1224">
            <v>108</v>
          </cell>
          <cell r="K1224">
            <v>1532.088</v>
          </cell>
          <cell r="L1224" t="str">
            <v/>
          </cell>
        </row>
        <row r="1225">
          <cell r="A1225" t="str">
            <v>PD6016A</v>
          </cell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-51</v>
          </cell>
          <cell r="H1225">
            <v>0</v>
          </cell>
          <cell r="I1225">
            <v>0</v>
          </cell>
          <cell r="J1225">
            <v>51</v>
          </cell>
          <cell r="K1225">
            <v>1011.8603999999999</v>
          </cell>
          <cell r="L1225" t="str">
            <v/>
          </cell>
        </row>
        <row r="1226">
          <cell r="A1226" t="str">
            <v>PDP-SIM</v>
          </cell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-1</v>
          </cell>
          <cell r="H1226">
            <v>0</v>
          </cell>
          <cell r="I1226">
            <v>0</v>
          </cell>
          <cell r="J1226">
            <v>1</v>
          </cell>
          <cell r="K1226">
            <v>200</v>
          </cell>
          <cell r="L1226" t="str">
            <v/>
          </cell>
        </row>
        <row r="1227">
          <cell r="A1227" t="str">
            <v>PVC300A-16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-7</v>
          </cell>
          <cell r="H1227">
            <v>0</v>
          </cell>
          <cell r="I1227">
            <v>0</v>
          </cell>
          <cell r="J1227">
            <v>7</v>
          </cell>
          <cell r="K1227">
            <v>439.7253</v>
          </cell>
          <cell r="L1227" t="str">
            <v/>
          </cell>
        </row>
        <row r="1228">
          <cell r="A1228" t="str">
            <v>PVC75-16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-6</v>
          </cell>
          <cell r="H1228">
            <v>0</v>
          </cell>
          <cell r="I1228">
            <v>0</v>
          </cell>
          <cell r="J1228">
            <v>6</v>
          </cell>
          <cell r="K1228">
            <v>314.07479999999998</v>
          </cell>
          <cell r="L1228" t="str">
            <v/>
          </cell>
        </row>
        <row r="1229">
          <cell r="A1229" t="str">
            <v>PVC75-16 75A 1600V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-2</v>
          </cell>
          <cell r="H1229">
            <v>0</v>
          </cell>
          <cell r="I1229">
            <v>0</v>
          </cell>
          <cell r="J1229">
            <v>2</v>
          </cell>
          <cell r="K1229">
            <v>105.3</v>
          </cell>
          <cell r="L1229" t="str">
            <v/>
          </cell>
        </row>
        <row r="1230">
          <cell r="A1230" t="str">
            <v>R200P-69-40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-1</v>
          </cell>
          <cell r="H1230">
            <v>0</v>
          </cell>
          <cell r="I1230">
            <v>0</v>
          </cell>
          <cell r="J1230">
            <v>1</v>
          </cell>
          <cell r="K1230">
            <v>216.19</v>
          </cell>
          <cell r="L1230" t="str">
            <v/>
          </cell>
        </row>
        <row r="1231">
          <cell r="A1231" t="str">
            <v>R5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-3</v>
          </cell>
          <cell r="H1231">
            <v>0</v>
          </cell>
          <cell r="I1231">
            <v>0</v>
          </cell>
          <cell r="J1231">
            <v>3</v>
          </cell>
          <cell r="K1231">
            <v>0.72</v>
          </cell>
          <cell r="L1231" t="str">
            <v/>
          </cell>
        </row>
        <row r="1232">
          <cell r="A1232" t="str">
            <v>RF7.5G11X2-4</v>
          </cell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-11</v>
          </cell>
          <cell r="H1232">
            <v>0</v>
          </cell>
          <cell r="I1232">
            <v>0</v>
          </cell>
          <cell r="J1232">
            <v>11</v>
          </cell>
          <cell r="K1232">
            <v>758.59410000000003</v>
          </cell>
          <cell r="L1232" t="str">
            <v/>
          </cell>
        </row>
        <row r="1233">
          <cell r="A1233" t="str">
            <v>RF7.5X2-4</v>
          </cell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-39</v>
          </cell>
          <cell r="H1233">
            <v>0</v>
          </cell>
          <cell r="I1233">
            <v>0</v>
          </cell>
          <cell r="J1233">
            <v>39</v>
          </cell>
          <cell r="K1233">
            <v>2689.5608999999999</v>
          </cell>
          <cell r="L1233" t="str">
            <v/>
          </cell>
        </row>
        <row r="1234">
          <cell r="A1234" t="str">
            <v>RFV3-2-XY1-2003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-1</v>
          </cell>
          <cell r="H1234">
            <v>0</v>
          </cell>
          <cell r="I1234">
            <v>0</v>
          </cell>
          <cell r="J1234">
            <v>1</v>
          </cell>
          <cell r="K1234">
            <v>12.15</v>
          </cell>
          <cell r="L1234" t="str">
            <v/>
          </cell>
        </row>
        <row r="1235">
          <cell r="A1235" t="str">
            <v>RFV3-3-XY1-2003</v>
          </cell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-1</v>
          </cell>
          <cell r="H1235">
            <v>0</v>
          </cell>
          <cell r="I1235">
            <v>0</v>
          </cell>
          <cell r="J1235">
            <v>1</v>
          </cell>
          <cell r="K1235">
            <v>12.15</v>
          </cell>
          <cell r="L1235" t="str">
            <v/>
          </cell>
        </row>
        <row r="1236">
          <cell r="A1236" t="str">
            <v>RHC7.5-4C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-1</v>
          </cell>
          <cell r="H1236">
            <v>0</v>
          </cell>
          <cell r="I1236">
            <v>0</v>
          </cell>
          <cell r="J1236">
            <v>1</v>
          </cell>
          <cell r="K1236">
            <v>908</v>
          </cell>
          <cell r="L1236" t="str">
            <v/>
          </cell>
        </row>
        <row r="1237">
          <cell r="A1237" t="str">
            <v>RMA-C1-0.75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 t="str">
            <v/>
          </cell>
        </row>
        <row r="1238">
          <cell r="A1238" t="str">
            <v>RMA-C1-2.2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-1</v>
          </cell>
          <cell r="H1238">
            <v>0</v>
          </cell>
          <cell r="I1238">
            <v>0</v>
          </cell>
          <cell r="J1238">
            <v>1</v>
          </cell>
          <cell r="K1238">
            <v>12.52</v>
          </cell>
          <cell r="L1238" t="str">
            <v/>
          </cell>
        </row>
        <row r="1239">
          <cell r="A1239" t="str">
            <v>RS3280-IDF MK2</v>
          </cell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-6</v>
          </cell>
          <cell r="H1239">
            <v>0</v>
          </cell>
          <cell r="I1239">
            <v>0</v>
          </cell>
          <cell r="J1239">
            <v>6</v>
          </cell>
          <cell r="K1239">
            <v>2354.4996000000001</v>
          </cell>
          <cell r="L1239" t="str">
            <v/>
          </cell>
        </row>
        <row r="1240">
          <cell r="A1240" t="str">
            <v>SA411053-02</v>
          </cell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-4</v>
          </cell>
          <cell r="H1240">
            <v>0</v>
          </cell>
          <cell r="I1240">
            <v>0</v>
          </cell>
          <cell r="J1240">
            <v>4</v>
          </cell>
          <cell r="K1240">
            <v>8.14</v>
          </cell>
          <cell r="L1240" t="str">
            <v/>
          </cell>
        </row>
        <row r="1241">
          <cell r="A1241" t="str">
            <v>SA411054-02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-6</v>
          </cell>
          <cell r="H1241">
            <v>0</v>
          </cell>
          <cell r="I1241">
            <v>0</v>
          </cell>
          <cell r="J1241">
            <v>6</v>
          </cell>
          <cell r="K1241">
            <v>31.406999999999996</v>
          </cell>
          <cell r="L1241" t="str">
            <v/>
          </cell>
        </row>
        <row r="1242">
          <cell r="A1242" t="str">
            <v>SA51352600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-1</v>
          </cell>
          <cell r="H1242">
            <v>0</v>
          </cell>
          <cell r="I1242">
            <v>0</v>
          </cell>
          <cell r="J1242">
            <v>1</v>
          </cell>
          <cell r="K1242">
            <v>13.666700000000001</v>
          </cell>
          <cell r="L1242" t="str">
            <v/>
          </cell>
        </row>
        <row r="1243">
          <cell r="A1243" t="str">
            <v>SA517143-04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-2</v>
          </cell>
          <cell r="H1243">
            <v>0</v>
          </cell>
          <cell r="I1243">
            <v>0</v>
          </cell>
          <cell r="J1243">
            <v>2</v>
          </cell>
          <cell r="K1243">
            <v>45.1</v>
          </cell>
          <cell r="L1243" t="str">
            <v/>
          </cell>
        </row>
        <row r="1244">
          <cell r="A1244" t="str">
            <v>SA51714700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-1</v>
          </cell>
          <cell r="H1244">
            <v>0</v>
          </cell>
          <cell r="I1244">
            <v>0</v>
          </cell>
          <cell r="J1244">
            <v>1</v>
          </cell>
          <cell r="K1244">
            <v>1.4826999999999999</v>
          </cell>
          <cell r="L1244" t="str">
            <v/>
          </cell>
        </row>
        <row r="1245">
          <cell r="A1245" t="str">
            <v>SA527974-32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-10</v>
          </cell>
          <cell r="H1245">
            <v>0</v>
          </cell>
          <cell r="I1245">
            <v>0</v>
          </cell>
          <cell r="J1245">
            <v>10</v>
          </cell>
          <cell r="K1245">
            <v>1278.23</v>
          </cell>
          <cell r="L1245" t="str">
            <v/>
          </cell>
        </row>
        <row r="1246">
          <cell r="A1246" t="str">
            <v>SA527976-22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-3</v>
          </cell>
          <cell r="H1246">
            <v>0</v>
          </cell>
          <cell r="I1246">
            <v>0</v>
          </cell>
          <cell r="J1246">
            <v>3</v>
          </cell>
          <cell r="K1246">
            <v>531.02790000000005</v>
          </cell>
          <cell r="L1246" t="str">
            <v/>
          </cell>
        </row>
        <row r="1247">
          <cell r="A1247" t="str">
            <v>SA527976-32</v>
          </cell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-1</v>
          </cell>
          <cell r="H1247">
            <v>0</v>
          </cell>
          <cell r="I1247">
            <v>0</v>
          </cell>
          <cell r="J1247">
            <v>1</v>
          </cell>
          <cell r="K1247">
            <v>177.0093</v>
          </cell>
          <cell r="L1247" t="str">
            <v/>
          </cell>
        </row>
        <row r="1248">
          <cell r="A1248" t="str">
            <v>SA530379-05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-18</v>
          </cell>
          <cell r="H1248">
            <v>0</v>
          </cell>
          <cell r="I1248">
            <v>0</v>
          </cell>
          <cell r="J1248">
            <v>18</v>
          </cell>
          <cell r="K1248">
            <v>0</v>
          </cell>
          <cell r="L1248" t="str">
            <v/>
          </cell>
        </row>
        <row r="1249">
          <cell r="A1249" t="str">
            <v>SA530379-08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-1</v>
          </cell>
          <cell r="H1249">
            <v>0</v>
          </cell>
          <cell r="I1249">
            <v>0</v>
          </cell>
          <cell r="J1249">
            <v>1</v>
          </cell>
          <cell r="K1249">
            <v>0</v>
          </cell>
          <cell r="L1249" t="str">
            <v/>
          </cell>
        </row>
        <row r="1250">
          <cell r="A1250" t="str">
            <v>SA53114419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-13</v>
          </cell>
          <cell r="H1250">
            <v>0</v>
          </cell>
          <cell r="I1250">
            <v>0</v>
          </cell>
          <cell r="J1250">
            <v>13</v>
          </cell>
          <cell r="K1250">
            <v>1507.48</v>
          </cell>
          <cell r="L1250" t="str">
            <v/>
          </cell>
        </row>
        <row r="1251">
          <cell r="A1251" t="str">
            <v>SAI 2000 VA SENOIDAL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-1</v>
          </cell>
          <cell r="H1251">
            <v>0</v>
          </cell>
          <cell r="I1251">
            <v>0</v>
          </cell>
          <cell r="J1251">
            <v>1</v>
          </cell>
          <cell r="K1251">
            <v>268</v>
          </cell>
          <cell r="L1251" t="str">
            <v/>
          </cell>
        </row>
        <row r="1252">
          <cell r="A1252" t="str">
            <v>SC-7N/UL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-2</v>
          </cell>
          <cell r="H1252">
            <v>0</v>
          </cell>
          <cell r="I1252">
            <v>0</v>
          </cell>
          <cell r="J1252">
            <v>2</v>
          </cell>
          <cell r="K1252">
            <v>415.67</v>
          </cell>
          <cell r="L1252" t="str">
            <v/>
          </cell>
        </row>
        <row r="1253">
          <cell r="A1253" t="str">
            <v>SC-8N/UL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-2</v>
          </cell>
          <cell r="H1253">
            <v>0</v>
          </cell>
          <cell r="I1253">
            <v>0</v>
          </cell>
          <cell r="J1253">
            <v>2</v>
          </cell>
          <cell r="K1253">
            <v>449.54</v>
          </cell>
          <cell r="L1253" t="str">
            <v/>
          </cell>
        </row>
        <row r="1254">
          <cell r="A1254" t="str">
            <v>SCK78P122D205K-06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-42</v>
          </cell>
          <cell r="H1254">
            <v>0</v>
          </cell>
          <cell r="I1254">
            <v>0</v>
          </cell>
          <cell r="J1254">
            <v>42</v>
          </cell>
          <cell r="K1254">
            <v>1251.8981999999999</v>
          </cell>
          <cell r="L1254" t="str">
            <v/>
          </cell>
        </row>
        <row r="1255">
          <cell r="A1255" t="str">
            <v>SI47-0384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-30</v>
          </cell>
          <cell r="H1255">
            <v>0</v>
          </cell>
          <cell r="I1255">
            <v>0</v>
          </cell>
          <cell r="J1255">
            <v>30</v>
          </cell>
          <cell r="K1255">
            <v>41.414999999999999</v>
          </cell>
          <cell r="L1255" t="str">
            <v/>
          </cell>
        </row>
        <row r="1256">
          <cell r="A1256" t="str">
            <v>SI47-0386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-30</v>
          </cell>
          <cell r="H1256">
            <v>0</v>
          </cell>
          <cell r="I1256">
            <v>0</v>
          </cell>
          <cell r="J1256">
            <v>30</v>
          </cell>
          <cell r="K1256">
            <v>41.414999999999999</v>
          </cell>
          <cell r="L1256" t="str">
            <v/>
          </cell>
        </row>
        <row r="1257">
          <cell r="A1257" t="str">
            <v>RGE*ENGLISH MANUAL FOR E11S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-1</v>
          </cell>
          <cell r="H1257">
            <v>0</v>
          </cell>
          <cell r="I1257">
            <v>0</v>
          </cell>
          <cell r="J1257">
            <v>1</v>
          </cell>
          <cell r="K1257">
            <v>0.5</v>
          </cell>
          <cell r="L1257" t="str">
            <v/>
          </cell>
        </row>
        <row r="1258">
          <cell r="A1258" t="str">
            <v>RHC110-4C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-1</v>
          </cell>
          <cell r="H1258">
            <v>0</v>
          </cell>
          <cell r="I1258">
            <v>0</v>
          </cell>
          <cell r="J1258">
            <v>1</v>
          </cell>
          <cell r="K1258">
            <v>2733</v>
          </cell>
          <cell r="L1258" t="str">
            <v/>
          </cell>
        </row>
        <row r="1259">
          <cell r="A1259" t="str">
            <v>RHC55-4C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-1</v>
          </cell>
          <cell r="H1259">
            <v>0</v>
          </cell>
          <cell r="I1259">
            <v>0</v>
          </cell>
          <cell r="J1259">
            <v>1</v>
          </cell>
          <cell r="K1259">
            <v>1748</v>
          </cell>
          <cell r="L1259" t="str">
            <v/>
          </cell>
        </row>
        <row r="1260">
          <cell r="A1260" t="str">
            <v>RMA-C1-3.7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-3</v>
          </cell>
          <cell r="H1260">
            <v>0</v>
          </cell>
          <cell r="I1260">
            <v>0</v>
          </cell>
          <cell r="J1260">
            <v>3</v>
          </cell>
          <cell r="K1260">
            <v>45.962400000000002</v>
          </cell>
          <cell r="L1260" t="str">
            <v/>
          </cell>
        </row>
        <row r="1261">
          <cell r="A1261" t="str">
            <v>RS3100-IDF MK2</v>
          </cell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-1</v>
          </cell>
          <cell r="H1261">
            <v>0</v>
          </cell>
          <cell r="I1261">
            <v>0</v>
          </cell>
          <cell r="J1261">
            <v>1</v>
          </cell>
          <cell r="K1261">
            <v>128.84559999999999</v>
          </cell>
          <cell r="L1261" t="str">
            <v/>
          </cell>
        </row>
        <row r="1262">
          <cell r="A1262" t="str">
            <v>RS3120-IDF MK2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-4</v>
          </cell>
          <cell r="H1262">
            <v>0</v>
          </cell>
          <cell r="I1262">
            <v>0</v>
          </cell>
          <cell r="J1262">
            <v>4</v>
          </cell>
          <cell r="K1262">
            <v>486.75</v>
          </cell>
          <cell r="L1262" t="str">
            <v/>
          </cell>
        </row>
        <row r="1263">
          <cell r="A1263" t="str">
            <v>SA41119002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-2</v>
          </cell>
          <cell r="H1263">
            <v>0</v>
          </cell>
          <cell r="I1263">
            <v>0</v>
          </cell>
          <cell r="J1263">
            <v>2</v>
          </cell>
          <cell r="K1263">
            <v>0</v>
          </cell>
          <cell r="L1263" t="str">
            <v/>
          </cell>
        </row>
        <row r="1264">
          <cell r="A1264" t="str">
            <v>SA413457-01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-8</v>
          </cell>
          <cell r="H1264">
            <v>0</v>
          </cell>
          <cell r="I1264">
            <v>0</v>
          </cell>
          <cell r="J1264">
            <v>8</v>
          </cell>
          <cell r="K1264">
            <v>6.4</v>
          </cell>
          <cell r="L1264" t="str">
            <v/>
          </cell>
        </row>
        <row r="1265">
          <cell r="A1265" t="str">
            <v>SA414567-02 (ROHS)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-3</v>
          </cell>
          <cell r="H1265">
            <v>0</v>
          </cell>
          <cell r="I1265">
            <v>0</v>
          </cell>
          <cell r="J1265">
            <v>3</v>
          </cell>
          <cell r="K1265">
            <v>13.53</v>
          </cell>
          <cell r="L1265" t="str">
            <v/>
          </cell>
        </row>
        <row r="1266">
          <cell r="A1266" t="str">
            <v>SA52116903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-1</v>
          </cell>
          <cell r="H1266">
            <v>0</v>
          </cell>
          <cell r="I1266">
            <v>0</v>
          </cell>
          <cell r="J1266">
            <v>1</v>
          </cell>
          <cell r="K1266">
            <v>88.2</v>
          </cell>
          <cell r="L1266" t="str">
            <v/>
          </cell>
        </row>
        <row r="1267">
          <cell r="A1267" t="str">
            <v>SA527973-62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-9</v>
          </cell>
          <cell r="H1267">
            <v>0</v>
          </cell>
          <cell r="I1267">
            <v>0</v>
          </cell>
          <cell r="J1267">
            <v>9</v>
          </cell>
          <cell r="K1267">
            <v>919.86570000000006</v>
          </cell>
          <cell r="L1267" t="str">
            <v/>
          </cell>
        </row>
        <row r="1268">
          <cell r="A1268" t="str">
            <v>SA527973-72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-11</v>
          </cell>
          <cell r="H1268">
            <v>0</v>
          </cell>
          <cell r="I1268">
            <v>0</v>
          </cell>
          <cell r="J1268">
            <v>11</v>
          </cell>
          <cell r="K1268">
            <v>1113.0834</v>
          </cell>
          <cell r="L1268" t="str">
            <v/>
          </cell>
        </row>
        <row r="1269">
          <cell r="A1269" t="str">
            <v>SA528815-21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-1</v>
          </cell>
          <cell r="H1269">
            <v>0</v>
          </cell>
          <cell r="I1269">
            <v>0</v>
          </cell>
          <cell r="J1269">
            <v>1</v>
          </cell>
          <cell r="K1269">
            <v>0</v>
          </cell>
          <cell r="L1269" t="str">
            <v/>
          </cell>
        </row>
        <row r="1270">
          <cell r="A1270" t="str">
            <v>SA528817-21</v>
          </cell>
          <cell r="B1270">
            <v>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-1</v>
          </cell>
          <cell r="H1270">
            <v>0</v>
          </cell>
          <cell r="I1270">
            <v>0</v>
          </cell>
          <cell r="J1270">
            <v>1</v>
          </cell>
          <cell r="K1270">
            <v>0</v>
          </cell>
          <cell r="L1270" t="str">
            <v/>
          </cell>
        </row>
        <row r="1271">
          <cell r="A1271" t="str">
            <v>SA529495-17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-8</v>
          </cell>
          <cell r="H1271">
            <v>0</v>
          </cell>
          <cell r="I1271">
            <v>0</v>
          </cell>
          <cell r="J1271">
            <v>8</v>
          </cell>
          <cell r="K1271">
            <v>10.4</v>
          </cell>
          <cell r="L1271" t="str">
            <v/>
          </cell>
        </row>
        <row r="1272">
          <cell r="A1272" t="str">
            <v>SA53855501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-5</v>
          </cell>
          <cell r="H1272">
            <v>0</v>
          </cell>
          <cell r="I1272">
            <v>0</v>
          </cell>
          <cell r="J1272">
            <v>5</v>
          </cell>
          <cell r="K1272">
            <v>9.3000000000000007</v>
          </cell>
          <cell r="L1272" t="str">
            <v/>
          </cell>
        </row>
        <row r="1273">
          <cell r="A1273" t="str">
            <v>SA53855502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-5</v>
          </cell>
          <cell r="H1273">
            <v>0</v>
          </cell>
          <cell r="I1273">
            <v>0</v>
          </cell>
          <cell r="J1273">
            <v>5</v>
          </cell>
          <cell r="K1273">
            <v>10.3</v>
          </cell>
          <cell r="L1273" t="str">
            <v/>
          </cell>
        </row>
        <row r="1274">
          <cell r="A1274" t="str">
            <v>SA53855503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-5</v>
          </cell>
          <cell r="H1274">
            <v>0</v>
          </cell>
          <cell r="I1274">
            <v>0</v>
          </cell>
          <cell r="J1274">
            <v>5</v>
          </cell>
          <cell r="K1274">
            <v>10.3</v>
          </cell>
          <cell r="L1274" t="str">
            <v/>
          </cell>
        </row>
        <row r="1275">
          <cell r="A1275" t="str">
            <v>SC-N7 AC200V</v>
          </cell>
          <cell r="B1275">
            <v>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-2</v>
          </cell>
          <cell r="H1275">
            <v>0</v>
          </cell>
          <cell r="I1275">
            <v>0</v>
          </cell>
          <cell r="J1275">
            <v>2</v>
          </cell>
          <cell r="K1275">
            <v>415.67</v>
          </cell>
          <cell r="L1275" t="str">
            <v/>
          </cell>
        </row>
        <row r="1276">
          <cell r="A1276" t="str">
            <v>SC-N8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-5</v>
          </cell>
          <cell r="H1276">
            <v>0</v>
          </cell>
          <cell r="I1276">
            <v>0</v>
          </cell>
          <cell r="J1276">
            <v>5</v>
          </cell>
          <cell r="K1276">
            <v>966.95699999999999</v>
          </cell>
          <cell r="L1276" t="str">
            <v/>
          </cell>
        </row>
        <row r="1277">
          <cell r="A1277" t="str">
            <v>SC-N8/UL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-2</v>
          </cell>
          <cell r="H1277">
            <v>0</v>
          </cell>
          <cell r="I1277">
            <v>0</v>
          </cell>
          <cell r="J1277">
            <v>2</v>
          </cell>
          <cell r="K1277">
            <v>487.56</v>
          </cell>
          <cell r="L1277" t="str">
            <v/>
          </cell>
        </row>
        <row r="1278">
          <cell r="A1278" t="str">
            <v>SI47-0387A</v>
          </cell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-30</v>
          </cell>
          <cell r="H1278">
            <v>0</v>
          </cell>
          <cell r="I1278">
            <v>0</v>
          </cell>
          <cell r="J1278">
            <v>30</v>
          </cell>
          <cell r="K1278">
            <v>41.414999999999999</v>
          </cell>
          <cell r="L1278" t="str">
            <v/>
          </cell>
        </row>
        <row r="1279">
          <cell r="A1279" t="str">
            <v>T16A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-8</v>
          </cell>
          <cell r="H1279">
            <v>0</v>
          </cell>
          <cell r="I1279">
            <v>0</v>
          </cell>
          <cell r="J1279">
            <v>8</v>
          </cell>
          <cell r="K1279">
            <v>100.4</v>
          </cell>
          <cell r="L1279" t="str">
            <v/>
          </cell>
        </row>
        <row r="1280">
          <cell r="A1280" t="str">
            <v>TG-21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-5</v>
          </cell>
          <cell r="H1280">
            <v>0</v>
          </cell>
          <cell r="I1280">
            <v>0</v>
          </cell>
          <cell r="J1280">
            <v>5</v>
          </cell>
          <cell r="K1280">
            <v>1590.6989999999998</v>
          </cell>
          <cell r="L1280" t="str">
            <v/>
          </cell>
        </row>
        <row r="1281">
          <cell r="A1281" t="str">
            <v>THB1-UHS4556M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-12</v>
          </cell>
          <cell r="H1281">
            <v>0</v>
          </cell>
          <cell r="I1281">
            <v>0</v>
          </cell>
          <cell r="J1281">
            <v>12</v>
          </cell>
          <cell r="K1281">
            <v>891.16920000000005</v>
          </cell>
          <cell r="L1281" t="str">
            <v/>
          </cell>
        </row>
        <row r="1282">
          <cell r="A1282" t="str">
            <v>TK80W 120 OHM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-6</v>
          </cell>
          <cell r="H1282">
            <v>0</v>
          </cell>
          <cell r="I1282">
            <v>0</v>
          </cell>
          <cell r="J1282">
            <v>6</v>
          </cell>
          <cell r="K1282">
            <v>53.1</v>
          </cell>
          <cell r="L1282" t="str">
            <v/>
          </cell>
        </row>
        <row r="1283">
          <cell r="A1283" t="str">
            <v>TP-E1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-205</v>
          </cell>
          <cell r="H1283">
            <v>0</v>
          </cell>
          <cell r="I1283">
            <v>0</v>
          </cell>
          <cell r="J1283">
            <v>205</v>
          </cell>
          <cell r="K1283">
            <v>2606.0625</v>
          </cell>
          <cell r="L1283" t="str">
            <v/>
          </cell>
        </row>
        <row r="1284">
          <cell r="A1284" t="str">
            <v>TP-G1-ELS</v>
          </cell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 t="str">
            <v/>
          </cell>
        </row>
        <row r="1285">
          <cell r="A1285" t="str">
            <v>TP-G1-J1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-140</v>
          </cell>
          <cell r="H1285">
            <v>0</v>
          </cell>
          <cell r="I1285">
            <v>0</v>
          </cell>
          <cell r="J1285">
            <v>140</v>
          </cell>
          <cell r="K1285">
            <v>4200</v>
          </cell>
          <cell r="L1285" t="str">
            <v/>
          </cell>
        </row>
        <row r="1286">
          <cell r="A1286" t="str">
            <v>TP-G1-W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-10</v>
          </cell>
          <cell r="H1286">
            <v>0</v>
          </cell>
          <cell r="I1286">
            <v>0</v>
          </cell>
          <cell r="J1286">
            <v>10</v>
          </cell>
          <cell r="K1286">
            <v>646.6</v>
          </cell>
          <cell r="L1286" t="str">
            <v/>
          </cell>
        </row>
        <row r="1287">
          <cell r="A1287" t="str">
            <v>TRM-45</v>
          </cell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-10</v>
          </cell>
          <cell r="H1287">
            <v>0</v>
          </cell>
          <cell r="I1287">
            <v>0</v>
          </cell>
          <cell r="J1287">
            <v>10</v>
          </cell>
          <cell r="K1287">
            <v>209.75</v>
          </cell>
          <cell r="L1287" t="str">
            <v/>
          </cell>
        </row>
        <row r="1288">
          <cell r="A1288" t="str">
            <v>TUBO PASTA SILICONA 50GR</v>
          </cell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-2</v>
          </cell>
          <cell r="H1288">
            <v>0</v>
          </cell>
          <cell r="I1288">
            <v>0</v>
          </cell>
          <cell r="J1288">
            <v>2</v>
          </cell>
          <cell r="K1288">
            <v>42.66</v>
          </cell>
          <cell r="L1288" t="str">
            <v/>
          </cell>
        </row>
        <row r="1289">
          <cell r="A1289" t="str">
            <v>UT276D-TP(B98)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-18</v>
          </cell>
          <cell r="H1289">
            <v>0</v>
          </cell>
          <cell r="I1289">
            <v>0</v>
          </cell>
          <cell r="J1289">
            <v>18</v>
          </cell>
          <cell r="K1289">
            <v>659.9502</v>
          </cell>
          <cell r="L1289" t="str">
            <v/>
          </cell>
        </row>
        <row r="1290">
          <cell r="A1290" t="str">
            <v>VKP073A-SE</v>
          </cell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-10</v>
          </cell>
          <cell r="H1290">
            <v>0</v>
          </cell>
          <cell r="I1290">
            <v>0</v>
          </cell>
          <cell r="J1290">
            <v>10</v>
          </cell>
          <cell r="K1290">
            <v>0</v>
          </cell>
          <cell r="L1290" t="str">
            <v/>
          </cell>
        </row>
        <row r="1291">
          <cell r="A1291" t="str">
            <v>WSC-D36P03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-13</v>
          </cell>
          <cell r="H1291">
            <v>0</v>
          </cell>
          <cell r="I1291">
            <v>0</v>
          </cell>
          <cell r="J1291">
            <v>13</v>
          </cell>
          <cell r="K1291">
            <v>313.56</v>
          </cell>
          <cell r="L1291" t="str">
            <v/>
          </cell>
        </row>
        <row r="1292">
          <cell r="A1292" t="str">
            <v>WSC-M02P05-E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-2</v>
          </cell>
          <cell r="H1292">
            <v>0</v>
          </cell>
          <cell r="I1292">
            <v>0</v>
          </cell>
          <cell r="J1292">
            <v>2</v>
          </cell>
          <cell r="K1292">
            <v>0</v>
          </cell>
          <cell r="L1292" t="str">
            <v/>
          </cell>
        </row>
        <row r="1293">
          <cell r="A1293" t="str">
            <v>WSK-M09P-CC</v>
          </cell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-5</v>
          </cell>
          <cell r="H1293">
            <v>0</v>
          </cell>
          <cell r="I1293">
            <v>0</v>
          </cell>
          <cell r="J1293">
            <v>5</v>
          </cell>
          <cell r="K1293">
            <v>209.8</v>
          </cell>
          <cell r="L1293" t="str">
            <v/>
          </cell>
        </row>
        <row r="1294">
          <cell r="A1294" t="str">
            <v>WSK-S05P-E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-13</v>
          </cell>
          <cell r="H1294">
            <v>0</v>
          </cell>
          <cell r="I1294">
            <v>0</v>
          </cell>
          <cell r="J1294">
            <v>13</v>
          </cell>
          <cell r="K1294">
            <v>52.838499999999996</v>
          </cell>
          <cell r="L1294" t="str">
            <v/>
          </cell>
        </row>
        <row r="1295">
          <cell r="A1295" t="str">
            <v>FRN0.75G11S-4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-2</v>
          </cell>
          <cell r="H1295">
            <v>0</v>
          </cell>
          <cell r="I1295">
            <v>0</v>
          </cell>
          <cell r="J1295">
            <v>2</v>
          </cell>
          <cell r="K1295">
            <v>475.76179999999999</v>
          </cell>
          <cell r="L1295" t="str">
            <v/>
          </cell>
        </row>
        <row r="1296">
          <cell r="A1296" t="str">
            <v>TP-E11SA</v>
          </cell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-4</v>
          </cell>
          <cell r="H1296">
            <v>0</v>
          </cell>
          <cell r="I1296">
            <v>0</v>
          </cell>
          <cell r="J1296">
            <v>4</v>
          </cell>
          <cell r="K1296">
            <v>45.88</v>
          </cell>
          <cell r="L1296" t="str">
            <v/>
          </cell>
        </row>
        <row r="1297">
          <cell r="A1297" t="str">
            <v>TP-G1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-3</v>
          </cell>
          <cell r="H1297">
            <v>0</v>
          </cell>
          <cell r="I1297">
            <v>0</v>
          </cell>
          <cell r="J1297">
            <v>3</v>
          </cell>
          <cell r="K1297">
            <v>116.07839999999999</v>
          </cell>
          <cell r="L1297" t="str">
            <v/>
          </cell>
        </row>
        <row r="1298">
          <cell r="A1298" t="str">
            <v>TP-G1-CLS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-30</v>
          </cell>
          <cell r="H1298">
            <v>0</v>
          </cell>
          <cell r="I1298">
            <v>0</v>
          </cell>
          <cell r="J1298">
            <v>30</v>
          </cell>
          <cell r="K1298">
            <v>1214.991</v>
          </cell>
          <cell r="L1298" t="str">
            <v/>
          </cell>
        </row>
        <row r="1299">
          <cell r="A1299" t="str">
            <v>TP-G11-H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-5</v>
          </cell>
          <cell r="H1299">
            <v>0</v>
          </cell>
          <cell r="I1299">
            <v>0</v>
          </cell>
          <cell r="J1299">
            <v>5</v>
          </cell>
          <cell r="K1299">
            <v>305.38150000000002</v>
          </cell>
          <cell r="L1299" t="str">
            <v/>
          </cell>
        </row>
        <row r="1300">
          <cell r="A1300" t="str">
            <v>TP-G11S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-127</v>
          </cell>
          <cell r="H1300">
            <v>0</v>
          </cell>
          <cell r="I1300">
            <v>0</v>
          </cell>
          <cell r="J1300">
            <v>127</v>
          </cell>
          <cell r="K1300">
            <v>5126.9773000000005</v>
          </cell>
          <cell r="L1300" t="str">
            <v/>
          </cell>
        </row>
        <row r="1301">
          <cell r="A1301" t="str">
            <v>TP-G11S-HF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-6</v>
          </cell>
          <cell r="H1301">
            <v>0</v>
          </cell>
          <cell r="I1301">
            <v>0</v>
          </cell>
          <cell r="J1301">
            <v>6</v>
          </cell>
          <cell r="K1301">
            <v>211.7826</v>
          </cell>
          <cell r="L1301" t="str">
            <v/>
          </cell>
        </row>
        <row r="1302">
          <cell r="A1302" t="str">
            <v>UT626DG-TP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-21</v>
          </cell>
          <cell r="H1302">
            <v>0</v>
          </cell>
          <cell r="I1302">
            <v>0</v>
          </cell>
          <cell r="J1302">
            <v>21</v>
          </cell>
          <cell r="K1302">
            <v>1229.8461</v>
          </cell>
          <cell r="L1302" t="str">
            <v/>
          </cell>
        </row>
        <row r="1303">
          <cell r="A1303" t="str">
            <v>VCR2520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-1</v>
          </cell>
          <cell r="H1303">
            <v>0</v>
          </cell>
          <cell r="I1303">
            <v>0</v>
          </cell>
          <cell r="J1303">
            <v>1</v>
          </cell>
          <cell r="K1303">
            <v>10.53</v>
          </cell>
          <cell r="L1303" t="str">
            <v/>
          </cell>
        </row>
        <row r="1304">
          <cell r="A1304" t="str">
            <v>VFC083K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-1</v>
          </cell>
          <cell r="H1304">
            <v>0</v>
          </cell>
          <cell r="I1304">
            <v>0</v>
          </cell>
          <cell r="J1304">
            <v>1</v>
          </cell>
          <cell r="K1304">
            <v>0</v>
          </cell>
          <cell r="L1304" t="str">
            <v/>
          </cell>
        </row>
        <row r="1305">
          <cell r="A1305" t="str">
            <v>WSC-M04P02-E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-1</v>
          </cell>
          <cell r="H1305">
            <v>0</v>
          </cell>
          <cell r="I1305">
            <v>0</v>
          </cell>
          <cell r="J1305">
            <v>1</v>
          </cell>
          <cell r="K1305">
            <v>0</v>
          </cell>
          <cell r="L1305" t="str">
            <v/>
          </cell>
        </row>
        <row r="1306">
          <cell r="A1306" t="str">
            <v>WSC-P06P02-E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-1</v>
          </cell>
          <cell r="H1306">
            <v>0</v>
          </cell>
          <cell r="I1306">
            <v>0</v>
          </cell>
          <cell r="J1306">
            <v>1</v>
          </cell>
          <cell r="K1306">
            <v>0</v>
          </cell>
          <cell r="L1306" t="str">
            <v/>
          </cell>
        </row>
        <row r="1307">
          <cell r="A1307" t="str">
            <v>WSK-M03P-E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-8</v>
          </cell>
          <cell r="H1307">
            <v>0</v>
          </cell>
          <cell r="I1307">
            <v>0</v>
          </cell>
          <cell r="J1307">
            <v>8</v>
          </cell>
          <cell r="K1307">
            <v>0</v>
          </cell>
          <cell r="L1307" t="str">
            <v/>
          </cell>
        </row>
        <row r="1308">
          <cell r="A1308" t="str">
            <v>FRN0.4G11S-2JE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-3</v>
          </cell>
          <cell r="H1308">
            <v>0</v>
          </cell>
          <cell r="I1308">
            <v>0</v>
          </cell>
          <cell r="J1308">
            <v>3</v>
          </cell>
          <cell r="K1308">
            <v>530.19000000000005</v>
          </cell>
          <cell r="L1308" t="str">
            <v/>
          </cell>
        </row>
        <row r="1309">
          <cell r="A1309" t="str">
            <v>FRN11G11S-4UDP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-2</v>
          </cell>
          <cell r="H1309">
            <v>0</v>
          </cell>
          <cell r="I1309">
            <v>0</v>
          </cell>
          <cell r="J1309">
            <v>2</v>
          </cell>
          <cell r="K1309">
            <v>1300</v>
          </cell>
          <cell r="L1309" t="str">
            <v/>
          </cell>
        </row>
        <row r="1310">
          <cell r="A1310" t="str">
            <v>FRN11G11UD-4S1</v>
          </cell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-1</v>
          </cell>
          <cell r="H1310">
            <v>0</v>
          </cell>
          <cell r="I1310">
            <v>0</v>
          </cell>
          <cell r="J1310">
            <v>1</v>
          </cell>
          <cell r="K1310">
            <v>692.68</v>
          </cell>
          <cell r="L1310" t="str">
            <v/>
          </cell>
        </row>
        <row r="1311">
          <cell r="A1311" t="str">
            <v>FRN2.2G11S-2HF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-1</v>
          </cell>
          <cell r="H1311">
            <v>0</v>
          </cell>
          <cell r="I1311">
            <v>0</v>
          </cell>
          <cell r="J1311">
            <v>1</v>
          </cell>
          <cell r="K1311">
            <v>255.13550000000001</v>
          </cell>
          <cell r="L1311" t="str">
            <v/>
          </cell>
        </row>
        <row r="1312">
          <cell r="A1312" t="str">
            <v>FRN3.7G11S-4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-2</v>
          </cell>
          <cell r="H1312">
            <v>0</v>
          </cell>
          <cell r="I1312">
            <v>0</v>
          </cell>
          <cell r="J1312">
            <v>2</v>
          </cell>
          <cell r="K1312">
            <v>245.3466</v>
          </cell>
          <cell r="L1312" t="str">
            <v/>
          </cell>
        </row>
        <row r="1313">
          <cell r="A1313" t="str">
            <v>FRN3.7G11S-4Z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-3</v>
          </cell>
          <cell r="H1313">
            <v>0</v>
          </cell>
          <cell r="I1313">
            <v>0</v>
          </cell>
          <cell r="J1313">
            <v>3</v>
          </cell>
          <cell r="K1313">
            <v>0</v>
          </cell>
          <cell r="L1313" t="str">
            <v/>
          </cell>
        </row>
        <row r="1314">
          <cell r="A1314" t="str">
            <v>FRN3.7G1S-4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-1</v>
          </cell>
          <cell r="H1314">
            <v>0</v>
          </cell>
          <cell r="I1314">
            <v>0</v>
          </cell>
          <cell r="J1314">
            <v>1</v>
          </cell>
          <cell r="K1314">
            <v>131.88</v>
          </cell>
          <cell r="L1314" t="str">
            <v/>
          </cell>
        </row>
        <row r="1315">
          <cell r="A1315" t="str">
            <v>FRN18.5G11S-4LE1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-2</v>
          </cell>
          <cell r="H1315">
            <v>0</v>
          </cell>
          <cell r="I1315">
            <v>0</v>
          </cell>
          <cell r="J1315">
            <v>2</v>
          </cell>
          <cell r="K1315">
            <v>1506.06</v>
          </cell>
          <cell r="L1315" t="str">
            <v/>
          </cell>
        </row>
        <row r="1316">
          <cell r="A1316" t="str">
            <v>FRN22G11S-2LE1</v>
          </cell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-2</v>
          </cell>
          <cell r="H1316">
            <v>0</v>
          </cell>
          <cell r="I1316">
            <v>0</v>
          </cell>
          <cell r="J1316">
            <v>2</v>
          </cell>
          <cell r="K1316">
            <v>2246.08</v>
          </cell>
          <cell r="L1316" t="str">
            <v/>
          </cell>
        </row>
        <row r="1317">
          <cell r="A1317" t="str">
            <v>FRN3.7G11S-2LE1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-7</v>
          </cell>
          <cell r="H1317">
            <v>0</v>
          </cell>
          <cell r="I1317">
            <v>0</v>
          </cell>
          <cell r="J1317">
            <v>7</v>
          </cell>
          <cell r="K1317">
            <v>1787.0041000000001</v>
          </cell>
          <cell r="L1317" t="str">
            <v/>
          </cell>
        </row>
        <row r="1318">
          <cell r="A1318" t="str">
            <v>FRN3.7G11S-4LE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-3</v>
          </cell>
          <cell r="H1318">
            <v>0</v>
          </cell>
          <cell r="I1318">
            <v>0</v>
          </cell>
          <cell r="J1318">
            <v>3</v>
          </cell>
          <cell r="K1318">
            <v>888.46530000000007</v>
          </cell>
          <cell r="L1318" t="str">
            <v/>
          </cell>
        </row>
        <row r="1319">
          <cell r="A1319" t="str">
            <v>FRN3.7G11S-4LE1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-13</v>
          </cell>
          <cell r="H1319">
            <v>0</v>
          </cell>
          <cell r="I1319">
            <v>0</v>
          </cell>
          <cell r="J1319">
            <v>13</v>
          </cell>
          <cell r="K1319">
            <v>3594.8679000000002</v>
          </cell>
          <cell r="L1319" t="str">
            <v/>
          </cell>
        </row>
        <row r="1320">
          <cell r="A1320" t="str">
            <v>FRN5.5G11S-4LE1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-1</v>
          </cell>
          <cell r="H1320">
            <v>0</v>
          </cell>
          <cell r="I1320">
            <v>0</v>
          </cell>
          <cell r="J1320">
            <v>1</v>
          </cell>
          <cell r="K1320">
            <v>291.43970000000002</v>
          </cell>
          <cell r="L1320" t="str">
            <v/>
          </cell>
        </row>
        <row r="1321">
          <cell r="A1321" t="str">
            <v>FRN7.5G11S-2LE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-1</v>
          </cell>
          <cell r="H1321">
            <v>0</v>
          </cell>
          <cell r="I1321">
            <v>0</v>
          </cell>
          <cell r="J1321">
            <v>1</v>
          </cell>
          <cell r="K1321">
            <v>421.8784</v>
          </cell>
          <cell r="L1321" t="str">
            <v/>
          </cell>
        </row>
        <row r="1322">
          <cell r="A1322" t="str">
            <v>FRN7.5G11S-4</v>
          </cell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-3</v>
          </cell>
          <cell r="H1322">
            <v>0</v>
          </cell>
          <cell r="I1322">
            <v>0</v>
          </cell>
          <cell r="J1322">
            <v>3</v>
          </cell>
          <cell r="K1322">
            <v>1100.1573000000001</v>
          </cell>
          <cell r="L1322" t="str">
            <v/>
          </cell>
        </row>
        <row r="1323">
          <cell r="A1323" t="str">
            <v>FRN7.5G11S-4HF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-1</v>
          </cell>
          <cell r="H1323">
            <v>0</v>
          </cell>
          <cell r="I1323">
            <v>0</v>
          </cell>
          <cell r="J1323">
            <v>1</v>
          </cell>
          <cell r="K1323">
            <v>479.61</v>
          </cell>
          <cell r="L1323" t="str">
            <v/>
          </cell>
        </row>
        <row r="1324">
          <cell r="A1324" t="str">
            <v>FRN7.5G11S-4LE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-2</v>
          </cell>
          <cell r="H1324">
            <v>0</v>
          </cell>
          <cell r="I1324">
            <v>0</v>
          </cell>
          <cell r="J1324">
            <v>2</v>
          </cell>
          <cell r="K1324">
            <v>903.09</v>
          </cell>
          <cell r="L1324" t="str">
            <v/>
          </cell>
        </row>
        <row r="1325">
          <cell r="A1325" t="str">
            <v>FRN7.5G11S-4TD1</v>
          </cell>
          <cell r="B1325">
            <v>0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-3</v>
          </cell>
          <cell r="H1325">
            <v>0</v>
          </cell>
          <cell r="I1325">
            <v>0</v>
          </cell>
          <cell r="J1325">
            <v>3</v>
          </cell>
          <cell r="K1325">
            <v>1034.58</v>
          </cell>
          <cell r="L1325" t="str">
            <v/>
          </cell>
        </row>
        <row r="1326">
          <cell r="A1326" t="str">
            <v>FRN7.5G11UD-4Z</v>
          </cell>
          <cell r="B1326">
            <v>0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-1</v>
          </cell>
          <cell r="H1326">
            <v>0</v>
          </cell>
          <cell r="I1326">
            <v>0</v>
          </cell>
          <cell r="J1326">
            <v>1</v>
          </cell>
          <cell r="K1326">
            <v>250.53309999999999</v>
          </cell>
          <cell r="L1326" t="str">
            <v/>
          </cell>
        </row>
        <row r="1327">
          <cell r="A1327" t="str">
            <v>FRN7.5G11W-4EN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-1</v>
          </cell>
          <cell r="H1327">
            <v>0</v>
          </cell>
          <cell r="I1327">
            <v>0</v>
          </cell>
          <cell r="J1327">
            <v>1</v>
          </cell>
          <cell r="K1327">
            <v>622.17999999999995</v>
          </cell>
          <cell r="L1327" t="str">
            <v/>
          </cell>
        </row>
        <row r="1328">
          <cell r="A1328" t="str">
            <v>FRN1.5G9S-4EN</v>
          </cell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-1</v>
          </cell>
          <cell r="H1328">
            <v>0</v>
          </cell>
          <cell r="I1328">
            <v>0</v>
          </cell>
          <cell r="J1328">
            <v>1</v>
          </cell>
          <cell r="K1328">
            <v>230.6688</v>
          </cell>
          <cell r="L1328" t="str">
            <v/>
          </cell>
        </row>
        <row r="1329">
          <cell r="A1329" t="str">
            <v>FRN5.5G9S-4EN</v>
          </cell>
          <cell r="B1329">
            <v>0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-1</v>
          </cell>
          <cell r="H1329">
            <v>0</v>
          </cell>
          <cell r="I1329">
            <v>0</v>
          </cell>
          <cell r="J1329">
            <v>1</v>
          </cell>
          <cell r="K1329">
            <v>478.21940000000001</v>
          </cell>
          <cell r="L1329" t="str">
            <v/>
          </cell>
        </row>
        <row r="1330">
          <cell r="A1330" t="str">
            <v>FRN7.5G9S-4EN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-1</v>
          </cell>
          <cell r="H1330">
            <v>0</v>
          </cell>
          <cell r="I1330">
            <v>0</v>
          </cell>
          <cell r="J1330">
            <v>1</v>
          </cell>
          <cell r="K1330">
            <v>360.69029999999998</v>
          </cell>
          <cell r="L1330" t="str">
            <v/>
          </cell>
        </row>
        <row r="1331">
          <cell r="A1331" t="str">
            <v>017509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-1</v>
          </cell>
          <cell r="H1331">
            <v>0</v>
          </cell>
          <cell r="I1331">
            <v>0</v>
          </cell>
          <cell r="J1331">
            <v>1</v>
          </cell>
          <cell r="K1331">
            <v>80</v>
          </cell>
          <cell r="L1331" t="str">
            <v/>
          </cell>
        </row>
        <row r="1332">
          <cell r="A1332" t="str">
            <v>OPC-G11S-PDP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-34</v>
          </cell>
          <cell r="H1332">
            <v>0</v>
          </cell>
          <cell r="I1332">
            <v>0</v>
          </cell>
          <cell r="J1332">
            <v>34</v>
          </cell>
          <cell r="K1332">
            <v>6018</v>
          </cell>
          <cell r="L1332" t="str">
            <v/>
          </cell>
        </row>
        <row r="1333">
          <cell r="A1333" t="str">
            <v>FRN11LM1S-4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-2</v>
          </cell>
          <cell r="H1333">
            <v>0</v>
          </cell>
          <cell r="I1333">
            <v>0</v>
          </cell>
          <cell r="J1333">
            <v>2</v>
          </cell>
          <cell r="K1333">
            <v>976.35659999999996</v>
          </cell>
          <cell r="L1333" t="str">
            <v/>
          </cell>
        </row>
        <row r="1334">
          <cell r="A1334" t="str">
            <v>FRN15LM1S-4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-1</v>
          </cell>
          <cell r="H1334">
            <v>0</v>
          </cell>
          <cell r="I1334">
            <v>0</v>
          </cell>
          <cell r="J1334">
            <v>1</v>
          </cell>
          <cell r="K1334">
            <v>690.3</v>
          </cell>
          <cell r="L1334" t="str">
            <v/>
          </cell>
        </row>
        <row r="1335">
          <cell r="A1335" t="str">
            <v>FRN18.5LM1S-4C</v>
          </cell>
          <cell r="B1335">
            <v>0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-2</v>
          </cell>
          <cell r="H1335">
            <v>0</v>
          </cell>
          <cell r="I1335">
            <v>0</v>
          </cell>
          <cell r="J1335">
            <v>2</v>
          </cell>
          <cell r="K1335">
            <v>1489.8779999999999</v>
          </cell>
          <cell r="L1335" t="str">
            <v/>
          </cell>
        </row>
        <row r="1336">
          <cell r="A1336" t="str">
            <v>FRN22LM1S-4C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-2</v>
          </cell>
          <cell r="H1336">
            <v>0</v>
          </cell>
          <cell r="I1336">
            <v>0</v>
          </cell>
          <cell r="J1336">
            <v>2</v>
          </cell>
          <cell r="K1336">
            <v>1604.7428</v>
          </cell>
          <cell r="L1336" t="str">
            <v/>
          </cell>
        </row>
        <row r="1337">
          <cell r="A1337" t="str">
            <v>FRN7.5G11S-4SL2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 t="str">
            <v/>
          </cell>
        </row>
        <row r="1338">
          <cell r="A1338" t="str">
            <v>FRN0.4G9S-4EN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-2</v>
          </cell>
          <cell r="H1338">
            <v>0</v>
          </cell>
          <cell r="I1338">
            <v>0</v>
          </cell>
          <cell r="J1338">
            <v>2</v>
          </cell>
          <cell r="K1338">
            <v>305.03500000000003</v>
          </cell>
          <cell r="L1338" t="str">
            <v/>
          </cell>
        </row>
        <row r="1339">
          <cell r="A1339" t="str">
            <v>018410</v>
          </cell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-1</v>
          </cell>
          <cell r="H1339">
            <v>0</v>
          </cell>
          <cell r="I1339">
            <v>0</v>
          </cell>
          <cell r="J1339">
            <v>1</v>
          </cell>
          <cell r="K1339">
            <v>560</v>
          </cell>
          <cell r="L1339" t="str">
            <v/>
          </cell>
        </row>
        <row r="1340">
          <cell r="A1340" t="str">
            <v>OPC-G11S-COP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-15</v>
          </cell>
          <cell r="H1340">
            <v>0</v>
          </cell>
          <cell r="I1340">
            <v>0</v>
          </cell>
          <cell r="J1340">
            <v>15</v>
          </cell>
          <cell r="K1340">
            <v>3267.7305000000001</v>
          </cell>
          <cell r="L1340" t="str">
            <v/>
          </cell>
        </row>
        <row r="1341">
          <cell r="A1341" t="str">
            <v>OPC-G11S-DEV</v>
          </cell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-59</v>
          </cell>
          <cell r="H1341">
            <v>0</v>
          </cell>
          <cell r="I1341">
            <v>0</v>
          </cell>
          <cell r="J1341">
            <v>59</v>
          </cell>
          <cell r="K1341">
            <v>9215.0978999999988</v>
          </cell>
          <cell r="L1341" t="str">
            <v/>
          </cell>
        </row>
        <row r="1342">
          <cell r="A1342" t="str">
            <v>OPC-G11S-IBS</v>
          </cell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-4</v>
          </cell>
          <cell r="H1342">
            <v>0</v>
          </cell>
          <cell r="I1342">
            <v>0</v>
          </cell>
          <cell r="J1342">
            <v>4</v>
          </cell>
          <cell r="K1342">
            <v>1071.0704000000001</v>
          </cell>
          <cell r="L1342" t="str">
            <v/>
          </cell>
        </row>
        <row r="1343">
          <cell r="A1343" t="str">
            <v>FRN11LM1S-4C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-1</v>
          </cell>
          <cell r="H1343">
            <v>0</v>
          </cell>
          <cell r="I1343">
            <v>0</v>
          </cell>
          <cell r="J1343">
            <v>1</v>
          </cell>
          <cell r="K1343">
            <v>526.08690000000001</v>
          </cell>
          <cell r="L1343" t="str">
            <v/>
          </cell>
        </row>
        <row r="1344">
          <cell r="A1344" t="str">
            <v>FRN15LM1S-4C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-2</v>
          </cell>
          <cell r="H1344">
            <v>0</v>
          </cell>
          <cell r="I1344">
            <v>0</v>
          </cell>
          <cell r="J1344">
            <v>2</v>
          </cell>
          <cell r="K1344">
            <v>1320.4051999999999</v>
          </cell>
          <cell r="L1344" t="str">
            <v/>
          </cell>
        </row>
        <row r="1345">
          <cell r="A1345" t="str">
            <v>FRN5.5LM1S-4C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-5</v>
          </cell>
          <cell r="H1345">
            <v>0</v>
          </cell>
          <cell r="I1345">
            <v>0</v>
          </cell>
          <cell r="J1345">
            <v>5</v>
          </cell>
          <cell r="K1345">
            <v>1640.8564999999999</v>
          </cell>
          <cell r="L1345" t="str">
            <v/>
          </cell>
        </row>
        <row r="1346">
          <cell r="A1346" t="str">
            <v>FRN0.4C1S-7E COLD-PLATE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-2</v>
          </cell>
          <cell r="H1346">
            <v>0</v>
          </cell>
          <cell r="I1346">
            <v>0</v>
          </cell>
          <cell r="J1346">
            <v>2</v>
          </cell>
          <cell r="K1346">
            <v>0</v>
          </cell>
          <cell r="L1346" t="str">
            <v/>
          </cell>
        </row>
        <row r="1347">
          <cell r="A1347" t="str">
            <v>FRN0.75C1S-4J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-1</v>
          </cell>
          <cell r="H1347">
            <v>0</v>
          </cell>
          <cell r="I1347">
            <v>0</v>
          </cell>
          <cell r="J1347">
            <v>1</v>
          </cell>
          <cell r="K1347">
            <v>0</v>
          </cell>
          <cell r="L1347" t="str">
            <v/>
          </cell>
        </row>
        <row r="1348">
          <cell r="A1348" t="str">
            <v>FRN0.75C1S-7WM</v>
          </cell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-109</v>
          </cell>
          <cell r="H1348">
            <v>0</v>
          </cell>
          <cell r="I1348">
            <v>0</v>
          </cell>
          <cell r="J1348">
            <v>109</v>
          </cell>
          <cell r="K1348">
            <v>9064.44</v>
          </cell>
          <cell r="L1348" t="str">
            <v/>
          </cell>
        </row>
        <row r="1349">
          <cell r="A1349" t="str">
            <v>FRN1.5C1S-7J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-1</v>
          </cell>
          <cell r="H1349">
            <v>0</v>
          </cell>
          <cell r="I1349">
            <v>0</v>
          </cell>
          <cell r="J1349">
            <v>1</v>
          </cell>
          <cell r="K1349">
            <v>0</v>
          </cell>
          <cell r="L1349" t="str">
            <v/>
          </cell>
        </row>
        <row r="1350">
          <cell r="A1350" t="str">
            <v>FRN1.5C1S-7WM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-50</v>
          </cell>
          <cell r="H1350">
            <v>0</v>
          </cell>
          <cell r="I1350">
            <v>0</v>
          </cell>
          <cell r="J1350">
            <v>50</v>
          </cell>
          <cell r="K1350">
            <v>5117</v>
          </cell>
          <cell r="L1350" t="str">
            <v/>
          </cell>
        </row>
        <row r="1351">
          <cell r="A1351" t="str">
            <v>FRN2.2C1S-4J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-1</v>
          </cell>
          <cell r="H1351">
            <v>0</v>
          </cell>
          <cell r="I1351">
            <v>0</v>
          </cell>
          <cell r="J1351">
            <v>1</v>
          </cell>
          <cell r="K1351">
            <v>0</v>
          </cell>
          <cell r="L1351" t="str">
            <v/>
          </cell>
        </row>
        <row r="1352">
          <cell r="A1352" t="str">
            <v>FRN7.5LM1S-4EZ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-2</v>
          </cell>
          <cell r="H1352">
            <v>0</v>
          </cell>
          <cell r="I1352">
            <v>0</v>
          </cell>
          <cell r="J1352">
            <v>2</v>
          </cell>
          <cell r="K1352">
            <v>814.8</v>
          </cell>
          <cell r="L1352" t="str">
            <v/>
          </cell>
        </row>
        <row r="1353">
          <cell r="A1353" t="str">
            <v>OPC-G1-COP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-49</v>
          </cell>
          <cell r="H1353">
            <v>0</v>
          </cell>
          <cell r="I1353">
            <v>0</v>
          </cell>
          <cell r="J1353">
            <v>49</v>
          </cell>
          <cell r="K1353">
            <v>2056.0792000000001</v>
          </cell>
          <cell r="L1353" t="str">
            <v/>
          </cell>
        </row>
        <row r="1354">
          <cell r="A1354" t="str">
            <v>FRN0.4C1S-7J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-1</v>
          </cell>
          <cell r="H1354">
            <v>0</v>
          </cell>
          <cell r="I1354">
            <v>0</v>
          </cell>
          <cell r="J1354">
            <v>1</v>
          </cell>
          <cell r="K1354">
            <v>0</v>
          </cell>
          <cell r="L1354" t="str">
            <v/>
          </cell>
        </row>
        <row r="1355">
          <cell r="A1355" t="str">
            <v>FRN0.75C1S-7E-Z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-2</v>
          </cell>
          <cell r="H1355">
            <v>0</v>
          </cell>
          <cell r="I1355">
            <v>0</v>
          </cell>
          <cell r="J1355">
            <v>2</v>
          </cell>
          <cell r="K1355">
            <v>80</v>
          </cell>
          <cell r="L1355" t="str">
            <v/>
          </cell>
        </row>
        <row r="1356">
          <cell r="A1356" t="str">
            <v>FRN0.75C1S-7J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-1</v>
          </cell>
          <cell r="H1356">
            <v>0</v>
          </cell>
          <cell r="I1356">
            <v>0</v>
          </cell>
          <cell r="J1356">
            <v>1</v>
          </cell>
          <cell r="K1356">
            <v>0</v>
          </cell>
          <cell r="L1356" t="str">
            <v/>
          </cell>
        </row>
        <row r="1357">
          <cell r="A1357" t="str">
            <v>FRN1.5C1S-4J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-1</v>
          </cell>
          <cell r="H1357">
            <v>0</v>
          </cell>
          <cell r="I1357">
            <v>0</v>
          </cell>
          <cell r="J1357">
            <v>1</v>
          </cell>
          <cell r="K1357">
            <v>0</v>
          </cell>
          <cell r="L1357" t="str">
            <v/>
          </cell>
        </row>
        <row r="1358">
          <cell r="A1358" t="str">
            <v>FRN3.7C1S-4J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-1</v>
          </cell>
          <cell r="H1358">
            <v>0</v>
          </cell>
          <cell r="I1358">
            <v>0</v>
          </cell>
          <cell r="J1358">
            <v>1</v>
          </cell>
          <cell r="K1358">
            <v>0</v>
          </cell>
          <cell r="L1358" t="str">
            <v/>
          </cell>
        </row>
        <row r="1359">
          <cell r="A1359" t="str">
            <v>FRN0.1E1S-7J</v>
          </cell>
          <cell r="B1359">
            <v>0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-6</v>
          </cell>
          <cell r="H1359">
            <v>0</v>
          </cell>
          <cell r="I1359">
            <v>0</v>
          </cell>
          <cell r="J1359">
            <v>6</v>
          </cell>
          <cell r="K1359">
            <v>0</v>
          </cell>
          <cell r="L1359" t="str">
            <v/>
          </cell>
        </row>
        <row r="1360">
          <cell r="A1360" t="str">
            <v>FRN0.4E1S-7J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-3</v>
          </cell>
          <cell r="H1360">
            <v>0</v>
          </cell>
          <cell r="I1360">
            <v>0</v>
          </cell>
          <cell r="J1360">
            <v>3</v>
          </cell>
          <cell r="K1360">
            <v>277.2</v>
          </cell>
          <cell r="L1360" t="str">
            <v/>
          </cell>
        </row>
        <row r="1361">
          <cell r="A1361" t="str">
            <v>FRN0.75E1S-4Z (ROM E1S10416)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-1</v>
          </cell>
          <cell r="H1361">
            <v>0</v>
          </cell>
          <cell r="I1361">
            <v>0</v>
          </cell>
          <cell r="J1361">
            <v>1</v>
          </cell>
          <cell r="K1361">
            <v>126.81</v>
          </cell>
          <cell r="L1361" t="str">
            <v/>
          </cell>
        </row>
        <row r="1362">
          <cell r="A1362" t="str">
            <v>FRN0.75E1S-7J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-1</v>
          </cell>
          <cell r="H1362">
            <v>0</v>
          </cell>
          <cell r="I1362">
            <v>0</v>
          </cell>
          <cell r="J1362">
            <v>1</v>
          </cell>
          <cell r="K1362">
            <v>98.5</v>
          </cell>
          <cell r="L1362" t="str">
            <v/>
          </cell>
        </row>
        <row r="1363">
          <cell r="A1363" t="str">
            <v>FRN1.5E1E-4PD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-80</v>
          </cell>
          <cell r="H1363">
            <v>0</v>
          </cell>
          <cell r="I1363">
            <v>0</v>
          </cell>
          <cell r="J1363">
            <v>80</v>
          </cell>
          <cell r="K1363">
            <v>14223.2</v>
          </cell>
          <cell r="L1363" t="str">
            <v/>
          </cell>
        </row>
        <row r="1364">
          <cell r="A1364" t="str">
            <v>FRN4.0E1E-2LM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 t="str">
            <v/>
          </cell>
        </row>
        <row r="1365">
          <cell r="A1365" t="str">
            <v>FRN0.75E1S-7PM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 t="str">
            <v/>
          </cell>
        </row>
        <row r="1366">
          <cell r="A1366" t="str">
            <v>FRN0.75E1S-7Z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-1</v>
          </cell>
          <cell r="H1366">
            <v>0</v>
          </cell>
          <cell r="I1366">
            <v>0</v>
          </cell>
          <cell r="J1366">
            <v>1</v>
          </cell>
          <cell r="K1366">
            <v>95.76</v>
          </cell>
          <cell r="L1366" t="str">
            <v/>
          </cell>
        </row>
        <row r="1367">
          <cell r="A1367" t="str">
            <v>FRN1.5E1S-4J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 t="str">
            <v/>
          </cell>
        </row>
        <row r="1368">
          <cell r="A1368" t="str">
            <v>FRN1.5E1S-4Z (ROM E1S10416)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-1</v>
          </cell>
          <cell r="H1368">
            <v>0</v>
          </cell>
          <cell r="I1368">
            <v>0</v>
          </cell>
          <cell r="J1368">
            <v>1</v>
          </cell>
          <cell r="K1368">
            <v>151.38</v>
          </cell>
          <cell r="L1368" t="str">
            <v/>
          </cell>
        </row>
        <row r="1369">
          <cell r="A1369" t="str">
            <v>FRN11E1S-4C</v>
          </cell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-15</v>
          </cell>
          <cell r="H1369">
            <v>0</v>
          </cell>
          <cell r="I1369">
            <v>0</v>
          </cell>
          <cell r="J1369">
            <v>15</v>
          </cell>
          <cell r="K1369">
            <v>6913.3094999999994</v>
          </cell>
          <cell r="L1369" t="str">
            <v/>
          </cell>
        </row>
        <row r="1370">
          <cell r="A1370" t="str">
            <v>FRN15E1S-4J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-1</v>
          </cell>
          <cell r="H1370">
            <v>0</v>
          </cell>
          <cell r="I1370">
            <v>0</v>
          </cell>
          <cell r="J1370">
            <v>1</v>
          </cell>
          <cell r="K1370">
            <v>0</v>
          </cell>
          <cell r="L1370" t="str">
            <v/>
          </cell>
        </row>
        <row r="1371">
          <cell r="A1371" t="str">
            <v>FRN2.2E1S-4HL</v>
          </cell>
          <cell r="B1371">
            <v>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-2</v>
          </cell>
          <cell r="H1371">
            <v>0</v>
          </cell>
          <cell r="I1371">
            <v>0</v>
          </cell>
          <cell r="J1371">
            <v>2</v>
          </cell>
          <cell r="K1371">
            <v>446</v>
          </cell>
          <cell r="L1371" t="str">
            <v/>
          </cell>
        </row>
        <row r="1372">
          <cell r="A1372" t="str">
            <v>FRN2.2E1S-4Z</v>
          </cell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-1</v>
          </cell>
          <cell r="H1372">
            <v>0</v>
          </cell>
          <cell r="I1372">
            <v>0</v>
          </cell>
          <cell r="J1372">
            <v>1</v>
          </cell>
          <cell r="K1372">
            <v>202.9</v>
          </cell>
          <cell r="L1372" t="str">
            <v/>
          </cell>
        </row>
        <row r="1373">
          <cell r="A1373" t="str">
            <v>FRN4.0E1S-4E-Z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-1</v>
          </cell>
          <cell r="H1373">
            <v>0</v>
          </cell>
          <cell r="I1373">
            <v>0</v>
          </cell>
          <cell r="J1373">
            <v>1</v>
          </cell>
          <cell r="K1373">
            <v>254.1</v>
          </cell>
          <cell r="L1373" t="str">
            <v/>
          </cell>
        </row>
        <row r="1374">
          <cell r="A1374" t="str">
            <v>FRN4.0E1S-4HL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-2</v>
          </cell>
          <cell r="H1374">
            <v>0</v>
          </cell>
          <cell r="I1374">
            <v>0</v>
          </cell>
          <cell r="J1374">
            <v>2</v>
          </cell>
          <cell r="K1374">
            <v>550</v>
          </cell>
          <cell r="L1374" t="str">
            <v/>
          </cell>
        </row>
        <row r="1375">
          <cell r="A1375" t="str">
            <v>FRN4.0E1S-4Z (ROM E1S10416)</v>
          </cell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-1</v>
          </cell>
          <cell r="H1375">
            <v>0</v>
          </cell>
          <cell r="I1375">
            <v>0</v>
          </cell>
          <cell r="J1375">
            <v>1</v>
          </cell>
          <cell r="K1375">
            <v>228.6</v>
          </cell>
          <cell r="L1375" t="str">
            <v/>
          </cell>
        </row>
        <row r="1376">
          <cell r="A1376" t="str">
            <v>FRN7.5E1S-4HL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-2</v>
          </cell>
          <cell r="H1376">
            <v>0</v>
          </cell>
          <cell r="I1376">
            <v>0</v>
          </cell>
          <cell r="J1376">
            <v>2</v>
          </cell>
          <cell r="K1376">
            <v>700</v>
          </cell>
          <cell r="L1376" t="str">
            <v/>
          </cell>
        </row>
        <row r="1377">
          <cell r="A1377" t="str">
            <v>FRN7.5E1S-4HLE</v>
          </cell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-3</v>
          </cell>
          <cell r="H1377">
            <v>0</v>
          </cell>
          <cell r="I1377">
            <v>0</v>
          </cell>
          <cell r="J1377">
            <v>3</v>
          </cell>
          <cell r="K1377">
            <v>1050</v>
          </cell>
          <cell r="L1377" t="str">
            <v/>
          </cell>
        </row>
        <row r="1378">
          <cell r="A1378" t="str">
            <v>FRN7.5E1S-4J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-2</v>
          </cell>
          <cell r="H1378">
            <v>0</v>
          </cell>
          <cell r="I1378">
            <v>0</v>
          </cell>
          <cell r="J1378">
            <v>2</v>
          </cell>
          <cell r="K1378">
            <v>663</v>
          </cell>
          <cell r="L1378" t="str">
            <v/>
          </cell>
        </row>
        <row r="1379">
          <cell r="A1379" t="str">
            <v>BRLE-15/4500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-18</v>
          </cell>
          <cell r="H1379">
            <v>0</v>
          </cell>
          <cell r="I1379">
            <v>0</v>
          </cell>
          <cell r="J1379">
            <v>18</v>
          </cell>
          <cell r="K1379">
            <v>1254.5999999999999</v>
          </cell>
          <cell r="L1379" t="str">
            <v/>
          </cell>
        </row>
        <row r="1380">
          <cell r="A1380" t="str">
            <v>BRLE-150/3600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-2</v>
          </cell>
          <cell r="H1380">
            <v>0</v>
          </cell>
          <cell r="I1380">
            <v>0</v>
          </cell>
          <cell r="J1380">
            <v>2</v>
          </cell>
          <cell r="K1380">
            <v>139.4</v>
          </cell>
          <cell r="L1380" t="str">
            <v/>
          </cell>
        </row>
        <row r="1381">
          <cell r="A1381" t="str">
            <v>BRLE-27/1800</v>
          </cell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-12</v>
          </cell>
          <cell r="H1381">
            <v>0</v>
          </cell>
          <cell r="I1381">
            <v>0</v>
          </cell>
          <cell r="J1381">
            <v>12</v>
          </cell>
          <cell r="K1381">
            <v>578.88</v>
          </cell>
          <cell r="L1381" t="str">
            <v/>
          </cell>
        </row>
        <row r="1382">
          <cell r="A1382" t="str">
            <v>BRLE-40/3000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-19</v>
          </cell>
          <cell r="H1382">
            <v>0</v>
          </cell>
          <cell r="I1382">
            <v>0</v>
          </cell>
          <cell r="J1382">
            <v>19</v>
          </cell>
          <cell r="K1382">
            <v>1350.71</v>
          </cell>
          <cell r="L1382" t="str">
            <v/>
          </cell>
        </row>
        <row r="1383">
          <cell r="A1383" t="str">
            <v>BRLE-60/1000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-6</v>
          </cell>
          <cell r="H1383">
            <v>0</v>
          </cell>
          <cell r="I1383">
            <v>0</v>
          </cell>
          <cell r="J1383">
            <v>6</v>
          </cell>
          <cell r="K1383">
            <v>192.9</v>
          </cell>
          <cell r="L1383" t="str">
            <v/>
          </cell>
        </row>
        <row r="1384">
          <cell r="A1384" t="str">
            <v>BRLE-80/600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-38</v>
          </cell>
          <cell r="H1384">
            <v>0</v>
          </cell>
          <cell r="I1384">
            <v>0</v>
          </cell>
          <cell r="J1384">
            <v>38</v>
          </cell>
          <cell r="K1384">
            <v>1034.74</v>
          </cell>
          <cell r="L1384" t="str">
            <v/>
          </cell>
        </row>
        <row r="1385">
          <cell r="A1385" t="str">
            <v>CNW811/36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-1</v>
          </cell>
          <cell r="H1385">
            <v>0</v>
          </cell>
          <cell r="I1385">
            <v>0</v>
          </cell>
          <cell r="J1385">
            <v>1</v>
          </cell>
          <cell r="K1385">
            <v>55.91</v>
          </cell>
          <cell r="L1385" t="str">
            <v/>
          </cell>
        </row>
        <row r="1386">
          <cell r="A1386" t="str">
            <v>CNW957.21/110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-1</v>
          </cell>
          <cell r="H1386">
            <v>0</v>
          </cell>
          <cell r="I1386">
            <v>0</v>
          </cell>
          <cell r="J1386">
            <v>1</v>
          </cell>
          <cell r="K1386">
            <v>1191.8399999999999</v>
          </cell>
          <cell r="L1386" t="str">
            <v/>
          </cell>
        </row>
        <row r="1387">
          <cell r="A1387" t="str">
            <v>CNW957.21/209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-1</v>
          </cell>
          <cell r="H1387">
            <v>0</v>
          </cell>
          <cell r="I1387">
            <v>0</v>
          </cell>
          <cell r="J1387">
            <v>1</v>
          </cell>
          <cell r="K1387">
            <v>1518.88</v>
          </cell>
          <cell r="L1387" t="str">
            <v/>
          </cell>
        </row>
        <row r="1388">
          <cell r="A1388" t="str">
            <v>EFL-0.4G9-4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-71</v>
          </cell>
          <cell r="H1388">
            <v>0</v>
          </cell>
          <cell r="I1388">
            <v>0</v>
          </cell>
          <cell r="J1388">
            <v>71</v>
          </cell>
          <cell r="K1388">
            <v>2176.8173999999999</v>
          </cell>
          <cell r="L1388" t="str">
            <v/>
          </cell>
        </row>
        <row r="1389">
          <cell r="A1389" t="str">
            <v>EFL-0.75C11-7</v>
          </cell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-89</v>
          </cell>
          <cell r="H1389">
            <v>0</v>
          </cell>
          <cell r="I1389">
            <v>0</v>
          </cell>
          <cell r="J1389">
            <v>89</v>
          </cell>
          <cell r="K1389">
            <v>2137.0857999999998</v>
          </cell>
          <cell r="L1389" t="str">
            <v/>
          </cell>
        </row>
        <row r="1390">
          <cell r="A1390" t="str">
            <v>EFL-0.75C9-7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-206</v>
          </cell>
          <cell r="H1390">
            <v>0</v>
          </cell>
          <cell r="I1390">
            <v>0</v>
          </cell>
          <cell r="J1390">
            <v>206</v>
          </cell>
          <cell r="K1390">
            <v>2258.9548</v>
          </cell>
          <cell r="L1390" t="str">
            <v/>
          </cell>
        </row>
        <row r="1391">
          <cell r="A1391" t="str">
            <v>EFL-1.5C11-7</v>
          </cell>
          <cell r="B1391">
            <v>0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-4</v>
          </cell>
          <cell r="H1391">
            <v>0</v>
          </cell>
          <cell r="I1391">
            <v>0</v>
          </cell>
          <cell r="J1391">
            <v>4</v>
          </cell>
          <cell r="K1391">
            <v>55.442</v>
          </cell>
          <cell r="L1391" t="str">
            <v/>
          </cell>
        </row>
        <row r="1392">
          <cell r="A1392" t="str">
            <v>EFL-1.5C9-7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-1</v>
          </cell>
          <cell r="H1392">
            <v>0</v>
          </cell>
          <cell r="I1392">
            <v>0</v>
          </cell>
          <cell r="J1392">
            <v>1</v>
          </cell>
          <cell r="K1392">
            <v>19.2</v>
          </cell>
          <cell r="L1392" t="str">
            <v/>
          </cell>
        </row>
        <row r="1393">
          <cell r="A1393" t="str">
            <v>EFL-1.5G9-4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-10</v>
          </cell>
          <cell r="H1393">
            <v>0</v>
          </cell>
          <cell r="I1393">
            <v>0</v>
          </cell>
          <cell r="J1393">
            <v>10</v>
          </cell>
          <cell r="K1393">
            <v>391.7</v>
          </cell>
          <cell r="L1393" t="str">
            <v/>
          </cell>
        </row>
        <row r="1394">
          <cell r="A1394" t="str">
            <v>BHF5B0416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-1</v>
          </cell>
          <cell r="H1394">
            <v>0</v>
          </cell>
          <cell r="I1394">
            <v>0</v>
          </cell>
          <cell r="J1394">
            <v>1</v>
          </cell>
          <cell r="K1394">
            <v>10</v>
          </cell>
          <cell r="L1394" t="str">
            <v/>
          </cell>
        </row>
        <row r="1395">
          <cell r="A1395" t="str">
            <v>BRLE-130/600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-83</v>
          </cell>
          <cell r="H1395">
            <v>0</v>
          </cell>
          <cell r="I1395">
            <v>0</v>
          </cell>
          <cell r="J1395">
            <v>83</v>
          </cell>
          <cell r="K1395">
            <v>2260.09</v>
          </cell>
          <cell r="L1395" t="str">
            <v/>
          </cell>
        </row>
        <row r="1396">
          <cell r="A1396" t="str">
            <v>BRLE-27/3000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-17</v>
          </cell>
          <cell r="H1396">
            <v>0</v>
          </cell>
          <cell r="I1396">
            <v>0</v>
          </cell>
          <cell r="J1396">
            <v>17</v>
          </cell>
          <cell r="K1396">
            <v>1235.9000000000001</v>
          </cell>
          <cell r="L1396" t="str">
            <v/>
          </cell>
        </row>
        <row r="1397">
          <cell r="A1397" t="str">
            <v>BRLE-40/1500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-9</v>
          </cell>
          <cell r="H1397">
            <v>0</v>
          </cell>
          <cell r="I1397">
            <v>0</v>
          </cell>
          <cell r="J1397">
            <v>9</v>
          </cell>
          <cell r="K1397">
            <v>425.77290000000005</v>
          </cell>
          <cell r="L1397" t="str">
            <v/>
          </cell>
        </row>
        <row r="1398">
          <cell r="A1398" t="str">
            <v>BRLE-40/200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-1</v>
          </cell>
          <cell r="H1398">
            <v>0</v>
          </cell>
          <cell r="I1398">
            <v>0</v>
          </cell>
          <cell r="J1398">
            <v>1</v>
          </cell>
          <cell r="K1398">
            <v>14.278600000000001</v>
          </cell>
          <cell r="L1398" t="str">
            <v/>
          </cell>
        </row>
        <row r="1399">
          <cell r="A1399" t="str">
            <v>BWD500072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-36</v>
          </cell>
          <cell r="H1399">
            <v>0</v>
          </cell>
          <cell r="I1399">
            <v>0</v>
          </cell>
          <cell r="J1399">
            <v>36</v>
          </cell>
          <cell r="K1399">
            <v>822.96</v>
          </cell>
          <cell r="L1399" t="str">
            <v/>
          </cell>
        </row>
        <row r="1400">
          <cell r="A1400" t="str">
            <v>BWD500160TS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-1</v>
          </cell>
          <cell r="H1400">
            <v>0</v>
          </cell>
          <cell r="I1400">
            <v>0</v>
          </cell>
          <cell r="J1400">
            <v>1</v>
          </cell>
          <cell r="K1400">
            <v>26.49</v>
          </cell>
          <cell r="L1400" t="str">
            <v/>
          </cell>
        </row>
        <row r="1401">
          <cell r="A1401" t="str">
            <v>CAB WSC-D26P03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-5</v>
          </cell>
          <cell r="H1401">
            <v>0</v>
          </cell>
          <cell r="I1401">
            <v>0</v>
          </cell>
          <cell r="J1401">
            <v>5</v>
          </cell>
          <cell r="K1401">
            <v>154.94999999999999</v>
          </cell>
          <cell r="L1401" t="str">
            <v/>
          </cell>
        </row>
        <row r="1402">
          <cell r="A1402" t="str">
            <v>EFL-0.2C11-7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-28</v>
          </cell>
          <cell r="H1402">
            <v>0</v>
          </cell>
          <cell r="I1402">
            <v>0</v>
          </cell>
          <cell r="J1402">
            <v>28</v>
          </cell>
          <cell r="K1402">
            <v>293.56039999999996</v>
          </cell>
          <cell r="L1402" t="str">
            <v/>
          </cell>
        </row>
        <row r="1403">
          <cell r="A1403" t="str">
            <v>EFL-0.2C9-7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-248</v>
          </cell>
          <cell r="H1403">
            <v>0</v>
          </cell>
          <cell r="I1403">
            <v>0</v>
          </cell>
          <cell r="J1403">
            <v>248</v>
          </cell>
          <cell r="K1403">
            <v>3106.82</v>
          </cell>
          <cell r="L1403" t="str">
            <v/>
          </cell>
        </row>
        <row r="1404">
          <cell r="A1404" t="str">
            <v>EFL-0.2E9-7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-21</v>
          </cell>
          <cell r="H1404">
            <v>0</v>
          </cell>
          <cell r="I1404">
            <v>0</v>
          </cell>
          <cell r="J1404">
            <v>21</v>
          </cell>
          <cell r="K1404">
            <v>216.3</v>
          </cell>
          <cell r="L1404" t="str">
            <v/>
          </cell>
        </row>
        <row r="1405">
          <cell r="A1405" t="str">
            <v>EFL-0.75E9-7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-3</v>
          </cell>
          <cell r="H1405">
            <v>0</v>
          </cell>
          <cell r="I1405">
            <v>0</v>
          </cell>
          <cell r="J1405">
            <v>3</v>
          </cell>
          <cell r="K1405">
            <v>70.80510000000001</v>
          </cell>
          <cell r="L1405" t="str">
            <v/>
          </cell>
        </row>
        <row r="1406">
          <cell r="A1406" t="str">
            <v>EFL-0.75G11-4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-86</v>
          </cell>
          <cell r="H1406">
            <v>0</v>
          </cell>
          <cell r="I1406">
            <v>0</v>
          </cell>
          <cell r="J1406">
            <v>86</v>
          </cell>
          <cell r="K1406">
            <v>2131.6475999999998</v>
          </cell>
          <cell r="L1406" t="str">
            <v/>
          </cell>
        </row>
        <row r="1407">
          <cell r="A1407" t="str">
            <v>EFL-0.75G11S-4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-1</v>
          </cell>
          <cell r="H1407">
            <v>0</v>
          </cell>
          <cell r="I1407">
            <v>0</v>
          </cell>
          <cell r="J1407">
            <v>1</v>
          </cell>
          <cell r="K1407">
            <v>24.7</v>
          </cell>
          <cell r="L1407" t="str">
            <v/>
          </cell>
        </row>
        <row r="1408">
          <cell r="A1408" t="str">
            <v>EFL-15G11-4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-42</v>
          </cell>
          <cell r="H1408">
            <v>0</v>
          </cell>
          <cell r="I1408">
            <v>0</v>
          </cell>
          <cell r="J1408">
            <v>42</v>
          </cell>
          <cell r="K1408">
            <v>1965.6042</v>
          </cell>
          <cell r="L1408" t="str">
            <v/>
          </cell>
        </row>
        <row r="1409">
          <cell r="A1409" t="str">
            <v>EFL-15G9-4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-5</v>
          </cell>
          <cell r="H1409">
            <v>0</v>
          </cell>
          <cell r="I1409">
            <v>0</v>
          </cell>
          <cell r="J1409">
            <v>5</v>
          </cell>
          <cell r="K1409">
            <v>307.7</v>
          </cell>
          <cell r="L1409" t="str">
            <v/>
          </cell>
        </row>
        <row r="1410">
          <cell r="A1410" t="str">
            <v>EFL-15SP-2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-2</v>
          </cell>
          <cell r="H1410">
            <v>0</v>
          </cell>
          <cell r="I1410">
            <v>0</v>
          </cell>
          <cell r="J1410">
            <v>2</v>
          </cell>
          <cell r="K1410">
            <v>330.02499999999998</v>
          </cell>
          <cell r="L1410" t="str">
            <v/>
          </cell>
        </row>
        <row r="1411">
          <cell r="A1411" t="str">
            <v>EFL-2.2E11-4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-79</v>
          </cell>
          <cell r="H1411">
            <v>0</v>
          </cell>
          <cell r="I1411">
            <v>0</v>
          </cell>
          <cell r="J1411">
            <v>79</v>
          </cell>
          <cell r="K1411">
            <v>2661.1702999999998</v>
          </cell>
          <cell r="L1411" t="str">
            <v/>
          </cell>
        </row>
        <row r="1412">
          <cell r="A1412" t="str">
            <v>EFL-2.2E11-7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-157</v>
          </cell>
          <cell r="H1412">
            <v>0</v>
          </cell>
          <cell r="I1412">
            <v>0</v>
          </cell>
          <cell r="J1412">
            <v>157</v>
          </cell>
          <cell r="K1412">
            <v>4667.4372999999996</v>
          </cell>
          <cell r="L1412" t="str">
            <v/>
          </cell>
        </row>
        <row r="1413">
          <cell r="A1413" t="str">
            <v>EFL-2.2E11-7LL</v>
          </cell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-1</v>
          </cell>
          <cell r="H1413">
            <v>0</v>
          </cell>
          <cell r="I1413">
            <v>0</v>
          </cell>
          <cell r="J1413">
            <v>1</v>
          </cell>
          <cell r="K1413">
            <v>21.5</v>
          </cell>
          <cell r="L1413" t="str">
            <v/>
          </cell>
        </row>
        <row r="1414">
          <cell r="A1414" t="str">
            <v>EFL-4.0E11-4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-58</v>
          </cell>
          <cell r="H1414">
            <v>0</v>
          </cell>
          <cell r="I1414">
            <v>0</v>
          </cell>
          <cell r="J1414">
            <v>58</v>
          </cell>
          <cell r="K1414">
            <v>1980.9146000000001</v>
          </cell>
          <cell r="L1414" t="str">
            <v/>
          </cell>
        </row>
        <row r="1415">
          <cell r="A1415" t="str">
            <v>EFL-4.0G11-4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-4</v>
          </cell>
          <cell r="H1415">
            <v>0</v>
          </cell>
          <cell r="I1415">
            <v>0</v>
          </cell>
          <cell r="J1415">
            <v>4</v>
          </cell>
          <cell r="K1415">
            <v>106</v>
          </cell>
          <cell r="L1415" t="str">
            <v/>
          </cell>
        </row>
        <row r="1416">
          <cell r="A1416" t="str">
            <v>EFL-4.0G9-4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-11</v>
          </cell>
          <cell r="H1416">
            <v>0</v>
          </cell>
          <cell r="I1416">
            <v>0</v>
          </cell>
          <cell r="J1416">
            <v>11</v>
          </cell>
          <cell r="K1416">
            <v>460.35</v>
          </cell>
          <cell r="L1416" t="str">
            <v/>
          </cell>
        </row>
        <row r="1417">
          <cell r="A1417" t="str">
            <v>ES-CV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-175</v>
          </cell>
          <cell r="H1417">
            <v>0</v>
          </cell>
          <cell r="I1417">
            <v>0</v>
          </cell>
          <cell r="J1417">
            <v>175</v>
          </cell>
          <cell r="K1417">
            <v>679.07</v>
          </cell>
          <cell r="L1417" t="str">
            <v/>
          </cell>
        </row>
        <row r="1418">
          <cell r="A1418" t="str">
            <v>FSQ3132804-28</v>
          </cell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-1</v>
          </cell>
          <cell r="H1418">
            <v>0</v>
          </cell>
          <cell r="I1418">
            <v>0</v>
          </cell>
          <cell r="J1418">
            <v>1</v>
          </cell>
          <cell r="K1418">
            <v>607.41999999999996</v>
          </cell>
          <cell r="L1418" t="str">
            <v/>
          </cell>
        </row>
        <row r="1419">
          <cell r="A1419" t="str">
            <v>GWH 240-40X20 160OHM/100W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-110</v>
          </cell>
          <cell r="H1419">
            <v>0</v>
          </cell>
          <cell r="I1419">
            <v>0</v>
          </cell>
          <cell r="J1419">
            <v>110</v>
          </cell>
          <cell r="K1419">
            <v>1375</v>
          </cell>
          <cell r="L1419" t="str">
            <v/>
          </cell>
        </row>
        <row r="1420">
          <cell r="A1420" t="str">
            <v>RF3044-F1S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-1</v>
          </cell>
          <cell r="H1420">
            <v>0</v>
          </cell>
          <cell r="I1420">
            <v>0</v>
          </cell>
          <cell r="J1420">
            <v>1</v>
          </cell>
          <cell r="K1420">
            <v>55</v>
          </cell>
          <cell r="L1420" t="str">
            <v/>
          </cell>
        </row>
        <row r="1421">
          <cell r="A1421" t="str">
            <v>RF3100-F11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-16</v>
          </cell>
          <cell r="H1421">
            <v>0</v>
          </cell>
          <cell r="I1421">
            <v>0</v>
          </cell>
          <cell r="J1421">
            <v>16</v>
          </cell>
          <cell r="K1421">
            <v>2290.56</v>
          </cell>
          <cell r="L1421" t="str">
            <v/>
          </cell>
        </row>
        <row r="1422">
          <cell r="A1422" t="str">
            <v>RF3180-F11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-9</v>
          </cell>
          <cell r="H1422">
            <v>0</v>
          </cell>
          <cell r="I1422">
            <v>0</v>
          </cell>
          <cell r="J1422">
            <v>9</v>
          </cell>
          <cell r="K1422">
            <v>1381.5693000000001</v>
          </cell>
          <cell r="L1422" t="str">
            <v/>
          </cell>
        </row>
        <row r="1423">
          <cell r="A1423" t="str">
            <v>RFE-0.75X2-7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-28</v>
          </cell>
          <cell r="H1423">
            <v>0</v>
          </cell>
          <cell r="I1423">
            <v>0</v>
          </cell>
          <cell r="J1423">
            <v>28</v>
          </cell>
          <cell r="K1423">
            <v>866.12959999999998</v>
          </cell>
          <cell r="L1423" t="str">
            <v/>
          </cell>
        </row>
        <row r="1424">
          <cell r="A1424" t="str">
            <v>RFH 400 100R J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-123</v>
          </cell>
          <cell r="H1424">
            <v>0</v>
          </cell>
          <cell r="I1424">
            <v>0</v>
          </cell>
          <cell r="J1424">
            <v>123</v>
          </cell>
          <cell r="K1424">
            <v>1906.5</v>
          </cell>
          <cell r="L1424" t="str">
            <v/>
          </cell>
        </row>
        <row r="1425">
          <cell r="A1425" t="str">
            <v>RFH 400 130R J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-43</v>
          </cell>
          <cell r="H1425">
            <v>0</v>
          </cell>
          <cell r="I1425">
            <v>0</v>
          </cell>
          <cell r="J1425">
            <v>43</v>
          </cell>
          <cell r="K1425">
            <v>666.5</v>
          </cell>
          <cell r="L1425" t="str">
            <v/>
          </cell>
        </row>
        <row r="1426">
          <cell r="A1426" t="str">
            <v>RS3550-IDF MK2</v>
          </cell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-1</v>
          </cell>
          <cell r="H1426">
            <v>0</v>
          </cell>
          <cell r="I1426">
            <v>0</v>
          </cell>
          <cell r="J1426">
            <v>1</v>
          </cell>
          <cell r="K1426">
            <v>981.68060000000003</v>
          </cell>
          <cell r="L1426" t="str">
            <v/>
          </cell>
        </row>
        <row r="1427">
          <cell r="A1427" t="str">
            <v>LMIS-PLG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-100</v>
          </cell>
          <cell r="H1427">
            <v>0</v>
          </cell>
          <cell r="I1427">
            <v>0</v>
          </cell>
          <cell r="J1427">
            <v>100</v>
          </cell>
          <cell r="K1427">
            <v>255</v>
          </cell>
          <cell r="L1427" t="str">
            <v/>
          </cell>
        </row>
        <row r="1428">
          <cell r="A1428" t="str">
            <v>OPC-G1-AIO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-73</v>
          </cell>
          <cell r="H1428">
            <v>0</v>
          </cell>
          <cell r="I1428">
            <v>0</v>
          </cell>
          <cell r="J1428">
            <v>73</v>
          </cell>
          <cell r="K1428">
            <v>3255.07</v>
          </cell>
          <cell r="L1428" t="str">
            <v/>
          </cell>
        </row>
        <row r="1429">
          <cell r="A1429" t="str">
            <v>OPC-G1-PDP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-84</v>
          </cell>
          <cell r="H1429">
            <v>0</v>
          </cell>
          <cell r="I1429">
            <v>0</v>
          </cell>
          <cell r="J1429">
            <v>84</v>
          </cell>
          <cell r="K1429">
            <v>8133.2411999999995</v>
          </cell>
          <cell r="L1429" t="str">
            <v/>
          </cell>
        </row>
        <row r="1430">
          <cell r="A1430" t="str">
            <v>OPC-G1-PG</v>
          </cell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-105</v>
          </cell>
          <cell r="H1430">
            <v>0</v>
          </cell>
          <cell r="I1430">
            <v>0</v>
          </cell>
          <cell r="J1430">
            <v>105</v>
          </cell>
          <cell r="K1430">
            <v>4193.9309999999996</v>
          </cell>
          <cell r="L1430" t="str">
            <v/>
          </cell>
        </row>
        <row r="1431">
          <cell r="A1431" t="str">
            <v>OPC-G1-PG2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-72</v>
          </cell>
          <cell r="H1431">
            <v>0</v>
          </cell>
          <cell r="I1431">
            <v>0</v>
          </cell>
          <cell r="J1431">
            <v>72</v>
          </cell>
          <cell r="K1431">
            <v>3088.5624000000003</v>
          </cell>
          <cell r="L1431" t="str">
            <v/>
          </cell>
        </row>
        <row r="1432">
          <cell r="A1432" t="str">
            <v>E1-CAS-7.5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 t="str">
            <v/>
          </cell>
        </row>
        <row r="1433">
          <cell r="A1433" t="str">
            <v>HF479442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-2</v>
          </cell>
          <cell r="H1433">
            <v>0</v>
          </cell>
          <cell r="I1433">
            <v>0</v>
          </cell>
          <cell r="J1433">
            <v>2</v>
          </cell>
          <cell r="K1433">
            <v>32.386600000000001</v>
          </cell>
          <cell r="L1433" t="str">
            <v/>
          </cell>
        </row>
        <row r="1434">
          <cell r="A1434" t="str">
            <v>LM1S-CPCB-4-11-E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-5</v>
          </cell>
          <cell r="H1434">
            <v>0</v>
          </cell>
          <cell r="I1434">
            <v>0</v>
          </cell>
          <cell r="J1434">
            <v>5</v>
          </cell>
          <cell r="K1434">
            <v>471.55</v>
          </cell>
          <cell r="L1434" t="str">
            <v/>
          </cell>
        </row>
        <row r="1435">
          <cell r="A1435" t="str">
            <v>EFL-2.2E9-7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-263</v>
          </cell>
          <cell r="H1435">
            <v>0</v>
          </cell>
          <cell r="I1435">
            <v>0</v>
          </cell>
          <cell r="J1435">
            <v>263</v>
          </cell>
          <cell r="K1435">
            <v>3635.9486999999999</v>
          </cell>
          <cell r="L1435" t="str">
            <v/>
          </cell>
        </row>
        <row r="1436">
          <cell r="A1436" t="str">
            <v>EFL-22G11-4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-30</v>
          </cell>
          <cell r="H1436">
            <v>0</v>
          </cell>
          <cell r="I1436">
            <v>0</v>
          </cell>
          <cell r="J1436">
            <v>30</v>
          </cell>
          <cell r="K1436">
            <v>1867.896</v>
          </cell>
          <cell r="L1436" t="str">
            <v/>
          </cell>
        </row>
        <row r="1437">
          <cell r="A1437" t="str">
            <v>EFL-3.7SP-2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-1</v>
          </cell>
          <cell r="H1437">
            <v>0</v>
          </cell>
          <cell r="I1437">
            <v>0</v>
          </cell>
          <cell r="J1437">
            <v>1</v>
          </cell>
          <cell r="K1437">
            <v>0</v>
          </cell>
          <cell r="L1437" t="str">
            <v/>
          </cell>
        </row>
        <row r="1438">
          <cell r="A1438" t="str">
            <v>EFL-7.5E11-4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-2</v>
          </cell>
          <cell r="H1438">
            <v>0</v>
          </cell>
          <cell r="I1438">
            <v>0</v>
          </cell>
          <cell r="J1438">
            <v>2</v>
          </cell>
          <cell r="K1438">
            <v>95.219399999999993</v>
          </cell>
          <cell r="L1438" t="str">
            <v/>
          </cell>
        </row>
        <row r="1439">
          <cell r="A1439" t="str">
            <v>EFL-7.5G11-4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-4</v>
          </cell>
          <cell r="H1439">
            <v>0</v>
          </cell>
          <cell r="I1439">
            <v>0</v>
          </cell>
          <cell r="J1439">
            <v>4</v>
          </cell>
          <cell r="K1439">
            <v>144.80000000000001</v>
          </cell>
          <cell r="L1439" t="str">
            <v/>
          </cell>
        </row>
        <row r="1440">
          <cell r="A1440" t="str">
            <v>EFL-7.5G9-4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-1</v>
          </cell>
          <cell r="H1440">
            <v>0</v>
          </cell>
          <cell r="I1440">
            <v>0</v>
          </cell>
          <cell r="J1440">
            <v>1</v>
          </cell>
          <cell r="K1440">
            <v>46.542700000000004</v>
          </cell>
          <cell r="L1440" t="str">
            <v/>
          </cell>
        </row>
        <row r="1441">
          <cell r="A1441" t="str">
            <v>GWH 240-40X20 4OHM/100W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-90</v>
          </cell>
          <cell r="H1441">
            <v>0</v>
          </cell>
          <cell r="I1441">
            <v>0</v>
          </cell>
          <cell r="J1441">
            <v>90</v>
          </cell>
          <cell r="K1441">
            <v>1134</v>
          </cell>
          <cell r="L1441" t="str">
            <v/>
          </cell>
        </row>
        <row r="1442">
          <cell r="A1442" t="str">
            <v>RF3018-F1S</v>
          </cell>
          <cell r="B1442">
            <v>0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-1</v>
          </cell>
          <cell r="H1442">
            <v>0</v>
          </cell>
          <cell r="I1442">
            <v>0</v>
          </cell>
          <cell r="J1442">
            <v>1</v>
          </cell>
          <cell r="K1442">
            <v>26</v>
          </cell>
          <cell r="L1442" t="str">
            <v/>
          </cell>
        </row>
        <row r="1443">
          <cell r="A1443" t="str">
            <v>RF3024-F1S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-1</v>
          </cell>
          <cell r="H1443">
            <v>0</v>
          </cell>
          <cell r="I1443">
            <v>0</v>
          </cell>
          <cell r="J1443">
            <v>1</v>
          </cell>
          <cell r="K1443">
            <v>35</v>
          </cell>
          <cell r="L1443" t="str">
            <v/>
          </cell>
        </row>
        <row r="1444">
          <cell r="A1444" t="str">
            <v>RF3280-F11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-16</v>
          </cell>
          <cell r="H1444">
            <v>0</v>
          </cell>
          <cell r="I1444">
            <v>0</v>
          </cell>
          <cell r="J1444">
            <v>16</v>
          </cell>
          <cell r="K1444">
            <v>4253.92</v>
          </cell>
          <cell r="L1444" t="str">
            <v/>
          </cell>
        </row>
        <row r="1445">
          <cell r="A1445" t="str">
            <v>RF3400-F11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-3</v>
          </cell>
          <cell r="H1445">
            <v>0</v>
          </cell>
          <cell r="I1445">
            <v>0</v>
          </cell>
          <cell r="J1445">
            <v>3</v>
          </cell>
          <cell r="K1445">
            <v>1288.47</v>
          </cell>
          <cell r="L1445" t="str">
            <v/>
          </cell>
        </row>
        <row r="1446">
          <cell r="A1446" t="str">
            <v>RF3880-F11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-7</v>
          </cell>
          <cell r="H1446">
            <v>0</v>
          </cell>
          <cell r="I1446">
            <v>0</v>
          </cell>
          <cell r="J1446">
            <v>7</v>
          </cell>
          <cell r="K1446">
            <v>3532.2336</v>
          </cell>
          <cell r="L1446" t="str">
            <v/>
          </cell>
        </row>
        <row r="1447">
          <cell r="A1447" t="str">
            <v>RFMTX 400 47R J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 t="str">
            <v/>
          </cell>
        </row>
        <row r="1448">
          <cell r="A1448" t="str">
            <v>RS3020-IDF MK2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-1</v>
          </cell>
          <cell r="H1448">
            <v>0</v>
          </cell>
          <cell r="I1448">
            <v>0</v>
          </cell>
          <cell r="J1448">
            <v>1</v>
          </cell>
          <cell r="K1448">
            <v>86.919600000000003</v>
          </cell>
          <cell r="L1448" t="str">
            <v/>
          </cell>
        </row>
        <row r="1449">
          <cell r="A1449" t="str">
            <v>RS3150-IDF MK2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-3</v>
          </cell>
          <cell r="H1449">
            <v>0</v>
          </cell>
          <cell r="I1449">
            <v>0</v>
          </cell>
          <cell r="J1449">
            <v>3</v>
          </cell>
          <cell r="K1449">
            <v>0</v>
          </cell>
          <cell r="L1449" t="str">
            <v/>
          </cell>
        </row>
        <row r="1450">
          <cell r="A1450" t="str">
            <v>OPC-G1-DEV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-115</v>
          </cell>
          <cell r="H1450">
            <v>0</v>
          </cell>
          <cell r="I1450">
            <v>0</v>
          </cell>
          <cell r="J1450">
            <v>115</v>
          </cell>
          <cell r="K1450">
            <v>8107.5</v>
          </cell>
          <cell r="L1450" t="str">
            <v/>
          </cell>
        </row>
        <row r="1451">
          <cell r="A1451" t="str">
            <v>OPC-G1-DI</v>
          </cell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-81</v>
          </cell>
          <cell r="H1451">
            <v>0</v>
          </cell>
          <cell r="I1451">
            <v>0</v>
          </cell>
          <cell r="J1451">
            <v>81</v>
          </cell>
          <cell r="K1451">
            <v>2997</v>
          </cell>
          <cell r="L1451" t="str">
            <v/>
          </cell>
        </row>
        <row r="1452">
          <cell r="A1452" t="str">
            <v>OPC-G1-DO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-84</v>
          </cell>
          <cell r="H1452">
            <v>0</v>
          </cell>
          <cell r="I1452">
            <v>0</v>
          </cell>
          <cell r="J1452">
            <v>84</v>
          </cell>
          <cell r="K1452">
            <v>3108</v>
          </cell>
          <cell r="L1452" t="str">
            <v/>
          </cell>
        </row>
        <row r="1453">
          <cell r="A1453" t="str">
            <v>OPC-G1-RY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-27</v>
          </cell>
          <cell r="H1453">
            <v>0</v>
          </cell>
          <cell r="I1453">
            <v>0</v>
          </cell>
          <cell r="J1453">
            <v>27</v>
          </cell>
          <cell r="K1453">
            <v>2079</v>
          </cell>
          <cell r="L1453" t="str">
            <v/>
          </cell>
        </row>
        <row r="1454">
          <cell r="A1454" t="str">
            <v>P40G1-22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-2</v>
          </cell>
          <cell r="H1454">
            <v>0</v>
          </cell>
          <cell r="I1454">
            <v>0</v>
          </cell>
          <cell r="J1454">
            <v>2</v>
          </cell>
          <cell r="K1454">
            <v>55.8</v>
          </cell>
          <cell r="L1454" t="str">
            <v/>
          </cell>
        </row>
        <row r="1455">
          <cell r="A1455" t="str">
            <v>DEMO CASE FOR MEGA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-4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 t="str">
            <v/>
          </cell>
        </row>
        <row r="1456">
          <cell r="A1456" t="str">
            <v>LM1S-FAN4-30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-4</v>
          </cell>
          <cell r="H1456">
            <v>0</v>
          </cell>
          <cell r="I1456">
            <v>0</v>
          </cell>
          <cell r="J1456">
            <v>4</v>
          </cell>
          <cell r="K1456">
            <v>68.599999999999994</v>
          </cell>
          <cell r="L1456" t="str">
            <v/>
          </cell>
        </row>
        <row r="1457">
          <cell r="A1457" t="str">
            <v>2MBI450U4E-120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-18</v>
          </cell>
          <cell r="H1457">
            <v>0</v>
          </cell>
          <cell r="I1457">
            <v>0</v>
          </cell>
          <cell r="J1457">
            <v>18</v>
          </cell>
          <cell r="K1457">
            <v>2311.7399999999998</v>
          </cell>
          <cell r="L1457" t="str">
            <v/>
          </cell>
        </row>
        <row r="1458">
          <cell r="A1458" t="str">
            <v>6.9URD32TTF550</v>
          </cell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-2</v>
          </cell>
          <cell r="H1458">
            <v>0</v>
          </cell>
          <cell r="I1458">
            <v>0</v>
          </cell>
          <cell r="J1458">
            <v>2</v>
          </cell>
          <cell r="K1458">
            <v>143.13999999999999</v>
          </cell>
          <cell r="L1458" t="str">
            <v/>
          </cell>
        </row>
        <row r="1459">
          <cell r="A1459" t="str">
            <v>6.9URD32TTF800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-2</v>
          </cell>
          <cell r="H1459">
            <v>0</v>
          </cell>
          <cell r="I1459">
            <v>0</v>
          </cell>
          <cell r="J1459">
            <v>2</v>
          </cell>
          <cell r="K1459">
            <v>158.82</v>
          </cell>
          <cell r="L1459" t="str">
            <v/>
          </cell>
        </row>
        <row r="1460">
          <cell r="A1460" t="str">
            <v>6MBI225U-120-03 (ROHS)</v>
          </cell>
          <cell r="B1460">
            <v>0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-2</v>
          </cell>
          <cell r="H1460">
            <v>0</v>
          </cell>
          <cell r="I1460">
            <v>0</v>
          </cell>
          <cell r="J1460">
            <v>2</v>
          </cell>
          <cell r="K1460">
            <v>450.98</v>
          </cell>
          <cell r="L1460" t="str">
            <v/>
          </cell>
        </row>
        <row r="1461">
          <cell r="A1461" t="str">
            <v>6MBI300UE-120-03 (ROHS)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-2</v>
          </cell>
          <cell r="H1461">
            <v>0</v>
          </cell>
          <cell r="I1461">
            <v>0</v>
          </cell>
          <cell r="J1461">
            <v>2</v>
          </cell>
          <cell r="K1461">
            <v>619.6</v>
          </cell>
          <cell r="L1461" t="str">
            <v/>
          </cell>
        </row>
        <row r="1462">
          <cell r="A1462" t="str">
            <v>6MBP100RSA120-50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-3</v>
          </cell>
          <cell r="H1462">
            <v>0</v>
          </cell>
          <cell r="I1462">
            <v>0</v>
          </cell>
          <cell r="J1462">
            <v>3</v>
          </cell>
          <cell r="K1462">
            <v>532.35</v>
          </cell>
          <cell r="L1462" t="str">
            <v/>
          </cell>
        </row>
        <row r="1463">
          <cell r="A1463" t="str">
            <v>6MBP150RSA120-50</v>
          </cell>
          <cell r="B1463">
            <v>0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-2</v>
          </cell>
          <cell r="H1463">
            <v>0</v>
          </cell>
          <cell r="I1463">
            <v>0</v>
          </cell>
          <cell r="J1463">
            <v>2</v>
          </cell>
          <cell r="K1463">
            <v>443.14</v>
          </cell>
          <cell r="L1463" t="str">
            <v/>
          </cell>
        </row>
        <row r="1464">
          <cell r="A1464" t="str">
            <v>8.5URD73TTF1400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-2</v>
          </cell>
          <cell r="H1464">
            <v>0</v>
          </cell>
          <cell r="I1464">
            <v>0</v>
          </cell>
          <cell r="J1464">
            <v>2</v>
          </cell>
          <cell r="K1464">
            <v>280.39999999999998</v>
          </cell>
          <cell r="L1464" t="str">
            <v/>
          </cell>
        </row>
        <row r="1465">
          <cell r="A1465" t="str">
            <v>EP4514 C2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-3</v>
          </cell>
          <cell r="H1465">
            <v>0</v>
          </cell>
          <cell r="I1465">
            <v>0</v>
          </cell>
          <cell r="J1465">
            <v>3</v>
          </cell>
          <cell r="K1465">
            <v>358.83</v>
          </cell>
          <cell r="L1465" t="str">
            <v/>
          </cell>
        </row>
        <row r="1466">
          <cell r="A1466" t="str">
            <v>EP4514 C3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-2</v>
          </cell>
          <cell r="H1466">
            <v>0</v>
          </cell>
          <cell r="I1466">
            <v>0</v>
          </cell>
          <cell r="J1466">
            <v>2</v>
          </cell>
          <cell r="K1466">
            <v>239.22</v>
          </cell>
          <cell r="L1466" t="str">
            <v/>
          </cell>
        </row>
        <row r="1467">
          <cell r="A1467" t="str">
            <v>EP4516 C3</v>
          </cell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-2</v>
          </cell>
          <cell r="H1467">
            <v>0</v>
          </cell>
          <cell r="I1467">
            <v>0</v>
          </cell>
          <cell r="J1467">
            <v>2</v>
          </cell>
          <cell r="K1467">
            <v>233.34</v>
          </cell>
          <cell r="L1467" t="str">
            <v/>
          </cell>
        </row>
        <row r="1468">
          <cell r="A1468" t="str">
            <v>EP4609 C2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-2</v>
          </cell>
          <cell r="H1468">
            <v>0</v>
          </cell>
          <cell r="I1468">
            <v>0</v>
          </cell>
          <cell r="J1468">
            <v>2</v>
          </cell>
          <cell r="K1468">
            <v>358.82</v>
          </cell>
          <cell r="L1468" t="str">
            <v/>
          </cell>
        </row>
        <row r="1469">
          <cell r="A1469" t="str">
            <v>EP4609 C5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-2</v>
          </cell>
          <cell r="H1469">
            <v>0</v>
          </cell>
          <cell r="I1469">
            <v>0</v>
          </cell>
          <cell r="J1469">
            <v>2</v>
          </cell>
          <cell r="K1469">
            <v>352.94</v>
          </cell>
          <cell r="L1469" t="str">
            <v/>
          </cell>
        </row>
        <row r="1470">
          <cell r="A1470" t="str">
            <v>EP4640 C1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-2</v>
          </cell>
          <cell r="H1470">
            <v>0</v>
          </cell>
          <cell r="I1470">
            <v>0</v>
          </cell>
          <cell r="J1470">
            <v>2</v>
          </cell>
          <cell r="K1470">
            <v>315.68</v>
          </cell>
          <cell r="L1470" t="str">
            <v/>
          </cell>
        </row>
        <row r="1471">
          <cell r="A1471" t="str">
            <v>HF5G2820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-2</v>
          </cell>
          <cell r="H1471">
            <v>0</v>
          </cell>
          <cell r="I1471">
            <v>0</v>
          </cell>
          <cell r="J1471">
            <v>2</v>
          </cell>
          <cell r="K1471">
            <v>558.82000000000005</v>
          </cell>
          <cell r="L1471" t="str">
            <v/>
          </cell>
        </row>
        <row r="1472">
          <cell r="A1472" t="str">
            <v>MMF-08D24ES-RMB (ROHS)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-4</v>
          </cell>
          <cell r="H1472">
            <v>0</v>
          </cell>
          <cell r="I1472">
            <v>0</v>
          </cell>
          <cell r="J1472">
            <v>4</v>
          </cell>
          <cell r="K1472">
            <v>34.92</v>
          </cell>
          <cell r="L1472" t="str">
            <v/>
          </cell>
        </row>
        <row r="1473">
          <cell r="A1473" t="str">
            <v>MMF-12D24DS-RNC (ROHS)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-6</v>
          </cell>
          <cell r="H1473">
            <v>0</v>
          </cell>
          <cell r="I1473">
            <v>0</v>
          </cell>
          <cell r="J1473">
            <v>6</v>
          </cell>
          <cell r="K1473">
            <v>94.14</v>
          </cell>
          <cell r="L1473" t="str">
            <v/>
          </cell>
        </row>
        <row r="1474">
          <cell r="A1474" t="str">
            <v>SC-N3 Z426 (ROHS)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-4</v>
          </cell>
          <cell r="H1474">
            <v>0</v>
          </cell>
          <cell r="I1474">
            <v>0</v>
          </cell>
          <cell r="J1474">
            <v>4</v>
          </cell>
          <cell r="K1474">
            <v>211.76</v>
          </cell>
          <cell r="L1474" t="str">
            <v/>
          </cell>
        </row>
        <row r="1475">
          <cell r="A1475" t="str">
            <v>SC-N7 200V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-4</v>
          </cell>
          <cell r="H1475">
            <v>0</v>
          </cell>
          <cell r="I1475">
            <v>0</v>
          </cell>
          <cell r="J1475">
            <v>4</v>
          </cell>
          <cell r="K1475">
            <v>709.8</v>
          </cell>
          <cell r="L1475" t="str">
            <v/>
          </cell>
        </row>
        <row r="1476">
          <cell r="A1476" t="str">
            <v>SC-N8 200V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-4</v>
          </cell>
          <cell r="H1476">
            <v>0</v>
          </cell>
          <cell r="I1476">
            <v>0</v>
          </cell>
          <cell r="J1476">
            <v>4</v>
          </cell>
          <cell r="K1476">
            <v>756.88</v>
          </cell>
          <cell r="L1476" t="str">
            <v/>
          </cell>
        </row>
        <row r="1477">
          <cell r="A1477" t="str">
            <v>DBE11-2C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-2</v>
          </cell>
          <cell r="H1477">
            <v>0</v>
          </cell>
          <cell r="I1477">
            <v>0</v>
          </cell>
          <cell r="J1477">
            <v>2</v>
          </cell>
          <cell r="K1477">
            <v>105.92</v>
          </cell>
          <cell r="L1477" t="str">
            <v/>
          </cell>
        </row>
        <row r="1478">
          <cell r="A1478" t="str">
            <v>DBE11-4C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-5</v>
          </cell>
          <cell r="H1478">
            <v>0</v>
          </cell>
          <cell r="I1478">
            <v>0</v>
          </cell>
          <cell r="J1478">
            <v>5</v>
          </cell>
          <cell r="K1478">
            <v>214.1</v>
          </cell>
          <cell r="L1478" t="str">
            <v/>
          </cell>
        </row>
        <row r="1479">
          <cell r="A1479" t="str">
            <v>DBE15-2C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-2</v>
          </cell>
          <cell r="H1479">
            <v>0</v>
          </cell>
          <cell r="I1479">
            <v>0</v>
          </cell>
          <cell r="J1479">
            <v>2</v>
          </cell>
          <cell r="K1479">
            <v>119.34</v>
          </cell>
          <cell r="L1479" t="str">
            <v/>
          </cell>
        </row>
        <row r="1480">
          <cell r="A1480" t="str">
            <v>DBE3.7-2C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-2</v>
          </cell>
          <cell r="H1480">
            <v>0</v>
          </cell>
          <cell r="I1480">
            <v>0</v>
          </cell>
          <cell r="J1480">
            <v>2</v>
          </cell>
          <cell r="K1480">
            <v>75.239999999999995</v>
          </cell>
          <cell r="L1480" t="str">
            <v/>
          </cell>
        </row>
        <row r="1481">
          <cell r="A1481" t="str">
            <v>DBE30-4C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-7</v>
          </cell>
          <cell r="H1481">
            <v>0</v>
          </cell>
          <cell r="I1481">
            <v>0</v>
          </cell>
          <cell r="J1481">
            <v>7</v>
          </cell>
          <cell r="K1481">
            <v>582.33000000000004</v>
          </cell>
          <cell r="L1481" t="str">
            <v/>
          </cell>
        </row>
        <row r="1482">
          <cell r="A1482" t="str">
            <v>DBE5.5-2C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-2</v>
          </cell>
          <cell r="H1482">
            <v>0</v>
          </cell>
          <cell r="I1482">
            <v>0</v>
          </cell>
          <cell r="J1482">
            <v>2</v>
          </cell>
          <cell r="K1482">
            <v>75.239999999999995</v>
          </cell>
          <cell r="L1482" t="str">
            <v/>
          </cell>
        </row>
        <row r="1483">
          <cell r="A1483" t="str">
            <v>6MBI300UE-120-04 (ROHS)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-4</v>
          </cell>
          <cell r="H1483">
            <v>0</v>
          </cell>
          <cell r="I1483">
            <v>0</v>
          </cell>
          <cell r="J1483">
            <v>4</v>
          </cell>
          <cell r="K1483">
            <v>1286.28</v>
          </cell>
          <cell r="L1483" t="str">
            <v/>
          </cell>
        </row>
        <row r="1484">
          <cell r="A1484" t="str">
            <v>6MBI450UE-120-03 (ROHS)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-2</v>
          </cell>
          <cell r="H1484">
            <v>0</v>
          </cell>
          <cell r="I1484">
            <v>0</v>
          </cell>
          <cell r="J1484">
            <v>2</v>
          </cell>
          <cell r="K1484">
            <v>811.76</v>
          </cell>
          <cell r="L1484" t="str">
            <v/>
          </cell>
        </row>
        <row r="1485">
          <cell r="A1485" t="str">
            <v>6MBI450UE-120-04 (ROHS)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-4</v>
          </cell>
          <cell r="H1485">
            <v>0</v>
          </cell>
          <cell r="I1485">
            <v>0</v>
          </cell>
          <cell r="J1485">
            <v>4</v>
          </cell>
          <cell r="K1485">
            <v>1682.36</v>
          </cell>
          <cell r="L1485" t="str">
            <v/>
          </cell>
        </row>
        <row r="1486">
          <cell r="A1486" t="str">
            <v>9.5URD273TTF2200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-6</v>
          </cell>
          <cell r="H1486">
            <v>0</v>
          </cell>
          <cell r="I1486">
            <v>0</v>
          </cell>
          <cell r="J1486">
            <v>6</v>
          </cell>
          <cell r="K1486">
            <v>1747.08</v>
          </cell>
          <cell r="L1486" t="str">
            <v/>
          </cell>
        </row>
        <row r="1487">
          <cell r="A1487" t="str">
            <v>DD100KB-160S (ROHS)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-15</v>
          </cell>
          <cell r="H1487">
            <v>0</v>
          </cell>
          <cell r="I1487">
            <v>0</v>
          </cell>
          <cell r="J1487">
            <v>15</v>
          </cell>
          <cell r="K1487">
            <v>220.65</v>
          </cell>
          <cell r="L1487" t="str">
            <v/>
          </cell>
        </row>
        <row r="1488">
          <cell r="A1488" t="str">
            <v>DD60KB-160S (ROHS)</v>
          </cell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-6</v>
          </cell>
          <cell r="H1488">
            <v>0</v>
          </cell>
          <cell r="I1488">
            <v>0</v>
          </cell>
          <cell r="J1488">
            <v>6</v>
          </cell>
          <cell r="K1488">
            <v>82.38</v>
          </cell>
          <cell r="L1488" t="str">
            <v/>
          </cell>
        </row>
        <row r="1489">
          <cell r="A1489" t="str">
            <v>EP4516 C4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-2</v>
          </cell>
          <cell r="H1489">
            <v>0</v>
          </cell>
          <cell r="I1489">
            <v>0</v>
          </cell>
          <cell r="J1489">
            <v>2</v>
          </cell>
          <cell r="K1489">
            <v>233.34</v>
          </cell>
          <cell r="L1489" t="str">
            <v/>
          </cell>
        </row>
        <row r="1490">
          <cell r="A1490" t="str">
            <v>EP4516 C5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-2</v>
          </cell>
          <cell r="H1490">
            <v>0</v>
          </cell>
          <cell r="I1490">
            <v>0</v>
          </cell>
          <cell r="J1490">
            <v>2</v>
          </cell>
          <cell r="K1490">
            <v>233.34</v>
          </cell>
          <cell r="L1490" t="str">
            <v/>
          </cell>
        </row>
        <row r="1491">
          <cell r="A1491" t="str">
            <v>EP4563 C2</v>
          </cell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-1</v>
          </cell>
          <cell r="H1491">
            <v>0</v>
          </cell>
          <cell r="I1491">
            <v>0</v>
          </cell>
          <cell r="J1491">
            <v>1</v>
          </cell>
          <cell r="K1491">
            <v>11.76</v>
          </cell>
          <cell r="L1491" t="str">
            <v/>
          </cell>
        </row>
        <row r="1492">
          <cell r="A1492" t="str">
            <v>EP4640 C2</v>
          </cell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-2</v>
          </cell>
          <cell r="H1492">
            <v>0</v>
          </cell>
          <cell r="I1492">
            <v>0</v>
          </cell>
          <cell r="J1492">
            <v>2</v>
          </cell>
          <cell r="K1492">
            <v>315.68</v>
          </cell>
          <cell r="L1492" t="str">
            <v/>
          </cell>
        </row>
        <row r="1493">
          <cell r="A1493" t="str">
            <v>EP4705 C4-Z2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-2</v>
          </cell>
          <cell r="H1493">
            <v>0</v>
          </cell>
          <cell r="I1493">
            <v>0</v>
          </cell>
          <cell r="J1493">
            <v>2</v>
          </cell>
          <cell r="K1493">
            <v>543.14</v>
          </cell>
          <cell r="L1493" t="str">
            <v/>
          </cell>
        </row>
        <row r="1494">
          <cell r="A1494" t="str">
            <v>EP4705 C5-Z2</v>
          </cell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-2</v>
          </cell>
          <cell r="H1494">
            <v>0</v>
          </cell>
          <cell r="I1494">
            <v>0</v>
          </cell>
          <cell r="J1494">
            <v>2</v>
          </cell>
          <cell r="K1494">
            <v>309.8</v>
          </cell>
          <cell r="L1494" t="str">
            <v/>
          </cell>
        </row>
        <row r="1495">
          <cell r="A1495" t="str">
            <v>SA537660-01</v>
          </cell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-1</v>
          </cell>
          <cell r="H1495">
            <v>0</v>
          </cell>
          <cell r="I1495">
            <v>0</v>
          </cell>
          <cell r="J1495">
            <v>1</v>
          </cell>
          <cell r="K1495">
            <v>1.57</v>
          </cell>
          <cell r="L1495" t="str">
            <v/>
          </cell>
        </row>
        <row r="1496">
          <cell r="A1496" t="str">
            <v>SC-4-1 Z426 (ROHS)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-4</v>
          </cell>
          <cell r="H1496">
            <v>0</v>
          </cell>
          <cell r="I1496">
            <v>0</v>
          </cell>
          <cell r="J1496">
            <v>4</v>
          </cell>
          <cell r="K1496">
            <v>62.76</v>
          </cell>
          <cell r="L1496" t="str">
            <v/>
          </cell>
        </row>
        <row r="1497">
          <cell r="A1497" t="str">
            <v>SC-N2S Z426 (ROHS)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-4</v>
          </cell>
          <cell r="H1497">
            <v>0</v>
          </cell>
          <cell r="I1497">
            <v>0</v>
          </cell>
          <cell r="J1497">
            <v>4</v>
          </cell>
          <cell r="K1497">
            <v>141.16</v>
          </cell>
          <cell r="L1497" t="str">
            <v/>
          </cell>
        </row>
        <row r="1498">
          <cell r="A1498" t="str">
            <v>THB1-UHS4556M-115 WITH SENSOR (ROHS)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-2</v>
          </cell>
          <cell r="H1498">
            <v>0</v>
          </cell>
          <cell r="I1498">
            <v>0</v>
          </cell>
          <cell r="J1498">
            <v>2</v>
          </cell>
          <cell r="K1498">
            <v>139.22</v>
          </cell>
          <cell r="L1498" t="str">
            <v/>
          </cell>
        </row>
        <row r="1499">
          <cell r="A1499" t="str">
            <v>DBE0.75-2C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-2</v>
          </cell>
          <cell r="H1499">
            <v>0</v>
          </cell>
          <cell r="I1499">
            <v>0</v>
          </cell>
          <cell r="J1499">
            <v>2</v>
          </cell>
          <cell r="K1499">
            <v>44.22</v>
          </cell>
          <cell r="L1499" t="str">
            <v/>
          </cell>
        </row>
        <row r="1500">
          <cell r="A1500" t="str">
            <v>DBE0.75-4C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-5</v>
          </cell>
          <cell r="H1500">
            <v>0</v>
          </cell>
          <cell r="I1500">
            <v>0</v>
          </cell>
          <cell r="J1500">
            <v>5</v>
          </cell>
          <cell r="K1500">
            <v>110.55</v>
          </cell>
          <cell r="L1500" t="str">
            <v/>
          </cell>
        </row>
        <row r="1501">
          <cell r="A1501" t="str">
            <v>DBE15-4C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-5</v>
          </cell>
          <cell r="H1501">
            <v>0</v>
          </cell>
          <cell r="I1501">
            <v>0</v>
          </cell>
          <cell r="J1501">
            <v>5</v>
          </cell>
          <cell r="K1501">
            <v>227</v>
          </cell>
          <cell r="L1501" t="str">
            <v/>
          </cell>
        </row>
        <row r="1502">
          <cell r="A1502" t="str">
            <v>DBE2.2-4C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-5</v>
          </cell>
          <cell r="H1502">
            <v>0</v>
          </cell>
          <cell r="I1502">
            <v>0</v>
          </cell>
          <cell r="J1502">
            <v>5</v>
          </cell>
          <cell r="K1502">
            <v>126.9</v>
          </cell>
          <cell r="L1502" t="str">
            <v/>
          </cell>
        </row>
        <row r="1503">
          <cell r="A1503" t="str">
            <v>DBE22-4C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-12</v>
          </cell>
          <cell r="H1503">
            <v>0</v>
          </cell>
          <cell r="I1503">
            <v>0</v>
          </cell>
          <cell r="J1503">
            <v>12</v>
          </cell>
          <cell r="K1503">
            <v>880.86</v>
          </cell>
          <cell r="L1503" t="str">
            <v/>
          </cell>
        </row>
        <row r="1504">
          <cell r="A1504" t="str">
            <v>DBE5.5-4C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-5</v>
          </cell>
          <cell r="H1504">
            <v>0</v>
          </cell>
          <cell r="I1504">
            <v>0</v>
          </cell>
          <cell r="J1504">
            <v>5</v>
          </cell>
          <cell r="K1504">
            <v>143.1</v>
          </cell>
          <cell r="L1504" t="str">
            <v/>
          </cell>
        </row>
        <row r="1505">
          <cell r="A1505" t="str">
            <v>DBE7.5-2C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-1</v>
          </cell>
          <cell r="H1505">
            <v>0</v>
          </cell>
          <cell r="I1505">
            <v>0</v>
          </cell>
          <cell r="J1505">
            <v>1</v>
          </cell>
          <cell r="K1505">
            <v>42.01</v>
          </cell>
          <cell r="L1505" t="str">
            <v/>
          </cell>
        </row>
        <row r="1506">
          <cell r="A1506" t="str">
            <v>DBE7.5-4C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-10</v>
          </cell>
          <cell r="H1506">
            <v>0</v>
          </cell>
          <cell r="I1506">
            <v>0</v>
          </cell>
          <cell r="J1506">
            <v>10</v>
          </cell>
          <cell r="K1506">
            <v>319.60000000000002</v>
          </cell>
          <cell r="L1506" t="str">
            <v/>
          </cell>
        </row>
        <row r="1507">
          <cell r="A1507" t="str">
            <v>GYG102C5-HB2</v>
          </cell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-1</v>
          </cell>
          <cell r="H1507">
            <v>0</v>
          </cell>
          <cell r="I1507">
            <v>0</v>
          </cell>
          <cell r="J1507">
            <v>1</v>
          </cell>
          <cell r="K1507">
            <v>0</v>
          </cell>
          <cell r="L1507" t="str">
            <v/>
          </cell>
        </row>
        <row r="1508">
          <cell r="A1508" t="str">
            <v>GYG501C5-HB2</v>
          </cell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-1</v>
          </cell>
          <cell r="H1508">
            <v>0</v>
          </cell>
          <cell r="I1508">
            <v>0</v>
          </cell>
          <cell r="J1508">
            <v>1</v>
          </cell>
          <cell r="K1508">
            <v>0</v>
          </cell>
          <cell r="L1508" t="str">
            <v/>
          </cell>
        </row>
        <row r="1509">
          <cell r="A1509" t="str">
            <v>RYT102C5-VV2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-1</v>
          </cell>
          <cell r="H1509">
            <v>0</v>
          </cell>
          <cell r="I1509">
            <v>0</v>
          </cell>
          <cell r="J1509">
            <v>1</v>
          </cell>
          <cell r="K1509">
            <v>0</v>
          </cell>
          <cell r="L1509" t="str">
            <v/>
          </cell>
        </row>
        <row r="1510">
          <cell r="A1510" t="str">
            <v>TP-E1U</v>
          </cell>
          <cell r="B1510">
            <v>20</v>
          </cell>
          <cell r="C1510">
            <v>0</v>
          </cell>
          <cell r="D1510">
            <v>0</v>
          </cell>
          <cell r="E1510">
            <v>20</v>
          </cell>
          <cell r="F1510">
            <v>0</v>
          </cell>
          <cell r="G1510">
            <v>-399</v>
          </cell>
          <cell r="H1510">
            <v>0</v>
          </cell>
          <cell r="I1510">
            <v>0</v>
          </cell>
          <cell r="J1510">
            <v>399</v>
          </cell>
          <cell r="K1510">
            <v>6390.7031999999999</v>
          </cell>
          <cell r="L1510" t="str">
            <v/>
          </cell>
        </row>
        <row r="1511">
          <cell r="A1511" t="str">
            <v>FRN30P11S-2</v>
          </cell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-1</v>
          </cell>
          <cell r="H1511">
            <v>0</v>
          </cell>
          <cell r="I1511">
            <v>0</v>
          </cell>
          <cell r="J1511">
            <v>1</v>
          </cell>
          <cell r="K1511">
            <v>1412.1885</v>
          </cell>
          <cell r="L1511" t="str">
            <v/>
          </cell>
        </row>
        <row r="1512">
          <cell r="A1512" t="str">
            <v>NQ4H-SE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-10</v>
          </cell>
          <cell r="H1512">
            <v>0</v>
          </cell>
          <cell r="I1512">
            <v>0</v>
          </cell>
          <cell r="J1512">
            <v>10</v>
          </cell>
          <cell r="K1512">
            <v>66.5</v>
          </cell>
          <cell r="L1512" t="str">
            <v/>
          </cell>
        </row>
        <row r="1513">
          <cell r="A1513" t="str">
            <v>NW0H-CA3</v>
          </cell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-4</v>
          </cell>
          <cell r="H1513">
            <v>0</v>
          </cell>
          <cell r="I1513">
            <v>0</v>
          </cell>
          <cell r="J1513">
            <v>4</v>
          </cell>
          <cell r="K1513">
            <v>25.1</v>
          </cell>
          <cell r="L1513" t="str">
            <v/>
          </cell>
        </row>
        <row r="1514">
          <cell r="A1514" t="str">
            <v>NW0H-CNV</v>
          </cell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-4</v>
          </cell>
          <cell r="H1514">
            <v>0</v>
          </cell>
          <cell r="I1514">
            <v>0</v>
          </cell>
          <cell r="J1514">
            <v>4</v>
          </cell>
          <cell r="K1514">
            <v>580.81640000000004</v>
          </cell>
          <cell r="L1514" t="str">
            <v/>
          </cell>
        </row>
        <row r="1515">
          <cell r="A1515" t="str">
            <v>NW3P16-42C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-2</v>
          </cell>
          <cell r="H1515">
            <v>0</v>
          </cell>
          <cell r="I1515">
            <v>0</v>
          </cell>
          <cell r="J1515">
            <v>2</v>
          </cell>
          <cell r="K1515">
            <v>0</v>
          </cell>
          <cell r="L1515" t="str">
            <v/>
          </cell>
        </row>
        <row r="1516">
          <cell r="A1516" t="str">
            <v>NW3W05606R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-2</v>
          </cell>
          <cell r="H1516">
            <v>0</v>
          </cell>
          <cell r="I1516">
            <v>0</v>
          </cell>
          <cell r="J1516">
            <v>2</v>
          </cell>
          <cell r="K1516">
            <v>0</v>
          </cell>
          <cell r="L1516" t="str">
            <v/>
          </cell>
        </row>
        <row r="1517">
          <cell r="A1517" t="str">
            <v>NWOH-CNV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-2</v>
          </cell>
          <cell r="H1517">
            <v>0</v>
          </cell>
          <cell r="I1517">
            <v>0</v>
          </cell>
          <cell r="J1517">
            <v>2</v>
          </cell>
          <cell r="K1517">
            <v>276</v>
          </cell>
          <cell r="L1517" t="str">
            <v/>
          </cell>
        </row>
        <row r="1518">
          <cell r="A1518" t="str">
            <v>FVR0.75S11S-2C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-5</v>
          </cell>
          <cell r="H1518">
            <v>0</v>
          </cell>
          <cell r="I1518">
            <v>0</v>
          </cell>
          <cell r="J1518">
            <v>5</v>
          </cell>
          <cell r="K1518">
            <v>205.5395</v>
          </cell>
          <cell r="L1518" t="str">
            <v/>
          </cell>
        </row>
        <row r="1519">
          <cell r="A1519" t="str">
            <v>FVR0.75S11S-2V</v>
          </cell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-2</v>
          </cell>
          <cell r="H1519">
            <v>0</v>
          </cell>
          <cell r="I1519">
            <v>0</v>
          </cell>
          <cell r="J1519">
            <v>2</v>
          </cell>
          <cell r="K1519">
            <v>0</v>
          </cell>
          <cell r="L1519" t="str">
            <v/>
          </cell>
        </row>
        <row r="1520">
          <cell r="A1520" t="str">
            <v>EFL-0.4E11-7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-3</v>
          </cell>
          <cell r="H1520">
            <v>0</v>
          </cell>
          <cell r="I1520">
            <v>0</v>
          </cell>
          <cell r="J1520">
            <v>3</v>
          </cell>
          <cell r="K1520">
            <v>41.396999999999998</v>
          </cell>
          <cell r="L1520" t="str">
            <v/>
          </cell>
        </row>
        <row r="1521">
          <cell r="A1521" t="str">
            <v>EFL-0.75E11-7LL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-21</v>
          </cell>
          <cell r="H1521">
            <v>0</v>
          </cell>
          <cell r="I1521">
            <v>0</v>
          </cell>
          <cell r="J1521">
            <v>21</v>
          </cell>
          <cell r="K1521">
            <v>392.89319999999998</v>
          </cell>
          <cell r="L1521" t="str">
            <v/>
          </cell>
        </row>
        <row r="1522">
          <cell r="A1522" t="str">
            <v>FN-2030-6-06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-58</v>
          </cell>
          <cell r="H1522">
            <v>0</v>
          </cell>
          <cell r="I1522">
            <v>0</v>
          </cell>
          <cell r="J1522">
            <v>58</v>
          </cell>
          <cell r="K1522">
            <v>273.99779999999998</v>
          </cell>
          <cell r="L1522" t="str">
            <v/>
          </cell>
        </row>
        <row r="1523">
          <cell r="A1523" t="str">
            <v>FN2030-30-08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-1</v>
          </cell>
          <cell r="H1523">
            <v>0</v>
          </cell>
          <cell r="I1523">
            <v>0</v>
          </cell>
          <cell r="J1523">
            <v>1</v>
          </cell>
          <cell r="K1523">
            <v>21.7</v>
          </cell>
          <cell r="L1523" t="str">
            <v/>
          </cell>
        </row>
        <row r="1524">
          <cell r="A1524" t="str">
            <v>RYT501C5-VV2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-1</v>
          </cell>
          <cell r="H1524">
            <v>0</v>
          </cell>
          <cell r="I1524">
            <v>0</v>
          </cell>
          <cell r="J1524">
            <v>1</v>
          </cell>
          <cell r="K1524">
            <v>0</v>
          </cell>
          <cell r="L1524" t="str">
            <v/>
          </cell>
        </row>
        <row r="1525">
          <cell r="A1525" t="str">
            <v>4674-08-07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-3</v>
          </cell>
          <cell r="H1525">
            <v>0</v>
          </cell>
          <cell r="I1525">
            <v>0</v>
          </cell>
          <cell r="J1525">
            <v>3</v>
          </cell>
          <cell r="K1525">
            <v>0</v>
          </cell>
          <cell r="L1525" t="str">
            <v/>
          </cell>
        </row>
        <row r="1526">
          <cell r="A1526" t="str">
            <v>E1-TP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-2</v>
          </cell>
          <cell r="H1526">
            <v>0</v>
          </cell>
          <cell r="I1526">
            <v>0</v>
          </cell>
          <cell r="J1526">
            <v>2</v>
          </cell>
          <cell r="K1526">
            <v>23.52</v>
          </cell>
          <cell r="L1526" t="str">
            <v/>
          </cell>
        </row>
        <row r="1527">
          <cell r="A1527" t="str">
            <v>FRN7.5P9S-4EN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-2</v>
          </cell>
          <cell r="H1527">
            <v>0</v>
          </cell>
          <cell r="I1527">
            <v>0</v>
          </cell>
          <cell r="J1527">
            <v>2</v>
          </cell>
          <cell r="K1527">
            <v>895.13440000000003</v>
          </cell>
          <cell r="L1527" t="str">
            <v/>
          </cell>
        </row>
        <row r="1528">
          <cell r="A1528" t="str">
            <v>NP1X1610-R1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-5</v>
          </cell>
          <cell r="H1528">
            <v>0</v>
          </cell>
          <cell r="I1528">
            <v>0</v>
          </cell>
          <cell r="J1528">
            <v>5</v>
          </cell>
          <cell r="K1528">
            <v>281</v>
          </cell>
          <cell r="L1528" t="str">
            <v/>
          </cell>
        </row>
        <row r="1529">
          <cell r="A1529" t="str">
            <v>NP4H-CB2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-6</v>
          </cell>
          <cell r="H1529">
            <v>0</v>
          </cell>
          <cell r="I1529">
            <v>0</v>
          </cell>
          <cell r="J1529">
            <v>6</v>
          </cell>
          <cell r="K1529">
            <v>297</v>
          </cell>
          <cell r="L1529" t="str">
            <v/>
          </cell>
        </row>
        <row r="1530">
          <cell r="A1530" t="str">
            <v>NW0P30R-31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-1</v>
          </cell>
          <cell r="H1530">
            <v>0</v>
          </cell>
          <cell r="I1530">
            <v>0</v>
          </cell>
          <cell r="J1530">
            <v>1</v>
          </cell>
          <cell r="K1530">
            <v>107.6</v>
          </cell>
          <cell r="L1530" t="str">
            <v/>
          </cell>
        </row>
        <row r="1531">
          <cell r="A1531" t="str">
            <v>NW3C2-ER3</v>
          </cell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-2</v>
          </cell>
          <cell r="H1531">
            <v>0</v>
          </cell>
          <cell r="I1531">
            <v>0</v>
          </cell>
          <cell r="J1531">
            <v>2</v>
          </cell>
          <cell r="K1531">
            <v>0</v>
          </cell>
          <cell r="L1531" t="str">
            <v/>
          </cell>
        </row>
        <row r="1532">
          <cell r="A1532" t="str">
            <v>NW3P08-41C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-2</v>
          </cell>
          <cell r="H1532">
            <v>0</v>
          </cell>
          <cell r="I1532">
            <v>0</v>
          </cell>
          <cell r="J1532">
            <v>2</v>
          </cell>
          <cell r="K1532">
            <v>0</v>
          </cell>
          <cell r="L1532" t="str">
            <v/>
          </cell>
        </row>
        <row r="1533">
          <cell r="A1533" t="str">
            <v>UG00C-S02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-2</v>
          </cell>
          <cell r="H1533">
            <v>0</v>
          </cell>
          <cell r="I1533">
            <v>0</v>
          </cell>
          <cell r="J1533">
            <v>2</v>
          </cell>
          <cell r="K1533">
            <v>65.619</v>
          </cell>
          <cell r="L1533" t="str">
            <v/>
          </cell>
        </row>
        <row r="1534">
          <cell r="A1534" t="str">
            <v>UG30P-D8</v>
          </cell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-1</v>
          </cell>
          <cell r="H1534">
            <v>0</v>
          </cell>
          <cell r="I1534">
            <v>0</v>
          </cell>
          <cell r="J1534">
            <v>1</v>
          </cell>
          <cell r="K1534">
            <v>39.909999999999997</v>
          </cell>
          <cell r="L1534" t="str">
            <v/>
          </cell>
        </row>
        <row r="1535">
          <cell r="A1535" t="str">
            <v>106-751-5VK11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-1</v>
          </cell>
          <cell r="H1535">
            <v>0</v>
          </cell>
          <cell r="I1535">
            <v>0</v>
          </cell>
          <cell r="J1535">
            <v>1</v>
          </cell>
          <cell r="K1535">
            <v>133.94999999999999</v>
          </cell>
          <cell r="L1535" t="str">
            <v/>
          </cell>
        </row>
        <row r="1536">
          <cell r="A1536" t="str">
            <v>EFL-0.4E11-7LL</v>
          </cell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-10</v>
          </cell>
          <cell r="H1536">
            <v>0</v>
          </cell>
          <cell r="I1536">
            <v>0</v>
          </cell>
          <cell r="J1536">
            <v>10</v>
          </cell>
          <cell r="K1536">
            <v>152</v>
          </cell>
          <cell r="L1536" t="str">
            <v/>
          </cell>
        </row>
        <row r="1537">
          <cell r="A1537" t="str">
            <v>EFL-0.75E11-4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-40</v>
          </cell>
          <cell r="H1537">
            <v>0</v>
          </cell>
          <cell r="I1537">
            <v>0</v>
          </cell>
          <cell r="J1537">
            <v>40</v>
          </cell>
          <cell r="K1537">
            <v>1107.2920000000001</v>
          </cell>
          <cell r="L1537" t="str">
            <v/>
          </cell>
        </row>
        <row r="1538">
          <cell r="A1538" t="str">
            <v>EFL-0.75E11-7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-8</v>
          </cell>
          <cell r="H1538">
            <v>0</v>
          </cell>
          <cell r="I1538">
            <v>0</v>
          </cell>
          <cell r="J1538">
            <v>8</v>
          </cell>
          <cell r="K1538">
            <v>148.0016</v>
          </cell>
          <cell r="L1538" t="str">
            <v/>
          </cell>
        </row>
        <row r="1539">
          <cell r="A1539" t="str">
            <v>FN2030-6-06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-4</v>
          </cell>
          <cell r="H1539">
            <v>0</v>
          </cell>
          <cell r="I1539">
            <v>0</v>
          </cell>
          <cell r="J1539">
            <v>4</v>
          </cell>
          <cell r="K1539">
            <v>20</v>
          </cell>
          <cell r="L1539" t="str">
            <v/>
          </cell>
        </row>
        <row r="1540">
          <cell r="A1540" t="str">
            <v>FN2060-30-08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-1</v>
          </cell>
          <cell r="H1540">
            <v>0</v>
          </cell>
          <cell r="I1540">
            <v>0</v>
          </cell>
          <cell r="J1540">
            <v>1</v>
          </cell>
          <cell r="K1540">
            <v>45</v>
          </cell>
          <cell r="L1540" t="str">
            <v/>
          </cell>
        </row>
        <row r="1541">
          <cell r="A1541" t="str">
            <v>FN2070-25-08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-1</v>
          </cell>
          <cell r="H1541">
            <v>0</v>
          </cell>
          <cell r="I1541">
            <v>0</v>
          </cell>
          <cell r="J1541">
            <v>1</v>
          </cell>
          <cell r="K1541">
            <v>44.5</v>
          </cell>
          <cell r="L1541" t="str">
            <v/>
          </cell>
        </row>
        <row r="1542">
          <cell r="A1542" t="str">
            <v>FN2090-10-06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-6</v>
          </cell>
          <cell r="H1542">
            <v>0</v>
          </cell>
          <cell r="I1542">
            <v>0</v>
          </cell>
          <cell r="J1542">
            <v>6</v>
          </cell>
          <cell r="K1542">
            <v>77.400000000000006</v>
          </cell>
          <cell r="L1542" t="str">
            <v/>
          </cell>
        </row>
        <row r="1543">
          <cell r="A1543" t="str">
            <v>FN2090-16-06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-70</v>
          </cell>
          <cell r="H1543">
            <v>0</v>
          </cell>
          <cell r="I1543">
            <v>0</v>
          </cell>
          <cell r="J1543">
            <v>70</v>
          </cell>
          <cell r="K1543">
            <v>966</v>
          </cell>
          <cell r="L1543" t="str">
            <v/>
          </cell>
        </row>
        <row r="1544">
          <cell r="A1544" t="str">
            <v>FN2090-6-06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-6</v>
          </cell>
          <cell r="H1544">
            <v>0</v>
          </cell>
          <cell r="I1544">
            <v>0</v>
          </cell>
          <cell r="J1544">
            <v>6</v>
          </cell>
          <cell r="K1544">
            <v>47.4</v>
          </cell>
          <cell r="L1544" t="str">
            <v/>
          </cell>
        </row>
        <row r="1545">
          <cell r="A1545" t="str">
            <v>FN3258T-75-34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-24</v>
          </cell>
          <cell r="H1545">
            <v>0</v>
          </cell>
          <cell r="I1545">
            <v>0</v>
          </cell>
          <cell r="J1545">
            <v>24</v>
          </cell>
          <cell r="K1545">
            <v>2191.1999999999998</v>
          </cell>
          <cell r="L1545" t="str">
            <v/>
          </cell>
        </row>
        <row r="1546">
          <cell r="A1546" t="str">
            <v>FN3280H-8-29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-2</v>
          </cell>
          <cell r="H1546">
            <v>0</v>
          </cell>
          <cell r="I1546">
            <v>0</v>
          </cell>
          <cell r="J1546">
            <v>2</v>
          </cell>
          <cell r="K1546">
            <v>77.8</v>
          </cell>
          <cell r="L1546" t="str">
            <v/>
          </cell>
        </row>
        <row r="1547">
          <cell r="A1547" t="str">
            <v>FN3359-1000-99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-4</v>
          </cell>
          <cell r="H1547">
            <v>0</v>
          </cell>
          <cell r="I1547">
            <v>0</v>
          </cell>
          <cell r="J1547">
            <v>4</v>
          </cell>
          <cell r="K1547">
            <v>3624</v>
          </cell>
          <cell r="L1547" t="str">
            <v/>
          </cell>
        </row>
        <row r="1548">
          <cell r="A1548" t="str">
            <v>FS20159-17-07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-63</v>
          </cell>
          <cell r="H1548">
            <v>0</v>
          </cell>
          <cell r="I1548">
            <v>0</v>
          </cell>
          <cell r="J1548">
            <v>63</v>
          </cell>
          <cell r="K1548">
            <v>1014.3</v>
          </cell>
          <cell r="L1548" t="str">
            <v/>
          </cell>
        </row>
        <row r="1549">
          <cell r="A1549" t="str">
            <v>FS20159-25-07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-53</v>
          </cell>
          <cell r="H1549">
            <v>0</v>
          </cell>
          <cell r="I1549">
            <v>0</v>
          </cell>
          <cell r="J1549">
            <v>53</v>
          </cell>
          <cell r="K1549">
            <v>1122.2644</v>
          </cell>
          <cell r="L1549" t="str">
            <v/>
          </cell>
        </row>
        <row r="1550">
          <cell r="A1550" t="str">
            <v>FS20229-13-07</v>
          </cell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-15</v>
          </cell>
          <cell r="H1550">
            <v>0</v>
          </cell>
          <cell r="I1550">
            <v>0</v>
          </cell>
          <cell r="J1550">
            <v>15</v>
          </cell>
          <cell r="K1550">
            <v>522</v>
          </cell>
          <cell r="L1550" t="str">
            <v/>
          </cell>
        </row>
        <row r="1551">
          <cell r="A1551" t="str">
            <v>FS21312-44-07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-159</v>
          </cell>
          <cell r="H1551">
            <v>0</v>
          </cell>
          <cell r="I1551">
            <v>0</v>
          </cell>
          <cell r="J1551">
            <v>159</v>
          </cell>
          <cell r="K1551">
            <v>6264.6318000000001</v>
          </cell>
          <cell r="L1551" t="str">
            <v/>
          </cell>
        </row>
        <row r="1552">
          <cell r="A1552" t="str">
            <v>FS21312-44-07-1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-337</v>
          </cell>
          <cell r="H1552">
            <v>0</v>
          </cell>
          <cell r="I1552">
            <v>0</v>
          </cell>
          <cell r="J1552">
            <v>337</v>
          </cell>
          <cell r="K1552">
            <v>16479.3</v>
          </cell>
          <cell r="L1552" t="str">
            <v/>
          </cell>
        </row>
        <row r="1553">
          <cell r="A1553" t="str">
            <v>FS21312-78-07</v>
          </cell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-46</v>
          </cell>
          <cell r="H1553">
            <v>0</v>
          </cell>
          <cell r="I1553">
            <v>0</v>
          </cell>
          <cell r="J1553">
            <v>46</v>
          </cell>
          <cell r="K1553">
            <v>3670.5930000000003</v>
          </cell>
          <cell r="L1553" t="str">
            <v/>
          </cell>
        </row>
        <row r="1554">
          <cell r="A1554" t="str">
            <v>FS21559-13-07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-1</v>
          </cell>
          <cell r="H1554">
            <v>0</v>
          </cell>
          <cell r="I1554">
            <v>0</v>
          </cell>
          <cell r="J1554">
            <v>1</v>
          </cell>
          <cell r="K1554">
            <v>30.797899999999998</v>
          </cell>
          <cell r="L1554" t="str">
            <v/>
          </cell>
        </row>
        <row r="1555">
          <cell r="A1555" t="str">
            <v>FS21559-24-07</v>
          </cell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-8</v>
          </cell>
          <cell r="H1555">
            <v>0</v>
          </cell>
          <cell r="I1555">
            <v>0</v>
          </cell>
          <cell r="J1555">
            <v>8</v>
          </cell>
          <cell r="K1555">
            <v>343.93360000000001</v>
          </cell>
          <cell r="L1555" t="str">
            <v/>
          </cell>
        </row>
        <row r="1556">
          <cell r="A1556" t="str">
            <v>FS21559-24-07-1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-149</v>
          </cell>
          <cell r="H1556">
            <v>0</v>
          </cell>
          <cell r="I1556">
            <v>0</v>
          </cell>
          <cell r="J1556">
            <v>149</v>
          </cell>
          <cell r="K1556">
            <v>5066</v>
          </cell>
          <cell r="L1556" t="str">
            <v/>
          </cell>
        </row>
        <row r="1557">
          <cell r="A1557" t="str">
            <v>FS23293-30-72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-47</v>
          </cell>
          <cell r="H1557">
            <v>0</v>
          </cell>
          <cell r="I1557">
            <v>0</v>
          </cell>
          <cell r="J1557">
            <v>47</v>
          </cell>
          <cell r="K1557">
            <v>1648.3980999999999</v>
          </cell>
          <cell r="L1557" t="str">
            <v/>
          </cell>
        </row>
        <row r="1558">
          <cell r="A1558" t="str">
            <v>FS23293-42-71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-1</v>
          </cell>
          <cell r="H1558">
            <v>0</v>
          </cell>
          <cell r="I1558">
            <v>0</v>
          </cell>
          <cell r="J1558">
            <v>1</v>
          </cell>
          <cell r="K1558">
            <v>36.2667</v>
          </cell>
          <cell r="L1558" t="str">
            <v/>
          </cell>
        </row>
        <row r="1559">
          <cell r="A1559" t="str">
            <v>FS23293-42-72</v>
          </cell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-31</v>
          </cell>
          <cell r="H1559">
            <v>0</v>
          </cell>
          <cell r="I1559">
            <v>0</v>
          </cell>
          <cell r="J1559">
            <v>31</v>
          </cell>
          <cell r="K1559">
            <v>917.88520000000005</v>
          </cell>
          <cell r="L1559" t="str">
            <v/>
          </cell>
        </row>
        <row r="1560">
          <cell r="A1560" t="str">
            <v>FS5536-12-07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-9</v>
          </cell>
          <cell r="H1560">
            <v>0</v>
          </cell>
          <cell r="I1560">
            <v>0</v>
          </cell>
          <cell r="J1560">
            <v>9</v>
          </cell>
          <cell r="K1560">
            <v>238.5</v>
          </cell>
          <cell r="L1560" t="str">
            <v/>
          </cell>
        </row>
        <row r="1561">
          <cell r="A1561" t="str">
            <v>FS5536-180-40</v>
          </cell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-19</v>
          </cell>
          <cell r="H1561">
            <v>0</v>
          </cell>
          <cell r="I1561">
            <v>0</v>
          </cell>
          <cell r="J1561">
            <v>19</v>
          </cell>
          <cell r="K1561">
            <v>3458</v>
          </cell>
          <cell r="L1561" t="str">
            <v/>
          </cell>
        </row>
        <row r="1562">
          <cell r="A1562" t="str">
            <v>FS5536-250-99</v>
          </cell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-5</v>
          </cell>
          <cell r="H1562">
            <v>0</v>
          </cell>
          <cell r="I1562">
            <v>0</v>
          </cell>
          <cell r="J1562">
            <v>5</v>
          </cell>
          <cell r="K1562">
            <v>1306.25</v>
          </cell>
          <cell r="L1562" t="str">
            <v/>
          </cell>
        </row>
        <row r="1563">
          <cell r="A1563" t="str">
            <v>FS5536-400-99-1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-5</v>
          </cell>
          <cell r="H1563">
            <v>0</v>
          </cell>
          <cell r="I1563">
            <v>0</v>
          </cell>
          <cell r="J1563">
            <v>5</v>
          </cell>
          <cell r="K1563">
            <v>1648.625</v>
          </cell>
          <cell r="L1563" t="str">
            <v/>
          </cell>
        </row>
        <row r="1564">
          <cell r="A1564" t="str">
            <v>FS5536-50-07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-48</v>
          </cell>
          <cell r="H1564">
            <v>0</v>
          </cell>
          <cell r="I1564">
            <v>0</v>
          </cell>
          <cell r="J1564">
            <v>48</v>
          </cell>
          <cell r="K1564">
            <v>2234.3136</v>
          </cell>
          <cell r="L1564" t="str">
            <v/>
          </cell>
        </row>
        <row r="1565">
          <cell r="A1565" t="str">
            <v>FS5536-72-07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-1</v>
          </cell>
          <cell r="H1565">
            <v>0</v>
          </cell>
          <cell r="I1565">
            <v>0</v>
          </cell>
          <cell r="J1565">
            <v>1</v>
          </cell>
          <cell r="K1565">
            <v>57.387099999999997</v>
          </cell>
          <cell r="L1565" t="str">
            <v/>
          </cell>
        </row>
        <row r="1566">
          <cell r="A1566" t="str">
            <v>FN2090TL-16-06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-1</v>
          </cell>
          <cell r="H1566">
            <v>0</v>
          </cell>
          <cell r="I1566">
            <v>0</v>
          </cell>
          <cell r="J1566">
            <v>1</v>
          </cell>
          <cell r="K1566">
            <v>13.8</v>
          </cell>
          <cell r="L1566" t="str">
            <v/>
          </cell>
        </row>
        <row r="1567">
          <cell r="A1567" t="str">
            <v>FN3258T-100-35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-23</v>
          </cell>
          <cell r="H1567">
            <v>0</v>
          </cell>
          <cell r="I1567">
            <v>0</v>
          </cell>
          <cell r="J1567">
            <v>23</v>
          </cell>
          <cell r="K1567">
            <v>2530</v>
          </cell>
          <cell r="L1567" t="str">
            <v/>
          </cell>
        </row>
        <row r="1568">
          <cell r="A1568" t="str">
            <v>FN3258T-130-35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-5</v>
          </cell>
          <cell r="H1568">
            <v>0</v>
          </cell>
          <cell r="I1568">
            <v>0</v>
          </cell>
          <cell r="J1568">
            <v>5</v>
          </cell>
          <cell r="K1568">
            <v>640</v>
          </cell>
          <cell r="L1568" t="str">
            <v/>
          </cell>
        </row>
        <row r="1569">
          <cell r="A1569" t="str">
            <v>FN3359-600-99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-7</v>
          </cell>
          <cell r="H1569">
            <v>0</v>
          </cell>
          <cell r="I1569">
            <v>0</v>
          </cell>
          <cell r="J1569">
            <v>7</v>
          </cell>
          <cell r="K1569">
            <v>3220</v>
          </cell>
          <cell r="L1569" t="str">
            <v/>
          </cell>
        </row>
        <row r="1570">
          <cell r="A1570" t="str">
            <v>FN3359-800-99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 t="str">
            <v/>
          </cell>
        </row>
        <row r="1571">
          <cell r="A1571" t="str">
            <v>FR05CM42AC (FPC-4R-22A)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-1</v>
          </cell>
          <cell r="H1571">
            <v>0</v>
          </cell>
          <cell r="I1571">
            <v>0</v>
          </cell>
          <cell r="J1571">
            <v>1</v>
          </cell>
          <cell r="K1571">
            <v>137.65</v>
          </cell>
          <cell r="L1571" t="str">
            <v/>
          </cell>
        </row>
        <row r="1572">
          <cell r="A1572" t="str">
            <v>FS20229-3,5-07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-26</v>
          </cell>
          <cell r="H1572">
            <v>0</v>
          </cell>
          <cell r="I1572">
            <v>0</v>
          </cell>
          <cell r="J1572">
            <v>26</v>
          </cell>
          <cell r="K1572">
            <v>754</v>
          </cell>
          <cell r="L1572" t="str">
            <v/>
          </cell>
        </row>
        <row r="1573">
          <cell r="A1573" t="str">
            <v>FS20229-9-07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-689</v>
          </cell>
          <cell r="H1573">
            <v>0</v>
          </cell>
          <cell r="I1573">
            <v>0</v>
          </cell>
          <cell r="J1573">
            <v>689</v>
          </cell>
          <cell r="K1573">
            <v>20847.073</v>
          </cell>
          <cell r="L1573" t="str">
            <v/>
          </cell>
        </row>
        <row r="1574">
          <cell r="A1574" t="str">
            <v>FS21312-18-07</v>
          </cell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-51</v>
          </cell>
          <cell r="H1574">
            <v>0</v>
          </cell>
          <cell r="I1574">
            <v>0</v>
          </cell>
          <cell r="J1574">
            <v>51</v>
          </cell>
          <cell r="K1574">
            <v>1783.3017000000002</v>
          </cell>
          <cell r="L1574" t="str">
            <v/>
          </cell>
        </row>
        <row r="1575">
          <cell r="A1575" t="str">
            <v>FS21558-10-07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-3</v>
          </cell>
          <cell r="H1575">
            <v>0</v>
          </cell>
          <cell r="I1575">
            <v>0</v>
          </cell>
          <cell r="J1575">
            <v>3</v>
          </cell>
          <cell r="K1575">
            <v>36.299999999999997</v>
          </cell>
          <cell r="L1575" t="str">
            <v/>
          </cell>
        </row>
        <row r="1576">
          <cell r="A1576" t="str">
            <v>FS21558-17-07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-127</v>
          </cell>
          <cell r="H1576">
            <v>0</v>
          </cell>
          <cell r="I1576">
            <v>0</v>
          </cell>
          <cell r="J1576">
            <v>127</v>
          </cell>
          <cell r="K1576">
            <v>1765.3</v>
          </cell>
          <cell r="L1576" t="str">
            <v/>
          </cell>
        </row>
        <row r="1577">
          <cell r="A1577" t="str">
            <v>FS21558-25-07</v>
          </cell>
          <cell r="B1577">
            <v>0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-28</v>
          </cell>
          <cell r="H1577">
            <v>0</v>
          </cell>
          <cell r="I1577">
            <v>0</v>
          </cell>
          <cell r="J1577">
            <v>28</v>
          </cell>
          <cell r="K1577">
            <v>511.5068</v>
          </cell>
          <cell r="L1577" t="str">
            <v/>
          </cell>
        </row>
        <row r="1578">
          <cell r="A1578" t="str">
            <v>FS21559-44-07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-2</v>
          </cell>
          <cell r="H1578">
            <v>0</v>
          </cell>
          <cell r="I1578">
            <v>0</v>
          </cell>
          <cell r="J1578">
            <v>2</v>
          </cell>
          <cell r="K1578">
            <v>93.266599999999997</v>
          </cell>
          <cell r="L1578" t="str">
            <v/>
          </cell>
        </row>
        <row r="1579">
          <cell r="A1579" t="str">
            <v>FS21559-9-07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-19</v>
          </cell>
          <cell r="H1579">
            <v>0</v>
          </cell>
          <cell r="I1579">
            <v>0</v>
          </cell>
          <cell r="J1579">
            <v>19</v>
          </cell>
          <cell r="K1579">
            <v>517.11919999999998</v>
          </cell>
          <cell r="L1579" t="str">
            <v/>
          </cell>
        </row>
        <row r="1580">
          <cell r="A1580" t="str">
            <v>FS23293-16-71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-569</v>
          </cell>
          <cell r="H1580">
            <v>0</v>
          </cell>
          <cell r="I1580">
            <v>0</v>
          </cell>
          <cell r="J1580">
            <v>569</v>
          </cell>
          <cell r="K1580">
            <v>12233.5569</v>
          </cell>
          <cell r="L1580" t="str">
            <v/>
          </cell>
        </row>
        <row r="1581">
          <cell r="A1581" t="str">
            <v>FS23293-57-52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-21</v>
          </cell>
          <cell r="H1581">
            <v>0</v>
          </cell>
          <cell r="I1581">
            <v>0</v>
          </cell>
          <cell r="J1581">
            <v>21</v>
          </cell>
          <cell r="K1581">
            <v>903.00210000000004</v>
          </cell>
          <cell r="L1581" t="str">
            <v/>
          </cell>
        </row>
        <row r="1582">
          <cell r="A1582" t="str">
            <v>FS28272-17-07-R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-100</v>
          </cell>
          <cell r="H1582">
            <v>0</v>
          </cell>
          <cell r="I1582">
            <v>0</v>
          </cell>
          <cell r="J1582">
            <v>100</v>
          </cell>
          <cell r="K1582">
            <v>1500</v>
          </cell>
          <cell r="L1582" t="str">
            <v/>
          </cell>
        </row>
        <row r="1583">
          <cell r="A1583" t="str">
            <v>FS5536-100-35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-5</v>
          </cell>
          <cell r="H1583">
            <v>0</v>
          </cell>
          <cell r="I1583">
            <v>0</v>
          </cell>
          <cell r="J1583">
            <v>5</v>
          </cell>
          <cell r="K1583">
            <v>555.20400000000006</v>
          </cell>
          <cell r="L1583" t="str">
            <v/>
          </cell>
        </row>
        <row r="1584">
          <cell r="A1584" t="str">
            <v>FS5536-250-99-1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-4</v>
          </cell>
          <cell r="H1584">
            <v>0</v>
          </cell>
          <cell r="I1584">
            <v>0</v>
          </cell>
          <cell r="J1584">
            <v>4</v>
          </cell>
          <cell r="K1584">
            <v>1372</v>
          </cell>
          <cell r="L1584" t="str">
            <v/>
          </cell>
        </row>
        <row r="1585">
          <cell r="A1585" t="str">
            <v>FS5536-35-07</v>
          </cell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-90</v>
          </cell>
          <cell r="H1585">
            <v>0</v>
          </cell>
          <cell r="I1585">
            <v>0</v>
          </cell>
          <cell r="J1585">
            <v>90</v>
          </cell>
          <cell r="K1585">
            <v>3897.3689999999997</v>
          </cell>
          <cell r="L1585" t="str">
            <v/>
          </cell>
        </row>
        <row r="1586">
          <cell r="A1586" t="str">
            <v>FS5536-35-07-IP54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-6</v>
          </cell>
          <cell r="H1586">
            <v>0</v>
          </cell>
          <cell r="I1586">
            <v>0</v>
          </cell>
          <cell r="J1586">
            <v>6</v>
          </cell>
          <cell r="K1586">
            <v>750</v>
          </cell>
          <cell r="L1586" t="str">
            <v/>
          </cell>
        </row>
        <row r="1587">
          <cell r="A1587" t="str">
            <v>FS5941-40-47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-4</v>
          </cell>
          <cell r="H1587">
            <v>0</v>
          </cell>
          <cell r="I1587">
            <v>0</v>
          </cell>
          <cell r="J1587">
            <v>4</v>
          </cell>
          <cell r="K1587">
            <v>404.13319999999999</v>
          </cell>
          <cell r="L1587" t="str">
            <v/>
          </cell>
        </row>
        <row r="1588">
          <cell r="A1588" t="str">
            <v>FS5941-60-52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-10</v>
          </cell>
          <cell r="H1588">
            <v>0</v>
          </cell>
          <cell r="I1588">
            <v>0</v>
          </cell>
          <cell r="J1588">
            <v>10</v>
          </cell>
          <cell r="K1588">
            <v>1313.5360000000001</v>
          </cell>
          <cell r="L1588" t="str">
            <v/>
          </cell>
        </row>
        <row r="1589">
          <cell r="A1589" t="str">
            <v>FS5941-86-52</v>
          </cell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-3</v>
          </cell>
          <cell r="H1589">
            <v>0</v>
          </cell>
          <cell r="I1589">
            <v>0</v>
          </cell>
          <cell r="J1589">
            <v>3</v>
          </cell>
          <cell r="K1589">
            <v>496.98</v>
          </cell>
          <cell r="L1589" t="str">
            <v/>
          </cell>
        </row>
        <row r="1590">
          <cell r="A1590" t="str">
            <v>FS5944-5-07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-1</v>
          </cell>
          <cell r="H1590">
            <v>0</v>
          </cell>
          <cell r="I1590">
            <v>0</v>
          </cell>
          <cell r="J1590">
            <v>1</v>
          </cell>
          <cell r="K1590">
            <v>0</v>
          </cell>
          <cell r="L1590" t="str">
            <v/>
          </cell>
        </row>
        <row r="1591">
          <cell r="A1591" t="str">
            <v>FS8082-10-07</v>
          </cell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-269</v>
          </cell>
          <cell r="H1591">
            <v>0</v>
          </cell>
          <cell r="I1591">
            <v>0</v>
          </cell>
          <cell r="J1591">
            <v>269</v>
          </cell>
          <cell r="K1591">
            <v>1748.5268999999998</v>
          </cell>
          <cell r="L1591" t="str">
            <v/>
          </cell>
        </row>
        <row r="1592">
          <cell r="A1592" t="str">
            <v>FS8082-10-07-R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-942</v>
          </cell>
          <cell r="H1592">
            <v>0</v>
          </cell>
          <cell r="I1592">
            <v>0</v>
          </cell>
          <cell r="J1592">
            <v>942</v>
          </cell>
          <cell r="K1592">
            <v>8242.5</v>
          </cell>
          <cell r="L1592" t="str">
            <v/>
          </cell>
        </row>
        <row r="1593">
          <cell r="A1593" t="str">
            <v>FRN015M3-21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-1</v>
          </cell>
          <cell r="H1593">
            <v>0</v>
          </cell>
          <cell r="I1593">
            <v>0</v>
          </cell>
          <cell r="J1593">
            <v>1</v>
          </cell>
          <cell r="K1593">
            <v>1368.42</v>
          </cell>
          <cell r="L1593" t="str">
            <v/>
          </cell>
        </row>
        <row r="1594">
          <cell r="A1594" t="str">
            <v>FRN11MC5-2</v>
          </cell>
          <cell r="B1594">
            <v>0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-2</v>
          </cell>
          <cell r="H1594">
            <v>0</v>
          </cell>
          <cell r="I1594">
            <v>0</v>
          </cell>
          <cell r="J1594">
            <v>2</v>
          </cell>
          <cell r="K1594">
            <v>1032.98</v>
          </cell>
          <cell r="L1594" t="str">
            <v/>
          </cell>
        </row>
        <row r="1595">
          <cell r="A1595" t="str">
            <v>FRN11PD5-2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-1</v>
          </cell>
          <cell r="H1595">
            <v>0</v>
          </cell>
          <cell r="I1595">
            <v>0</v>
          </cell>
          <cell r="J1595">
            <v>1</v>
          </cell>
          <cell r="K1595">
            <v>226.72</v>
          </cell>
          <cell r="L1595" t="str">
            <v/>
          </cell>
        </row>
        <row r="1596">
          <cell r="A1596" t="str">
            <v>FRN5.5MC5-2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-2</v>
          </cell>
          <cell r="H1596">
            <v>0</v>
          </cell>
          <cell r="I1596">
            <v>0</v>
          </cell>
          <cell r="J1596">
            <v>2</v>
          </cell>
          <cell r="K1596">
            <v>796.32</v>
          </cell>
          <cell r="L1596" t="str">
            <v/>
          </cell>
        </row>
        <row r="1597">
          <cell r="A1597" t="str">
            <v>FRN5.5V5-2</v>
          </cell>
          <cell r="B1597">
            <v>0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-1</v>
          </cell>
          <cell r="H1597">
            <v>0</v>
          </cell>
          <cell r="I1597">
            <v>0</v>
          </cell>
          <cell r="J1597">
            <v>1</v>
          </cell>
          <cell r="K1597">
            <v>652</v>
          </cell>
          <cell r="L1597" t="str">
            <v/>
          </cell>
        </row>
        <row r="1598">
          <cell r="A1598" t="str">
            <v>FRN7.5PD5-2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-1</v>
          </cell>
          <cell r="H1598">
            <v>0</v>
          </cell>
          <cell r="I1598">
            <v>0</v>
          </cell>
          <cell r="J1598">
            <v>1</v>
          </cell>
          <cell r="K1598">
            <v>254.9</v>
          </cell>
          <cell r="L1598" t="str">
            <v/>
          </cell>
        </row>
        <row r="1599">
          <cell r="A1599" t="str">
            <v>GRZG400 600W 5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-7</v>
          </cell>
          <cell r="H1599">
            <v>0</v>
          </cell>
          <cell r="I1599">
            <v>0</v>
          </cell>
          <cell r="J1599">
            <v>7</v>
          </cell>
          <cell r="K1599">
            <v>214.16569999999999</v>
          </cell>
          <cell r="L1599" t="str">
            <v/>
          </cell>
        </row>
        <row r="1600">
          <cell r="A1600" t="str">
            <v>GRZG80 1.74-X3</v>
          </cell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-1</v>
          </cell>
          <cell r="H1600">
            <v>0</v>
          </cell>
          <cell r="I1600">
            <v>0</v>
          </cell>
          <cell r="J1600">
            <v>1</v>
          </cell>
          <cell r="K1600">
            <v>60</v>
          </cell>
          <cell r="L1600" t="str">
            <v/>
          </cell>
        </row>
        <row r="1601">
          <cell r="A1601" t="str">
            <v>GYC401D5-HB2</v>
          </cell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-1</v>
          </cell>
          <cell r="H1601">
            <v>0</v>
          </cell>
          <cell r="I1601">
            <v>0</v>
          </cell>
          <cell r="J1601">
            <v>1</v>
          </cell>
          <cell r="K1601">
            <v>0</v>
          </cell>
          <cell r="L1601" t="str">
            <v/>
          </cell>
        </row>
        <row r="1602">
          <cell r="A1602" t="str">
            <v>GYG102CC2-T2E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-6</v>
          </cell>
          <cell r="H1602">
            <v>0</v>
          </cell>
          <cell r="I1602">
            <v>0</v>
          </cell>
          <cell r="J1602">
            <v>6</v>
          </cell>
          <cell r="K1602">
            <v>1950</v>
          </cell>
          <cell r="L1602" t="str">
            <v/>
          </cell>
        </row>
        <row r="1603">
          <cell r="A1603" t="str">
            <v>GYG102CC2-T2E-B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-1</v>
          </cell>
          <cell r="H1603">
            <v>0</v>
          </cell>
          <cell r="I1603">
            <v>0</v>
          </cell>
          <cell r="J1603">
            <v>1</v>
          </cell>
          <cell r="K1603">
            <v>430</v>
          </cell>
          <cell r="L1603" t="str">
            <v/>
          </cell>
        </row>
        <row r="1604">
          <cell r="A1604" t="str">
            <v>GYG152CC2-T2E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-1</v>
          </cell>
          <cell r="H1604">
            <v>0</v>
          </cell>
          <cell r="I1604">
            <v>0</v>
          </cell>
          <cell r="J1604">
            <v>1</v>
          </cell>
          <cell r="K1604">
            <v>351</v>
          </cell>
          <cell r="L1604" t="str">
            <v/>
          </cell>
        </row>
        <row r="1605">
          <cell r="A1605" t="str">
            <v>GYS101DC2-T2A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-14</v>
          </cell>
          <cell r="H1605">
            <v>0</v>
          </cell>
          <cell r="I1605">
            <v>0</v>
          </cell>
          <cell r="J1605">
            <v>14</v>
          </cell>
          <cell r="K1605">
            <v>1624</v>
          </cell>
          <cell r="L1605" t="str">
            <v/>
          </cell>
        </row>
        <row r="1606">
          <cell r="A1606" t="str">
            <v>GYS101DC2-T2A-B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-4</v>
          </cell>
          <cell r="H1606">
            <v>0</v>
          </cell>
          <cell r="I1606">
            <v>0</v>
          </cell>
          <cell r="J1606">
            <v>4</v>
          </cell>
          <cell r="K1606">
            <v>676</v>
          </cell>
          <cell r="L1606" t="str">
            <v/>
          </cell>
        </row>
        <row r="1607">
          <cell r="A1607" t="str">
            <v>GYS201DC2-T2A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-23</v>
          </cell>
          <cell r="H1607">
            <v>0</v>
          </cell>
          <cell r="I1607">
            <v>0</v>
          </cell>
          <cell r="J1607">
            <v>23</v>
          </cell>
          <cell r="K1607">
            <v>2760.0046000000002</v>
          </cell>
          <cell r="L1607" t="str">
            <v/>
          </cell>
        </row>
        <row r="1608">
          <cell r="A1608" t="str">
            <v>GYS401DC2-T2A</v>
          </cell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-79</v>
          </cell>
          <cell r="H1608">
            <v>0</v>
          </cell>
          <cell r="I1608">
            <v>0</v>
          </cell>
          <cell r="J1608">
            <v>79</v>
          </cell>
          <cell r="K1608">
            <v>10744</v>
          </cell>
          <cell r="L1608" t="str">
            <v/>
          </cell>
        </row>
        <row r="1609">
          <cell r="A1609" t="str">
            <v>GYS401DC2-T2A-B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-12</v>
          </cell>
          <cell r="H1609">
            <v>0</v>
          </cell>
          <cell r="I1609">
            <v>0</v>
          </cell>
          <cell r="J1609">
            <v>12</v>
          </cell>
          <cell r="K1609">
            <v>2400</v>
          </cell>
          <cell r="L1609" t="str">
            <v/>
          </cell>
        </row>
        <row r="1610">
          <cell r="A1610" t="str">
            <v>GYS401DC2-T2C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-11</v>
          </cell>
          <cell r="H1610">
            <v>0</v>
          </cell>
          <cell r="I1610">
            <v>0</v>
          </cell>
          <cell r="J1610">
            <v>11</v>
          </cell>
          <cell r="K1610">
            <v>1466.0910000000001</v>
          </cell>
          <cell r="L1610" t="str">
            <v/>
          </cell>
        </row>
        <row r="1611">
          <cell r="A1611" t="str">
            <v>GYS751D5-RB2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-2</v>
          </cell>
          <cell r="H1611">
            <v>0</v>
          </cell>
          <cell r="I1611">
            <v>0</v>
          </cell>
          <cell r="J1611">
            <v>2</v>
          </cell>
          <cell r="K1611">
            <v>0</v>
          </cell>
          <cell r="L1611" t="str">
            <v/>
          </cell>
        </row>
        <row r="1612">
          <cell r="A1612" t="str">
            <v>GYS751DC2-T2A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-52</v>
          </cell>
          <cell r="H1612">
            <v>0</v>
          </cell>
          <cell r="I1612">
            <v>0</v>
          </cell>
          <cell r="J1612">
            <v>52</v>
          </cell>
          <cell r="K1612">
            <v>8995.9843999999994</v>
          </cell>
          <cell r="L1612" t="str">
            <v/>
          </cell>
        </row>
        <row r="1613">
          <cell r="A1613" t="str">
            <v>GYS751DC2-T2A-B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-9</v>
          </cell>
          <cell r="H1613">
            <v>0</v>
          </cell>
          <cell r="I1613">
            <v>0</v>
          </cell>
          <cell r="J1613">
            <v>9</v>
          </cell>
          <cell r="K1613">
            <v>2178.3276000000001</v>
          </cell>
          <cell r="L1613" t="str">
            <v/>
          </cell>
        </row>
        <row r="1614">
          <cell r="A1614" t="str">
            <v>FR05CM42AC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-2</v>
          </cell>
          <cell r="H1614">
            <v>0</v>
          </cell>
          <cell r="I1614">
            <v>0</v>
          </cell>
          <cell r="J1614">
            <v>2</v>
          </cell>
          <cell r="K1614">
            <v>344</v>
          </cell>
          <cell r="L1614" t="str">
            <v/>
          </cell>
        </row>
        <row r="1615">
          <cell r="A1615" t="str">
            <v>FREG-10F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-1</v>
          </cell>
          <cell r="H1615">
            <v>0</v>
          </cell>
          <cell r="I1615">
            <v>0</v>
          </cell>
          <cell r="J1615">
            <v>1</v>
          </cell>
          <cell r="K1615">
            <v>411.8</v>
          </cell>
          <cell r="L1615" t="str">
            <v/>
          </cell>
        </row>
        <row r="1616">
          <cell r="A1616" t="str">
            <v>FRN003M3-21</v>
          </cell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-1</v>
          </cell>
          <cell r="H1616">
            <v>0</v>
          </cell>
          <cell r="I1616">
            <v>0</v>
          </cell>
          <cell r="J1616">
            <v>1</v>
          </cell>
          <cell r="K1616">
            <v>607.29</v>
          </cell>
          <cell r="L1616" t="str">
            <v/>
          </cell>
        </row>
        <row r="1617">
          <cell r="A1617" t="str">
            <v>FRN11PR5-2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-1</v>
          </cell>
          <cell r="H1617">
            <v>0</v>
          </cell>
          <cell r="I1617">
            <v>0</v>
          </cell>
          <cell r="J1617">
            <v>1</v>
          </cell>
          <cell r="K1617">
            <v>406.48</v>
          </cell>
          <cell r="L1617" t="str">
            <v/>
          </cell>
        </row>
        <row r="1618">
          <cell r="A1618" t="str">
            <v>FRN3.7M5-2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-1</v>
          </cell>
          <cell r="H1618">
            <v>0</v>
          </cell>
          <cell r="I1618">
            <v>0</v>
          </cell>
          <cell r="J1618">
            <v>1</v>
          </cell>
          <cell r="K1618">
            <v>608</v>
          </cell>
          <cell r="L1618" t="str">
            <v/>
          </cell>
        </row>
        <row r="1619">
          <cell r="A1619" t="str">
            <v>FRN5.5M5-2</v>
          </cell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-2</v>
          </cell>
          <cell r="H1619">
            <v>0</v>
          </cell>
          <cell r="I1619">
            <v>0</v>
          </cell>
          <cell r="J1619">
            <v>2</v>
          </cell>
          <cell r="K1619">
            <v>1126.0050000000001</v>
          </cell>
          <cell r="L1619" t="str">
            <v/>
          </cell>
        </row>
        <row r="1620">
          <cell r="A1620" t="str">
            <v>FRN7.5PR5-2</v>
          </cell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-3</v>
          </cell>
          <cell r="H1620">
            <v>0</v>
          </cell>
          <cell r="I1620">
            <v>0</v>
          </cell>
          <cell r="J1620">
            <v>3</v>
          </cell>
          <cell r="K1620">
            <v>916.38</v>
          </cell>
          <cell r="L1620" t="str">
            <v/>
          </cell>
        </row>
        <row r="1621">
          <cell r="A1621" t="str">
            <v>FRV300A-Z-ROR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-2</v>
          </cell>
          <cell r="H1621">
            <v>0</v>
          </cell>
          <cell r="I1621">
            <v>0</v>
          </cell>
          <cell r="J1621">
            <v>2</v>
          </cell>
          <cell r="K1621">
            <v>1227.54</v>
          </cell>
          <cell r="L1621" t="str">
            <v/>
          </cell>
        </row>
        <row r="1622">
          <cell r="A1622" t="str">
            <v>GRZG200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-1</v>
          </cell>
          <cell r="H1622">
            <v>0</v>
          </cell>
          <cell r="I1622">
            <v>0</v>
          </cell>
          <cell r="J1622">
            <v>1</v>
          </cell>
          <cell r="K1622">
            <v>28.25</v>
          </cell>
          <cell r="L1622" t="str">
            <v/>
          </cell>
        </row>
        <row r="1623">
          <cell r="A1623" t="str">
            <v>GYC401D5-HB2-B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-1</v>
          </cell>
          <cell r="H1623">
            <v>0</v>
          </cell>
          <cell r="I1623">
            <v>0</v>
          </cell>
          <cell r="J1623">
            <v>1</v>
          </cell>
          <cell r="K1623">
            <v>0</v>
          </cell>
          <cell r="L1623" t="str">
            <v/>
          </cell>
        </row>
        <row r="1624">
          <cell r="A1624" t="str">
            <v>GYC401D5-RB2</v>
          </cell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-1</v>
          </cell>
          <cell r="H1624">
            <v>0</v>
          </cell>
          <cell r="I1624">
            <v>0</v>
          </cell>
          <cell r="J1624">
            <v>1</v>
          </cell>
          <cell r="K1624">
            <v>0</v>
          </cell>
          <cell r="L1624" t="str">
            <v/>
          </cell>
        </row>
        <row r="1625">
          <cell r="A1625" t="str">
            <v>GYC401D5-RB2-B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-1</v>
          </cell>
          <cell r="H1625">
            <v>0</v>
          </cell>
          <cell r="I1625">
            <v>0</v>
          </cell>
          <cell r="J1625">
            <v>1</v>
          </cell>
          <cell r="K1625">
            <v>0</v>
          </cell>
          <cell r="L1625" t="str">
            <v/>
          </cell>
        </row>
        <row r="1626">
          <cell r="A1626" t="str">
            <v>GYG182BC2-T2G</v>
          </cell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-1</v>
          </cell>
          <cell r="H1626">
            <v>0</v>
          </cell>
          <cell r="I1626">
            <v>0</v>
          </cell>
          <cell r="J1626">
            <v>1</v>
          </cell>
          <cell r="K1626">
            <v>463</v>
          </cell>
          <cell r="L1626" t="str">
            <v/>
          </cell>
        </row>
        <row r="1627">
          <cell r="A1627" t="str">
            <v>GYG202CC2-T2E</v>
          </cell>
          <cell r="B1627">
            <v>0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-2</v>
          </cell>
          <cell r="H1627">
            <v>0</v>
          </cell>
          <cell r="I1627">
            <v>0</v>
          </cell>
          <cell r="J1627">
            <v>2</v>
          </cell>
          <cell r="K1627">
            <v>762</v>
          </cell>
          <cell r="L1627" t="str">
            <v/>
          </cell>
        </row>
        <row r="1628">
          <cell r="A1628" t="str">
            <v>GYG292BC2-T2G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-1</v>
          </cell>
          <cell r="H1628">
            <v>0</v>
          </cell>
          <cell r="I1628">
            <v>0</v>
          </cell>
          <cell r="J1628">
            <v>1</v>
          </cell>
          <cell r="K1628">
            <v>507</v>
          </cell>
          <cell r="L1628" t="str">
            <v/>
          </cell>
        </row>
        <row r="1629">
          <cell r="A1629" t="str">
            <v>GYS201DC2-T2A-B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-10</v>
          </cell>
          <cell r="H1629">
            <v>0</v>
          </cell>
          <cell r="I1629">
            <v>0</v>
          </cell>
          <cell r="J1629">
            <v>10</v>
          </cell>
          <cell r="K1629">
            <v>1911.6669999999999</v>
          </cell>
          <cell r="L1629" t="str">
            <v/>
          </cell>
        </row>
        <row r="1630">
          <cell r="A1630" t="str">
            <v>GYS201DC2-T2C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-2</v>
          </cell>
          <cell r="H1630">
            <v>0</v>
          </cell>
          <cell r="I1630">
            <v>0</v>
          </cell>
          <cell r="J1630">
            <v>2</v>
          </cell>
          <cell r="K1630">
            <v>276.29239999999999</v>
          </cell>
          <cell r="L1630" t="str">
            <v/>
          </cell>
        </row>
        <row r="1631">
          <cell r="A1631" t="str">
            <v>GYS401D5-HB2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-1</v>
          </cell>
          <cell r="H1631">
            <v>0</v>
          </cell>
          <cell r="I1631">
            <v>0</v>
          </cell>
          <cell r="J1631">
            <v>1</v>
          </cell>
          <cell r="K1631">
            <v>0</v>
          </cell>
          <cell r="L1631" t="str">
            <v/>
          </cell>
        </row>
        <row r="1632">
          <cell r="A1632" t="str">
            <v>GYS401DC2-T2E-B-Z3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-5</v>
          </cell>
          <cell r="H1632">
            <v>0</v>
          </cell>
          <cell r="I1632">
            <v>0</v>
          </cell>
          <cell r="J1632">
            <v>5</v>
          </cell>
          <cell r="K1632">
            <v>1130</v>
          </cell>
          <cell r="L1632" t="str">
            <v/>
          </cell>
        </row>
        <row r="1633">
          <cell r="A1633" t="str">
            <v>GYS502D5-HB2</v>
          </cell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-1</v>
          </cell>
          <cell r="H1633">
            <v>0</v>
          </cell>
          <cell r="I1633">
            <v>0</v>
          </cell>
          <cell r="J1633">
            <v>1</v>
          </cell>
          <cell r="K1633">
            <v>0</v>
          </cell>
          <cell r="L1633" t="str">
            <v/>
          </cell>
        </row>
        <row r="1634">
          <cell r="A1634" t="str">
            <v>GYS751D5-HB2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 t="str">
            <v/>
          </cell>
        </row>
        <row r="1635">
          <cell r="A1635" t="str">
            <v>GYS751DC2-T2E-Z3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-30</v>
          </cell>
          <cell r="H1635">
            <v>0</v>
          </cell>
          <cell r="I1635">
            <v>0</v>
          </cell>
          <cell r="J1635">
            <v>30</v>
          </cell>
          <cell r="K1635">
            <v>5970</v>
          </cell>
          <cell r="L1635" t="str">
            <v/>
          </cell>
        </row>
        <row r="1636">
          <cell r="A1636" t="str">
            <v>RYC101D3-VVT2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-14</v>
          </cell>
          <cell r="H1636">
            <v>0</v>
          </cell>
          <cell r="I1636">
            <v>0</v>
          </cell>
          <cell r="J1636">
            <v>14</v>
          </cell>
          <cell r="K1636">
            <v>2366</v>
          </cell>
          <cell r="L1636" t="str">
            <v/>
          </cell>
        </row>
        <row r="1637">
          <cell r="A1637" t="str">
            <v>RYC102C3-VVT2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-7</v>
          </cell>
          <cell r="H1637">
            <v>0</v>
          </cell>
          <cell r="I1637">
            <v>0</v>
          </cell>
          <cell r="J1637">
            <v>7</v>
          </cell>
          <cell r="K1637">
            <v>1694</v>
          </cell>
          <cell r="L1637" t="str">
            <v/>
          </cell>
        </row>
        <row r="1638">
          <cell r="A1638" t="str">
            <v>RYC152C3-VVT2</v>
          </cell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-1</v>
          </cell>
          <cell r="H1638">
            <v>0</v>
          </cell>
          <cell r="I1638">
            <v>0</v>
          </cell>
          <cell r="J1638">
            <v>1</v>
          </cell>
          <cell r="K1638">
            <v>258</v>
          </cell>
          <cell r="L1638" t="str">
            <v/>
          </cell>
        </row>
        <row r="1639">
          <cell r="A1639" t="str">
            <v>RYC201D3-VVT2</v>
          </cell>
          <cell r="B1639">
            <v>0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-35</v>
          </cell>
          <cell r="H1639">
            <v>0</v>
          </cell>
          <cell r="I1639">
            <v>0</v>
          </cell>
          <cell r="J1639">
            <v>35</v>
          </cell>
          <cell r="K1639">
            <v>5915.1120000000001</v>
          </cell>
          <cell r="L1639" t="str">
            <v/>
          </cell>
        </row>
        <row r="1640">
          <cell r="A1640" t="str">
            <v>RYC202C3-VVT2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-2</v>
          </cell>
          <cell r="H1640">
            <v>0</v>
          </cell>
          <cell r="I1640">
            <v>0</v>
          </cell>
          <cell r="J1640">
            <v>2</v>
          </cell>
          <cell r="K1640">
            <v>552</v>
          </cell>
          <cell r="L1640" t="str">
            <v/>
          </cell>
        </row>
        <row r="1641">
          <cell r="A1641" t="str">
            <v>RYE80P-Z83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-1</v>
          </cell>
          <cell r="H1641">
            <v>0</v>
          </cell>
          <cell r="I1641">
            <v>0</v>
          </cell>
          <cell r="J1641">
            <v>1</v>
          </cell>
          <cell r="K1641">
            <v>607.84</v>
          </cell>
          <cell r="L1641" t="str">
            <v/>
          </cell>
        </row>
        <row r="1642">
          <cell r="A1642" t="str">
            <v>RYT401D5-VV2</v>
          </cell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-5</v>
          </cell>
          <cell r="H1642">
            <v>0</v>
          </cell>
          <cell r="I1642">
            <v>0</v>
          </cell>
          <cell r="J1642">
            <v>5</v>
          </cell>
          <cell r="K1642">
            <v>0</v>
          </cell>
          <cell r="L1642" t="str">
            <v/>
          </cell>
        </row>
        <row r="1643">
          <cell r="A1643" t="str">
            <v>RYT502D5-VV2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-1</v>
          </cell>
          <cell r="H1643">
            <v>0</v>
          </cell>
          <cell r="I1643">
            <v>0</v>
          </cell>
          <cell r="J1643">
            <v>1</v>
          </cell>
          <cell r="K1643">
            <v>0</v>
          </cell>
          <cell r="L1643" t="str">
            <v/>
          </cell>
        </row>
        <row r="1644">
          <cell r="A1644" t="str">
            <v>WSC-M04P05-E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-7</v>
          </cell>
          <cell r="H1644">
            <v>0</v>
          </cell>
          <cell r="I1644">
            <v>0</v>
          </cell>
          <cell r="J1644">
            <v>7</v>
          </cell>
          <cell r="K1644">
            <v>50.000300000000003</v>
          </cell>
          <cell r="L1644" t="str">
            <v/>
          </cell>
        </row>
        <row r="1645">
          <cell r="A1645" t="str">
            <v>WSC-M04P05-WD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-4</v>
          </cell>
          <cell r="H1645">
            <v>0</v>
          </cell>
          <cell r="I1645">
            <v>0</v>
          </cell>
          <cell r="J1645">
            <v>4</v>
          </cell>
          <cell r="K1645">
            <v>73.2</v>
          </cell>
          <cell r="L1645" t="str">
            <v/>
          </cell>
        </row>
        <row r="1646">
          <cell r="A1646" t="str">
            <v>WSC-M06P05-B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-4</v>
          </cell>
          <cell r="H1646">
            <v>0</v>
          </cell>
          <cell r="I1646">
            <v>0</v>
          </cell>
          <cell r="J1646">
            <v>4</v>
          </cell>
          <cell r="K1646">
            <v>111.56</v>
          </cell>
          <cell r="L1646" t="str">
            <v/>
          </cell>
        </row>
        <row r="1647">
          <cell r="A1647" t="str">
            <v>WSC-P06P10-D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-10</v>
          </cell>
          <cell r="H1647">
            <v>0</v>
          </cell>
          <cell r="I1647">
            <v>0</v>
          </cell>
          <cell r="J1647">
            <v>10</v>
          </cell>
          <cell r="K1647">
            <v>272.60000000000002</v>
          </cell>
          <cell r="L1647" t="str">
            <v/>
          </cell>
        </row>
        <row r="1648">
          <cell r="A1648" t="str">
            <v>WSC-PCL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-6</v>
          </cell>
          <cell r="H1648">
            <v>0</v>
          </cell>
          <cell r="I1648">
            <v>0</v>
          </cell>
          <cell r="J1648">
            <v>6</v>
          </cell>
          <cell r="K1648">
            <v>65.16</v>
          </cell>
          <cell r="L1648" t="str">
            <v/>
          </cell>
        </row>
        <row r="1649">
          <cell r="A1649" t="str">
            <v>WSC-S03P03-B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-1</v>
          </cell>
          <cell r="H1649">
            <v>0</v>
          </cell>
          <cell r="I1649">
            <v>0</v>
          </cell>
          <cell r="J1649">
            <v>1</v>
          </cell>
          <cell r="K1649">
            <v>19.132000000000001</v>
          </cell>
          <cell r="L1649" t="str">
            <v/>
          </cell>
        </row>
        <row r="1650">
          <cell r="A1650" t="str">
            <v>WSK-M03P-B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-35</v>
          </cell>
          <cell r="H1650">
            <v>0</v>
          </cell>
          <cell r="I1650">
            <v>0</v>
          </cell>
          <cell r="J1650">
            <v>35</v>
          </cell>
          <cell r="K1650">
            <v>243.95</v>
          </cell>
          <cell r="L1650" t="str">
            <v/>
          </cell>
        </row>
        <row r="1651">
          <cell r="A1651" t="str">
            <v>WSK-M04P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-5</v>
          </cell>
          <cell r="H1651">
            <v>0</v>
          </cell>
          <cell r="I1651">
            <v>0</v>
          </cell>
          <cell r="J1651">
            <v>5</v>
          </cell>
          <cell r="K1651">
            <v>37</v>
          </cell>
          <cell r="L1651" t="str">
            <v/>
          </cell>
        </row>
        <row r="1652">
          <cell r="A1652" t="str">
            <v>WSK-M04P-CA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-36</v>
          </cell>
          <cell r="H1652">
            <v>0</v>
          </cell>
          <cell r="I1652">
            <v>0</v>
          </cell>
          <cell r="J1652">
            <v>36</v>
          </cell>
          <cell r="K1652">
            <v>1223.6400000000001</v>
          </cell>
          <cell r="L1652" t="str">
            <v/>
          </cell>
        </row>
        <row r="1653">
          <cell r="A1653" t="str">
            <v>WSK-S03P-B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-59</v>
          </cell>
          <cell r="H1653">
            <v>0</v>
          </cell>
          <cell r="I1653">
            <v>0</v>
          </cell>
          <cell r="J1653">
            <v>59</v>
          </cell>
          <cell r="K1653">
            <v>392.7276</v>
          </cell>
          <cell r="L1653" t="str">
            <v/>
          </cell>
        </row>
        <row r="1654">
          <cell r="A1654" t="str">
            <v>WSR-401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-9</v>
          </cell>
          <cell r="H1654">
            <v>0</v>
          </cell>
          <cell r="I1654">
            <v>0</v>
          </cell>
          <cell r="J1654">
            <v>9</v>
          </cell>
          <cell r="K1654">
            <v>187.29</v>
          </cell>
          <cell r="L1654" t="str">
            <v/>
          </cell>
        </row>
        <row r="1655">
          <cell r="A1655" t="str">
            <v>COVER FRN30G11S</v>
          </cell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-2</v>
          </cell>
          <cell r="H1655">
            <v>0</v>
          </cell>
          <cell r="I1655">
            <v>0</v>
          </cell>
          <cell r="J1655">
            <v>2</v>
          </cell>
          <cell r="K1655">
            <v>0</v>
          </cell>
          <cell r="L1655" t="str">
            <v/>
          </cell>
        </row>
        <row r="1656">
          <cell r="A1656" t="str">
            <v>E1-FNG-7.5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 t="str">
            <v/>
          </cell>
        </row>
        <row r="1657">
          <cell r="A1657" t="str">
            <v>E1-MTC-7.5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 t="str">
            <v/>
          </cell>
        </row>
        <row r="1658">
          <cell r="A1658" t="str">
            <v>E1-REC-7.5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 t="str">
            <v/>
          </cell>
        </row>
        <row r="1659">
          <cell r="A1659" t="str">
            <v>SA422721</v>
          </cell>
          <cell r="B1659">
            <v>0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-5</v>
          </cell>
          <cell r="H1659">
            <v>0</v>
          </cell>
          <cell r="I1659">
            <v>0</v>
          </cell>
          <cell r="J1659">
            <v>5</v>
          </cell>
          <cell r="K1659">
            <v>471</v>
          </cell>
          <cell r="L1659" t="str">
            <v/>
          </cell>
        </row>
        <row r="1660">
          <cell r="A1660" t="str">
            <v>SA54581901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-10</v>
          </cell>
          <cell r="H1660">
            <v>0</v>
          </cell>
          <cell r="I1660">
            <v>0</v>
          </cell>
          <cell r="J1660">
            <v>10</v>
          </cell>
          <cell r="K1660">
            <v>1864</v>
          </cell>
          <cell r="L1660" t="str">
            <v/>
          </cell>
        </row>
        <row r="1661">
          <cell r="A1661" t="str">
            <v>SCREWS (SPACERS FOR OPC-LM1-PS OR PS1)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-1000</v>
          </cell>
          <cell r="H1661">
            <v>0</v>
          </cell>
          <cell r="I1661">
            <v>0</v>
          </cell>
          <cell r="J1661">
            <v>1000</v>
          </cell>
          <cell r="K1661">
            <v>10</v>
          </cell>
          <cell r="L1661" t="str">
            <v/>
          </cell>
        </row>
        <row r="1662">
          <cell r="A1662" t="str">
            <v>RYC401D3-VVT2</v>
          </cell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-66</v>
          </cell>
          <cell r="H1662">
            <v>0</v>
          </cell>
          <cell r="I1662">
            <v>0</v>
          </cell>
          <cell r="J1662">
            <v>66</v>
          </cell>
          <cell r="K1662">
            <v>12807.2076</v>
          </cell>
          <cell r="L1662" t="str">
            <v/>
          </cell>
        </row>
        <row r="1663">
          <cell r="A1663" t="str">
            <v>RYC751C3-VVT2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-20</v>
          </cell>
          <cell r="H1663">
            <v>0</v>
          </cell>
          <cell r="I1663">
            <v>0</v>
          </cell>
          <cell r="J1663">
            <v>20</v>
          </cell>
          <cell r="K1663">
            <v>4580</v>
          </cell>
          <cell r="L1663" t="str">
            <v/>
          </cell>
        </row>
        <row r="1664">
          <cell r="A1664" t="str">
            <v>RYC751D3-VVT2</v>
          </cell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-43</v>
          </cell>
          <cell r="H1664">
            <v>0</v>
          </cell>
          <cell r="I1664">
            <v>0</v>
          </cell>
          <cell r="J1664">
            <v>43</v>
          </cell>
          <cell r="K1664">
            <v>9847</v>
          </cell>
          <cell r="L1664" t="str">
            <v/>
          </cell>
        </row>
        <row r="1665">
          <cell r="A1665" t="str">
            <v>RYT751D5-VV2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-4</v>
          </cell>
          <cell r="H1665">
            <v>0</v>
          </cell>
          <cell r="I1665">
            <v>0</v>
          </cell>
          <cell r="J1665">
            <v>4</v>
          </cell>
          <cell r="K1665">
            <v>0</v>
          </cell>
          <cell r="L1665" t="str">
            <v/>
          </cell>
        </row>
        <row r="1666">
          <cell r="A1666" t="str">
            <v>WSC-D26P03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-1</v>
          </cell>
          <cell r="H1666">
            <v>0</v>
          </cell>
          <cell r="I1666">
            <v>0</v>
          </cell>
          <cell r="J1666">
            <v>1</v>
          </cell>
          <cell r="K1666">
            <v>40.637300000000003</v>
          </cell>
          <cell r="L1666" t="str">
            <v/>
          </cell>
        </row>
        <row r="1667">
          <cell r="A1667" t="str">
            <v>WSC-M04P05-B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-11</v>
          </cell>
          <cell r="H1667">
            <v>0</v>
          </cell>
          <cell r="I1667">
            <v>0</v>
          </cell>
          <cell r="J1667">
            <v>11</v>
          </cell>
          <cell r="K1667">
            <v>212.95230000000001</v>
          </cell>
          <cell r="L1667" t="str">
            <v/>
          </cell>
        </row>
        <row r="1668">
          <cell r="A1668" t="str">
            <v>WSC-P06P05-D</v>
          </cell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-1</v>
          </cell>
          <cell r="H1668">
            <v>0</v>
          </cell>
          <cell r="I1668">
            <v>0</v>
          </cell>
          <cell r="J1668">
            <v>1</v>
          </cell>
          <cell r="K1668">
            <v>58.753500000000003</v>
          </cell>
          <cell r="L1668" t="str">
            <v/>
          </cell>
        </row>
        <row r="1669">
          <cell r="A1669" t="str">
            <v>WSC-P06P05-E</v>
          </cell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-12</v>
          </cell>
          <cell r="H1669">
            <v>0</v>
          </cell>
          <cell r="I1669">
            <v>0</v>
          </cell>
          <cell r="J1669">
            <v>12</v>
          </cell>
          <cell r="K1669">
            <v>50.000399999999999</v>
          </cell>
          <cell r="L1669" t="str">
            <v/>
          </cell>
        </row>
        <row r="1670">
          <cell r="A1670" t="str">
            <v>WSC-P06P10-CD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-7</v>
          </cell>
          <cell r="H1670">
            <v>0</v>
          </cell>
          <cell r="I1670">
            <v>0</v>
          </cell>
          <cell r="J1670">
            <v>7</v>
          </cell>
          <cell r="K1670">
            <v>671.02</v>
          </cell>
          <cell r="L1670" t="str">
            <v/>
          </cell>
        </row>
        <row r="1671">
          <cell r="A1671" t="str">
            <v>WSK-D20P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-35</v>
          </cell>
          <cell r="H1671">
            <v>0</v>
          </cell>
          <cell r="I1671">
            <v>0</v>
          </cell>
          <cell r="J1671">
            <v>35</v>
          </cell>
          <cell r="K1671">
            <v>396.55</v>
          </cell>
          <cell r="L1671" t="str">
            <v/>
          </cell>
        </row>
        <row r="1672">
          <cell r="A1672" t="str">
            <v>WSK-D26P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-55</v>
          </cell>
          <cell r="H1672">
            <v>0</v>
          </cell>
          <cell r="I1672">
            <v>0</v>
          </cell>
          <cell r="J1672">
            <v>55</v>
          </cell>
          <cell r="K1672">
            <v>623.15</v>
          </cell>
          <cell r="L1672" t="str">
            <v/>
          </cell>
        </row>
        <row r="1673">
          <cell r="A1673" t="str">
            <v>WSK-LO2P-D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-133</v>
          </cell>
          <cell r="H1673">
            <v>0</v>
          </cell>
          <cell r="I1673">
            <v>0</v>
          </cell>
          <cell r="J1673">
            <v>133</v>
          </cell>
          <cell r="K1673">
            <v>898.6943</v>
          </cell>
          <cell r="L1673" t="str">
            <v/>
          </cell>
        </row>
        <row r="1674">
          <cell r="A1674" t="str">
            <v>WSK-M06P-CA</v>
          </cell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-16</v>
          </cell>
          <cell r="H1674">
            <v>0</v>
          </cell>
          <cell r="I1674">
            <v>0</v>
          </cell>
          <cell r="J1674">
            <v>16</v>
          </cell>
          <cell r="K1674">
            <v>543.84</v>
          </cell>
          <cell r="L1674" t="str">
            <v/>
          </cell>
        </row>
        <row r="1675">
          <cell r="A1675" t="str">
            <v>WSK-P09P-D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-35</v>
          </cell>
          <cell r="H1675">
            <v>0</v>
          </cell>
          <cell r="I1675">
            <v>0</v>
          </cell>
          <cell r="J1675">
            <v>35</v>
          </cell>
          <cell r="K1675">
            <v>203</v>
          </cell>
          <cell r="L1675" t="str">
            <v/>
          </cell>
        </row>
        <row r="1676">
          <cell r="A1676" t="str">
            <v>WSK-R03P-B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-148</v>
          </cell>
          <cell r="H1676">
            <v>0</v>
          </cell>
          <cell r="I1676">
            <v>0</v>
          </cell>
          <cell r="J1676">
            <v>148</v>
          </cell>
          <cell r="K1676">
            <v>989.21720000000005</v>
          </cell>
          <cell r="L1676" t="str">
            <v/>
          </cell>
        </row>
        <row r="1677">
          <cell r="A1677" t="str">
            <v>E1-BTC-7.5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 t="str">
            <v/>
          </cell>
        </row>
        <row r="1678">
          <cell r="A1678" t="str">
            <v>E1-CTC-7.5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 t="str">
            <v/>
          </cell>
        </row>
        <row r="1679">
          <cell r="A1679" t="str">
            <v>E1-FC-7.5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 t="str">
            <v/>
          </cell>
        </row>
        <row r="1680">
          <cell r="A1680" t="str">
            <v>G1S-30W-13OHM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-2</v>
          </cell>
          <cell r="H1680">
            <v>0</v>
          </cell>
          <cell r="I1680">
            <v>0</v>
          </cell>
          <cell r="J1680">
            <v>2</v>
          </cell>
          <cell r="K1680">
            <v>6.2</v>
          </cell>
          <cell r="L1680" t="str">
            <v/>
          </cell>
        </row>
        <row r="1681">
          <cell r="A1681" t="str">
            <v>GXA2G742NQE169</v>
          </cell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-8</v>
          </cell>
          <cell r="H1681">
            <v>0</v>
          </cell>
          <cell r="I1681">
            <v>0</v>
          </cell>
          <cell r="J1681">
            <v>8</v>
          </cell>
          <cell r="K1681">
            <v>416</v>
          </cell>
          <cell r="L1681" t="str">
            <v/>
          </cell>
        </row>
        <row r="1682">
          <cell r="A1682" t="str">
            <v>LM1S-PCB-SB4-30</v>
          </cell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-2</v>
          </cell>
          <cell r="H1682">
            <v>0</v>
          </cell>
          <cell r="I1682">
            <v>0</v>
          </cell>
          <cell r="J1682">
            <v>2</v>
          </cell>
          <cell r="K1682">
            <v>25.3</v>
          </cell>
          <cell r="L1682" t="str">
            <v/>
          </cell>
        </row>
        <row r="1683">
          <cell r="A1683" t="str">
            <v>SPACERS FOR OPC-LM1-PS OR PS1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-500</v>
          </cell>
          <cell r="H1683">
            <v>0</v>
          </cell>
          <cell r="I1683">
            <v>0</v>
          </cell>
          <cell r="J1683">
            <v>500</v>
          </cell>
          <cell r="K1683">
            <v>350</v>
          </cell>
          <cell r="L1683" t="str">
            <v/>
          </cell>
        </row>
        <row r="1684">
          <cell r="A1684" t="str">
            <v>UG320HD-SC4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-1</v>
          </cell>
          <cell r="H1684">
            <v>0</v>
          </cell>
          <cell r="I1684">
            <v>0</v>
          </cell>
          <cell r="J1684">
            <v>1</v>
          </cell>
          <cell r="K1684">
            <v>636.53</v>
          </cell>
          <cell r="L1684" t="str">
            <v/>
          </cell>
        </row>
        <row r="1685">
          <cell r="A1685" t="str">
            <v>UG221H-LC4</v>
          </cell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-1</v>
          </cell>
          <cell r="H1685">
            <v>0</v>
          </cell>
          <cell r="I1685">
            <v>0</v>
          </cell>
          <cell r="J1685">
            <v>1</v>
          </cell>
          <cell r="K1685">
            <v>236.85</v>
          </cell>
          <cell r="L1685" t="str">
            <v/>
          </cell>
        </row>
        <row r="1686">
          <cell r="A1686" t="str">
            <v>UG221H-SR4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-1</v>
          </cell>
          <cell r="H1686">
            <v>0</v>
          </cell>
          <cell r="I1686">
            <v>0</v>
          </cell>
          <cell r="J1686">
            <v>1</v>
          </cell>
          <cell r="K1686">
            <v>236.85</v>
          </cell>
          <cell r="L1686" t="str">
            <v/>
          </cell>
        </row>
        <row r="1687">
          <cell r="A1687" t="str">
            <v>UG230H-LS4</v>
          </cell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-3</v>
          </cell>
          <cell r="H1687">
            <v>0</v>
          </cell>
          <cell r="I1687">
            <v>0</v>
          </cell>
          <cell r="J1687">
            <v>3</v>
          </cell>
          <cell r="K1687">
            <v>710.55</v>
          </cell>
          <cell r="L1687" t="str">
            <v/>
          </cell>
        </row>
        <row r="1688">
          <cell r="A1688" t="str">
            <v>UG230H-SS4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-1</v>
          </cell>
          <cell r="H1688">
            <v>0</v>
          </cell>
          <cell r="I1688">
            <v>0</v>
          </cell>
          <cell r="J1688">
            <v>1</v>
          </cell>
          <cell r="K1688">
            <v>336.23</v>
          </cell>
          <cell r="L1688" t="str">
            <v/>
          </cell>
        </row>
        <row r="1689">
          <cell r="A1689" t="str">
            <v>UG330H-VH4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-2</v>
          </cell>
          <cell r="H1689">
            <v>0</v>
          </cell>
          <cell r="I1689">
            <v>0</v>
          </cell>
          <cell r="J1689">
            <v>2</v>
          </cell>
          <cell r="K1689">
            <v>1398.7</v>
          </cell>
          <cell r="L1689" t="str">
            <v/>
          </cell>
        </row>
        <row r="1690">
          <cell r="A1690" t="str">
            <v>FRN11VG7S-4LE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-9</v>
          </cell>
          <cell r="H1690">
            <v>0</v>
          </cell>
          <cell r="I1690">
            <v>0</v>
          </cell>
          <cell r="J1690">
            <v>9</v>
          </cell>
          <cell r="K1690">
            <v>7110</v>
          </cell>
          <cell r="L1690" t="str">
            <v/>
          </cell>
        </row>
        <row r="1691">
          <cell r="A1691" t="str">
            <v>FRN15VG7-4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-1</v>
          </cell>
          <cell r="H1691">
            <v>0</v>
          </cell>
          <cell r="I1691">
            <v>0</v>
          </cell>
          <cell r="J1691">
            <v>1</v>
          </cell>
          <cell r="K1691">
            <v>1455.8017</v>
          </cell>
          <cell r="L1691" t="str">
            <v/>
          </cell>
        </row>
        <row r="1692">
          <cell r="A1692" t="str">
            <v>FRN5.5VG7S-2MV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-5</v>
          </cell>
          <cell r="H1692">
            <v>0</v>
          </cell>
          <cell r="I1692">
            <v>0</v>
          </cell>
          <cell r="J1692">
            <v>5</v>
          </cell>
          <cell r="K1692">
            <v>4683.9534999999996</v>
          </cell>
          <cell r="L1692" t="str">
            <v/>
          </cell>
        </row>
        <row r="1693">
          <cell r="A1693" t="str">
            <v>FRN5.5VG7S-4LE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-22</v>
          </cell>
          <cell r="H1693">
            <v>0</v>
          </cell>
          <cell r="I1693">
            <v>0</v>
          </cell>
          <cell r="J1693">
            <v>22</v>
          </cell>
          <cell r="K1693">
            <v>14060.545399999999</v>
          </cell>
          <cell r="L1693" t="str">
            <v/>
          </cell>
        </row>
        <row r="1694">
          <cell r="A1694" t="str">
            <v>FRN7.5VG7S-4LE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-5</v>
          </cell>
          <cell r="H1694">
            <v>0</v>
          </cell>
          <cell r="I1694">
            <v>0</v>
          </cell>
          <cell r="J1694">
            <v>5</v>
          </cell>
          <cell r="K1694">
            <v>3275</v>
          </cell>
          <cell r="L1694" t="str">
            <v/>
          </cell>
        </row>
        <row r="1695">
          <cell r="A1695" t="str">
            <v>UG330H-VS4</v>
          </cell>
          <cell r="B1695">
            <v>0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-1</v>
          </cell>
          <cell r="H1695">
            <v>0</v>
          </cell>
          <cell r="I1695">
            <v>0</v>
          </cell>
          <cell r="J1695">
            <v>1</v>
          </cell>
          <cell r="K1695">
            <v>670.97</v>
          </cell>
          <cell r="L1695" t="str">
            <v/>
          </cell>
        </row>
        <row r="1696">
          <cell r="A1696" t="str">
            <v>UG530H-VH4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-1</v>
          </cell>
          <cell r="H1696">
            <v>0</v>
          </cell>
          <cell r="I1696">
            <v>0</v>
          </cell>
          <cell r="J1696">
            <v>1</v>
          </cell>
          <cell r="K1696">
            <v>1058</v>
          </cell>
          <cell r="L1696" t="str">
            <v/>
          </cell>
        </row>
        <row r="1697">
          <cell r="A1697" t="str">
            <v>V606EC20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-10</v>
          </cell>
          <cell r="H1697">
            <v>0</v>
          </cell>
          <cell r="I1697">
            <v>0</v>
          </cell>
          <cell r="J1697">
            <v>10</v>
          </cell>
          <cell r="K1697">
            <v>2185.5990000000002</v>
          </cell>
          <cell r="L1697" t="str">
            <v/>
          </cell>
        </row>
        <row r="1698">
          <cell r="A1698" t="str">
            <v>V606EM20</v>
          </cell>
          <cell r="B1698">
            <v>0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-10</v>
          </cell>
          <cell r="H1698">
            <v>0</v>
          </cell>
          <cell r="I1698">
            <v>0</v>
          </cell>
          <cell r="J1698">
            <v>10</v>
          </cell>
          <cell r="K1698">
            <v>1610.442</v>
          </cell>
          <cell r="L1698" t="str">
            <v/>
          </cell>
        </row>
        <row r="1699">
          <cell r="A1699" t="str">
            <v>FRN15VG7S-2MV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-1</v>
          </cell>
          <cell r="H1699">
            <v>0</v>
          </cell>
          <cell r="I1699">
            <v>0</v>
          </cell>
          <cell r="J1699">
            <v>1</v>
          </cell>
          <cell r="K1699">
            <v>1252.79</v>
          </cell>
          <cell r="L1699" t="str">
            <v/>
          </cell>
        </row>
        <row r="1700">
          <cell r="A1700" t="str">
            <v>FRN3.7VG7S-2MV</v>
          </cell>
          <cell r="B1700">
            <v>0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 t="str">
            <v/>
          </cell>
        </row>
        <row r="1701">
          <cell r="A1701" t="str">
            <v>FRN7.5VC5-2</v>
          </cell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-1</v>
          </cell>
          <cell r="H1701">
            <v>0</v>
          </cell>
          <cell r="I1701">
            <v>0</v>
          </cell>
          <cell r="J1701">
            <v>1</v>
          </cell>
          <cell r="K1701">
            <v>0</v>
          </cell>
          <cell r="L1701" t="str">
            <v/>
          </cell>
        </row>
        <row r="1702">
          <cell r="A1702" t="str">
            <v>FRN7.5VG7S-2MV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-5</v>
          </cell>
          <cell r="H1702">
            <v>0</v>
          </cell>
          <cell r="I1702">
            <v>0</v>
          </cell>
          <cell r="J1702">
            <v>5</v>
          </cell>
          <cell r="K1702">
            <v>3540.5239999999999</v>
          </cell>
          <cell r="L1702" t="str">
            <v/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活動計画と実績"/>
      <sheetName val="ｱｲﾃﾑ管理表"/>
      <sheetName val="活動計画と実績_無錫"/>
      <sheetName val="ｱｲﾃﾑ管理表_無錫"/>
      <sheetName val="CDPJ_型・治工具（１千万未満）"/>
      <sheetName val="Master"/>
    </sheetNames>
    <sheetDataSet>
      <sheetData sheetId="0">
        <row r="13">
          <cell r="P13">
            <v>2</v>
          </cell>
        </row>
      </sheetData>
      <sheetData sheetId="1"/>
      <sheetData sheetId="2"/>
      <sheetData sheetId="3"/>
      <sheetData sheetId="4"/>
      <sheetData sheetId="5">
        <row r="2">
          <cell r="H2">
            <v>1</v>
          </cell>
        </row>
        <row r="3">
          <cell r="F3" t="str">
            <v>直材CD</v>
          </cell>
        </row>
        <row r="4">
          <cell r="B4" t="str">
            <v>ROMマスク化</v>
          </cell>
          <cell r="C4" t="str">
            <v>鉄鋼</v>
          </cell>
          <cell r="D4" t="str">
            <v>鉄鋼-電磁鋼板・帯</v>
          </cell>
          <cell r="F4" t="str">
            <v>直加CD</v>
          </cell>
        </row>
        <row r="5">
          <cell r="B5" t="str">
            <v>○M機種切替</v>
          </cell>
          <cell r="C5" t="str">
            <v>銅・ｱﾙﾐ</v>
          </cell>
          <cell r="D5" t="str">
            <v>鉄鋼-薄板・鋼帯・表面処理</v>
          </cell>
          <cell r="F5" t="str">
            <v>CU</v>
          </cell>
        </row>
        <row r="6">
          <cell r="B6" t="str">
            <v>大口個別折衝、合議購買</v>
          </cell>
          <cell r="C6" t="str">
            <v>他非鉄金属</v>
          </cell>
          <cell r="D6" t="str">
            <v>鉄鋼-厚板・加工付厚板</v>
          </cell>
        </row>
        <row r="7">
          <cell r="B7" t="str">
            <v>VA(合理化/共通化・部品変更/削除)</v>
          </cell>
          <cell r="C7" t="str">
            <v>非金属</v>
          </cell>
          <cell r="D7" t="str">
            <v>鉄鋼-ステンレス</v>
          </cell>
        </row>
        <row r="8">
          <cell r="B8" t="str">
            <v>転注(メーカ/製作先変更)</v>
          </cell>
          <cell r="C8" t="str">
            <v>半導体</v>
          </cell>
          <cell r="D8" t="str">
            <v>鉄鋼-特殊鋼</v>
          </cell>
        </row>
        <row r="9">
          <cell r="B9" t="str">
            <v>商流変更(自己調達・直接取引等)</v>
          </cell>
          <cell r="C9" t="str">
            <v>電子・電気部品</v>
          </cell>
          <cell r="D9" t="str">
            <v>鉄鋼-棒鋼・形鋼・鋼管</v>
          </cell>
        </row>
        <row r="10">
          <cell r="B10" t="str">
            <v>競合・ネゴ</v>
          </cell>
          <cell r="C10" t="str">
            <v>その他部品</v>
          </cell>
          <cell r="D10" t="str">
            <v>鉄鋼-鋳鍛鋼製品</v>
          </cell>
        </row>
        <row r="11">
          <cell r="B11" t="str">
            <v>国際調達(海外調達)</v>
          </cell>
          <cell r="C11" t="str">
            <v>機器・装置</v>
          </cell>
          <cell r="D11" t="str">
            <v>鉄鋼-その他</v>
          </cell>
        </row>
        <row r="12">
          <cell r="B12" t="str">
            <v>その他(個別折衝など)</v>
          </cell>
          <cell r="C12" t="str">
            <v>加工外注</v>
          </cell>
          <cell r="D12" t="str">
            <v>銅・ｱﾙﾐ-伸銅品</v>
          </cell>
        </row>
        <row r="13">
          <cell r="C13" t="str">
            <v>組立外注</v>
          </cell>
          <cell r="D13" t="str">
            <v>銅・ｱﾙﾐ-伸銅 地金</v>
          </cell>
        </row>
        <row r="14">
          <cell r="C14" t="str">
            <v>分工場</v>
          </cell>
          <cell r="D14" t="str">
            <v>銅・ｱﾙﾐ-アルミ製品</v>
          </cell>
        </row>
        <row r="15">
          <cell r="C15" t="str">
            <v>設計・ソフト</v>
          </cell>
          <cell r="D15" t="str">
            <v>銅・ｱﾙﾐ-アルミ 地金</v>
          </cell>
        </row>
        <row r="16">
          <cell r="C16" t="str">
            <v>工事用役提供</v>
          </cell>
          <cell r="D16" t="str">
            <v>銅・ｱﾙﾐ-電線</v>
          </cell>
        </row>
        <row r="17">
          <cell r="C17" t="str">
            <v>その他</v>
          </cell>
          <cell r="D17" t="str">
            <v>銅・ｱﾙﾐ-電線 地金（線芯材）</v>
          </cell>
        </row>
        <row r="18">
          <cell r="C18" t="str">
            <v>設備</v>
          </cell>
          <cell r="D18" t="str">
            <v>他非鉄金属-貴金属製品</v>
          </cell>
        </row>
        <row r="19">
          <cell r="D19" t="str">
            <v>他非鉄金属-貴金属 地金（原料）</v>
          </cell>
        </row>
        <row r="20">
          <cell r="D20" t="str">
            <v>他非鉄金属-シリコン</v>
          </cell>
        </row>
        <row r="21">
          <cell r="D21" t="str">
            <v>他非鉄金属-抵抗材</v>
          </cell>
        </row>
        <row r="22">
          <cell r="D22" t="str">
            <v>他非鉄金属-その他</v>
          </cell>
        </row>
        <row r="23">
          <cell r="D23" t="str">
            <v>非金属-油</v>
          </cell>
        </row>
        <row r="24">
          <cell r="D24" t="str">
            <v>非金属-ガス</v>
          </cell>
        </row>
        <row r="25">
          <cell r="D25" t="str">
            <v>非金属-工業薬品</v>
          </cell>
        </row>
        <row r="26">
          <cell r="D26" t="str">
            <v>非金属-塗料</v>
          </cell>
        </row>
        <row r="27">
          <cell r="D27" t="str">
            <v>非金属-樹脂材料</v>
          </cell>
        </row>
        <row r="28">
          <cell r="D28" t="str">
            <v>非金属-絶縁材料</v>
          </cell>
        </row>
        <row r="29">
          <cell r="D29" t="str">
            <v>非金属-梱包材料</v>
          </cell>
        </row>
        <row r="30">
          <cell r="D30" t="str">
            <v>非金属-副資材</v>
          </cell>
        </row>
        <row r="31">
          <cell r="D31" t="str">
            <v>非金属-その他</v>
          </cell>
        </row>
        <row r="32">
          <cell r="D32" t="str">
            <v>半導体-半導体</v>
          </cell>
        </row>
        <row r="33">
          <cell r="D33" t="str">
            <v>半導体-ＩＣ</v>
          </cell>
        </row>
        <row r="34">
          <cell r="D34" t="str">
            <v>電子・電気部品-コンデンサ</v>
          </cell>
        </row>
        <row r="35">
          <cell r="D35" t="str">
            <v>電子・電気部品-抵抗器</v>
          </cell>
        </row>
        <row r="36">
          <cell r="D36" t="str">
            <v>電子・電気部品-トランス類</v>
          </cell>
        </row>
        <row r="37">
          <cell r="D37" t="str">
            <v>電子・電気部品-プリント配線板</v>
          </cell>
        </row>
        <row r="38">
          <cell r="D38" t="str">
            <v>電子・電気部品-端子・コネクタ</v>
          </cell>
        </row>
        <row r="39">
          <cell r="D39" t="str">
            <v>電子・電気部品-小型モータ類</v>
          </cell>
        </row>
        <row r="40">
          <cell r="D40" t="str">
            <v>電子・電気部品-Sw･ﾌﾞﾚｰｶ･ﾋｭｰｽﾞ･ﾘﾚｰ</v>
          </cell>
        </row>
        <row r="41">
          <cell r="D41" t="str">
            <v>電子・電気部品-照明・電熱部品</v>
          </cell>
        </row>
        <row r="42">
          <cell r="D42" t="str">
            <v>電子・電気部品-電源ユニット</v>
          </cell>
        </row>
        <row r="43">
          <cell r="D43" t="str">
            <v>電子・電気部品-計器・計測器・ｾﾝｻ他</v>
          </cell>
        </row>
        <row r="44">
          <cell r="D44" t="str">
            <v>電子・電気部品-その他</v>
          </cell>
        </row>
        <row r="45">
          <cell r="D45" t="str">
            <v>その他部品-ベアリング</v>
          </cell>
        </row>
        <row r="46">
          <cell r="D46" t="str">
            <v>その他部品-スプリング</v>
          </cell>
        </row>
        <row r="47">
          <cell r="D47" t="str">
            <v>その他部品-市販ネジ</v>
          </cell>
        </row>
        <row r="48">
          <cell r="D48" t="str">
            <v>その他部品-銘板</v>
          </cell>
        </row>
        <row r="49">
          <cell r="D49" t="str">
            <v>その他部品-碍子・ブッシング</v>
          </cell>
        </row>
        <row r="50">
          <cell r="D50" t="str">
            <v>その他部品-ｾﾗﾐｯｸ･ｶﾞﾗｽ･磁石</v>
          </cell>
        </row>
        <row r="51">
          <cell r="D51" t="str">
            <v>その他部品-ゴム類</v>
          </cell>
        </row>
        <row r="52">
          <cell r="D52" t="str">
            <v>その他部品-その他</v>
          </cell>
        </row>
        <row r="53">
          <cell r="D53" t="str">
            <v>機器・装置-回転機械装置</v>
          </cell>
        </row>
        <row r="54">
          <cell r="D54" t="str">
            <v>機器・装置-静止機械装置</v>
          </cell>
        </row>
        <row r="55">
          <cell r="D55" t="str">
            <v>機器・装置-電力装置</v>
          </cell>
        </row>
        <row r="56">
          <cell r="D56" t="str">
            <v>機器・装置-情報装置</v>
          </cell>
        </row>
        <row r="57">
          <cell r="D57" t="str">
            <v>機器・装置-計測装置</v>
          </cell>
        </row>
        <row r="58">
          <cell r="D58" t="str">
            <v>機器・装置-その他</v>
          </cell>
        </row>
        <row r="59">
          <cell r="D59" t="str">
            <v>加工外注-機械</v>
          </cell>
        </row>
        <row r="60">
          <cell r="D60" t="str">
            <v>加工外注-製缶</v>
          </cell>
        </row>
        <row r="61">
          <cell r="D61" t="str">
            <v>加工外注-板金・プレス</v>
          </cell>
        </row>
        <row r="62">
          <cell r="D62" t="str">
            <v>加工外注-鋳物・ダイカスト</v>
          </cell>
        </row>
        <row r="63">
          <cell r="D63" t="str">
            <v>加工外注-プラスチック成形</v>
          </cell>
        </row>
        <row r="64">
          <cell r="D64" t="str">
            <v>加工外注-表面処理</v>
          </cell>
        </row>
        <row r="65">
          <cell r="D65" t="str">
            <v>加工外注-その他</v>
          </cell>
        </row>
        <row r="66">
          <cell r="D66" t="str">
            <v>組立外注-製品完成組立</v>
          </cell>
        </row>
        <row r="67">
          <cell r="D67" t="str">
            <v>組立外注-配電盤組立</v>
          </cell>
        </row>
        <row r="68">
          <cell r="D68" t="str">
            <v>組立外注-製品中間組立</v>
          </cell>
        </row>
        <row r="69">
          <cell r="D69" t="str">
            <v>組立外注-部品組立</v>
          </cell>
        </row>
        <row r="70">
          <cell r="D70" t="str">
            <v>組立外注-ハーネス組立</v>
          </cell>
        </row>
        <row r="71">
          <cell r="D71" t="str">
            <v>組立外注-プリント配線板組立</v>
          </cell>
        </row>
        <row r="72">
          <cell r="D72" t="str">
            <v>組立外注-捲線</v>
          </cell>
        </row>
        <row r="73">
          <cell r="D73" t="str">
            <v>組立外注-その他</v>
          </cell>
        </row>
        <row r="74">
          <cell r="D74" t="str">
            <v>分工場-製品完成組立</v>
          </cell>
        </row>
        <row r="75">
          <cell r="D75" t="str">
            <v>分工場-配電盤組立</v>
          </cell>
        </row>
        <row r="76">
          <cell r="D76" t="str">
            <v>分工場-板金・プレス</v>
          </cell>
        </row>
        <row r="77">
          <cell r="D77" t="str">
            <v>分工場-プラスチック成形</v>
          </cell>
        </row>
        <row r="78">
          <cell r="D78" t="str">
            <v>分工場-プリント配線板組立</v>
          </cell>
        </row>
        <row r="79">
          <cell r="D79" t="str">
            <v>分工場-捲線</v>
          </cell>
        </row>
        <row r="80">
          <cell r="D80" t="str">
            <v>分工場-その他</v>
          </cell>
        </row>
        <row r="81">
          <cell r="D81" t="str">
            <v>設計・ソフト-設計・ソフト</v>
          </cell>
        </row>
        <row r="82">
          <cell r="D82" t="str">
            <v>工事用役提供-工事・取りまとめ</v>
          </cell>
        </row>
        <row r="83">
          <cell r="D83" t="str">
            <v>工事用役提供-試験・調整・検査</v>
          </cell>
        </row>
        <row r="84">
          <cell r="D84" t="str">
            <v>工事用役提供-保守・点検・修理</v>
          </cell>
        </row>
        <row r="85">
          <cell r="D85" t="str">
            <v>工事用役提供-梱包・保管・輸送</v>
          </cell>
        </row>
        <row r="86">
          <cell r="D86" t="str">
            <v>工事用役提供-構内外注</v>
          </cell>
        </row>
        <row r="87">
          <cell r="D87" t="str">
            <v>工事用役提供-その他</v>
          </cell>
        </row>
        <row r="88">
          <cell r="D88" t="str">
            <v>その他</v>
          </cell>
        </row>
        <row r="89">
          <cell r="D89" t="str">
            <v>機械設備 ⇒材種ｺｰﾄﾞ W0</v>
          </cell>
        </row>
        <row r="90">
          <cell r="D90" t="str">
            <v>型治工具                 W1</v>
          </cell>
        </row>
        <row r="91">
          <cell r="D91" t="str">
            <v>代行購入</v>
          </cell>
        </row>
        <row r="92">
          <cell r="D92" t="str">
            <v>その他(用度品他)     W9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기본"/>
      <sheetName val="저압기본"/>
      <sheetName val="고압기본"/>
      <sheetName val="변압기본"/>
      <sheetName val="계량기본"/>
      <sheetName val="송전기본"/>
      <sheetName val="매출계획總"/>
      <sheetName val="수주전망영업부"/>
      <sheetName val="LA"/>
      <sheetName val="Sheet1"/>
      <sheetName val="Mana-Total"/>
      <sheetName val="Mana-Factory"/>
      <sheetName val="Mana-Install"/>
      <sheetName val="Total_DB"/>
      <sheetName val="DB"/>
      <sheetName val="Code"/>
      <sheetName val="A_DB"/>
      <sheetName val="Result"/>
      <sheetName val="소계정"/>
      <sheetName val="09년 연간실적"/>
      <sheetName val="PAN"/>
      <sheetName val="JEJO95G"/>
      <sheetName val="기계"/>
      <sheetName val="1.주간품질현황"/>
      <sheetName val="손익"/>
      <sheetName val="Comparison MPE to NPE45 ($)"/>
      <sheetName val="09년_연간실적"/>
      <sheetName val="1_주간품질현황"/>
      <sheetName val="Comparison_MPE_to_NPE45_($)"/>
      <sheetName val="09년_연간실적1"/>
      <sheetName val="1_주간품질현황1"/>
      <sheetName val="Comparison_MPE_to_NPE45_($)1"/>
      <sheetName val="장기투자증권"/>
      <sheetName val="일위"/>
      <sheetName val="업무용-계약"/>
      <sheetName val="Total"/>
      <sheetName val="금액내역서"/>
      <sheetName val="토목-물가"/>
      <sheetName val="2014计划"/>
      <sheetName val="2015计划"/>
      <sheetName val="2016计划"/>
      <sheetName val="98VS99(EL)"/>
      <sheetName val="발전,기타"/>
      <sheetName val="출입자명단"/>
      <sheetName val="DATA"/>
      <sheetName val="데이타"/>
      <sheetName val="IJABUNRI"/>
      <sheetName val="소모품"/>
      <sheetName val="8-潘坚锋"/>
      <sheetName val="IDONG"/>
      <sheetName val="213"/>
      <sheetName val="Upgrades pricing"/>
      <sheetName val="跟中业务"/>
      <sheetName val="10월(가공)"/>
      <sheetName val="模具投资比较"/>
      <sheetName val="HWGSI"/>
      <sheetName val="Supplement2"/>
      <sheetName val="0004입출재고"/>
      <sheetName val="표지"/>
      <sheetName val="#REF"/>
      <sheetName val="Upgrades_pricing"/>
      <sheetName val="98.1"/>
      <sheetName val="Sale &amp; Inventory"/>
      <sheetName val="금형개선안"/>
      <sheetName val="종목코드"/>
      <sheetName val="R&amp;D"/>
      <sheetName val="Upgrades_pricing1"/>
      <sheetName val="98_1"/>
      <sheetName val="Sale_&amp;_Inventory"/>
      <sheetName val="09년_연간실적2"/>
      <sheetName val="1_주간품질현황2"/>
      <sheetName val="Upgrades_pricing2"/>
      <sheetName val="98_11"/>
      <sheetName val="Sale_&amp;_Inventory1"/>
      <sheetName val="코드표"/>
      <sheetName val="3084"/>
      <sheetName val="조정량"/>
      <sheetName val="생산수주추이"/>
      <sheetName val="오산94"/>
      <sheetName val="오산95"/>
      <sheetName val="공통비"/>
      <sheetName val="선급비용"/>
      <sheetName val="BS"/>
      <sheetName val="손익계산서"/>
      <sheetName val="대차대조표"/>
      <sheetName val="완성차 미수금"/>
      <sheetName val="bancs"/>
      <sheetName val="is_raw"/>
      <sheetName val="지분법(회사장부)"/>
      <sheetName val="PRT_BS"/>
      <sheetName val="PRT_PL"/>
      <sheetName val="1998 P &amp; L"/>
      <sheetName val="적용환율"/>
      <sheetName val="Macro1"/>
      <sheetName val="투자자산처분손익"/>
      <sheetName val="BAN9905"/>
      <sheetName val="ITEMLIST9911"/>
      <sheetName val="ORIGIN"/>
      <sheetName val="노임단가(9월)"/>
      <sheetName val="단가"/>
      <sheetName val="목차"/>
      <sheetName val="TH-XL"/>
      <sheetName val="tong du toan"/>
      <sheetName val="월계"/>
      <sheetName val="검진항목"/>
      <sheetName val="코드"/>
      <sheetName val="수주이동"/>
      <sheetName val="조정명세서"/>
      <sheetName val="합계잔액시산표"/>
      <sheetName val="1.2 IS-BS assumptions"/>
      <sheetName val="손익예상"/>
      <sheetName val="9-1차이내역"/>
      <sheetName val="Analysis"/>
      <sheetName val="Other"/>
      <sheetName val="Capex"/>
      <sheetName val="FinanceAdministration"/>
      <sheetName val="Legal &amp; HR"/>
      <sheetName val="Staff Costs"/>
      <sheetName val="Network&amp;Operations"/>
      <sheetName val="MaxProgSummary"/>
      <sheetName val="Sales &amp; Marketing"/>
      <sheetName val="MaxSubRev"/>
      <sheetName val="HBOProgStudios"/>
      <sheetName val="MaxProgStudios"/>
      <sheetName val="MaxARPS"/>
      <sheetName val="17년도(총괄표)"/>
      <sheetName val="농협삭제전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C1" t="str">
            <v>95년 제조원가 계획(누계)</v>
          </cell>
        </row>
        <row r="2">
          <cell r="C2" t="str">
            <v>[송배전UNIT]</v>
          </cell>
          <cell r="J2" t="str">
            <v>기본계획</v>
          </cell>
          <cell r="Q2" t="str">
            <v>(단위:백만)</v>
          </cell>
        </row>
        <row r="3">
          <cell r="C3" t="str">
            <v>계  정  명</v>
          </cell>
          <cell r="D3" t="str">
            <v>94실적</v>
          </cell>
          <cell r="E3" t="str">
            <v xml:space="preserve"> 95년계획</v>
          </cell>
          <cell r="F3" t="str">
            <v>신장율</v>
          </cell>
          <cell r="G3" t="str">
            <v>1월</v>
          </cell>
          <cell r="H3" t="str">
            <v>2월</v>
          </cell>
          <cell r="I3" t="str">
            <v>3월</v>
          </cell>
          <cell r="J3" t="str">
            <v>4월</v>
          </cell>
          <cell r="K3" t="str">
            <v>5월</v>
          </cell>
          <cell r="L3" t="str">
            <v>6월</v>
          </cell>
          <cell r="M3" t="str">
            <v>7월</v>
          </cell>
          <cell r="N3" t="str">
            <v>8월</v>
          </cell>
          <cell r="O3" t="str">
            <v>9월</v>
          </cell>
          <cell r="P3" t="str">
            <v>10월</v>
          </cell>
          <cell r="Q3" t="str">
            <v>11월</v>
          </cell>
          <cell r="R3" t="str">
            <v>12월</v>
          </cell>
        </row>
        <row r="4">
          <cell r="C4" t="str">
            <v>생  산  액</v>
          </cell>
          <cell r="D4">
            <v>112855.79399999999</v>
          </cell>
          <cell r="E4">
            <v>120635</v>
          </cell>
          <cell r="F4">
            <v>6.8930497268044677E-2</v>
          </cell>
          <cell r="G4">
            <v>6371</v>
          </cell>
          <cell r="H4">
            <v>15894</v>
          </cell>
          <cell r="I4">
            <v>26348</v>
          </cell>
          <cell r="J4">
            <v>38586</v>
          </cell>
          <cell r="K4">
            <v>51112</v>
          </cell>
          <cell r="L4">
            <v>60596</v>
          </cell>
          <cell r="M4">
            <v>69968</v>
          </cell>
          <cell r="N4">
            <v>82604</v>
          </cell>
          <cell r="O4">
            <v>93227</v>
          </cell>
          <cell r="P4">
            <v>102535</v>
          </cell>
          <cell r="Q4">
            <v>112094</v>
          </cell>
          <cell r="R4">
            <v>120635</v>
          </cell>
        </row>
        <row r="5">
          <cell r="C5" t="str">
            <v>재  료  비</v>
          </cell>
          <cell r="D5">
            <v>78036.596999999994</v>
          </cell>
          <cell r="E5">
            <v>80714</v>
          </cell>
          <cell r="F5">
            <v>3.4309581695368019E-2</v>
          </cell>
          <cell r="G5">
            <v>4113</v>
          </cell>
          <cell r="H5">
            <v>10662</v>
          </cell>
          <cell r="I5">
            <v>17659</v>
          </cell>
          <cell r="J5">
            <v>26183</v>
          </cell>
          <cell r="K5">
            <v>34849</v>
          </cell>
          <cell r="L5">
            <v>40980</v>
          </cell>
          <cell r="M5">
            <v>47053</v>
          </cell>
          <cell r="N5">
            <v>55421</v>
          </cell>
          <cell r="O5">
            <v>62365</v>
          </cell>
          <cell r="P5">
            <v>68603</v>
          </cell>
          <cell r="Q5">
            <v>75040</v>
          </cell>
          <cell r="R5">
            <v>80714</v>
          </cell>
        </row>
        <row r="6">
          <cell r="C6" t="str">
            <v>( 율 )</v>
          </cell>
          <cell r="D6">
            <v>0.69147178212223648</v>
          </cell>
          <cell r="E6">
            <v>0.66907613876569816</v>
          </cell>
          <cell r="F6">
            <v>-2.239564335653832E-2</v>
          </cell>
          <cell r="G6">
            <v>0.64558154135928425</v>
          </cell>
          <cell r="H6">
            <v>0.67081917704794258</v>
          </cell>
          <cell r="I6">
            <v>0.67022164870198875</v>
          </cell>
          <cell r="J6">
            <v>0.67856217280879072</v>
          </cell>
          <cell r="K6">
            <v>0.68181640319298797</v>
          </cell>
          <cell r="L6">
            <v>0.67628226285563409</v>
          </cell>
          <cell r="M6">
            <v>0.67249313972101532</v>
          </cell>
          <cell r="N6">
            <v>0.67092392620212093</v>
          </cell>
          <cell r="O6">
            <v>0.66895856350628036</v>
          </cell>
          <cell r="P6">
            <v>0.66906909835665873</v>
          </cell>
          <cell r="Q6">
            <v>0.6694381501240031</v>
          </cell>
          <cell r="R6">
            <v>0.66907613876569816</v>
          </cell>
        </row>
        <row r="7">
          <cell r="C7" t="str">
            <v>노 무 비 계</v>
          </cell>
          <cell r="D7">
            <v>13118.554</v>
          </cell>
          <cell r="E7">
            <v>14299.36305602792</v>
          </cell>
          <cell r="F7">
            <v>9.0010610622780485E-2</v>
          </cell>
          <cell r="G7">
            <v>1212.3087451375577</v>
          </cell>
          <cell r="H7">
            <v>2422.8154902751153</v>
          </cell>
          <cell r="I7">
            <v>3635.9732354126731</v>
          </cell>
          <cell r="J7">
            <v>4826.1632520538615</v>
          </cell>
          <cell r="K7">
            <v>6017.1802686950496</v>
          </cell>
          <cell r="L7">
            <v>7207.7602853362378</v>
          </cell>
          <cell r="M7">
            <v>8398.723630586006</v>
          </cell>
          <cell r="N7">
            <v>9589.1809758357758</v>
          </cell>
          <cell r="O7">
            <v>10780.150321085544</v>
          </cell>
          <cell r="P7">
            <v>11953.293566066337</v>
          </cell>
          <cell r="Q7">
            <v>13126.037811047128</v>
          </cell>
          <cell r="R7">
            <v>14299.36305602792</v>
          </cell>
        </row>
        <row r="8">
          <cell r="C8" t="str">
            <v>( 율 )</v>
          </cell>
          <cell r="D8">
            <v>0.11624174120825378</v>
          </cell>
          <cell r="E8">
            <v>0.11853411577094475</v>
          </cell>
          <cell r="F8">
            <v>2.2923745626909631E-3</v>
          </cell>
          <cell r="G8">
            <v>0.19028547247489527</v>
          </cell>
          <cell r="H8">
            <v>0.15243585568611523</v>
          </cell>
          <cell r="I8">
            <v>0.13799807330395752</v>
          </cell>
          <cell r="J8">
            <v>0.12507550023464109</v>
          </cell>
          <cell r="K8">
            <v>0.11772539264155285</v>
          </cell>
          <cell r="L8">
            <v>0.11894779004119477</v>
          </cell>
          <cell r="M8">
            <v>0.12003664004382011</v>
          </cell>
          <cell r="N8">
            <v>0.11608615776276907</v>
          </cell>
          <cell r="O8">
            <v>0.11563335000681717</v>
          </cell>
          <cell r="P8">
            <v>0.11657769118902167</v>
          </cell>
          <cell r="Q8">
            <v>0.11709848708269067</v>
          </cell>
          <cell r="R8">
            <v>0.11853411577094475</v>
          </cell>
        </row>
        <row r="9">
          <cell r="C9" t="str">
            <v>(공  통 비)</v>
          </cell>
          <cell r="D9">
            <v>1251.9010000000001</v>
          </cell>
          <cell r="E9">
            <v>1387.4870000000001</v>
          </cell>
          <cell r="F9">
            <v>0.10830409113819695</v>
          </cell>
          <cell r="G9">
            <v>124.416</v>
          </cell>
          <cell r="H9">
            <v>248.834</v>
          </cell>
          <cell r="I9">
            <v>373.25299999999999</v>
          </cell>
          <cell r="J9">
            <v>486.07399999999996</v>
          </cell>
          <cell r="K9">
            <v>598.89699999999993</v>
          </cell>
          <cell r="L9">
            <v>711.71999999999991</v>
          </cell>
          <cell r="M9">
            <v>826.13199999999995</v>
          </cell>
          <cell r="N9">
            <v>940.54499999999996</v>
          </cell>
          <cell r="O9">
            <v>1054.96</v>
          </cell>
          <cell r="P9">
            <v>1165.8020000000001</v>
          </cell>
          <cell r="Q9">
            <v>1276.6450000000002</v>
          </cell>
          <cell r="R9">
            <v>1387.4870000000003</v>
          </cell>
        </row>
        <row r="10">
          <cell r="C10" t="str">
            <v>(개  별 비)</v>
          </cell>
          <cell r="D10">
            <v>11866.653</v>
          </cell>
          <cell r="E10">
            <v>12911.876056027921</v>
          </cell>
          <cell r="F10">
            <v>8.8080696050345519E-2</v>
          </cell>
          <cell r="G10">
            <v>1087.8927451375578</v>
          </cell>
          <cell r="H10">
            <v>2173.9814902751154</v>
          </cell>
          <cell r="I10">
            <v>3262.720235412673</v>
          </cell>
          <cell r="J10">
            <v>4340.0892520538609</v>
          </cell>
          <cell r="K10">
            <v>5418.2832686950496</v>
          </cell>
          <cell r="L10">
            <v>6496.0402853362375</v>
          </cell>
          <cell r="M10">
            <v>7572.5916305860064</v>
          </cell>
          <cell r="N10">
            <v>8648.6359758357758</v>
          </cell>
          <cell r="O10">
            <v>9725.1903210855453</v>
          </cell>
          <cell r="P10">
            <v>10787.491566066337</v>
          </cell>
          <cell r="Q10">
            <v>11849.39281104713</v>
          </cell>
          <cell r="R10">
            <v>12911.876056027922</v>
          </cell>
        </row>
        <row r="11">
          <cell r="C11" t="str">
            <v>급          료</v>
          </cell>
          <cell r="D11">
            <v>2800.7069999999999</v>
          </cell>
          <cell r="E11">
            <v>3176.1972000000001</v>
          </cell>
          <cell r="F11">
            <v>0.13406979023510845</v>
          </cell>
          <cell r="G11">
            <v>251.64676666666665</v>
          </cell>
          <cell r="H11">
            <v>503.2935333333333</v>
          </cell>
          <cell r="I11">
            <v>755.94029999999998</v>
          </cell>
          <cell r="J11">
            <v>1024.5259666666666</v>
          </cell>
          <cell r="K11">
            <v>1293.1116333333332</v>
          </cell>
          <cell r="L11">
            <v>1561.6972999999998</v>
          </cell>
          <cell r="M11">
            <v>1830.6159666666665</v>
          </cell>
          <cell r="N11">
            <v>2099.5346333333332</v>
          </cell>
          <cell r="O11">
            <v>2368.4542999999999</v>
          </cell>
          <cell r="P11">
            <v>2637.7015999999999</v>
          </cell>
          <cell r="Q11">
            <v>2906.9488999999999</v>
          </cell>
          <cell r="R11">
            <v>3176.1971999999996</v>
          </cell>
        </row>
        <row r="12">
          <cell r="C12" t="str">
            <v>임          금</v>
          </cell>
          <cell r="D12">
            <v>2692.056</v>
          </cell>
          <cell r="E12">
            <v>2997.6788000000001</v>
          </cell>
          <cell r="F12">
            <v>0.11352765321375191</v>
          </cell>
          <cell r="G12">
            <v>236.84886666666668</v>
          </cell>
          <cell r="H12">
            <v>473.69773333333336</v>
          </cell>
          <cell r="I12">
            <v>710.54660000000001</v>
          </cell>
          <cell r="J12">
            <v>963.67206666666675</v>
          </cell>
          <cell r="K12">
            <v>1216.7975333333334</v>
          </cell>
          <cell r="L12">
            <v>1469.924</v>
          </cell>
          <cell r="M12">
            <v>1723.7161333333333</v>
          </cell>
          <cell r="N12">
            <v>1977.5082666666667</v>
          </cell>
          <cell r="O12">
            <v>2231.3014000000003</v>
          </cell>
          <cell r="P12">
            <v>2486.7602000000002</v>
          </cell>
          <cell r="Q12">
            <v>2742.2190000000001</v>
          </cell>
          <cell r="R12">
            <v>2997.6788000000001</v>
          </cell>
        </row>
        <row r="13">
          <cell r="C13" t="str">
            <v>상    여    금</v>
          </cell>
          <cell r="D13">
            <v>3369.902</v>
          </cell>
          <cell r="E13">
            <v>3584.5203999999999</v>
          </cell>
          <cell r="F13">
            <v>6.3686837183989375E-2</v>
          </cell>
          <cell r="G13">
            <v>297.79270000000002</v>
          </cell>
          <cell r="H13">
            <v>595.58640000000003</v>
          </cell>
          <cell r="I13">
            <v>894.38010000000008</v>
          </cell>
          <cell r="J13">
            <v>1193.1728000000001</v>
          </cell>
          <cell r="K13">
            <v>1491.9665</v>
          </cell>
          <cell r="L13">
            <v>1790.7601999999999</v>
          </cell>
          <cell r="M13">
            <v>2089.5529000000001</v>
          </cell>
          <cell r="N13">
            <v>2388.3466000000003</v>
          </cell>
          <cell r="O13">
            <v>2687.1403000000005</v>
          </cell>
          <cell r="P13">
            <v>2986.2663333333339</v>
          </cell>
          <cell r="Q13">
            <v>3285.3933666666671</v>
          </cell>
          <cell r="R13">
            <v>3584.5204000000003</v>
          </cell>
        </row>
        <row r="14">
          <cell r="C14" t="str">
            <v>퇴 충 전 입 액</v>
          </cell>
          <cell r="D14">
            <v>1336.114</v>
          </cell>
          <cell r="E14">
            <v>1413.0563057000002</v>
          </cell>
          <cell r="F14">
            <v>5.7586632353227474E-2</v>
          </cell>
          <cell r="G14">
            <v>117.75352900000001</v>
          </cell>
          <cell r="H14">
            <v>235.50805800000001</v>
          </cell>
          <cell r="I14">
            <v>353.262587</v>
          </cell>
          <cell r="J14">
            <v>471.01578266666667</v>
          </cell>
          <cell r="K14">
            <v>588.76997833333337</v>
          </cell>
          <cell r="L14">
            <v>706.52417400000002</v>
          </cell>
          <cell r="M14">
            <v>824.27770299999997</v>
          </cell>
          <cell r="N14">
            <v>942.03223200000002</v>
          </cell>
          <cell r="O14">
            <v>1059.7867610000001</v>
          </cell>
          <cell r="P14">
            <v>1177.5426092333335</v>
          </cell>
          <cell r="Q14">
            <v>1295.2994574666668</v>
          </cell>
          <cell r="R14">
            <v>1413.0563057000002</v>
          </cell>
        </row>
        <row r="15">
          <cell r="C15" t="str">
            <v>복 리 후 생 비</v>
          </cell>
          <cell r="D15">
            <v>1442.5650000000001</v>
          </cell>
          <cell r="E15">
            <v>1719.4233503279208</v>
          </cell>
          <cell r="F15">
            <v>0.19192088420828224</v>
          </cell>
          <cell r="G15">
            <v>183.85088280422443</v>
          </cell>
          <cell r="H15">
            <v>365.89576560844887</v>
          </cell>
          <cell r="I15">
            <v>548.59064841267332</v>
          </cell>
          <cell r="J15">
            <v>687.03663605386146</v>
          </cell>
          <cell r="K15">
            <v>826.3046236950496</v>
          </cell>
          <cell r="L15">
            <v>965.13461133623775</v>
          </cell>
          <cell r="M15">
            <v>1099.4292609193401</v>
          </cell>
          <cell r="N15">
            <v>1233.2149105024423</v>
          </cell>
          <cell r="O15">
            <v>1367.5075600855446</v>
          </cell>
          <cell r="P15">
            <v>1484.8881568330034</v>
          </cell>
          <cell r="Q15">
            <v>1601.8657535804623</v>
          </cell>
          <cell r="R15">
            <v>1719.4233503279211</v>
          </cell>
        </row>
        <row r="16">
          <cell r="C16" t="str">
            <v>잡          급</v>
          </cell>
          <cell r="D16">
            <v>225.309</v>
          </cell>
          <cell r="E16">
            <v>21</v>
          </cell>
          <cell r="F16">
            <v>-0.9067946686550471</v>
          </cell>
          <cell r="G16">
            <v>0</v>
          </cell>
          <cell r="H16">
            <v>0</v>
          </cell>
          <cell r="I16">
            <v>0</v>
          </cell>
          <cell r="J16">
            <v>0.66600000000000004</v>
          </cell>
          <cell r="K16">
            <v>1.3330000000000002</v>
          </cell>
          <cell r="L16">
            <v>2</v>
          </cell>
          <cell r="M16">
            <v>4.9996666666666663</v>
          </cell>
          <cell r="N16">
            <v>7.9993333333333325</v>
          </cell>
          <cell r="O16">
            <v>11</v>
          </cell>
          <cell r="P16">
            <v>14.332666666666666</v>
          </cell>
          <cell r="Q16">
            <v>17.666333333333334</v>
          </cell>
          <cell r="R16">
            <v>21</v>
          </cell>
        </row>
        <row r="17">
          <cell r="C17" t="str">
            <v>제조경비  계</v>
          </cell>
          <cell r="D17">
            <v>9197.1990000000005</v>
          </cell>
          <cell r="E17">
            <v>10595.654168315385</v>
          </cell>
          <cell r="F17">
            <v>0.15205228986731556</v>
          </cell>
          <cell r="G17">
            <v>869.0946868576923</v>
          </cell>
          <cell r="H17">
            <v>1747.1227130384614</v>
          </cell>
          <cell r="I17">
            <v>2620.4819720807691</v>
          </cell>
          <cell r="J17">
            <v>3493.2333047384614</v>
          </cell>
          <cell r="K17">
            <v>4379.7550429346156</v>
          </cell>
          <cell r="L17">
            <v>5257.2130979307694</v>
          </cell>
          <cell r="M17">
            <v>6150.7385800371794</v>
          </cell>
          <cell r="N17">
            <v>7044.4062463897435</v>
          </cell>
          <cell r="O17">
            <v>7940.4095505269233</v>
          </cell>
          <cell r="P17">
            <v>8831.1989507128201</v>
          </cell>
          <cell r="Q17">
            <v>9717.6662548987169</v>
          </cell>
          <cell r="R17">
            <v>10595.654168315383</v>
          </cell>
        </row>
        <row r="18">
          <cell r="C18" t="str">
            <v>( 율 )</v>
          </cell>
          <cell r="D18">
            <v>8.1495142376119392E-2</v>
          </cell>
          <cell r="E18">
            <v>8.783233861081266E-2</v>
          </cell>
          <cell r="F18">
            <v>6.3371962346932681E-3</v>
          </cell>
          <cell r="G18">
            <v>0.13641417153628824</v>
          </cell>
          <cell r="H18">
            <v>0.10992341217053363</v>
          </cell>
          <cell r="I18">
            <v>9.9456580085045126E-2</v>
          </cell>
          <cell r="J18">
            <v>9.0531107260106297E-2</v>
          </cell>
          <cell r="K18">
            <v>8.568936928577664E-2</v>
          </cell>
          <cell r="L18">
            <v>8.6758418013247893E-2</v>
          </cell>
          <cell r="M18">
            <v>8.7907880460170063E-2</v>
          </cell>
          <cell r="N18">
            <v>8.5279238855137079E-2</v>
          </cell>
          <cell r="O18">
            <v>8.5172852827259518E-2</v>
          </cell>
          <cell r="P18">
            <v>8.6128628767862883E-2</v>
          </cell>
          <cell r="Q18">
            <v>8.6692117819854017E-2</v>
          </cell>
          <cell r="R18">
            <v>8.7832338610812646E-2</v>
          </cell>
        </row>
        <row r="19">
          <cell r="C19" t="str">
            <v>(공  통 비)</v>
          </cell>
          <cell r="D19">
            <v>429.85700000000003</v>
          </cell>
          <cell r="E19">
            <v>590.89177181538457</v>
          </cell>
          <cell r="F19">
            <v>0.37462405361639917</v>
          </cell>
          <cell r="G19">
            <v>46.192637907692308</v>
          </cell>
          <cell r="H19">
            <v>93.784615138461533</v>
          </cell>
          <cell r="I19">
            <v>140.07282523076924</v>
          </cell>
          <cell r="J19">
            <v>189.79699913846156</v>
          </cell>
          <cell r="K19">
            <v>240.53257858461541</v>
          </cell>
          <cell r="L19">
            <v>297.98947483076927</v>
          </cell>
          <cell r="M19">
            <v>344.56287815384621</v>
          </cell>
          <cell r="N19">
            <v>393.12946572307698</v>
          </cell>
          <cell r="O19">
            <v>444.33569107692313</v>
          </cell>
          <cell r="P19">
            <v>498.7349122461539</v>
          </cell>
          <cell r="Q19">
            <v>546.25403741538469</v>
          </cell>
          <cell r="R19">
            <v>590.89177181538469</v>
          </cell>
        </row>
        <row r="20">
          <cell r="C20" t="str">
            <v>(개  별 비)</v>
          </cell>
          <cell r="D20">
            <v>8767.3420000000006</v>
          </cell>
          <cell r="E20">
            <v>10004.7623965</v>
          </cell>
          <cell r="F20">
            <v>0.14113974298025544</v>
          </cell>
          <cell r="G20">
            <v>822.90204894999999</v>
          </cell>
          <cell r="H20">
            <v>1653.3380978999999</v>
          </cell>
          <cell r="I20">
            <v>2480.4091468500001</v>
          </cell>
          <cell r="J20">
            <v>3303.4363056000002</v>
          </cell>
          <cell r="K20">
            <v>4139.2224643500003</v>
          </cell>
          <cell r="L20">
            <v>4959.2236231000006</v>
          </cell>
          <cell r="M20">
            <v>5806.1757018833341</v>
          </cell>
          <cell r="N20">
            <v>6651.276780666667</v>
          </cell>
          <cell r="O20">
            <v>7496.0738594499999</v>
          </cell>
          <cell r="P20">
            <v>8332.4640384666673</v>
          </cell>
          <cell r="Q20">
            <v>9171.4122174833337</v>
          </cell>
          <cell r="R20">
            <v>10004.7623965</v>
          </cell>
        </row>
        <row r="21">
          <cell r="C21" t="str">
            <v>운    반    비</v>
          </cell>
          <cell r="D21">
            <v>555.19600000000003</v>
          </cell>
          <cell r="E21">
            <v>107.62607439999999</v>
          </cell>
          <cell r="F21">
            <v>-0.80614760480983294</v>
          </cell>
          <cell r="G21">
            <v>9.6327858833333337</v>
          </cell>
          <cell r="H21">
            <v>19.266571766666665</v>
          </cell>
          <cell r="I21">
            <v>28.900357649999997</v>
          </cell>
          <cell r="J21">
            <v>36.099134299999996</v>
          </cell>
          <cell r="K21">
            <v>43.298910949999993</v>
          </cell>
          <cell r="L21">
            <v>50.498687599999997</v>
          </cell>
          <cell r="M21">
            <v>57.717510883333333</v>
          </cell>
          <cell r="N21">
            <v>64.937334166666673</v>
          </cell>
          <cell r="O21">
            <v>72.157157450000014</v>
          </cell>
          <cell r="P21">
            <v>83.979796433333348</v>
          </cell>
          <cell r="Q21">
            <v>95.802435416666682</v>
          </cell>
          <cell r="R21">
            <v>107.62607440000002</v>
          </cell>
        </row>
        <row r="22">
          <cell r="C22" t="str">
            <v>외 주 가 공 비</v>
          </cell>
          <cell r="D22">
            <v>1052.5160000000001</v>
          </cell>
          <cell r="E22">
            <v>200.83865829999999</v>
          </cell>
          <cell r="F22">
            <v>-0.80918232283404723</v>
          </cell>
          <cell r="G22">
            <v>13.366933333333332</v>
          </cell>
          <cell r="H22">
            <v>26.735866666666666</v>
          </cell>
          <cell r="I22">
            <v>40.104799999999997</v>
          </cell>
          <cell r="J22">
            <v>53.993239833333334</v>
          </cell>
          <cell r="K22">
            <v>67.882679666666661</v>
          </cell>
          <cell r="L22">
            <v>81.772119500000002</v>
          </cell>
          <cell r="M22">
            <v>104.24344933333333</v>
          </cell>
          <cell r="N22">
            <v>126.71477916666666</v>
          </cell>
          <cell r="O22">
            <v>149.18610899999999</v>
          </cell>
          <cell r="P22">
            <v>166.40329209999999</v>
          </cell>
          <cell r="Q22">
            <v>183.62147519999999</v>
          </cell>
          <cell r="R22">
            <v>200.83865829999999</v>
          </cell>
        </row>
        <row r="23">
          <cell r="C23" t="str">
            <v>도 급 설 치 비</v>
          </cell>
          <cell r="D23">
            <v>673.18600000000004</v>
          </cell>
          <cell r="E23">
            <v>591.79999999999995</v>
          </cell>
          <cell r="F23">
            <v>-0.12089675067514782</v>
          </cell>
          <cell r="G23">
            <v>41.9</v>
          </cell>
          <cell r="H23">
            <v>83.8</v>
          </cell>
          <cell r="I23">
            <v>126.69999999999999</v>
          </cell>
          <cell r="J23">
            <v>179.73333333333332</v>
          </cell>
          <cell r="K23">
            <v>233.76666666666665</v>
          </cell>
          <cell r="L23">
            <v>286.8</v>
          </cell>
          <cell r="M23">
            <v>343.1</v>
          </cell>
          <cell r="N23">
            <v>398.40000000000003</v>
          </cell>
          <cell r="O23">
            <v>453.70000000000005</v>
          </cell>
          <cell r="P23">
            <v>500.40000000000003</v>
          </cell>
          <cell r="Q23">
            <v>546.1</v>
          </cell>
          <cell r="R23">
            <v>591.80000000000007</v>
          </cell>
        </row>
        <row r="24">
          <cell r="C24" t="str">
            <v>감 가 상 각 비</v>
          </cell>
          <cell r="D24">
            <v>1471.914</v>
          </cell>
          <cell r="E24">
            <v>935</v>
          </cell>
          <cell r="F24">
            <v>-0.36477267014241321</v>
          </cell>
          <cell r="G24">
            <v>62.017666666666663</v>
          </cell>
          <cell r="H24">
            <v>124.03533333333333</v>
          </cell>
          <cell r="I24">
            <v>186.053</v>
          </cell>
          <cell r="J24">
            <v>260.54766666666666</v>
          </cell>
          <cell r="K24">
            <v>335.04233333333332</v>
          </cell>
          <cell r="L24">
            <v>409.53699999999998</v>
          </cell>
          <cell r="M24">
            <v>493.78499999999997</v>
          </cell>
          <cell r="N24">
            <v>578.03300000000002</v>
          </cell>
          <cell r="O24">
            <v>662.28100000000006</v>
          </cell>
          <cell r="P24">
            <v>753.18733333333341</v>
          </cell>
          <cell r="Q24">
            <v>844.09366666666676</v>
          </cell>
          <cell r="R24">
            <v>935.00000000000011</v>
          </cell>
        </row>
        <row r="25">
          <cell r="C25" t="str">
            <v>소  모  품  비</v>
          </cell>
          <cell r="D25">
            <v>466.87099999999998</v>
          </cell>
          <cell r="E25">
            <v>845</v>
          </cell>
          <cell r="F25">
            <v>0.80992179852678792</v>
          </cell>
          <cell r="G25">
            <v>55.466666666666661</v>
          </cell>
          <cell r="H25">
            <v>110.93333333333332</v>
          </cell>
          <cell r="I25">
            <v>166.39999999999998</v>
          </cell>
          <cell r="J25">
            <v>245.26</v>
          </cell>
          <cell r="K25">
            <v>324.13</v>
          </cell>
          <cell r="L25">
            <v>403</v>
          </cell>
          <cell r="M25">
            <v>482</v>
          </cell>
          <cell r="N25">
            <v>561</v>
          </cell>
          <cell r="O25">
            <v>640</v>
          </cell>
          <cell r="P25">
            <v>708.33333333333337</v>
          </cell>
          <cell r="Q25">
            <v>776.66666666666674</v>
          </cell>
          <cell r="R25">
            <v>845.00000000000011</v>
          </cell>
        </row>
        <row r="26">
          <cell r="C26" t="str">
            <v>지 급 임 차 료</v>
          </cell>
          <cell r="D26">
            <v>45.472999999999999</v>
          </cell>
          <cell r="E26">
            <v>1767.2733502999999</v>
          </cell>
          <cell r="F26">
            <v>37.864234827260134</v>
          </cell>
          <cell r="G26">
            <v>134.84277126666666</v>
          </cell>
          <cell r="H26">
            <v>269.6865425333333</v>
          </cell>
          <cell r="I26">
            <v>404.52931379999995</v>
          </cell>
          <cell r="J26">
            <v>551.6154352333333</v>
          </cell>
          <cell r="K26">
            <v>698.70055666666667</v>
          </cell>
          <cell r="L26">
            <v>845.78767809999999</v>
          </cell>
          <cell r="M26">
            <v>999.33113756666671</v>
          </cell>
          <cell r="N26">
            <v>1152.8755970333334</v>
          </cell>
          <cell r="O26">
            <v>1306.4190565000001</v>
          </cell>
          <cell r="P26">
            <v>1460.0374877666668</v>
          </cell>
          <cell r="Q26">
            <v>1613.6549190333335</v>
          </cell>
          <cell r="R26">
            <v>1767.2733503000002</v>
          </cell>
        </row>
        <row r="27">
          <cell r="C27" t="str">
            <v>여 비 교 통 비</v>
          </cell>
          <cell r="D27">
            <v>919.28700000000003</v>
          </cell>
          <cell r="E27">
            <v>214.21539999999999</v>
          </cell>
          <cell r="F27">
            <v>-0.76697658076313491</v>
          </cell>
          <cell r="G27">
            <v>16.877623333333332</v>
          </cell>
          <cell r="H27">
            <v>33.754246666666667</v>
          </cell>
          <cell r="I27">
            <v>51.634869999999999</v>
          </cell>
          <cell r="J27">
            <v>70.781063333333336</v>
          </cell>
          <cell r="K27">
            <v>89.92625666666666</v>
          </cell>
          <cell r="L27">
            <v>109.07244999999999</v>
          </cell>
          <cell r="M27">
            <v>126.90310999999998</v>
          </cell>
          <cell r="N27">
            <v>146.73276999999999</v>
          </cell>
          <cell r="O27">
            <v>164.56643</v>
          </cell>
          <cell r="P27">
            <v>181.11542</v>
          </cell>
          <cell r="Q27">
            <v>197.66341</v>
          </cell>
          <cell r="R27">
            <v>214.21539999999999</v>
          </cell>
        </row>
        <row r="28">
          <cell r="C28" t="str">
            <v>접    대    비</v>
          </cell>
          <cell r="D28">
            <v>54.487000000000002</v>
          </cell>
          <cell r="E28">
            <v>496.02476000000001</v>
          </cell>
          <cell r="F28">
            <v>8.1035432304953474</v>
          </cell>
          <cell r="G28">
            <v>37.853730000000006</v>
          </cell>
          <cell r="H28">
            <v>74.717460000000017</v>
          </cell>
          <cell r="I28">
            <v>111.57119000000003</v>
          </cell>
          <cell r="J28">
            <v>155.43492000000003</v>
          </cell>
          <cell r="K28">
            <v>199.30865000000003</v>
          </cell>
          <cell r="L28">
            <v>244.17238000000003</v>
          </cell>
          <cell r="M28">
            <v>289.42277666666672</v>
          </cell>
          <cell r="N28">
            <v>334.6831733333334</v>
          </cell>
          <cell r="O28">
            <v>379.93357000000009</v>
          </cell>
          <cell r="P28">
            <v>418.6273000000001</v>
          </cell>
          <cell r="Q28">
            <v>457.33103000000011</v>
          </cell>
          <cell r="R28">
            <v>496.02476000000013</v>
          </cell>
        </row>
        <row r="29">
          <cell r="C29" t="str">
            <v>포    장    비</v>
          </cell>
          <cell r="D29">
            <v>1003.393</v>
          </cell>
          <cell r="E29">
            <v>134.13701569999998</v>
          </cell>
          <cell r="F29">
            <v>-0.86631657217062508</v>
          </cell>
          <cell r="G29">
            <v>11.376164533333334</v>
          </cell>
          <cell r="H29">
            <v>22.752329066666668</v>
          </cell>
          <cell r="I29">
            <v>34.154493600000002</v>
          </cell>
          <cell r="J29">
            <v>46.22963</v>
          </cell>
          <cell r="K29">
            <v>57.304766399999998</v>
          </cell>
          <cell r="L29">
            <v>68.801902799999993</v>
          </cell>
          <cell r="M29">
            <v>79.580021933333327</v>
          </cell>
          <cell r="N29">
            <v>90.260141066666662</v>
          </cell>
          <cell r="O29">
            <v>100.96626019999999</v>
          </cell>
          <cell r="P29">
            <v>112.9091787</v>
          </cell>
          <cell r="Q29">
            <v>123.5100972</v>
          </cell>
          <cell r="R29">
            <v>134.13701570000001</v>
          </cell>
        </row>
        <row r="30">
          <cell r="C30" t="str">
            <v>교 육 훈 련 비</v>
          </cell>
          <cell r="D30">
            <v>142.05099999999999</v>
          </cell>
          <cell r="E30">
            <v>3.0776999999999997</v>
          </cell>
          <cell r="F30">
            <v>-0.97833383784697048</v>
          </cell>
          <cell r="G30">
            <v>0.24825916666666667</v>
          </cell>
          <cell r="H30">
            <v>0.49651833333333334</v>
          </cell>
          <cell r="I30">
            <v>0.74477749999999998</v>
          </cell>
          <cell r="J30">
            <v>0.99303666666666668</v>
          </cell>
          <cell r="K30">
            <v>1.2412958333333333</v>
          </cell>
          <cell r="L30">
            <v>1.489555</v>
          </cell>
          <cell r="M30">
            <v>1.7378141666666667</v>
          </cell>
          <cell r="N30">
            <v>1.9860733333333334</v>
          </cell>
          <cell r="O30">
            <v>2.2343324999999998</v>
          </cell>
          <cell r="P30">
            <v>2.5154549999999998</v>
          </cell>
          <cell r="Q30">
            <v>2.7965774999999997</v>
          </cell>
          <cell r="R30">
            <v>3.0776999999999997</v>
          </cell>
        </row>
        <row r="31">
          <cell r="C31" t="str">
            <v>기술계약실시료</v>
          </cell>
          <cell r="D31">
            <v>378.34399999999999</v>
          </cell>
          <cell r="E31">
            <v>60.349080799999996</v>
          </cell>
          <cell r="F31">
            <v>-0.84049150825703589</v>
          </cell>
          <cell r="G31">
            <v>4.5390835999999997</v>
          </cell>
          <cell r="H31">
            <v>9.0781671999999993</v>
          </cell>
          <cell r="I31">
            <v>13.726250799999999</v>
          </cell>
          <cell r="J31">
            <v>18.7153344</v>
          </cell>
          <cell r="K31">
            <v>23.704418</v>
          </cell>
          <cell r="L31">
            <v>28.693501600000001</v>
          </cell>
          <cell r="M31">
            <v>33.874598133333336</v>
          </cell>
          <cell r="N31">
            <v>39.055694666666668</v>
          </cell>
          <cell r="O31">
            <v>44.247791200000002</v>
          </cell>
          <cell r="P31">
            <v>49.608887733333333</v>
          </cell>
          <cell r="Q31">
            <v>54.969984266666664</v>
          </cell>
          <cell r="R31">
            <v>60.349080799999996</v>
          </cell>
        </row>
        <row r="32">
          <cell r="C32" t="str">
            <v>지 급 수 수 료</v>
          </cell>
          <cell r="D32">
            <v>805.81299999999999</v>
          </cell>
          <cell r="E32">
            <v>987.53357039999992</v>
          </cell>
          <cell r="F32">
            <v>0.22551208580650828</v>
          </cell>
          <cell r="G32">
            <v>79.176880866666664</v>
          </cell>
          <cell r="H32">
            <v>165.35476173333331</v>
          </cell>
          <cell r="I32">
            <v>244.53264259999997</v>
          </cell>
          <cell r="J32">
            <v>323.75419013333328</v>
          </cell>
          <cell r="K32">
            <v>418.97673766666662</v>
          </cell>
          <cell r="L32">
            <v>498.19928519999996</v>
          </cell>
          <cell r="M32">
            <v>579.42049939999993</v>
          </cell>
          <cell r="N32">
            <v>660.64271359999998</v>
          </cell>
          <cell r="O32">
            <v>740.86492780000003</v>
          </cell>
          <cell r="P32">
            <v>821.08680866666668</v>
          </cell>
          <cell r="Q32">
            <v>907.30968953333331</v>
          </cell>
          <cell r="R32">
            <v>987.53357040000003</v>
          </cell>
        </row>
        <row r="33">
          <cell r="C33" t="str">
            <v>경상연구개발비</v>
          </cell>
          <cell r="D33">
            <v>393.89100000000002</v>
          </cell>
          <cell r="E33">
            <v>123.2932435</v>
          </cell>
          <cell r="F33">
            <v>-0.68698639090509817</v>
          </cell>
          <cell r="G33">
            <v>10.273438133333332</v>
          </cell>
          <cell r="H33">
            <v>20.547876266666666</v>
          </cell>
          <cell r="I33">
            <v>30.8223144</v>
          </cell>
          <cell r="J33">
            <v>41.095752533333332</v>
          </cell>
          <cell r="K33">
            <v>51.370190666666666</v>
          </cell>
          <cell r="L33">
            <v>61.6446288</v>
          </cell>
          <cell r="M33">
            <v>71.918066933333336</v>
          </cell>
          <cell r="N33">
            <v>82.192505066666669</v>
          </cell>
          <cell r="O33">
            <v>92.466943200000003</v>
          </cell>
          <cell r="P33">
            <v>102.74170996666666</v>
          </cell>
          <cell r="Q33">
            <v>113.01747673333333</v>
          </cell>
          <cell r="R33">
            <v>123.29324349999999</v>
          </cell>
        </row>
        <row r="34">
          <cell r="C34" t="str">
            <v>수 도 광 열 비</v>
          </cell>
          <cell r="D34">
            <v>43.262999999999998</v>
          </cell>
          <cell r="E34">
            <v>53.364910900000005</v>
          </cell>
          <cell r="F34">
            <v>0.23350000924577596</v>
          </cell>
          <cell r="G34">
            <v>4.862579433333333</v>
          </cell>
          <cell r="H34">
            <v>9.7261588666666654</v>
          </cell>
          <cell r="I34">
            <v>13.589738299999999</v>
          </cell>
          <cell r="J34">
            <v>18.453646366666668</v>
          </cell>
          <cell r="K34">
            <v>22.317554433333335</v>
          </cell>
          <cell r="L34">
            <v>27.181462500000002</v>
          </cell>
          <cell r="M34">
            <v>32.045370566666669</v>
          </cell>
          <cell r="N34">
            <v>35.909278633333336</v>
          </cell>
          <cell r="O34">
            <v>40.773186700000004</v>
          </cell>
          <cell r="P34">
            <v>44.637094766666671</v>
          </cell>
          <cell r="Q34">
            <v>49.501002833333338</v>
          </cell>
          <cell r="R34">
            <v>53.364910900000005</v>
          </cell>
        </row>
        <row r="35">
          <cell r="C35" t="str">
            <v>전    력    료</v>
          </cell>
          <cell r="D35">
            <v>144.381</v>
          </cell>
          <cell r="E35">
            <v>159.15774910000002</v>
          </cell>
          <cell r="F35">
            <v>0.10234552399553976</v>
          </cell>
          <cell r="G35">
            <v>12.134962866666667</v>
          </cell>
          <cell r="H35">
            <v>25.265925733333333</v>
          </cell>
          <cell r="I35">
            <v>38.397888600000002</v>
          </cell>
          <cell r="J35">
            <v>51.60194906666667</v>
          </cell>
          <cell r="K35">
            <v>63.79600953333334</v>
          </cell>
          <cell r="L35">
            <v>75.991070000000008</v>
          </cell>
          <cell r="M35">
            <v>89.093113133333347</v>
          </cell>
          <cell r="N35">
            <v>101.19515626666669</v>
          </cell>
          <cell r="O35">
            <v>114.29819940000002</v>
          </cell>
          <cell r="P35">
            <v>128.83871596666668</v>
          </cell>
          <cell r="Q35">
            <v>143.47923253333335</v>
          </cell>
          <cell r="R35">
            <v>159.15774910000002</v>
          </cell>
        </row>
        <row r="36">
          <cell r="C36" t="str">
            <v>수    선    비</v>
          </cell>
          <cell r="D36">
            <v>169.1</v>
          </cell>
          <cell r="E36">
            <v>1009</v>
          </cell>
          <cell r="F36">
            <v>4.9668835008870493</v>
          </cell>
          <cell r="G36">
            <v>83.466666666666654</v>
          </cell>
          <cell r="H36">
            <v>166.93333333333331</v>
          </cell>
          <cell r="I36">
            <v>250.59999999999997</v>
          </cell>
          <cell r="J36">
            <v>322.86666666666662</v>
          </cell>
          <cell r="K36">
            <v>394.63333333333327</v>
          </cell>
          <cell r="L36">
            <v>466.49999999999994</v>
          </cell>
          <cell r="M36">
            <v>551.96666666666658</v>
          </cell>
          <cell r="N36">
            <v>637.0333333333333</v>
          </cell>
          <cell r="O36">
            <v>722.19999999999993</v>
          </cell>
          <cell r="P36">
            <v>818.09999999999991</v>
          </cell>
          <cell r="Q36">
            <v>913.49999999999989</v>
          </cell>
          <cell r="R36">
            <v>1008.9999999999999</v>
          </cell>
        </row>
        <row r="37">
          <cell r="C37" t="str">
            <v>세 금 과 공 과</v>
          </cell>
          <cell r="D37">
            <v>135.852</v>
          </cell>
          <cell r="E37">
            <v>261.12340109999997</v>
          </cell>
          <cell r="F37">
            <v>0.92211672334599393</v>
          </cell>
          <cell r="G37">
            <v>20.349985700000001</v>
          </cell>
          <cell r="H37">
            <v>41.219971400000006</v>
          </cell>
          <cell r="I37">
            <v>64.387957100000008</v>
          </cell>
          <cell r="J37">
            <v>91.936707466666675</v>
          </cell>
          <cell r="K37">
            <v>118.92045783333333</v>
          </cell>
          <cell r="L37">
            <v>144.44120820000001</v>
          </cell>
          <cell r="M37">
            <v>164.49561123333334</v>
          </cell>
          <cell r="N37">
            <v>184.25001426666665</v>
          </cell>
          <cell r="O37">
            <v>204.58241729999997</v>
          </cell>
          <cell r="P37">
            <v>223.35707856666664</v>
          </cell>
          <cell r="Q37">
            <v>242.13173983333331</v>
          </cell>
          <cell r="R37">
            <v>261.12340109999997</v>
          </cell>
        </row>
        <row r="38">
          <cell r="C38" t="str">
            <v>보    험    료</v>
          </cell>
          <cell r="D38">
            <v>54.82</v>
          </cell>
          <cell r="E38">
            <v>396.59</v>
          </cell>
          <cell r="F38">
            <v>6.2344035023713964</v>
          </cell>
          <cell r="G38">
            <v>35.23233333333333</v>
          </cell>
          <cell r="H38">
            <v>70.464666666666659</v>
          </cell>
          <cell r="I38">
            <v>105.69699999999999</v>
          </cell>
          <cell r="J38">
            <v>140.92966666666666</v>
          </cell>
          <cell r="K38">
            <v>176.16233333333332</v>
          </cell>
          <cell r="L38">
            <v>211.39499999999998</v>
          </cell>
          <cell r="M38">
            <v>242.79399999999998</v>
          </cell>
          <cell r="N38">
            <v>274.19299999999998</v>
          </cell>
          <cell r="O38">
            <v>305.59199999999998</v>
          </cell>
          <cell r="P38">
            <v>336.99133333333333</v>
          </cell>
          <cell r="Q38">
            <v>366.79066666666665</v>
          </cell>
          <cell r="R38">
            <v>396.59</v>
          </cell>
        </row>
        <row r="39">
          <cell r="C39" t="str">
            <v>통   신     비</v>
          </cell>
          <cell r="D39">
            <v>101.871</v>
          </cell>
          <cell r="E39">
            <v>2.46475</v>
          </cell>
          <cell r="F39">
            <v>-0.97580518498885849</v>
          </cell>
          <cell r="G39">
            <v>0.20539583333333333</v>
          </cell>
          <cell r="H39">
            <v>0.41079166666666667</v>
          </cell>
          <cell r="I39">
            <v>0.6161875</v>
          </cell>
          <cell r="J39">
            <v>0.82158333333333333</v>
          </cell>
          <cell r="K39">
            <v>1.0269791666666666</v>
          </cell>
          <cell r="L39">
            <v>1.2323749999999998</v>
          </cell>
          <cell r="M39">
            <v>1.437770833333333</v>
          </cell>
          <cell r="N39">
            <v>1.6431666666666662</v>
          </cell>
          <cell r="O39">
            <v>1.8485624999999994</v>
          </cell>
          <cell r="P39">
            <v>2.0539583333333327</v>
          </cell>
          <cell r="Q39">
            <v>2.2593541666666659</v>
          </cell>
          <cell r="R39">
            <v>2.4647499999999991</v>
          </cell>
        </row>
        <row r="40">
          <cell r="C40" t="str">
            <v>도 서 인 쇄 비</v>
          </cell>
          <cell r="D40">
            <v>114.078</v>
          </cell>
          <cell r="E40">
            <v>44.267864600000003</v>
          </cell>
          <cell r="F40">
            <v>-0.61195090552078402</v>
          </cell>
          <cell r="G40">
            <v>3.3307606666666665</v>
          </cell>
          <cell r="H40">
            <v>6.6635213333333336</v>
          </cell>
          <cell r="I40">
            <v>9.9972820000000002</v>
          </cell>
          <cell r="J40">
            <v>14.784545600000001</v>
          </cell>
          <cell r="K40">
            <v>19.573809199999999</v>
          </cell>
          <cell r="L40">
            <v>24.427072799999998</v>
          </cell>
          <cell r="M40">
            <v>27.738444099999999</v>
          </cell>
          <cell r="N40">
            <v>31.051815399999999</v>
          </cell>
          <cell r="O40">
            <v>34.367186699999998</v>
          </cell>
          <cell r="P40">
            <v>37.665412666666661</v>
          </cell>
          <cell r="Q40">
            <v>40.965638633333327</v>
          </cell>
          <cell r="R40">
            <v>44.267864599999996</v>
          </cell>
        </row>
        <row r="41">
          <cell r="C41" t="str">
            <v>회    의    비</v>
          </cell>
          <cell r="D41">
            <v>3.4049999999999998</v>
          </cell>
          <cell r="E41">
            <v>661.01886739999998</v>
          </cell>
          <cell r="F41">
            <v>193.13182596182085</v>
          </cell>
          <cell r="G41">
            <v>52.847360999999999</v>
          </cell>
          <cell r="H41">
            <v>105.694722</v>
          </cell>
          <cell r="I41">
            <v>158.55108300000001</v>
          </cell>
          <cell r="J41">
            <v>215.83213733333332</v>
          </cell>
          <cell r="K41">
            <v>273.00319166666668</v>
          </cell>
          <cell r="L41">
            <v>330.18224600000002</v>
          </cell>
          <cell r="M41">
            <v>385.442407</v>
          </cell>
          <cell r="N41">
            <v>440.634568</v>
          </cell>
          <cell r="O41">
            <v>495.819729</v>
          </cell>
          <cell r="P41">
            <v>550.95877513333335</v>
          </cell>
          <cell r="Q41">
            <v>605.9848212666667</v>
          </cell>
          <cell r="R41">
            <v>661.01886739999998</v>
          </cell>
        </row>
        <row r="42">
          <cell r="C42" t="str">
            <v>차 량 관 리 비</v>
          </cell>
          <cell r="D42">
            <v>38.15</v>
          </cell>
          <cell r="E42">
            <v>951.60599999999999</v>
          </cell>
          <cell r="F42">
            <v>23.943800786369593</v>
          </cell>
          <cell r="G42">
            <v>132.9</v>
          </cell>
          <cell r="H42">
            <v>265.8</v>
          </cell>
          <cell r="I42">
            <v>398.69799999999998</v>
          </cell>
          <cell r="J42">
            <v>461.95666666666665</v>
          </cell>
          <cell r="K42">
            <v>525.13533333333328</v>
          </cell>
          <cell r="L42">
            <v>588.404</v>
          </cell>
          <cell r="M42">
            <v>648.12833333333333</v>
          </cell>
          <cell r="N42">
            <v>707.85266666666666</v>
          </cell>
          <cell r="O42">
            <v>767.56899999999996</v>
          </cell>
          <cell r="P42">
            <v>828.91566666666665</v>
          </cell>
          <cell r="Q42">
            <v>890.26233333333334</v>
          </cell>
          <cell r="R42">
            <v>951.60599999999999</v>
          </cell>
        </row>
        <row r="43">
          <cell r="C43" t="str">
            <v>잡          비</v>
          </cell>
          <cell r="D43">
            <v>0</v>
          </cell>
          <cell r="E43">
            <v>0</v>
          </cell>
          <cell r="F43" t="e">
            <v>#DIV/0!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C44" t="str">
            <v>제조원가 총계</v>
          </cell>
          <cell r="D44">
            <v>100352.35</v>
          </cell>
          <cell r="E44">
            <v>105609.01722434332</v>
          </cell>
          <cell r="F44">
            <v>5.238210390034026E-2</v>
          </cell>
          <cell r="G44">
            <v>6194.4034319952498</v>
          </cell>
          <cell r="H44">
            <v>14831.938203313577</v>
          </cell>
          <cell r="I44">
            <v>23915.45520749344</v>
          </cell>
          <cell r="J44">
            <v>34502.396556792322</v>
          </cell>
          <cell r="K44">
            <v>45245.935311629662</v>
          </cell>
          <cell r="L44">
            <v>53444.973383267003</v>
          </cell>
          <cell r="M44">
            <v>61602.462210623184</v>
          </cell>
          <cell r="N44">
            <v>72054.587222225513</v>
          </cell>
          <cell r="O44">
            <v>81085.559871612466</v>
          </cell>
          <cell r="P44">
            <v>89387.492516779152</v>
          </cell>
          <cell r="Q44">
            <v>97883.704065945843</v>
          </cell>
          <cell r="R44">
            <v>105609.0172243433</v>
          </cell>
        </row>
        <row r="45">
          <cell r="C45" t="str">
            <v>( 율 )</v>
          </cell>
          <cell r="D45">
            <v>0.88920866570660972</v>
          </cell>
          <cell r="E45">
            <v>0.87544259314745565</v>
          </cell>
          <cell r="F45">
            <v>-1.3766072559154074E-2</v>
          </cell>
          <cell r="G45">
            <v>0.9722811853704677</v>
          </cell>
          <cell r="H45">
            <v>0.93317844490459145</v>
          </cell>
          <cell r="I45">
            <v>0.90767630209099137</v>
          </cell>
          <cell r="J45">
            <v>0.89416878030353808</v>
          </cell>
          <cell r="K45">
            <v>0.88523116512031741</v>
          </cell>
          <cell r="L45">
            <v>0.88198847091007659</v>
          </cell>
          <cell r="M45">
            <v>0.88043766022500547</v>
          </cell>
          <cell r="N45">
            <v>0.87228932282002702</v>
          </cell>
          <cell r="O45">
            <v>0.86976476634035704</v>
          </cell>
          <cell r="P45">
            <v>0.87177541831354322</v>
          </cell>
          <cell r="Q45">
            <v>0.87322875502654773</v>
          </cell>
          <cell r="R45">
            <v>0.87544259314745554</v>
          </cell>
        </row>
        <row r="46">
          <cell r="C46" t="str">
            <v>(공  통 비)</v>
          </cell>
          <cell r="D46">
            <v>1681.758</v>
          </cell>
          <cell r="E46">
            <v>1978.3787718153847</v>
          </cell>
          <cell r="F46">
            <v>0.1763754189457607</v>
          </cell>
          <cell r="G46">
            <v>170.6086379076923</v>
          </cell>
          <cell r="H46">
            <v>342.61861513846156</v>
          </cell>
          <cell r="I46">
            <v>513.32582523076928</v>
          </cell>
          <cell r="J46">
            <v>675.87099913846157</v>
          </cell>
          <cell r="K46">
            <v>839.42957858461546</v>
          </cell>
          <cell r="L46">
            <v>1009.7094748307693</v>
          </cell>
          <cell r="M46">
            <v>1170.6948781538463</v>
          </cell>
          <cell r="N46">
            <v>1333.674465723077</v>
          </cell>
          <cell r="O46">
            <v>1499.295691076923</v>
          </cell>
          <cell r="P46">
            <v>1664.5369122461539</v>
          </cell>
          <cell r="Q46">
            <v>1822.8990374153846</v>
          </cell>
          <cell r="R46">
            <v>1978.3787718153844</v>
          </cell>
        </row>
        <row r="47">
          <cell r="C47" t="str">
            <v>(개  별  비)</v>
          </cell>
          <cell r="D47">
            <v>98670.59199999999</v>
          </cell>
          <cell r="E47">
            <v>103630.63845252793</v>
          </cell>
          <cell r="F47">
            <v>5.0268741192187605E-2</v>
          </cell>
          <cell r="G47">
            <v>6023.7947940875574</v>
          </cell>
          <cell r="H47">
            <v>14489.319588175116</v>
          </cell>
          <cell r="I47">
            <v>23402.129382262676</v>
          </cell>
          <cell r="J47">
            <v>33826.525557653862</v>
          </cell>
          <cell r="K47">
            <v>44406.505733045051</v>
          </cell>
          <cell r="L47">
            <v>52435.263908436238</v>
          </cell>
          <cell r="M47">
            <v>60431.767332469339</v>
          </cell>
          <cell r="N47">
            <v>70720.912756502439</v>
          </cell>
          <cell r="O47">
            <v>79586.264180535538</v>
          </cell>
          <cell r="P47">
            <v>87722.955604532995</v>
          </cell>
          <cell r="Q47">
            <v>96060.805028530449</v>
          </cell>
          <cell r="R47">
            <v>103630.63845252791</v>
          </cell>
        </row>
      </sheetData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PLCPAN"/>
      <sheetName val="판관비분석. (2)"/>
      <sheetName val="판관비 (배부후)"/>
      <sheetName val="개별비"/>
      <sheetName val="GDM공통"/>
      <sheetName val="GPJ공통"/>
      <sheetName val="GMG공통"/>
      <sheetName val="기획팀배부"/>
      <sheetName val="채권관리팀배부"/>
      <sheetName val="공"/>
      <sheetName val="해외주재원배부"/>
      <sheetName val="전표"/>
      <sheetName val="전표2"/>
      <sheetName val="Sheet1 (2)"/>
      <sheetName val="Sheet1"/>
      <sheetName val="비용자료"/>
      <sheetName val="작성양식"/>
      <sheetName val="Sheet2"/>
      <sheetName val="Sheet3"/>
      <sheetName val="98VS99(EL)"/>
      <sheetName val="Sale &amp; Inventory"/>
      <sheetName val="노무비"/>
      <sheetName val="부서별공수"/>
      <sheetName val="투입공수"/>
      <sheetName val="생산"/>
      <sheetName val="자재재고"/>
      <sheetName val="재공재고"/>
      <sheetName val="품질현황-보류"/>
      <sheetName val="판관비분석__(2)"/>
      <sheetName val="판관비_(배부후)"/>
      <sheetName val="Sheet1_(2)"/>
      <sheetName val="Sale_&amp;_Inventory"/>
      <sheetName val="감독고과"/>
      <sheetName val="하_고과(결과)"/>
      <sheetName val="년고과(결과)"/>
      <sheetName val="20관리비율"/>
      <sheetName val="IDONG"/>
      <sheetName val="PAN"/>
      <sheetName val="电力－课题别计划(12)"/>
      <sheetName val="산출0"/>
      <sheetName val="송전기본"/>
      <sheetName val="금액결정"/>
      <sheetName val="종목코드"/>
      <sheetName val="오산94"/>
      <sheetName val="오산95"/>
      <sheetName val="전열계수노점온도"/>
      <sheetName val="습윤계수"/>
      <sheetName val="98.1"/>
      <sheetName val="공사비_NDE"/>
      <sheetName val="DB"/>
      <sheetName val="소계정"/>
      <sheetName val="변압94"/>
      <sheetName val="판관비분석__(2)1"/>
      <sheetName val="판관비_(배부후)1"/>
      <sheetName val="Sheet1_(2)1"/>
      <sheetName val="Sale_&amp;_Inventory1"/>
      <sheetName val="98_1"/>
      <sheetName val="Index"/>
      <sheetName val="3700 유형자산"/>
      <sheetName val="노임단가"/>
      <sheetName val="Hw_0415_TOTAL"/>
      <sheetName val="자재단가"/>
      <sheetName val="M_C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Sheet1"/>
      <sheetName val="비용자료"/>
      <sheetName val="작성양식"/>
      <sheetName val="S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소계정"/>
      <sheetName val="HWGSI"/>
      <sheetName val="101동"/>
      <sheetName val="PAN"/>
      <sheetName val="1월"/>
      <sheetName val="Ç¥Áö"/>
      <sheetName val="발전,기타"/>
      <sheetName val="월별판매비와일반관리비"/>
      <sheetName val="98.1"/>
      <sheetName val="시산"/>
      <sheetName val="213"/>
      <sheetName val="송전기본"/>
      <sheetName val="跟中业务"/>
      <sheetName val="98VS99(EL)"/>
      <sheetName val="IJABUNRI"/>
      <sheetName val="Upgrades pricing"/>
      <sheetName val="1.설계설명서"/>
      <sheetName val="시방"/>
      <sheetName val="판관"/>
      <sheetName val="변압94"/>
      <sheetName val="98_1"/>
      <sheetName val="Upgrades_pricing"/>
      <sheetName val="1_설계설명서"/>
      <sheetName val="2002년 8월 20일"/>
      <sheetName val="천안가양부서"/>
      <sheetName val="??"/>
      <sheetName val="__"/>
      <sheetName val="주소 작성"/>
      <sheetName val="기종별재료"/>
      <sheetName val="DB"/>
      <sheetName val="SPPLCPAN"/>
      <sheetName val="부도대체현황"/>
      <sheetName val="하수급견적대비"/>
      <sheetName val="간접경상비"/>
      <sheetName val="BS"/>
      <sheetName val="MAIN"/>
      <sheetName val="재고자산명세"/>
      <sheetName val="법인세"/>
      <sheetName val="중역실"/>
      <sheetName val="IDONG"/>
      <sheetName val="총(철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273F36-668D-4465-9B37-420E2FC66976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69b079ca-557e-4694-8e80-4052359d68b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9C1B-4AC1-40F9-A670-3ACCA9208D1E}">
  <sheetPr>
    <tabColor rgb="FFFFC000"/>
  </sheetPr>
  <dimension ref="B6:AQ75"/>
  <sheetViews>
    <sheetView zoomScale="70" zoomScaleNormal="70" workbookViewId="0">
      <selection activeCell="E5" sqref="E5"/>
    </sheetView>
  </sheetViews>
  <sheetFormatPr defaultRowHeight="16.5"/>
  <cols>
    <col min="8" max="8" width="9.375" customWidth="1"/>
  </cols>
  <sheetData>
    <row r="6" spans="2:31" ht="17.25" thickBot="1"/>
    <row r="7" spans="2:31" ht="17.25" thickBot="1">
      <c r="B7" s="79" t="s">
        <v>198</v>
      </c>
    </row>
    <row r="8" spans="2:31">
      <c r="B8" s="217"/>
      <c r="C8" s="29" t="s">
        <v>0</v>
      </c>
      <c r="D8" s="29"/>
      <c r="E8" s="29" t="s">
        <v>8</v>
      </c>
      <c r="F8" s="29" t="s">
        <v>9</v>
      </c>
      <c r="G8" s="29" t="s">
        <v>10</v>
      </c>
      <c r="H8" s="29" t="s">
        <v>10</v>
      </c>
      <c r="I8" s="219" t="s">
        <v>11</v>
      </c>
      <c r="J8" s="219"/>
      <c r="K8" s="29" t="s">
        <v>9</v>
      </c>
      <c r="L8" s="29" t="s">
        <v>12</v>
      </c>
      <c r="M8" s="30" t="s">
        <v>9</v>
      </c>
    </row>
    <row r="9" spans="2:31" ht="60" customHeight="1">
      <c r="B9" s="218"/>
      <c r="C9" s="13" t="s">
        <v>5</v>
      </c>
      <c r="D9" s="13" t="s">
        <v>5</v>
      </c>
      <c r="E9" s="13" t="s">
        <v>5</v>
      </c>
      <c r="F9" s="13" t="s">
        <v>5</v>
      </c>
      <c r="G9" s="13" t="s">
        <v>5</v>
      </c>
      <c r="H9" s="13" t="s">
        <v>13</v>
      </c>
      <c r="I9" s="13" t="s">
        <v>14</v>
      </c>
      <c r="J9" s="13" t="s">
        <v>15</v>
      </c>
      <c r="K9" s="13" t="s">
        <v>5</v>
      </c>
      <c r="L9" s="13" t="s">
        <v>13</v>
      </c>
      <c r="M9" s="31" t="s">
        <v>5</v>
      </c>
      <c r="O9" s="220" t="s">
        <v>16</v>
      </c>
      <c r="P9" s="220" t="s">
        <v>31</v>
      </c>
      <c r="Q9" s="220"/>
      <c r="R9" s="220"/>
      <c r="S9" s="220"/>
      <c r="T9" s="220"/>
      <c r="U9" s="220"/>
      <c r="V9" s="220"/>
      <c r="W9" s="220"/>
      <c r="X9" s="221" t="s">
        <v>17</v>
      </c>
      <c r="AE9" t="s">
        <v>69</v>
      </c>
    </row>
    <row r="10" spans="2:31" ht="60" customHeight="1">
      <c r="B10" s="222">
        <v>1</v>
      </c>
      <c r="C10" s="15" t="s">
        <v>18</v>
      </c>
      <c r="D10" s="78" t="s">
        <v>34</v>
      </c>
      <c r="E10" s="13" t="s">
        <v>95</v>
      </c>
      <c r="F10" s="13">
        <v>45</v>
      </c>
      <c r="G10" s="13" t="s">
        <v>19</v>
      </c>
      <c r="H10" s="13" t="s">
        <v>199</v>
      </c>
      <c r="I10" s="13" t="s">
        <v>89</v>
      </c>
      <c r="J10" s="13" t="s">
        <v>89</v>
      </c>
      <c r="K10" s="13">
        <v>1</v>
      </c>
      <c r="L10" s="13">
        <v>12.4</v>
      </c>
      <c r="M10" s="31">
        <v>1.5</v>
      </c>
      <c r="O10" s="220"/>
      <c r="P10" s="16" t="s">
        <v>70</v>
      </c>
      <c r="Q10" s="212" t="s">
        <v>34</v>
      </c>
      <c r="R10" s="212"/>
      <c r="S10" s="212"/>
      <c r="T10" s="212"/>
      <c r="U10" s="212"/>
      <c r="V10" s="212"/>
      <c r="W10" s="16" t="s">
        <v>70</v>
      </c>
      <c r="X10" s="221"/>
    </row>
    <row r="11" spans="2:31" ht="60" customHeight="1">
      <c r="B11" s="223"/>
      <c r="C11" s="15" t="s">
        <v>20</v>
      </c>
      <c r="D11" s="78" t="s">
        <v>34</v>
      </c>
      <c r="E11" s="14" t="s">
        <v>96</v>
      </c>
      <c r="F11" s="14">
        <v>45</v>
      </c>
      <c r="G11" s="13" t="s">
        <v>19</v>
      </c>
      <c r="H11" s="13" t="s">
        <v>199</v>
      </c>
      <c r="I11" s="13" t="s">
        <v>89</v>
      </c>
      <c r="J11" s="13" t="s">
        <v>89</v>
      </c>
      <c r="K11" s="13">
        <v>1</v>
      </c>
      <c r="L11" s="13">
        <v>12.4</v>
      </c>
      <c r="M11" s="31">
        <v>8</v>
      </c>
      <c r="O11" s="220"/>
      <c r="P11" s="16" t="s">
        <v>70</v>
      </c>
      <c r="Q11" s="212" t="s">
        <v>34</v>
      </c>
      <c r="R11" s="212"/>
      <c r="S11" s="212"/>
      <c r="T11" s="212"/>
      <c r="U11" s="212"/>
      <c r="V11" s="212"/>
      <c r="W11" s="16" t="s">
        <v>70</v>
      </c>
      <c r="X11" s="221"/>
    </row>
    <row r="12" spans="2:31" ht="60" customHeight="1">
      <c r="B12" s="223"/>
      <c r="C12" s="15" t="s">
        <v>66</v>
      </c>
      <c r="D12" s="78" t="s">
        <v>35</v>
      </c>
      <c r="E12" s="13" t="s">
        <v>91</v>
      </c>
      <c r="F12" s="13">
        <v>16</v>
      </c>
      <c r="G12" s="13" t="s">
        <v>22</v>
      </c>
      <c r="H12" s="13" t="s">
        <v>23</v>
      </c>
      <c r="I12" s="13" t="s">
        <v>5</v>
      </c>
      <c r="J12" s="13" t="s">
        <v>197</v>
      </c>
      <c r="K12" s="13">
        <v>1</v>
      </c>
      <c r="L12" s="13">
        <v>12.4</v>
      </c>
      <c r="M12" s="31">
        <v>1.5</v>
      </c>
      <c r="O12" s="220"/>
      <c r="P12" s="214" t="s">
        <v>35</v>
      </c>
      <c r="Q12" s="214"/>
      <c r="R12" s="214"/>
      <c r="S12" s="214"/>
      <c r="T12" s="214"/>
      <c r="U12" s="214"/>
      <c r="V12" s="213" t="s">
        <v>200</v>
      </c>
      <c r="W12" s="213"/>
      <c r="X12" s="221"/>
    </row>
    <row r="13" spans="2:31" ht="60" customHeight="1">
      <c r="B13" s="223"/>
      <c r="C13" s="15" t="s">
        <v>67</v>
      </c>
      <c r="D13" s="14" t="s">
        <v>21</v>
      </c>
      <c r="E13" s="13" t="s">
        <v>90</v>
      </c>
      <c r="F13" s="13">
        <v>10</v>
      </c>
      <c r="G13" s="13" t="s">
        <v>22</v>
      </c>
      <c r="H13" s="13" t="s">
        <v>23</v>
      </c>
      <c r="I13" s="13" t="s">
        <v>197</v>
      </c>
      <c r="J13" s="13" t="s">
        <v>197</v>
      </c>
      <c r="K13" s="13">
        <v>1</v>
      </c>
      <c r="L13" s="13">
        <v>12.4</v>
      </c>
      <c r="M13" s="31">
        <v>1.5</v>
      </c>
      <c r="O13" s="220"/>
      <c r="P13" s="213" t="s">
        <v>200</v>
      </c>
      <c r="Q13" s="213"/>
      <c r="R13" s="215" t="s">
        <v>21</v>
      </c>
      <c r="S13" s="215"/>
      <c r="T13" s="215"/>
      <c r="U13" s="215"/>
      <c r="V13" s="213" t="s">
        <v>200</v>
      </c>
      <c r="W13" s="213"/>
      <c r="X13" s="221"/>
    </row>
    <row r="14" spans="2:31" ht="60" customHeight="1" thickBot="1">
      <c r="B14" s="224"/>
      <c r="C14" s="32" t="s">
        <v>68</v>
      </c>
      <c r="D14" s="33" t="s">
        <v>87</v>
      </c>
      <c r="E14" s="34" t="s">
        <v>94</v>
      </c>
      <c r="F14" s="34">
        <v>10</v>
      </c>
      <c r="G14" s="34" t="s">
        <v>22</v>
      </c>
      <c r="H14" s="34" t="s">
        <v>23</v>
      </c>
      <c r="I14" s="34" t="s">
        <v>197</v>
      </c>
      <c r="J14" s="34" t="s">
        <v>197</v>
      </c>
      <c r="K14" s="34">
        <v>1</v>
      </c>
      <c r="L14" s="34">
        <v>12.4</v>
      </c>
      <c r="M14" s="35">
        <v>1.5</v>
      </c>
      <c r="O14" s="220"/>
      <c r="P14" s="213" t="s">
        <v>200</v>
      </c>
      <c r="Q14" s="213"/>
      <c r="R14" s="216" t="s">
        <v>87</v>
      </c>
      <c r="S14" s="216"/>
      <c r="T14" s="216"/>
      <c r="U14" s="216"/>
      <c r="V14" s="213" t="s">
        <v>200</v>
      </c>
      <c r="W14" s="213"/>
      <c r="X14" s="221"/>
    </row>
    <row r="15" spans="2:31" ht="60" customHeight="1"/>
    <row r="16" spans="2:31" ht="60" customHeight="1"/>
    <row r="17" spans="9:9" ht="60" customHeight="1"/>
    <row r="18" spans="9:9" ht="60" customHeight="1">
      <c r="I18">
        <f>90-55</f>
        <v>35</v>
      </c>
    </row>
    <row r="19" spans="9:9" ht="60" customHeight="1"/>
    <row r="20" spans="9:9" ht="60" customHeight="1"/>
    <row r="21" spans="9:9" ht="60" customHeight="1"/>
    <row r="22" spans="9:9" ht="60" customHeight="1"/>
    <row r="23" spans="9:9" ht="60" customHeight="1"/>
    <row r="24" spans="9:9" ht="60" customHeight="1"/>
    <row r="25" spans="9:9" ht="60" customHeight="1"/>
    <row r="26" spans="9:9" ht="60" customHeight="1"/>
    <row r="27" spans="9:9" ht="60" customHeight="1"/>
    <row r="28" spans="9:9" ht="60" customHeight="1"/>
    <row r="29" spans="9:9" ht="60" customHeight="1"/>
    <row r="30" spans="9:9" ht="60" customHeight="1"/>
    <row r="31" spans="9:9" ht="60" customHeight="1"/>
    <row r="32" spans="9:9" ht="60" customHeight="1"/>
    <row r="33" ht="60" customHeight="1"/>
    <row r="56" spans="15:18">
      <c r="O56" s="211" t="s">
        <v>27</v>
      </c>
      <c r="P56" s="211"/>
      <c r="Q56" t="s">
        <v>24</v>
      </c>
      <c r="R56" t="s">
        <v>25</v>
      </c>
    </row>
    <row r="57" spans="15:18">
      <c r="Q57" t="s">
        <v>7</v>
      </c>
      <c r="R57" t="s">
        <v>26</v>
      </c>
    </row>
    <row r="60" spans="15:18">
      <c r="P60" t="s">
        <v>32</v>
      </c>
    </row>
    <row r="71" spans="40:43">
      <c r="AN71" t="s">
        <v>27</v>
      </c>
      <c r="AP71" t="s">
        <v>28</v>
      </c>
      <c r="AQ71" t="s">
        <v>29</v>
      </c>
    </row>
    <row r="72" spans="40:43">
      <c r="AP72" t="s">
        <v>30</v>
      </c>
    </row>
    <row r="75" spans="40:43">
      <c r="AN75" t="s">
        <v>32</v>
      </c>
      <c r="AP75" t="s">
        <v>33</v>
      </c>
    </row>
  </sheetData>
  <mergeCells count="17">
    <mergeCell ref="B8:B9"/>
    <mergeCell ref="I8:J8"/>
    <mergeCell ref="O9:O14"/>
    <mergeCell ref="P9:W9"/>
    <mergeCell ref="X9:X14"/>
    <mergeCell ref="B10:B14"/>
    <mergeCell ref="O56:P56"/>
    <mergeCell ref="Q10:V10"/>
    <mergeCell ref="Q11:V11"/>
    <mergeCell ref="V12:W12"/>
    <mergeCell ref="P12:U12"/>
    <mergeCell ref="P13:Q13"/>
    <mergeCell ref="V13:W13"/>
    <mergeCell ref="R13:U13"/>
    <mergeCell ref="P14:Q14"/>
    <mergeCell ref="R14:U14"/>
    <mergeCell ref="V14:W1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3119-B4AF-4979-A754-8F084AB984F9}">
  <sheetPr>
    <tabColor rgb="FF92D050"/>
  </sheetPr>
  <dimension ref="D4:U30"/>
  <sheetViews>
    <sheetView zoomScale="115" zoomScaleNormal="115" workbookViewId="0">
      <selection activeCell="L22" sqref="L22:N22"/>
    </sheetView>
  </sheetViews>
  <sheetFormatPr defaultRowHeight="16.5"/>
  <sheetData>
    <row r="4" spans="4:21">
      <c r="D4" t="s">
        <v>88</v>
      </c>
      <c r="H4">
        <f>3.3/5</f>
        <v>0.65999999999999992</v>
      </c>
      <c r="I4" s="36">
        <f>H22*H4</f>
        <v>113.25599999999996</v>
      </c>
      <c r="J4" s="36">
        <f>I4+I22</f>
        <v>155.25599999999997</v>
      </c>
    </row>
    <row r="7" spans="4:21" ht="17.25" thickBot="1"/>
    <row r="8" spans="4:21">
      <c r="D8" s="254" t="s">
        <v>86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6"/>
      <c r="U8" s="252">
        <f>G25+O25+S25</f>
        <v>7.4700000000000006</v>
      </c>
    </row>
    <row r="9" spans="4:21" ht="17.25" thickBot="1">
      <c r="D9" s="257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9"/>
      <c r="U9" s="253"/>
    </row>
    <row r="10" spans="4:21">
      <c r="D10" s="260" t="s">
        <v>36</v>
      </c>
      <c r="E10" s="249"/>
      <c r="F10" s="249"/>
      <c r="G10" s="249" t="s">
        <v>73</v>
      </c>
      <c r="H10" s="249"/>
      <c r="I10" s="249"/>
      <c r="J10" s="249"/>
      <c r="K10" s="250"/>
      <c r="L10" s="248" t="s">
        <v>36</v>
      </c>
      <c r="M10" s="249"/>
      <c r="N10" s="249"/>
      <c r="O10" s="250" t="s">
        <v>85</v>
      </c>
      <c r="P10" s="260" t="s">
        <v>36</v>
      </c>
      <c r="Q10" s="249"/>
      <c r="R10" s="249"/>
      <c r="S10" s="249" t="s">
        <v>35</v>
      </c>
      <c r="T10" s="249"/>
      <c r="U10" s="250"/>
    </row>
    <row r="11" spans="4:21">
      <c r="D11" s="225"/>
      <c r="E11" s="226"/>
      <c r="F11" s="226"/>
      <c r="G11" s="21" t="s">
        <v>42</v>
      </c>
      <c r="H11" s="21" t="s">
        <v>78</v>
      </c>
      <c r="I11" s="21" t="s">
        <v>80</v>
      </c>
      <c r="J11" s="21" t="s">
        <v>81</v>
      </c>
      <c r="K11" s="18" t="s">
        <v>77</v>
      </c>
      <c r="L11" s="225"/>
      <c r="M11" s="226"/>
      <c r="N11" s="226"/>
      <c r="O11" s="251"/>
      <c r="P11" s="225"/>
      <c r="Q11" s="226"/>
      <c r="R11" s="226"/>
      <c r="S11" s="22" t="s">
        <v>43</v>
      </c>
      <c r="T11" s="22" t="s">
        <v>44</v>
      </c>
      <c r="U11" s="17" t="s">
        <v>45</v>
      </c>
    </row>
    <row r="12" spans="4:21">
      <c r="D12" s="227" t="s">
        <v>74</v>
      </c>
      <c r="E12" s="228"/>
      <c r="F12" s="228"/>
      <c r="G12" s="21">
        <v>17</v>
      </c>
      <c r="H12" s="21"/>
      <c r="I12" s="21"/>
      <c r="J12" s="22"/>
      <c r="K12" s="17"/>
      <c r="L12" s="225"/>
      <c r="M12" s="226"/>
      <c r="N12" s="226"/>
      <c r="O12" s="18"/>
      <c r="P12" s="246" t="s">
        <v>46</v>
      </c>
      <c r="Q12" s="247"/>
      <c r="R12" s="247"/>
      <c r="S12" s="23">
        <f>(24/1280)*1000</f>
        <v>18.75</v>
      </c>
      <c r="T12" s="21"/>
      <c r="U12" s="25"/>
    </row>
    <row r="13" spans="4:21">
      <c r="D13" s="227" t="s">
        <v>75</v>
      </c>
      <c r="E13" s="228"/>
      <c r="F13" s="228"/>
      <c r="G13" s="21">
        <f>1.5*3</f>
        <v>4.5</v>
      </c>
      <c r="H13" s="21"/>
      <c r="I13" s="21"/>
      <c r="J13" s="22"/>
      <c r="K13" s="17"/>
      <c r="L13" s="225"/>
      <c r="M13" s="226"/>
      <c r="N13" s="226"/>
      <c r="O13" s="18"/>
      <c r="P13" s="246" t="s">
        <v>47</v>
      </c>
      <c r="Q13" s="247"/>
      <c r="R13" s="247"/>
      <c r="S13" s="81">
        <v>2.5</v>
      </c>
      <c r="T13" s="21"/>
      <c r="U13" s="18"/>
    </row>
    <row r="14" spans="4:21">
      <c r="D14" s="225" t="s">
        <v>76</v>
      </c>
      <c r="E14" s="226"/>
      <c r="F14" s="226"/>
      <c r="G14" s="21">
        <f>(16000*110*10^-9)*6*1000</f>
        <v>10.56</v>
      </c>
      <c r="H14" s="21"/>
      <c r="I14" s="21"/>
      <c r="J14" s="22"/>
      <c r="K14" s="17"/>
      <c r="L14" s="225"/>
      <c r="M14" s="226"/>
      <c r="N14" s="226"/>
      <c r="O14" s="18"/>
      <c r="P14" s="246" t="s">
        <v>48</v>
      </c>
      <c r="Q14" s="247"/>
      <c r="R14" s="247"/>
      <c r="S14" s="21">
        <v>100</v>
      </c>
      <c r="T14" s="21"/>
      <c r="U14" s="18"/>
    </row>
    <row r="15" spans="4:21">
      <c r="D15" s="227" t="s">
        <v>79</v>
      </c>
      <c r="E15" s="228"/>
      <c r="F15" s="228"/>
      <c r="G15" s="23"/>
      <c r="H15" s="23">
        <f>130*(3.3/5)</f>
        <v>85.799999999999983</v>
      </c>
      <c r="I15" s="23"/>
      <c r="J15" s="22"/>
      <c r="K15" s="17"/>
      <c r="L15" s="225"/>
      <c r="M15" s="226"/>
      <c r="N15" s="226"/>
      <c r="O15" s="18"/>
      <c r="P15" s="246" t="s">
        <v>49</v>
      </c>
      <c r="Q15" s="247"/>
      <c r="R15" s="247"/>
      <c r="S15" s="81">
        <f>(24/1000)*1000</f>
        <v>24</v>
      </c>
      <c r="T15" s="21"/>
      <c r="U15" s="18"/>
    </row>
    <row r="16" spans="4:21">
      <c r="D16" s="227" t="s">
        <v>71</v>
      </c>
      <c r="E16" s="228"/>
      <c r="F16" s="228"/>
      <c r="G16" s="23"/>
      <c r="H16" s="23">
        <f>130*(3.3/5)</f>
        <v>85.799999999999983</v>
      </c>
      <c r="I16" s="23"/>
      <c r="J16" s="22"/>
      <c r="K16" s="20"/>
      <c r="L16" s="225"/>
      <c r="M16" s="226"/>
      <c r="N16" s="226"/>
      <c r="O16" s="18"/>
      <c r="P16" s="246" t="s">
        <v>50</v>
      </c>
      <c r="Q16" s="247"/>
      <c r="R16" s="247"/>
      <c r="S16" s="21"/>
      <c r="T16" s="21">
        <f>(10.5/1000)*1000</f>
        <v>10.5</v>
      </c>
      <c r="U16" s="18"/>
    </row>
    <row r="17" spans="4:21">
      <c r="D17" s="227" t="s">
        <v>72</v>
      </c>
      <c r="E17" s="228"/>
      <c r="F17" s="228"/>
      <c r="G17" s="22"/>
      <c r="H17" s="22"/>
      <c r="I17" s="22">
        <f>14*3</f>
        <v>42</v>
      </c>
      <c r="J17" s="22"/>
      <c r="K17" s="17"/>
      <c r="L17" s="225"/>
      <c r="M17" s="226"/>
      <c r="N17" s="226"/>
      <c r="O17" s="18"/>
      <c r="P17" s="246" t="s">
        <v>51</v>
      </c>
      <c r="Q17" s="247"/>
      <c r="R17" s="247"/>
      <c r="S17" s="21"/>
      <c r="T17" s="21"/>
      <c r="U17" s="18">
        <v>60</v>
      </c>
    </row>
    <row r="18" spans="4:21">
      <c r="D18" s="225" t="s">
        <v>82</v>
      </c>
      <c r="E18" s="226"/>
      <c r="F18" s="226"/>
      <c r="G18" s="22"/>
      <c r="H18" s="22"/>
      <c r="I18" s="22"/>
      <c r="J18" s="22">
        <f>(45*10^-9*100000)*1000*3</f>
        <v>13.500000000000004</v>
      </c>
      <c r="K18" s="17"/>
      <c r="L18" s="225"/>
      <c r="M18" s="226"/>
      <c r="N18" s="226"/>
      <c r="O18" s="18"/>
      <c r="P18" s="246" t="s">
        <v>52</v>
      </c>
      <c r="Q18" s="247"/>
      <c r="R18" s="247"/>
      <c r="S18" s="21"/>
      <c r="T18" s="21"/>
      <c r="U18" s="80">
        <v>15</v>
      </c>
    </row>
    <row r="19" spans="4:21">
      <c r="D19" s="227" t="s">
        <v>83</v>
      </c>
      <c r="E19" s="228"/>
      <c r="F19" s="228"/>
      <c r="G19" s="22"/>
      <c r="H19" s="22"/>
      <c r="I19" s="22"/>
      <c r="J19" s="22">
        <f>2*3</f>
        <v>6</v>
      </c>
      <c r="K19" s="17"/>
      <c r="L19" s="19"/>
      <c r="M19" s="21"/>
      <c r="N19" s="21"/>
      <c r="O19" s="18"/>
      <c r="P19" s="225"/>
      <c r="Q19" s="226"/>
      <c r="R19" s="226"/>
      <c r="S19" s="21"/>
      <c r="T19" s="21"/>
      <c r="U19" s="18"/>
    </row>
    <row r="20" spans="4:21">
      <c r="D20" s="227" t="s">
        <v>84</v>
      </c>
      <c r="E20" s="228"/>
      <c r="F20" s="228"/>
      <c r="G20" s="22"/>
      <c r="H20" s="22"/>
      <c r="I20" s="22"/>
      <c r="J20" s="22">
        <f>5*3</f>
        <v>15</v>
      </c>
      <c r="K20" s="17"/>
      <c r="L20" s="12"/>
      <c r="O20" s="5"/>
      <c r="P20" s="12"/>
      <c r="U20" s="5"/>
    </row>
    <row r="21" spans="4:21">
      <c r="D21" s="227" t="s">
        <v>203</v>
      </c>
      <c r="E21" s="228"/>
      <c r="F21" s="228"/>
      <c r="G21" s="22"/>
      <c r="H21" s="22"/>
      <c r="I21" s="22"/>
      <c r="J21" s="22"/>
      <c r="K21" s="20">
        <f>(12/270)*1000*2</f>
        <v>88.888888888888886</v>
      </c>
      <c r="L21" s="12"/>
      <c r="O21" s="5"/>
      <c r="P21" s="12"/>
      <c r="U21" s="5"/>
    </row>
    <row r="22" spans="4:21">
      <c r="D22" s="225" t="s">
        <v>37</v>
      </c>
      <c r="E22" s="226"/>
      <c r="F22" s="226"/>
      <c r="G22" s="24">
        <f>SUM(G12:G21)</f>
        <v>32.06</v>
      </c>
      <c r="H22" s="24">
        <f>SUM(H12:H21)</f>
        <v>171.59999999999997</v>
      </c>
      <c r="I22" s="24">
        <f>SUM(I12:I21)</f>
        <v>42</v>
      </c>
      <c r="J22" s="24">
        <f>SUM(J12:J21)</f>
        <v>34.5</v>
      </c>
      <c r="K22" s="20">
        <f>SUM(K12:K21)</f>
        <v>88.888888888888886</v>
      </c>
      <c r="L22" s="225" t="s">
        <v>37</v>
      </c>
      <c r="M22" s="226"/>
      <c r="N22" s="226"/>
      <c r="O22" s="18">
        <f>SUM(O12:O21)</f>
        <v>0</v>
      </c>
      <c r="P22" s="225" t="s">
        <v>37</v>
      </c>
      <c r="Q22" s="226"/>
      <c r="R22" s="226"/>
      <c r="S22" s="23">
        <f>SUM(S12:S19)</f>
        <v>145.25</v>
      </c>
      <c r="T22" s="23">
        <f>SUM(T12:T19)</f>
        <v>10.5</v>
      </c>
      <c r="U22" s="26">
        <f>SUM(U12:U19)</f>
        <v>75</v>
      </c>
    </row>
    <row r="23" spans="4:21">
      <c r="D23" s="225" t="s">
        <v>38</v>
      </c>
      <c r="E23" s="226"/>
      <c r="F23" s="226"/>
      <c r="G23" s="235">
        <f>G22+H22*(3.3/15)+I22*(5/15)+J22*(12/15)+K22*(12/15)</f>
        <v>182.52311111111112</v>
      </c>
      <c r="H23" s="235"/>
      <c r="I23" s="235"/>
      <c r="J23" s="235"/>
      <c r="K23" s="236"/>
      <c r="L23" s="225" t="s">
        <v>38</v>
      </c>
      <c r="M23" s="226"/>
      <c r="N23" s="226"/>
      <c r="O23" s="18">
        <f>SUM(O12:O18)</f>
        <v>0</v>
      </c>
      <c r="P23" s="225" t="s">
        <v>38</v>
      </c>
      <c r="Q23" s="226"/>
      <c r="R23" s="226"/>
      <c r="S23" s="235">
        <f>S22+T22*(10.5/24)+U22*(5/24)</f>
        <v>165.46875</v>
      </c>
      <c r="T23" s="235"/>
      <c r="U23" s="236"/>
    </row>
    <row r="24" spans="4:21" ht="17.25" thickBot="1">
      <c r="D24" s="237" t="s">
        <v>39</v>
      </c>
      <c r="E24" s="238"/>
      <c r="F24" s="238"/>
      <c r="G24" s="239">
        <v>200</v>
      </c>
      <c r="H24" s="239"/>
      <c r="I24" s="239"/>
      <c r="J24" s="239"/>
      <c r="K24" s="240"/>
      <c r="L24" s="237" t="s">
        <v>39</v>
      </c>
      <c r="M24" s="238"/>
      <c r="N24" s="238"/>
      <c r="O24" s="28">
        <v>10</v>
      </c>
      <c r="P24" s="237" t="s">
        <v>39</v>
      </c>
      <c r="Q24" s="238"/>
      <c r="R24" s="238"/>
      <c r="S24" s="241">
        <v>180</v>
      </c>
      <c r="T24" s="241"/>
      <c r="U24" s="242"/>
    </row>
    <row r="25" spans="4:21" ht="17.25" thickBot="1">
      <c r="D25" s="229" t="s">
        <v>40</v>
      </c>
      <c r="E25" s="230"/>
      <c r="F25" s="231"/>
      <c r="G25" s="232">
        <f>G24*15/1000</f>
        <v>3</v>
      </c>
      <c r="H25" s="233"/>
      <c r="I25" s="233"/>
      <c r="J25" s="233"/>
      <c r="K25" s="234"/>
      <c r="L25" s="237" t="s">
        <v>41</v>
      </c>
      <c r="M25" s="238"/>
      <c r="N25" s="238"/>
      <c r="O25" s="27">
        <f>O24*15/1000</f>
        <v>0.15</v>
      </c>
      <c r="P25" s="237" t="s">
        <v>41</v>
      </c>
      <c r="Q25" s="238"/>
      <c r="R25" s="238"/>
      <c r="S25" s="243">
        <f>S24*24/1000</f>
        <v>4.32</v>
      </c>
      <c r="T25" s="244"/>
      <c r="U25" s="245"/>
    </row>
    <row r="29" spans="4:21">
      <c r="H29" s="210">
        <f>H15+H16</f>
        <v>171.59999999999997</v>
      </c>
    </row>
    <row r="30" spans="4:21">
      <c r="H30">
        <f>H29*3.3/5</f>
        <v>113.25599999999997</v>
      </c>
      <c r="I30">
        <f>H30+42</f>
        <v>155.25599999999997</v>
      </c>
    </row>
  </sheetData>
  <mergeCells count="51">
    <mergeCell ref="U8:U9"/>
    <mergeCell ref="D8:T9"/>
    <mergeCell ref="L16:N16"/>
    <mergeCell ref="L17:N17"/>
    <mergeCell ref="L18:N18"/>
    <mergeCell ref="P16:R16"/>
    <mergeCell ref="P10:R11"/>
    <mergeCell ref="S10:U10"/>
    <mergeCell ref="P12:R12"/>
    <mergeCell ref="P13:R13"/>
    <mergeCell ref="P14:R14"/>
    <mergeCell ref="P15:R15"/>
    <mergeCell ref="D10:F11"/>
    <mergeCell ref="G10:K10"/>
    <mergeCell ref="D12:F12"/>
    <mergeCell ref="D13:F13"/>
    <mergeCell ref="L22:N22"/>
    <mergeCell ref="L23:N23"/>
    <mergeCell ref="L24:N24"/>
    <mergeCell ref="L10:N11"/>
    <mergeCell ref="O10:O11"/>
    <mergeCell ref="L12:N12"/>
    <mergeCell ref="L13:N13"/>
    <mergeCell ref="L14:N14"/>
    <mergeCell ref="L15:N15"/>
    <mergeCell ref="P24:R24"/>
    <mergeCell ref="S24:U24"/>
    <mergeCell ref="P25:R25"/>
    <mergeCell ref="S25:U25"/>
    <mergeCell ref="D17:F17"/>
    <mergeCell ref="D18:F18"/>
    <mergeCell ref="D19:F19"/>
    <mergeCell ref="D20:F20"/>
    <mergeCell ref="D21:F21"/>
    <mergeCell ref="L25:N25"/>
    <mergeCell ref="P17:R17"/>
    <mergeCell ref="P18:R18"/>
    <mergeCell ref="P19:R19"/>
    <mergeCell ref="P22:R22"/>
    <mergeCell ref="P23:R23"/>
    <mergeCell ref="S23:U23"/>
    <mergeCell ref="D14:F14"/>
    <mergeCell ref="D15:F15"/>
    <mergeCell ref="D25:F25"/>
    <mergeCell ref="G25:K25"/>
    <mergeCell ref="D16:F16"/>
    <mergeCell ref="D22:F22"/>
    <mergeCell ref="D23:F23"/>
    <mergeCell ref="G23:K23"/>
    <mergeCell ref="D24:F24"/>
    <mergeCell ref="G24:K2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6B65-761F-4025-9CF9-A2F2355EC37A}">
  <sheetPr>
    <tabColor rgb="FF0070C0"/>
  </sheetPr>
  <dimension ref="B3:AG146"/>
  <sheetViews>
    <sheetView topLeftCell="D7" zoomScale="85" zoomScaleNormal="85" workbookViewId="0">
      <selection activeCell="W19" sqref="W19:AD19"/>
    </sheetView>
  </sheetViews>
  <sheetFormatPr defaultRowHeight="16.5"/>
  <cols>
    <col min="3" max="3" width="9" customWidth="1"/>
    <col min="8" max="9" width="9" style="1"/>
    <col min="10" max="10" width="9" style="6"/>
    <col min="23" max="23" width="12.75" bestFit="1" customWidth="1"/>
  </cols>
  <sheetData>
    <row r="3" spans="2:30" ht="45">
      <c r="B3" s="37" t="s">
        <v>98</v>
      </c>
    </row>
    <row r="4" spans="2:30" ht="31.5">
      <c r="B4" s="38" t="s">
        <v>99</v>
      </c>
      <c r="O4" s="38" t="s">
        <v>100</v>
      </c>
    </row>
    <row r="6" spans="2:30">
      <c r="B6" s="61"/>
      <c r="C6" t="s">
        <v>101</v>
      </c>
      <c r="O6" s="39"/>
      <c r="P6" t="s">
        <v>101</v>
      </c>
    </row>
    <row r="7" spans="2:30">
      <c r="B7" s="9"/>
      <c r="C7" t="s">
        <v>102</v>
      </c>
      <c r="O7" s="9"/>
      <c r="P7" t="s">
        <v>102</v>
      </c>
    </row>
    <row r="8" spans="2:30">
      <c r="B8" s="7"/>
      <c r="C8" t="s">
        <v>103</v>
      </c>
      <c r="O8" s="7"/>
      <c r="P8" t="s">
        <v>103</v>
      </c>
      <c r="U8">
        <v>32</v>
      </c>
    </row>
    <row r="10" spans="2:30" ht="17.25" thickBot="1"/>
    <row r="11" spans="2:30" ht="17.25" thickBot="1">
      <c r="B11" s="8"/>
      <c r="C11" s="261" t="s">
        <v>104</v>
      </c>
      <c r="D11" s="262"/>
      <c r="E11" s="262"/>
      <c r="F11" s="262"/>
      <c r="G11" s="263"/>
      <c r="H11" s="2" t="s">
        <v>105</v>
      </c>
      <c r="I11" s="2" t="s">
        <v>106</v>
      </c>
      <c r="J11" s="262" t="s">
        <v>107</v>
      </c>
      <c r="K11" s="262"/>
      <c r="L11" s="262"/>
      <c r="M11" s="263"/>
      <c r="O11" s="40"/>
      <c r="P11" s="262" t="s">
        <v>104</v>
      </c>
      <c r="Q11" s="262"/>
      <c r="R11" s="262"/>
      <c r="S11" s="262"/>
      <c r="T11" s="262"/>
      <c r="U11" s="2" t="s">
        <v>105</v>
      </c>
      <c r="V11" s="2" t="s">
        <v>106</v>
      </c>
      <c r="W11" s="264" t="s">
        <v>107</v>
      </c>
      <c r="X11" s="264"/>
      <c r="Y11" s="264"/>
      <c r="Z11" s="264"/>
      <c r="AA11" s="264"/>
      <c r="AB11" s="264"/>
      <c r="AC11" s="264"/>
      <c r="AD11" s="265"/>
    </row>
    <row r="12" spans="2:30" ht="16.5" customHeight="1">
      <c r="B12" s="268" t="s">
        <v>108</v>
      </c>
      <c r="C12" s="261" t="s">
        <v>109</v>
      </c>
      <c r="D12" s="262"/>
      <c r="E12" s="262"/>
      <c r="F12" s="262"/>
      <c r="G12" s="263"/>
      <c r="H12" s="62">
        <v>7.47</v>
      </c>
      <c r="I12" s="41" t="s">
        <v>110</v>
      </c>
      <c r="J12" s="262" t="s">
        <v>5</v>
      </c>
      <c r="K12" s="262"/>
      <c r="L12" s="262"/>
      <c r="M12" s="263"/>
      <c r="O12" s="268" t="s">
        <v>111</v>
      </c>
      <c r="P12" s="262" t="s">
        <v>112</v>
      </c>
      <c r="Q12" s="262"/>
      <c r="R12" s="262"/>
      <c r="S12" s="262"/>
      <c r="T12" s="262"/>
      <c r="U12" s="42">
        <f>(H40-H15)/H17</f>
        <v>70</v>
      </c>
      <c r="V12" s="2" t="s">
        <v>5</v>
      </c>
      <c r="W12" s="262" t="s">
        <v>113</v>
      </c>
      <c r="X12" s="262"/>
      <c r="Y12" s="262"/>
      <c r="Z12" s="262"/>
      <c r="AA12" s="262"/>
      <c r="AB12" s="262"/>
      <c r="AC12" s="262"/>
      <c r="AD12" s="263"/>
    </row>
    <row r="13" spans="2:30">
      <c r="B13" s="269"/>
      <c r="C13" s="271" t="s">
        <v>114</v>
      </c>
      <c r="D13" s="266"/>
      <c r="E13" s="266"/>
      <c r="F13" s="266"/>
      <c r="G13" s="267"/>
      <c r="H13" s="63">
        <v>0.8</v>
      </c>
      <c r="I13" s="44" t="s">
        <v>115</v>
      </c>
      <c r="J13" s="266" t="s">
        <v>5</v>
      </c>
      <c r="K13" s="266"/>
      <c r="L13" s="266"/>
      <c r="M13" s="267"/>
      <c r="O13" s="269"/>
      <c r="P13" s="266" t="s">
        <v>116</v>
      </c>
      <c r="Q13" s="266"/>
      <c r="R13" s="266"/>
      <c r="S13" s="266"/>
      <c r="T13" s="266"/>
      <c r="U13" s="11">
        <f>H15/((H17+H21)*((1/U22)-1))</f>
        <v>2.4158505870355724</v>
      </c>
      <c r="V13" s="3" t="s">
        <v>5</v>
      </c>
      <c r="W13" s="266" t="s">
        <v>117</v>
      </c>
      <c r="X13" s="266"/>
      <c r="Y13" s="266"/>
      <c r="Z13" s="266"/>
      <c r="AA13" s="266"/>
      <c r="AB13" s="266"/>
      <c r="AC13" s="266"/>
      <c r="AD13" s="267"/>
    </row>
    <row r="14" spans="2:30">
      <c r="B14" s="269"/>
      <c r="C14" s="271" t="s">
        <v>0</v>
      </c>
      <c r="D14" s="266"/>
      <c r="E14" s="266"/>
      <c r="F14" s="266"/>
      <c r="G14" s="267"/>
      <c r="H14" s="11">
        <f>H12/H13</f>
        <v>9.3374999999999986</v>
      </c>
      <c r="I14" s="44" t="s">
        <v>110</v>
      </c>
      <c r="J14" s="266" t="s">
        <v>5</v>
      </c>
      <c r="K14" s="266"/>
      <c r="L14" s="266"/>
      <c r="M14" s="267"/>
      <c r="O14" s="269"/>
      <c r="P14" s="266" t="s">
        <v>6</v>
      </c>
      <c r="Q14" s="266"/>
      <c r="R14" s="266"/>
      <c r="S14" s="266"/>
      <c r="T14" s="266"/>
      <c r="U14" s="45">
        <v>90</v>
      </c>
      <c r="V14" s="44" t="s">
        <v>118</v>
      </c>
      <c r="W14" s="266"/>
      <c r="X14" s="266"/>
      <c r="Y14" s="266"/>
      <c r="Z14" s="266"/>
      <c r="AA14" s="266"/>
      <c r="AB14" s="266"/>
      <c r="AC14" s="266"/>
      <c r="AD14" s="267"/>
    </row>
    <row r="15" spans="2:30" ht="16.5" customHeight="1">
      <c r="B15" s="269"/>
      <c r="C15" s="271" t="s">
        <v>186</v>
      </c>
      <c r="D15" s="266"/>
      <c r="E15" s="266"/>
      <c r="F15" s="266"/>
      <c r="G15" s="267"/>
      <c r="H15" s="63">
        <v>300</v>
      </c>
      <c r="I15" s="44" t="s">
        <v>119</v>
      </c>
      <c r="J15" s="266" t="s">
        <v>5</v>
      </c>
      <c r="K15" s="266"/>
      <c r="L15" s="266"/>
      <c r="M15" s="267"/>
      <c r="O15" s="269"/>
      <c r="P15" s="266" t="s">
        <v>120</v>
      </c>
      <c r="Q15" s="266"/>
      <c r="R15" s="266"/>
      <c r="S15" s="266"/>
      <c r="T15" s="266"/>
      <c r="U15" s="45">
        <v>10</v>
      </c>
      <c r="V15" s="44" t="s">
        <v>118</v>
      </c>
      <c r="W15" s="266"/>
      <c r="X15" s="266"/>
      <c r="Y15" s="266"/>
      <c r="Z15" s="266"/>
      <c r="AA15" s="266"/>
      <c r="AB15" s="266"/>
      <c r="AC15" s="266"/>
      <c r="AD15" s="267"/>
    </row>
    <row r="16" spans="2:30">
      <c r="B16" s="269"/>
      <c r="C16" s="271" t="s">
        <v>194</v>
      </c>
      <c r="D16" s="266"/>
      <c r="E16" s="266"/>
      <c r="F16" s="266"/>
      <c r="G16" s="267"/>
      <c r="H16" s="63">
        <v>850</v>
      </c>
      <c r="I16" s="44" t="s">
        <v>119</v>
      </c>
      <c r="J16" s="266" t="s">
        <v>5</v>
      </c>
      <c r="K16" s="266"/>
      <c r="L16" s="266"/>
      <c r="M16" s="267"/>
      <c r="O16" s="269"/>
      <c r="P16" s="266" t="s">
        <v>121</v>
      </c>
      <c r="Q16" s="266"/>
      <c r="R16" s="266"/>
      <c r="S16" s="266"/>
      <c r="T16" s="266"/>
      <c r="U16" s="46">
        <f>U14/U15</f>
        <v>9</v>
      </c>
      <c r="V16" s="44" t="s">
        <v>5</v>
      </c>
      <c r="W16" s="266" t="s">
        <v>122</v>
      </c>
      <c r="X16" s="266"/>
      <c r="Y16" s="266"/>
      <c r="Z16" s="266"/>
      <c r="AA16" s="266"/>
      <c r="AB16" s="266"/>
      <c r="AC16" s="266"/>
      <c r="AD16" s="267"/>
    </row>
    <row r="17" spans="2:31">
      <c r="B17" s="269"/>
      <c r="C17" s="271" t="s">
        <v>21</v>
      </c>
      <c r="D17" s="266"/>
      <c r="E17" s="266"/>
      <c r="F17" s="266"/>
      <c r="G17" s="267"/>
      <c r="H17" s="63">
        <v>15</v>
      </c>
      <c r="I17" s="44" t="s">
        <v>119</v>
      </c>
      <c r="J17" s="266" t="s">
        <v>5</v>
      </c>
      <c r="K17" s="266"/>
      <c r="L17" s="266"/>
      <c r="M17" s="267"/>
      <c r="O17" s="269"/>
      <c r="P17" s="266" t="s">
        <v>193</v>
      </c>
      <c r="Q17" s="266"/>
      <c r="R17" s="266"/>
      <c r="S17" s="266"/>
      <c r="T17" s="267"/>
      <c r="U17" s="46">
        <f>(U14/U15)*(H17+H21)</f>
        <v>143.1</v>
      </c>
      <c r="V17" s="44" t="s">
        <v>119</v>
      </c>
      <c r="W17" s="266"/>
      <c r="X17" s="266"/>
      <c r="Y17" s="266"/>
      <c r="Z17" s="266"/>
      <c r="AA17" s="266"/>
      <c r="AB17" s="266"/>
      <c r="AC17" s="266"/>
      <c r="AD17" s="267"/>
    </row>
    <row r="18" spans="2:31" ht="17.25" thickBot="1">
      <c r="B18" s="269"/>
      <c r="C18" s="271" t="s">
        <v>87</v>
      </c>
      <c r="D18" s="266"/>
      <c r="E18" s="266"/>
      <c r="F18" s="266"/>
      <c r="G18" s="267"/>
      <c r="H18" s="63">
        <v>15</v>
      </c>
      <c r="I18" s="44" t="s">
        <v>119</v>
      </c>
      <c r="J18" s="266" t="s">
        <v>5</v>
      </c>
      <c r="K18" s="266"/>
      <c r="L18" s="266"/>
      <c r="M18" s="267"/>
      <c r="O18" s="270"/>
      <c r="P18" s="272" t="s">
        <v>195</v>
      </c>
      <c r="Q18" s="272"/>
      <c r="R18" s="272"/>
      <c r="S18" s="272"/>
      <c r="T18" s="272"/>
      <c r="U18" s="70">
        <v>200</v>
      </c>
      <c r="V18" s="52" t="s">
        <v>119</v>
      </c>
      <c r="W18" s="272" t="s">
        <v>170</v>
      </c>
      <c r="X18" s="272"/>
      <c r="Y18" s="272"/>
      <c r="Z18" s="272"/>
      <c r="AA18" s="272"/>
      <c r="AB18" s="272"/>
      <c r="AC18" s="272"/>
      <c r="AD18" s="273"/>
    </row>
    <row r="19" spans="2:31">
      <c r="B19" s="269"/>
      <c r="C19" s="271" t="s">
        <v>35</v>
      </c>
      <c r="D19" s="266"/>
      <c r="E19" s="266"/>
      <c r="F19" s="266"/>
      <c r="G19" s="267"/>
      <c r="H19" s="63">
        <v>24</v>
      </c>
      <c r="I19" s="44" t="s">
        <v>119</v>
      </c>
      <c r="J19" s="266" t="s">
        <v>5</v>
      </c>
      <c r="K19" s="266"/>
      <c r="L19" s="266"/>
      <c r="M19" s="267"/>
      <c r="O19" s="274" t="s">
        <v>123</v>
      </c>
      <c r="P19" s="262" t="s">
        <v>124</v>
      </c>
      <c r="Q19" s="262"/>
      <c r="R19" s="262"/>
      <c r="S19" s="262"/>
      <c r="T19" s="262"/>
      <c r="U19" s="47">
        <f>(H28*U14^2*((H26*10^-6)/(H29*10^-3)))*10^6</f>
        <v>1034.8406200924778</v>
      </c>
      <c r="V19" s="41" t="s">
        <v>92</v>
      </c>
      <c r="W19" s="262" t="s">
        <v>125</v>
      </c>
      <c r="X19" s="262"/>
      <c r="Y19" s="262"/>
      <c r="Z19" s="262"/>
      <c r="AA19" s="262"/>
      <c r="AB19" s="262"/>
      <c r="AC19" s="262"/>
      <c r="AD19" s="263"/>
    </row>
    <row r="20" spans="2:31">
      <c r="B20" s="269"/>
      <c r="C20" s="271" t="s">
        <v>54</v>
      </c>
      <c r="D20" s="266"/>
      <c r="E20" s="266"/>
      <c r="F20" s="266"/>
      <c r="G20" s="267"/>
      <c r="H20" s="63">
        <v>60</v>
      </c>
      <c r="I20" s="44" t="s">
        <v>128</v>
      </c>
      <c r="J20" s="266" t="s">
        <v>129</v>
      </c>
      <c r="K20" s="266"/>
      <c r="L20" s="266"/>
      <c r="M20" s="267"/>
      <c r="O20" s="275"/>
      <c r="P20" s="266" t="s">
        <v>126</v>
      </c>
      <c r="Q20" s="266"/>
      <c r="R20" s="266"/>
      <c r="S20" s="266"/>
      <c r="T20" s="266"/>
      <c r="U20" s="48">
        <f>H15^2*U22^2/(2*H14*H20*1000)*10^6</f>
        <v>1034.8406200924776</v>
      </c>
      <c r="V20" s="44" t="s">
        <v>92</v>
      </c>
      <c r="W20" s="266" t="s">
        <v>127</v>
      </c>
      <c r="X20" s="266"/>
      <c r="Y20" s="266"/>
      <c r="Z20" s="266"/>
      <c r="AA20" s="266"/>
      <c r="AB20" s="266"/>
      <c r="AC20" s="266"/>
      <c r="AD20" s="267"/>
    </row>
    <row r="21" spans="2:31">
      <c r="B21" s="269"/>
      <c r="C21" s="271" t="s">
        <v>55</v>
      </c>
      <c r="D21" s="266"/>
      <c r="E21" s="266"/>
      <c r="F21" s="266"/>
      <c r="G21" s="267"/>
      <c r="H21" s="63">
        <v>0.9</v>
      </c>
      <c r="I21" s="44" t="s">
        <v>119</v>
      </c>
      <c r="J21" s="266" t="s">
        <v>131</v>
      </c>
      <c r="K21" s="266"/>
      <c r="L21" s="266"/>
      <c r="M21" s="267"/>
      <c r="O21" s="275"/>
      <c r="P21" s="266" t="s">
        <v>130</v>
      </c>
      <c r="Q21" s="266"/>
      <c r="R21" s="266"/>
      <c r="S21" s="266"/>
      <c r="T21" s="266"/>
      <c r="U21" s="49">
        <v>1050</v>
      </c>
      <c r="V21" s="44" t="s">
        <v>92</v>
      </c>
      <c r="W21" s="266"/>
      <c r="X21" s="266"/>
      <c r="Y21" s="266"/>
      <c r="Z21" s="266"/>
      <c r="AA21" s="266"/>
      <c r="AB21" s="266"/>
      <c r="AC21" s="266"/>
      <c r="AD21" s="267"/>
    </row>
    <row r="22" spans="2:31">
      <c r="B22" s="269"/>
      <c r="C22" s="271" t="s">
        <v>134</v>
      </c>
      <c r="D22" s="266"/>
      <c r="E22" s="266"/>
      <c r="F22" s="266"/>
      <c r="G22" s="267"/>
      <c r="H22" s="63">
        <v>5</v>
      </c>
      <c r="I22" s="44" t="s">
        <v>115</v>
      </c>
      <c r="J22" s="266" t="s">
        <v>135</v>
      </c>
      <c r="K22" s="266"/>
      <c r="L22" s="266"/>
      <c r="M22" s="267"/>
      <c r="O22" s="275"/>
      <c r="P22" s="266" t="s">
        <v>132</v>
      </c>
      <c r="Q22" s="266"/>
      <c r="R22" s="266"/>
      <c r="S22" s="266"/>
      <c r="T22" s="266"/>
      <c r="U22" s="50">
        <f>SQRT(2*H14*U19*10^-6*H20*10^3)/H15</f>
        <v>0.11350667698488642</v>
      </c>
      <c r="V22" s="44" t="s">
        <v>115</v>
      </c>
      <c r="W22" s="266" t="s">
        <v>133</v>
      </c>
      <c r="X22" s="266"/>
      <c r="Y22" s="266"/>
      <c r="Z22" s="266"/>
      <c r="AA22" s="266"/>
      <c r="AB22" s="266"/>
      <c r="AC22" s="266"/>
      <c r="AD22" s="267"/>
    </row>
    <row r="23" spans="2:31" ht="17.25" thickBot="1">
      <c r="B23" s="269"/>
      <c r="C23" s="271" t="s">
        <v>138</v>
      </c>
      <c r="D23" s="266"/>
      <c r="E23" s="266"/>
      <c r="F23" s="266"/>
      <c r="G23" s="267"/>
      <c r="H23" s="63">
        <v>50</v>
      </c>
      <c r="I23" s="44" t="s">
        <v>115</v>
      </c>
      <c r="J23" s="266" t="s">
        <v>135</v>
      </c>
      <c r="K23" s="266"/>
      <c r="L23" s="266"/>
      <c r="M23" s="267"/>
      <c r="O23" s="276"/>
      <c r="P23" s="272" t="s">
        <v>136</v>
      </c>
      <c r="Q23" s="272"/>
      <c r="R23" s="272"/>
      <c r="S23" s="272"/>
      <c r="T23" s="272"/>
      <c r="U23" s="51">
        <f>U22*H15/(U16*(H17+H21))</f>
        <v>0.23795949053435311</v>
      </c>
      <c r="V23" s="52" t="s">
        <v>115</v>
      </c>
      <c r="W23" s="272" t="s">
        <v>137</v>
      </c>
      <c r="X23" s="272"/>
      <c r="Y23" s="272"/>
      <c r="Z23" s="272"/>
      <c r="AA23" s="272"/>
      <c r="AB23" s="272"/>
      <c r="AC23" s="272"/>
      <c r="AD23" s="273"/>
    </row>
    <row r="24" spans="2:31" ht="16.5" customHeight="1" thickBot="1">
      <c r="B24" s="270"/>
      <c r="C24" s="277" t="s">
        <v>140</v>
      </c>
      <c r="D24" s="272"/>
      <c r="E24" s="272"/>
      <c r="F24" s="272"/>
      <c r="G24" s="273"/>
      <c r="H24" s="64" t="s">
        <v>141</v>
      </c>
      <c r="I24" s="52" t="s">
        <v>5</v>
      </c>
      <c r="J24" s="272" t="s">
        <v>5</v>
      </c>
      <c r="K24" s="272"/>
      <c r="L24" s="272"/>
      <c r="M24" s="273"/>
      <c r="O24" s="275" t="s">
        <v>93</v>
      </c>
      <c r="P24" s="266" t="s">
        <v>139</v>
      </c>
      <c r="Q24" s="266"/>
      <c r="R24" s="266"/>
      <c r="S24" s="266"/>
      <c r="T24" s="266"/>
      <c r="U24" s="3" t="str">
        <f>IF(U22+U23&lt;=1,"DCM","CCM")</f>
        <v>DCM</v>
      </c>
      <c r="V24" s="44" t="s">
        <v>5</v>
      </c>
      <c r="W24" s="266"/>
      <c r="X24" s="266"/>
      <c r="Y24" s="266"/>
      <c r="Z24" s="266"/>
      <c r="AA24" s="266"/>
      <c r="AB24" s="266"/>
      <c r="AC24" s="266"/>
      <c r="AD24" s="267"/>
    </row>
    <row r="25" spans="2:31">
      <c r="B25" s="278" t="s">
        <v>145</v>
      </c>
      <c r="C25" s="271" t="s">
        <v>58</v>
      </c>
      <c r="D25" s="266"/>
      <c r="E25" s="266"/>
      <c r="F25" s="266"/>
      <c r="G25" s="267"/>
      <c r="H25" s="63" t="s">
        <v>97</v>
      </c>
      <c r="I25" s="44" t="s">
        <v>5</v>
      </c>
      <c r="J25" s="266"/>
      <c r="K25" s="266"/>
      <c r="L25" s="266"/>
      <c r="M25" s="267"/>
      <c r="O25" s="275"/>
      <c r="P25" s="266" t="s">
        <v>142</v>
      </c>
      <c r="Q25" s="266"/>
      <c r="R25" s="266"/>
      <c r="S25" s="266"/>
      <c r="T25" s="266"/>
      <c r="U25" s="46">
        <f>2*H14/(H15*U22)</f>
        <v>0.54842588694838335</v>
      </c>
      <c r="V25" s="44" t="s">
        <v>143</v>
      </c>
      <c r="W25" s="266" t="s">
        <v>144</v>
      </c>
      <c r="X25" s="266"/>
      <c r="Y25" s="266"/>
      <c r="Z25" s="266"/>
      <c r="AA25" s="266"/>
      <c r="AB25" s="266"/>
      <c r="AC25" s="266"/>
      <c r="AD25" s="267"/>
    </row>
    <row r="26" spans="2:31">
      <c r="B26" s="278"/>
      <c r="C26" s="271" t="s">
        <v>147</v>
      </c>
      <c r="D26" s="266"/>
      <c r="E26" s="266"/>
      <c r="F26" s="266"/>
      <c r="G26" s="267"/>
      <c r="H26" s="63">
        <v>30.5</v>
      </c>
      <c r="I26" s="44" t="s">
        <v>148</v>
      </c>
      <c r="J26" s="266"/>
      <c r="K26" s="266"/>
      <c r="L26" s="266"/>
      <c r="M26" s="267"/>
      <c r="O26" s="275"/>
      <c r="P26" s="266" t="s">
        <v>146</v>
      </c>
      <c r="Q26" s="266"/>
      <c r="R26" s="266"/>
      <c r="S26" s="266"/>
      <c r="T26" s="266"/>
      <c r="U26" s="3" t="str">
        <f>IF(U25&lt;H41,"PASS","FAIL")</f>
        <v>PASS</v>
      </c>
      <c r="V26" s="44" t="s">
        <v>5</v>
      </c>
      <c r="W26" s="266"/>
      <c r="X26" s="266"/>
      <c r="Y26" s="266"/>
      <c r="Z26" s="266"/>
      <c r="AA26" s="266"/>
      <c r="AB26" s="266"/>
      <c r="AC26" s="266"/>
      <c r="AD26" s="267"/>
    </row>
    <row r="27" spans="2:31">
      <c r="B27" s="278"/>
      <c r="C27" s="271" t="s">
        <v>150</v>
      </c>
      <c r="D27" s="266"/>
      <c r="E27" s="266"/>
      <c r="F27" s="266"/>
      <c r="G27" s="267"/>
      <c r="H27" s="63">
        <v>1550</v>
      </c>
      <c r="I27" s="44" t="s">
        <v>151</v>
      </c>
      <c r="J27" s="266"/>
      <c r="K27" s="266"/>
      <c r="L27" s="266"/>
      <c r="M27" s="267"/>
      <c r="O27" s="275"/>
      <c r="P27" s="266" t="s">
        <v>149</v>
      </c>
      <c r="Q27" s="266"/>
      <c r="R27" s="266"/>
      <c r="S27" s="266"/>
      <c r="T27" s="266"/>
      <c r="U27" s="11">
        <f>0.5*U21*10^-6*U25^2*H20*1000</f>
        <v>9.474285034466309</v>
      </c>
      <c r="V27" s="44" t="s">
        <v>110</v>
      </c>
      <c r="W27" s="266"/>
      <c r="X27" s="266"/>
      <c r="Y27" s="266"/>
      <c r="Z27" s="266"/>
      <c r="AA27" s="266"/>
      <c r="AB27" s="266"/>
      <c r="AC27" s="266"/>
      <c r="AD27" s="267"/>
    </row>
    <row r="28" spans="2:31">
      <c r="B28" s="278"/>
      <c r="C28" s="271" t="s">
        <v>153</v>
      </c>
      <c r="D28" s="266"/>
      <c r="E28" s="266"/>
      <c r="F28" s="266"/>
      <c r="G28" s="267"/>
      <c r="H28" s="65">
        <f>4*PI()*0.0000001</f>
        <v>1.2566370614359173E-6</v>
      </c>
      <c r="I28" s="44" t="s">
        <v>154</v>
      </c>
      <c r="J28" s="266"/>
      <c r="K28" s="266"/>
      <c r="L28" s="266"/>
      <c r="M28" s="267"/>
      <c r="O28" s="275"/>
      <c r="P28" s="266" t="s">
        <v>152</v>
      </c>
      <c r="Q28" s="266"/>
      <c r="R28" s="266"/>
      <c r="S28" s="266"/>
      <c r="T28" s="266"/>
      <c r="U28" s="3" t="str">
        <f>IF(U27&gt;H14,"PASS","FAIL")</f>
        <v>PASS</v>
      </c>
      <c r="V28" s="44" t="s">
        <v>5</v>
      </c>
      <c r="W28" s="266"/>
      <c r="X28" s="266"/>
      <c r="Y28" s="266"/>
      <c r="Z28" s="266"/>
      <c r="AA28" s="266"/>
      <c r="AB28" s="266"/>
      <c r="AC28" s="266"/>
      <c r="AD28" s="267"/>
    </row>
    <row r="29" spans="2:31">
      <c r="B29" s="278"/>
      <c r="C29" s="271" t="s">
        <v>156</v>
      </c>
      <c r="D29" s="266"/>
      <c r="E29" s="266"/>
      <c r="F29" s="266"/>
      <c r="G29" s="267"/>
      <c r="H29" s="54">
        <v>0.3</v>
      </c>
      <c r="I29" s="44" t="s">
        <v>157</v>
      </c>
      <c r="J29" s="266" t="s">
        <v>158</v>
      </c>
      <c r="K29" s="266"/>
      <c r="L29" s="266"/>
      <c r="M29" s="267"/>
      <c r="O29" s="275"/>
      <c r="P29" s="266" t="s">
        <v>155</v>
      </c>
      <c r="Q29" s="266"/>
      <c r="R29" s="266"/>
      <c r="S29" s="266"/>
      <c r="T29" s="266"/>
      <c r="U29" s="71">
        <f>H16+U17+U18</f>
        <v>1193.0999999999999</v>
      </c>
      <c r="V29" s="44" t="s">
        <v>119</v>
      </c>
      <c r="W29" s="266"/>
      <c r="X29" s="266"/>
      <c r="Y29" s="266"/>
      <c r="Z29" s="266"/>
      <c r="AA29" s="266"/>
      <c r="AB29" s="266"/>
      <c r="AC29" s="266"/>
      <c r="AD29" s="267"/>
    </row>
    <row r="30" spans="2:31" ht="17.25" thickBot="1">
      <c r="B30" s="278"/>
      <c r="C30" s="271" t="s">
        <v>160</v>
      </c>
      <c r="D30" s="266"/>
      <c r="E30" s="266"/>
      <c r="F30" s="266"/>
      <c r="G30" s="267"/>
      <c r="H30" s="48">
        <f>(1/(1/(H27*10^-9) + (10^-4)/(H28*H26*10^-6)))*10^9</f>
        <v>307.28964309161665</v>
      </c>
      <c r="I30" s="44" t="s">
        <v>161</v>
      </c>
      <c r="J30" s="266"/>
      <c r="K30" s="266"/>
      <c r="L30" s="266"/>
      <c r="M30" s="267"/>
      <c r="O30" s="276"/>
      <c r="P30" s="272" t="s">
        <v>159</v>
      </c>
      <c r="Q30" s="272"/>
      <c r="R30" s="272"/>
      <c r="S30" s="272"/>
      <c r="T30" s="272"/>
      <c r="U30" s="10" t="str">
        <f>IF(U29&lt;H40,"PASS","FAIL")</f>
        <v>PASS</v>
      </c>
      <c r="V30" s="52" t="s">
        <v>5</v>
      </c>
      <c r="W30" s="272"/>
      <c r="X30" s="272"/>
      <c r="Y30" s="272"/>
      <c r="Z30" s="272"/>
      <c r="AA30" s="272"/>
      <c r="AB30" s="272"/>
      <c r="AC30" s="272"/>
      <c r="AD30" s="273"/>
    </row>
    <row r="31" spans="2:31">
      <c r="B31" s="43"/>
      <c r="C31" s="283" t="s">
        <v>187</v>
      </c>
      <c r="D31" s="284"/>
      <c r="E31" s="284"/>
      <c r="F31" s="284"/>
      <c r="G31" s="285"/>
      <c r="H31" s="48">
        <v>0.3</v>
      </c>
      <c r="I31" s="44"/>
      <c r="J31" s="266"/>
      <c r="K31" s="266"/>
      <c r="L31" s="266"/>
      <c r="M31" s="267"/>
    </row>
    <row r="32" spans="2:31" ht="17.25" thickBot="1">
      <c r="B32" s="43"/>
      <c r="C32" s="271" t="s">
        <v>188</v>
      </c>
      <c r="D32" s="266"/>
      <c r="E32" s="266"/>
      <c r="F32" s="266"/>
      <c r="G32" s="267"/>
      <c r="H32" s="63">
        <f>U21*10^-6*U25/(U14*H26*10^-6)</f>
        <v>0.20978039391468215</v>
      </c>
      <c r="I32" s="44"/>
      <c r="J32" s="266"/>
      <c r="K32" s="266"/>
      <c r="L32" s="266"/>
      <c r="M32" s="267"/>
      <c r="O32" s="281" t="s">
        <v>10</v>
      </c>
      <c r="P32" s="282" t="s">
        <v>164</v>
      </c>
      <c r="Q32" s="282"/>
      <c r="R32" s="282" t="s">
        <v>165</v>
      </c>
      <c r="S32" s="282"/>
      <c r="T32" s="55" t="s">
        <v>53</v>
      </c>
      <c r="U32" s="55" t="s">
        <v>166</v>
      </c>
      <c r="V32" s="55" t="s">
        <v>56</v>
      </c>
      <c r="W32" s="55" t="s">
        <v>57</v>
      </c>
      <c r="X32" s="282" t="s">
        <v>60</v>
      </c>
      <c r="Y32" s="282"/>
      <c r="Z32" s="282" t="s">
        <v>65</v>
      </c>
      <c r="AA32" s="282"/>
      <c r="AB32" s="56" t="s">
        <v>167</v>
      </c>
      <c r="AC32" s="56" t="s">
        <v>168</v>
      </c>
      <c r="AD32" s="55" t="s">
        <v>169</v>
      </c>
      <c r="AE32" s="56" t="s">
        <v>170</v>
      </c>
    </row>
    <row r="33" spans="2:33">
      <c r="B33" s="279" t="s">
        <v>162</v>
      </c>
      <c r="C33" s="261" t="s">
        <v>163</v>
      </c>
      <c r="D33" s="262"/>
      <c r="E33" s="262"/>
      <c r="F33" s="262"/>
      <c r="G33" s="263"/>
      <c r="H33" s="66">
        <v>0.2</v>
      </c>
      <c r="I33" s="41" t="s">
        <v>157</v>
      </c>
      <c r="J33" s="262"/>
      <c r="K33" s="262"/>
      <c r="L33" s="262"/>
      <c r="M33" s="263"/>
      <c r="O33" s="281"/>
      <c r="P33" s="282"/>
      <c r="Q33" s="282"/>
      <c r="R33" s="56" t="s">
        <v>172</v>
      </c>
      <c r="S33" s="56" t="s">
        <v>173</v>
      </c>
      <c r="T33" s="55" t="s">
        <v>1</v>
      </c>
      <c r="U33" s="55" t="s">
        <v>2</v>
      </c>
      <c r="V33" s="55" t="s">
        <v>2</v>
      </c>
      <c r="W33" s="55" t="s">
        <v>2</v>
      </c>
      <c r="X33" s="55" t="s">
        <v>61</v>
      </c>
      <c r="Y33" s="55" t="s">
        <v>59</v>
      </c>
      <c r="Z33" s="55" t="s">
        <v>63</v>
      </c>
      <c r="AA33" s="55" t="s">
        <v>62</v>
      </c>
      <c r="AB33" s="56" t="s">
        <v>174</v>
      </c>
      <c r="AC33" s="56" t="s">
        <v>174</v>
      </c>
      <c r="AD33" s="55" t="s">
        <v>3</v>
      </c>
      <c r="AE33" s="56" t="s">
        <v>4</v>
      </c>
    </row>
    <row r="34" spans="2:33">
      <c r="B34" s="278"/>
      <c r="C34" s="271" t="s">
        <v>171</v>
      </c>
      <c r="D34" s="266"/>
      <c r="E34" s="266"/>
      <c r="F34" s="266"/>
      <c r="G34" s="267"/>
      <c r="H34" s="65">
        <v>0.2</v>
      </c>
      <c r="I34" s="44" t="s">
        <v>157</v>
      </c>
      <c r="J34" s="266"/>
      <c r="K34" s="266"/>
      <c r="L34" s="266"/>
      <c r="M34" s="267"/>
      <c r="O34" s="281"/>
      <c r="P34" s="68" t="s">
        <v>6</v>
      </c>
      <c r="Q34" s="56" t="s">
        <v>191</v>
      </c>
      <c r="R34" s="56">
        <v>1</v>
      </c>
      <c r="S34" s="56">
        <v>3</v>
      </c>
      <c r="T34" s="55"/>
      <c r="U34" s="55"/>
      <c r="V34" s="57">
        <f>2*H14/(H15*U22)</f>
        <v>0.54842588694838335</v>
      </c>
      <c r="W34" s="58">
        <f>V34*SQRT($U$22/3)</f>
        <v>0.10667631955677395</v>
      </c>
      <c r="X34" s="72"/>
      <c r="Y34" s="76">
        <f>$U$14</f>
        <v>90</v>
      </c>
      <c r="Z34" s="56"/>
      <c r="AA34" s="56"/>
      <c r="AB34" s="57">
        <f>PI()*(AD34/2)^2</f>
        <v>2.0106192982974676E-2</v>
      </c>
      <c r="AC34" s="56">
        <f>W34/$H$39</f>
        <v>1.523947422239628E-2</v>
      </c>
      <c r="AD34" s="59">
        <v>0.16</v>
      </c>
      <c r="AE34" s="69">
        <f>(AB34-AC34)/AC34</f>
        <v>0.31934951885847579</v>
      </c>
      <c r="AF34">
        <v>2</v>
      </c>
      <c r="AG34">
        <v>8</v>
      </c>
    </row>
    <row r="35" spans="2:33">
      <c r="B35" s="278"/>
      <c r="C35" s="271" t="s">
        <v>190</v>
      </c>
      <c r="D35" s="266"/>
      <c r="E35" s="266"/>
      <c r="F35" s="266"/>
      <c r="G35" s="267"/>
      <c r="H35" s="65">
        <f>12.4</f>
        <v>12.4</v>
      </c>
      <c r="I35" s="44" t="s">
        <v>157</v>
      </c>
      <c r="J35" s="266"/>
      <c r="K35" s="266"/>
      <c r="L35" s="266"/>
      <c r="M35" s="267"/>
      <c r="O35" s="281"/>
      <c r="P35" s="68" t="s">
        <v>21</v>
      </c>
      <c r="Q35" s="56" t="s">
        <v>184</v>
      </c>
      <c r="R35" s="56">
        <v>6</v>
      </c>
      <c r="S35" s="56">
        <v>7</v>
      </c>
      <c r="T35" s="55">
        <v>15</v>
      </c>
      <c r="U35" s="60">
        <f>부하사양2!G24/1000</f>
        <v>0.2</v>
      </c>
      <c r="V35" s="60">
        <f>U35*2/$U$23</f>
        <v>1.6809583812008282</v>
      </c>
      <c r="W35" s="60">
        <f>V35*SQRT($U$23/3)</f>
        <v>0.47342136005899693</v>
      </c>
      <c r="X35" s="55"/>
      <c r="Y35" s="76">
        <f>$U$15</f>
        <v>10</v>
      </c>
      <c r="Z35" s="73">
        <f>(Y35*$U$17/$U$14)-$H$21</f>
        <v>15</v>
      </c>
      <c r="AA35" s="74">
        <f>$H$16/($U$14/Z35)+H21</f>
        <v>142.56666666666666</v>
      </c>
      <c r="AB35" s="57">
        <f>PI()*(AD35/2)^2</f>
        <v>7.0685834705770348E-2</v>
      </c>
      <c r="AC35" s="56">
        <f>W35/$H$39</f>
        <v>6.7631622865570992E-2</v>
      </c>
      <c r="AD35" s="59">
        <v>0.3</v>
      </c>
      <c r="AE35" s="69">
        <f>(AB35-AC35)/AC35</f>
        <v>4.5159523175572848E-2</v>
      </c>
    </row>
    <row r="36" spans="2:33">
      <c r="B36" s="278"/>
      <c r="C36" s="271" t="s">
        <v>189</v>
      </c>
      <c r="D36" s="266"/>
      <c r="E36" s="266"/>
      <c r="F36" s="266"/>
      <c r="G36" s="267"/>
      <c r="H36" s="65">
        <v>2</v>
      </c>
      <c r="I36" s="44" t="s">
        <v>157</v>
      </c>
      <c r="J36" s="266"/>
      <c r="K36" s="266"/>
      <c r="L36" s="266"/>
      <c r="M36" s="267"/>
      <c r="O36" s="281"/>
      <c r="P36" s="55" t="s">
        <v>87</v>
      </c>
      <c r="Q36" s="56" t="s">
        <v>192</v>
      </c>
      <c r="R36" s="56">
        <v>5</v>
      </c>
      <c r="S36" s="56">
        <v>6</v>
      </c>
      <c r="T36" s="55">
        <v>-15</v>
      </c>
      <c r="U36" s="60">
        <f>부하사양2!O24/1000</f>
        <v>0.01</v>
      </c>
      <c r="V36" s="60">
        <f>U36*2/$U$23</f>
        <v>8.4047919060041415E-2</v>
      </c>
      <c r="W36" s="60">
        <f>V36*SQRT($U$23/3)</f>
        <v>2.3671068002949849E-2</v>
      </c>
      <c r="X36" s="75">
        <f>$U$14*(ABS(T36)+$H$21)/$U$17</f>
        <v>10</v>
      </c>
      <c r="Y36" s="77">
        <v>10</v>
      </c>
      <c r="Z36" s="73">
        <f>(Y36*$U$17/$U$14)-$H$21</f>
        <v>15</v>
      </c>
      <c r="AA36" s="74">
        <f>$H$16/($U$14/Z36)+H22</f>
        <v>146.66666666666666</v>
      </c>
      <c r="AB36" s="57">
        <f>PI()*(AD36/2)^2</f>
        <v>7.0685834705770348E-2</v>
      </c>
      <c r="AC36" s="56">
        <f>W36/$H$39</f>
        <v>3.3815811432785499E-3</v>
      </c>
      <c r="AD36" s="59">
        <v>0.3</v>
      </c>
      <c r="AE36" s="69">
        <f>(AB36-AC36)/AC36</f>
        <v>19.903190463511454</v>
      </c>
    </row>
    <row r="37" spans="2:33">
      <c r="B37" s="278"/>
      <c r="C37" s="271" t="s">
        <v>175</v>
      </c>
      <c r="D37" s="266"/>
      <c r="E37" s="266"/>
      <c r="F37" s="266"/>
      <c r="G37" s="267"/>
      <c r="H37" s="65">
        <f>H35-H36</f>
        <v>10.4</v>
      </c>
      <c r="I37" s="44" t="s">
        <v>157</v>
      </c>
      <c r="J37" s="266"/>
      <c r="K37" s="266"/>
      <c r="L37" s="266"/>
      <c r="M37" s="267"/>
      <c r="O37" s="281"/>
      <c r="P37" s="55" t="s">
        <v>35</v>
      </c>
      <c r="Q37" s="56" t="s">
        <v>20</v>
      </c>
      <c r="R37" s="56">
        <v>10</v>
      </c>
      <c r="S37" s="56">
        <v>11</v>
      </c>
      <c r="T37" s="55">
        <v>24</v>
      </c>
      <c r="U37" s="60">
        <f>부하사양2!S24/1000</f>
        <v>0.18</v>
      </c>
      <c r="V37" s="60">
        <f>U37*2/$U$23</f>
        <v>1.5128625430807452</v>
      </c>
      <c r="W37" s="60">
        <f>V37*SQRT($U$23/3)</f>
        <v>0.42607922405309717</v>
      </c>
      <c r="X37" s="75">
        <f>$U$14*(ABS(T37)+$H$21)/$U$17</f>
        <v>15.660377358490567</v>
      </c>
      <c r="Y37" s="178">
        <v>14</v>
      </c>
      <c r="Z37" s="73">
        <f>(Y37*$U$17/$U$14)-$H$21</f>
        <v>21.36</v>
      </c>
      <c r="AA37" s="74">
        <f>$H$16/($U$14/Z37)+H23</f>
        <v>251.73333333333332</v>
      </c>
      <c r="AB37" s="57">
        <f>PI()*(AD37/2)^2</f>
        <v>7.0685834705770348E-2</v>
      </c>
      <c r="AC37" s="56">
        <f>W37/$H$39</f>
        <v>6.0868460579013885E-2</v>
      </c>
      <c r="AD37" s="59">
        <v>0.3</v>
      </c>
      <c r="AE37" s="69">
        <f>(AB37-AC37)/AC37</f>
        <v>0.16128835908396999</v>
      </c>
    </row>
    <row r="38" spans="2:33">
      <c r="B38" s="278"/>
      <c r="C38" s="271" t="s">
        <v>176</v>
      </c>
      <c r="D38" s="266"/>
      <c r="E38" s="266"/>
      <c r="F38" s="266"/>
      <c r="G38" s="267"/>
      <c r="H38" s="48">
        <f>H37/(H34)</f>
        <v>52</v>
      </c>
      <c r="I38" s="44" t="s">
        <v>177</v>
      </c>
      <c r="J38" s="266"/>
      <c r="K38" s="266"/>
      <c r="L38" s="266"/>
      <c r="M38" s="267"/>
    </row>
    <row r="39" spans="2:33" ht="17.25" thickBot="1">
      <c r="B39" s="280"/>
      <c r="C39" s="277" t="s">
        <v>178</v>
      </c>
      <c r="D39" s="272"/>
      <c r="E39" s="272"/>
      <c r="F39" s="272"/>
      <c r="G39" s="273"/>
      <c r="H39" s="67">
        <v>7</v>
      </c>
      <c r="I39" s="52" t="s">
        <v>179</v>
      </c>
      <c r="J39" s="272" t="s">
        <v>180</v>
      </c>
      <c r="K39" s="272"/>
      <c r="L39" s="272"/>
      <c r="M39" s="273"/>
    </row>
    <row r="40" spans="2:33">
      <c r="B40" s="43" t="s">
        <v>181</v>
      </c>
      <c r="C40" s="271" t="s">
        <v>182</v>
      </c>
      <c r="D40" s="266"/>
      <c r="E40" s="266"/>
      <c r="F40" s="266"/>
      <c r="G40" s="267"/>
      <c r="H40" s="65">
        <v>1350</v>
      </c>
      <c r="I40" s="44" t="s">
        <v>183</v>
      </c>
      <c r="J40" s="266" t="s">
        <v>196</v>
      </c>
      <c r="K40" s="266"/>
      <c r="L40" s="266"/>
      <c r="M40" s="267"/>
    </row>
    <row r="41" spans="2:33" ht="17.25" thickBot="1">
      <c r="B41" s="53" t="s">
        <v>185</v>
      </c>
      <c r="C41" s="286" t="s">
        <v>202</v>
      </c>
      <c r="D41" s="287"/>
      <c r="E41" s="287"/>
      <c r="F41" s="287"/>
      <c r="G41" s="288"/>
      <c r="H41" s="67">
        <v>1</v>
      </c>
      <c r="I41" s="52" t="s">
        <v>143</v>
      </c>
      <c r="J41" s="289" t="s">
        <v>201</v>
      </c>
      <c r="K41" s="287"/>
      <c r="L41" s="287"/>
      <c r="M41" s="288"/>
    </row>
    <row r="42" spans="2:33">
      <c r="Q42">
        <v>100000</v>
      </c>
    </row>
    <row r="43" spans="2:33">
      <c r="Q43">
        <f>Q42-16</f>
        <v>99984</v>
      </c>
      <c r="T43">
        <v>2</v>
      </c>
      <c r="U43">
        <v>2</v>
      </c>
    </row>
    <row r="44" spans="2:33">
      <c r="Q44">
        <f>Q42-Q43</f>
        <v>16</v>
      </c>
    </row>
    <row r="48" spans="2:33">
      <c r="B48" t="s">
        <v>285</v>
      </c>
      <c r="C48">
        <v>2.4950000000000001</v>
      </c>
      <c r="D48">
        <f>C48*(1+10/10)</f>
        <v>4.99</v>
      </c>
    </row>
    <row r="58" spans="2:3">
      <c r="B58" t="s">
        <v>223</v>
      </c>
      <c r="C58">
        <v>11.8</v>
      </c>
    </row>
    <row r="59" spans="2:3">
      <c r="B59" t="s">
        <v>225</v>
      </c>
      <c r="C59">
        <v>100</v>
      </c>
    </row>
    <row r="63" spans="2:3">
      <c r="B63">
        <f>1.25</f>
        <v>1.25</v>
      </c>
      <c r="C63">
        <f>(1+C59/C58)</f>
        <v>9.4745762711864394</v>
      </c>
    </row>
    <row r="64" spans="2:3">
      <c r="C64">
        <f>B63*C63</f>
        <v>11.843220338983048</v>
      </c>
    </row>
    <row r="72" spans="3:7">
      <c r="C72" s="266"/>
      <c r="D72" s="266"/>
      <c r="E72" s="266"/>
      <c r="F72" s="266"/>
      <c r="G72" s="266"/>
    </row>
    <row r="73" spans="3:7">
      <c r="C73" s="266"/>
      <c r="D73" s="266"/>
      <c r="E73" s="266"/>
      <c r="F73" s="266"/>
      <c r="G73" s="266"/>
    </row>
    <row r="74" spans="3:7">
      <c r="C74" s="266"/>
      <c r="D74" s="266"/>
      <c r="E74" s="266"/>
      <c r="F74" s="266"/>
      <c r="G74" s="266"/>
    </row>
    <row r="75" spans="3:7">
      <c r="C75" s="266"/>
      <c r="D75" s="266"/>
      <c r="E75" s="266"/>
      <c r="F75" s="266"/>
      <c r="G75" s="266"/>
    </row>
    <row r="76" spans="3:7">
      <c r="C76" s="266"/>
      <c r="D76" s="266"/>
      <c r="E76" s="266"/>
      <c r="F76" s="266"/>
      <c r="G76" s="266"/>
    </row>
    <row r="77" spans="3:7">
      <c r="C77" s="266"/>
      <c r="D77" s="266"/>
      <c r="E77" s="266"/>
      <c r="F77" s="266"/>
      <c r="G77" s="266"/>
    </row>
    <row r="78" spans="3:7">
      <c r="C78" s="266"/>
      <c r="D78" s="266"/>
      <c r="E78" s="266"/>
      <c r="F78" s="266"/>
      <c r="G78" s="266"/>
    </row>
    <row r="79" spans="3:7">
      <c r="C79" s="266"/>
      <c r="D79" s="266"/>
      <c r="E79" s="266"/>
      <c r="F79" s="266"/>
      <c r="G79" s="266"/>
    </row>
    <row r="80" spans="3:7">
      <c r="C80" s="266"/>
      <c r="D80" s="266"/>
      <c r="E80" s="266"/>
      <c r="F80" s="266"/>
      <c r="G80" s="266"/>
    </row>
    <row r="81" spans="2:30">
      <c r="C81" s="266"/>
      <c r="D81" s="266"/>
      <c r="E81" s="266"/>
      <c r="F81" s="266"/>
      <c r="G81" s="266"/>
    </row>
    <row r="82" spans="2:30">
      <c r="C82" s="266"/>
      <c r="D82" s="266"/>
      <c r="E82" s="266"/>
      <c r="F82" s="266"/>
      <c r="G82" s="266"/>
    </row>
    <row r="83" spans="2:30">
      <c r="C83" s="266"/>
      <c r="D83" s="266"/>
      <c r="E83" s="266"/>
      <c r="F83" s="266"/>
      <c r="G83" s="266"/>
    </row>
    <row r="84" spans="2:30">
      <c r="C84" s="266"/>
      <c r="D84" s="266"/>
      <c r="E84" s="266"/>
      <c r="F84" s="266"/>
      <c r="G84" s="266"/>
    </row>
    <row r="85" spans="2:30" s="1" customFormat="1">
      <c r="B85"/>
      <c r="C85" s="266"/>
      <c r="D85" s="266"/>
      <c r="E85" s="266"/>
      <c r="F85" s="266"/>
      <c r="G85" s="266"/>
      <c r="J85" s="6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2:30" s="1" customFormat="1">
      <c r="B86"/>
      <c r="C86" s="266"/>
      <c r="D86" s="266"/>
      <c r="E86" s="266"/>
      <c r="F86" s="266"/>
      <c r="G86" s="266"/>
      <c r="J86" s="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2:30" s="1" customFormat="1">
      <c r="B87"/>
      <c r="C87" s="266"/>
      <c r="D87" s="266"/>
      <c r="E87" s="266"/>
      <c r="F87" s="266"/>
      <c r="G87" s="266"/>
      <c r="J87" s="6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2:30" s="1" customFormat="1">
      <c r="B88"/>
      <c r="C88" s="266"/>
      <c r="D88" s="266"/>
      <c r="E88" s="266"/>
      <c r="F88" s="266"/>
      <c r="G88" s="266"/>
      <c r="J88" s="6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2:30" s="1" customFormat="1">
      <c r="B89"/>
      <c r="C89" s="266"/>
      <c r="D89" s="266"/>
      <c r="E89" s="266"/>
      <c r="F89" s="266"/>
      <c r="G89" s="266"/>
      <c r="J89" s="6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2:30" s="1" customFormat="1">
      <c r="B90"/>
      <c r="C90" s="266"/>
      <c r="D90" s="266"/>
      <c r="E90" s="266"/>
      <c r="F90" s="266"/>
      <c r="G90" s="266"/>
      <c r="J90" s="6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2:30" s="1" customFormat="1">
      <c r="B91"/>
      <c r="C91" s="266"/>
      <c r="D91" s="266"/>
      <c r="E91" s="266"/>
      <c r="F91" s="266"/>
      <c r="G91" s="266"/>
      <c r="J91" s="6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2:30" s="1" customFormat="1">
      <c r="B92"/>
      <c r="C92" s="266"/>
      <c r="D92" s="266"/>
      <c r="E92" s="266"/>
      <c r="F92" s="266"/>
      <c r="G92" s="266"/>
      <c r="J92" s="6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2:30" s="1" customFormat="1">
      <c r="B93"/>
      <c r="C93" s="266"/>
      <c r="D93" s="266"/>
      <c r="E93" s="266"/>
      <c r="F93" s="266"/>
      <c r="G93" s="266"/>
      <c r="J93" s="6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2:30" s="1" customFormat="1">
      <c r="B94"/>
      <c r="C94" s="266"/>
      <c r="D94" s="266"/>
      <c r="E94" s="266"/>
      <c r="F94" s="266"/>
      <c r="G94" s="266"/>
      <c r="J94" s="6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2:30" s="1" customFormat="1">
      <c r="B95"/>
      <c r="C95" s="266"/>
      <c r="D95" s="266"/>
      <c r="E95" s="266"/>
      <c r="F95" s="266"/>
      <c r="G95" s="266"/>
      <c r="J95" s="6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2:30" s="1" customFormat="1">
      <c r="B96"/>
      <c r="C96" s="266"/>
      <c r="D96" s="266"/>
      <c r="E96" s="266"/>
      <c r="F96" s="266"/>
      <c r="G96" s="266"/>
      <c r="J96" s="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2:30" s="1" customFormat="1">
      <c r="B97"/>
      <c r="C97" s="266"/>
      <c r="D97" s="266"/>
      <c r="E97" s="266"/>
      <c r="F97" s="266"/>
      <c r="G97" s="266"/>
      <c r="J97" s="6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2:30" s="1" customFormat="1">
      <c r="B98"/>
      <c r="C98" s="266"/>
      <c r="D98" s="266"/>
      <c r="E98" s="266"/>
      <c r="F98" s="266"/>
      <c r="G98" s="266"/>
      <c r="J98" s="6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2:30" s="1" customFormat="1">
      <c r="B99"/>
      <c r="C99" s="266"/>
      <c r="D99" s="266"/>
      <c r="E99" s="266"/>
      <c r="F99" s="266"/>
      <c r="G99" s="266"/>
      <c r="J99" s="6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2:30" s="1" customFormat="1">
      <c r="B100"/>
      <c r="C100" s="266"/>
      <c r="D100" s="266"/>
      <c r="E100" s="266"/>
      <c r="F100" s="266"/>
      <c r="G100" s="266"/>
      <c r="J100" s="6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2:30" s="1" customFormat="1">
      <c r="B101"/>
      <c r="C101" s="266"/>
      <c r="D101" s="266"/>
      <c r="E101" s="266"/>
      <c r="F101" s="266"/>
      <c r="G101" s="266"/>
      <c r="J101" s="6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2:30" s="1" customFormat="1">
      <c r="B102"/>
      <c r="C102" s="266"/>
      <c r="D102" s="266"/>
      <c r="E102" s="266"/>
      <c r="F102" s="266"/>
      <c r="G102" s="266"/>
      <c r="J102" s="6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2:30" s="1" customFormat="1">
      <c r="B103"/>
      <c r="C103" s="266"/>
      <c r="D103" s="266"/>
      <c r="E103" s="266"/>
      <c r="F103" s="266"/>
      <c r="G103" s="266"/>
      <c r="J103" s="6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2:30" s="1" customFormat="1">
      <c r="B104"/>
      <c r="C104" s="266"/>
      <c r="D104" s="266"/>
      <c r="E104" s="266"/>
      <c r="F104" s="266"/>
      <c r="G104" s="266"/>
      <c r="J104" s="6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2:30" s="1" customFormat="1">
      <c r="B105"/>
      <c r="C105" s="266"/>
      <c r="D105" s="266"/>
      <c r="E105" s="266"/>
      <c r="F105" s="266"/>
      <c r="G105" s="266"/>
      <c r="J105" s="6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2:30" s="1" customFormat="1">
      <c r="B106"/>
      <c r="C106" s="266"/>
      <c r="D106" s="266"/>
      <c r="E106" s="266"/>
      <c r="F106" s="266"/>
      <c r="G106" s="266"/>
      <c r="J106" s="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2:30" s="1" customFormat="1">
      <c r="B107"/>
      <c r="C107" s="266"/>
      <c r="D107" s="266"/>
      <c r="E107" s="266"/>
      <c r="F107" s="266"/>
      <c r="G107" s="266"/>
      <c r="J107" s="6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2:30" s="1" customFormat="1">
      <c r="B108"/>
      <c r="C108" s="266"/>
      <c r="D108" s="266"/>
      <c r="E108" s="266"/>
      <c r="F108" s="266"/>
      <c r="G108" s="266"/>
      <c r="J108" s="6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2:30" s="1" customFormat="1">
      <c r="B109"/>
      <c r="C109" s="266"/>
      <c r="D109" s="266"/>
      <c r="E109" s="266"/>
      <c r="F109" s="266"/>
      <c r="G109" s="266"/>
      <c r="J109" s="6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2:30" s="1" customFormat="1">
      <c r="B110"/>
      <c r="C110" s="266"/>
      <c r="D110" s="266"/>
      <c r="E110" s="266"/>
      <c r="F110" s="266"/>
      <c r="G110" s="266"/>
      <c r="J110" s="6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2:30" s="1" customFormat="1">
      <c r="B111"/>
      <c r="C111" s="266"/>
      <c r="D111" s="266"/>
      <c r="E111" s="266"/>
      <c r="F111" s="266"/>
      <c r="G111" s="266"/>
      <c r="J111" s="6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2:30" s="1" customFormat="1">
      <c r="B112"/>
      <c r="C112" s="266"/>
      <c r="D112" s="266"/>
      <c r="E112" s="266"/>
      <c r="F112" s="266"/>
      <c r="G112" s="266"/>
      <c r="J112" s="6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2:30" s="1" customFormat="1">
      <c r="B113"/>
      <c r="C113" s="266"/>
      <c r="D113" s="266"/>
      <c r="E113" s="266"/>
      <c r="F113" s="266"/>
      <c r="G113" s="266"/>
      <c r="J113" s="6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2:30" s="1" customFormat="1">
      <c r="B114"/>
      <c r="C114" s="266"/>
      <c r="D114" s="266"/>
      <c r="E114" s="266"/>
      <c r="F114" s="266"/>
      <c r="G114" s="266"/>
      <c r="J114" s="6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2:30" s="1" customFormat="1">
      <c r="B115"/>
      <c r="C115" s="266"/>
      <c r="D115" s="266"/>
      <c r="E115" s="266"/>
      <c r="F115" s="266"/>
      <c r="G115" s="266"/>
      <c r="J115" s="6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2:30" s="1" customFormat="1">
      <c r="B116"/>
      <c r="C116" s="266"/>
      <c r="D116" s="266"/>
      <c r="E116" s="266"/>
      <c r="F116" s="266"/>
      <c r="G116" s="266"/>
      <c r="J116" s="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2:30" s="1" customFormat="1">
      <c r="B117"/>
      <c r="C117" s="266"/>
      <c r="D117" s="266"/>
      <c r="E117" s="266"/>
      <c r="F117" s="266"/>
      <c r="G117" s="266"/>
      <c r="J117" s="6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2:30" s="1" customFormat="1">
      <c r="B118"/>
      <c r="C118" s="266"/>
      <c r="D118" s="266"/>
      <c r="E118" s="266"/>
      <c r="F118" s="266"/>
      <c r="G118" s="266"/>
      <c r="J118" s="6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2:30" s="1" customFormat="1">
      <c r="B119"/>
      <c r="C119" s="266"/>
      <c r="D119" s="266"/>
      <c r="E119" s="266"/>
      <c r="F119" s="266"/>
      <c r="G119" s="266"/>
      <c r="J119" s="6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2:30" s="1" customFormat="1">
      <c r="B120"/>
      <c r="C120" s="266"/>
      <c r="D120" s="266"/>
      <c r="E120" s="266"/>
      <c r="F120" s="266"/>
      <c r="G120" s="266"/>
      <c r="J120" s="6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2:30" s="1" customFormat="1">
      <c r="B121"/>
      <c r="C121" s="266"/>
      <c r="D121" s="266"/>
      <c r="E121" s="266"/>
      <c r="F121" s="266"/>
      <c r="G121" s="266"/>
      <c r="J121" s="6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2:30" s="1" customFormat="1">
      <c r="B122"/>
      <c r="C122" s="266"/>
      <c r="D122" s="266"/>
      <c r="E122" s="266"/>
      <c r="F122" s="266"/>
      <c r="G122" s="266"/>
      <c r="J122" s="6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2:30" s="1" customFormat="1">
      <c r="B123"/>
      <c r="C123" s="266"/>
      <c r="D123" s="266"/>
      <c r="E123" s="266"/>
      <c r="F123" s="266"/>
      <c r="G123" s="266"/>
      <c r="J123" s="6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2:30" s="1" customFormat="1">
      <c r="B124"/>
      <c r="C124" s="266"/>
      <c r="D124" s="266"/>
      <c r="E124" s="266"/>
      <c r="F124" s="266"/>
      <c r="G124" s="266"/>
      <c r="J124" s="6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2:30" s="1" customFormat="1">
      <c r="B125"/>
      <c r="C125" s="266"/>
      <c r="D125" s="266"/>
      <c r="E125" s="266"/>
      <c r="F125" s="266"/>
      <c r="G125" s="266"/>
      <c r="J125" s="6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2:30" s="1" customFormat="1">
      <c r="B126"/>
      <c r="C126" s="266"/>
      <c r="D126" s="266"/>
      <c r="E126" s="266"/>
      <c r="F126" s="266"/>
      <c r="G126" s="266"/>
      <c r="J126" s="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2:30" s="1" customFormat="1">
      <c r="B127"/>
      <c r="C127" s="266"/>
      <c r="D127" s="266"/>
      <c r="E127" s="266"/>
      <c r="F127" s="266"/>
      <c r="G127" s="266"/>
      <c r="J127" s="6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2:30" s="1" customFormat="1">
      <c r="B128"/>
      <c r="C128" s="266"/>
      <c r="D128" s="266"/>
      <c r="E128" s="266"/>
      <c r="F128" s="266"/>
      <c r="G128" s="266"/>
      <c r="J128" s="6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2:30" s="1" customFormat="1">
      <c r="B129"/>
      <c r="C129" s="266"/>
      <c r="D129" s="266"/>
      <c r="E129" s="266"/>
      <c r="F129" s="266"/>
      <c r="G129" s="266"/>
      <c r="J129" s="6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2:30" s="1" customFormat="1">
      <c r="B130"/>
      <c r="C130" s="266"/>
      <c r="D130" s="266"/>
      <c r="E130" s="266"/>
      <c r="F130" s="266"/>
      <c r="G130" s="266"/>
      <c r="J130" s="6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2:30" s="1" customFormat="1">
      <c r="B131"/>
      <c r="C131" s="266"/>
      <c r="D131" s="266"/>
      <c r="E131" s="266"/>
      <c r="F131" s="266"/>
      <c r="G131" s="266"/>
      <c r="J131" s="6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2:30" s="1" customFormat="1">
      <c r="B132"/>
      <c r="C132" s="266"/>
      <c r="D132" s="266"/>
      <c r="E132" s="266"/>
      <c r="F132" s="266"/>
      <c r="G132" s="266"/>
      <c r="J132" s="6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2:30" s="1" customFormat="1">
      <c r="B133"/>
      <c r="C133" s="266"/>
      <c r="D133" s="266"/>
      <c r="E133" s="266"/>
      <c r="F133" s="266"/>
      <c r="G133" s="266"/>
      <c r="J133" s="6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2:30" s="1" customFormat="1">
      <c r="B134"/>
      <c r="C134" s="266"/>
      <c r="D134" s="266"/>
      <c r="E134" s="266"/>
      <c r="F134" s="266"/>
      <c r="G134" s="266"/>
      <c r="J134" s="6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2:30" s="1" customFormat="1">
      <c r="B135"/>
      <c r="C135" s="266"/>
      <c r="D135" s="266"/>
      <c r="E135" s="266"/>
      <c r="F135" s="266"/>
      <c r="G135" s="266"/>
      <c r="J135" s="6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2:30" s="1" customFormat="1">
      <c r="B136"/>
      <c r="C136" s="266"/>
      <c r="D136" s="266"/>
      <c r="E136" s="266"/>
      <c r="F136" s="266"/>
      <c r="G136" s="266"/>
      <c r="J136" s="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2:30" s="1" customFormat="1">
      <c r="B137"/>
      <c r="C137" s="266"/>
      <c r="D137" s="266"/>
      <c r="E137" s="266"/>
      <c r="F137" s="266"/>
      <c r="G137" s="266"/>
      <c r="J137" s="6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2:30" s="1" customFormat="1">
      <c r="B138"/>
      <c r="C138" s="266"/>
      <c r="D138" s="266"/>
      <c r="E138" s="266"/>
      <c r="F138" s="266"/>
      <c r="G138" s="266"/>
      <c r="J138" s="6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2:30" s="1" customFormat="1">
      <c r="B139"/>
      <c r="C139" s="266"/>
      <c r="D139" s="266"/>
      <c r="E139" s="266"/>
      <c r="F139" s="266"/>
      <c r="G139" s="266"/>
      <c r="J139" s="6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2:30" s="1" customFormat="1">
      <c r="B140"/>
      <c r="C140" s="266"/>
      <c r="D140" s="266"/>
      <c r="E140" s="266"/>
      <c r="F140" s="266"/>
      <c r="G140" s="266"/>
      <c r="J140" s="6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2:30" s="1" customFormat="1">
      <c r="B141"/>
      <c r="C141" s="266"/>
      <c r="D141" s="266"/>
      <c r="E141" s="266"/>
      <c r="F141" s="266"/>
      <c r="G141" s="266"/>
      <c r="J141" s="6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2:30" s="1" customFormat="1">
      <c r="B142"/>
      <c r="C142" s="266"/>
      <c r="D142" s="266"/>
      <c r="E142" s="266"/>
      <c r="F142" s="266"/>
      <c r="G142" s="266"/>
      <c r="J142" s="6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2:30" s="1" customFormat="1">
      <c r="B143"/>
      <c r="C143" s="266"/>
      <c r="D143" s="266"/>
      <c r="E143" s="266"/>
      <c r="F143" s="266"/>
      <c r="G143" s="266"/>
      <c r="J143" s="6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2:30" s="1" customFormat="1">
      <c r="B144"/>
      <c r="C144" s="266"/>
      <c r="D144" s="266"/>
      <c r="E144" s="266"/>
      <c r="F144" s="266"/>
      <c r="G144" s="266"/>
      <c r="J144" s="6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2:30" s="1" customFormat="1">
      <c r="B145"/>
      <c r="C145" s="266"/>
      <c r="D145" s="266"/>
      <c r="E145" s="266"/>
      <c r="F145" s="266"/>
      <c r="G145" s="266"/>
      <c r="J145" s="6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2:30" s="1" customFormat="1">
      <c r="B146"/>
      <c r="C146" s="266"/>
      <c r="D146" s="266"/>
      <c r="E146" s="266"/>
      <c r="F146" s="266"/>
      <c r="G146" s="266"/>
      <c r="J146" s="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</sheetData>
  <mergeCells count="189">
    <mergeCell ref="P32:P33"/>
    <mergeCell ref="Q32:Q33"/>
    <mergeCell ref="R32:S32"/>
    <mergeCell ref="C34:G34"/>
    <mergeCell ref="J34:M34"/>
    <mergeCell ref="C35:G35"/>
    <mergeCell ref="J35:M35"/>
    <mergeCell ref="C141:G141"/>
    <mergeCell ref="C142:G142"/>
    <mergeCell ref="C129:G129"/>
    <mergeCell ref="C130:G130"/>
    <mergeCell ref="C131:G131"/>
    <mergeCell ref="C132:G132"/>
    <mergeCell ref="C133:G133"/>
    <mergeCell ref="C134:G134"/>
    <mergeCell ref="C123:G123"/>
    <mergeCell ref="C124:G124"/>
    <mergeCell ref="C125:G125"/>
    <mergeCell ref="C126:G126"/>
    <mergeCell ref="C127:G127"/>
    <mergeCell ref="C128:G128"/>
    <mergeCell ref="C117:G117"/>
    <mergeCell ref="C118:G118"/>
    <mergeCell ref="C119:G119"/>
    <mergeCell ref="C143:G143"/>
    <mergeCell ref="C144:G144"/>
    <mergeCell ref="C145:G145"/>
    <mergeCell ref="C146:G146"/>
    <mergeCell ref="C135:G135"/>
    <mergeCell ref="C136:G136"/>
    <mergeCell ref="C137:G137"/>
    <mergeCell ref="C138:G138"/>
    <mergeCell ref="C139:G139"/>
    <mergeCell ref="C140:G140"/>
    <mergeCell ref="C120:G120"/>
    <mergeCell ref="C121:G121"/>
    <mergeCell ref="C122:G122"/>
    <mergeCell ref="C111:G111"/>
    <mergeCell ref="C112:G112"/>
    <mergeCell ref="C113:G113"/>
    <mergeCell ref="C114:G114"/>
    <mergeCell ref="C115:G115"/>
    <mergeCell ref="C116:G116"/>
    <mergeCell ref="C105:G105"/>
    <mergeCell ref="C106:G106"/>
    <mergeCell ref="C107:G107"/>
    <mergeCell ref="C108:G108"/>
    <mergeCell ref="C109:G109"/>
    <mergeCell ref="C110:G110"/>
    <mergeCell ref="C99:G99"/>
    <mergeCell ref="C100:G100"/>
    <mergeCell ref="C101:G101"/>
    <mergeCell ref="C102:G102"/>
    <mergeCell ref="C103:G103"/>
    <mergeCell ref="C104:G104"/>
    <mergeCell ref="C93:G93"/>
    <mergeCell ref="C94:G94"/>
    <mergeCell ref="C95:G95"/>
    <mergeCell ref="C96:G96"/>
    <mergeCell ref="C97:G97"/>
    <mergeCell ref="C98:G98"/>
    <mergeCell ref="C87:G8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75:G75"/>
    <mergeCell ref="C76:G76"/>
    <mergeCell ref="C77:G77"/>
    <mergeCell ref="C78:G78"/>
    <mergeCell ref="C79:G79"/>
    <mergeCell ref="C80:G80"/>
    <mergeCell ref="C72:G72"/>
    <mergeCell ref="C73:G73"/>
    <mergeCell ref="C74:G74"/>
    <mergeCell ref="C40:G40"/>
    <mergeCell ref="J40:M40"/>
    <mergeCell ref="C41:G41"/>
    <mergeCell ref="J41:M41"/>
    <mergeCell ref="C81:G81"/>
    <mergeCell ref="C82:G82"/>
    <mergeCell ref="C27:G27"/>
    <mergeCell ref="J27:M27"/>
    <mergeCell ref="P28:T28"/>
    <mergeCell ref="W28:AD28"/>
    <mergeCell ref="C30:G30"/>
    <mergeCell ref="J30:M30"/>
    <mergeCell ref="B33:B39"/>
    <mergeCell ref="C33:G33"/>
    <mergeCell ref="J33:M33"/>
    <mergeCell ref="O32:O37"/>
    <mergeCell ref="C38:G38"/>
    <mergeCell ref="J38:M38"/>
    <mergeCell ref="C39:G39"/>
    <mergeCell ref="J39:M39"/>
    <mergeCell ref="X32:Y32"/>
    <mergeCell ref="Z32:AA32"/>
    <mergeCell ref="C31:G31"/>
    <mergeCell ref="J31:M31"/>
    <mergeCell ref="C32:G32"/>
    <mergeCell ref="J32:M32"/>
    <mergeCell ref="C36:G36"/>
    <mergeCell ref="C37:G37"/>
    <mergeCell ref="J36:M36"/>
    <mergeCell ref="J37:M37"/>
    <mergeCell ref="O24:O30"/>
    <mergeCell ref="P24:T24"/>
    <mergeCell ref="W24:AD24"/>
    <mergeCell ref="C24:G24"/>
    <mergeCell ref="J24:M24"/>
    <mergeCell ref="P25:T25"/>
    <mergeCell ref="W25:AD25"/>
    <mergeCell ref="B25:B30"/>
    <mergeCell ref="C25:G25"/>
    <mergeCell ref="J25:M25"/>
    <mergeCell ref="P26:T26"/>
    <mergeCell ref="W26:AD26"/>
    <mergeCell ref="C26:G26"/>
    <mergeCell ref="J26:M26"/>
    <mergeCell ref="C28:G28"/>
    <mergeCell ref="J28:M28"/>
    <mergeCell ref="P29:T29"/>
    <mergeCell ref="W29:AD29"/>
    <mergeCell ref="C29:G29"/>
    <mergeCell ref="J29:M29"/>
    <mergeCell ref="P30:T30"/>
    <mergeCell ref="W30:AD30"/>
    <mergeCell ref="P27:T27"/>
    <mergeCell ref="W27:AD27"/>
    <mergeCell ref="W21:AD21"/>
    <mergeCell ref="C21:G21"/>
    <mergeCell ref="J21:M21"/>
    <mergeCell ref="P22:T22"/>
    <mergeCell ref="W22:AD22"/>
    <mergeCell ref="C18:G18"/>
    <mergeCell ref="J18:M18"/>
    <mergeCell ref="O19:O23"/>
    <mergeCell ref="P19:T19"/>
    <mergeCell ref="W19:AD19"/>
    <mergeCell ref="C19:G19"/>
    <mergeCell ref="J19:M19"/>
    <mergeCell ref="P20:T20"/>
    <mergeCell ref="W20:AD20"/>
    <mergeCell ref="C20:G20"/>
    <mergeCell ref="C22:G22"/>
    <mergeCell ref="J22:M22"/>
    <mergeCell ref="P23:T23"/>
    <mergeCell ref="W23:AD23"/>
    <mergeCell ref="C23:G23"/>
    <mergeCell ref="J23:M23"/>
    <mergeCell ref="B12:B24"/>
    <mergeCell ref="C16:G16"/>
    <mergeCell ref="J16:M16"/>
    <mergeCell ref="O12:O18"/>
    <mergeCell ref="P18:T18"/>
    <mergeCell ref="W18:AD18"/>
    <mergeCell ref="C15:G15"/>
    <mergeCell ref="J15:M15"/>
    <mergeCell ref="P15:T15"/>
    <mergeCell ref="W15:AD15"/>
    <mergeCell ref="C17:G17"/>
    <mergeCell ref="J17:M17"/>
    <mergeCell ref="P16:T16"/>
    <mergeCell ref="W16:AD16"/>
    <mergeCell ref="C13:G13"/>
    <mergeCell ref="J13:M13"/>
    <mergeCell ref="P13:T13"/>
    <mergeCell ref="W13:AD13"/>
    <mergeCell ref="C14:G14"/>
    <mergeCell ref="J14:M14"/>
    <mergeCell ref="P14:T14"/>
    <mergeCell ref="W14:AD14"/>
    <mergeCell ref="J20:M20"/>
    <mergeCell ref="P21:T21"/>
    <mergeCell ref="C11:G11"/>
    <mergeCell ref="J11:M11"/>
    <mergeCell ref="P11:T11"/>
    <mergeCell ref="W11:AD11"/>
    <mergeCell ref="C12:G12"/>
    <mergeCell ref="J12:M12"/>
    <mergeCell ref="P12:T12"/>
    <mergeCell ref="W12:AD12"/>
    <mergeCell ref="P17:T17"/>
    <mergeCell ref="W17:AD17"/>
  </mergeCells>
  <phoneticPr fontId="1" type="noConversion"/>
  <conditionalFormatting sqref="H32">
    <cfRule type="cellIs" dxfId="30" priority="3" operator="greaterThan">
      <formula>$H$31</formula>
    </cfRule>
  </conditionalFormatting>
  <conditionalFormatting sqref="U24">
    <cfRule type="containsText" dxfId="29" priority="10" operator="containsText" text="CCM">
      <formula>NOT(ISERROR(SEARCH("CCM",U24)))</formula>
    </cfRule>
    <cfRule type="containsText" dxfId="28" priority="11" operator="containsText" text="D">
      <formula>NOT(ISERROR(SEARCH("D",U24)))</formula>
    </cfRule>
  </conditionalFormatting>
  <conditionalFormatting sqref="U26">
    <cfRule type="containsText" dxfId="27" priority="8" operator="containsText" text="F">
      <formula>NOT(ISERROR(SEARCH("F",U26)))</formula>
    </cfRule>
    <cfRule type="containsText" dxfId="26" priority="9" operator="containsText" text="P">
      <formula>NOT(ISERROR(SEARCH("P",U26)))</formula>
    </cfRule>
  </conditionalFormatting>
  <conditionalFormatting sqref="U28">
    <cfRule type="containsText" dxfId="25" priority="6" operator="containsText" text="F">
      <formula>NOT(ISERROR(SEARCH("F",U28)))</formula>
    </cfRule>
    <cfRule type="containsText" dxfId="24" priority="7" operator="containsText" text="P">
      <formula>NOT(ISERROR(SEARCH("P",U28)))</formula>
    </cfRule>
  </conditionalFormatting>
  <conditionalFormatting sqref="U30">
    <cfRule type="containsText" dxfId="23" priority="4" operator="containsText" text="F">
      <formula>NOT(ISERROR(SEARCH("F",U30)))</formula>
    </cfRule>
    <cfRule type="containsText" dxfId="22" priority="5" operator="containsText" text="P">
      <formula>NOT(ISERROR(SEARCH("P",U30)))</formula>
    </cfRule>
  </conditionalFormatting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AA2D652-668F-440D-9F64-67F61E660977}">
            <xm:f>NOT(ISERROR(SEARCH($H$31&lt;$H$32,H32)))</xm:f>
            <xm:f>$H$31&lt;$H$32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BB55-BEC6-4B3C-95BC-8C55DC781BFE}">
  <sheetPr>
    <tabColor rgb="FF0070C0"/>
  </sheetPr>
  <dimension ref="D1:X316"/>
  <sheetViews>
    <sheetView tabSelected="1" topLeftCell="A55" zoomScale="115" zoomScaleNormal="115" workbookViewId="0">
      <selection activeCell="P66" sqref="P66"/>
    </sheetView>
  </sheetViews>
  <sheetFormatPr defaultRowHeight="16.5"/>
  <cols>
    <col min="17" max="17" width="8.25" bestFit="1" customWidth="1"/>
  </cols>
  <sheetData>
    <row r="1" spans="4:10" ht="17.25" thickBot="1"/>
    <row r="2" spans="4:10">
      <c r="D2" s="128"/>
      <c r="E2" s="291" t="s">
        <v>305</v>
      </c>
      <c r="F2" s="291"/>
      <c r="G2" s="292"/>
    </row>
    <row r="3" spans="4:10">
      <c r="D3" s="129"/>
      <c r="E3" s="87" t="s">
        <v>208</v>
      </c>
      <c r="F3" s="87" t="s">
        <v>209</v>
      </c>
      <c r="G3" s="108" t="s">
        <v>210</v>
      </c>
    </row>
    <row r="4" spans="4:10">
      <c r="D4" s="130" t="s">
        <v>21</v>
      </c>
      <c r="E4" s="88">
        <f>E15</f>
        <v>14.637584158415843</v>
      </c>
      <c r="F4" s="88">
        <f>F15</f>
        <v>15.2195</v>
      </c>
      <c r="G4" s="131">
        <f>G15</f>
        <v>15.817727272727272</v>
      </c>
    </row>
    <row r="5" spans="4:10">
      <c r="D5" s="130" t="s">
        <v>217</v>
      </c>
      <c r="E5" s="88">
        <f>E31</f>
        <v>11.666239776151528</v>
      </c>
      <c r="F5" s="88">
        <f>F31</f>
        <v>12.119565217391305</v>
      </c>
      <c r="G5" s="131">
        <f>G31</f>
        <v>12.585935441370223</v>
      </c>
    </row>
    <row r="6" spans="4:10">
      <c r="D6" s="132" t="s">
        <v>87</v>
      </c>
      <c r="E6" s="88">
        <f>E79</f>
        <v>-15</v>
      </c>
      <c r="F6" s="88">
        <f>F79</f>
        <v>-15</v>
      </c>
      <c r="G6" s="131">
        <f>G79</f>
        <v>-15</v>
      </c>
    </row>
    <row r="7" spans="4:10">
      <c r="D7" s="132" t="s">
        <v>302</v>
      </c>
      <c r="E7" s="88">
        <f>E88</f>
        <v>-11.5</v>
      </c>
      <c r="F7" s="88">
        <f>F88</f>
        <v>-12</v>
      </c>
      <c r="G7" s="131">
        <f>G88</f>
        <v>-12.5</v>
      </c>
    </row>
    <row r="8" spans="4:10" ht="17.25" thickBot="1">
      <c r="D8" s="133" t="s">
        <v>204</v>
      </c>
      <c r="E8" s="134">
        <f>E47</f>
        <v>4.7596287128712875</v>
      </c>
      <c r="F8" s="134">
        <f>F47</f>
        <v>5.0043750000000005</v>
      </c>
      <c r="G8" s="135">
        <f>G47</f>
        <v>5.2563594276094276</v>
      </c>
    </row>
    <row r="10" spans="4:10" ht="17.25" thickBot="1"/>
    <row r="11" spans="4:10" ht="17.25" thickBot="1">
      <c r="D11" s="96" t="s">
        <v>21</v>
      </c>
    </row>
    <row r="12" spans="4:10">
      <c r="D12" s="104"/>
      <c r="E12" s="118" t="s">
        <v>208</v>
      </c>
      <c r="F12" s="118" t="s">
        <v>209</v>
      </c>
      <c r="G12" s="118" t="s">
        <v>210</v>
      </c>
      <c r="H12" s="118" t="s">
        <v>283</v>
      </c>
      <c r="I12" s="119"/>
    </row>
    <row r="13" spans="4:10">
      <c r="D13" s="107" t="s">
        <v>206</v>
      </c>
      <c r="E13" s="122" t="s">
        <v>5</v>
      </c>
      <c r="F13" s="122" t="s">
        <v>5</v>
      </c>
      <c r="G13" s="122" t="s">
        <v>5</v>
      </c>
      <c r="H13" s="122">
        <v>37</v>
      </c>
      <c r="I13" s="108" t="s">
        <v>119</v>
      </c>
    </row>
    <row r="14" spans="4:10">
      <c r="D14" s="107" t="s">
        <v>294</v>
      </c>
      <c r="E14" s="122"/>
      <c r="F14" s="122"/>
      <c r="G14" s="122"/>
      <c r="H14" s="122"/>
      <c r="I14" s="108"/>
      <c r="J14" s="117" t="s">
        <v>300</v>
      </c>
    </row>
    <row r="15" spans="4:10" ht="17.25" thickBot="1">
      <c r="D15" s="114" t="s">
        <v>295</v>
      </c>
      <c r="E15" s="124">
        <f>E22</f>
        <v>14.637584158415843</v>
      </c>
      <c r="F15" s="124">
        <f>F22</f>
        <v>15.2195</v>
      </c>
      <c r="G15" s="124">
        <f>G22</f>
        <v>15.817727272727272</v>
      </c>
      <c r="H15" s="120"/>
      <c r="I15" s="121" t="s">
        <v>119</v>
      </c>
    </row>
    <row r="17" spans="4:10" ht="17.25" thickBot="1">
      <c r="D17" s="85" t="s">
        <v>299</v>
      </c>
    </row>
    <row r="18" spans="4:10">
      <c r="D18" s="104" t="s">
        <v>207</v>
      </c>
      <c r="E18" s="105" t="s">
        <v>208</v>
      </c>
      <c r="F18" s="105" t="s">
        <v>209</v>
      </c>
      <c r="G18" s="105" t="s">
        <v>210</v>
      </c>
      <c r="H18" s="106"/>
    </row>
    <row r="19" spans="4:10">
      <c r="D19" s="107" t="s">
        <v>211</v>
      </c>
      <c r="E19" s="88">
        <v>2.44</v>
      </c>
      <c r="F19" s="88">
        <v>2.4950000000000001</v>
      </c>
      <c r="G19" s="88">
        <v>2.5499999999999998</v>
      </c>
      <c r="H19" s="109" t="s">
        <v>119</v>
      </c>
    </row>
    <row r="20" spans="4:10">
      <c r="D20" s="107" t="s">
        <v>223</v>
      </c>
      <c r="E20" s="111">
        <f>F20*0.99</f>
        <v>50490</v>
      </c>
      <c r="F20" s="111">
        <v>51000</v>
      </c>
      <c r="G20" s="111">
        <f>F20*1.01</f>
        <v>51510</v>
      </c>
      <c r="H20" s="109" t="s">
        <v>212</v>
      </c>
    </row>
    <row r="21" spans="4:10">
      <c r="D21" s="107" t="s">
        <v>225</v>
      </c>
      <c r="E21" s="111">
        <f>F21*0.99</f>
        <v>9900</v>
      </c>
      <c r="F21" s="111">
        <v>10000</v>
      </c>
      <c r="G21" s="111">
        <f>F21*1.01</f>
        <v>10100</v>
      </c>
      <c r="H21" s="109" t="s">
        <v>212</v>
      </c>
    </row>
    <row r="22" spans="4:10" ht="17.25" thickBot="1">
      <c r="D22" s="114" t="s">
        <v>213</v>
      </c>
      <c r="E22" s="125">
        <f>(1+(E20/G21))*E19</f>
        <v>14.637584158415843</v>
      </c>
      <c r="F22" s="125">
        <f>(1+(F20/F21))*F19</f>
        <v>15.2195</v>
      </c>
      <c r="G22" s="125">
        <f>(1+(G20/E21))*G19</f>
        <v>15.817727272727272</v>
      </c>
      <c r="H22" s="126"/>
      <c r="I22" s="110" t="s">
        <v>301</v>
      </c>
    </row>
    <row r="24" spans="4:10" s="127" customFormat="1"/>
    <row r="25" spans="4:10" ht="17.25" thickBot="1"/>
    <row r="26" spans="4:10" ht="17.25" thickBot="1">
      <c r="D26" s="96" t="s">
        <v>217</v>
      </c>
    </row>
    <row r="27" spans="4:10">
      <c r="D27" s="104"/>
      <c r="E27" s="118" t="s">
        <v>208</v>
      </c>
      <c r="F27" s="118" t="s">
        <v>209</v>
      </c>
      <c r="G27" s="118" t="s">
        <v>210</v>
      </c>
      <c r="H27" s="118" t="s">
        <v>283</v>
      </c>
      <c r="I27" s="119"/>
    </row>
    <row r="28" spans="4:10">
      <c r="D28" s="107" t="s">
        <v>294</v>
      </c>
      <c r="E28" s="123">
        <f>E15</f>
        <v>14.637584158415843</v>
      </c>
      <c r="F28" s="123">
        <f>F15</f>
        <v>15.2195</v>
      </c>
      <c r="G28" s="123">
        <f>G15</f>
        <v>15.817727272727272</v>
      </c>
      <c r="H28" s="122"/>
      <c r="I28" s="108"/>
    </row>
    <row r="29" spans="4:10">
      <c r="D29" s="107" t="s">
        <v>206</v>
      </c>
      <c r="E29" s="122">
        <v>3.5</v>
      </c>
      <c r="F29" s="122" t="s">
        <v>5</v>
      </c>
      <c r="G29" s="122">
        <v>40</v>
      </c>
      <c r="H29" s="122">
        <v>42</v>
      </c>
      <c r="I29" s="108" t="s">
        <v>119</v>
      </c>
      <c r="J29" s="117" t="s">
        <v>306</v>
      </c>
    </row>
    <row r="30" spans="4:10">
      <c r="D30" s="107" t="s">
        <v>93</v>
      </c>
      <c r="E30" s="122" t="str">
        <f>IF(E29&lt;E28,"PASS","FAIL")</f>
        <v>PASS</v>
      </c>
      <c r="F30" s="122"/>
      <c r="G30" s="122" t="str">
        <f>IF(G29&gt;G28,"PASS","FAIL")</f>
        <v>PASS</v>
      </c>
      <c r="H30" s="122"/>
      <c r="I30" s="108"/>
      <c r="J30" s="117"/>
    </row>
    <row r="31" spans="4:10" ht="17.25" thickBot="1">
      <c r="D31" s="114" t="s">
        <v>295</v>
      </c>
      <c r="E31" s="124">
        <f>E38</f>
        <v>11.666239776151528</v>
      </c>
      <c r="F31" s="124">
        <f>F38</f>
        <v>12.119565217391305</v>
      </c>
      <c r="G31" s="124">
        <f>G38</f>
        <v>12.585935441370223</v>
      </c>
      <c r="H31" s="120"/>
      <c r="I31" s="121" t="s">
        <v>119</v>
      </c>
    </row>
    <row r="33" spans="4:10" ht="17.25" thickBot="1">
      <c r="D33" s="85" t="s">
        <v>218</v>
      </c>
    </row>
    <row r="34" spans="4:10">
      <c r="D34" s="104" t="s">
        <v>207</v>
      </c>
      <c r="E34" s="105" t="s">
        <v>208</v>
      </c>
      <c r="F34" s="105" t="s">
        <v>209</v>
      </c>
      <c r="G34" s="105" t="s">
        <v>210</v>
      </c>
      <c r="H34" s="106"/>
    </row>
    <row r="35" spans="4:10">
      <c r="D35" s="107" t="s">
        <v>211</v>
      </c>
      <c r="E35" s="88">
        <v>1.2250000000000001</v>
      </c>
      <c r="F35" s="88">
        <v>1.25</v>
      </c>
      <c r="G35" s="88">
        <v>1.2749999999999999</v>
      </c>
      <c r="H35" s="109" t="s">
        <v>119</v>
      </c>
    </row>
    <row r="36" spans="4:10">
      <c r="D36" s="107" t="s">
        <v>223</v>
      </c>
      <c r="E36" s="111">
        <f>F36*0.99</f>
        <v>11385</v>
      </c>
      <c r="F36" s="111">
        <v>11500</v>
      </c>
      <c r="G36" s="111">
        <f>F36*1.01</f>
        <v>11615</v>
      </c>
      <c r="H36" s="109" t="s">
        <v>212</v>
      </c>
      <c r="I36" s="110" t="s">
        <v>298</v>
      </c>
    </row>
    <row r="37" spans="4:10">
      <c r="D37" s="107" t="s">
        <v>225</v>
      </c>
      <c r="E37" s="111">
        <f>F37*0.99</f>
        <v>99000</v>
      </c>
      <c r="F37" s="111">
        <v>100000</v>
      </c>
      <c r="G37" s="111">
        <f>F37*1.01</f>
        <v>101000</v>
      </c>
      <c r="H37" s="109" t="s">
        <v>212</v>
      </c>
    </row>
    <row r="38" spans="4:10" ht="17.25" thickBot="1">
      <c r="D38" s="114" t="s">
        <v>213</v>
      </c>
      <c r="E38" s="125">
        <f>(1+(E37/G36))*E35</f>
        <v>11.666239776151528</v>
      </c>
      <c r="F38" s="125">
        <f>(1+(F37/F36))*F35</f>
        <v>12.119565217391305</v>
      </c>
      <c r="G38" s="125">
        <f>(1+(G37/E36))*G35</f>
        <v>12.585935441370223</v>
      </c>
      <c r="H38" s="126"/>
      <c r="I38" s="110" t="s">
        <v>297</v>
      </c>
    </row>
    <row r="40" spans="4:10" s="127" customFormat="1"/>
    <row r="41" spans="4:10" ht="17.25" thickBot="1"/>
    <row r="42" spans="4:10" ht="17.25" thickBot="1">
      <c r="D42" s="96" t="s">
        <v>204</v>
      </c>
    </row>
    <row r="43" spans="4:10">
      <c r="D43" s="104"/>
      <c r="E43" s="118" t="s">
        <v>208</v>
      </c>
      <c r="F43" s="118" t="s">
        <v>209</v>
      </c>
      <c r="G43" s="118" t="s">
        <v>210</v>
      </c>
      <c r="H43" s="118" t="s">
        <v>283</v>
      </c>
      <c r="I43" s="119"/>
    </row>
    <row r="44" spans="4:10">
      <c r="D44" s="107" t="s">
        <v>303</v>
      </c>
      <c r="E44" s="123">
        <f>E15</f>
        <v>14.637584158415843</v>
      </c>
      <c r="F44" s="123">
        <f>F15</f>
        <v>15.2195</v>
      </c>
      <c r="G44" s="123">
        <f>G15</f>
        <v>15.817727272727272</v>
      </c>
      <c r="H44" s="122"/>
      <c r="I44" s="108" t="s">
        <v>119</v>
      </c>
    </row>
    <row r="45" spans="4:10">
      <c r="D45" s="107" t="s">
        <v>304</v>
      </c>
      <c r="E45" s="122">
        <v>4</v>
      </c>
      <c r="F45" s="122" t="s">
        <v>5</v>
      </c>
      <c r="G45" s="122">
        <v>60</v>
      </c>
      <c r="H45" s="122">
        <v>65</v>
      </c>
      <c r="I45" s="108" t="s">
        <v>119</v>
      </c>
      <c r="J45" s="117" t="s">
        <v>306</v>
      </c>
    </row>
    <row r="46" spans="4:10">
      <c r="D46" s="107" t="s">
        <v>93</v>
      </c>
      <c r="E46" s="122" t="str">
        <f>IF(E45&lt;E44,"PASS","FAIL")</f>
        <v>PASS</v>
      </c>
      <c r="F46" s="122"/>
      <c r="G46" s="122" t="str">
        <f>IF(G45&gt;G44,"PASS","FAIL")</f>
        <v>PASS</v>
      </c>
      <c r="H46" s="122"/>
      <c r="I46" s="108"/>
    </row>
    <row r="47" spans="4:10" ht="17.25" thickBot="1">
      <c r="D47" s="114" t="s">
        <v>295</v>
      </c>
      <c r="E47" s="124">
        <f>F66</f>
        <v>4.7596287128712875</v>
      </c>
      <c r="F47" s="124">
        <f>G66</f>
        <v>5.0043750000000005</v>
      </c>
      <c r="G47" s="124">
        <f>H66</f>
        <v>5.2563594276094276</v>
      </c>
      <c r="H47" s="120"/>
      <c r="I47" s="121" t="s">
        <v>119</v>
      </c>
    </row>
    <row r="48" spans="4:10" ht="17.25" thickBot="1">
      <c r="D48" s="12"/>
      <c r="E48" s="100"/>
      <c r="F48" s="100"/>
      <c r="G48" s="100"/>
      <c r="H48" s="100"/>
      <c r="I48" s="1"/>
    </row>
    <row r="49" spans="4:21">
      <c r="D49" s="293"/>
      <c r="E49" s="294"/>
      <c r="F49" s="294"/>
      <c r="G49" s="294"/>
      <c r="H49" s="294"/>
      <c r="I49" s="294"/>
      <c r="J49" s="294"/>
      <c r="K49" s="295"/>
    </row>
    <row r="50" spans="4:21">
      <c r="D50" s="296"/>
      <c r="E50" s="211"/>
      <c r="F50" s="211"/>
      <c r="G50" s="211"/>
      <c r="H50" s="211"/>
      <c r="I50" s="211"/>
      <c r="J50" s="211"/>
      <c r="K50" s="297"/>
    </row>
    <row r="51" spans="4:21">
      <c r="D51" s="296"/>
      <c r="E51" s="211"/>
      <c r="F51" s="211"/>
      <c r="G51" s="211"/>
      <c r="H51" s="211"/>
      <c r="I51" s="211"/>
      <c r="J51" s="211"/>
      <c r="K51" s="297"/>
    </row>
    <row r="52" spans="4:21">
      <c r="D52" s="296"/>
      <c r="E52" s="211"/>
      <c r="F52" s="211"/>
      <c r="G52" s="211"/>
      <c r="H52" s="211"/>
      <c r="I52" s="211"/>
      <c r="J52" s="211"/>
      <c r="K52" s="297"/>
      <c r="M52" s="85" t="s">
        <v>214</v>
      </c>
    </row>
    <row r="53" spans="4:21">
      <c r="D53" s="296"/>
      <c r="E53" s="211"/>
      <c r="F53" s="211"/>
      <c r="G53" s="211"/>
      <c r="H53" s="211"/>
      <c r="I53" s="211"/>
      <c r="J53" s="211"/>
      <c r="K53" s="297"/>
      <c r="M53" s="301" t="s">
        <v>207</v>
      </c>
      <c r="N53" s="301"/>
      <c r="O53" s="301"/>
      <c r="P53" s="301"/>
      <c r="Q53" s="87"/>
      <c r="R53" s="87" t="s">
        <v>208</v>
      </c>
      <c r="S53" s="87" t="s">
        <v>209</v>
      </c>
      <c r="T53" s="87" t="s">
        <v>210</v>
      </c>
      <c r="U53" s="90"/>
    </row>
    <row r="54" spans="4:21">
      <c r="D54" s="296"/>
      <c r="E54" s="211"/>
      <c r="F54" s="211"/>
      <c r="G54" s="211"/>
      <c r="H54" s="211"/>
      <c r="I54" s="211"/>
      <c r="J54" s="211"/>
      <c r="K54" s="297"/>
      <c r="M54" s="301" t="s">
        <v>215</v>
      </c>
      <c r="N54" s="301"/>
      <c r="O54" s="301"/>
      <c r="P54" s="301"/>
      <c r="Q54" s="87" t="s">
        <v>216</v>
      </c>
      <c r="R54" s="87"/>
      <c r="S54" s="87"/>
      <c r="T54" s="87">
        <v>15</v>
      </c>
      <c r="U54" s="90" t="s">
        <v>119</v>
      </c>
    </row>
    <row r="55" spans="4:21">
      <c r="D55" s="296"/>
      <c r="E55" s="211"/>
      <c r="F55" s="211"/>
      <c r="G55" s="211"/>
      <c r="H55" s="211"/>
      <c r="I55" s="211"/>
      <c r="J55" s="211"/>
      <c r="K55" s="297"/>
      <c r="M55" s="301" t="s">
        <v>213</v>
      </c>
      <c r="N55" s="301"/>
      <c r="O55" s="301"/>
      <c r="P55" s="301"/>
      <c r="Q55" s="87" t="s">
        <v>213</v>
      </c>
      <c r="R55" s="88">
        <v>3.2010000000000001</v>
      </c>
      <c r="S55" s="88">
        <v>3.3</v>
      </c>
      <c r="T55" s="88">
        <v>3.399</v>
      </c>
      <c r="U55" s="90" t="s">
        <v>119</v>
      </c>
    </row>
    <row r="56" spans="4:21">
      <c r="D56" s="296"/>
      <c r="E56" s="211"/>
      <c r="F56" s="211"/>
      <c r="G56" s="211"/>
      <c r="H56" s="211"/>
      <c r="I56" s="211"/>
      <c r="J56" s="211"/>
      <c r="K56" s="297"/>
    </row>
    <row r="57" spans="4:21">
      <c r="D57" s="296"/>
      <c r="E57" s="211"/>
      <c r="F57" s="211"/>
      <c r="G57" s="211"/>
      <c r="H57" s="211"/>
      <c r="I57" s="211"/>
      <c r="J57" s="211"/>
      <c r="K57" s="297"/>
      <c r="M57" t="s">
        <v>204</v>
      </c>
      <c r="Q57" t="s">
        <v>208</v>
      </c>
      <c r="R57" t="s">
        <v>209</v>
      </c>
      <c r="S57" t="s">
        <v>210</v>
      </c>
      <c r="T57" t="s">
        <v>283</v>
      </c>
    </row>
    <row r="58" spans="4:21">
      <c r="D58" s="296"/>
      <c r="E58" s="211"/>
      <c r="F58" s="211"/>
      <c r="G58" s="211"/>
      <c r="H58" s="211"/>
      <c r="I58" s="211"/>
      <c r="J58" s="211"/>
      <c r="K58" s="297"/>
      <c r="N58" t="s">
        <v>279</v>
      </c>
      <c r="Q58">
        <v>4.5</v>
      </c>
      <c r="R58" t="s">
        <v>5</v>
      </c>
      <c r="S58">
        <v>5.5</v>
      </c>
      <c r="T58">
        <v>6</v>
      </c>
    </row>
    <row r="59" spans="4:21" ht="17.25" thickBot="1">
      <c r="D59" s="298"/>
      <c r="E59" s="299"/>
      <c r="F59" s="299"/>
      <c r="G59" s="299"/>
      <c r="H59" s="299"/>
      <c r="I59" s="299"/>
      <c r="J59" s="299"/>
      <c r="K59" s="300"/>
      <c r="N59" t="s">
        <v>280</v>
      </c>
      <c r="Q59">
        <v>2.7</v>
      </c>
      <c r="S59">
        <v>6</v>
      </c>
      <c r="T59">
        <v>7</v>
      </c>
    </row>
    <row r="60" spans="4:21">
      <c r="N60" t="s">
        <v>281</v>
      </c>
      <c r="Q60">
        <v>2</v>
      </c>
      <c r="S60">
        <v>30</v>
      </c>
    </row>
    <row r="61" spans="4:21" ht="17.25" thickBot="1">
      <c r="D61" s="85" t="s">
        <v>296</v>
      </c>
      <c r="N61" t="s">
        <v>278</v>
      </c>
      <c r="S61">
        <v>5.5</v>
      </c>
      <c r="T61">
        <v>6.5</v>
      </c>
    </row>
    <row r="62" spans="4:21" ht="17.25" thickBot="1">
      <c r="D62" s="40"/>
      <c r="E62" s="373" t="s">
        <v>207</v>
      </c>
      <c r="F62" s="374" t="s">
        <v>208</v>
      </c>
      <c r="G62" s="374" t="s">
        <v>209</v>
      </c>
      <c r="H62" s="374" t="s">
        <v>210</v>
      </c>
      <c r="I62" s="375"/>
      <c r="J62" t="s">
        <v>289</v>
      </c>
      <c r="N62" t="s">
        <v>282</v>
      </c>
    </row>
    <row r="63" spans="4:21">
      <c r="D63" s="306" t="s">
        <v>204</v>
      </c>
      <c r="E63" s="104" t="s">
        <v>211</v>
      </c>
      <c r="F63" s="376">
        <v>0.74</v>
      </c>
      <c r="G63" s="376">
        <v>0.76500000000000001</v>
      </c>
      <c r="H63" s="376">
        <v>0.79</v>
      </c>
      <c r="I63" s="106" t="s">
        <v>119</v>
      </c>
    </row>
    <row r="64" spans="4:21">
      <c r="D64" s="307"/>
      <c r="E64" s="107" t="s">
        <v>379</v>
      </c>
      <c r="F64" s="111">
        <f>G64*0.99</f>
        <v>6583.5</v>
      </c>
      <c r="G64" s="111">
        <v>6650</v>
      </c>
      <c r="H64" s="111">
        <f>G64*1.01</f>
        <v>6716.5</v>
      </c>
      <c r="I64" s="109" t="s">
        <v>212</v>
      </c>
    </row>
    <row r="65" spans="4:13">
      <c r="D65" s="307"/>
      <c r="E65" s="107" t="s">
        <v>380</v>
      </c>
      <c r="F65" s="111">
        <f>G65*0.99</f>
        <v>1188</v>
      </c>
      <c r="G65" s="111">
        <v>1200</v>
      </c>
      <c r="H65" s="111">
        <f>G65*1.01</f>
        <v>1212</v>
      </c>
      <c r="I65" s="109" t="s">
        <v>212</v>
      </c>
    </row>
    <row r="66" spans="4:13">
      <c r="D66" s="307"/>
      <c r="E66" s="113" t="s">
        <v>511</v>
      </c>
      <c r="F66" s="377">
        <f>(1+(F64/H65))*F63</f>
        <v>4.7596287128712875</v>
      </c>
      <c r="G66" s="377">
        <f>(1+(G64/G65))*G63</f>
        <v>5.0043750000000005</v>
      </c>
      <c r="H66" s="377">
        <f>(1+(H64/F65))*H63</f>
        <v>5.2563594276094276</v>
      </c>
      <c r="I66" s="378" t="s">
        <v>119</v>
      </c>
      <c r="J66" s="93" t="s">
        <v>291</v>
      </c>
    </row>
    <row r="67" spans="4:13" ht="17.25" thickBot="1">
      <c r="D67" s="370"/>
      <c r="E67" s="114" t="s">
        <v>512</v>
      </c>
      <c r="F67" s="125">
        <f>F63*(1+G64/G65*(1-SQRT(((H64-G64)/G64)^2+((H65-G65)/G65)^2)))</f>
        <v>4.7828387921630169</v>
      </c>
      <c r="G67" s="125">
        <f>G66</f>
        <v>5.0043750000000005</v>
      </c>
      <c r="H67" s="125">
        <f>H63*(1+G64/G65*(1+SQRT(((H64-G64)/G64)^2+((H65-G65)/G65)^2)))</f>
        <v>5.2298297579160602</v>
      </c>
      <c r="I67" s="116" t="s">
        <v>119</v>
      </c>
      <c r="J67" s="379" t="s">
        <v>513</v>
      </c>
    </row>
    <row r="68" spans="4:13">
      <c r="D68" s="307" t="s">
        <v>288</v>
      </c>
      <c r="E68" s="371" t="s">
        <v>284</v>
      </c>
      <c r="F68" s="369">
        <v>560</v>
      </c>
      <c r="G68" s="369">
        <v>770</v>
      </c>
      <c r="H68" s="369">
        <v>980</v>
      </c>
      <c r="I68" s="372" t="s">
        <v>128</v>
      </c>
    </row>
    <row r="69" spans="4:13">
      <c r="D69" s="307"/>
      <c r="E69" s="107" t="s">
        <v>286</v>
      </c>
      <c r="F69" s="112">
        <f>F66*(G15-F66)/(G15*56*10^-6*H68*10^3)</f>
        <v>6.063108587364352E-2</v>
      </c>
      <c r="G69" s="112">
        <f>G66*(G15-G66)/(G22*56*10^-6*G68*10^3)</f>
        <v>7.9339116858022474E-2</v>
      </c>
      <c r="H69" s="112">
        <f>H66*(G15-H66)/(G15*56*10^-6*F68*10^3)</f>
        <v>0.11191417209027579</v>
      </c>
      <c r="I69" s="109" t="s">
        <v>143</v>
      </c>
      <c r="J69" s="110" t="s">
        <v>292</v>
      </c>
    </row>
    <row r="70" spans="4:13" ht="17.25" thickBot="1">
      <c r="D70" s="308"/>
      <c r="E70" s="114" t="s">
        <v>287</v>
      </c>
      <c r="F70" s="115">
        <f>F69/(8*H68*10^3*30*10^-6)</f>
        <v>2.5778522905460684E-4</v>
      </c>
      <c r="G70" s="115">
        <f>G69/(8*G68*10^3*30*10^-6)</f>
        <v>4.293242254221996E-4</v>
      </c>
      <c r="H70" s="115">
        <f>H69/(8*F68*10^3*30*10^-6)</f>
        <v>8.3269473281455202E-4</v>
      </c>
      <c r="I70" s="116" t="s">
        <v>119</v>
      </c>
      <c r="J70" s="110" t="s">
        <v>293</v>
      </c>
    </row>
    <row r="71" spans="4:13">
      <c r="D71" s="117" t="s">
        <v>290</v>
      </c>
    </row>
    <row r="73" spans="4:13" s="127" customFormat="1">
      <c r="K73"/>
      <c r="L73"/>
      <c r="M73"/>
    </row>
    <row r="74" spans="4:13" ht="17.25" thickBot="1"/>
    <row r="75" spans="4:13" ht="17.25" thickBot="1">
      <c r="D75" s="96" t="s">
        <v>87</v>
      </c>
    </row>
    <row r="76" spans="4:13">
      <c r="D76" s="104"/>
      <c r="E76" s="118" t="s">
        <v>208</v>
      </c>
      <c r="F76" s="118" t="s">
        <v>209</v>
      </c>
      <c r="G76" s="118" t="s">
        <v>210</v>
      </c>
      <c r="H76" s="118" t="s">
        <v>283</v>
      </c>
      <c r="I76" s="119"/>
    </row>
    <row r="77" spans="4:13">
      <c r="D77" s="107" t="s">
        <v>206</v>
      </c>
      <c r="E77" s="122" t="s">
        <v>5</v>
      </c>
      <c r="F77" s="122" t="s">
        <v>5</v>
      </c>
      <c r="G77" s="122" t="s">
        <v>5</v>
      </c>
      <c r="H77" s="122" t="s">
        <v>5</v>
      </c>
      <c r="I77" s="108" t="s">
        <v>119</v>
      </c>
    </row>
    <row r="78" spans="4:13">
      <c r="D78" s="107" t="s">
        <v>294</v>
      </c>
      <c r="E78" s="122"/>
      <c r="F78" s="122"/>
      <c r="G78" s="122"/>
      <c r="H78" s="122"/>
      <c r="I78" s="108"/>
      <c r="J78" s="117" t="s">
        <v>300</v>
      </c>
    </row>
    <row r="79" spans="4:13" ht="17.25" thickBot="1">
      <c r="D79" s="114" t="s">
        <v>295</v>
      </c>
      <c r="E79" s="124">
        <f>F79</f>
        <v>-15</v>
      </c>
      <c r="F79" s="124">
        <f>-'2안'!Z36</f>
        <v>-15</v>
      </c>
      <c r="G79" s="124">
        <f>F79</f>
        <v>-15</v>
      </c>
      <c r="H79" s="120"/>
      <c r="I79" s="121" t="s">
        <v>119</v>
      </c>
    </row>
    <row r="81" spans="4:19" s="127" customFormat="1">
      <c r="K81"/>
      <c r="L81"/>
      <c r="M81"/>
    </row>
    <row r="82" spans="4:19" ht="17.25" thickBot="1"/>
    <row r="83" spans="4:19" ht="17.25" thickBot="1">
      <c r="D83" s="96" t="s">
        <v>302</v>
      </c>
    </row>
    <row r="84" spans="4:19">
      <c r="D84" s="104"/>
      <c r="E84" s="118" t="s">
        <v>208</v>
      </c>
      <c r="F84" s="118" t="s">
        <v>209</v>
      </c>
      <c r="G84" s="118" t="s">
        <v>210</v>
      </c>
      <c r="H84" s="118" t="s">
        <v>283</v>
      </c>
      <c r="I84" s="119"/>
    </row>
    <row r="85" spans="4:19">
      <c r="D85" s="107" t="s">
        <v>294</v>
      </c>
      <c r="E85" s="123">
        <f>E79</f>
        <v>-15</v>
      </c>
      <c r="F85" s="123">
        <f>F79</f>
        <v>-15</v>
      </c>
      <c r="G85" s="123">
        <f>G79</f>
        <v>-15</v>
      </c>
      <c r="H85" s="122"/>
      <c r="I85" s="108" t="s">
        <v>119</v>
      </c>
      <c r="J85" s="117" t="s">
        <v>300</v>
      </c>
    </row>
    <row r="86" spans="4:19">
      <c r="D86" s="107" t="s">
        <v>206</v>
      </c>
      <c r="E86" s="122">
        <f>-14.5</f>
        <v>-14.5</v>
      </c>
      <c r="F86" s="122" t="s">
        <v>5</v>
      </c>
      <c r="G86" s="122">
        <v>-27</v>
      </c>
      <c r="H86" s="122">
        <v>-35</v>
      </c>
      <c r="I86" s="108" t="s">
        <v>119</v>
      </c>
      <c r="J86" s="117" t="s">
        <v>306</v>
      </c>
    </row>
    <row r="87" spans="4:19">
      <c r="D87" s="107" t="s">
        <v>93</v>
      </c>
      <c r="E87" s="122" t="str">
        <f>IF(E86&gt;E85,"PASS","FAIL")</f>
        <v>PASS</v>
      </c>
      <c r="F87" s="122"/>
      <c r="G87" s="122" t="str">
        <f>IF(G86&lt;G85,"PASS","FAIL")</f>
        <v>PASS</v>
      </c>
      <c r="H87" s="122"/>
      <c r="I87" s="108"/>
      <c r="J87" s="117"/>
    </row>
    <row r="88" spans="4:19" ht="17.25" thickBot="1">
      <c r="D88" s="114" t="s">
        <v>295</v>
      </c>
      <c r="E88" s="124">
        <v>-11.5</v>
      </c>
      <c r="F88" s="124">
        <v>-12</v>
      </c>
      <c r="G88" s="124">
        <v>-12.5</v>
      </c>
      <c r="H88" s="120"/>
      <c r="I88" s="121" t="s">
        <v>119</v>
      </c>
      <c r="J88" s="117" t="s">
        <v>306</v>
      </c>
    </row>
    <row r="90" spans="4:19" s="127" customFormat="1">
      <c r="K90"/>
      <c r="L90"/>
      <c r="M90"/>
    </row>
    <row r="91" spans="4:19" ht="17.25" thickBot="1"/>
    <row r="92" spans="4:19" ht="17.25" thickBot="1">
      <c r="D92" s="96" t="s">
        <v>35</v>
      </c>
    </row>
    <row r="93" spans="4:19">
      <c r="D93" s="104"/>
      <c r="E93" s="118" t="s">
        <v>208</v>
      </c>
      <c r="F93" s="118" t="s">
        <v>209</v>
      </c>
      <c r="G93" s="118" t="s">
        <v>210</v>
      </c>
      <c r="H93" s="118" t="s">
        <v>283</v>
      </c>
      <c r="I93" s="119"/>
      <c r="L93" s="290"/>
      <c r="M93" s="290"/>
      <c r="N93" s="94"/>
      <c r="O93" s="94"/>
      <c r="P93" s="94" t="s">
        <v>208</v>
      </c>
      <c r="Q93" s="94" t="s">
        <v>209</v>
      </c>
      <c r="R93" s="94" t="s">
        <v>210</v>
      </c>
      <c r="S93" s="94" t="s">
        <v>283</v>
      </c>
    </row>
    <row r="94" spans="4:19">
      <c r="D94" s="107" t="s">
        <v>206</v>
      </c>
      <c r="E94" s="122" t="s">
        <v>5</v>
      </c>
      <c r="F94" s="122" t="s">
        <v>5</v>
      </c>
      <c r="G94" s="122" t="s">
        <v>5</v>
      </c>
      <c r="H94" s="122" t="s">
        <v>5</v>
      </c>
      <c r="I94" s="108" t="s">
        <v>119</v>
      </c>
      <c r="L94" s="290" t="s">
        <v>384</v>
      </c>
      <c r="M94" s="290"/>
      <c r="N94" s="290" t="s">
        <v>381</v>
      </c>
      <c r="O94" s="290"/>
      <c r="P94" s="94">
        <f>24*0.75</f>
        <v>18</v>
      </c>
      <c r="Q94" s="94"/>
      <c r="R94" s="94" t="s">
        <v>5</v>
      </c>
      <c r="S94" s="94">
        <f>24*1.3</f>
        <v>31.200000000000003</v>
      </c>
    </row>
    <row r="95" spans="4:19">
      <c r="D95" s="107" t="s">
        <v>294</v>
      </c>
      <c r="E95" s="122"/>
      <c r="F95" s="122"/>
      <c r="G95" s="122"/>
      <c r="H95" s="122"/>
      <c r="I95" s="108"/>
      <c r="L95" s="290" t="s">
        <v>385</v>
      </c>
      <c r="M95" s="290"/>
      <c r="N95" s="290" t="s">
        <v>382</v>
      </c>
      <c r="O95" s="290"/>
      <c r="P95" s="94"/>
      <c r="Q95" s="94"/>
      <c r="R95" s="94">
        <v>30</v>
      </c>
      <c r="S95" s="94">
        <v>35</v>
      </c>
    </row>
    <row r="96" spans="4:19" ht="17.25" thickBot="1">
      <c r="D96" s="114" t="s">
        <v>295</v>
      </c>
      <c r="E96" s="124">
        <v>18</v>
      </c>
      <c r="F96" s="124">
        <f>'2안'!Z37</f>
        <v>21.36</v>
      </c>
      <c r="G96" s="124">
        <v>30</v>
      </c>
      <c r="H96" s="120"/>
      <c r="I96" s="121" t="s">
        <v>119</v>
      </c>
      <c r="L96" s="290" t="s">
        <v>386</v>
      </c>
      <c r="M96" s="290"/>
      <c r="N96" s="290" t="s">
        <v>383</v>
      </c>
      <c r="O96" s="290"/>
      <c r="P96" s="94"/>
      <c r="Q96" s="94"/>
      <c r="R96" s="94">
        <v>60</v>
      </c>
      <c r="S96" s="94">
        <v>65</v>
      </c>
    </row>
    <row r="190" spans="4:8" ht="17.25" thickBot="1"/>
    <row r="191" spans="4:8" ht="17.25" thickBot="1">
      <c r="D191" s="82" t="s">
        <v>217</v>
      </c>
    </row>
    <row r="192" spans="4:8" ht="17.25" thickBot="1">
      <c r="D192" s="4" t="s">
        <v>205</v>
      </c>
      <c r="E192" s="83">
        <f>R201</f>
        <v>11.400784527605303</v>
      </c>
      <c r="F192" s="83">
        <f>S201</f>
        <v>11.843220338983052</v>
      </c>
      <c r="G192" s="83">
        <f>T201</f>
        <v>12.298369286081149</v>
      </c>
      <c r="H192" s="84" t="s">
        <v>119</v>
      </c>
    </row>
    <row r="193" spans="4:21" ht="17.25" thickBot="1">
      <c r="D193" s="4" t="s">
        <v>206</v>
      </c>
      <c r="E193" s="86">
        <f>$M$215</f>
        <v>9</v>
      </c>
      <c r="F193" s="86">
        <f>$N$215</f>
        <v>12</v>
      </c>
      <c r="G193" s="86">
        <f>$O$215</f>
        <v>15.6</v>
      </c>
      <c r="H193" s="84" t="s">
        <v>119</v>
      </c>
    </row>
    <row r="194" spans="4:21" ht="17.25" thickBot="1">
      <c r="M194" s="91" t="s">
        <v>218</v>
      </c>
    </row>
    <row r="195" spans="4:21">
      <c r="D195" s="293"/>
      <c r="E195" s="294"/>
      <c r="F195" s="294"/>
      <c r="G195" s="294"/>
      <c r="H195" s="294"/>
      <c r="I195" s="294"/>
      <c r="J195" s="295"/>
      <c r="M195" s="85" t="s">
        <v>219</v>
      </c>
    </row>
    <row r="196" spans="4:21">
      <c r="D196" s="296"/>
      <c r="E196" s="211"/>
      <c r="F196" s="211"/>
      <c r="G196" s="211"/>
      <c r="H196" s="211"/>
      <c r="I196" s="211"/>
      <c r="J196" s="297"/>
      <c r="M196" s="301" t="s">
        <v>207</v>
      </c>
      <c r="N196" s="301"/>
      <c r="O196" s="301"/>
      <c r="P196" s="301"/>
      <c r="Q196" s="87"/>
      <c r="R196" s="87" t="s">
        <v>208</v>
      </c>
      <c r="S196" s="87" t="s">
        <v>209</v>
      </c>
      <c r="T196" s="87" t="s">
        <v>210</v>
      </c>
      <c r="U196" s="90"/>
    </row>
    <row r="197" spans="4:21">
      <c r="D197" s="296"/>
      <c r="E197" s="211"/>
      <c r="F197" s="211"/>
      <c r="G197" s="211"/>
      <c r="H197" s="211"/>
      <c r="I197" s="211"/>
      <c r="J197" s="297"/>
      <c r="M197" s="301" t="s">
        <v>215</v>
      </c>
      <c r="N197" s="301"/>
      <c r="O197" s="301"/>
      <c r="P197" s="301"/>
      <c r="Q197" s="87" t="s">
        <v>216</v>
      </c>
      <c r="R197" s="87">
        <v>3.5</v>
      </c>
      <c r="S197" s="87"/>
      <c r="T197" s="87">
        <v>40</v>
      </c>
      <c r="U197" s="90" t="s">
        <v>119</v>
      </c>
    </row>
    <row r="198" spans="4:21">
      <c r="D198" s="296"/>
      <c r="E198" s="211"/>
      <c r="F198" s="211"/>
      <c r="G198" s="211"/>
      <c r="H198" s="211"/>
      <c r="I198" s="211"/>
      <c r="J198" s="297"/>
      <c r="M198" s="301" t="s">
        <v>220</v>
      </c>
      <c r="N198" s="301"/>
      <c r="O198" s="301"/>
      <c r="P198" s="301"/>
      <c r="Q198" s="87" t="s">
        <v>221</v>
      </c>
      <c r="R198" s="87">
        <v>1.2250000000000001</v>
      </c>
      <c r="S198" s="87">
        <v>1.25</v>
      </c>
      <c r="T198" s="87">
        <v>1.2749999999999999</v>
      </c>
      <c r="U198" s="90" t="s">
        <v>119</v>
      </c>
    </row>
    <row r="199" spans="4:21">
      <c r="D199" s="296"/>
      <c r="E199" s="211"/>
      <c r="F199" s="211"/>
      <c r="G199" s="211"/>
      <c r="H199" s="211"/>
      <c r="I199" s="211"/>
      <c r="J199" s="297"/>
      <c r="M199" s="301" t="s">
        <v>222</v>
      </c>
      <c r="N199" s="301"/>
      <c r="O199" s="301"/>
      <c r="P199" s="301"/>
      <c r="Q199" s="87" t="s">
        <v>223</v>
      </c>
      <c r="R199" s="87">
        <f>S199*0.99</f>
        <v>11682</v>
      </c>
      <c r="S199" s="87">
        <v>11800</v>
      </c>
      <c r="T199" s="87">
        <f>S199*1.01</f>
        <v>11918</v>
      </c>
      <c r="U199" s="90"/>
    </row>
    <row r="200" spans="4:21">
      <c r="D200" s="296"/>
      <c r="E200" s="211"/>
      <c r="F200" s="211"/>
      <c r="G200" s="211"/>
      <c r="H200" s="211"/>
      <c r="I200" s="211"/>
      <c r="J200" s="297"/>
      <c r="M200" s="301" t="s">
        <v>224</v>
      </c>
      <c r="N200" s="301"/>
      <c r="O200" s="301"/>
      <c r="P200" s="301"/>
      <c r="Q200" s="87" t="s">
        <v>225</v>
      </c>
      <c r="R200" s="87">
        <f>S200*0.99</f>
        <v>99000</v>
      </c>
      <c r="S200" s="87">
        <v>100000</v>
      </c>
      <c r="T200" s="87">
        <f>S200*1.01</f>
        <v>101000</v>
      </c>
      <c r="U200" s="90"/>
    </row>
    <row r="201" spans="4:21">
      <c r="D201" s="296"/>
      <c r="E201" s="211"/>
      <c r="F201" s="211"/>
      <c r="G201" s="211"/>
      <c r="H201" s="211"/>
      <c r="I201" s="211"/>
      <c r="J201" s="297"/>
      <c r="M201" s="301" t="s">
        <v>213</v>
      </c>
      <c r="N201" s="301"/>
      <c r="O201" s="301"/>
      <c r="P201" s="301"/>
      <c r="Q201" s="87" t="s">
        <v>213</v>
      </c>
      <c r="R201" s="88">
        <f>R198*(1+R200/T199)</f>
        <v>11.400784527605303</v>
      </c>
      <c r="S201" s="88">
        <f>S198*(1+S200/S199)</f>
        <v>11.843220338983052</v>
      </c>
      <c r="T201" s="88">
        <f>T198*(1+T200/R199)</f>
        <v>12.298369286081149</v>
      </c>
      <c r="U201" s="90"/>
    </row>
    <row r="202" spans="4:21">
      <c r="D202" s="296"/>
      <c r="E202" s="211"/>
      <c r="F202" s="211"/>
      <c r="G202" s="211"/>
      <c r="H202" s="211"/>
      <c r="I202" s="211"/>
      <c r="J202" s="297"/>
    </row>
    <row r="203" spans="4:21">
      <c r="D203" s="296"/>
      <c r="E203" s="211"/>
      <c r="F203" s="211"/>
      <c r="G203" s="211"/>
      <c r="H203" s="211"/>
      <c r="I203" s="211"/>
      <c r="J203" s="297"/>
    </row>
    <row r="204" spans="4:21" ht="17.25" thickBot="1">
      <c r="D204" s="298"/>
      <c r="E204" s="299"/>
      <c r="F204" s="299"/>
      <c r="G204" s="299"/>
      <c r="H204" s="299"/>
      <c r="I204" s="299"/>
      <c r="J204" s="300"/>
    </row>
    <row r="205" spans="4:21" ht="17.25" thickBot="1"/>
    <row r="206" spans="4:21">
      <c r="D206" s="293"/>
      <c r="E206" s="294"/>
      <c r="F206" s="294"/>
      <c r="G206" s="294"/>
      <c r="H206" s="294"/>
      <c r="I206" s="294"/>
      <c r="J206" s="294"/>
      <c r="K206" s="295"/>
      <c r="M206" s="85" t="s">
        <v>226</v>
      </c>
    </row>
    <row r="207" spans="4:21">
      <c r="D207" s="296"/>
      <c r="E207" s="211"/>
      <c r="F207" s="211"/>
      <c r="G207" s="211"/>
      <c r="H207" s="211"/>
      <c r="I207" s="211"/>
      <c r="J207" s="211"/>
      <c r="K207" s="297"/>
      <c r="M207" s="92" t="s">
        <v>227</v>
      </c>
      <c r="N207" s="93"/>
      <c r="O207" s="93"/>
      <c r="P207" s="93"/>
      <c r="Q207" s="93"/>
      <c r="R207" s="93"/>
    </row>
    <row r="208" spans="4:21">
      <c r="D208" s="296"/>
      <c r="E208" s="211"/>
      <c r="F208" s="211"/>
      <c r="G208" s="211"/>
      <c r="H208" s="211"/>
      <c r="I208" s="211"/>
      <c r="J208" s="211"/>
      <c r="K208" s="297"/>
      <c r="M208" s="305" t="s">
        <v>228</v>
      </c>
      <c r="N208" s="305"/>
      <c r="O208" s="305"/>
      <c r="P208" s="305"/>
      <c r="Q208" s="87">
        <v>12</v>
      </c>
      <c r="R208" s="87" t="s">
        <v>119</v>
      </c>
    </row>
    <row r="209" spans="4:18">
      <c r="D209" s="296"/>
      <c r="E209" s="211"/>
      <c r="F209" s="211"/>
      <c r="G209" s="211"/>
      <c r="H209" s="211"/>
      <c r="I209" s="211"/>
      <c r="J209" s="211"/>
      <c r="K209" s="297"/>
      <c r="M209" s="305" t="s">
        <v>229</v>
      </c>
      <c r="N209" s="305"/>
      <c r="O209" s="305"/>
      <c r="P209" s="305"/>
      <c r="Q209" s="87">
        <v>9</v>
      </c>
      <c r="R209" s="87" t="s">
        <v>119</v>
      </c>
    </row>
    <row r="210" spans="4:18">
      <c r="D210" s="296"/>
      <c r="E210" s="211"/>
      <c r="F210" s="211"/>
      <c r="G210" s="211"/>
      <c r="H210" s="211"/>
      <c r="I210" s="211"/>
      <c r="J210" s="211"/>
      <c r="K210" s="297"/>
      <c r="M210" s="305" t="s">
        <v>230</v>
      </c>
      <c r="N210" s="305"/>
      <c r="O210" s="305"/>
      <c r="P210" s="305"/>
      <c r="Q210" s="87">
        <v>1.2</v>
      </c>
      <c r="R210" s="87" t="s">
        <v>119</v>
      </c>
    </row>
    <row r="211" spans="4:18">
      <c r="D211" s="296"/>
      <c r="E211" s="211"/>
      <c r="F211" s="211"/>
      <c r="G211" s="211"/>
      <c r="H211" s="211"/>
      <c r="I211" s="211"/>
      <c r="J211" s="211"/>
      <c r="K211" s="297"/>
      <c r="M211" s="305" t="s">
        <v>231</v>
      </c>
      <c r="N211" s="305"/>
      <c r="O211" s="305"/>
      <c r="P211" s="305"/>
      <c r="Q211" s="87">
        <v>15.6</v>
      </c>
      <c r="R211" s="87" t="s">
        <v>119</v>
      </c>
    </row>
    <row r="212" spans="4:18">
      <c r="D212" s="296"/>
      <c r="E212" s="211"/>
      <c r="F212" s="211"/>
      <c r="G212" s="211"/>
      <c r="H212" s="211"/>
      <c r="I212" s="211"/>
      <c r="J212" s="211"/>
      <c r="K212" s="297"/>
      <c r="M212" s="305" t="s">
        <v>232</v>
      </c>
      <c r="N212" s="305"/>
      <c r="O212" s="305"/>
      <c r="P212" s="305"/>
      <c r="Q212" s="87">
        <v>400</v>
      </c>
      <c r="R212" s="89" t="s">
        <v>233</v>
      </c>
    </row>
    <row r="213" spans="4:18">
      <c r="D213" s="296"/>
      <c r="E213" s="211"/>
      <c r="F213" s="211"/>
      <c r="G213" s="211"/>
      <c r="H213" s="211"/>
      <c r="I213" s="211"/>
      <c r="J213" s="211"/>
      <c r="K213" s="297"/>
    </row>
    <row r="214" spans="4:18">
      <c r="D214" s="296"/>
      <c r="E214" s="211"/>
      <c r="F214" s="211"/>
      <c r="G214" s="211"/>
      <c r="H214" s="211"/>
      <c r="I214" s="211"/>
      <c r="J214" s="211"/>
      <c r="K214" s="297"/>
      <c r="M214" s="90" t="s">
        <v>208</v>
      </c>
      <c r="N214" s="87" t="s">
        <v>209</v>
      </c>
      <c r="O214" s="87" t="s">
        <v>210</v>
      </c>
      <c r="P214" s="94"/>
    </row>
    <row r="215" spans="4:18">
      <c r="D215" s="296"/>
      <c r="E215" s="211"/>
      <c r="F215" s="211"/>
      <c r="G215" s="211"/>
      <c r="H215" s="211"/>
      <c r="I215" s="211"/>
      <c r="J215" s="211"/>
      <c r="K215" s="297"/>
      <c r="M215" s="95">
        <f>Q209</f>
        <v>9</v>
      </c>
      <c r="N215" s="95">
        <f>Q208</f>
        <v>12</v>
      </c>
      <c r="O215" s="95">
        <f>Q211</f>
        <v>15.6</v>
      </c>
      <c r="P215" s="90" t="s">
        <v>119</v>
      </c>
    </row>
    <row r="216" spans="4:18">
      <c r="D216" s="296"/>
      <c r="E216" s="211"/>
      <c r="F216" s="211"/>
      <c r="G216" s="211"/>
      <c r="H216" s="211"/>
      <c r="I216" s="211"/>
      <c r="J216" s="211"/>
      <c r="K216" s="297"/>
    </row>
    <row r="217" spans="4:18">
      <c r="D217" s="296"/>
      <c r="E217" s="211"/>
      <c r="F217" s="211"/>
      <c r="G217" s="211"/>
      <c r="H217" s="211"/>
      <c r="I217" s="211"/>
      <c r="J217" s="211"/>
      <c r="K217" s="297"/>
      <c r="M217" s="85" t="s">
        <v>234</v>
      </c>
    </row>
    <row r="218" spans="4:18">
      <c r="D218" s="296"/>
      <c r="E218" s="211"/>
      <c r="F218" s="211"/>
      <c r="G218" s="211"/>
      <c r="H218" s="211"/>
      <c r="I218" s="211"/>
      <c r="J218" s="211"/>
      <c r="K218" s="297"/>
      <c r="M218" s="92" t="s">
        <v>227</v>
      </c>
      <c r="N218" s="93"/>
      <c r="O218" s="93"/>
      <c r="P218" s="93"/>
      <c r="Q218" s="93"/>
      <c r="R218" s="93"/>
    </row>
    <row r="219" spans="4:18" ht="17.25" thickBot="1">
      <c r="D219" s="298"/>
      <c r="E219" s="299"/>
      <c r="F219" s="299"/>
      <c r="G219" s="299"/>
      <c r="H219" s="299"/>
      <c r="I219" s="299"/>
      <c r="J219" s="299"/>
      <c r="K219" s="300"/>
      <c r="M219" s="305" t="s">
        <v>228</v>
      </c>
      <c r="N219" s="305"/>
      <c r="O219" s="305"/>
      <c r="P219" s="305"/>
      <c r="Q219" s="87">
        <v>12</v>
      </c>
      <c r="R219" s="87" t="s">
        <v>119</v>
      </c>
    </row>
    <row r="220" spans="4:18">
      <c r="D220" s="293"/>
      <c r="E220" s="294"/>
      <c r="F220" s="294"/>
      <c r="G220" s="294"/>
      <c r="H220" s="294"/>
      <c r="I220" s="294"/>
      <c r="J220" s="294"/>
      <c r="K220" s="295"/>
      <c r="M220" s="305" t="s">
        <v>229</v>
      </c>
      <c r="N220" s="305"/>
      <c r="O220" s="305"/>
      <c r="P220" s="305"/>
      <c r="Q220" s="87">
        <v>9</v>
      </c>
      <c r="R220" s="87" t="s">
        <v>119</v>
      </c>
    </row>
    <row r="221" spans="4:18">
      <c r="D221" s="296"/>
      <c r="E221" s="211"/>
      <c r="F221" s="211"/>
      <c r="G221" s="211"/>
      <c r="H221" s="211"/>
      <c r="I221" s="211"/>
      <c r="J221" s="211"/>
      <c r="K221" s="297"/>
      <c r="M221" s="305" t="s">
        <v>230</v>
      </c>
      <c r="N221" s="305"/>
      <c r="O221" s="305"/>
      <c r="P221" s="305"/>
      <c r="Q221" s="87">
        <v>0.6</v>
      </c>
      <c r="R221" s="87" t="s">
        <v>119</v>
      </c>
    </row>
    <row r="222" spans="4:18">
      <c r="D222" s="296"/>
      <c r="E222" s="211"/>
      <c r="F222" s="211"/>
      <c r="G222" s="211"/>
      <c r="H222" s="211"/>
      <c r="I222" s="211"/>
      <c r="J222" s="211"/>
      <c r="K222" s="297"/>
      <c r="M222" s="305" t="s">
        <v>231</v>
      </c>
      <c r="N222" s="305"/>
      <c r="O222" s="305"/>
      <c r="P222" s="305"/>
      <c r="Q222" s="87">
        <v>15.6</v>
      </c>
      <c r="R222" s="87" t="s">
        <v>119</v>
      </c>
    </row>
    <row r="223" spans="4:18">
      <c r="D223" s="296"/>
      <c r="E223" s="211"/>
      <c r="F223" s="211"/>
      <c r="G223" s="211"/>
      <c r="H223" s="211"/>
      <c r="I223" s="211"/>
      <c r="J223" s="211"/>
      <c r="K223" s="297"/>
      <c r="M223" s="305" t="s">
        <v>232</v>
      </c>
      <c r="N223" s="305"/>
      <c r="O223" s="305"/>
      <c r="P223" s="305"/>
      <c r="Q223" s="87">
        <v>270</v>
      </c>
      <c r="R223" s="89" t="s">
        <v>233</v>
      </c>
    </row>
    <row r="224" spans="4:18">
      <c r="D224" s="296"/>
      <c r="E224" s="211"/>
      <c r="F224" s="211"/>
      <c r="G224" s="211"/>
      <c r="H224" s="211"/>
      <c r="I224" s="211"/>
      <c r="J224" s="211"/>
      <c r="K224" s="297"/>
    </row>
    <row r="225" spans="4:20">
      <c r="D225" s="296"/>
      <c r="E225" s="211"/>
      <c r="F225" s="211"/>
      <c r="G225" s="211"/>
      <c r="H225" s="211"/>
      <c r="I225" s="211"/>
      <c r="J225" s="211"/>
      <c r="K225" s="297"/>
      <c r="M225" s="90" t="s">
        <v>208</v>
      </c>
      <c r="N225" s="87" t="s">
        <v>209</v>
      </c>
      <c r="O225" s="87" t="s">
        <v>210</v>
      </c>
      <c r="P225" s="94"/>
    </row>
    <row r="226" spans="4:20">
      <c r="D226" s="296"/>
      <c r="E226" s="211"/>
      <c r="F226" s="211"/>
      <c r="G226" s="211"/>
      <c r="H226" s="211"/>
      <c r="I226" s="211"/>
      <c r="J226" s="211"/>
      <c r="K226" s="297"/>
      <c r="M226" s="95">
        <f>Q220</f>
        <v>9</v>
      </c>
      <c r="N226" s="95">
        <f>Q219</f>
        <v>12</v>
      </c>
      <c r="O226" s="95">
        <f>Q222</f>
        <v>15.6</v>
      </c>
      <c r="P226" s="90" t="s">
        <v>119</v>
      </c>
    </row>
    <row r="227" spans="4:20">
      <c r="D227" s="296"/>
      <c r="E227" s="211"/>
      <c r="F227" s="211"/>
      <c r="G227" s="211"/>
      <c r="H227" s="211"/>
      <c r="I227" s="211"/>
      <c r="J227" s="211"/>
      <c r="K227" s="297"/>
    </row>
    <row r="228" spans="4:20">
      <c r="D228" s="296"/>
      <c r="E228" s="211"/>
      <c r="F228" s="211"/>
      <c r="G228" s="211"/>
      <c r="H228" s="211"/>
      <c r="I228" s="211"/>
      <c r="J228" s="211"/>
      <c r="K228" s="297"/>
    </row>
    <row r="229" spans="4:20">
      <c r="D229" s="296"/>
      <c r="E229" s="211"/>
      <c r="F229" s="211"/>
      <c r="G229" s="211"/>
      <c r="H229" s="211"/>
      <c r="I229" s="211"/>
      <c r="J229" s="211"/>
      <c r="K229" s="297"/>
    </row>
    <row r="230" spans="4:20" ht="17.25" thickBot="1">
      <c r="D230" s="298"/>
      <c r="E230" s="299"/>
      <c r="F230" s="299"/>
      <c r="G230" s="299"/>
      <c r="H230" s="299"/>
      <c r="I230" s="299"/>
      <c r="J230" s="299"/>
      <c r="K230" s="300"/>
    </row>
    <row r="232" spans="4:20" ht="17.25" thickBot="1">
      <c r="D232" s="85" t="s">
        <v>235</v>
      </c>
      <c r="M232" s="85" t="s">
        <v>236</v>
      </c>
    </row>
    <row r="233" spans="4:20">
      <c r="D233" s="293"/>
      <c r="E233" s="294"/>
      <c r="F233" s="295"/>
      <c r="M233" s="290"/>
      <c r="N233" s="290"/>
      <c r="O233" s="290"/>
      <c r="P233" s="290"/>
      <c r="Q233" s="87" t="s">
        <v>208</v>
      </c>
      <c r="R233" s="87" t="s">
        <v>209</v>
      </c>
      <c r="S233" s="87" t="s">
        <v>210</v>
      </c>
      <c r="T233" s="94"/>
    </row>
    <row r="234" spans="4:20">
      <c r="D234" s="296"/>
      <c r="E234" s="211"/>
      <c r="F234" s="297"/>
      <c r="M234" s="305" t="s">
        <v>237</v>
      </c>
      <c r="N234" s="305"/>
      <c r="O234" s="305"/>
      <c r="P234" s="305"/>
      <c r="Q234" s="90">
        <v>5</v>
      </c>
      <c r="R234" s="90"/>
      <c r="S234" s="90">
        <v>13.2</v>
      </c>
      <c r="T234" s="90" t="s">
        <v>119</v>
      </c>
    </row>
    <row r="235" spans="4:20">
      <c r="D235" s="296"/>
      <c r="E235" s="211"/>
      <c r="F235" s="297"/>
      <c r="M235" s="305" t="s">
        <v>238</v>
      </c>
      <c r="N235" s="305"/>
      <c r="O235" s="305"/>
      <c r="P235" s="305"/>
      <c r="Q235" s="90"/>
      <c r="R235" s="90">
        <v>0.12</v>
      </c>
      <c r="S235" s="90">
        <v>0.14000000000000001</v>
      </c>
      <c r="T235" s="90" t="s">
        <v>143</v>
      </c>
    </row>
    <row r="236" spans="4:20">
      <c r="D236" s="296"/>
      <c r="E236" s="211"/>
      <c r="F236" s="297"/>
    </row>
    <row r="237" spans="4:20">
      <c r="D237" s="296"/>
      <c r="E237" s="211"/>
      <c r="F237" s="297"/>
      <c r="M237" s="90" t="s">
        <v>208</v>
      </c>
      <c r="N237" s="87" t="s">
        <v>209</v>
      </c>
      <c r="O237" s="87" t="s">
        <v>210</v>
      </c>
      <c r="P237" s="94"/>
    </row>
    <row r="238" spans="4:20">
      <c r="D238" s="296"/>
      <c r="E238" s="211"/>
      <c r="F238" s="297"/>
      <c r="M238" s="95">
        <f>Q234</f>
        <v>5</v>
      </c>
      <c r="N238" s="95"/>
      <c r="O238" s="95">
        <f>S234</f>
        <v>13.2</v>
      </c>
      <c r="P238" s="90" t="s">
        <v>119</v>
      </c>
    </row>
    <row r="239" spans="4:20">
      <c r="D239" s="296"/>
      <c r="E239" s="211"/>
      <c r="F239" s="297"/>
    </row>
    <row r="240" spans="4:20" ht="17.25" thickBot="1">
      <c r="D240" s="298"/>
      <c r="E240" s="299"/>
      <c r="F240" s="300"/>
    </row>
    <row r="242" spans="4:21" ht="17.25" thickBot="1"/>
    <row r="243" spans="4:21" ht="17.25" thickBot="1">
      <c r="D243" s="96" t="s">
        <v>21</v>
      </c>
    </row>
    <row r="244" spans="4:21" ht="17.25" thickBot="1">
      <c r="D244" s="4" t="s">
        <v>205</v>
      </c>
      <c r="E244" s="84" t="s">
        <v>5</v>
      </c>
      <c r="F244" s="84" t="s">
        <v>5</v>
      </c>
      <c r="G244" s="84" t="s">
        <v>5</v>
      </c>
      <c r="H244" s="84" t="s">
        <v>119</v>
      </c>
      <c r="I244" s="5" t="s">
        <v>239</v>
      </c>
    </row>
    <row r="245" spans="4:21" ht="17.25" thickBot="1">
      <c r="D245" s="4" t="s">
        <v>206</v>
      </c>
      <c r="E245" s="86">
        <f>$R$263</f>
        <v>13.5</v>
      </c>
      <c r="F245" s="86">
        <f>$S$263</f>
        <v>15</v>
      </c>
      <c r="G245" s="86">
        <f>$T$263</f>
        <v>16.5</v>
      </c>
      <c r="H245" s="84" t="s">
        <v>119</v>
      </c>
    </row>
    <row r="246" spans="4:21">
      <c r="D246" s="293"/>
      <c r="E246" s="294"/>
      <c r="F246" s="294"/>
      <c r="G246" s="294"/>
      <c r="H246" s="294"/>
      <c r="I246" s="294"/>
      <c r="J246" s="294"/>
      <c r="K246" s="295"/>
      <c r="M246" s="91" t="s">
        <v>240</v>
      </c>
    </row>
    <row r="247" spans="4:21">
      <c r="D247" s="296"/>
      <c r="E247" s="211"/>
      <c r="F247" s="211"/>
      <c r="G247" s="211"/>
      <c r="H247" s="211"/>
      <c r="I247" s="211"/>
      <c r="J247" s="211"/>
      <c r="K247" s="297"/>
      <c r="M247" s="85" t="s">
        <v>241</v>
      </c>
    </row>
    <row r="248" spans="4:21">
      <c r="D248" s="296"/>
      <c r="E248" s="211"/>
      <c r="F248" s="211"/>
      <c r="G248" s="211"/>
      <c r="H248" s="211"/>
      <c r="I248" s="211"/>
      <c r="J248" s="211"/>
      <c r="K248" s="297"/>
      <c r="M248" s="301" t="s">
        <v>207</v>
      </c>
      <c r="N248" s="301"/>
      <c r="O248" s="301"/>
      <c r="P248" s="301"/>
      <c r="Q248" s="87"/>
      <c r="R248" s="87" t="s">
        <v>208</v>
      </c>
      <c r="S248" s="87" t="s">
        <v>209</v>
      </c>
      <c r="T248" s="87" t="s">
        <v>210</v>
      </c>
      <c r="U248" s="90"/>
    </row>
    <row r="249" spans="4:21">
      <c r="D249" s="296"/>
      <c r="E249" s="211"/>
      <c r="F249" s="211"/>
      <c r="G249" s="211"/>
      <c r="H249" s="211"/>
      <c r="I249" s="211"/>
      <c r="J249" s="211"/>
      <c r="K249" s="297"/>
      <c r="M249" s="301" t="s">
        <v>242</v>
      </c>
      <c r="N249" s="301"/>
      <c r="O249" s="301"/>
      <c r="P249" s="301"/>
      <c r="Q249" s="87" t="s">
        <v>243</v>
      </c>
      <c r="R249" s="87">
        <v>-0.5</v>
      </c>
      <c r="S249" s="87"/>
      <c r="T249" s="87">
        <v>20</v>
      </c>
      <c r="U249" s="90" t="s">
        <v>119</v>
      </c>
    </row>
    <row r="250" spans="4:21">
      <c r="D250" s="296"/>
      <c r="E250" s="211"/>
      <c r="F250" s="211"/>
      <c r="G250" s="211"/>
      <c r="H250" s="211"/>
      <c r="I250" s="211"/>
      <c r="J250" s="211"/>
      <c r="K250" s="297"/>
      <c r="M250" s="301" t="s">
        <v>244</v>
      </c>
      <c r="N250" s="301"/>
      <c r="O250" s="301"/>
      <c r="P250" s="301"/>
      <c r="Q250" s="87" t="s">
        <v>245</v>
      </c>
      <c r="R250" s="87">
        <v>-0.5</v>
      </c>
      <c r="S250" s="87"/>
      <c r="T250" s="87">
        <v>20</v>
      </c>
      <c r="U250" s="90" t="s">
        <v>119</v>
      </c>
    </row>
    <row r="251" spans="4:21">
      <c r="D251" s="296"/>
      <c r="E251" s="211"/>
      <c r="F251" s="211"/>
      <c r="G251" s="211"/>
      <c r="H251" s="211"/>
      <c r="I251" s="211"/>
      <c r="J251" s="211"/>
      <c r="K251" s="297"/>
      <c r="Q251" s="97"/>
      <c r="R251" s="97"/>
      <c r="S251" s="97"/>
      <c r="T251" s="97"/>
      <c r="U251" s="98"/>
    </row>
    <row r="252" spans="4:21">
      <c r="D252" s="296"/>
      <c r="E252" s="211"/>
      <c r="F252" s="211"/>
      <c r="G252" s="211"/>
      <c r="H252" s="211"/>
      <c r="I252" s="211"/>
      <c r="J252" s="211"/>
      <c r="K252" s="297"/>
      <c r="M252" s="85" t="s">
        <v>219</v>
      </c>
      <c r="Q252" s="97"/>
      <c r="R252" s="97"/>
      <c r="S252" s="97"/>
      <c r="T252" s="97"/>
      <c r="U252" s="98"/>
    </row>
    <row r="253" spans="4:21">
      <c r="D253" s="296"/>
      <c r="E253" s="211"/>
      <c r="F253" s="211"/>
      <c r="G253" s="211"/>
      <c r="H253" s="211"/>
      <c r="I253" s="211"/>
      <c r="J253" s="211"/>
      <c r="K253" s="297"/>
      <c r="M253" s="301" t="s">
        <v>207</v>
      </c>
      <c r="N253" s="301"/>
      <c r="O253" s="301"/>
      <c r="P253" s="301"/>
      <c r="Q253" s="87"/>
      <c r="R253" s="87" t="s">
        <v>208</v>
      </c>
      <c r="S253" s="87" t="s">
        <v>209</v>
      </c>
      <c r="T253" s="87" t="s">
        <v>210</v>
      </c>
      <c r="U253" s="90"/>
    </row>
    <row r="254" spans="4:21">
      <c r="D254" s="296"/>
      <c r="E254" s="211"/>
      <c r="F254" s="211"/>
      <c r="G254" s="211"/>
      <c r="H254" s="211"/>
      <c r="I254" s="211"/>
      <c r="J254" s="211"/>
      <c r="K254" s="297"/>
      <c r="M254" s="301" t="s">
        <v>246</v>
      </c>
      <c r="N254" s="301"/>
      <c r="O254" s="301"/>
      <c r="P254" s="301"/>
      <c r="Q254" s="87" t="s">
        <v>247</v>
      </c>
      <c r="R254" s="87">
        <v>10.3</v>
      </c>
      <c r="S254" s="87"/>
      <c r="T254" s="87">
        <v>12.5</v>
      </c>
      <c r="U254" s="90" t="s">
        <v>119</v>
      </c>
    </row>
    <row r="255" spans="4:21">
      <c r="D255" s="296"/>
      <c r="E255" s="211"/>
      <c r="F255" s="211"/>
      <c r="G255" s="211"/>
      <c r="H255" s="211"/>
      <c r="I255" s="211"/>
      <c r="J255" s="211"/>
      <c r="K255" s="297"/>
      <c r="M255" s="301" t="s">
        <v>248</v>
      </c>
      <c r="N255" s="301"/>
      <c r="O255" s="301"/>
      <c r="P255" s="301"/>
      <c r="Q255" s="87" t="s">
        <v>249</v>
      </c>
      <c r="R255" s="87">
        <v>10.8</v>
      </c>
      <c r="S255" s="87"/>
      <c r="T255" s="87">
        <v>13</v>
      </c>
      <c r="U255" s="90" t="s">
        <v>119</v>
      </c>
    </row>
    <row r="256" spans="4:21">
      <c r="D256" s="296"/>
      <c r="E256" s="211"/>
      <c r="F256" s="211"/>
      <c r="G256" s="211"/>
      <c r="H256" s="211"/>
      <c r="I256" s="211"/>
      <c r="J256" s="211"/>
      <c r="K256" s="297"/>
      <c r="M256" s="301" t="s">
        <v>250</v>
      </c>
      <c r="N256" s="301"/>
      <c r="O256" s="301"/>
      <c r="P256" s="301"/>
      <c r="Q256" s="87" t="s">
        <v>251</v>
      </c>
      <c r="R256" s="87">
        <v>8.3000000000000007</v>
      </c>
      <c r="S256" s="87"/>
      <c r="T256" s="87">
        <v>10.3</v>
      </c>
      <c r="U256" s="90" t="s">
        <v>119</v>
      </c>
    </row>
    <row r="257" spans="4:24">
      <c r="D257" s="296"/>
      <c r="E257" s="211"/>
      <c r="F257" s="211"/>
      <c r="G257" s="211"/>
      <c r="H257" s="211"/>
      <c r="I257" s="211"/>
      <c r="J257" s="211"/>
      <c r="K257" s="297"/>
      <c r="M257" s="301" t="s">
        <v>252</v>
      </c>
      <c r="N257" s="301"/>
      <c r="O257" s="301"/>
      <c r="P257" s="301"/>
      <c r="Q257" s="87" t="s">
        <v>253</v>
      </c>
      <c r="R257" s="87">
        <v>8.8000000000000007</v>
      </c>
      <c r="S257" s="87"/>
      <c r="T257" s="87">
        <v>10.8</v>
      </c>
      <c r="U257" s="90" t="s">
        <v>119</v>
      </c>
    </row>
    <row r="258" spans="4:24" ht="17.25" thickBot="1">
      <c r="D258" s="298"/>
      <c r="E258" s="299"/>
      <c r="F258" s="299"/>
      <c r="G258" s="299"/>
      <c r="H258" s="299"/>
      <c r="I258" s="299"/>
      <c r="J258" s="299"/>
      <c r="K258" s="300"/>
      <c r="M258" s="301" t="s">
        <v>254</v>
      </c>
      <c r="N258" s="301"/>
      <c r="O258" s="301"/>
      <c r="P258" s="301"/>
      <c r="Q258" s="87" t="s">
        <v>255</v>
      </c>
      <c r="R258" s="87"/>
      <c r="S258" s="87"/>
      <c r="T258" s="87">
        <v>0.9</v>
      </c>
      <c r="U258" s="90" t="s">
        <v>256</v>
      </c>
    </row>
    <row r="259" spans="4:24">
      <c r="M259" s="301" t="s">
        <v>257</v>
      </c>
      <c r="N259" s="301"/>
      <c r="O259" s="301"/>
      <c r="P259" s="301"/>
      <c r="Q259" s="87" t="s">
        <v>258</v>
      </c>
      <c r="R259" s="87"/>
      <c r="S259" s="87"/>
      <c r="T259" s="87">
        <v>1.9</v>
      </c>
      <c r="U259" s="90" t="s">
        <v>256</v>
      </c>
    </row>
    <row r="260" spans="4:24">
      <c r="D260" s="85"/>
      <c r="I260">
        <f>5/560</f>
        <v>8.9285714285714281E-3</v>
      </c>
      <c r="Q260" s="1"/>
      <c r="R260" s="1"/>
      <c r="S260" s="1"/>
      <c r="T260" s="1"/>
      <c r="U260" s="98"/>
    </row>
    <row r="261" spans="4:24" ht="17.25" thickBot="1">
      <c r="D261" s="85" t="s">
        <v>259</v>
      </c>
      <c r="M261" s="85" t="s">
        <v>260</v>
      </c>
      <c r="Q261" s="1"/>
      <c r="R261" s="1"/>
      <c r="S261" s="1"/>
      <c r="T261" s="1"/>
      <c r="U261" s="98"/>
    </row>
    <row r="262" spans="4:24">
      <c r="D262" s="254"/>
      <c r="E262" s="255"/>
      <c r="F262" s="256"/>
      <c r="G262" s="99" t="s">
        <v>261</v>
      </c>
      <c r="H262" s="90" t="s">
        <v>262</v>
      </c>
      <c r="I262" s="90">
        <v>100</v>
      </c>
      <c r="J262" s="90">
        <v>300</v>
      </c>
      <c r="K262" s="90" t="s">
        <v>115</v>
      </c>
      <c r="M262" s="301" t="s">
        <v>207</v>
      </c>
      <c r="N262" s="301"/>
      <c r="O262" s="301"/>
      <c r="P262" s="301"/>
      <c r="Q262" s="90"/>
      <c r="R262" s="90" t="s">
        <v>208</v>
      </c>
      <c r="S262" s="87" t="s">
        <v>209</v>
      </c>
      <c r="T262" s="87" t="s">
        <v>210</v>
      </c>
      <c r="U262" s="90"/>
      <c r="X262">
        <f>15.18-14.54</f>
        <v>0.64000000000000057</v>
      </c>
    </row>
    <row r="263" spans="4:24">
      <c r="D263" s="302"/>
      <c r="E263" s="303"/>
      <c r="F263" s="304"/>
      <c r="G263" s="101" t="s">
        <v>263</v>
      </c>
      <c r="H263" s="87" t="s">
        <v>264</v>
      </c>
      <c r="I263" s="102">
        <f>(5/560)*1000</f>
        <v>8.9285714285714288</v>
      </c>
      <c r="J263" s="87"/>
      <c r="K263" s="87" t="s">
        <v>256</v>
      </c>
      <c r="M263" s="301" t="s">
        <v>242</v>
      </c>
      <c r="N263" s="301"/>
      <c r="O263" s="301"/>
      <c r="P263" s="301"/>
      <c r="Q263" s="87" t="s">
        <v>243</v>
      </c>
      <c r="R263" s="103">
        <v>13.5</v>
      </c>
      <c r="S263" s="103">
        <v>15</v>
      </c>
      <c r="T263" s="103">
        <v>16.5</v>
      </c>
      <c r="U263" s="90" t="s">
        <v>119</v>
      </c>
    </row>
    <row r="264" spans="4:24">
      <c r="D264" s="302"/>
      <c r="E264" s="303"/>
      <c r="F264" s="304"/>
      <c r="G264" s="101" t="s">
        <v>265</v>
      </c>
      <c r="H264" s="87" t="s">
        <v>265</v>
      </c>
      <c r="I264" s="87">
        <v>0</v>
      </c>
      <c r="J264" s="87"/>
      <c r="K264" s="87"/>
      <c r="M264" s="301" t="s">
        <v>244</v>
      </c>
      <c r="N264" s="301"/>
      <c r="O264" s="301"/>
      <c r="P264" s="301"/>
      <c r="Q264" s="87" t="s">
        <v>245</v>
      </c>
      <c r="R264" s="103">
        <v>13.5</v>
      </c>
      <c r="S264" s="103">
        <v>15</v>
      </c>
      <c r="T264" s="103">
        <v>16.5</v>
      </c>
      <c r="U264" s="90" t="s">
        <v>119</v>
      </c>
    </row>
    <row r="265" spans="4:24">
      <c r="D265" s="302"/>
      <c r="E265" s="303"/>
      <c r="F265" s="304"/>
      <c r="G265" s="93"/>
      <c r="H265" s="93"/>
      <c r="I265" s="93"/>
      <c r="J265" s="93"/>
      <c r="K265" s="93"/>
    </row>
    <row r="266" spans="4:24">
      <c r="D266" s="302"/>
      <c r="E266" s="303"/>
      <c r="F266" s="304"/>
      <c r="G266" s="93"/>
    </row>
    <row r="267" spans="4:24">
      <c r="D267" s="302"/>
      <c r="E267" s="303"/>
      <c r="F267" s="304"/>
      <c r="G267" s="93"/>
    </row>
    <row r="268" spans="4:24">
      <c r="D268" s="302"/>
      <c r="E268" s="303"/>
      <c r="F268" s="304"/>
    </row>
    <row r="269" spans="4:24" ht="17.25" thickBot="1">
      <c r="D269" s="257"/>
      <c r="E269" s="258"/>
      <c r="F269" s="259"/>
    </row>
    <row r="272" spans="4:24" ht="17.25" thickBot="1">
      <c r="D272" s="85" t="s">
        <v>266</v>
      </c>
    </row>
    <row r="273" spans="4:21">
      <c r="D273" s="293"/>
      <c r="E273" s="294"/>
      <c r="F273" s="294"/>
      <c r="G273" s="294"/>
      <c r="H273" s="294"/>
      <c r="I273" s="294"/>
      <c r="J273" s="294"/>
      <c r="K273" s="295"/>
      <c r="M273" s="91" t="s">
        <v>267</v>
      </c>
    </row>
    <row r="274" spans="4:21">
      <c r="D274" s="296"/>
      <c r="E274" s="211"/>
      <c r="F274" s="211"/>
      <c r="G274" s="211"/>
      <c r="H274" s="211"/>
      <c r="I274" s="211"/>
      <c r="J274" s="211"/>
      <c r="K274" s="297"/>
      <c r="M274" s="85" t="s">
        <v>241</v>
      </c>
    </row>
    <row r="275" spans="4:21">
      <c r="D275" s="296"/>
      <c r="E275" s="211"/>
      <c r="F275" s="211"/>
      <c r="G275" s="211"/>
      <c r="H275" s="211"/>
      <c r="I275" s="211"/>
      <c r="J275" s="211"/>
      <c r="K275" s="297"/>
      <c r="M275" s="301" t="s">
        <v>207</v>
      </c>
      <c r="N275" s="301"/>
      <c r="O275" s="301"/>
      <c r="P275" s="301"/>
      <c r="Q275" s="87"/>
      <c r="R275" s="87" t="s">
        <v>208</v>
      </c>
      <c r="S275" s="87" t="s">
        <v>209</v>
      </c>
      <c r="T275" s="87" t="s">
        <v>210</v>
      </c>
      <c r="U275" s="90"/>
    </row>
    <row r="276" spans="4:21">
      <c r="D276" s="296"/>
      <c r="E276" s="211"/>
      <c r="F276" s="211"/>
      <c r="G276" s="211"/>
      <c r="H276" s="211"/>
      <c r="I276" s="211"/>
      <c r="J276" s="211"/>
      <c r="K276" s="297"/>
      <c r="M276" s="301" t="s">
        <v>268</v>
      </c>
      <c r="N276" s="301"/>
      <c r="O276" s="301"/>
      <c r="P276" s="301"/>
      <c r="Q276" s="87" t="s">
        <v>269</v>
      </c>
      <c r="R276" s="87">
        <v>-20</v>
      </c>
      <c r="S276" s="87"/>
      <c r="T276" s="95">
        <v>20</v>
      </c>
      <c r="U276" s="90" t="s">
        <v>119</v>
      </c>
    </row>
    <row r="277" spans="4:21">
      <c r="D277" s="296"/>
      <c r="E277" s="211"/>
      <c r="F277" s="211"/>
      <c r="G277" s="211"/>
      <c r="H277" s="211"/>
      <c r="I277" s="211"/>
      <c r="J277" s="211"/>
      <c r="K277" s="297"/>
      <c r="M277" s="301" t="s">
        <v>270</v>
      </c>
      <c r="N277" s="301"/>
      <c r="O277" s="301"/>
      <c r="P277" s="301"/>
      <c r="Q277" s="87" t="s">
        <v>271</v>
      </c>
      <c r="R277" s="95">
        <v>5</v>
      </c>
      <c r="S277" s="87">
        <v>6</v>
      </c>
      <c r="T277" s="87">
        <v>7</v>
      </c>
      <c r="U277" s="90" t="s">
        <v>119</v>
      </c>
    </row>
    <row r="278" spans="4:21">
      <c r="D278" s="296"/>
      <c r="E278" s="211"/>
      <c r="F278" s="211"/>
      <c r="G278" s="211"/>
      <c r="H278" s="211"/>
      <c r="I278" s="211"/>
      <c r="J278" s="211"/>
      <c r="K278" s="297"/>
    </row>
    <row r="279" spans="4:21">
      <c r="D279" s="296"/>
      <c r="E279" s="211"/>
      <c r="F279" s="211"/>
      <c r="G279" s="211"/>
      <c r="H279" s="211"/>
      <c r="I279" s="211"/>
      <c r="J279" s="211"/>
      <c r="K279" s="297"/>
      <c r="M279" t="s">
        <v>272</v>
      </c>
    </row>
    <row r="280" spans="4:21">
      <c r="D280" s="296"/>
      <c r="E280" s="211"/>
      <c r="F280" s="211"/>
      <c r="G280" s="211"/>
      <c r="H280" s="211"/>
      <c r="I280" s="211"/>
      <c r="J280" s="211"/>
      <c r="K280" s="297"/>
      <c r="M280" t="s">
        <v>273</v>
      </c>
    </row>
    <row r="281" spans="4:21">
      <c r="D281" s="296"/>
      <c r="E281" s="211"/>
      <c r="F281" s="211"/>
      <c r="G281" s="211"/>
      <c r="H281" s="211"/>
      <c r="I281" s="211"/>
      <c r="J281" s="211"/>
      <c r="K281" s="297"/>
      <c r="M281" t="s">
        <v>274</v>
      </c>
    </row>
    <row r="282" spans="4:21">
      <c r="D282" s="296"/>
      <c r="E282" s="211"/>
      <c r="F282" s="211"/>
      <c r="G282" s="211"/>
      <c r="H282" s="211"/>
      <c r="I282" s="211"/>
      <c r="J282" s="211"/>
      <c r="K282" s="297"/>
    </row>
    <row r="283" spans="4:21">
      <c r="D283" s="296"/>
      <c r="E283" s="211"/>
      <c r="F283" s="211"/>
      <c r="G283" s="211"/>
      <c r="H283" s="211"/>
      <c r="I283" s="211"/>
      <c r="J283" s="211"/>
      <c r="K283" s="297"/>
    </row>
    <row r="284" spans="4:21">
      <c r="D284" s="296"/>
      <c r="E284" s="211"/>
      <c r="F284" s="211"/>
      <c r="G284" s="211"/>
      <c r="H284" s="211"/>
      <c r="I284" s="211"/>
      <c r="J284" s="211"/>
      <c r="K284" s="297"/>
    </row>
    <row r="285" spans="4:21">
      <c r="D285" s="296"/>
      <c r="E285" s="211"/>
      <c r="F285" s="211"/>
      <c r="G285" s="211"/>
      <c r="H285" s="211"/>
      <c r="I285" s="211"/>
      <c r="J285" s="211"/>
      <c r="K285" s="297"/>
    </row>
    <row r="286" spans="4:21">
      <c r="D286" s="296"/>
      <c r="E286" s="211"/>
      <c r="F286" s="211"/>
      <c r="G286" s="211"/>
      <c r="H286" s="211"/>
      <c r="I286" s="211"/>
      <c r="J286" s="211"/>
      <c r="K286" s="297"/>
    </row>
    <row r="287" spans="4:21">
      <c r="D287" s="296"/>
      <c r="E287" s="211"/>
      <c r="F287" s="211"/>
      <c r="G287" s="211"/>
      <c r="H287" s="211"/>
      <c r="I287" s="211"/>
      <c r="J287" s="211"/>
      <c r="K287" s="297"/>
    </row>
    <row r="288" spans="4:21" ht="17.25" thickBot="1">
      <c r="D288" s="298"/>
      <c r="E288" s="299"/>
      <c r="F288" s="299"/>
      <c r="G288" s="299"/>
      <c r="H288" s="299"/>
      <c r="I288" s="299"/>
      <c r="J288" s="299"/>
      <c r="K288" s="300"/>
    </row>
    <row r="290" spans="4:22" ht="17.25" thickBot="1"/>
    <row r="291" spans="4:22" ht="17.25" thickBot="1">
      <c r="D291" s="96" t="s">
        <v>7</v>
      </c>
    </row>
    <row r="292" spans="4:22" ht="17.25" thickBot="1">
      <c r="D292" s="4" t="s">
        <v>205</v>
      </c>
      <c r="E292" s="84">
        <f>S298</f>
        <v>4.9000000000000004</v>
      </c>
      <c r="F292" s="84">
        <f>T298</f>
        <v>5</v>
      </c>
      <c r="G292" s="84">
        <f>U298</f>
        <v>5.0999999999999996</v>
      </c>
      <c r="H292" s="84" t="s">
        <v>119</v>
      </c>
    </row>
    <row r="293" spans="4:22" ht="17.25" thickBot="1">
      <c r="D293" s="4" t="s">
        <v>206</v>
      </c>
      <c r="E293" s="86">
        <f>S302</f>
        <v>4.5</v>
      </c>
      <c r="F293" s="86">
        <f>T302</f>
        <v>5</v>
      </c>
      <c r="G293" s="86">
        <f>U302</f>
        <v>14</v>
      </c>
      <c r="H293" s="84" t="s">
        <v>119</v>
      </c>
    </row>
    <row r="294" spans="4:22">
      <c r="D294" s="293"/>
      <c r="E294" s="294"/>
      <c r="F294" s="294"/>
      <c r="G294" s="294"/>
      <c r="H294" s="294"/>
      <c r="I294" s="294"/>
      <c r="J294" s="294"/>
      <c r="K294" s="294"/>
      <c r="L294" s="295"/>
      <c r="N294" s="85" t="s">
        <v>275</v>
      </c>
    </row>
    <row r="295" spans="4:22">
      <c r="D295" s="296"/>
      <c r="E295" s="211"/>
      <c r="F295" s="211"/>
      <c r="G295" s="211"/>
      <c r="H295" s="211"/>
      <c r="I295" s="211"/>
      <c r="J295" s="211"/>
      <c r="K295" s="211"/>
      <c r="L295" s="297"/>
      <c r="N295" s="85" t="s">
        <v>219</v>
      </c>
    </row>
    <row r="296" spans="4:22">
      <c r="D296" s="296"/>
      <c r="E296" s="211"/>
      <c r="F296" s="211"/>
      <c r="G296" s="211"/>
      <c r="H296" s="211"/>
      <c r="I296" s="211"/>
      <c r="J296" s="211"/>
      <c r="K296" s="211"/>
      <c r="L296" s="297"/>
      <c r="N296" s="301" t="s">
        <v>207</v>
      </c>
      <c r="O296" s="301"/>
      <c r="P296" s="301"/>
      <c r="Q296" s="301"/>
      <c r="R296" s="87"/>
      <c r="S296" s="87" t="s">
        <v>208</v>
      </c>
      <c r="T296" s="87" t="s">
        <v>209</v>
      </c>
      <c r="U296" s="87" t="s">
        <v>210</v>
      </c>
      <c r="V296" s="90"/>
    </row>
    <row r="297" spans="4:22">
      <c r="D297" s="296"/>
      <c r="E297" s="211"/>
      <c r="F297" s="211"/>
      <c r="G297" s="211"/>
      <c r="H297" s="211"/>
      <c r="I297" s="211"/>
      <c r="J297" s="211"/>
      <c r="K297" s="211"/>
      <c r="L297" s="297"/>
      <c r="N297" s="301" t="s">
        <v>215</v>
      </c>
      <c r="O297" s="301"/>
      <c r="P297" s="301"/>
      <c r="Q297" s="301"/>
      <c r="R297" s="87" t="s">
        <v>216</v>
      </c>
      <c r="S297" s="87">
        <v>-0.3</v>
      </c>
      <c r="T297" s="87"/>
      <c r="U297" s="87">
        <v>20</v>
      </c>
      <c r="V297" s="90" t="s">
        <v>119</v>
      </c>
    </row>
    <row r="298" spans="4:22">
      <c r="D298" s="296"/>
      <c r="E298" s="211"/>
      <c r="F298" s="211"/>
      <c r="G298" s="211"/>
      <c r="H298" s="211"/>
      <c r="I298" s="211"/>
      <c r="J298" s="211"/>
      <c r="K298" s="211"/>
      <c r="L298" s="297"/>
      <c r="N298" s="301" t="s">
        <v>276</v>
      </c>
      <c r="O298" s="301"/>
      <c r="P298" s="301"/>
      <c r="Q298" s="301"/>
      <c r="R298" s="87" t="s">
        <v>213</v>
      </c>
      <c r="S298" s="87">
        <f>T298*0.98</f>
        <v>4.9000000000000004</v>
      </c>
      <c r="T298" s="87">
        <v>5</v>
      </c>
      <c r="U298" s="87">
        <f>T298*1.02</f>
        <v>5.0999999999999996</v>
      </c>
      <c r="V298" s="90" t="s">
        <v>119</v>
      </c>
    </row>
    <row r="299" spans="4:22">
      <c r="D299" s="296"/>
      <c r="E299" s="211"/>
      <c r="F299" s="211"/>
      <c r="G299" s="211"/>
      <c r="H299" s="211"/>
      <c r="I299" s="211"/>
      <c r="J299" s="211"/>
      <c r="K299" s="211"/>
      <c r="L299" s="297"/>
    </row>
    <row r="300" spans="4:22">
      <c r="D300" s="296"/>
      <c r="E300" s="211"/>
      <c r="F300" s="211"/>
      <c r="G300" s="211"/>
      <c r="H300" s="211"/>
      <c r="I300" s="211"/>
      <c r="J300" s="211"/>
      <c r="K300" s="211"/>
      <c r="L300" s="297"/>
      <c r="N300" s="85" t="s">
        <v>277</v>
      </c>
    </row>
    <row r="301" spans="4:22">
      <c r="D301" s="296"/>
      <c r="E301" s="211"/>
      <c r="F301" s="211"/>
      <c r="G301" s="211"/>
      <c r="H301" s="211"/>
      <c r="I301" s="211"/>
      <c r="J301" s="211"/>
      <c r="K301" s="211"/>
      <c r="L301" s="297"/>
      <c r="N301" s="301" t="s">
        <v>207</v>
      </c>
      <c r="O301" s="301"/>
      <c r="P301" s="301"/>
      <c r="Q301" s="301"/>
      <c r="R301" s="87"/>
      <c r="S301" s="87" t="s">
        <v>208</v>
      </c>
      <c r="T301" s="87" t="s">
        <v>209</v>
      </c>
      <c r="U301" s="87" t="s">
        <v>210</v>
      </c>
      <c r="V301" s="90"/>
    </row>
    <row r="302" spans="4:22">
      <c r="D302" s="296"/>
      <c r="E302" s="211"/>
      <c r="F302" s="211"/>
      <c r="G302" s="211"/>
      <c r="H302" s="211"/>
      <c r="I302" s="211"/>
      <c r="J302" s="211"/>
      <c r="K302" s="211"/>
      <c r="L302" s="297"/>
      <c r="N302" s="301" t="s">
        <v>215</v>
      </c>
      <c r="O302" s="301"/>
      <c r="P302" s="301"/>
      <c r="Q302" s="301"/>
      <c r="R302" s="87" t="s">
        <v>216</v>
      </c>
      <c r="S302" s="90">
        <v>4.5</v>
      </c>
      <c r="T302" s="90">
        <v>5</v>
      </c>
      <c r="U302" s="90">
        <v>14</v>
      </c>
      <c r="V302" s="90" t="s">
        <v>119</v>
      </c>
    </row>
    <row r="303" spans="4:22" ht="17.25" thickBot="1">
      <c r="D303" s="298"/>
      <c r="E303" s="299"/>
      <c r="F303" s="299"/>
      <c r="G303" s="299"/>
      <c r="H303" s="299"/>
      <c r="I303" s="299"/>
      <c r="J303" s="299"/>
      <c r="K303" s="299"/>
      <c r="L303" s="300"/>
    </row>
    <row r="306" spans="4:16" ht="17.25" thickBot="1">
      <c r="D306" s="85" t="s">
        <v>277</v>
      </c>
    </row>
    <row r="307" spans="4:16">
      <c r="D307" s="293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5"/>
    </row>
    <row r="308" spans="4:16">
      <c r="D308" s="296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97"/>
    </row>
    <row r="309" spans="4:16">
      <c r="D309" s="296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97"/>
    </row>
    <row r="310" spans="4:16">
      <c r="D310" s="296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97"/>
    </row>
    <row r="311" spans="4:16">
      <c r="D311" s="296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97"/>
    </row>
    <row r="312" spans="4:16">
      <c r="D312" s="296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97"/>
    </row>
    <row r="313" spans="4:16">
      <c r="D313" s="296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97"/>
    </row>
    <row r="314" spans="4:16">
      <c r="D314" s="296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97"/>
    </row>
    <row r="315" spans="4:16">
      <c r="D315" s="296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97"/>
    </row>
    <row r="316" spans="4:16" ht="17.25" thickBot="1">
      <c r="D316" s="298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300"/>
    </row>
  </sheetData>
  <mergeCells count="63">
    <mergeCell ref="D63:D67"/>
    <mergeCell ref="M53:P53"/>
    <mergeCell ref="M54:P54"/>
    <mergeCell ref="M55:P55"/>
    <mergeCell ref="D195:J204"/>
    <mergeCell ref="M196:P196"/>
    <mergeCell ref="M197:P197"/>
    <mergeCell ref="M198:P198"/>
    <mergeCell ref="M199:P199"/>
    <mergeCell ref="M200:P200"/>
    <mergeCell ref="M201:P201"/>
    <mergeCell ref="D68:D70"/>
    <mergeCell ref="N94:O94"/>
    <mergeCell ref="N95:O95"/>
    <mergeCell ref="N96:O96"/>
    <mergeCell ref="L94:M94"/>
    <mergeCell ref="D233:F240"/>
    <mergeCell ref="M233:P233"/>
    <mergeCell ref="M234:P234"/>
    <mergeCell ref="M235:P235"/>
    <mergeCell ref="D206:K219"/>
    <mergeCell ref="M208:P208"/>
    <mergeCell ref="M209:P209"/>
    <mergeCell ref="M210:P210"/>
    <mergeCell ref="M211:P211"/>
    <mergeCell ref="M212:P212"/>
    <mergeCell ref="M219:P219"/>
    <mergeCell ref="D220:K230"/>
    <mergeCell ref="M220:P220"/>
    <mergeCell ref="M221:P221"/>
    <mergeCell ref="M222:P222"/>
    <mergeCell ref="M223:P223"/>
    <mergeCell ref="D246:K258"/>
    <mergeCell ref="M248:P248"/>
    <mergeCell ref="M249:P249"/>
    <mergeCell ref="M250:P250"/>
    <mergeCell ref="M253:P253"/>
    <mergeCell ref="M254:P254"/>
    <mergeCell ref="M255:P255"/>
    <mergeCell ref="M256:P256"/>
    <mergeCell ref="M257:P257"/>
    <mergeCell ref="M258:P258"/>
    <mergeCell ref="M264:P264"/>
    <mergeCell ref="D273:K288"/>
    <mergeCell ref="M275:P275"/>
    <mergeCell ref="M276:P276"/>
    <mergeCell ref="M277:P277"/>
    <mergeCell ref="L95:M95"/>
    <mergeCell ref="L96:M96"/>
    <mergeCell ref="L93:M93"/>
    <mergeCell ref="E2:G2"/>
    <mergeCell ref="D307:P316"/>
    <mergeCell ref="D49:K59"/>
    <mergeCell ref="D294:L303"/>
    <mergeCell ref="N296:Q296"/>
    <mergeCell ref="N297:Q297"/>
    <mergeCell ref="N298:Q298"/>
    <mergeCell ref="N301:Q301"/>
    <mergeCell ref="N302:Q302"/>
    <mergeCell ref="M259:P259"/>
    <mergeCell ref="D262:F269"/>
    <mergeCell ref="M262:P262"/>
    <mergeCell ref="M263:P263"/>
  </mergeCells>
  <phoneticPr fontId="1" type="noConversion"/>
  <conditionalFormatting sqref="E30">
    <cfRule type="containsText" dxfId="21" priority="3" operator="containsText" text="F">
      <formula>NOT(ISERROR(SEARCH("F",E30)))</formula>
    </cfRule>
    <cfRule type="containsText" dxfId="20" priority="4" operator="containsText" text="P">
      <formula>NOT(ISERROR(SEARCH("P",E30)))</formula>
    </cfRule>
  </conditionalFormatting>
  <conditionalFormatting sqref="E46">
    <cfRule type="containsText" dxfId="19" priority="11" operator="containsText" text="F">
      <formula>NOT(ISERROR(SEARCH("F",E46)))</formula>
    </cfRule>
    <cfRule type="containsText" dxfId="18" priority="12" operator="containsText" text="P">
      <formula>NOT(ISERROR(SEARCH("P",E46)))</formula>
    </cfRule>
  </conditionalFormatting>
  <conditionalFormatting sqref="E87">
    <cfRule type="containsText" dxfId="17" priority="7" operator="containsText" text="F">
      <formula>NOT(ISERROR(SEARCH("F",E87)))</formula>
    </cfRule>
    <cfRule type="containsText" dxfId="16" priority="8" operator="containsText" text="P">
      <formula>NOT(ISERROR(SEARCH("P",E87)))</formula>
    </cfRule>
  </conditionalFormatting>
  <conditionalFormatting sqref="G30">
    <cfRule type="containsText" dxfId="15" priority="1" operator="containsText" text="F">
      <formula>NOT(ISERROR(SEARCH("F",G30)))</formula>
    </cfRule>
    <cfRule type="containsText" dxfId="14" priority="2" operator="containsText" text="P">
      <formula>NOT(ISERROR(SEARCH("P",G30)))</formula>
    </cfRule>
  </conditionalFormatting>
  <conditionalFormatting sqref="G46">
    <cfRule type="containsText" dxfId="13" priority="9" operator="containsText" text="F">
      <formula>NOT(ISERROR(SEARCH("F",G46)))</formula>
    </cfRule>
    <cfRule type="containsText" dxfId="12" priority="10" operator="containsText" text="P">
      <formula>NOT(ISERROR(SEARCH("P",G46)))</formula>
    </cfRule>
  </conditionalFormatting>
  <conditionalFormatting sqref="G87">
    <cfRule type="containsText" dxfId="11" priority="5" operator="containsText" text="F">
      <formula>NOT(ISERROR(SEARCH("F",G87)))</formula>
    </cfRule>
    <cfRule type="containsText" dxfId="10" priority="6" operator="containsText" text="P">
      <formula>NOT(ISERROR(SEARCH("P",G87)))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2614-AD8B-494B-8340-4B803D049053}">
  <sheetPr>
    <tabColor rgb="FF0070C0"/>
  </sheetPr>
  <dimension ref="B2:V50"/>
  <sheetViews>
    <sheetView topLeftCell="A43" zoomScale="85" zoomScaleNormal="85" workbookViewId="0">
      <selection activeCell="N64" sqref="N64"/>
    </sheetView>
  </sheetViews>
  <sheetFormatPr defaultRowHeight="16.5"/>
  <cols>
    <col min="15" max="15" width="10.625" bestFit="1" customWidth="1"/>
    <col min="16" max="16" width="17.5" bestFit="1" customWidth="1"/>
    <col min="17" max="17" width="33.125" bestFit="1" customWidth="1"/>
    <col min="18" max="18" width="35.25" bestFit="1" customWidth="1"/>
  </cols>
  <sheetData>
    <row r="2" spans="2:22">
      <c r="C2" s="56" t="s">
        <v>468</v>
      </c>
      <c r="D2" s="56">
        <v>85</v>
      </c>
      <c r="E2" s="192" t="s">
        <v>463</v>
      </c>
    </row>
    <row r="4" spans="2:22">
      <c r="C4" s="56"/>
      <c r="D4" s="56" t="s">
        <v>389</v>
      </c>
      <c r="E4" s="56" t="s">
        <v>460</v>
      </c>
      <c r="F4" s="56" t="s">
        <v>119</v>
      </c>
      <c r="G4" s="56" t="s">
        <v>461</v>
      </c>
      <c r="H4" s="56" t="s">
        <v>465</v>
      </c>
      <c r="I4" s="56" t="s">
        <v>464</v>
      </c>
      <c r="J4" s="56" t="s">
        <v>459</v>
      </c>
      <c r="K4" s="56" t="s">
        <v>466</v>
      </c>
      <c r="L4" s="56" t="s">
        <v>467</v>
      </c>
      <c r="M4" s="56" t="s">
        <v>458</v>
      </c>
      <c r="N4" s="56" t="s">
        <v>289</v>
      </c>
      <c r="O4" s="56" t="s">
        <v>387</v>
      </c>
      <c r="P4" s="56"/>
      <c r="Q4" s="56"/>
      <c r="R4" s="22"/>
      <c r="S4" s="22"/>
      <c r="T4" s="22"/>
      <c r="U4" s="22"/>
      <c r="V4" s="22"/>
    </row>
    <row r="5" spans="2:22">
      <c r="C5" s="56"/>
      <c r="D5" s="56" t="s">
        <v>343</v>
      </c>
      <c r="E5" s="56" t="s">
        <v>119</v>
      </c>
      <c r="F5" s="56" t="s">
        <v>119</v>
      </c>
      <c r="G5" s="56" t="s">
        <v>462</v>
      </c>
      <c r="H5" s="192" t="s">
        <v>463</v>
      </c>
      <c r="I5" s="192" t="s">
        <v>463</v>
      </c>
      <c r="J5" s="56" t="s">
        <v>470</v>
      </c>
      <c r="K5" s="56" t="s">
        <v>471</v>
      </c>
      <c r="L5" s="56"/>
      <c r="M5" s="56"/>
      <c r="N5" s="56"/>
      <c r="O5" s="56"/>
      <c r="P5" s="56"/>
      <c r="Q5" s="56"/>
      <c r="R5" s="22"/>
      <c r="S5" s="22"/>
      <c r="T5" s="22"/>
      <c r="U5" s="22"/>
      <c r="V5" s="22"/>
    </row>
    <row r="6" spans="2:22">
      <c r="B6" s="309" t="s">
        <v>481</v>
      </c>
      <c r="C6" s="56" t="s">
        <v>78</v>
      </c>
      <c r="D6" s="56">
        <v>47</v>
      </c>
      <c r="E6" s="56">
        <v>25</v>
      </c>
      <c r="F6" s="56">
        <v>3.3</v>
      </c>
      <c r="G6" s="56">
        <v>2000</v>
      </c>
      <c r="H6" s="56">
        <v>105</v>
      </c>
      <c r="I6" s="56">
        <f>$D$2</f>
        <v>85</v>
      </c>
      <c r="J6" s="74">
        <f>(G6*2^((H6-I6)/10)/10000)</f>
        <v>0.8</v>
      </c>
      <c r="K6" s="74">
        <f t="shared" ref="K6:K10" si="0">J6*10000/(365*24)</f>
        <v>0.91324200913242004</v>
      </c>
      <c r="L6" s="56"/>
      <c r="M6" s="56"/>
      <c r="N6" s="56" t="s">
        <v>390</v>
      </c>
      <c r="O6" s="179" t="s">
        <v>388</v>
      </c>
      <c r="P6" s="179" t="s">
        <v>440</v>
      </c>
      <c r="Q6" s="179" t="s">
        <v>397</v>
      </c>
      <c r="R6" s="194" t="s">
        <v>438</v>
      </c>
      <c r="S6" s="187">
        <v>34</v>
      </c>
      <c r="T6" s="188">
        <f>S6 * IF(R6=$G$4,$L$4, IF(R6=$G$6,$L$6, IF(R6=$G$7, $L$7, 1) ) )</f>
        <v>34</v>
      </c>
      <c r="U6" s="182" t="s">
        <v>401</v>
      </c>
      <c r="V6" s="22"/>
    </row>
    <row r="7" spans="2:22">
      <c r="B7" s="310"/>
      <c r="C7" s="56" t="s">
        <v>21</v>
      </c>
      <c r="D7" s="56">
        <v>470</v>
      </c>
      <c r="E7" s="56">
        <v>25</v>
      </c>
      <c r="F7" s="56">
        <v>15</v>
      </c>
      <c r="G7" s="56">
        <v>4000</v>
      </c>
      <c r="H7" s="56">
        <v>105</v>
      </c>
      <c r="I7" s="56">
        <f t="shared" ref="I7:I11" si="1">$D$2</f>
        <v>85</v>
      </c>
      <c r="J7" s="74">
        <f t="shared" ref="J7:J10" si="2">(G7*2^((H7-I7)/10)/10000)</f>
        <v>1.6</v>
      </c>
      <c r="K7" s="74">
        <f t="shared" si="0"/>
        <v>1.8264840182648401</v>
      </c>
      <c r="L7" s="56"/>
      <c r="M7" s="56" t="s">
        <v>480</v>
      </c>
      <c r="N7" s="56" t="s">
        <v>392</v>
      </c>
      <c r="O7" s="179" t="s">
        <v>394</v>
      </c>
      <c r="P7" s="179" t="s">
        <v>479</v>
      </c>
      <c r="Q7" s="179" t="s">
        <v>398</v>
      </c>
      <c r="R7" s="194" t="s">
        <v>438</v>
      </c>
      <c r="S7" s="187">
        <v>65</v>
      </c>
      <c r="T7" s="188">
        <f>S7 * IF(R7=$G$4,$L$4, IF(R7=$G$6,$L$6, IF(R7=$G$7, $L$7, 1) ) )</f>
        <v>65</v>
      </c>
      <c r="U7" s="182" t="s">
        <v>401</v>
      </c>
      <c r="V7" s="22"/>
    </row>
    <row r="8" spans="2:22">
      <c r="B8" s="310"/>
      <c r="C8" s="56" t="s">
        <v>87</v>
      </c>
      <c r="D8" s="56">
        <v>100</v>
      </c>
      <c r="E8" s="56">
        <v>25</v>
      </c>
      <c r="F8" s="56">
        <v>15</v>
      </c>
      <c r="G8" s="56">
        <v>10000</v>
      </c>
      <c r="H8" s="56">
        <v>105</v>
      </c>
      <c r="I8" s="56">
        <f t="shared" si="1"/>
        <v>85</v>
      </c>
      <c r="J8" s="74">
        <f t="shared" si="2"/>
        <v>4</v>
      </c>
      <c r="K8" s="74">
        <f t="shared" si="0"/>
        <v>4.5662100456621006</v>
      </c>
      <c r="L8" s="56"/>
      <c r="M8" s="56" t="s">
        <v>477</v>
      </c>
      <c r="N8" s="56" t="s">
        <v>393</v>
      </c>
      <c r="O8" s="196" t="s">
        <v>441</v>
      </c>
      <c r="P8" s="181" t="s">
        <v>469</v>
      </c>
      <c r="Q8" s="181"/>
      <c r="R8" s="195" t="s">
        <v>439</v>
      </c>
      <c r="S8" s="187">
        <v>1.3599999999999999E-2</v>
      </c>
      <c r="T8" s="188">
        <v>19.311999999999998</v>
      </c>
      <c r="U8" s="182" t="s">
        <v>472</v>
      </c>
      <c r="V8" s="22"/>
    </row>
    <row r="9" spans="2:22">
      <c r="B9" s="310"/>
      <c r="C9" s="56" t="s">
        <v>35</v>
      </c>
      <c r="D9" s="56">
        <v>270</v>
      </c>
      <c r="E9" s="56">
        <v>35</v>
      </c>
      <c r="F9" s="56">
        <v>24</v>
      </c>
      <c r="G9" s="56">
        <v>10000</v>
      </c>
      <c r="H9" s="56">
        <v>105</v>
      </c>
      <c r="I9" s="56">
        <f t="shared" si="1"/>
        <v>85</v>
      </c>
      <c r="J9" s="74">
        <f t="shared" si="2"/>
        <v>4</v>
      </c>
      <c r="K9" s="74">
        <f t="shared" si="0"/>
        <v>4.5662100456621006</v>
      </c>
      <c r="L9" s="56"/>
      <c r="M9" s="56" t="s">
        <v>476</v>
      </c>
      <c r="N9" s="56" t="s">
        <v>391</v>
      </c>
      <c r="O9" s="196" t="s">
        <v>442</v>
      </c>
      <c r="P9" s="181" t="s">
        <v>399</v>
      </c>
      <c r="Q9" s="181"/>
      <c r="R9" s="195" t="s">
        <v>439</v>
      </c>
      <c r="S9" s="187">
        <v>3.8199999999999998E-2</v>
      </c>
      <c r="T9" s="188">
        <v>54.244</v>
      </c>
      <c r="U9" s="182" t="s">
        <v>472</v>
      </c>
      <c r="V9" s="22"/>
    </row>
    <row r="10" spans="2:22">
      <c r="B10" s="311"/>
      <c r="C10" s="56" t="s">
        <v>396</v>
      </c>
      <c r="D10" s="56">
        <v>56</v>
      </c>
      <c r="E10" s="56">
        <v>50</v>
      </c>
      <c r="F10" s="56">
        <v>15</v>
      </c>
      <c r="G10" s="56">
        <v>6000</v>
      </c>
      <c r="H10" s="56">
        <v>105</v>
      </c>
      <c r="I10" s="56">
        <f t="shared" si="1"/>
        <v>85</v>
      </c>
      <c r="J10" s="74">
        <f t="shared" si="2"/>
        <v>2.4</v>
      </c>
      <c r="K10" s="74">
        <f t="shared" si="0"/>
        <v>2.7397260273972601</v>
      </c>
      <c r="L10" s="56"/>
      <c r="M10" s="56" t="s">
        <v>477</v>
      </c>
      <c r="N10" s="56" t="s">
        <v>395</v>
      </c>
      <c r="O10" s="196" t="s">
        <v>402</v>
      </c>
      <c r="P10" s="181" t="s">
        <v>456</v>
      </c>
      <c r="Q10" s="181"/>
      <c r="R10" s="195" t="s">
        <v>439</v>
      </c>
      <c r="S10" s="187">
        <v>1.61E-2</v>
      </c>
      <c r="T10" s="188">
        <v>22.861999999999998</v>
      </c>
      <c r="U10" s="182"/>
      <c r="V10" s="22"/>
    </row>
    <row r="11" spans="2:22">
      <c r="B11" s="309" t="s">
        <v>482</v>
      </c>
      <c r="C11" s="193" t="s">
        <v>78</v>
      </c>
      <c r="D11" s="56">
        <v>22</v>
      </c>
      <c r="E11" s="56">
        <v>25</v>
      </c>
      <c r="F11" s="56">
        <v>3.3</v>
      </c>
      <c r="G11" s="55" t="s">
        <v>5</v>
      </c>
      <c r="H11" s="56" t="s">
        <v>5</v>
      </c>
      <c r="I11" s="56">
        <f t="shared" si="1"/>
        <v>85</v>
      </c>
      <c r="J11" s="74" t="s">
        <v>5</v>
      </c>
      <c r="K11" s="74" t="s">
        <v>5</v>
      </c>
      <c r="L11" s="56" t="s">
        <v>5</v>
      </c>
      <c r="M11" s="197">
        <v>3225</v>
      </c>
      <c r="N11" s="56" t="s">
        <v>390</v>
      </c>
      <c r="O11" s="181" t="s">
        <v>509</v>
      </c>
      <c r="P11" s="181" t="s">
        <v>501</v>
      </c>
      <c r="Q11" s="181" t="s">
        <v>502</v>
      </c>
      <c r="R11" s="189" t="s">
        <v>438</v>
      </c>
      <c r="S11" s="198">
        <v>170</v>
      </c>
      <c r="T11" s="188">
        <f t="shared" ref="T11" si="3">S11 * IF(R11=$F$2,$G$2, IF(R11=$F$3,$G$3, IF(R11=$F$4, $G$4, 1) ) )</f>
        <v>170</v>
      </c>
      <c r="U11" s="22"/>
      <c r="V11" s="22"/>
    </row>
    <row r="12" spans="2:22">
      <c r="B12" s="310"/>
      <c r="C12" s="193" t="s">
        <v>21</v>
      </c>
      <c r="D12" s="56">
        <v>270</v>
      </c>
      <c r="E12" s="56">
        <v>35</v>
      </c>
      <c r="F12" s="56">
        <v>24</v>
      </c>
      <c r="G12" s="56">
        <v>10000</v>
      </c>
      <c r="H12" s="56">
        <v>105</v>
      </c>
      <c r="I12" s="56">
        <f t="shared" ref="I12:I15" si="4">$D$2</f>
        <v>85</v>
      </c>
      <c r="J12" s="74">
        <f t="shared" ref="J12" si="5">(G12*2^((H12-I12)/10)/10000)</f>
        <v>4</v>
      </c>
      <c r="K12" s="74">
        <f t="shared" ref="K12:K15" si="6">J12*10000/(365*24)</f>
        <v>4.5662100456621006</v>
      </c>
      <c r="L12" s="56"/>
      <c r="M12" s="56" t="s">
        <v>476</v>
      </c>
      <c r="N12" s="56" t="s">
        <v>392</v>
      </c>
      <c r="O12" s="196" t="s">
        <v>442</v>
      </c>
      <c r="P12" s="181" t="s">
        <v>504</v>
      </c>
      <c r="Q12" s="181"/>
      <c r="R12" s="195" t="s">
        <v>439</v>
      </c>
      <c r="S12" s="187">
        <v>3.8199999999999998E-2</v>
      </c>
      <c r="T12" s="188">
        <v>54.244</v>
      </c>
      <c r="U12" s="182" t="s">
        <v>472</v>
      </c>
      <c r="V12" s="22"/>
    </row>
    <row r="13" spans="2:22">
      <c r="B13" s="310"/>
      <c r="C13" s="56" t="s">
        <v>87</v>
      </c>
      <c r="D13" s="56">
        <v>100</v>
      </c>
      <c r="E13" s="56">
        <v>25</v>
      </c>
      <c r="F13" s="56">
        <v>15</v>
      </c>
      <c r="G13" s="56">
        <v>10000</v>
      </c>
      <c r="H13" s="56">
        <v>105</v>
      </c>
      <c r="I13" s="56">
        <f t="shared" si="4"/>
        <v>85</v>
      </c>
      <c r="J13" s="74">
        <f t="shared" ref="J13:J14" si="7">(G13*2^((H13-I13)/10)/10000)</f>
        <v>4</v>
      </c>
      <c r="K13" s="74">
        <f t="shared" si="6"/>
        <v>4.5662100456621006</v>
      </c>
      <c r="L13" s="56"/>
      <c r="M13" s="56" t="s">
        <v>477</v>
      </c>
      <c r="N13" s="56" t="s">
        <v>393</v>
      </c>
      <c r="O13" s="196" t="s">
        <v>441</v>
      </c>
      <c r="P13" s="181" t="s">
        <v>469</v>
      </c>
      <c r="Q13" s="181"/>
      <c r="R13" s="195" t="s">
        <v>439</v>
      </c>
      <c r="S13" s="187">
        <v>1.3599999999999999E-2</v>
      </c>
      <c r="T13" s="188">
        <v>19.311999999999998</v>
      </c>
      <c r="U13" s="182" t="s">
        <v>472</v>
      </c>
      <c r="V13" s="22"/>
    </row>
    <row r="14" spans="2:22">
      <c r="B14" s="310"/>
      <c r="C14" s="56" t="s">
        <v>35</v>
      </c>
      <c r="D14" s="56">
        <v>270</v>
      </c>
      <c r="E14" s="56">
        <v>35</v>
      </c>
      <c r="F14" s="56">
        <v>24</v>
      </c>
      <c r="G14" s="56">
        <v>10000</v>
      </c>
      <c r="H14" s="56">
        <v>105</v>
      </c>
      <c r="I14" s="56">
        <f t="shared" si="4"/>
        <v>85</v>
      </c>
      <c r="J14" s="74">
        <f t="shared" si="7"/>
        <v>4</v>
      </c>
      <c r="K14" s="74">
        <f t="shared" si="6"/>
        <v>4.5662100456621006</v>
      </c>
      <c r="L14" s="56"/>
      <c r="M14" s="56" t="s">
        <v>476</v>
      </c>
      <c r="N14" s="56" t="s">
        <v>391</v>
      </c>
      <c r="O14" s="196" t="s">
        <v>442</v>
      </c>
      <c r="P14" s="181" t="s">
        <v>504</v>
      </c>
      <c r="Q14" s="181"/>
      <c r="R14" s="195" t="s">
        <v>439</v>
      </c>
      <c r="S14" s="187">
        <v>3.8199999999999998E-2</v>
      </c>
      <c r="T14" s="188">
        <v>54.244</v>
      </c>
      <c r="U14" s="182" t="s">
        <v>472</v>
      </c>
      <c r="V14" s="22"/>
    </row>
    <row r="15" spans="2:22">
      <c r="B15" s="311"/>
      <c r="C15" s="193" t="s">
        <v>396</v>
      </c>
      <c r="D15" s="56">
        <v>56</v>
      </c>
      <c r="E15" s="56">
        <v>50</v>
      </c>
      <c r="F15" s="56">
        <v>15</v>
      </c>
      <c r="G15" s="56">
        <v>10000</v>
      </c>
      <c r="H15" s="56">
        <v>105</v>
      </c>
      <c r="I15" s="56">
        <f t="shared" si="4"/>
        <v>85</v>
      </c>
      <c r="J15" s="74">
        <f>(G15*2^((H15-I15)/10)/10000)</f>
        <v>4</v>
      </c>
      <c r="K15" s="74">
        <f t="shared" si="6"/>
        <v>4.5662100456621006</v>
      </c>
      <c r="L15" s="56"/>
      <c r="M15" s="56" t="s">
        <v>477</v>
      </c>
      <c r="N15" s="56" t="s">
        <v>395</v>
      </c>
      <c r="O15" s="208" t="s">
        <v>506</v>
      </c>
      <c r="P15" s="56" t="s">
        <v>505</v>
      </c>
      <c r="Q15" s="56" t="s">
        <v>507</v>
      </c>
      <c r="R15" s="56" t="s">
        <v>508</v>
      </c>
      <c r="S15" s="56" t="s">
        <v>508</v>
      </c>
      <c r="T15" s="56" t="s">
        <v>508</v>
      </c>
      <c r="U15" s="22"/>
      <c r="V15" s="22"/>
    </row>
    <row r="16" spans="2:22"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3:22"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3:22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191" t="e">
        <f>SUM(#REF!)</f>
        <v>#REF!</v>
      </c>
      <c r="U18" s="22"/>
      <c r="V18" s="22"/>
    </row>
    <row r="19" spans="3:22"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191"/>
      <c r="U19" s="22"/>
      <c r="V19" s="22"/>
    </row>
    <row r="20" spans="3:22"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180" t="s">
        <v>402</v>
      </c>
      <c r="P20" s="181" t="s">
        <v>400</v>
      </c>
      <c r="Q20" s="181"/>
      <c r="R20" s="189" t="s">
        <v>439</v>
      </c>
      <c r="S20" s="187">
        <v>1.61E-2</v>
      </c>
      <c r="T20" s="188">
        <v>22.861999999999998</v>
      </c>
      <c r="V20" s="22"/>
    </row>
    <row r="21" spans="3:22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181" t="s">
        <v>494</v>
      </c>
      <c r="P21" s="181" t="s">
        <v>500</v>
      </c>
      <c r="Q21" s="181" t="s">
        <v>483</v>
      </c>
      <c r="R21" s="189" t="s">
        <v>439</v>
      </c>
      <c r="S21" s="187">
        <v>3.6999999999999998E-2</v>
      </c>
      <c r="T21" s="188">
        <v>52.54</v>
      </c>
      <c r="V21" s="22"/>
    </row>
    <row r="22" spans="3:22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81" t="s">
        <v>495</v>
      </c>
      <c r="P22" s="181" t="s">
        <v>484</v>
      </c>
      <c r="Q22" s="181" t="s">
        <v>485</v>
      </c>
      <c r="R22" s="189" t="s">
        <v>439</v>
      </c>
      <c r="S22" s="187">
        <v>0.11509999999999999</v>
      </c>
      <c r="T22" s="188">
        <v>163.44199999999998</v>
      </c>
      <c r="V22" s="22"/>
    </row>
    <row r="23" spans="3:22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81" t="s">
        <v>496</v>
      </c>
      <c r="P23" s="181" t="s">
        <v>486</v>
      </c>
      <c r="Q23" s="181" t="s">
        <v>487</v>
      </c>
      <c r="R23" s="189" t="s">
        <v>439</v>
      </c>
      <c r="S23" s="187">
        <v>2.58E-2</v>
      </c>
      <c r="T23" s="188">
        <v>36.636000000000003</v>
      </c>
      <c r="V23" s="22"/>
    </row>
    <row r="24" spans="3:22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81" t="s">
        <v>497</v>
      </c>
      <c r="P24" s="181" t="s">
        <v>488</v>
      </c>
      <c r="Q24" s="181" t="s">
        <v>489</v>
      </c>
      <c r="R24" s="189" t="s">
        <v>439</v>
      </c>
      <c r="S24" s="187">
        <v>3.4000000000000002E-2</v>
      </c>
      <c r="T24" s="188">
        <v>48.28</v>
      </c>
      <c r="V24" s="22"/>
    </row>
    <row r="25" spans="3:22"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04" t="s">
        <v>498</v>
      </c>
      <c r="P25" s="204" t="s">
        <v>490</v>
      </c>
      <c r="Q25" s="204" t="s">
        <v>491</v>
      </c>
      <c r="R25" s="205" t="s">
        <v>439</v>
      </c>
      <c r="S25" s="206">
        <v>3.61E-2</v>
      </c>
      <c r="T25" s="207">
        <v>51.262</v>
      </c>
      <c r="V25" s="22"/>
    </row>
    <row r="26" spans="3:22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81" t="s">
        <v>499</v>
      </c>
      <c r="P26" s="181" t="s">
        <v>492</v>
      </c>
      <c r="Q26" s="181" t="s">
        <v>493</v>
      </c>
      <c r="R26" s="189" t="s">
        <v>439</v>
      </c>
      <c r="S26" s="187">
        <v>2.12E-2</v>
      </c>
      <c r="T26" s="188">
        <v>30.103999999999999</v>
      </c>
      <c r="V26" s="22"/>
    </row>
    <row r="27" spans="3:22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191"/>
      <c r="U27" s="22"/>
      <c r="V27" s="22"/>
    </row>
    <row r="28" spans="3:22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80" t="s">
        <v>473</v>
      </c>
      <c r="P28" s="184" t="s">
        <v>474</v>
      </c>
      <c r="Q28" s="181"/>
      <c r="R28" s="189" t="s">
        <v>439</v>
      </c>
      <c r="S28" s="187">
        <v>3.1300000000000001E-2</v>
      </c>
      <c r="T28" s="188">
        <v>44.446000000000005</v>
      </c>
      <c r="U28" s="22"/>
      <c r="V28" s="22"/>
    </row>
    <row r="29" spans="3:22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199" t="s">
        <v>503</v>
      </c>
      <c r="P29" s="200" t="s">
        <v>469</v>
      </c>
      <c r="Q29" s="200" t="s">
        <v>478</v>
      </c>
      <c r="R29" s="201" t="s">
        <v>439</v>
      </c>
      <c r="S29" s="202">
        <v>1.3599999999999999E-2</v>
      </c>
      <c r="T29" s="203">
        <v>19.311999999999998</v>
      </c>
      <c r="U29" s="22"/>
      <c r="V29" s="22"/>
    </row>
    <row r="30" spans="3:22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180" t="s">
        <v>442</v>
      </c>
      <c r="P30" s="184" t="s">
        <v>399</v>
      </c>
      <c r="Q30" s="181"/>
      <c r="R30" s="189" t="s">
        <v>439</v>
      </c>
      <c r="S30" s="187">
        <v>3.8199999999999998E-2</v>
      </c>
      <c r="T30" s="188">
        <v>54.244</v>
      </c>
      <c r="U30" s="22"/>
      <c r="V30" s="22"/>
    </row>
    <row r="31" spans="3:22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180" t="s">
        <v>475</v>
      </c>
      <c r="P31" s="181" t="s">
        <v>510</v>
      </c>
      <c r="Q31" s="181"/>
      <c r="R31" s="189" t="s">
        <v>439</v>
      </c>
      <c r="S31" s="187">
        <v>8.6999999999999994E-3</v>
      </c>
      <c r="T31" s="188">
        <v>12.353999999999999</v>
      </c>
      <c r="U31" s="22"/>
      <c r="V31" s="22"/>
    </row>
    <row r="32" spans="3:22">
      <c r="O32" s="183" t="s">
        <v>403</v>
      </c>
      <c r="P32" s="183" t="s">
        <v>457</v>
      </c>
      <c r="Q32" s="183" t="s">
        <v>404</v>
      </c>
      <c r="R32" s="189" t="s">
        <v>438</v>
      </c>
      <c r="S32" s="190">
        <v>189</v>
      </c>
      <c r="T32" s="188">
        <v>189</v>
      </c>
    </row>
    <row r="33" spans="15:20">
      <c r="O33" s="183" t="s">
        <v>405</v>
      </c>
      <c r="P33" s="184" t="s">
        <v>406</v>
      </c>
      <c r="Q33" s="184" t="s">
        <v>407</v>
      </c>
      <c r="R33" s="189" t="s">
        <v>438</v>
      </c>
      <c r="S33" s="190">
        <v>230</v>
      </c>
      <c r="T33" s="188">
        <v>230</v>
      </c>
    </row>
    <row r="34" spans="15:20">
      <c r="O34" s="184" t="s">
        <v>408</v>
      </c>
      <c r="P34" s="184" t="s">
        <v>409</v>
      </c>
      <c r="Q34" s="184" t="s">
        <v>410</v>
      </c>
      <c r="R34" s="186" t="s">
        <v>438</v>
      </c>
      <c r="S34" s="187">
        <v>85</v>
      </c>
      <c r="T34" s="188">
        <v>85</v>
      </c>
    </row>
    <row r="36" spans="15:20">
      <c r="O36" s="179" t="s">
        <v>429</v>
      </c>
      <c r="P36" s="179" t="s">
        <v>411</v>
      </c>
      <c r="Q36" s="179" t="s">
        <v>412</v>
      </c>
      <c r="R36" s="186" t="s">
        <v>438</v>
      </c>
      <c r="S36" s="187">
        <v>77</v>
      </c>
      <c r="T36" s="188">
        <v>77</v>
      </c>
    </row>
    <row r="37" spans="15:20">
      <c r="O37" s="179" t="s">
        <v>430</v>
      </c>
      <c r="P37" s="179" t="s">
        <v>413</v>
      </c>
      <c r="Q37" s="179" t="s">
        <v>414</v>
      </c>
      <c r="R37" s="186" t="s">
        <v>438</v>
      </c>
      <c r="S37" s="187">
        <v>44</v>
      </c>
      <c r="T37" s="188">
        <v>44</v>
      </c>
    </row>
    <row r="38" spans="15:20">
      <c r="O38" s="179" t="s">
        <v>431</v>
      </c>
      <c r="P38" s="179" t="s">
        <v>415</v>
      </c>
      <c r="Q38" s="179" t="s">
        <v>416</v>
      </c>
      <c r="R38" s="186" t="s">
        <v>438</v>
      </c>
      <c r="S38" s="187">
        <v>67</v>
      </c>
      <c r="T38" s="188">
        <v>67</v>
      </c>
    </row>
    <row r="39" spans="15:20">
      <c r="O39" s="179" t="s">
        <v>432</v>
      </c>
      <c r="P39" s="179" t="s">
        <v>417</v>
      </c>
      <c r="Q39" s="179" t="s">
        <v>418</v>
      </c>
      <c r="R39" s="186" t="s">
        <v>438</v>
      </c>
      <c r="S39" s="187">
        <v>34</v>
      </c>
      <c r="T39" s="188">
        <v>34</v>
      </c>
    </row>
    <row r="40" spans="15:20">
      <c r="O40" s="179" t="s">
        <v>433</v>
      </c>
      <c r="P40" s="179" t="s">
        <v>419</v>
      </c>
      <c r="Q40" s="179" t="s">
        <v>420</v>
      </c>
      <c r="R40" s="186" t="s">
        <v>438</v>
      </c>
      <c r="S40" s="187">
        <v>64.5</v>
      </c>
      <c r="T40" s="188">
        <v>64.5</v>
      </c>
    </row>
    <row r="41" spans="15:20">
      <c r="O41" s="185" t="s">
        <v>434</v>
      </c>
      <c r="P41" s="185" t="s">
        <v>421</v>
      </c>
      <c r="Q41" s="185" t="s">
        <v>422</v>
      </c>
      <c r="R41" s="186" t="s">
        <v>438</v>
      </c>
      <c r="S41" s="187">
        <v>58.6</v>
      </c>
      <c r="T41" s="188">
        <v>58.6</v>
      </c>
    </row>
    <row r="42" spans="15:20">
      <c r="O42" s="181" t="s">
        <v>435</v>
      </c>
      <c r="P42" s="181" t="s">
        <v>423</v>
      </c>
      <c r="Q42" s="181" t="s">
        <v>424</v>
      </c>
      <c r="R42" s="189" t="s">
        <v>438</v>
      </c>
      <c r="S42" s="190">
        <v>68</v>
      </c>
      <c r="T42" s="188">
        <v>68</v>
      </c>
    </row>
    <row r="43" spans="15:20">
      <c r="O43" s="181" t="s">
        <v>436</v>
      </c>
      <c r="P43" s="181" t="s">
        <v>425</v>
      </c>
      <c r="Q43" s="181" t="s">
        <v>426</v>
      </c>
      <c r="R43" s="186" t="s">
        <v>439</v>
      </c>
      <c r="S43" s="187">
        <v>8.1000000000000003E-2</v>
      </c>
      <c r="T43" s="188">
        <v>115.02000000000001</v>
      </c>
    </row>
    <row r="44" spans="15:20">
      <c r="O44" s="181" t="s">
        <v>437</v>
      </c>
      <c r="P44" s="181" t="s">
        <v>427</v>
      </c>
      <c r="Q44" s="181" t="s">
        <v>428</v>
      </c>
      <c r="R44" s="186" t="s">
        <v>439</v>
      </c>
      <c r="S44" s="187">
        <v>6.9900000000000004E-2</v>
      </c>
      <c r="T44" s="188">
        <v>99.25800000000001</v>
      </c>
    </row>
    <row r="45" spans="15:20">
      <c r="O45" s="181" t="s">
        <v>446</v>
      </c>
      <c r="P45" s="181" t="s">
        <v>444</v>
      </c>
      <c r="Q45" s="181" t="s">
        <v>444</v>
      </c>
      <c r="R45" s="186" t="s">
        <v>438</v>
      </c>
      <c r="S45" s="187">
        <v>150</v>
      </c>
      <c r="T45" s="188">
        <f>S45 * IF(R45=$G$4,$L$4, IF(R45=$G$6,$L$6, IF(R45=$G$7, $L$7, 1) ) )</f>
        <v>150</v>
      </c>
    </row>
    <row r="46" spans="15:20">
      <c r="O46" s="181" t="s">
        <v>443</v>
      </c>
      <c r="P46" s="181" t="s">
        <v>444</v>
      </c>
      <c r="Q46" s="181" t="s">
        <v>445</v>
      </c>
      <c r="R46" s="186" t="s">
        <v>438</v>
      </c>
      <c r="S46" s="187">
        <v>150</v>
      </c>
      <c r="T46" s="188">
        <f>S46 * IF(R46=$G$4,$L$4, IF(R46=$G$6,$L$6, IF(R46=$G$7, $L$7, 1) ) )</f>
        <v>150</v>
      </c>
    </row>
    <row r="47" spans="15:20">
      <c r="O47" s="181" t="s">
        <v>449</v>
      </c>
      <c r="P47" s="181" t="s">
        <v>447</v>
      </c>
      <c r="Q47" s="181" t="s">
        <v>448</v>
      </c>
      <c r="R47" s="186" t="s">
        <v>438</v>
      </c>
      <c r="S47" s="187">
        <v>24</v>
      </c>
      <c r="T47" s="188">
        <f>S47 * IF(R47=$G$4,$L$4, IF(R47=$G$6,$L$6, IF(R47=$G$7, $L$7, 1) ) )</f>
        <v>24</v>
      </c>
    </row>
    <row r="48" spans="15:20">
      <c r="O48" s="185" t="s">
        <v>450</v>
      </c>
      <c r="P48" s="185" t="s">
        <v>451</v>
      </c>
      <c r="Q48" s="185" t="s">
        <v>452</v>
      </c>
      <c r="R48" s="186" t="s">
        <v>438</v>
      </c>
      <c r="S48" s="187">
        <v>29.9</v>
      </c>
      <c r="T48" s="188">
        <v>29.9</v>
      </c>
    </row>
    <row r="49" spans="15:20">
      <c r="O49" s="181" t="s">
        <v>449</v>
      </c>
      <c r="P49" s="181" t="s">
        <v>447</v>
      </c>
      <c r="Q49" s="181" t="s">
        <v>448</v>
      </c>
      <c r="R49" s="186" t="s">
        <v>438</v>
      </c>
      <c r="S49" s="187">
        <v>24</v>
      </c>
      <c r="T49" s="188">
        <v>24</v>
      </c>
    </row>
    <row r="50" spans="15:20">
      <c r="O50" s="179" t="s">
        <v>453</v>
      </c>
      <c r="P50" s="179" t="s">
        <v>454</v>
      </c>
      <c r="Q50" s="179" t="s">
        <v>455</v>
      </c>
      <c r="R50" s="186" t="s">
        <v>438</v>
      </c>
      <c r="S50" s="187">
        <v>47</v>
      </c>
      <c r="T50" s="188">
        <f>S50 * IF(R50=$G$4,$L$4, IF(R50=$G$6,$L$6, IF(R50=$G$7, $L$7, 1) ) )</f>
        <v>47</v>
      </c>
    </row>
  </sheetData>
  <mergeCells count="2">
    <mergeCell ref="B6:B10"/>
    <mergeCell ref="B11:B15"/>
  </mergeCells>
  <phoneticPr fontId="1" type="noConversion"/>
  <conditionalFormatting sqref="J6:J10">
    <cfRule type="cellIs" dxfId="9" priority="2" operator="lessThan">
      <formula>4</formula>
    </cfRule>
  </conditionalFormatting>
  <conditionalFormatting sqref="J11:K11 J12:J15">
    <cfRule type="cellIs" dxfId="8" priority="1" operator="lessThan">
      <formula>4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38E1-3B93-490B-93DB-F3B47AC95A4B}">
  <sheetPr>
    <tabColor rgb="FF0070C0"/>
  </sheetPr>
  <dimension ref="A1"/>
  <sheetViews>
    <sheetView topLeftCell="A22" workbookViewId="0">
      <selection activeCell="M22" sqref="M22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7BCC-449E-405D-86BC-BB598F93660C}">
  <sheetPr>
    <tabColor rgb="FF0070C0"/>
  </sheetPr>
  <dimension ref="A2:AF202"/>
  <sheetViews>
    <sheetView showGridLines="0" view="pageBreakPreview" topLeftCell="A63" zoomScale="160" zoomScaleNormal="100" zoomScaleSheetLayoutView="160" workbookViewId="0">
      <selection activeCell="K70" sqref="K70"/>
    </sheetView>
  </sheetViews>
  <sheetFormatPr defaultColWidth="9" defaultRowHeight="12"/>
  <cols>
    <col min="1" max="1" width="1.375" style="136" customWidth="1"/>
    <col min="2" max="2" width="2.125" style="136" customWidth="1"/>
    <col min="3" max="3" width="8" style="136" customWidth="1"/>
    <col min="4" max="4" width="6" style="142" bestFit="1" customWidth="1"/>
    <col min="5" max="6" width="6" style="136" bestFit="1" customWidth="1"/>
    <col min="7" max="7" width="6.25" style="136" bestFit="1" customWidth="1"/>
    <col min="8" max="8" width="4.75" style="136" bestFit="1" customWidth="1"/>
    <col min="9" max="12" width="5" style="136" customWidth="1"/>
    <col min="13" max="13" width="7.25" style="136" customWidth="1"/>
    <col min="14" max="14" width="7.875" style="136" customWidth="1"/>
    <col min="15" max="15" width="8.5" style="136" bestFit="1" customWidth="1"/>
    <col min="16" max="16" width="10.75" style="136" bestFit="1" customWidth="1"/>
    <col min="17" max="17" width="5.5" style="136" bestFit="1" customWidth="1"/>
    <col min="18" max="18" width="6.375" style="136" bestFit="1" customWidth="1"/>
    <col min="19" max="19" width="8.875" style="136" bestFit="1" customWidth="1"/>
    <col min="20" max="20" width="6" style="136" bestFit="1" customWidth="1"/>
    <col min="21" max="21" width="6.75" style="136" bestFit="1" customWidth="1"/>
    <col min="22" max="22" width="8.25" style="136" customWidth="1"/>
    <col min="23" max="23" width="5.5" style="136" bestFit="1" customWidth="1"/>
    <col min="24" max="24" width="5.625" style="136" bestFit="1" customWidth="1"/>
    <col min="25" max="25" width="7.75" style="136" customWidth="1"/>
    <col min="26" max="26" width="7.5" style="136" bestFit="1" customWidth="1"/>
    <col min="27" max="16384" width="9" style="136"/>
  </cols>
  <sheetData>
    <row r="2" spans="2:20" ht="16.5">
      <c r="C2" s="137" t="s">
        <v>307</v>
      </c>
      <c r="D2" s="137"/>
      <c r="E2" s="137"/>
      <c r="F2" s="137"/>
      <c r="G2" s="137"/>
      <c r="H2" s="137"/>
      <c r="I2" s="137"/>
      <c r="J2" s="137"/>
    </row>
    <row r="3" spans="2:20" ht="16.5">
      <c r="C3" s="138" t="s">
        <v>308</v>
      </c>
      <c r="D3" s="137"/>
      <c r="E3" s="137"/>
      <c r="F3" s="137"/>
      <c r="G3" s="137"/>
      <c r="H3" s="137"/>
      <c r="I3" s="137"/>
      <c r="J3" s="137"/>
    </row>
    <row r="4" spans="2:20" ht="16.5">
      <c r="B4" s="137"/>
      <c r="C4" s="137"/>
      <c r="D4" s="137"/>
      <c r="E4" s="137"/>
      <c r="F4" s="137"/>
      <c r="G4" s="137"/>
      <c r="H4" s="137"/>
      <c r="I4" s="137"/>
      <c r="J4" s="137"/>
    </row>
    <row r="5" spans="2:20" ht="16.5">
      <c r="C5" s="137" t="s">
        <v>309</v>
      </c>
      <c r="D5" s="137"/>
      <c r="E5" s="137"/>
      <c r="F5" s="137"/>
      <c r="G5" s="137"/>
      <c r="H5" s="137"/>
      <c r="I5" s="137"/>
      <c r="J5" s="137"/>
    </row>
    <row r="6" spans="2:20" ht="16.5">
      <c r="C6" s="139" t="s">
        <v>310</v>
      </c>
      <c r="D6" s="140"/>
      <c r="E6" s="140"/>
      <c r="F6" s="140"/>
      <c r="G6" s="137"/>
      <c r="H6" s="137"/>
      <c r="I6" s="137"/>
      <c r="J6" s="137"/>
    </row>
    <row r="7" spans="2:20" ht="16.5">
      <c r="C7" s="139" t="s">
        <v>311</v>
      </c>
      <c r="D7" s="140"/>
      <c r="E7" s="140"/>
      <c r="F7" s="140"/>
      <c r="G7" s="137"/>
      <c r="H7" s="137"/>
      <c r="I7" s="137"/>
      <c r="J7" s="137"/>
    </row>
    <row r="8" spans="2:20" ht="13.5">
      <c r="C8" s="139"/>
      <c r="D8" s="140"/>
      <c r="E8" s="140"/>
      <c r="F8" s="140"/>
      <c r="J8" s="141"/>
    </row>
    <row r="9" spans="2:20" ht="17.25" thickBot="1">
      <c r="C9" s="137" t="s">
        <v>312</v>
      </c>
      <c r="D9" s="137"/>
      <c r="E9" s="137"/>
      <c r="F9" s="137"/>
      <c r="G9" s="137"/>
      <c r="H9" s="137"/>
      <c r="I9" s="137"/>
      <c r="J9" s="137"/>
    </row>
    <row r="10" spans="2:20" ht="13.5" customHeight="1">
      <c r="C10" s="358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60"/>
    </row>
    <row r="11" spans="2:20" ht="13.5" customHeight="1">
      <c r="C11" s="361"/>
      <c r="D11" s="362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2"/>
      <c r="T11" s="363"/>
    </row>
    <row r="12" spans="2:20" ht="13.5" customHeight="1">
      <c r="C12" s="361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3"/>
    </row>
    <row r="13" spans="2:20" ht="13.5" customHeight="1">
      <c r="C13" s="361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62"/>
      <c r="T13" s="363"/>
    </row>
    <row r="14" spans="2:20" ht="13.5" customHeight="1">
      <c r="C14" s="361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2"/>
      <c r="T14" s="363"/>
    </row>
    <row r="15" spans="2:20" ht="13.5" customHeight="1">
      <c r="C15" s="361"/>
      <c r="D15" s="362"/>
      <c r="E15" s="362"/>
      <c r="F15" s="362"/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Q15" s="362"/>
      <c r="R15" s="362"/>
      <c r="S15" s="362"/>
      <c r="T15" s="363"/>
    </row>
    <row r="16" spans="2:20" ht="13.5" customHeight="1">
      <c r="C16" s="361"/>
      <c r="D16" s="362"/>
      <c r="E16" s="362"/>
      <c r="F16" s="362"/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Q16" s="362"/>
      <c r="R16" s="362"/>
      <c r="S16" s="362"/>
      <c r="T16" s="363"/>
    </row>
    <row r="17" spans="3:32" ht="13.5" customHeight="1">
      <c r="C17" s="361"/>
      <c r="D17" s="362"/>
      <c r="E17" s="362"/>
      <c r="F17" s="362"/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Q17" s="362"/>
      <c r="R17" s="362"/>
      <c r="S17" s="362"/>
      <c r="T17" s="363"/>
    </row>
    <row r="18" spans="3:32" ht="13.5" customHeight="1">
      <c r="C18" s="361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  <c r="R18" s="362"/>
      <c r="S18" s="362"/>
      <c r="T18" s="363"/>
    </row>
    <row r="19" spans="3:32" ht="13.5" customHeight="1">
      <c r="C19" s="361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3"/>
    </row>
    <row r="20" spans="3:32" ht="13.5" customHeight="1">
      <c r="C20" s="361"/>
      <c r="D20" s="362"/>
      <c r="E20" s="362"/>
      <c r="F20" s="362"/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3"/>
    </row>
    <row r="21" spans="3:32" ht="13.5" customHeight="1">
      <c r="C21" s="361"/>
      <c r="D21" s="362"/>
      <c r="E21" s="362"/>
      <c r="F21" s="362"/>
      <c r="G21" s="362"/>
      <c r="H21" s="362"/>
      <c r="I21" s="362"/>
      <c r="J21" s="362"/>
      <c r="K21" s="362"/>
      <c r="L21" s="362"/>
      <c r="M21" s="362"/>
      <c r="N21" s="362"/>
      <c r="O21" s="362"/>
      <c r="P21" s="362"/>
      <c r="Q21" s="362"/>
      <c r="R21" s="362"/>
      <c r="S21" s="362"/>
      <c r="T21" s="363"/>
    </row>
    <row r="22" spans="3:32" ht="13.5" customHeight="1">
      <c r="C22" s="361"/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  <c r="P22" s="362"/>
      <c r="Q22" s="362"/>
      <c r="R22" s="362"/>
      <c r="S22" s="362"/>
      <c r="T22" s="363"/>
    </row>
    <row r="23" spans="3:32" ht="13.5" customHeight="1">
      <c r="C23" s="361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  <c r="R23" s="362"/>
      <c r="S23" s="362"/>
      <c r="T23" s="363"/>
    </row>
    <row r="24" spans="3:32" ht="13.5" customHeight="1">
      <c r="C24" s="361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2"/>
      <c r="O24" s="362"/>
      <c r="P24" s="362"/>
      <c r="Q24" s="362"/>
      <c r="R24" s="362"/>
      <c r="S24" s="362"/>
      <c r="T24" s="363"/>
    </row>
    <row r="25" spans="3:32" ht="13.5" customHeight="1">
      <c r="C25" s="361"/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362"/>
      <c r="S25" s="362"/>
      <c r="T25" s="363"/>
    </row>
    <row r="26" spans="3:32" ht="13.5" customHeight="1">
      <c r="C26" s="361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62"/>
      <c r="Q26" s="362"/>
      <c r="R26" s="362"/>
      <c r="S26" s="362"/>
      <c r="T26" s="363"/>
    </row>
    <row r="27" spans="3:32" ht="13.5" customHeight="1">
      <c r="C27" s="361"/>
      <c r="D27" s="362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  <c r="R27" s="362"/>
      <c r="S27" s="362"/>
      <c r="T27" s="363"/>
    </row>
    <row r="28" spans="3:32" ht="13.5" customHeight="1">
      <c r="C28" s="361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3"/>
    </row>
    <row r="29" spans="3:32" ht="13.5" customHeight="1" thickBot="1">
      <c r="C29" s="364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6"/>
    </row>
    <row r="30" spans="3:32" ht="14.25" customHeight="1">
      <c r="C30" s="138"/>
      <c r="F30" s="142"/>
      <c r="G30" s="143"/>
      <c r="H30" s="143"/>
      <c r="I30" s="143"/>
      <c r="J30" s="143"/>
      <c r="K30" s="143"/>
    </row>
    <row r="31" spans="3:32" ht="16.5" customHeight="1">
      <c r="C31" s="138"/>
      <c r="F31" s="142"/>
      <c r="G31" s="143"/>
      <c r="H31" s="143"/>
      <c r="I31" s="143"/>
      <c r="J31" s="143"/>
      <c r="K31" s="143"/>
    </row>
    <row r="32" spans="3:32" ht="16.5" customHeight="1" thickBot="1">
      <c r="C32" s="152" t="s">
        <v>313</v>
      </c>
      <c r="D32" s="153"/>
      <c r="E32" s="154"/>
      <c r="F32" s="153"/>
      <c r="G32" s="155"/>
      <c r="H32" s="155"/>
      <c r="I32" s="155"/>
      <c r="J32" s="155"/>
      <c r="K32" s="155"/>
      <c r="L32" s="154"/>
      <c r="W32"/>
      <c r="X32"/>
      <c r="Y32"/>
      <c r="Z32"/>
      <c r="AA32"/>
      <c r="AB32"/>
      <c r="AC32"/>
      <c r="AD32"/>
      <c r="AE32"/>
      <c r="AF32"/>
    </row>
    <row r="33" spans="3:32" ht="16.5" customHeight="1">
      <c r="C33" s="337" t="s">
        <v>328</v>
      </c>
      <c r="D33" s="338"/>
      <c r="E33" s="367"/>
      <c r="F33" s="368"/>
      <c r="G33" s="368"/>
      <c r="H33" s="368"/>
      <c r="I33" s="156" t="s">
        <v>208</v>
      </c>
      <c r="J33" s="156" t="s">
        <v>209</v>
      </c>
      <c r="K33" s="156" t="s">
        <v>210</v>
      </c>
      <c r="L33" s="157"/>
      <c r="W33"/>
      <c r="X33"/>
      <c r="Y33"/>
      <c r="Z33"/>
      <c r="AA33"/>
      <c r="AB33"/>
      <c r="AC33"/>
      <c r="AD33"/>
      <c r="AE33"/>
      <c r="AF33"/>
    </row>
    <row r="34" spans="3:32" ht="16.5" customHeight="1">
      <c r="C34" s="339"/>
      <c r="D34" s="340"/>
      <c r="E34" s="327" t="s">
        <v>314</v>
      </c>
      <c r="F34" s="328"/>
      <c r="G34" s="328"/>
      <c r="H34" s="328"/>
      <c r="I34" s="158">
        <v>14.5</v>
      </c>
      <c r="J34" s="158">
        <v>16</v>
      </c>
      <c r="K34" s="159">
        <v>17.5</v>
      </c>
      <c r="L34" s="160" t="s">
        <v>119</v>
      </c>
      <c r="W34"/>
      <c r="X34"/>
      <c r="Y34"/>
      <c r="Z34"/>
      <c r="AA34"/>
      <c r="AB34"/>
      <c r="AC34"/>
      <c r="AD34"/>
      <c r="AE34"/>
      <c r="AF34"/>
    </row>
    <row r="35" spans="3:32" ht="16.5" customHeight="1">
      <c r="C35" s="339"/>
      <c r="D35" s="340"/>
      <c r="E35" s="327" t="s">
        <v>323</v>
      </c>
      <c r="F35" s="328"/>
      <c r="G35" s="328"/>
      <c r="H35" s="328"/>
      <c r="I35" s="158">
        <v>8.5</v>
      </c>
      <c r="J35" s="158">
        <v>10</v>
      </c>
      <c r="K35" s="159">
        <v>11.5</v>
      </c>
      <c r="L35" s="160" t="s">
        <v>119</v>
      </c>
      <c r="W35"/>
      <c r="X35"/>
      <c r="Y35"/>
      <c r="Z35"/>
      <c r="AA35"/>
      <c r="AB35"/>
      <c r="AC35"/>
      <c r="AD35"/>
      <c r="AE35"/>
      <c r="AF35"/>
    </row>
    <row r="36" spans="3:32" ht="16.5" customHeight="1">
      <c r="C36" s="339"/>
      <c r="D36" s="340"/>
      <c r="E36" s="327" t="s">
        <v>332</v>
      </c>
      <c r="F36" s="328"/>
      <c r="G36" s="328"/>
      <c r="H36" s="328"/>
      <c r="I36" s="158"/>
      <c r="J36" s="158">
        <v>12</v>
      </c>
      <c r="K36" s="159">
        <v>17</v>
      </c>
      <c r="L36" s="160" t="s">
        <v>256</v>
      </c>
      <c r="W36"/>
      <c r="X36"/>
      <c r="Y36"/>
      <c r="Z36"/>
      <c r="AA36"/>
      <c r="AB36"/>
      <c r="AC36"/>
      <c r="AD36"/>
      <c r="AE36"/>
      <c r="AF36"/>
    </row>
    <row r="37" spans="3:32" ht="16.5" customHeight="1" thickBot="1">
      <c r="C37" s="341"/>
      <c r="D37" s="342"/>
      <c r="E37" s="329" t="s">
        <v>326</v>
      </c>
      <c r="F37" s="330"/>
      <c r="G37" s="330"/>
      <c r="H37" s="330"/>
      <c r="I37" s="161"/>
      <c r="J37" s="161">
        <v>0.3</v>
      </c>
      <c r="K37" s="162">
        <v>0.5</v>
      </c>
      <c r="L37" s="163" t="s">
        <v>256</v>
      </c>
      <c r="W37"/>
      <c r="X37"/>
      <c r="Y37"/>
      <c r="Z37"/>
      <c r="AA37"/>
      <c r="AB37"/>
      <c r="AC37"/>
      <c r="AD37"/>
      <c r="AE37"/>
      <c r="AF37"/>
    </row>
    <row r="38" spans="3:32" ht="16.5" customHeight="1"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O38" s="136" t="s">
        <v>339</v>
      </c>
      <c r="W38"/>
      <c r="X38"/>
      <c r="Y38"/>
      <c r="Z38"/>
      <c r="AA38"/>
      <c r="AB38"/>
      <c r="AC38"/>
      <c r="AD38"/>
      <c r="AE38"/>
      <c r="AF38"/>
    </row>
    <row r="39" spans="3:32" ht="16.5" customHeight="1" thickBot="1">
      <c r="C39" s="154"/>
      <c r="D39" s="154"/>
      <c r="E39" s="93"/>
      <c r="F39" s="154"/>
      <c r="G39" s="154"/>
      <c r="H39" s="154"/>
      <c r="I39" s="154"/>
      <c r="J39" s="154"/>
      <c r="K39" s="154"/>
      <c r="L39" s="154"/>
      <c r="W39"/>
      <c r="X39"/>
      <c r="Y39"/>
      <c r="Z39"/>
      <c r="AA39"/>
      <c r="AB39"/>
      <c r="AC39"/>
      <c r="AD39"/>
      <c r="AE39"/>
      <c r="AF39"/>
    </row>
    <row r="40" spans="3:32" ht="16.5" customHeight="1">
      <c r="C40" s="351" t="s">
        <v>330</v>
      </c>
      <c r="D40" s="352"/>
      <c r="E40" s="331"/>
      <c r="F40" s="332"/>
      <c r="G40" s="332"/>
      <c r="H40" s="332"/>
      <c r="I40" s="156" t="s">
        <v>208</v>
      </c>
      <c r="J40" s="156" t="s">
        <v>209</v>
      </c>
      <c r="K40" s="156" t="s">
        <v>210</v>
      </c>
      <c r="L40" s="157"/>
      <c r="O40" s="150"/>
      <c r="W40"/>
      <c r="X40"/>
      <c r="Y40"/>
      <c r="Z40"/>
      <c r="AA40"/>
      <c r="AB40"/>
      <c r="AC40"/>
      <c r="AD40"/>
      <c r="AE40"/>
      <c r="AF40"/>
    </row>
    <row r="41" spans="3:32" ht="16.5" customHeight="1">
      <c r="C41" s="353"/>
      <c r="D41" s="354"/>
      <c r="E41" s="327" t="s">
        <v>324</v>
      </c>
      <c r="F41" s="328"/>
      <c r="G41" s="328"/>
      <c r="H41" s="328"/>
      <c r="I41" s="158">
        <f>J41*0.99</f>
        <v>396</v>
      </c>
      <c r="J41" s="158">
        <v>400</v>
      </c>
      <c r="K41" s="158">
        <f>J41*1.01</f>
        <v>404</v>
      </c>
      <c r="L41" s="160" t="s">
        <v>325</v>
      </c>
      <c r="M41" s="110" t="s">
        <v>354</v>
      </c>
      <c r="W41"/>
      <c r="X41"/>
      <c r="Y41"/>
      <c r="Z41"/>
      <c r="AA41"/>
      <c r="AB41"/>
      <c r="AC41"/>
      <c r="AD41"/>
      <c r="AE41"/>
      <c r="AF41"/>
    </row>
    <row r="42" spans="3:32" ht="16.5" customHeight="1">
      <c r="C42" s="353"/>
      <c r="D42" s="354"/>
      <c r="E42" s="327" t="s">
        <v>327</v>
      </c>
      <c r="F42" s="328"/>
      <c r="G42" s="328"/>
      <c r="H42" s="328"/>
      <c r="I42" s="158">
        <f>J37*I41*2</f>
        <v>237.6</v>
      </c>
      <c r="J42" s="158">
        <f>J37*J41*2</f>
        <v>240</v>
      </c>
      <c r="K42" s="164">
        <f>K37*K41*2</f>
        <v>404</v>
      </c>
      <c r="L42" s="160" t="s">
        <v>119</v>
      </c>
      <c r="M42" s="92" t="s">
        <v>350</v>
      </c>
      <c r="W42"/>
      <c r="X42"/>
      <c r="Y42"/>
      <c r="Z42"/>
      <c r="AA42"/>
      <c r="AB42"/>
      <c r="AC42"/>
      <c r="AD42"/>
      <c r="AE42"/>
      <c r="AF42"/>
    </row>
    <row r="43" spans="3:32" ht="16.5" customHeight="1">
      <c r="C43" s="353"/>
      <c r="D43" s="354"/>
      <c r="E43" s="327" t="s">
        <v>329</v>
      </c>
      <c r="F43" s="328"/>
      <c r="G43" s="328"/>
      <c r="H43" s="328"/>
      <c r="I43" s="159">
        <f>380*0.9*SQRT(2)</f>
        <v>483.66103833159855</v>
      </c>
      <c r="J43" s="158">
        <v>700</v>
      </c>
      <c r="K43" s="158">
        <v>850</v>
      </c>
      <c r="L43" s="160" t="s">
        <v>119</v>
      </c>
      <c r="M43" s="110" t="s">
        <v>331</v>
      </c>
      <c r="W43"/>
      <c r="X43"/>
      <c r="Y43"/>
      <c r="Z43"/>
      <c r="AA43"/>
      <c r="AB43"/>
      <c r="AC43"/>
      <c r="AD43"/>
      <c r="AE43"/>
      <c r="AF43"/>
    </row>
    <row r="44" spans="3:32" ht="16.5" customHeight="1" thickBot="1">
      <c r="C44" s="355"/>
      <c r="D44" s="356"/>
      <c r="E44" s="329" t="s">
        <v>347</v>
      </c>
      <c r="F44" s="330"/>
      <c r="G44" s="330"/>
      <c r="H44" s="330"/>
      <c r="I44" s="312" t="str">
        <f>IF(K42&lt;I43,"PASS","FAIL")</f>
        <v>PASS</v>
      </c>
      <c r="J44" s="313"/>
      <c r="K44" s="314"/>
      <c r="L44" s="163"/>
      <c r="M44" s="110" t="s">
        <v>348</v>
      </c>
      <c r="W44"/>
      <c r="X44"/>
      <c r="Y44"/>
      <c r="Z44"/>
      <c r="AA44"/>
      <c r="AB44"/>
      <c r="AC44"/>
      <c r="AD44"/>
      <c r="AE44"/>
      <c r="AF44"/>
    </row>
    <row r="45" spans="3:32" ht="16.5" customHeight="1" thickBot="1">
      <c r="C45" s="154"/>
      <c r="D45" s="153"/>
      <c r="E45" s="154"/>
      <c r="F45" s="154"/>
      <c r="G45" s="154"/>
      <c r="H45" s="154"/>
      <c r="I45" s="154"/>
      <c r="J45" s="154"/>
      <c r="K45" s="154"/>
      <c r="L45" s="154"/>
      <c r="M45"/>
      <c r="N45"/>
      <c r="O45"/>
      <c r="P45"/>
      <c r="W45"/>
      <c r="X45"/>
      <c r="Y45"/>
      <c r="Z45"/>
      <c r="AA45"/>
      <c r="AB45"/>
      <c r="AC45"/>
      <c r="AD45"/>
      <c r="AE45"/>
      <c r="AF45"/>
    </row>
    <row r="46" spans="3:32" ht="16.5" customHeight="1">
      <c r="C46" s="337" t="s">
        <v>353</v>
      </c>
      <c r="D46" s="338"/>
      <c r="E46" s="334"/>
      <c r="F46" s="348"/>
      <c r="G46" s="348"/>
      <c r="H46" s="348"/>
      <c r="I46" s="156" t="s">
        <v>208</v>
      </c>
      <c r="J46" s="156" t="s">
        <v>209</v>
      </c>
      <c r="K46" s="156" t="s">
        <v>210</v>
      </c>
      <c r="L46" s="157"/>
      <c r="M46"/>
      <c r="N46"/>
      <c r="O46"/>
      <c r="P46"/>
      <c r="W46"/>
      <c r="X46"/>
      <c r="Y46"/>
      <c r="Z46"/>
      <c r="AA46"/>
      <c r="AB46"/>
      <c r="AC46"/>
      <c r="AD46"/>
      <c r="AE46"/>
      <c r="AF46"/>
    </row>
    <row r="47" spans="3:32" ht="16.5" customHeight="1">
      <c r="C47" s="339"/>
      <c r="D47" s="340"/>
      <c r="E47" s="335" t="s">
        <v>342</v>
      </c>
      <c r="F47" s="328"/>
      <c r="G47" s="328"/>
      <c r="H47" s="328"/>
      <c r="I47" s="165">
        <f>J47*0.8</f>
        <v>44.800000000000004</v>
      </c>
      <c r="J47" s="165">
        <v>56</v>
      </c>
      <c r="K47" s="165">
        <f>J47*1.2</f>
        <v>67.2</v>
      </c>
      <c r="L47" s="160" t="s">
        <v>343</v>
      </c>
      <c r="M47"/>
      <c r="N47"/>
      <c r="O47"/>
      <c r="P47"/>
      <c r="Q47"/>
      <c r="R47"/>
      <c r="S47"/>
      <c r="T47"/>
      <c r="U47"/>
      <c r="W47"/>
      <c r="X47"/>
      <c r="Y47"/>
      <c r="Z47"/>
      <c r="AA47"/>
      <c r="AB47"/>
      <c r="AC47"/>
      <c r="AD47"/>
      <c r="AE47"/>
      <c r="AF47"/>
    </row>
    <row r="48" spans="3:32" ht="16.5" customHeight="1">
      <c r="C48" s="339"/>
      <c r="D48" s="340"/>
      <c r="E48" s="335" t="s">
        <v>329</v>
      </c>
      <c r="F48" s="328"/>
      <c r="G48" s="328"/>
      <c r="H48" s="328"/>
      <c r="I48" s="166">
        <f>380*0.9*SQRT(2)</f>
        <v>483.66103833159855</v>
      </c>
      <c r="J48" s="166">
        <f>380*SQRT(2)</f>
        <v>537.40115370177614</v>
      </c>
      <c r="K48" s="166">
        <f>380*1.1*SQRT(2)</f>
        <v>591.14126907195384</v>
      </c>
      <c r="L48" s="160" t="s">
        <v>119</v>
      </c>
      <c r="M48"/>
      <c r="N48"/>
      <c r="O48"/>
      <c r="P48"/>
      <c r="Q48"/>
      <c r="R48"/>
      <c r="S48"/>
      <c r="T48"/>
      <c r="U48"/>
      <c r="W48"/>
      <c r="X48"/>
      <c r="Y48"/>
      <c r="Z48"/>
      <c r="AA48"/>
      <c r="AB48"/>
      <c r="AC48"/>
      <c r="AD48"/>
      <c r="AE48"/>
      <c r="AF48"/>
    </row>
    <row r="49" spans="3:32" ht="16.5" customHeight="1">
      <c r="C49" s="339"/>
      <c r="D49" s="340"/>
      <c r="E49" s="335" t="s">
        <v>344</v>
      </c>
      <c r="F49" s="328"/>
      <c r="G49" s="328"/>
      <c r="H49" s="328"/>
      <c r="I49" s="165">
        <f>I48/(K41*2)</f>
        <v>0.59859039397475067</v>
      </c>
      <c r="J49" s="165">
        <f>J48/(J41*2)</f>
        <v>0.67175144212722016</v>
      </c>
      <c r="K49" s="165">
        <f>K48/(I41*2)</f>
        <v>0.74639049125246693</v>
      </c>
      <c r="L49" s="160" t="s">
        <v>256</v>
      </c>
      <c r="M49"/>
      <c r="N49"/>
      <c r="O49"/>
      <c r="P49"/>
      <c r="Q49"/>
      <c r="R49"/>
      <c r="S49"/>
      <c r="T49"/>
      <c r="U49"/>
      <c r="W49"/>
      <c r="X49"/>
      <c r="Y49"/>
      <c r="Z49"/>
      <c r="AA49"/>
      <c r="AB49"/>
      <c r="AC49"/>
      <c r="AD49"/>
      <c r="AE49"/>
      <c r="AF49"/>
    </row>
    <row r="50" spans="3:32" ht="16.5" customHeight="1">
      <c r="C50" s="339"/>
      <c r="D50" s="340"/>
      <c r="E50" s="335" t="s">
        <v>346</v>
      </c>
      <c r="F50" s="328"/>
      <c r="G50" s="328"/>
      <c r="H50" s="328"/>
      <c r="I50" s="167">
        <f>I47*10^-6*I34/(K49*0.001)</f>
        <v>0.8703219127429539</v>
      </c>
      <c r="J50" s="167">
        <f>J47*10^-6*J34/(J49*0.001)</f>
        <v>1.3338266861960979</v>
      </c>
      <c r="K50" s="168">
        <f>K47*10^-6*K34/(I49*0.001)</f>
        <v>1.9646155565430026</v>
      </c>
      <c r="L50" s="160" t="s">
        <v>345</v>
      </c>
      <c r="M50" s="92" t="s">
        <v>351</v>
      </c>
      <c r="N50"/>
      <c r="O50"/>
      <c r="P50"/>
      <c r="Q50"/>
      <c r="R50"/>
      <c r="S50"/>
      <c r="T50"/>
      <c r="U50"/>
      <c r="W50"/>
      <c r="X50"/>
      <c r="Y50"/>
      <c r="Z50"/>
      <c r="AA50"/>
      <c r="AB50"/>
      <c r="AC50"/>
      <c r="AD50"/>
      <c r="AE50"/>
      <c r="AF50"/>
    </row>
    <row r="51" spans="3:32" ht="16.5" customHeight="1" thickBot="1">
      <c r="C51" s="341"/>
      <c r="D51" s="342"/>
      <c r="E51" s="336" t="s">
        <v>93</v>
      </c>
      <c r="F51" s="330"/>
      <c r="G51" s="330"/>
      <c r="H51" s="330"/>
      <c r="I51" s="312" t="str">
        <f>IF(K50&lt;3,"PASS","FAIL")</f>
        <v>PASS</v>
      </c>
      <c r="J51" s="313"/>
      <c r="K51" s="314"/>
      <c r="L51" s="163"/>
      <c r="M51"/>
      <c r="N51"/>
      <c r="O51"/>
      <c r="P51"/>
      <c r="Q51"/>
      <c r="R51"/>
      <c r="S51"/>
      <c r="T51"/>
      <c r="U51"/>
      <c r="W51"/>
      <c r="X51"/>
      <c r="Y51"/>
      <c r="Z51"/>
      <c r="AA51"/>
      <c r="AB51"/>
      <c r="AC51"/>
      <c r="AD51"/>
      <c r="AE51"/>
      <c r="AF51"/>
    </row>
    <row r="52" spans="3:32" ht="16.5" customHeight="1" thickBot="1">
      <c r="C52" s="154"/>
      <c r="D52" s="153"/>
      <c r="E52" s="154"/>
      <c r="F52" s="154"/>
      <c r="G52" s="154"/>
      <c r="H52" s="154"/>
      <c r="I52" s="154"/>
      <c r="J52" s="154"/>
      <c r="K52" s="154"/>
      <c r="L52" s="154"/>
      <c r="M52"/>
      <c r="N52"/>
      <c r="O52"/>
      <c r="P52"/>
      <c r="Q52"/>
      <c r="R52"/>
      <c r="S52"/>
      <c r="T52"/>
      <c r="U52"/>
      <c r="W52"/>
      <c r="X52"/>
      <c r="Y52"/>
      <c r="Z52"/>
      <c r="AA52"/>
      <c r="AB52"/>
      <c r="AC52"/>
      <c r="AD52"/>
      <c r="AE52"/>
      <c r="AF52"/>
    </row>
    <row r="53" spans="3:32" ht="16.5" customHeight="1">
      <c r="C53" s="337" t="s">
        <v>349</v>
      </c>
      <c r="D53" s="343"/>
      <c r="E53" s="333"/>
      <c r="F53" s="333"/>
      <c r="G53" s="333"/>
      <c r="H53" s="334"/>
      <c r="I53" s="156" t="s">
        <v>208</v>
      </c>
      <c r="J53" s="156" t="s">
        <v>209</v>
      </c>
      <c r="K53" s="156" t="s">
        <v>210</v>
      </c>
      <c r="L53" s="169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3:32" ht="16.5" customHeight="1">
      <c r="C54" s="344"/>
      <c r="D54" s="345"/>
      <c r="E54" s="335" t="s">
        <v>333</v>
      </c>
      <c r="F54" s="328"/>
      <c r="G54" s="328"/>
      <c r="H54" s="328"/>
      <c r="I54" s="165">
        <f>'전원 확인'!E15</f>
        <v>14.637584158415843</v>
      </c>
      <c r="J54" s="165">
        <f>'전원 확인'!F15</f>
        <v>15.2195</v>
      </c>
      <c r="K54" s="165">
        <f>'전원 확인'!G15</f>
        <v>15.817727272727272</v>
      </c>
      <c r="L54" s="160" t="s">
        <v>119</v>
      </c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3:32" ht="16.5" customHeight="1">
      <c r="C55" s="344"/>
      <c r="D55" s="345"/>
      <c r="E55" s="335" t="s">
        <v>334</v>
      </c>
      <c r="F55" s="328"/>
      <c r="G55" s="328"/>
      <c r="H55" s="328"/>
      <c r="I55" s="167">
        <f>0.62</f>
        <v>0.62</v>
      </c>
      <c r="J55" s="167">
        <f>0.77</f>
        <v>0.77</v>
      </c>
      <c r="K55" s="167">
        <f>0.8</f>
        <v>0.8</v>
      </c>
      <c r="L55" s="160" t="s">
        <v>119</v>
      </c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3:32" ht="16.5" customHeight="1">
      <c r="C56" s="344"/>
      <c r="D56" s="345"/>
      <c r="E56" s="335" t="s">
        <v>367</v>
      </c>
      <c r="F56" s="328"/>
      <c r="G56" s="328"/>
      <c r="H56" s="328"/>
      <c r="I56" s="167">
        <f>J56*0.95</f>
        <v>95</v>
      </c>
      <c r="J56" s="167">
        <v>100</v>
      </c>
      <c r="K56" s="170">
        <f>J56*1.05</f>
        <v>105</v>
      </c>
      <c r="L56" s="160" t="s">
        <v>233</v>
      </c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3:32" ht="16.5" customHeight="1">
      <c r="C57" s="344"/>
      <c r="D57" s="345"/>
      <c r="E57" s="349" t="s">
        <v>335</v>
      </c>
      <c r="F57" s="350"/>
      <c r="G57" s="350"/>
      <c r="H57" s="335"/>
      <c r="I57" s="209">
        <f>I54-K55-(K70/1000*K56)</f>
        <v>11.956927378754825</v>
      </c>
      <c r="J57" s="165">
        <f>J54-J55</f>
        <v>14.4495</v>
      </c>
      <c r="K57" s="165">
        <f>K54-I55-(K70/1000*I56)</f>
        <v>13.49618066255778</v>
      </c>
      <c r="L57" s="160" t="s">
        <v>119</v>
      </c>
      <c r="M57" s="110" t="s">
        <v>337</v>
      </c>
      <c r="U57"/>
      <c r="V57"/>
      <c r="W57"/>
      <c r="X57"/>
      <c r="Y57"/>
    </row>
    <row r="58" spans="3:32" ht="16.5" customHeight="1">
      <c r="C58" s="344"/>
      <c r="D58" s="345"/>
      <c r="E58" s="335" t="s">
        <v>336</v>
      </c>
      <c r="F58" s="328"/>
      <c r="G58" s="328"/>
      <c r="H58" s="328"/>
      <c r="I58" s="166">
        <f>(I43-I57)/2</f>
        <v>235.85205547642187</v>
      </c>
      <c r="J58" s="166">
        <f>(J43-J57)/2</f>
        <v>342.77525000000003</v>
      </c>
      <c r="K58" s="166">
        <f>(K43-K57)/2</f>
        <v>418.25190966872111</v>
      </c>
      <c r="L58" s="160" t="s">
        <v>119</v>
      </c>
      <c r="U58"/>
      <c r="V58"/>
      <c r="W58"/>
      <c r="X58"/>
      <c r="Y58"/>
    </row>
    <row r="59" spans="3:32" ht="16.5" customHeight="1">
      <c r="C59" s="344"/>
      <c r="D59" s="345"/>
      <c r="E59" s="335" t="s">
        <v>341</v>
      </c>
      <c r="F59" s="328"/>
      <c r="G59" s="328"/>
      <c r="H59" s="328"/>
      <c r="I59" s="167"/>
      <c r="J59" s="167"/>
      <c r="K59" s="167">
        <f>(K58*2)/(I41*2)</f>
        <v>1.056191691082629</v>
      </c>
      <c r="L59" s="160" t="s">
        <v>256</v>
      </c>
      <c r="U59"/>
      <c r="V59"/>
      <c r="W59"/>
      <c r="X59"/>
      <c r="Y59"/>
    </row>
    <row r="60" spans="3:32" ht="16.5" customHeight="1">
      <c r="C60" s="344"/>
      <c r="D60" s="345"/>
      <c r="E60" s="335" t="s">
        <v>338</v>
      </c>
      <c r="F60" s="328"/>
      <c r="G60" s="328"/>
      <c r="H60" s="328"/>
      <c r="I60" s="167"/>
      <c r="J60" s="167"/>
      <c r="K60" s="168">
        <f>(K59*0.001)^2*I41*1000</f>
        <v>0.44175419177154551</v>
      </c>
      <c r="L60" s="160" t="s">
        <v>110</v>
      </c>
      <c r="M60" s="151" t="s">
        <v>352</v>
      </c>
      <c r="U60"/>
      <c r="V60"/>
      <c r="W60"/>
      <c r="X60"/>
      <c r="Y60"/>
    </row>
    <row r="61" spans="3:32" ht="16.5" customHeight="1">
      <c r="C61" s="344"/>
      <c r="D61" s="345"/>
      <c r="E61" s="335" t="s">
        <v>340</v>
      </c>
      <c r="F61" s="328"/>
      <c r="G61" s="328"/>
      <c r="H61" s="328"/>
      <c r="I61" s="167"/>
      <c r="J61" s="167"/>
      <c r="K61" s="167">
        <v>2</v>
      </c>
      <c r="L61" s="160" t="s">
        <v>110</v>
      </c>
      <c r="Q61"/>
      <c r="R61"/>
      <c r="S61"/>
      <c r="T61"/>
      <c r="U61"/>
      <c r="V61"/>
      <c r="W61"/>
      <c r="X61"/>
      <c r="Y61"/>
      <c r="AB61" s="136">
        <f>K71*0.001*100</f>
        <v>1.7312426555177796</v>
      </c>
    </row>
    <row r="62" spans="3:32" ht="16.5" customHeight="1">
      <c r="C62" s="344"/>
      <c r="D62" s="345"/>
      <c r="E62" s="335" t="s">
        <v>365</v>
      </c>
      <c r="F62" s="328"/>
      <c r="G62" s="328"/>
      <c r="H62" s="328"/>
      <c r="I62" s="167"/>
      <c r="J62" s="167"/>
      <c r="K62" s="170">
        <f>2*0.4</f>
        <v>0.8</v>
      </c>
      <c r="L62" s="160" t="s">
        <v>110</v>
      </c>
      <c r="Q62"/>
      <c r="R62"/>
      <c r="S62"/>
      <c r="T62"/>
      <c r="U62"/>
      <c r="V62"/>
      <c r="W62"/>
      <c r="X62"/>
      <c r="Y62"/>
    </row>
    <row r="63" spans="3:32" ht="16.5" customHeight="1" thickBot="1">
      <c r="C63" s="346"/>
      <c r="D63" s="347"/>
      <c r="E63" s="336" t="s">
        <v>93</v>
      </c>
      <c r="F63" s="330"/>
      <c r="G63" s="330"/>
      <c r="H63" s="330"/>
      <c r="I63" s="312" t="str">
        <f>IF(K60&lt;K62,"PASS","FAIL")</f>
        <v>PASS</v>
      </c>
      <c r="J63" s="313"/>
      <c r="K63" s="314"/>
      <c r="L63" s="163" t="s">
        <v>110</v>
      </c>
      <c r="Q63"/>
      <c r="R63"/>
      <c r="S63"/>
      <c r="T63"/>
      <c r="U63"/>
      <c r="V63"/>
      <c r="W63"/>
      <c r="X63"/>
      <c r="Y63"/>
    </row>
    <row r="64" spans="3:32" ht="16.5" customHeight="1">
      <c r="C64" s="171"/>
      <c r="D64" s="153"/>
      <c r="E64" s="154"/>
      <c r="F64" s="154"/>
      <c r="G64" s="154"/>
      <c r="H64" s="154"/>
      <c r="I64" s="155"/>
      <c r="J64" s="155"/>
      <c r="K64" s="155"/>
      <c r="L64" s="154"/>
      <c r="Q64"/>
      <c r="R64"/>
      <c r="S64"/>
      <c r="T64"/>
    </row>
    <row r="65" spans="3:28" ht="16.5" customHeight="1" thickBot="1">
      <c r="C65" s="171"/>
      <c r="D65" s="153"/>
      <c r="E65" s="154"/>
      <c r="F65" s="153"/>
      <c r="G65" s="155"/>
      <c r="H65" s="155"/>
      <c r="I65" s="155"/>
      <c r="J65" s="155"/>
      <c r="K65" s="155"/>
      <c r="L65" s="154"/>
      <c r="Q65"/>
      <c r="R65"/>
      <c r="S65"/>
      <c r="T65"/>
      <c r="AB65" s="136">
        <v>2.5</v>
      </c>
    </row>
    <row r="66" spans="3:28" ht="16.5" customHeight="1">
      <c r="C66" s="315" t="s">
        <v>377</v>
      </c>
      <c r="D66" s="316"/>
      <c r="E66" s="333"/>
      <c r="F66" s="333"/>
      <c r="G66" s="333"/>
      <c r="H66" s="334"/>
      <c r="I66" s="156" t="s">
        <v>208</v>
      </c>
      <c r="J66" s="156" t="s">
        <v>209</v>
      </c>
      <c r="K66" s="156" t="s">
        <v>210</v>
      </c>
      <c r="L66" s="169"/>
      <c r="Q66"/>
      <c r="R66"/>
      <c r="S66"/>
      <c r="T66"/>
    </row>
    <row r="67" spans="3:28" ht="16.5" customHeight="1">
      <c r="C67" s="317"/>
      <c r="D67" s="318"/>
      <c r="E67" s="335" t="s">
        <v>356</v>
      </c>
      <c r="F67" s="328"/>
      <c r="G67" s="328"/>
      <c r="H67" s="328"/>
      <c r="I67" s="167"/>
      <c r="J67" s="167">
        <v>15</v>
      </c>
      <c r="K67" s="167"/>
      <c r="L67" s="160" t="s">
        <v>355</v>
      </c>
      <c r="Q67"/>
      <c r="R67"/>
      <c r="S67"/>
      <c r="T67"/>
      <c r="AB67" s="136">
        <f>AB65-AB61</f>
        <v>0.76875734448222044</v>
      </c>
    </row>
    <row r="68" spans="3:28" ht="16.5" customHeight="1">
      <c r="C68" s="317"/>
      <c r="D68" s="318"/>
      <c r="E68" s="335" t="s">
        <v>357</v>
      </c>
      <c r="F68" s="328"/>
      <c r="G68" s="328"/>
      <c r="H68" s="328"/>
      <c r="I68" s="167"/>
      <c r="J68" s="165">
        <f>1.72/(3000*4.72*10^-9)/2/1000</f>
        <v>60.734463276836145</v>
      </c>
      <c r="K68" s="167"/>
      <c r="L68" s="160" t="s">
        <v>128</v>
      </c>
    </row>
    <row r="69" spans="3:28" ht="16.5" customHeight="1">
      <c r="C69" s="317"/>
      <c r="D69" s="318"/>
      <c r="E69" s="335" t="s">
        <v>358</v>
      </c>
      <c r="F69" s="328"/>
      <c r="G69" s="328"/>
      <c r="H69" s="328"/>
      <c r="I69" s="167"/>
      <c r="J69" s="167">
        <f>J67*10^-9*J68*10^3*1000</f>
        <v>0.91101694915254228</v>
      </c>
      <c r="K69" s="167"/>
      <c r="L69" s="160" t="s">
        <v>256</v>
      </c>
    </row>
    <row r="70" spans="3:28" ht="16.5" customHeight="1">
      <c r="C70" s="317"/>
      <c r="D70" s="318"/>
      <c r="E70" s="335" t="s">
        <v>359</v>
      </c>
      <c r="F70" s="328"/>
      <c r="G70" s="328"/>
      <c r="H70" s="328"/>
      <c r="I70" s="167"/>
      <c r="J70" s="167"/>
      <c r="K70" s="167">
        <f>K36+J69</f>
        <v>17.911016949152543</v>
      </c>
      <c r="L70" s="160" t="s">
        <v>256</v>
      </c>
    </row>
    <row r="71" spans="3:28" ht="16.5" customHeight="1">
      <c r="C71" s="317"/>
      <c r="D71" s="318"/>
      <c r="E71" s="335" t="s">
        <v>360</v>
      </c>
      <c r="F71" s="328"/>
      <c r="G71" s="328"/>
      <c r="H71" s="328"/>
      <c r="I71" s="167"/>
      <c r="J71" s="167"/>
      <c r="K71" s="167">
        <f>K70-I49</f>
        <v>17.312426555177794</v>
      </c>
      <c r="L71" s="160" t="s">
        <v>256</v>
      </c>
    </row>
    <row r="72" spans="3:28" ht="16.5" customHeight="1">
      <c r="C72" s="317"/>
      <c r="D72" s="318"/>
      <c r="E72" s="335" t="s">
        <v>361</v>
      </c>
      <c r="F72" s="328"/>
      <c r="G72" s="328"/>
      <c r="H72" s="328"/>
      <c r="I72" s="167">
        <f>I34-K35</f>
        <v>3</v>
      </c>
      <c r="J72" s="167"/>
      <c r="K72" s="167"/>
      <c r="L72" s="160"/>
    </row>
    <row r="73" spans="3:28" ht="16.5" customHeight="1" thickBot="1">
      <c r="C73" s="319"/>
      <c r="D73" s="320"/>
      <c r="E73" s="336" t="s">
        <v>363</v>
      </c>
      <c r="F73" s="330"/>
      <c r="G73" s="330"/>
      <c r="H73" s="330"/>
      <c r="I73" s="173">
        <f>(I47*10^-6*I72/(K71*10^-3))*1000</f>
        <v>7.7632098291734675</v>
      </c>
      <c r="J73" s="174"/>
      <c r="K73" s="174"/>
      <c r="L73" s="163" t="s">
        <v>362</v>
      </c>
      <c r="M73" s="110" t="s">
        <v>364</v>
      </c>
    </row>
    <row r="74" spans="3:28" ht="16.5" customHeight="1">
      <c r="C74" s="321" t="s">
        <v>378</v>
      </c>
      <c r="D74" s="322"/>
      <c r="E74" s="331"/>
      <c r="F74" s="332"/>
      <c r="G74" s="332"/>
      <c r="H74" s="332"/>
      <c r="I74" s="175" t="s">
        <v>208</v>
      </c>
      <c r="J74" s="176" t="s">
        <v>209</v>
      </c>
      <c r="K74" s="177" t="s">
        <v>210</v>
      </c>
      <c r="L74" s="157"/>
    </row>
    <row r="75" spans="3:28" ht="16.5" customHeight="1">
      <c r="C75" s="323"/>
      <c r="D75" s="324"/>
      <c r="E75" s="327" t="s">
        <v>373</v>
      </c>
      <c r="F75" s="328"/>
      <c r="G75" s="328"/>
      <c r="H75" s="328"/>
      <c r="I75" s="167">
        <f>J75*0.8</f>
        <v>840</v>
      </c>
      <c r="J75" s="165">
        <f>'2안'!U21</f>
        <v>1050</v>
      </c>
      <c r="K75" s="166">
        <f>J75*1.2</f>
        <v>1260</v>
      </c>
      <c r="L75" s="160" t="s">
        <v>92</v>
      </c>
    </row>
    <row r="76" spans="3:28" ht="16.5" customHeight="1">
      <c r="C76" s="323"/>
      <c r="D76" s="324"/>
      <c r="E76" s="327" t="s">
        <v>376</v>
      </c>
      <c r="F76" s="328"/>
      <c r="G76" s="328"/>
      <c r="H76" s="328"/>
      <c r="I76" s="167"/>
      <c r="J76" s="165">
        <f>'2안'!H41</f>
        <v>1</v>
      </c>
      <c r="K76" s="166"/>
      <c r="L76" s="160" t="s">
        <v>143</v>
      </c>
    </row>
    <row r="77" spans="3:28" ht="16.5" customHeight="1">
      <c r="C77" s="323"/>
      <c r="D77" s="324"/>
      <c r="E77" s="327" t="s">
        <v>114</v>
      </c>
      <c r="F77" s="328"/>
      <c r="G77" s="328"/>
      <c r="H77" s="328"/>
      <c r="I77" s="167"/>
      <c r="J77" s="172">
        <f>'2안'!H13</f>
        <v>0.8</v>
      </c>
      <c r="K77" s="166"/>
      <c r="L77" s="160" t="s">
        <v>115</v>
      </c>
      <c r="O77"/>
      <c r="P77"/>
      <c r="Q77"/>
      <c r="R77"/>
      <c r="S77"/>
      <c r="T77"/>
      <c r="U77"/>
      <c r="V77"/>
      <c r="W77"/>
      <c r="X77"/>
      <c r="Y77"/>
      <c r="Z77"/>
    </row>
    <row r="78" spans="3:28" ht="16.5" customHeight="1">
      <c r="C78" s="323"/>
      <c r="D78" s="324"/>
      <c r="E78" s="327" t="s">
        <v>367</v>
      </c>
      <c r="F78" s="328"/>
      <c r="G78" s="328"/>
      <c r="H78" s="328"/>
      <c r="I78" s="167">
        <f>J78*0.95</f>
        <v>95</v>
      </c>
      <c r="J78" s="167">
        <v>100</v>
      </c>
      <c r="K78" s="170">
        <f>J78*1.05</f>
        <v>105</v>
      </c>
      <c r="L78" s="160" t="s">
        <v>233</v>
      </c>
      <c r="O78"/>
      <c r="P78"/>
      <c r="R78"/>
      <c r="S78"/>
      <c r="T78"/>
      <c r="U78"/>
      <c r="V78"/>
      <c r="W78"/>
      <c r="X78"/>
      <c r="Y78"/>
      <c r="Z78"/>
    </row>
    <row r="79" spans="3:28" ht="16.5" customHeight="1">
      <c r="C79" s="323"/>
      <c r="D79" s="324"/>
      <c r="E79" s="327" t="s">
        <v>366</v>
      </c>
      <c r="F79" s="328"/>
      <c r="G79" s="328"/>
      <c r="H79" s="328"/>
      <c r="I79" s="170">
        <f>K35+0.9+K70*0.001*K78</f>
        <v>14.280656779661017</v>
      </c>
      <c r="J79" s="167"/>
      <c r="K79" s="167"/>
      <c r="L79" s="160"/>
      <c r="O79"/>
      <c r="P79"/>
      <c r="Q79"/>
      <c r="R79"/>
      <c r="S79"/>
      <c r="T79"/>
      <c r="U79"/>
      <c r="V79"/>
      <c r="W79"/>
      <c r="X79"/>
      <c r="Y79"/>
      <c r="Z79"/>
    </row>
    <row r="80" spans="3:28" ht="16.5" customHeight="1">
      <c r="C80" s="323"/>
      <c r="D80" s="324"/>
      <c r="E80" s="327" t="s">
        <v>368</v>
      </c>
      <c r="F80" s="328"/>
      <c r="G80" s="328"/>
      <c r="H80" s="328"/>
      <c r="I80" s="167">
        <f>J80*0.8</f>
        <v>376</v>
      </c>
      <c r="J80" s="167">
        <v>470</v>
      </c>
      <c r="K80" s="170">
        <f>J80*1.2</f>
        <v>564</v>
      </c>
      <c r="L80" s="160" t="s">
        <v>343</v>
      </c>
      <c r="O80"/>
      <c r="P80"/>
      <c r="Q80"/>
      <c r="R80"/>
      <c r="S80"/>
      <c r="T80"/>
      <c r="U80"/>
      <c r="V80"/>
      <c r="W80"/>
      <c r="X80"/>
      <c r="Y80"/>
      <c r="Z80"/>
    </row>
    <row r="81" spans="3:26" ht="16.5" customHeight="1">
      <c r="C81" s="323"/>
      <c r="D81" s="324"/>
      <c r="E81" s="327" t="s">
        <v>369</v>
      </c>
      <c r="F81" s="328"/>
      <c r="G81" s="328"/>
      <c r="H81" s="328"/>
      <c r="I81" s="167">
        <f>J81*0.8</f>
        <v>80</v>
      </c>
      <c r="J81" s="167">
        <v>100</v>
      </c>
      <c r="K81" s="170">
        <f>J81*1.2</f>
        <v>120</v>
      </c>
      <c r="L81" s="160" t="s">
        <v>343</v>
      </c>
      <c r="O81"/>
      <c r="P81"/>
      <c r="Q81"/>
      <c r="R81"/>
      <c r="S81"/>
      <c r="T81"/>
      <c r="U81"/>
      <c r="V81"/>
      <c r="W81"/>
      <c r="X81"/>
      <c r="Y81"/>
      <c r="Z81"/>
    </row>
    <row r="82" spans="3:26" ht="16.5" customHeight="1">
      <c r="C82" s="323"/>
      <c r="D82" s="324"/>
      <c r="E82" s="327" t="s">
        <v>370</v>
      </c>
      <c r="F82" s="328"/>
      <c r="G82" s="328"/>
      <c r="H82" s="328"/>
      <c r="I82" s="167">
        <f>J82*0.8</f>
        <v>216</v>
      </c>
      <c r="J82" s="167">
        <v>270</v>
      </c>
      <c r="K82" s="170">
        <f>J82*1.2</f>
        <v>324</v>
      </c>
      <c r="L82" s="160" t="s">
        <v>343</v>
      </c>
      <c r="O82"/>
      <c r="P82"/>
      <c r="Q82"/>
      <c r="R82"/>
      <c r="S82"/>
      <c r="T82"/>
      <c r="U82"/>
      <c r="V82"/>
      <c r="W82"/>
      <c r="X82"/>
      <c r="Y82"/>
      <c r="Z82"/>
    </row>
    <row r="83" spans="3:26" ht="16.5" customHeight="1">
      <c r="C83" s="323"/>
      <c r="D83" s="324"/>
      <c r="E83" s="327" t="s">
        <v>371</v>
      </c>
      <c r="F83" s="328"/>
      <c r="G83" s="328"/>
      <c r="H83" s="328"/>
      <c r="I83" s="167"/>
      <c r="J83" s="167">
        <f>0.5*J80*10^-6*(I79^2)+0.5*J81*10^-6*(I79^2)+0.5*J82*10^-6*((24-0.9)^2)</f>
        <v>0.13015944004666627</v>
      </c>
      <c r="K83" s="167">
        <f>0.5*K80*10^-6*(I79^2)+0.5*K81*10^-6*(I79^2)+0.5*K82*10^-6*((24-0.9)^2)</f>
        <v>0.1561913280559995</v>
      </c>
      <c r="L83" s="160" t="s">
        <v>64</v>
      </c>
      <c r="O83"/>
      <c r="P83"/>
      <c r="Q83"/>
      <c r="R83"/>
      <c r="S83"/>
      <c r="T83"/>
      <c r="U83"/>
      <c r="V83"/>
      <c r="W83"/>
      <c r="X83"/>
      <c r="Y83"/>
      <c r="Z83"/>
    </row>
    <row r="84" spans="3:26" ht="16.5" customHeight="1">
      <c r="C84" s="323"/>
      <c r="D84" s="324"/>
      <c r="E84" s="327" t="s">
        <v>372</v>
      </c>
      <c r="F84" s="328"/>
      <c r="G84" s="328"/>
      <c r="H84" s="328"/>
      <c r="I84" s="167">
        <f>(0.5*I75*10^-6*J76^2)*J68*1000</f>
        <v>25.50847457627118</v>
      </c>
      <c r="J84" s="165">
        <f>(0.5*J75*10^-6*J76^2)*J68*1000</f>
        <v>31.885593220338972</v>
      </c>
      <c r="K84" s="166">
        <f>(0.5*K75*10^-6*J76^2)*J68*1000</f>
        <v>38.262711864406768</v>
      </c>
      <c r="L84" s="160" t="s">
        <v>110</v>
      </c>
      <c r="O84"/>
      <c r="P84"/>
      <c r="Q84"/>
      <c r="R84"/>
      <c r="S84"/>
      <c r="T84"/>
      <c r="U84"/>
      <c r="V84"/>
      <c r="W84"/>
      <c r="X84"/>
      <c r="Y84"/>
      <c r="Z84"/>
    </row>
    <row r="85" spans="3:26" ht="16.5" customHeight="1">
      <c r="C85" s="323"/>
      <c r="D85" s="324"/>
      <c r="E85" s="327" t="s">
        <v>374</v>
      </c>
      <c r="F85" s="328"/>
      <c r="G85" s="328"/>
      <c r="H85" s="328"/>
      <c r="I85" s="167"/>
      <c r="J85" s="167"/>
      <c r="K85" s="167">
        <f>(K83/(J77*I84))*1000</f>
        <v>7.6538939828106081</v>
      </c>
      <c r="L85" s="160" t="s">
        <v>362</v>
      </c>
      <c r="O85"/>
      <c r="P85"/>
      <c r="Q85"/>
      <c r="R85"/>
      <c r="S85"/>
      <c r="T85"/>
      <c r="U85"/>
      <c r="V85"/>
      <c r="W85"/>
      <c r="X85"/>
      <c r="Y85"/>
      <c r="Z85"/>
    </row>
    <row r="86" spans="3:26" ht="16.5" customHeight="1">
      <c r="C86" s="323"/>
      <c r="D86" s="324"/>
      <c r="E86" s="327" t="s">
        <v>375</v>
      </c>
      <c r="F86" s="328"/>
      <c r="G86" s="328"/>
      <c r="H86" s="328"/>
      <c r="I86" s="167"/>
      <c r="J86" s="167"/>
      <c r="K86" s="167">
        <f>I73-K85</f>
        <v>0.1093158463628594</v>
      </c>
      <c r="L86" s="160" t="s">
        <v>362</v>
      </c>
      <c r="O86"/>
      <c r="P86"/>
      <c r="Q86"/>
      <c r="R86"/>
      <c r="S86"/>
      <c r="T86"/>
      <c r="U86"/>
      <c r="V86"/>
      <c r="W86"/>
      <c r="X86"/>
      <c r="Y86"/>
      <c r="Z86"/>
    </row>
    <row r="87" spans="3:26" ht="16.5" customHeight="1" thickBot="1">
      <c r="C87" s="325"/>
      <c r="D87" s="326"/>
      <c r="E87" s="329" t="s">
        <v>93</v>
      </c>
      <c r="F87" s="330"/>
      <c r="G87" s="330"/>
      <c r="H87" s="330"/>
      <c r="I87" s="312" t="str">
        <f>IF(I73&gt;K85,"PASS","FAIL")</f>
        <v>PASS</v>
      </c>
      <c r="J87" s="313"/>
      <c r="K87" s="314"/>
      <c r="L87" s="163"/>
      <c r="O87"/>
      <c r="P87"/>
      <c r="Q87"/>
      <c r="R87"/>
      <c r="S87"/>
      <c r="T87"/>
      <c r="U87"/>
      <c r="V87"/>
      <c r="W87"/>
      <c r="X87"/>
      <c r="Y87"/>
      <c r="Z87"/>
    </row>
    <row r="88" spans="3:26" ht="16.5" customHeight="1">
      <c r="C88" s="138"/>
      <c r="F88" s="142"/>
      <c r="G88" s="143"/>
      <c r="H88" s="143"/>
      <c r="I88" s="143"/>
      <c r="J88" s="143"/>
      <c r="K88" s="143"/>
      <c r="O88"/>
      <c r="P88"/>
      <c r="Q88"/>
      <c r="R88"/>
      <c r="S88"/>
      <c r="T88"/>
      <c r="U88"/>
      <c r="V88"/>
      <c r="W88"/>
      <c r="X88"/>
      <c r="Y88"/>
      <c r="Z88"/>
    </row>
    <row r="89" spans="3:26" ht="16.5" customHeight="1">
      <c r="C89" s="138"/>
      <c r="F89" s="142"/>
      <c r="G89" s="143"/>
      <c r="H89" s="143"/>
      <c r="I89" s="143"/>
      <c r="J89" s="143"/>
      <c r="K89" s="143"/>
    </row>
    <row r="90" spans="3:26" ht="16.5" customHeight="1">
      <c r="C90" s="138"/>
      <c r="F90" s="142"/>
      <c r="G90" s="143"/>
      <c r="H90" s="143"/>
      <c r="I90" s="143"/>
      <c r="J90" s="143"/>
      <c r="K90" s="143"/>
    </row>
    <row r="91" spans="3:26" ht="16.5" customHeight="1">
      <c r="C91" s="138"/>
      <c r="F91" s="142"/>
      <c r="G91" s="143"/>
      <c r="H91" s="143"/>
      <c r="I91" s="143"/>
      <c r="J91" s="143"/>
      <c r="K91" s="143"/>
    </row>
    <row r="92" spans="3:26" ht="16.5" customHeight="1">
      <c r="C92" s="138"/>
      <c r="F92" s="142"/>
      <c r="G92" s="143"/>
      <c r="H92" s="143"/>
      <c r="I92" s="143"/>
      <c r="J92" s="143"/>
      <c r="K92" s="143"/>
    </row>
    <row r="93" spans="3:26" ht="16.5" customHeight="1">
      <c r="C93" s="138"/>
      <c r="F93" s="142"/>
      <c r="G93" s="143"/>
      <c r="H93" s="143"/>
      <c r="I93" s="143"/>
      <c r="J93" s="143"/>
      <c r="K93" s="143"/>
    </row>
    <row r="94" spans="3:26" ht="16.5" customHeight="1">
      <c r="C94" s="138"/>
      <c r="F94" s="142"/>
      <c r="G94" s="143"/>
      <c r="H94" s="143"/>
      <c r="I94" s="143"/>
      <c r="J94" s="143"/>
      <c r="K94" s="143"/>
    </row>
    <row r="95" spans="3:26" ht="16.5" customHeight="1">
      <c r="C95" s="138"/>
      <c r="F95" s="142"/>
      <c r="G95" s="143"/>
      <c r="H95" s="143"/>
      <c r="I95" s="143"/>
      <c r="J95" s="143"/>
      <c r="K95" s="143"/>
    </row>
    <row r="96" spans="3:26" ht="16.5" customHeight="1">
      <c r="C96" s="138"/>
      <c r="F96" s="142"/>
      <c r="G96" s="143"/>
      <c r="H96" s="143"/>
      <c r="I96" s="143"/>
      <c r="J96" s="143"/>
      <c r="K96" s="143"/>
    </row>
    <row r="97" spans="3:11" ht="16.5" customHeight="1">
      <c r="C97" s="138"/>
      <c r="F97" s="142"/>
      <c r="G97" s="143"/>
      <c r="H97" s="143"/>
      <c r="I97" s="143"/>
      <c r="J97" s="143"/>
      <c r="K97" s="143"/>
    </row>
    <row r="98" spans="3:11" ht="16.5" customHeight="1">
      <c r="C98" s="138"/>
      <c r="F98" s="142"/>
      <c r="G98" s="143"/>
      <c r="H98" s="143"/>
      <c r="I98" s="143"/>
      <c r="J98" s="143"/>
      <c r="K98" s="143"/>
    </row>
    <row r="99" spans="3:11" ht="16.5" customHeight="1">
      <c r="C99" s="138"/>
      <c r="F99" s="142"/>
      <c r="G99" s="143"/>
      <c r="H99" s="143"/>
      <c r="I99" s="143"/>
      <c r="J99" s="143"/>
      <c r="K99" s="143"/>
    </row>
    <row r="100" spans="3:11" ht="16.5" customHeight="1">
      <c r="C100" s="138"/>
      <c r="F100" s="142"/>
      <c r="G100" s="143"/>
      <c r="H100" s="143"/>
      <c r="I100" s="143"/>
      <c r="J100" s="143"/>
      <c r="K100" s="143"/>
    </row>
    <row r="101" spans="3:11" ht="16.5" customHeight="1">
      <c r="C101" s="138"/>
      <c r="F101" s="142"/>
      <c r="G101" s="143"/>
      <c r="H101" s="143"/>
      <c r="I101" s="143"/>
      <c r="J101" s="143"/>
      <c r="K101" s="143"/>
    </row>
    <row r="102" spans="3:11" ht="16.5" customHeight="1">
      <c r="C102" s="138"/>
      <c r="F102" s="142"/>
      <c r="G102" s="143"/>
      <c r="H102" s="143"/>
      <c r="I102" s="143"/>
      <c r="J102" s="143"/>
      <c r="K102" s="143"/>
    </row>
    <row r="103" spans="3:11" ht="16.5" customHeight="1">
      <c r="C103" s="138"/>
      <c r="F103" s="142"/>
      <c r="G103" s="143"/>
      <c r="H103" s="143"/>
      <c r="I103" s="143"/>
      <c r="J103" s="143"/>
      <c r="K103" s="143"/>
    </row>
    <row r="104" spans="3:11" ht="16.5" customHeight="1">
      <c r="C104" s="138"/>
      <c r="F104" s="142"/>
      <c r="G104" s="143"/>
      <c r="H104" s="143"/>
      <c r="I104" s="143"/>
      <c r="J104" s="143"/>
      <c r="K104" s="143"/>
    </row>
    <row r="105" spans="3:11" ht="16.5" customHeight="1">
      <c r="C105" s="138"/>
      <c r="F105" s="142"/>
      <c r="G105" s="143"/>
      <c r="H105" s="143"/>
      <c r="I105" s="143"/>
      <c r="J105" s="143"/>
      <c r="K105" s="143"/>
    </row>
    <row r="106" spans="3:11" ht="13.5">
      <c r="C106" s="138"/>
      <c r="F106" s="142"/>
      <c r="G106" s="143"/>
      <c r="H106" s="143"/>
      <c r="I106" s="143"/>
      <c r="J106" s="143"/>
      <c r="K106" s="143"/>
    </row>
    <row r="107" spans="3:11" ht="13.5">
      <c r="C107" s="138"/>
      <c r="F107" s="142"/>
      <c r="G107" s="143"/>
      <c r="H107" s="143"/>
      <c r="I107" s="143"/>
      <c r="J107" s="143"/>
      <c r="K107" s="143"/>
    </row>
    <row r="108" spans="3:11" ht="13.5">
      <c r="C108" s="138"/>
      <c r="F108" s="142"/>
      <c r="G108" s="143"/>
      <c r="H108" s="143"/>
      <c r="I108" s="143"/>
      <c r="J108" s="143"/>
      <c r="K108" s="143"/>
    </row>
    <row r="109" spans="3:11" ht="13.5">
      <c r="C109" s="138"/>
      <c r="F109" s="142"/>
      <c r="G109" s="143"/>
      <c r="H109" s="143"/>
      <c r="I109" s="143"/>
      <c r="J109" s="143"/>
      <c r="K109" s="143"/>
    </row>
    <row r="110" spans="3:11" ht="13.5">
      <c r="C110" s="138"/>
      <c r="F110" s="142"/>
      <c r="G110" s="143"/>
      <c r="H110" s="143"/>
      <c r="I110" s="143"/>
      <c r="J110" s="143"/>
      <c r="K110" s="143"/>
    </row>
    <row r="111" spans="3:11" ht="13.5">
      <c r="C111" s="138"/>
      <c r="F111" s="142"/>
      <c r="G111" s="143"/>
      <c r="H111" s="143"/>
      <c r="I111" s="143"/>
      <c r="J111" s="143"/>
      <c r="K111" s="143"/>
    </row>
    <row r="112" spans="3:11" ht="13.5">
      <c r="C112" s="138"/>
      <c r="F112" s="142"/>
      <c r="G112" s="143"/>
      <c r="H112" s="143"/>
      <c r="I112" s="143"/>
      <c r="J112" s="143"/>
      <c r="K112" s="143"/>
    </row>
    <row r="113" spans="3:11" ht="13.5">
      <c r="C113" s="138"/>
      <c r="F113" s="142"/>
      <c r="G113" s="143"/>
      <c r="H113" s="143"/>
      <c r="I113" s="143"/>
      <c r="J113" s="143"/>
      <c r="K113" s="143"/>
    </row>
    <row r="114" spans="3:11" ht="13.5">
      <c r="C114" s="138"/>
      <c r="F114" s="142"/>
      <c r="G114" s="143"/>
      <c r="H114" s="143"/>
      <c r="I114" s="143"/>
      <c r="J114" s="143"/>
      <c r="K114" s="143"/>
    </row>
    <row r="115" spans="3:11" ht="13.5">
      <c r="C115" s="138"/>
      <c r="F115" s="142"/>
      <c r="G115" s="143"/>
      <c r="H115" s="143"/>
      <c r="I115" s="143"/>
      <c r="J115" s="143"/>
      <c r="K115" s="143"/>
    </row>
    <row r="116" spans="3:11" ht="13.5">
      <c r="C116" s="138"/>
      <c r="F116" s="142"/>
      <c r="G116" s="143"/>
      <c r="H116" s="143"/>
      <c r="I116" s="143"/>
      <c r="J116" s="143"/>
      <c r="K116" s="143"/>
    </row>
    <row r="117" spans="3:11" ht="13.5">
      <c r="C117" s="138"/>
      <c r="F117" s="142"/>
      <c r="G117" s="143"/>
      <c r="H117" s="143"/>
      <c r="I117" s="143"/>
      <c r="J117" s="143"/>
      <c r="K117" s="143"/>
    </row>
    <row r="118" spans="3:11" ht="13.5">
      <c r="C118" s="138"/>
      <c r="F118" s="142"/>
      <c r="G118" s="143"/>
      <c r="H118" s="143"/>
      <c r="I118" s="143"/>
      <c r="J118" s="143"/>
      <c r="K118" s="143"/>
    </row>
    <row r="119" spans="3:11" ht="13.5">
      <c r="C119" s="138"/>
      <c r="F119" s="142"/>
      <c r="G119" s="143"/>
      <c r="H119" s="143"/>
      <c r="I119" s="143"/>
      <c r="J119" s="143"/>
      <c r="K119" s="143"/>
    </row>
    <row r="120" spans="3:11" ht="13.5">
      <c r="C120" s="138"/>
      <c r="F120" s="142"/>
      <c r="G120" s="143"/>
      <c r="H120" s="143"/>
      <c r="I120" s="143"/>
      <c r="J120" s="143"/>
      <c r="K120" s="143"/>
    </row>
    <row r="121" spans="3:11" ht="13.5">
      <c r="C121" s="138"/>
      <c r="F121" s="142"/>
      <c r="G121" s="143"/>
      <c r="H121" s="143"/>
      <c r="I121" s="143"/>
      <c r="J121" s="143"/>
      <c r="K121" s="143"/>
    </row>
    <row r="122" spans="3:11" ht="13.5">
      <c r="C122" s="138"/>
      <c r="F122" s="142"/>
      <c r="G122" s="143"/>
      <c r="H122" s="143"/>
      <c r="I122" s="143"/>
      <c r="J122" s="143"/>
      <c r="K122" s="143"/>
    </row>
    <row r="123" spans="3:11" ht="13.5">
      <c r="C123" s="138"/>
      <c r="F123" s="142"/>
      <c r="G123" s="143"/>
      <c r="H123" s="143"/>
      <c r="I123" s="143"/>
      <c r="J123" s="143"/>
      <c r="K123" s="143"/>
    </row>
    <row r="124" spans="3:11" ht="13.5">
      <c r="C124" s="138"/>
      <c r="F124" s="142"/>
      <c r="G124" s="143"/>
      <c r="H124" s="143"/>
      <c r="I124" s="143"/>
      <c r="J124" s="143"/>
      <c r="K124" s="143"/>
    </row>
    <row r="125" spans="3:11" ht="13.5">
      <c r="C125" s="138"/>
      <c r="F125" s="142"/>
      <c r="G125" s="143"/>
      <c r="H125" s="143"/>
      <c r="I125" s="143"/>
      <c r="J125" s="143"/>
      <c r="K125" s="143"/>
    </row>
    <row r="126" spans="3:11" ht="13.5">
      <c r="C126" s="138"/>
      <c r="F126" s="142"/>
      <c r="G126" s="143"/>
      <c r="H126" s="143"/>
      <c r="I126" s="143"/>
      <c r="J126" s="143"/>
      <c r="K126" s="143"/>
    </row>
    <row r="127" spans="3:11" ht="13.5">
      <c r="C127" s="138"/>
      <c r="F127" s="142"/>
      <c r="G127" s="143"/>
      <c r="H127" s="143"/>
      <c r="I127" s="143"/>
      <c r="J127" s="143"/>
      <c r="K127" s="143"/>
    </row>
    <row r="128" spans="3:11" ht="13.5">
      <c r="C128" s="138"/>
      <c r="F128" s="142"/>
      <c r="G128" s="143"/>
      <c r="H128" s="143"/>
      <c r="I128" s="143"/>
      <c r="J128" s="143"/>
      <c r="K128" s="143"/>
    </row>
    <row r="129" spans="3:11" ht="13.5">
      <c r="C129" s="138"/>
      <c r="F129" s="142"/>
      <c r="G129" s="143"/>
      <c r="H129" s="143"/>
      <c r="I129" s="143"/>
      <c r="J129" s="143"/>
      <c r="K129" s="143"/>
    </row>
    <row r="130" spans="3:11" ht="13.5">
      <c r="C130" s="138"/>
      <c r="F130" s="142"/>
      <c r="G130" s="143"/>
      <c r="H130" s="143"/>
      <c r="I130" s="143"/>
      <c r="J130" s="143"/>
      <c r="K130" s="143"/>
    </row>
    <row r="131" spans="3:11" ht="13.5">
      <c r="C131" s="138"/>
      <c r="F131" s="142"/>
      <c r="G131" s="143"/>
      <c r="H131" s="143"/>
      <c r="I131" s="143"/>
      <c r="J131" s="143"/>
      <c r="K131" s="143"/>
    </row>
    <row r="132" spans="3:11" ht="13.5">
      <c r="C132" s="138"/>
      <c r="F132" s="142"/>
      <c r="G132" s="143"/>
      <c r="H132" s="143"/>
      <c r="I132" s="143"/>
      <c r="J132" s="143"/>
      <c r="K132" s="143"/>
    </row>
    <row r="133" spans="3:11" ht="13.5">
      <c r="C133" s="138"/>
      <c r="F133" s="142"/>
      <c r="G133" s="143"/>
      <c r="H133" s="143"/>
      <c r="I133" s="143"/>
      <c r="J133" s="143"/>
      <c r="K133" s="143"/>
    </row>
    <row r="134" spans="3:11" ht="13.5">
      <c r="C134" s="138"/>
      <c r="F134" s="142"/>
      <c r="G134" s="143"/>
      <c r="H134" s="143"/>
      <c r="I134" s="143"/>
      <c r="J134" s="143"/>
      <c r="K134" s="143"/>
    </row>
    <row r="135" spans="3:11" ht="13.5">
      <c r="C135" s="138"/>
      <c r="F135" s="142"/>
      <c r="G135" s="143"/>
      <c r="H135" s="143"/>
      <c r="I135" s="143"/>
      <c r="J135" s="143"/>
      <c r="K135" s="143"/>
    </row>
    <row r="136" spans="3:11" ht="13.5">
      <c r="C136" s="138"/>
      <c r="F136" s="142"/>
      <c r="G136" s="143"/>
      <c r="H136" s="143"/>
      <c r="I136" s="143"/>
      <c r="J136" s="143"/>
      <c r="K136" s="143"/>
    </row>
    <row r="137" spans="3:11" ht="13.5">
      <c r="C137" s="138"/>
      <c r="F137" s="142"/>
      <c r="G137" s="143"/>
      <c r="H137" s="143"/>
      <c r="I137" s="143"/>
      <c r="J137" s="143"/>
      <c r="K137" s="143"/>
    </row>
    <row r="138" spans="3:11" ht="13.5">
      <c r="C138" s="138"/>
      <c r="F138" s="142"/>
      <c r="G138" s="143"/>
      <c r="H138" s="143"/>
      <c r="I138" s="143"/>
      <c r="J138" s="143"/>
      <c r="K138" s="143"/>
    </row>
    <row r="139" spans="3:11" ht="13.5">
      <c r="C139" s="138"/>
      <c r="F139" s="142"/>
      <c r="G139" s="143"/>
      <c r="H139" s="143"/>
      <c r="I139" s="143"/>
      <c r="J139" s="143"/>
      <c r="K139" s="143"/>
    </row>
    <row r="140" spans="3:11" ht="13.5">
      <c r="C140" s="138"/>
      <c r="F140" s="142"/>
      <c r="G140" s="143"/>
      <c r="H140" s="143"/>
      <c r="I140" s="143"/>
      <c r="J140" s="143"/>
      <c r="K140" s="143"/>
    </row>
    <row r="141" spans="3:11" ht="13.5">
      <c r="C141" s="138"/>
      <c r="F141" s="142"/>
      <c r="G141" s="143"/>
      <c r="H141" s="143"/>
      <c r="I141" s="143"/>
      <c r="J141" s="143"/>
      <c r="K141" s="143"/>
    </row>
    <row r="142" spans="3:11" ht="13.5">
      <c r="C142" s="138"/>
      <c r="F142" s="142"/>
      <c r="G142" s="143"/>
      <c r="H142" s="143"/>
      <c r="I142" s="143"/>
      <c r="J142" s="143"/>
      <c r="K142" s="143"/>
    </row>
    <row r="143" spans="3:11" ht="13.5">
      <c r="C143" s="138"/>
      <c r="F143" s="142"/>
      <c r="G143" s="143"/>
      <c r="H143" s="143"/>
      <c r="I143" s="143"/>
      <c r="J143" s="143"/>
      <c r="K143" s="143"/>
    </row>
    <row r="144" spans="3:11" ht="13.5">
      <c r="C144" s="138"/>
      <c r="F144" s="142"/>
      <c r="G144" s="143"/>
      <c r="H144" s="143"/>
      <c r="I144" s="143"/>
      <c r="J144" s="143"/>
      <c r="K144" s="143"/>
    </row>
    <row r="145" spans="3:11" ht="13.5">
      <c r="C145" s="138"/>
      <c r="F145" s="142"/>
      <c r="G145" s="143"/>
      <c r="H145" s="143"/>
      <c r="I145" s="143"/>
      <c r="J145" s="143"/>
      <c r="K145" s="143"/>
    </row>
    <row r="146" spans="3:11" ht="13.5">
      <c r="C146" s="138"/>
      <c r="F146" s="142"/>
      <c r="G146" s="143"/>
      <c r="H146" s="143"/>
      <c r="I146" s="143"/>
      <c r="J146" s="143"/>
      <c r="K146" s="143"/>
    </row>
    <row r="147" spans="3:11" ht="13.5">
      <c r="C147" s="138"/>
      <c r="F147" s="142"/>
      <c r="G147" s="143"/>
      <c r="H147" s="143"/>
      <c r="I147" s="143"/>
      <c r="J147" s="143"/>
      <c r="K147" s="143"/>
    </row>
    <row r="148" spans="3:11" ht="13.5">
      <c r="C148" s="138"/>
      <c r="F148" s="142"/>
      <c r="G148" s="143"/>
      <c r="H148" s="143"/>
      <c r="I148" s="143"/>
      <c r="J148" s="143"/>
      <c r="K148" s="143"/>
    </row>
    <row r="149" spans="3:11" ht="13.5">
      <c r="C149" s="138"/>
      <c r="F149" s="142"/>
      <c r="G149" s="143"/>
      <c r="H149" s="143"/>
      <c r="I149" s="143"/>
      <c r="J149" s="143"/>
      <c r="K149" s="143"/>
    </row>
    <row r="150" spans="3:11" ht="13.5">
      <c r="C150" s="138"/>
      <c r="F150" s="142"/>
      <c r="G150" s="143"/>
      <c r="H150" s="143"/>
      <c r="I150" s="143"/>
      <c r="J150" s="143"/>
      <c r="K150" s="143"/>
    </row>
    <row r="151" spans="3:11" ht="13.5">
      <c r="C151" s="138"/>
      <c r="F151" s="142"/>
      <c r="G151" s="143"/>
      <c r="H151" s="143"/>
      <c r="I151" s="143"/>
      <c r="J151" s="143"/>
      <c r="K151" s="143"/>
    </row>
    <row r="152" spans="3:11" ht="13.5">
      <c r="C152" s="138"/>
      <c r="F152" s="142"/>
      <c r="G152" s="143"/>
      <c r="H152" s="143"/>
      <c r="I152" s="143"/>
      <c r="J152" s="143"/>
      <c r="K152" s="143"/>
    </row>
    <row r="153" spans="3:11" ht="13.5">
      <c r="C153" s="138"/>
      <c r="F153" s="142"/>
      <c r="G153" s="143"/>
      <c r="H153" s="143"/>
      <c r="I153" s="143"/>
      <c r="J153" s="143"/>
      <c r="K153" s="143"/>
    </row>
    <row r="154" spans="3:11" ht="13.5">
      <c r="C154" s="138"/>
      <c r="F154" s="142"/>
      <c r="G154" s="143"/>
      <c r="H154" s="143"/>
      <c r="I154" s="143"/>
      <c r="J154" s="143"/>
      <c r="K154" s="143"/>
    </row>
    <row r="155" spans="3:11" ht="13.5">
      <c r="C155" s="138"/>
      <c r="F155" s="142"/>
      <c r="G155" s="143"/>
      <c r="H155" s="143"/>
      <c r="I155" s="143"/>
      <c r="J155" s="143"/>
      <c r="K155" s="143"/>
    </row>
    <row r="156" spans="3:11" ht="13.5">
      <c r="C156" s="138"/>
      <c r="F156" s="142"/>
      <c r="G156" s="143"/>
      <c r="H156" s="143"/>
      <c r="I156" s="143"/>
      <c r="J156" s="143"/>
      <c r="K156" s="143"/>
    </row>
    <row r="157" spans="3:11" ht="13.5">
      <c r="C157" s="138"/>
      <c r="F157" s="142"/>
      <c r="G157" s="143"/>
      <c r="H157" s="143"/>
      <c r="I157" s="143"/>
      <c r="J157" s="143"/>
      <c r="K157" s="143"/>
    </row>
    <row r="158" spans="3:11" ht="13.5">
      <c r="C158" s="138"/>
      <c r="F158" s="142"/>
      <c r="G158" s="143"/>
      <c r="H158" s="143"/>
      <c r="I158" s="143"/>
      <c r="J158" s="143"/>
      <c r="K158" s="143"/>
    </row>
    <row r="159" spans="3:11" ht="13.5">
      <c r="C159" s="138"/>
      <c r="F159" s="142"/>
      <c r="G159" s="143"/>
      <c r="H159" s="143"/>
      <c r="I159" s="143"/>
      <c r="J159" s="143"/>
      <c r="K159" s="143"/>
    </row>
    <row r="160" spans="3:11" ht="13.5">
      <c r="C160" s="138"/>
      <c r="F160" s="142"/>
      <c r="G160" s="143"/>
      <c r="H160" s="143"/>
      <c r="I160" s="143"/>
      <c r="J160" s="143"/>
      <c r="K160" s="143"/>
    </row>
    <row r="161" spans="3:11" ht="13.5">
      <c r="C161" s="138"/>
      <c r="F161" s="142"/>
      <c r="G161" s="143"/>
      <c r="H161" s="143"/>
      <c r="I161" s="143"/>
      <c r="J161" s="143"/>
      <c r="K161" s="143"/>
    </row>
    <row r="162" spans="3:11" ht="13.5">
      <c r="C162" s="138"/>
      <c r="F162" s="142"/>
      <c r="G162" s="143"/>
      <c r="H162" s="143"/>
      <c r="I162" s="143"/>
      <c r="J162" s="143"/>
      <c r="K162" s="143"/>
    </row>
    <row r="163" spans="3:11" ht="13.5">
      <c r="C163" s="138"/>
      <c r="F163" s="142"/>
      <c r="G163" s="143"/>
      <c r="H163" s="143"/>
      <c r="I163" s="143"/>
      <c r="J163" s="143"/>
      <c r="K163" s="143"/>
    </row>
    <row r="164" spans="3:11" ht="13.5">
      <c r="C164" s="138"/>
      <c r="F164" s="142"/>
      <c r="G164" s="143"/>
      <c r="H164" s="143"/>
      <c r="I164" s="143"/>
      <c r="J164" s="143"/>
      <c r="K164" s="143"/>
    </row>
    <row r="165" spans="3:11" ht="13.5">
      <c r="C165" s="138"/>
      <c r="F165" s="142"/>
      <c r="G165" s="143"/>
      <c r="H165" s="143"/>
      <c r="I165" s="143"/>
      <c r="J165" s="143"/>
      <c r="K165" s="143"/>
    </row>
    <row r="166" spans="3:11" ht="13.5">
      <c r="C166" s="138"/>
      <c r="F166" s="142"/>
      <c r="G166" s="143"/>
      <c r="H166" s="143"/>
      <c r="I166" s="143"/>
      <c r="J166" s="143"/>
      <c r="K166" s="143"/>
    </row>
    <row r="167" spans="3:11" ht="13.5">
      <c r="C167" s="138"/>
      <c r="F167" s="142"/>
      <c r="G167" s="143"/>
      <c r="H167" s="143"/>
      <c r="I167" s="143"/>
      <c r="J167" s="143"/>
      <c r="K167" s="143"/>
    </row>
    <row r="168" spans="3:11" ht="13.5">
      <c r="C168" s="138"/>
      <c r="F168" s="142"/>
      <c r="G168" s="143"/>
      <c r="H168" s="143"/>
      <c r="I168" s="143"/>
      <c r="J168" s="143"/>
      <c r="K168" s="143"/>
    </row>
    <row r="169" spans="3:11" ht="13.5">
      <c r="C169" s="138"/>
      <c r="F169" s="142"/>
      <c r="G169" s="143"/>
      <c r="H169" s="143"/>
      <c r="I169" s="143"/>
      <c r="J169" s="143"/>
      <c r="K169" s="143"/>
    </row>
    <row r="170" spans="3:11" ht="13.5">
      <c r="C170" s="138"/>
      <c r="F170" s="142"/>
      <c r="G170" s="143"/>
      <c r="H170" s="143"/>
      <c r="I170" s="143"/>
      <c r="J170" s="143"/>
      <c r="K170" s="143"/>
    </row>
    <row r="171" spans="3:11" ht="13.5">
      <c r="C171" s="138"/>
      <c r="F171" s="142"/>
      <c r="G171" s="143"/>
      <c r="H171" s="143"/>
      <c r="I171" s="143"/>
      <c r="J171" s="143"/>
      <c r="K171" s="143"/>
    </row>
    <row r="172" spans="3:11" ht="13.5">
      <c r="C172" s="138"/>
      <c r="F172" s="142"/>
      <c r="G172" s="143"/>
      <c r="H172" s="143"/>
      <c r="I172" s="143"/>
      <c r="J172" s="143"/>
      <c r="K172" s="143"/>
    </row>
    <row r="173" spans="3:11" ht="13.5">
      <c r="C173" s="138"/>
      <c r="F173" s="142"/>
      <c r="G173" s="143"/>
      <c r="H173" s="143"/>
      <c r="I173" s="143"/>
      <c r="J173" s="143"/>
      <c r="K173" s="143"/>
    </row>
    <row r="174" spans="3:11" ht="13.5">
      <c r="C174" s="138"/>
      <c r="F174" s="142"/>
      <c r="G174" s="143"/>
      <c r="H174" s="143"/>
      <c r="I174" s="143"/>
      <c r="J174" s="143"/>
      <c r="K174" s="143"/>
    </row>
    <row r="175" spans="3:11" ht="13.5">
      <c r="C175" s="138"/>
      <c r="F175" s="142"/>
      <c r="G175" s="143"/>
      <c r="H175" s="143"/>
      <c r="I175" s="143"/>
      <c r="J175" s="143"/>
      <c r="K175" s="143"/>
    </row>
    <row r="176" spans="3:11" ht="13.5">
      <c r="C176" s="138"/>
      <c r="F176" s="142"/>
      <c r="G176" s="143"/>
      <c r="H176" s="143"/>
      <c r="I176" s="143"/>
      <c r="J176" s="143"/>
      <c r="K176" s="143"/>
    </row>
    <row r="177" spans="3:19" ht="13.5">
      <c r="C177" s="138"/>
      <c r="F177" s="142"/>
      <c r="G177" s="143"/>
      <c r="H177" s="143"/>
      <c r="I177" s="143"/>
      <c r="J177" s="143"/>
      <c r="K177" s="143"/>
    </row>
    <row r="178" spans="3:19" ht="13.5">
      <c r="C178" s="138"/>
      <c r="F178" s="142"/>
      <c r="G178" s="143"/>
      <c r="H178" s="143"/>
      <c r="I178" s="143"/>
      <c r="J178" s="143"/>
      <c r="K178" s="143"/>
    </row>
    <row r="179" spans="3:19" ht="13.5">
      <c r="C179" s="138"/>
      <c r="F179" s="142"/>
      <c r="G179" s="143"/>
      <c r="H179" s="143"/>
      <c r="I179" s="143"/>
      <c r="J179" s="143"/>
      <c r="K179" s="143"/>
    </row>
    <row r="180" spans="3:19" ht="13.5">
      <c r="C180" s="138"/>
      <c r="F180" s="142"/>
      <c r="G180" s="143"/>
      <c r="H180" s="143"/>
      <c r="I180" s="143"/>
      <c r="J180" s="143"/>
      <c r="K180" s="143"/>
    </row>
    <row r="181" spans="3:19" ht="13.5">
      <c r="C181" s="138"/>
      <c r="F181" s="142"/>
      <c r="G181" s="143"/>
      <c r="H181" s="143"/>
      <c r="I181" s="143"/>
      <c r="J181" s="143"/>
      <c r="K181" s="143"/>
    </row>
    <row r="182" spans="3:19" ht="13.5">
      <c r="C182" s="138"/>
      <c r="F182" s="142"/>
      <c r="G182" s="143"/>
      <c r="H182" s="143"/>
      <c r="I182" s="143"/>
      <c r="J182" s="143"/>
      <c r="K182" s="143"/>
    </row>
    <row r="183" spans="3:19" ht="13.5">
      <c r="C183" s="138"/>
      <c r="F183" s="142"/>
      <c r="G183" s="143"/>
      <c r="H183" s="143"/>
      <c r="I183" s="143"/>
      <c r="J183" s="143"/>
      <c r="K183" s="143"/>
    </row>
    <row r="184" spans="3:19" ht="13.5">
      <c r="C184" s="138"/>
      <c r="F184" s="142"/>
      <c r="G184" s="143"/>
      <c r="H184" s="143"/>
      <c r="I184" s="143"/>
      <c r="J184" s="143"/>
      <c r="K184" s="143"/>
    </row>
    <row r="185" spans="3:19" ht="13.5">
      <c r="C185" s="138"/>
      <c r="F185" s="142"/>
      <c r="G185" s="143"/>
      <c r="H185" s="143"/>
      <c r="I185" s="143"/>
      <c r="J185" s="143"/>
      <c r="K185" s="143"/>
    </row>
    <row r="186" spans="3:19" ht="16.5">
      <c r="C186" s="138"/>
      <c r="F186" s="142"/>
      <c r="G186" s="143"/>
      <c r="H186" s="143"/>
      <c r="I186" s="143"/>
      <c r="J186" s="137"/>
      <c r="K186" s="143"/>
    </row>
    <row r="187" spans="3:19" ht="16.5">
      <c r="C187" s="138"/>
      <c r="F187" s="142"/>
      <c r="G187" s="143"/>
      <c r="H187" s="143"/>
      <c r="I187" s="143"/>
      <c r="J187" s="143"/>
      <c r="K187" s="143"/>
      <c r="M187" s="137"/>
      <c r="N187" s="137"/>
      <c r="O187" s="137"/>
      <c r="P187" s="137"/>
      <c r="Q187" s="137"/>
      <c r="R187" s="137"/>
      <c r="S187" s="137"/>
    </row>
    <row r="188" spans="3:19" ht="16.5">
      <c r="C188" s="136" t="s">
        <v>315</v>
      </c>
      <c r="F188" s="142"/>
      <c r="G188" s="143"/>
      <c r="H188" s="143"/>
      <c r="I188" s="143"/>
      <c r="J188" s="143"/>
      <c r="M188" s="137"/>
      <c r="N188" s="137"/>
      <c r="O188" s="137"/>
      <c r="P188" s="137"/>
      <c r="Q188" s="137"/>
      <c r="R188" s="137"/>
      <c r="S188" s="137"/>
    </row>
    <row r="189" spans="3:19" ht="17.45" customHeight="1">
      <c r="C189" s="357" t="s">
        <v>316</v>
      </c>
      <c r="D189" s="357" t="s">
        <v>223</v>
      </c>
      <c r="E189" s="357"/>
      <c r="F189" s="357"/>
      <c r="G189" s="357" t="s">
        <v>225</v>
      </c>
      <c r="H189" s="357"/>
      <c r="I189" s="357"/>
      <c r="J189" s="357" t="s">
        <v>317</v>
      </c>
      <c r="K189" s="357"/>
      <c r="L189" s="357"/>
      <c r="M189" s="357" t="s">
        <v>318</v>
      </c>
      <c r="N189" s="357"/>
      <c r="O189" s="357"/>
      <c r="P189" s="137"/>
      <c r="Q189" s="137"/>
      <c r="R189" s="137"/>
      <c r="S189" s="137"/>
    </row>
    <row r="190" spans="3:19" ht="16.5">
      <c r="C190" s="357"/>
      <c r="D190" s="144" t="s">
        <v>208</v>
      </c>
      <c r="E190" s="144" t="s">
        <v>209</v>
      </c>
      <c r="F190" s="144" t="s">
        <v>210</v>
      </c>
      <c r="G190" s="144" t="s">
        <v>208</v>
      </c>
      <c r="H190" s="144" t="s">
        <v>209</v>
      </c>
      <c r="I190" s="144" t="s">
        <v>210</v>
      </c>
      <c r="J190" s="144" t="s">
        <v>208</v>
      </c>
      <c r="K190" s="144" t="s">
        <v>209</v>
      </c>
      <c r="L190" s="144" t="s">
        <v>210</v>
      </c>
      <c r="M190" s="144" t="s">
        <v>208</v>
      </c>
      <c r="N190" s="144" t="s">
        <v>209</v>
      </c>
      <c r="O190" s="144" t="s">
        <v>210</v>
      </c>
      <c r="P190" s="137"/>
      <c r="Q190" s="137"/>
      <c r="R190" s="137"/>
      <c r="S190" s="137"/>
    </row>
    <row r="191" spans="3:19" ht="16.5">
      <c r="C191" s="144" t="s">
        <v>1</v>
      </c>
      <c r="D191" s="144" t="s">
        <v>319</v>
      </c>
      <c r="E191" s="144" t="s">
        <v>319</v>
      </c>
      <c r="F191" s="144" t="s">
        <v>319</v>
      </c>
      <c r="G191" s="144" t="s">
        <v>319</v>
      </c>
      <c r="H191" s="144" t="s">
        <v>319</v>
      </c>
      <c r="I191" s="144" t="s">
        <v>319</v>
      </c>
      <c r="J191" s="144" t="s">
        <v>319</v>
      </c>
      <c r="K191" s="144" t="s">
        <v>319</v>
      </c>
      <c r="L191" s="144" t="s">
        <v>319</v>
      </c>
      <c r="M191" s="144" t="s">
        <v>319</v>
      </c>
      <c r="N191" s="144" t="s">
        <v>319</v>
      </c>
      <c r="O191" s="144" t="s">
        <v>319</v>
      </c>
      <c r="P191" s="137"/>
      <c r="Q191" s="137"/>
      <c r="R191" s="137"/>
      <c r="S191" s="137"/>
    </row>
    <row r="192" spans="3:19" ht="16.5">
      <c r="C192" s="144">
        <v>810</v>
      </c>
      <c r="D192" s="146">
        <f>E192*0.99</f>
        <v>494010</v>
      </c>
      <c r="E192" s="147">
        <f>499*10^3</f>
        <v>499000</v>
      </c>
      <c r="F192" s="146">
        <f>E192*1.01</f>
        <v>503990</v>
      </c>
      <c r="G192" s="144">
        <f>H192*0.99</f>
        <v>7425</v>
      </c>
      <c r="H192" s="147">
        <v>7500</v>
      </c>
      <c r="I192" s="144">
        <f>H192*1.01</f>
        <v>7575</v>
      </c>
      <c r="J192" s="145">
        <f>(C192*G192)/(F192*4+G192)</f>
        <v>2.9723705572592465</v>
      </c>
      <c r="K192" s="145">
        <f>(C192*H192)/(E192*4+H192)</f>
        <v>3.0321936610930873</v>
      </c>
      <c r="L192" s="145">
        <f>(C192*I192)/(D192*4+I192)</f>
        <v>3.0932161735014101</v>
      </c>
      <c r="M192" s="148">
        <f>J192*(D192*4+I192)/I192</f>
        <v>778.35496012380202</v>
      </c>
      <c r="N192" s="148">
        <f>K192*(E192*4+H192)/H192</f>
        <v>810</v>
      </c>
      <c r="O192" s="148">
        <f>L192*(F192*4+G192)/G192</f>
        <v>842.9316104000203</v>
      </c>
      <c r="P192" s="137"/>
      <c r="Q192" s="137"/>
      <c r="R192" s="137"/>
      <c r="S192" s="137"/>
    </row>
    <row r="193" spans="1:18">
      <c r="A193" s="142"/>
      <c r="B193" s="142"/>
      <c r="C193" s="142"/>
      <c r="E193" s="142"/>
      <c r="F193" s="142"/>
      <c r="G193" s="142"/>
      <c r="H193" s="142"/>
      <c r="I193" s="142"/>
      <c r="J193" s="142"/>
      <c r="K193" s="142"/>
      <c r="M193" s="142"/>
      <c r="N193" s="142"/>
      <c r="O193" s="142"/>
      <c r="P193" s="142"/>
      <c r="Q193" s="142"/>
      <c r="R193" s="142"/>
    </row>
    <row r="195" spans="1:18" ht="16.5">
      <c r="C195" s="137" t="s">
        <v>320</v>
      </c>
      <c r="D195" s="149"/>
    </row>
    <row r="196" spans="1:18" ht="13.5">
      <c r="C196" s="138" t="s">
        <v>321</v>
      </c>
      <c r="D196" s="136"/>
    </row>
    <row r="197" spans="1:18" ht="16.5">
      <c r="C197" s="137"/>
      <c r="D197" s="137"/>
    </row>
    <row r="198" spans="1:18" ht="16.5">
      <c r="C198" s="137" t="s">
        <v>322</v>
      </c>
      <c r="D198" s="137"/>
    </row>
    <row r="199" spans="1:18" ht="16.5">
      <c r="C199" s="138"/>
      <c r="D199" s="137"/>
    </row>
    <row r="200" spans="1:18" ht="16.5">
      <c r="B200" s="137"/>
      <c r="C200" s="138"/>
      <c r="D200" s="137"/>
    </row>
    <row r="201" spans="1:18" ht="16.5">
      <c r="B201" s="137"/>
      <c r="C201" s="137"/>
      <c r="D201" s="137"/>
    </row>
    <row r="202" spans="1:18" ht="16.5">
      <c r="B202" s="138"/>
      <c r="C202" s="137"/>
      <c r="D202" s="137"/>
    </row>
  </sheetData>
  <mergeCells count="65">
    <mergeCell ref="C10:T29"/>
    <mergeCell ref="E37:H37"/>
    <mergeCell ref="E41:H41"/>
    <mergeCell ref="E33:H33"/>
    <mergeCell ref="E34:H34"/>
    <mergeCell ref="E35:H35"/>
    <mergeCell ref="E40:H40"/>
    <mergeCell ref="C33:D37"/>
    <mergeCell ref="C189:C190"/>
    <mergeCell ref="D189:F189"/>
    <mergeCell ref="G189:I189"/>
    <mergeCell ref="J189:L189"/>
    <mergeCell ref="M189:O189"/>
    <mergeCell ref="E44:H44"/>
    <mergeCell ref="E43:H43"/>
    <mergeCell ref="I44:K44"/>
    <mergeCell ref="C40:D44"/>
    <mergeCell ref="E36:H36"/>
    <mergeCell ref="E42:H42"/>
    <mergeCell ref="I63:K63"/>
    <mergeCell ref="E47:H47"/>
    <mergeCell ref="E46:H46"/>
    <mergeCell ref="E49:H49"/>
    <mergeCell ref="E48:H48"/>
    <mergeCell ref="E50:H50"/>
    <mergeCell ref="E51:H51"/>
    <mergeCell ref="I51:K51"/>
    <mergeCell ref="E57:H57"/>
    <mergeCell ref="E53:H53"/>
    <mergeCell ref="E58:H58"/>
    <mergeCell ref="E59:H59"/>
    <mergeCell ref="E60:H60"/>
    <mergeCell ref="E61:H61"/>
    <mergeCell ref="E54:H54"/>
    <mergeCell ref="E55:H55"/>
    <mergeCell ref="C46:D51"/>
    <mergeCell ref="C53:D63"/>
    <mergeCell ref="E67:H67"/>
    <mergeCell ref="E68:H68"/>
    <mergeCell ref="E69:H69"/>
    <mergeCell ref="E62:H62"/>
    <mergeCell ref="E63:H63"/>
    <mergeCell ref="E56:H56"/>
    <mergeCell ref="E83:H83"/>
    <mergeCell ref="E70:H70"/>
    <mergeCell ref="E71:H71"/>
    <mergeCell ref="E72:H72"/>
    <mergeCell ref="E73:H73"/>
    <mergeCell ref="E78:H78"/>
    <mergeCell ref="I87:K87"/>
    <mergeCell ref="C66:D73"/>
    <mergeCell ref="C74:D87"/>
    <mergeCell ref="E84:H84"/>
    <mergeCell ref="E85:H85"/>
    <mergeCell ref="E86:H86"/>
    <mergeCell ref="E87:H87"/>
    <mergeCell ref="E75:H75"/>
    <mergeCell ref="E74:H74"/>
    <mergeCell ref="E76:H76"/>
    <mergeCell ref="E77:H77"/>
    <mergeCell ref="E79:H79"/>
    <mergeCell ref="E66:H66"/>
    <mergeCell ref="E80:H80"/>
    <mergeCell ref="E81:H81"/>
    <mergeCell ref="E82:H82"/>
  </mergeCells>
  <phoneticPr fontId="1" type="noConversion"/>
  <conditionalFormatting sqref="I44:K44">
    <cfRule type="containsText" dxfId="7" priority="7" operator="containsText" text="F">
      <formula>NOT(ISERROR(SEARCH("F",I44)))</formula>
    </cfRule>
    <cfRule type="containsText" dxfId="6" priority="8" operator="containsText" text="P">
      <formula>NOT(ISERROR(SEARCH("P",I44)))</formula>
    </cfRule>
  </conditionalFormatting>
  <conditionalFormatting sqref="I51:K51">
    <cfRule type="containsText" dxfId="5" priority="3" operator="containsText" text="F">
      <formula>NOT(ISERROR(SEARCH("F",I51)))</formula>
    </cfRule>
    <cfRule type="containsText" dxfId="4" priority="4" operator="containsText" text="P">
      <formula>NOT(ISERROR(SEARCH("P",I51)))</formula>
    </cfRule>
  </conditionalFormatting>
  <conditionalFormatting sqref="I63:K63">
    <cfRule type="containsText" dxfId="3" priority="5" operator="containsText" text="F">
      <formula>NOT(ISERROR(SEARCH("F",I63)))</formula>
    </cfRule>
    <cfRule type="containsText" dxfId="2" priority="6" operator="containsText" text="P">
      <formula>NOT(ISERROR(SEARCH("P",I63)))</formula>
    </cfRule>
  </conditionalFormatting>
  <conditionalFormatting sqref="I87:K87">
    <cfRule type="containsText" dxfId="1" priority="1" operator="containsText" text="F">
      <formula>NOT(ISERROR(SEARCH("F",I87)))</formula>
    </cfRule>
    <cfRule type="containsText" dxfId="0" priority="2" operator="containsText" text="P">
      <formula>NOT(ISERROR(SEARCH("P",I87)))</formula>
    </cfRule>
  </conditionalFormatting>
  <pageMargins left="0.7" right="0.7" top="0.75" bottom="0.75" header="0.3" footer="0.3"/>
  <pageSetup paperSize="9" scale="31" orientation="portrait" r:id="rId1"/>
  <rowBreaks count="1" manualBreakCount="1">
    <brk id="293" max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0AA7-74A0-4BC2-AED3-90C51774AA9B}">
  <dimension ref="B3:S23"/>
  <sheetViews>
    <sheetView workbookViewId="0">
      <selection activeCell="J35" sqref="J35"/>
    </sheetView>
  </sheetViews>
  <sheetFormatPr defaultRowHeight="16.5"/>
  <sheetData>
    <row r="3" spans="2:19" ht="17.25" thickBot="1">
      <c r="B3" s="137" t="s">
        <v>312</v>
      </c>
      <c r="C3" s="137"/>
      <c r="D3" s="137"/>
      <c r="E3" s="137"/>
      <c r="F3" s="137"/>
      <c r="G3" s="137"/>
      <c r="H3" s="137"/>
      <c r="I3" s="137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4" spans="2:19">
      <c r="B4" s="358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60"/>
    </row>
    <row r="5" spans="2:19">
      <c r="B5" s="361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3"/>
    </row>
    <row r="6" spans="2:19">
      <c r="B6" s="361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3"/>
    </row>
    <row r="7" spans="2:19">
      <c r="B7" s="361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3"/>
    </row>
    <row r="8" spans="2:19">
      <c r="B8" s="361"/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3"/>
    </row>
    <row r="9" spans="2:19">
      <c r="B9" s="361"/>
      <c r="C9" s="362"/>
      <c r="D9" s="362"/>
      <c r="E9" s="362"/>
      <c r="F9" s="362"/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3"/>
    </row>
    <row r="10" spans="2:19">
      <c r="B10" s="361"/>
      <c r="C10" s="362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3"/>
    </row>
    <row r="11" spans="2:19">
      <c r="B11" s="361"/>
      <c r="C11" s="362"/>
      <c r="D11" s="362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3"/>
    </row>
    <row r="12" spans="2:19">
      <c r="B12" s="361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3"/>
    </row>
    <row r="13" spans="2:19">
      <c r="B13" s="361"/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63"/>
    </row>
    <row r="14" spans="2:19">
      <c r="B14" s="361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3"/>
    </row>
    <row r="15" spans="2:19">
      <c r="B15" s="361"/>
      <c r="C15" s="362"/>
      <c r="D15" s="362"/>
      <c r="E15" s="362"/>
      <c r="F15" s="362"/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Q15" s="362"/>
      <c r="R15" s="362"/>
      <c r="S15" s="363"/>
    </row>
    <row r="16" spans="2:19">
      <c r="B16" s="361"/>
      <c r="C16" s="362"/>
      <c r="D16" s="362"/>
      <c r="E16" s="362"/>
      <c r="F16" s="362"/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Q16" s="362"/>
      <c r="R16" s="362"/>
      <c r="S16" s="363"/>
    </row>
    <row r="17" spans="2:19">
      <c r="B17" s="361"/>
      <c r="C17" s="362"/>
      <c r="D17" s="362"/>
      <c r="E17" s="362"/>
      <c r="F17" s="362"/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Q17" s="362"/>
      <c r="R17" s="362"/>
      <c r="S17" s="363"/>
    </row>
    <row r="18" spans="2:19">
      <c r="B18" s="361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  <c r="R18" s="362"/>
      <c r="S18" s="363"/>
    </row>
    <row r="19" spans="2:19">
      <c r="B19" s="361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3"/>
    </row>
    <row r="20" spans="2:19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3"/>
    </row>
    <row r="21" spans="2:19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2"/>
      <c r="M21" s="362"/>
      <c r="N21" s="362"/>
      <c r="O21" s="362"/>
      <c r="P21" s="362"/>
      <c r="Q21" s="362"/>
      <c r="R21" s="362"/>
      <c r="S21" s="363"/>
    </row>
    <row r="22" spans="2:19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  <c r="P22" s="362"/>
      <c r="Q22" s="362"/>
      <c r="R22" s="362"/>
      <c r="S22" s="363"/>
    </row>
    <row r="23" spans="2:19" ht="17.25" thickBot="1">
      <c r="B23" s="364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6"/>
    </row>
  </sheetData>
  <mergeCells count="1">
    <mergeCell ref="B4:S23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6EFE-3B25-4F99-8563-6B3935106753}">
  <sheetPr>
    <tabColor rgb="FF0070C0"/>
  </sheetPr>
  <dimension ref="A1:E47"/>
  <sheetViews>
    <sheetView topLeftCell="A7" workbookViewId="0">
      <selection activeCell="L32" sqref="L32"/>
    </sheetView>
  </sheetViews>
  <sheetFormatPr defaultRowHeight="16.5"/>
  <cols>
    <col min="1" max="1" width="58.375" customWidth="1"/>
    <col min="2" max="3" width="13.375" customWidth="1"/>
    <col min="4" max="5" width="30" customWidth="1"/>
  </cols>
  <sheetData>
    <row r="1" spans="1:5" ht="20.25">
      <c r="A1" s="380" t="s">
        <v>518</v>
      </c>
    </row>
    <row r="3" spans="1:5">
      <c r="A3" s="381" t="s">
        <v>514</v>
      </c>
      <c r="B3" s="382"/>
      <c r="C3" s="382"/>
      <c r="D3" s="382"/>
      <c r="E3" s="382"/>
    </row>
    <row r="4" spans="1:5">
      <c r="A4" s="383" t="s">
        <v>519</v>
      </c>
    </row>
    <row r="5" spans="1:5">
      <c r="A5" s="383" t="s">
        <v>520</v>
      </c>
    </row>
    <row r="6" spans="1:5">
      <c r="A6" s="383" t="s">
        <v>515</v>
      </c>
    </row>
    <row r="7" spans="1:5">
      <c r="A7" s="383" t="s">
        <v>521</v>
      </c>
    </row>
    <row r="9" spans="1:5">
      <c r="A9" s="381" t="s">
        <v>522</v>
      </c>
      <c r="B9" s="382"/>
      <c r="C9" s="382"/>
      <c r="D9" s="382"/>
      <c r="E9" s="382"/>
    </row>
    <row r="10" spans="1:5">
      <c r="A10" s="384" t="s">
        <v>523</v>
      </c>
    </row>
    <row r="12" spans="1:5">
      <c r="A12" s="385" t="s">
        <v>524</v>
      </c>
      <c r="B12" s="385" t="s">
        <v>525</v>
      </c>
      <c r="C12" s="385" t="s">
        <v>526</v>
      </c>
      <c r="D12" s="386" t="s">
        <v>527</v>
      </c>
    </row>
    <row r="13" spans="1:5">
      <c r="A13" s="393" t="s">
        <v>528</v>
      </c>
      <c r="B13" s="388" t="s">
        <v>529</v>
      </c>
      <c r="C13" s="391" t="s">
        <v>530</v>
      </c>
      <c r="D13" s="396" t="s">
        <v>531</v>
      </c>
    </row>
    <row r="14" spans="1:5">
      <c r="A14" s="393" t="s">
        <v>532</v>
      </c>
      <c r="B14" s="388" t="s">
        <v>533</v>
      </c>
      <c r="C14" s="394" t="s">
        <v>534</v>
      </c>
      <c r="D14" s="396" t="s">
        <v>535</v>
      </c>
    </row>
    <row r="15" spans="1:5">
      <c r="A15" s="387" t="s">
        <v>536</v>
      </c>
      <c r="B15" s="389" t="s">
        <v>533</v>
      </c>
      <c r="C15" s="395" t="s">
        <v>534</v>
      </c>
      <c r="D15" s="392" t="s">
        <v>535</v>
      </c>
    </row>
    <row r="17" spans="1:5">
      <c r="A17" s="397" t="s">
        <v>516</v>
      </c>
      <c r="B17" s="382"/>
      <c r="C17" s="382"/>
      <c r="D17" s="382"/>
      <c r="E17" s="382"/>
    </row>
    <row r="19" spans="1:5">
      <c r="A19" s="398" t="s">
        <v>537</v>
      </c>
    </row>
    <row r="20" spans="1:5">
      <c r="A20" s="399" t="s">
        <v>538</v>
      </c>
    </row>
    <row r="21" spans="1:5">
      <c r="A21" s="400" t="s">
        <v>539</v>
      </c>
    </row>
    <row r="23" spans="1:5">
      <c r="A23" s="398" t="s">
        <v>540</v>
      </c>
    </row>
    <row r="24" spans="1:5">
      <c r="A24" s="399" t="s">
        <v>541</v>
      </c>
    </row>
    <row r="25" spans="1:5">
      <c r="A25" s="399" t="s">
        <v>542</v>
      </c>
    </row>
    <row r="27" spans="1:5">
      <c r="A27" s="390" t="s">
        <v>543</v>
      </c>
    </row>
    <row r="29" spans="1:5">
      <c r="A29" s="381" t="s">
        <v>544</v>
      </c>
      <c r="B29" s="382"/>
      <c r="C29" s="382"/>
      <c r="D29" s="382"/>
      <c r="E29" s="382"/>
    </row>
    <row r="30" spans="1:5">
      <c r="A30" s="383" t="s">
        <v>545</v>
      </c>
    </row>
    <row r="32" spans="1:5">
      <c r="A32" s="383" t="s">
        <v>546</v>
      </c>
    </row>
    <row r="33" spans="1:5">
      <c r="A33" s="383" t="s">
        <v>547</v>
      </c>
    </row>
    <row r="34" spans="1:5">
      <c r="A34" s="383" t="s">
        <v>548</v>
      </c>
    </row>
    <row r="35" spans="1:5">
      <c r="A35" s="383" t="s">
        <v>549</v>
      </c>
    </row>
    <row r="36" spans="1:5">
      <c r="A36" s="383" t="s">
        <v>550</v>
      </c>
    </row>
    <row r="38" spans="1:5">
      <c r="A38" s="381" t="s">
        <v>517</v>
      </c>
      <c r="B38" s="382"/>
      <c r="C38" s="382"/>
      <c r="D38" s="382"/>
      <c r="E38" s="382"/>
    </row>
    <row r="40" spans="1:5">
      <c r="A40" s="385" t="s">
        <v>551</v>
      </c>
      <c r="B40" s="385" t="s">
        <v>552</v>
      </c>
      <c r="C40" s="385" t="s">
        <v>553</v>
      </c>
      <c r="D40" s="385" t="s">
        <v>554</v>
      </c>
      <c r="E40" s="386" t="s">
        <v>555</v>
      </c>
    </row>
    <row r="41" spans="1:5">
      <c r="A41" s="388" t="s">
        <v>556</v>
      </c>
      <c r="B41" s="401">
        <v>4.76</v>
      </c>
      <c r="C41" s="401">
        <v>5.2560000000000002</v>
      </c>
      <c r="D41" s="401">
        <v>0.497</v>
      </c>
      <c r="E41" s="396" t="s">
        <v>557</v>
      </c>
    </row>
    <row r="42" spans="1:5">
      <c r="A42" s="403" t="s">
        <v>558</v>
      </c>
      <c r="B42" s="402">
        <v>4.7830000000000004</v>
      </c>
      <c r="C42" s="402">
        <v>5.23</v>
      </c>
      <c r="D42" s="402">
        <v>0.44700000000000001</v>
      </c>
      <c r="E42" s="406" t="s">
        <v>559</v>
      </c>
    </row>
    <row r="43" spans="1:5">
      <c r="A43" s="404" t="s">
        <v>560</v>
      </c>
      <c r="B43" s="405">
        <v>4.83</v>
      </c>
      <c r="C43" s="405">
        <v>5.1790000000000003</v>
      </c>
      <c r="D43" s="405">
        <v>0.34799999999999998</v>
      </c>
      <c r="E43" s="407" t="s">
        <v>561</v>
      </c>
    </row>
    <row r="45" spans="1:5">
      <c r="A45" s="390" t="s">
        <v>562</v>
      </c>
    </row>
    <row r="46" spans="1:5">
      <c r="A46" s="390" t="s">
        <v>563</v>
      </c>
    </row>
    <row r="47" spans="1:5">
      <c r="A47" s="400" t="s">
        <v>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트랜스포머 구조 (2)</vt:lpstr>
      <vt:lpstr>부하사양2</vt:lpstr>
      <vt:lpstr>2안</vt:lpstr>
      <vt:lpstr>전원 확인</vt:lpstr>
      <vt:lpstr>수명</vt:lpstr>
      <vt:lpstr>주변회로</vt:lpstr>
      <vt:lpstr>Start up</vt:lpstr>
      <vt:lpstr>Start up 검증</vt:lpstr>
      <vt:lpstr>Sheet1</vt:lpstr>
      <vt:lpstr>'Start up'!Print_Area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kyuyeong</dc:creator>
  <cp:lastModifiedBy>Jeawoong Jeong</cp:lastModifiedBy>
  <cp:lastPrinted>2026-02-09T01:10:18Z</cp:lastPrinted>
  <dcterms:created xsi:type="dcterms:W3CDTF">2020-09-03T01:40:15Z</dcterms:created>
  <dcterms:modified xsi:type="dcterms:W3CDTF">2026-04-20T09:22:19Z</dcterms:modified>
</cp:coreProperties>
</file>